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D:\Documents\SACAP\Fees\2024 Published 6 Stages\"/>
    </mc:Choice>
  </mc:AlternateContent>
  <xr:revisionPtr revIDLastSave="0" documentId="13_ncr:1_{DFB7DEAA-1335-41DC-AEC3-C7D86699F51E}" xr6:coauthVersionLast="47" xr6:coauthVersionMax="47" xr10:uidLastSave="{00000000-0000-0000-0000-000000000000}"/>
  <bookViews>
    <workbookView xWindow="-120" yWindow="-120" windowWidth="20730" windowHeight="11760" tabRatio="883" xr2:uid="{00000000-000D-0000-FFFF-FFFF00000000}"/>
  </bookViews>
  <sheets>
    <sheet name="Cover" sheetId="1" r:id="rId1"/>
    <sheet name="Task Time Based Service" sheetId="2" r:id="rId2"/>
    <sheet name="Task Time Based Fees" sheetId="3" r:id="rId3"/>
    <sheet name="Task Time Based Fees_(Per Sqm)" sheetId="4" r:id="rId4"/>
    <sheet name="Cost Based Service Req." sheetId="5" r:id="rId5"/>
    <sheet name="Cost Based Fee" sheetId="6" r:id="rId6"/>
    <sheet name="Cost Based Fee_Repeat" sheetId="7" r:id="rId7"/>
    <sheet name="Cost Based Fee_(Per Sqm)" sheetId="8" r:id="rId8"/>
    <sheet name="Cost Based Fee_Repeat_(Per Sqm)" sheetId="9" r:id="rId9"/>
    <sheet name="Time Based Service" sheetId="10" r:id="rId10"/>
    <sheet name="Time Based Fee" sheetId="11" r:id="rId11"/>
    <sheet name="Time Based Fee_(Per Sqm)" sheetId="12" r:id="rId12"/>
    <sheet name="Time Based Service - Alternate" sheetId="13" r:id="rId13"/>
    <sheet name="Time Based Fee - Alternate" sheetId="14" r:id="rId14"/>
    <sheet name="Time Based Fee - Alternate_(Per" sheetId="15" r:id="rId15"/>
    <sheet name="Time Based Fee_Repeat - Alt." sheetId="16" r:id="rId16"/>
    <sheet name="Time Based Fee_Repeat - Alt._(P" sheetId="17" r:id="rId17"/>
    <sheet name="Professional Fees" sheetId="18" r:id="rId18"/>
    <sheet name="Disclaimer" sheetId="19" r:id="rId19"/>
    <sheet name="SACAP Prof.Rate" sheetId="20" state="hidden" r:id="rId20"/>
    <sheet name="Data &amp; Calc Sheet" sheetId="21" state="hidden" r:id="rId21"/>
  </sheets>
  <definedNames>
    <definedName name="_xlnm.Print_Area" localSheetId="5">'Cost Based Fee'!$A$1:$E$59</definedName>
    <definedName name="_xlnm.Print_Area" localSheetId="7">'Cost Based Fee_(Per Sqm)'!$A$1:$E$61</definedName>
    <definedName name="_xlnm.Print_Area" localSheetId="6">'Cost Based Fee_Repeat'!$A$1:$E$61</definedName>
    <definedName name="_xlnm.Print_Area" localSheetId="8">'Cost Based Fee_Repeat_(Per Sqm)'!$A$1:$E$61</definedName>
    <definedName name="_xlnm.Print_Area" localSheetId="2">'Task Time Based Fees'!$A$1:$E$37</definedName>
    <definedName name="_xlnm.Print_Area" localSheetId="3">'Task Time Based Fees_(Per Sqm)'!$A$1:$E$37</definedName>
    <definedName name="_xlnm.Print_Area" localSheetId="13">'Time Based Fee - Alternate'!$A$1:$E$50</definedName>
    <definedName name="_xlnm.Print_Area" localSheetId="14">'Time Based Fee - Alternate_(Per'!$A$1:$E$50</definedName>
    <definedName name="_xlnm.Print_Area" localSheetId="15">'Time Based Fee_Repeat - Alt.'!$A$1:$E$49</definedName>
    <definedName name="_xlnm.Print_Area" localSheetId="16">'Time Based Fee_Repeat - Alt._(P'!$A$1:$E$49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J246" i="2" l="1"/>
  <c r="J245" i="2"/>
  <c r="J244" i="2"/>
  <c r="J243" i="2"/>
  <c r="J242" i="2"/>
  <c r="J252" i="2"/>
  <c r="J253" i="2"/>
  <c r="E26" i="17"/>
  <c r="E27" i="17"/>
  <c r="E28" i="17"/>
  <c r="D23" i="17"/>
  <c r="D24" i="17"/>
  <c r="D25" i="17"/>
  <c r="D26" i="17"/>
  <c r="D22" i="17"/>
  <c r="C27" i="4"/>
  <c r="C28" i="4"/>
  <c r="D13" i="3"/>
  <c r="M62" i="21"/>
  <c r="M61" i="21"/>
  <c r="M60" i="21"/>
  <c r="N57" i="21"/>
  <c r="C51" i="21"/>
  <c r="C50" i="21"/>
  <c r="M49" i="21"/>
  <c r="D37" i="9" s="1"/>
  <c r="C49" i="21"/>
  <c r="M48" i="21"/>
  <c r="C48" i="21"/>
  <c r="M47" i="21"/>
  <c r="C47" i="21"/>
  <c r="M46" i="21"/>
  <c r="C46" i="21"/>
  <c r="M45" i="21"/>
  <c r="D45" i="21"/>
  <c r="D46" i="21" s="1"/>
  <c r="D47" i="21" s="1"/>
  <c r="D48" i="21" s="1"/>
  <c r="D49" i="21" s="1"/>
  <c r="D50" i="21" s="1"/>
  <c r="D51" i="21" s="1"/>
  <c r="C45" i="21"/>
  <c r="E45" i="21" s="1"/>
  <c r="N44" i="21"/>
  <c r="C37" i="21"/>
  <c r="C33" i="21"/>
  <c r="A30" i="21"/>
  <c r="A26" i="21"/>
  <c r="C20" i="21"/>
  <c r="D20" i="21" s="1"/>
  <c r="C16" i="21"/>
  <c r="D16" i="21" s="1"/>
  <c r="C12" i="21"/>
  <c r="D12" i="21" s="1"/>
  <c r="C9" i="21"/>
  <c r="E9" i="21" s="1"/>
  <c r="A87" i="18"/>
  <c r="B78" i="18"/>
  <c r="F78" i="18" s="1"/>
  <c r="B77" i="18"/>
  <c r="C19" i="21" s="1"/>
  <c r="B76" i="18"/>
  <c r="C18" i="21" s="1"/>
  <c r="B75" i="18"/>
  <c r="C17" i="21" s="1"/>
  <c r="B74" i="18"/>
  <c r="F74" i="18" s="1"/>
  <c r="B73" i="18"/>
  <c r="C15" i="21" s="1"/>
  <c r="B72" i="18"/>
  <c r="C14" i="21" s="1"/>
  <c r="B71" i="18"/>
  <c r="C13" i="21" s="1"/>
  <c r="B70" i="18"/>
  <c r="F70" i="18" s="1"/>
  <c r="B69" i="18"/>
  <c r="C11" i="21" s="1"/>
  <c r="B68" i="18"/>
  <c r="C10" i="21" s="1"/>
  <c r="F67" i="18"/>
  <c r="A62" i="18"/>
  <c r="E78" i="18" s="1"/>
  <c r="F59" i="18"/>
  <c r="B59" i="18"/>
  <c r="F58" i="18"/>
  <c r="B58" i="18"/>
  <c r="F57" i="18"/>
  <c r="B57" i="18"/>
  <c r="F56" i="18"/>
  <c r="B56" i="18"/>
  <c r="F55" i="18"/>
  <c r="B55" i="18"/>
  <c r="F54" i="18"/>
  <c r="B54" i="18"/>
  <c r="F53" i="18"/>
  <c r="B53" i="18"/>
  <c r="F52" i="18"/>
  <c r="B52" i="18"/>
  <c r="F51" i="18"/>
  <c r="B51" i="18"/>
  <c r="F50" i="18"/>
  <c r="B50" i="18"/>
  <c r="F49" i="18"/>
  <c r="B49" i="18"/>
  <c r="F48" i="18"/>
  <c r="F40" i="18"/>
  <c r="B40" i="18"/>
  <c r="B39" i="18"/>
  <c r="F39" i="18" s="1"/>
  <c r="F38" i="18"/>
  <c r="B38" i="18"/>
  <c r="B37" i="18"/>
  <c r="F37" i="18" s="1"/>
  <c r="F36" i="18"/>
  <c r="B36" i="18"/>
  <c r="B35" i="18"/>
  <c r="F35" i="18" s="1"/>
  <c r="F34" i="18"/>
  <c r="B34" i="18"/>
  <c r="B33" i="18"/>
  <c r="F33" i="18" s="1"/>
  <c r="F32" i="18"/>
  <c r="B32" i="18"/>
  <c r="B31" i="18"/>
  <c r="F31" i="18" s="1"/>
  <c r="F30" i="18"/>
  <c r="B30" i="18"/>
  <c r="F29" i="18"/>
  <c r="F21" i="18"/>
  <c r="B21" i="18"/>
  <c r="F20" i="18"/>
  <c r="B20" i="18"/>
  <c r="F19" i="18"/>
  <c r="B19" i="18"/>
  <c r="F18" i="18"/>
  <c r="B18" i="18"/>
  <c r="F17" i="18"/>
  <c r="B17" i="18"/>
  <c r="F16" i="18"/>
  <c r="B16" i="18"/>
  <c r="F15" i="18"/>
  <c r="B15" i="18"/>
  <c r="F14" i="18"/>
  <c r="B14" i="18"/>
  <c r="F13" i="18"/>
  <c r="B13" i="18"/>
  <c r="F12" i="18"/>
  <c r="B12" i="18"/>
  <c r="F11" i="18"/>
  <c r="B11" i="18"/>
  <c r="F10" i="18"/>
  <c r="A51" i="17"/>
  <c r="D48" i="17"/>
  <c r="D46" i="17"/>
  <c r="B17" i="17"/>
  <c r="B15" i="17"/>
  <c r="D13" i="17"/>
  <c r="A51" i="16"/>
  <c r="D48" i="16"/>
  <c r="D46" i="16"/>
  <c r="E28" i="16"/>
  <c r="E27" i="16"/>
  <c r="D25" i="16"/>
  <c r="D24" i="16"/>
  <c r="B17" i="16"/>
  <c r="B15" i="16"/>
  <c r="D13" i="16"/>
  <c r="A49" i="15"/>
  <c r="D46" i="15"/>
  <c r="D44" i="15"/>
  <c r="B17" i="15"/>
  <c r="B15" i="15"/>
  <c r="D13" i="15"/>
  <c r="A49" i="14"/>
  <c r="D46" i="14"/>
  <c r="D44" i="14"/>
  <c r="B17" i="14"/>
  <c r="B15" i="14"/>
  <c r="D13" i="14"/>
  <c r="A214" i="13"/>
  <c r="AL212" i="13"/>
  <c r="AK212" i="13"/>
  <c r="AJ212" i="13"/>
  <c r="AI212" i="13"/>
  <c r="AH212" i="13"/>
  <c r="AG212" i="13"/>
  <c r="AF212" i="13"/>
  <c r="AE212" i="13"/>
  <c r="AC212" i="13"/>
  <c r="AB212" i="13"/>
  <c r="AA212" i="13"/>
  <c r="Z212" i="13"/>
  <c r="Y212" i="13"/>
  <c r="X212" i="13"/>
  <c r="W212" i="13"/>
  <c r="V212" i="13"/>
  <c r="G212" i="13"/>
  <c r="F212" i="13"/>
  <c r="AL211" i="13"/>
  <c r="AK211" i="13"/>
  <c r="AJ211" i="13"/>
  <c r="AI211" i="13"/>
  <c r="AH211" i="13"/>
  <c r="AG211" i="13"/>
  <c r="AF211" i="13"/>
  <c r="AE211" i="13"/>
  <c r="AC211" i="13"/>
  <c r="AB211" i="13"/>
  <c r="AA211" i="13"/>
  <c r="Z211" i="13"/>
  <c r="Y211" i="13"/>
  <c r="X211" i="13"/>
  <c r="W211" i="13"/>
  <c r="V211" i="13"/>
  <c r="O211" i="13"/>
  <c r="N211" i="13"/>
  <c r="M211" i="13"/>
  <c r="L211" i="13"/>
  <c r="I211" i="13"/>
  <c r="K211" i="13" s="1"/>
  <c r="AL210" i="13"/>
  <c r="AK210" i="13"/>
  <c r="AJ210" i="13"/>
  <c r="AI210" i="13"/>
  <c r="AH210" i="13"/>
  <c r="AG210" i="13"/>
  <c r="AF210" i="13"/>
  <c r="AE210" i="13"/>
  <c r="AC210" i="13"/>
  <c r="AB210" i="13"/>
  <c r="AA210" i="13"/>
  <c r="Z210" i="13"/>
  <c r="Y210" i="13"/>
  <c r="X210" i="13"/>
  <c r="W210" i="13"/>
  <c r="V210" i="13"/>
  <c r="O210" i="13"/>
  <c r="N210" i="13"/>
  <c r="M210" i="13"/>
  <c r="L210" i="13"/>
  <c r="I210" i="13"/>
  <c r="K210" i="13" s="1"/>
  <c r="AL209" i="13"/>
  <c r="AK209" i="13"/>
  <c r="AJ209" i="13"/>
  <c r="AI209" i="13"/>
  <c r="AH209" i="13"/>
  <c r="AG209" i="13"/>
  <c r="AF209" i="13"/>
  <c r="AE209" i="13"/>
  <c r="AC209" i="13"/>
  <c r="AB209" i="13"/>
  <c r="AA209" i="13"/>
  <c r="Z209" i="13"/>
  <c r="Y209" i="13"/>
  <c r="X209" i="13"/>
  <c r="W209" i="13"/>
  <c r="V209" i="13"/>
  <c r="O209" i="13"/>
  <c r="N209" i="13"/>
  <c r="M209" i="13"/>
  <c r="L209" i="13"/>
  <c r="I209" i="13"/>
  <c r="K209" i="13" s="1"/>
  <c r="AL208" i="13"/>
  <c r="AK208" i="13"/>
  <c r="AJ208" i="13"/>
  <c r="AI208" i="13"/>
  <c r="AH208" i="13"/>
  <c r="AG208" i="13"/>
  <c r="AF208" i="13"/>
  <c r="AE208" i="13"/>
  <c r="AC208" i="13"/>
  <c r="AB208" i="13"/>
  <c r="AA208" i="13"/>
  <c r="Z208" i="13"/>
  <c r="Y208" i="13"/>
  <c r="X208" i="13"/>
  <c r="W208" i="13"/>
  <c r="V208" i="13"/>
  <c r="O208" i="13"/>
  <c r="N208" i="13"/>
  <c r="M208" i="13"/>
  <c r="L208" i="13"/>
  <c r="I208" i="13"/>
  <c r="K208" i="13" s="1"/>
  <c r="AL207" i="13"/>
  <c r="AK207" i="13"/>
  <c r="AJ207" i="13"/>
  <c r="AI207" i="13"/>
  <c r="AH207" i="13"/>
  <c r="AG207" i="13"/>
  <c r="AF207" i="13"/>
  <c r="AE207" i="13"/>
  <c r="AC207" i="13"/>
  <c r="AB207" i="13"/>
  <c r="AA207" i="13"/>
  <c r="Z207" i="13"/>
  <c r="Y207" i="13"/>
  <c r="X207" i="13"/>
  <c r="W207" i="13"/>
  <c r="V207" i="13"/>
  <c r="O207" i="13"/>
  <c r="N207" i="13"/>
  <c r="M207" i="13"/>
  <c r="L207" i="13"/>
  <c r="I207" i="13"/>
  <c r="K207" i="13" s="1"/>
  <c r="AL206" i="13"/>
  <c r="AL213" i="13" s="1"/>
  <c r="AK206" i="13"/>
  <c r="AJ206" i="13"/>
  <c r="AJ213" i="13" s="1"/>
  <c r="AI206" i="13"/>
  <c r="AI213" i="13" s="1"/>
  <c r="AH206" i="13"/>
  <c r="AH213" i="13" s="1"/>
  <c r="AG206" i="13"/>
  <c r="AF206" i="13"/>
  <c r="AF213" i="13" s="1"/>
  <c r="AE206" i="13"/>
  <c r="AE213" i="13" s="1"/>
  <c r="AC206" i="13"/>
  <c r="AC213" i="13" s="1"/>
  <c r="AB206" i="13"/>
  <c r="AA206" i="13"/>
  <c r="AA213" i="13" s="1"/>
  <c r="Z206" i="13"/>
  <c r="Z213" i="13" s="1"/>
  <c r="Y206" i="13"/>
  <c r="Y213" i="13" s="1"/>
  <c r="X206" i="13"/>
  <c r="W206" i="13"/>
  <c r="W213" i="13" s="1"/>
  <c r="V206" i="13"/>
  <c r="V213" i="13" s="1"/>
  <c r="O206" i="13"/>
  <c r="O212" i="13" s="1"/>
  <c r="N240" i="13" s="1"/>
  <c r="N206" i="13"/>
  <c r="M206" i="13"/>
  <c r="M212" i="13" s="1"/>
  <c r="O240" i="13" s="1"/>
  <c r="L206" i="13"/>
  <c r="L212" i="13" s="1"/>
  <c r="M240" i="13" s="1"/>
  <c r="I206" i="13"/>
  <c r="K206" i="13" s="1"/>
  <c r="AL201" i="13"/>
  <c r="AK201" i="13"/>
  <c r="AK202" i="13" s="1"/>
  <c r="AJ201" i="13"/>
  <c r="AI201" i="13"/>
  <c r="AH201" i="13"/>
  <c r="AG201" i="13"/>
  <c r="AG202" i="13" s="1"/>
  <c r="AF201" i="13"/>
  <c r="AE201" i="13"/>
  <c r="AC201" i="13"/>
  <c r="AB201" i="13"/>
  <c r="AB202" i="13" s="1"/>
  <c r="AA201" i="13"/>
  <c r="Z201" i="13"/>
  <c r="Y201" i="13"/>
  <c r="X201" i="13"/>
  <c r="X202" i="13" s="1"/>
  <c r="W201" i="13"/>
  <c r="V201" i="13"/>
  <c r="N201" i="13"/>
  <c r="L239" i="13" s="1"/>
  <c r="G201" i="13"/>
  <c r="F201" i="13"/>
  <c r="AL200" i="13"/>
  <c r="AK200" i="13"/>
  <c r="AJ200" i="13"/>
  <c r="AI200" i="13"/>
  <c r="AH200" i="13"/>
  <c r="AG200" i="13"/>
  <c r="AF200" i="13"/>
  <c r="AE200" i="13"/>
  <c r="AC200" i="13"/>
  <c r="AB200" i="13"/>
  <c r="AA200" i="13"/>
  <c r="Z200" i="13"/>
  <c r="Y200" i="13"/>
  <c r="X200" i="13"/>
  <c r="W200" i="13"/>
  <c r="V200" i="13"/>
  <c r="O200" i="13"/>
  <c r="N200" i="13"/>
  <c r="M200" i="13"/>
  <c r="L200" i="13"/>
  <c r="K200" i="13"/>
  <c r="I200" i="13"/>
  <c r="AL199" i="13"/>
  <c r="AK199" i="13"/>
  <c r="AJ199" i="13"/>
  <c r="AI199" i="13"/>
  <c r="AH199" i="13"/>
  <c r="AG199" i="13"/>
  <c r="AF199" i="13"/>
  <c r="AE199" i="13"/>
  <c r="AC199" i="13"/>
  <c r="AB199" i="13"/>
  <c r="AA199" i="13"/>
  <c r="Z199" i="13"/>
  <c r="Y199" i="13"/>
  <c r="X199" i="13"/>
  <c r="W199" i="13"/>
  <c r="V199" i="13"/>
  <c r="O199" i="13"/>
  <c r="N199" i="13"/>
  <c r="M199" i="13"/>
  <c r="L199" i="13"/>
  <c r="K199" i="13"/>
  <c r="I199" i="13"/>
  <c r="AL198" i="13"/>
  <c r="AK198" i="13"/>
  <c r="AJ198" i="13"/>
  <c r="AI198" i="13"/>
  <c r="AH198" i="13"/>
  <c r="AG198" i="13"/>
  <c r="AF198" i="13"/>
  <c r="AE198" i="13"/>
  <c r="AC198" i="13"/>
  <c r="AB198" i="13"/>
  <c r="AA198" i="13"/>
  <c r="Z198" i="13"/>
  <c r="Y198" i="13"/>
  <c r="X198" i="13"/>
  <c r="W198" i="13"/>
  <c r="V198" i="13"/>
  <c r="O198" i="13"/>
  <c r="N198" i="13"/>
  <c r="M198" i="13"/>
  <c r="L198" i="13"/>
  <c r="K198" i="13"/>
  <c r="I198" i="13"/>
  <c r="AL197" i="13"/>
  <c r="AK197" i="13"/>
  <c r="AJ197" i="13"/>
  <c r="AI197" i="13"/>
  <c r="AH197" i="13"/>
  <c r="AG197" i="13"/>
  <c r="AF197" i="13"/>
  <c r="AE197" i="13"/>
  <c r="AC197" i="13"/>
  <c r="AB197" i="13"/>
  <c r="AA197" i="13"/>
  <c r="Z197" i="13"/>
  <c r="Y197" i="13"/>
  <c r="X197" i="13"/>
  <c r="W197" i="13"/>
  <c r="V197" i="13"/>
  <c r="O197" i="13"/>
  <c r="N197" i="13"/>
  <c r="M197" i="13"/>
  <c r="L197" i="13"/>
  <c r="K197" i="13"/>
  <c r="I197" i="13"/>
  <c r="AL196" i="13"/>
  <c r="AK196" i="13"/>
  <c r="AJ196" i="13"/>
  <c r="AI196" i="13"/>
  <c r="AH196" i="13"/>
  <c r="AG196" i="13"/>
  <c r="AF196" i="13"/>
  <c r="AE196" i="13"/>
  <c r="AC196" i="13"/>
  <c r="AB196" i="13"/>
  <c r="AA196" i="13"/>
  <c r="Z196" i="13"/>
  <c r="Y196" i="13"/>
  <c r="X196" i="13"/>
  <c r="W196" i="13"/>
  <c r="V196" i="13"/>
  <c r="O196" i="13"/>
  <c r="N196" i="13"/>
  <c r="M196" i="13"/>
  <c r="L196" i="13"/>
  <c r="K196" i="13"/>
  <c r="I196" i="13"/>
  <c r="AL195" i="13"/>
  <c r="AK195" i="13"/>
  <c r="AJ195" i="13"/>
  <c r="AI195" i="13"/>
  <c r="AH195" i="13"/>
  <c r="AG195" i="13"/>
  <c r="AF195" i="13"/>
  <c r="AE195" i="13"/>
  <c r="AC195" i="13"/>
  <c r="AB195" i="13"/>
  <c r="AA195" i="13"/>
  <c r="Z195" i="13"/>
  <c r="Y195" i="13"/>
  <c r="X195" i="13"/>
  <c r="W195" i="13"/>
  <c r="V195" i="13"/>
  <c r="O195" i="13"/>
  <c r="N195" i="13"/>
  <c r="M195" i="13"/>
  <c r="L195" i="13"/>
  <c r="K195" i="13"/>
  <c r="I195" i="13"/>
  <c r="AL194" i="13"/>
  <c r="AK194" i="13"/>
  <c r="AJ194" i="13"/>
  <c r="AI194" i="13"/>
  <c r="AH194" i="13"/>
  <c r="AG194" i="13"/>
  <c r="AF194" i="13"/>
  <c r="AE194" i="13"/>
  <c r="AC194" i="13"/>
  <c r="AB194" i="13"/>
  <c r="AA194" i="13"/>
  <c r="Z194" i="13"/>
  <c r="Y194" i="13"/>
  <c r="X194" i="13"/>
  <c r="W194" i="13"/>
  <c r="V194" i="13"/>
  <c r="O194" i="13"/>
  <c r="N194" i="13"/>
  <c r="M194" i="13"/>
  <c r="L194" i="13"/>
  <c r="K194" i="13"/>
  <c r="I194" i="13"/>
  <c r="AL193" i="13"/>
  <c r="AK193" i="13"/>
  <c r="AJ193" i="13"/>
  <c r="AI193" i="13"/>
  <c r="AH193" i="13"/>
  <c r="AG193" i="13"/>
  <c r="AF193" i="13"/>
  <c r="AE193" i="13"/>
  <c r="AC193" i="13"/>
  <c r="AB193" i="13"/>
  <c r="AA193" i="13"/>
  <c r="Z193" i="13"/>
  <c r="Y193" i="13"/>
  <c r="X193" i="13"/>
  <c r="W193" i="13"/>
  <c r="V193" i="13"/>
  <c r="O193" i="13"/>
  <c r="N193" i="13"/>
  <c r="M193" i="13"/>
  <c r="L193" i="13"/>
  <c r="K193" i="13"/>
  <c r="I193" i="13"/>
  <c r="AL192" i="13"/>
  <c r="AK192" i="13"/>
  <c r="AJ192" i="13"/>
  <c r="AJ202" i="13" s="1"/>
  <c r="AI192" i="13"/>
  <c r="AI202" i="13" s="1"/>
  <c r="AH192" i="13"/>
  <c r="AG192" i="13"/>
  <c r="AF192" i="13"/>
  <c r="AF202" i="13" s="1"/>
  <c r="AE192" i="13"/>
  <c r="AE202" i="13" s="1"/>
  <c r="AC192" i="13"/>
  <c r="AB192" i="13"/>
  <c r="AA192" i="13"/>
  <c r="AA202" i="13" s="1"/>
  <c r="Z192" i="13"/>
  <c r="Z202" i="13" s="1"/>
  <c r="Y192" i="13"/>
  <c r="X192" i="13"/>
  <c r="W192" i="13"/>
  <c r="W202" i="13" s="1"/>
  <c r="V192" i="13"/>
  <c r="V202" i="13" s="1"/>
  <c r="O192" i="13"/>
  <c r="N192" i="13"/>
  <c r="M192" i="13"/>
  <c r="M201" i="13" s="1"/>
  <c r="O239" i="13" s="1"/>
  <c r="L192" i="13"/>
  <c r="L201" i="13" s="1"/>
  <c r="M239" i="13" s="1"/>
  <c r="K192" i="13"/>
  <c r="I192" i="13"/>
  <c r="AL187" i="13"/>
  <c r="AL188" i="13" s="1"/>
  <c r="AK187" i="13"/>
  <c r="AJ187" i="13"/>
  <c r="AI187" i="13"/>
  <c r="AH187" i="13"/>
  <c r="AH188" i="13" s="1"/>
  <c r="AG187" i="13"/>
  <c r="AF187" i="13"/>
  <c r="AE187" i="13"/>
  <c r="AC187" i="13"/>
  <c r="AC188" i="13" s="1"/>
  <c r="AB187" i="13"/>
  <c r="AA187" i="13"/>
  <c r="Z187" i="13"/>
  <c r="Y187" i="13"/>
  <c r="Y188" i="13" s="1"/>
  <c r="X187" i="13"/>
  <c r="W187" i="13"/>
  <c r="V187" i="13"/>
  <c r="O187" i="13"/>
  <c r="N238" i="13" s="1"/>
  <c r="G187" i="13"/>
  <c r="F187" i="13"/>
  <c r="AL186" i="13"/>
  <c r="AK186" i="13"/>
  <c r="AJ186" i="13"/>
  <c r="AI186" i="13"/>
  <c r="AH186" i="13"/>
  <c r="AG186" i="13"/>
  <c r="AF186" i="13"/>
  <c r="AE186" i="13"/>
  <c r="AC186" i="13"/>
  <c r="AB186" i="13"/>
  <c r="AA186" i="13"/>
  <c r="Z186" i="13"/>
  <c r="Y186" i="13"/>
  <c r="X186" i="13"/>
  <c r="W186" i="13"/>
  <c r="V186" i="13"/>
  <c r="O186" i="13"/>
  <c r="N186" i="13"/>
  <c r="M186" i="13"/>
  <c r="L186" i="13"/>
  <c r="I186" i="13"/>
  <c r="K186" i="13" s="1"/>
  <c r="AL185" i="13"/>
  <c r="AK185" i="13"/>
  <c r="AJ185" i="13"/>
  <c r="AI185" i="13"/>
  <c r="AH185" i="13"/>
  <c r="AG185" i="13"/>
  <c r="AF185" i="13"/>
  <c r="AE185" i="13"/>
  <c r="AC185" i="13"/>
  <c r="AB185" i="13"/>
  <c r="AA185" i="13"/>
  <c r="Z185" i="13"/>
  <c r="Y185" i="13"/>
  <c r="X185" i="13"/>
  <c r="W185" i="13"/>
  <c r="V185" i="13"/>
  <c r="O185" i="13"/>
  <c r="N185" i="13"/>
  <c r="M185" i="13"/>
  <c r="L185" i="13"/>
  <c r="I185" i="13"/>
  <c r="K185" i="13" s="1"/>
  <c r="AL184" i="13"/>
  <c r="AK184" i="13"/>
  <c r="AJ184" i="13"/>
  <c r="AI184" i="13"/>
  <c r="AH184" i="13"/>
  <c r="AG184" i="13"/>
  <c r="AF184" i="13"/>
  <c r="AE184" i="13"/>
  <c r="AC184" i="13"/>
  <c r="AB184" i="13"/>
  <c r="AA184" i="13"/>
  <c r="Z184" i="13"/>
  <c r="Y184" i="13"/>
  <c r="X184" i="13"/>
  <c r="W184" i="13"/>
  <c r="V184" i="13"/>
  <c r="O184" i="13"/>
  <c r="N184" i="13"/>
  <c r="M184" i="13"/>
  <c r="L184" i="13"/>
  <c r="I184" i="13"/>
  <c r="K184" i="13" s="1"/>
  <c r="AL183" i="13"/>
  <c r="AK183" i="13"/>
  <c r="AJ183" i="13"/>
  <c r="AI183" i="13"/>
  <c r="AH183" i="13"/>
  <c r="AG183" i="13"/>
  <c r="AF183" i="13"/>
  <c r="AE183" i="13"/>
  <c r="AC183" i="13"/>
  <c r="AB183" i="13"/>
  <c r="AA183" i="13"/>
  <c r="Z183" i="13"/>
  <c r="Y183" i="13"/>
  <c r="X183" i="13"/>
  <c r="W183" i="13"/>
  <c r="V183" i="13"/>
  <c r="O183" i="13"/>
  <c r="N183" i="13"/>
  <c r="M183" i="13"/>
  <c r="L183" i="13"/>
  <c r="I183" i="13"/>
  <c r="K183" i="13" s="1"/>
  <c r="AL182" i="13"/>
  <c r="AK182" i="13"/>
  <c r="AJ182" i="13"/>
  <c r="AI182" i="13"/>
  <c r="AH182" i="13"/>
  <c r="AG182" i="13"/>
  <c r="AF182" i="13"/>
  <c r="AE182" i="13"/>
  <c r="AC182" i="13"/>
  <c r="AB182" i="13"/>
  <c r="AA182" i="13"/>
  <c r="Z182" i="13"/>
  <c r="Y182" i="13"/>
  <c r="X182" i="13"/>
  <c r="W182" i="13"/>
  <c r="V182" i="13"/>
  <c r="O182" i="13"/>
  <c r="N182" i="13"/>
  <c r="M182" i="13"/>
  <c r="L182" i="13"/>
  <c r="I182" i="13"/>
  <c r="K182" i="13" s="1"/>
  <c r="AL181" i="13"/>
  <c r="AK181" i="13"/>
  <c r="AJ181" i="13"/>
  <c r="AI181" i="13"/>
  <c r="AH181" i="13"/>
  <c r="AG181" i="13"/>
  <c r="AF181" i="13"/>
  <c r="AE181" i="13"/>
  <c r="AC181" i="13"/>
  <c r="AB181" i="13"/>
  <c r="AA181" i="13"/>
  <c r="Z181" i="13"/>
  <c r="Y181" i="13"/>
  <c r="X181" i="13"/>
  <c r="W181" i="13"/>
  <c r="V181" i="13"/>
  <c r="O181" i="13"/>
  <c r="N181" i="13"/>
  <c r="M181" i="13"/>
  <c r="L181" i="13"/>
  <c r="I181" i="13"/>
  <c r="K181" i="13" s="1"/>
  <c r="AL180" i="13"/>
  <c r="AK180" i="13"/>
  <c r="AJ180" i="13"/>
  <c r="AI180" i="13"/>
  <c r="AH180" i="13"/>
  <c r="AG180" i="13"/>
  <c r="AF180" i="13"/>
  <c r="AE180" i="13"/>
  <c r="AC180" i="13"/>
  <c r="AB180" i="13"/>
  <c r="AA180" i="13"/>
  <c r="Z180" i="13"/>
  <c r="Y180" i="13"/>
  <c r="X180" i="13"/>
  <c r="W180" i="13"/>
  <c r="V180" i="13"/>
  <c r="O180" i="13"/>
  <c r="N180" i="13"/>
  <c r="M180" i="13"/>
  <c r="L180" i="13"/>
  <c r="I180" i="13"/>
  <c r="K180" i="13" s="1"/>
  <c r="AL179" i="13"/>
  <c r="AK179" i="13"/>
  <c r="AJ179" i="13"/>
  <c r="AI179" i="13"/>
  <c r="AH179" i="13"/>
  <c r="AG179" i="13"/>
  <c r="AF179" i="13"/>
  <c r="AE179" i="13"/>
  <c r="AC179" i="13"/>
  <c r="AB179" i="13"/>
  <c r="AA179" i="13"/>
  <c r="Z179" i="13"/>
  <c r="Y179" i="13"/>
  <c r="X179" i="13"/>
  <c r="W179" i="13"/>
  <c r="V179" i="13"/>
  <c r="O179" i="13"/>
  <c r="N179" i="13"/>
  <c r="M179" i="13"/>
  <c r="L179" i="13"/>
  <c r="I179" i="13"/>
  <c r="K179" i="13" s="1"/>
  <c r="AL178" i="13"/>
  <c r="AK178" i="13"/>
  <c r="AK188" i="13" s="1"/>
  <c r="AJ178" i="13"/>
  <c r="AJ188" i="13" s="1"/>
  <c r="AI178" i="13"/>
  <c r="AH178" i="13"/>
  <c r="AG178" i="13"/>
  <c r="AG188" i="13" s="1"/>
  <c r="AF178" i="13"/>
  <c r="AF188" i="13" s="1"/>
  <c r="AE178" i="13"/>
  <c r="AC178" i="13"/>
  <c r="AB178" i="13"/>
  <c r="AB188" i="13" s="1"/>
  <c r="AA178" i="13"/>
  <c r="AA188" i="13" s="1"/>
  <c r="Z178" i="13"/>
  <c r="Y178" i="13"/>
  <c r="X178" i="13"/>
  <c r="X188" i="13" s="1"/>
  <c r="W178" i="13"/>
  <c r="W188" i="13" s="1"/>
  <c r="V178" i="13"/>
  <c r="O178" i="13"/>
  <c r="N178" i="13"/>
  <c r="N187" i="13" s="1"/>
  <c r="L238" i="13" s="1"/>
  <c r="M178" i="13"/>
  <c r="M187" i="13" s="1"/>
  <c r="O238" i="13" s="1"/>
  <c r="L178" i="13"/>
  <c r="I178" i="13"/>
  <c r="K178" i="13" s="1"/>
  <c r="K187" i="13" s="1"/>
  <c r="J238" i="13" s="1"/>
  <c r="K238" i="13" s="1"/>
  <c r="AL173" i="13"/>
  <c r="AK173" i="13"/>
  <c r="AJ173" i="13"/>
  <c r="AI173" i="13"/>
  <c r="AI174" i="13" s="1"/>
  <c r="AH173" i="13"/>
  <c r="AG173" i="13"/>
  <c r="AF173" i="13"/>
  <c r="AE173" i="13"/>
  <c r="AE174" i="13" s="1"/>
  <c r="AC173" i="13"/>
  <c r="AB173" i="13"/>
  <c r="AA173" i="13"/>
  <c r="Z173" i="13"/>
  <c r="Z174" i="13" s="1"/>
  <c r="Y173" i="13"/>
  <c r="X173" i="13"/>
  <c r="W173" i="13"/>
  <c r="V173" i="13"/>
  <c r="V174" i="13" s="1"/>
  <c r="L173" i="13"/>
  <c r="M237" i="13" s="1"/>
  <c r="G173" i="13"/>
  <c r="F173" i="13"/>
  <c r="AL172" i="13"/>
  <c r="AK172" i="13"/>
  <c r="AJ172" i="13"/>
  <c r="AI172" i="13"/>
  <c r="AH172" i="13"/>
  <c r="AG172" i="13"/>
  <c r="AF172" i="13"/>
  <c r="AE172" i="13"/>
  <c r="AC172" i="13"/>
  <c r="AB172" i="13"/>
  <c r="AA172" i="13"/>
  <c r="Z172" i="13"/>
  <c r="Y172" i="13"/>
  <c r="X172" i="13"/>
  <c r="W172" i="13"/>
  <c r="V172" i="13"/>
  <c r="O172" i="13"/>
  <c r="N172" i="13"/>
  <c r="M172" i="13"/>
  <c r="L172" i="13"/>
  <c r="K172" i="13"/>
  <c r="I172" i="13"/>
  <c r="AL171" i="13"/>
  <c r="AK171" i="13"/>
  <c r="AJ171" i="13"/>
  <c r="AI171" i="13"/>
  <c r="AH171" i="13"/>
  <c r="AG171" i="13"/>
  <c r="AF171" i="13"/>
  <c r="AE171" i="13"/>
  <c r="AC171" i="13"/>
  <c r="AB171" i="13"/>
  <c r="AA171" i="13"/>
  <c r="Z171" i="13"/>
  <c r="Y171" i="13"/>
  <c r="X171" i="13"/>
  <c r="W171" i="13"/>
  <c r="V171" i="13"/>
  <c r="O171" i="13"/>
  <c r="N171" i="13"/>
  <c r="M171" i="13"/>
  <c r="L171" i="13"/>
  <c r="I171" i="13"/>
  <c r="K171" i="13" s="1"/>
  <c r="AL170" i="13"/>
  <c r="AK170" i="13"/>
  <c r="AJ170" i="13"/>
  <c r="AI170" i="13"/>
  <c r="AH170" i="13"/>
  <c r="AG170" i="13"/>
  <c r="AF170" i="13"/>
  <c r="AE170" i="13"/>
  <c r="AC170" i="13"/>
  <c r="AB170" i="13"/>
  <c r="AA170" i="13"/>
  <c r="Z170" i="13"/>
  <c r="Y170" i="13"/>
  <c r="X170" i="13"/>
  <c r="W170" i="13"/>
  <c r="V170" i="13"/>
  <c r="O170" i="13"/>
  <c r="N170" i="13"/>
  <c r="M170" i="13"/>
  <c r="L170" i="13"/>
  <c r="K170" i="13"/>
  <c r="I170" i="13"/>
  <c r="AL169" i="13"/>
  <c r="AK169" i="13"/>
  <c r="AJ169" i="13"/>
  <c r="AI169" i="13"/>
  <c r="AH169" i="13"/>
  <c r="AG169" i="13"/>
  <c r="AF169" i="13"/>
  <c r="AE169" i="13"/>
  <c r="AC169" i="13"/>
  <c r="AB169" i="13"/>
  <c r="AA169" i="13"/>
  <c r="Z169" i="13"/>
  <c r="Y169" i="13"/>
  <c r="X169" i="13"/>
  <c r="W169" i="13"/>
  <c r="V169" i="13"/>
  <c r="O169" i="13"/>
  <c r="N169" i="13"/>
  <c r="M169" i="13"/>
  <c r="L169" i="13"/>
  <c r="I169" i="13"/>
  <c r="K169" i="13" s="1"/>
  <c r="AL168" i="13"/>
  <c r="AK168" i="13"/>
  <c r="AJ168" i="13"/>
  <c r="AI168" i="13"/>
  <c r="AH168" i="13"/>
  <c r="AG168" i="13"/>
  <c r="AF168" i="13"/>
  <c r="AE168" i="13"/>
  <c r="AC168" i="13"/>
  <c r="AB168" i="13"/>
  <c r="AA168" i="13"/>
  <c r="Z168" i="13"/>
  <c r="Y168" i="13"/>
  <c r="X168" i="13"/>
  <c r="W168" i="13"/>
  <c r="V168" i="13"/>
  <c r="O168" i="13"/>
  <c r="N168" i="13"/>
  <c r="M168" i="13"/>
  <c r="L168" i="13"/>
  <c r="K168" i="13"/>
  <c r="I168" i="13"/>
  <c r="AL167" i="13"/>
  <c r="AK167" i="13"/>
  <c r="AJ167" i="13"/>
  <c r="AI167" i="13"/>
  <c r="AH167" i="13"/>
  <c r="AG167" i="13"/>
  <c r="AF167" i="13"/>
  <c r="AE167" i="13"/>
  <c r="AC167" i="13"/>
  <c r="AB167" i="13"/>
  <c r="AA167" i="13"/>
  <c r="Z167" i="13"/>
  <c r="Y167" i="13"/>
  <c r="X167" i="13"/>
  <c r="W167" i="13"/>
  <c r="V167" i="13"/>
  <c r="O167" i="13"/>
  <c r="N167" i="13"/>
  <c r="M167" i="13"/>
  <c r="L167" i="13"/>
  <c r="I167" i="13"/>
  <c r="K167" i="13" s="1"/>
  <c r="AL166" i="13"/>
  <c r="AK166" i="13"/>
  <c r="AJ166" i="13"/>
  <c r="AI166" i="13"/>
  <c r="AH166" i="13"/>
  <c r="AG166" i="13"/>
  <c r="AF166" i="13"/>
  <c r="AE166" i="13"/>
  <c r="AC166" i="13"/>
  <c r="AB166" i="13"/>
  <c r="AA166" i="13"/>
  <c r="Z166" i="13"/>
  <c r="Y166" i="13"/>
  <c r="X166" i="13"/>
  <c r="W166" i="13"/>
  <c r="V166" i="13"/>
  <c r="O166" i="13"/>
  <c r="N166" i="13"/>
  <c r="M166" i="13"/>
  <c r="L166" i="13"/>
  <c r="K166" i="13"/>
  <c r="I166" i="13"/>
  <c r="AL165" i="13"/>
  <c r="AK165" i="13"/>
  <c r="AJ165" i="13"/>
  <c r="AI165" i="13"/>
  <c r="AH165" i="13"/>
  <c r="AG165" i="13"/>
  <c r="AF165" i="13"/>
  <c r="AE165" i="13"/>
  <c r="AC165" i="13"/>
  <c r="AB165" i="13"/>
  <c r="AA165" i="13"/>
  <c r="Z165" i="13"/>
  <c r="Y165" i="13"/>
  <c r="X165" i="13"/>
  <c r="W165" i="13"/>
  <c r="V165" i="13"/>
  <c r="O165" i="13"/>
  <c r="N165" i="13"/>
  <c r="M165" i="13"/>
  <c r="L165" i="13"/>
  <c r="I165" i="13"/>
  <c r="K165" i="13" s="1"/>
  <c r="AL164" i="13"/>
  <c r="AK164" i="13"/>
  <c r="AJ164" i="13"/>
  <c r="AI164" i="13"/>
  <c r="AH164" i="13"/>
  <c r="AG164" i="13"/>
  <c r="AF164" i="13"/>
  <c r="AE164" i="13"/>
  <c r="AC164" i="13"/>
  <c r="AB164" i="13"/>
  <c r="AA164" i="13"/>
  <c r="Z164" i="13"/>
  <c r="Y164" i="13"/>
  <c r="X164" i="13"/>
  <c r="W164" i="13"/>
  <c r="V164" i="13"/>
  <c r="O164" i="13"/>
  <c r="N164" i="13"/>
  <c r="M164" i="13"/>
  <c r="L164" i="13"/>
  <c r="K164" i="13"/>
  <c r="I164" i="13"/>
  <c r="AL163" i="13"/>
  <c r="AK163" i="13"/>
  <c r="AJ163" i="13"/>
  <c r="AI163" i="13"/>
  <c r="AH163" i="13"/>
  <c r="AG163" i="13"/>
  <c r="AF163" i="13"/>
  <c r="AE163" i="13"/>
  <c r="AC163" i="13"/>
  <c r="AB163" i="13"/>
  <c r="AA163" i="13"/>
  <c r="Z163" i="13"/>
  <c r="Y163" i="13"/>
  <c r="X163" i="13"/>
  <c r="W163" i="13"/>
  <c r="V163" i="13"/>
  <c r="O163" i="13"/>
  <c r="N163" i="13"/>
  <c r="M163" i="13"/>
  <c r="L163" i="13"/>
  <c r="I163" i="13"/>
  <c r="K163" i="13" s="1"/>
  <c r="AL162" i="13"/>
  <c r="AK162" i="13"/>
  <c r="AJ162" i="13"/>
  <c r="AI162" i="13"/>
  <c r="AH162" i="13"/>
  <c r="AG162" i="13"/>
  <c r="AF162" i="13"/>
  <c r="AE162" i="13"/>
  <c r="AC162" i="13"/>
  <c r="AB162" i="13"/>
  <c r="AA162" i="13"/>
  <c r="Z162" i="13"/>
  <c r="Y162" i="13"/>
  <c r="X162" i="13"/>
  <c r="W162" i="13"/>
  <c r="V162" i="13"/>
  <c r="O162" i="13"/>
  <c r="N162" i="13"/>
  <c r="M162" i="13"/>
  <c r="L162" i="13"/>
  <c r="K162" i="13"/>
  <c r="I162" i="13"/>
  <c r="AL161" i="13"/>
  <c r="AK161" i="13"/>
  <c r="AJ161" i="13"/>
  <c r="AI161" i="13"/>
  <c r="AH161" i="13"/>
  <c r="AG161" i="13"/>
  <c r="AF161" i="13"/>
  <c r="AE161" i="13"/>
  <c r="AC161" i="13"/>
  <c r="AB161" i="13"/>
  <c r="AA161" i="13"/>
  <c r="Z161" i="13"/>
  <c r="Y161" i="13"/>
  <c r="X161" i="13"/>
  <c r="W161" i="13"/>
  <c r="V161" i="13"/>
  <c r="O161" i="13"/>
  <c r="N161" i="13"/>
  <c r="M161" i="13"/>
  <c r="L161" i="13"/>
  <c r="I161" i="13"/>
  <c r="K161" i="13" s="1"/>
  <c r="AL160" i="13"/>
  <c r="AK160" i="13"/>
  <c r="AJ160" i="13"/>
  <c r="AI160" i="13"/>
  <c r="AH160" i="13"/>
  <c r="AG160" i="13"/>
  <c r="AF160" i="13"/>
  <c r="AE160" i="13"/>
  <c r="AC160" i="13"/>
  <c r="AB160" i="13"/>
  <c r="AA160" i="13"/>
  <c r="Z160" i="13"/>
  <c r="Y160" i="13"/>
  <c r="X160" i="13"/>
  <c r="W160" i="13"/>
  <c r="V160" i="13"/>
  <c r="O160" i="13"/>
  <c r="N160" i="13"/>
  <c r="M160" i="13"/>
  <c r="L160" i="13"/>
  <c r="K160" i="13"/>
  <c r="I160" i="13"/>
  <c r="AL159" i="13"/>
  <c r="AK159" i="13"/>
  <c r="AJ159" i="13"/>
  <c r="AI159" i="13"/>
  <c r="AH159" i="13"/>
  <c r="AG159" i="13"/>
  <c r="AF159" i="13"/>
  <c r="AE159" i="13"/>
  <c r="AC159" i="13"/>
  <c r="AB159" i="13"/>
  <c r="AA159" i="13"/>
  <c r="Z159" i="13"/>
  <c r="Y159" i="13"/>
  <c r="X159" i="13"/>
  <c r="W159" i="13"/>
  <c r="V159" i="13"/>
  <c r="O159" i="13"/>
  <c r="N159" i="13"/>
  <c r="M159" i="13"/>
  <c r="L159" i="13"/>
  <c r="I159" i="13"/>
  <c r="K159" i="13" s="1"/>
  <c r="AL158" i="13"/>
  <c r="AK158" i="13"/>
  <c r="AK174" i="13" s="1"/>
  <c r="AJ158" i="13"/>
  <c r="AI158" i="13"/>
  <c r="AH158" i="13"/>
  <c r="AG158" i="13"/>
  <c r="AG174" i="13" s="1"/>
  <c r="AF158" i="13"/>
  <c r="AE158" i="13"/>
  <c r="AC158" i="13"/>
  <c r="AB158" i="13"/>
  <c r="AB174" i="13" s="1"/>
  <c r="AA158" i="13"/>
  <c r="Z158" i="13"/>
  <c r="Y158" i="13"/>
  <c r="X158" i="13"/>
  <c r="X174" i="13" s="1"/>
  <c r="W158" i="13"/>
  <c r="V158" i="13"/>
  <c r="O158" i="13"/>
  <c r="N158" i="13"/>
  <c r="N173" i="13" s="1"/>
  <c r="L237" i="13" s="1"/>
  <c r="M158" i="13"/>
  <c r="L158" i="13"/>
  <c r="K158" i="13"/>
  <c r="I158" i="13"/>
  <c r="AJ153" i="13"/>
  <c r="AF153" i="13"/>
  <c r="AA153" i="13"/>
  <c r="W153" i="13"/>
  <c r="M153" i="13"/>
  <c r="O236" i="13" s="1"/>
  <c r="G153" i="13"/>
  <c r="F153" i="13"/>
  <c r="AL152" i="13"/>
  <c r="AK152" i="13"/>
  <c r="AJ152" i="13"/>
  <c r="AI152" i="13"/>
  <c r="AH152" i="13"/>
  <c r="AG152" i="13"/>
  <c r="AF152" i="13"/>
  <c r="AE152" i="13"/>
  <c r="AC152" i="13"/>
  <c r="AB152" i="13"/>
  <c r="AA152" i="13"/>
  <c r="Z152" i="13"/>
  <c r="Y152" i="13"/>
  <c r="X152" i="13"/>
  <c r="W152" i="13"/>
  <c r="V152" i="13"/>
  <c r="O152" i="13"/>
  <c r="N152" i="13"/>
  <c r="M152" i="13"/>
  <c r="L152" i="13"/>
  <c r="I152" i="13"/>
  <c r="K152" i="13" s="1"/>
  <c r="AL151" i="13"/>
  <c r="AK151" i="13"/>
  <c r="AJ151" i="13"/>
  <c r="AI151" i="13"/>
  <c r="AH151" i="13"/>
  <c r="AG151" i="13"/>
  <c r="AF151" i="13"/>
  <c r="AE151" i="13"/>
  <c r="AC151" i="13"/>
  <c r="AB151" i="13"/>
  <c r="AA151" i="13"/>
  <c r="Z151" i="13"/>
  <c r="Y151" i="13"/>
  <c r="X151" i="13"/>
  <c r="W151" i="13"/>
  <c r="V151" i="13"/>
  <c r="O151" i="13"/>
  <c r="N151" i="13"/>
  <c r="M151" i="13"/>
  <c r="L151" i="13"/>
  <c r="I151" i="13"/>
  <c r="K151" i="13" s="1"/>
  <c r="AL150" i="13"/>
  <c r="AK150" i="13"/>
  <c r="AJ150" i="13"/>
  <c r="AI150" i="13"/>
  <c r="AH150" i="13"/>
  <c r="AG150" i="13"/>
  <c r="AF150" i="13"/>
  <c r="AE150" i="13"/>
  <c r="AC150" i="13"/>
  <c r="AB150" i="13"/>
  <c r="AA150" i="13"/>
  <c r="Z150" i="13"/>
  <c r="Y150" i="13"/>
  <c r="X150" i="13"/>
  <c r="W150" i="13"/>
  <c r="V150" i="13"/>
  <c r="O150" i="13"/>
  <c r="N150" i="13"/>
  <c r="M150" i="13"/>
  <c r="L150" i="13"/>
  <c r="I150" i="13"/>
  <c r="K150" i="13" s="1"/>
  <c r="AL149" i="13"/>
  <c r="AK149" i="13"/>
  <c r="AJ149" i="13"/>
  <c r="AI149" i="13"/>
  <c r="AH149" i="13"/>
  <c r="AG149" i="13"/>
  <c r="AF149" i="13"/>
  <c r="AE149" i="13"/>
  <c r="AC149" i="13"/>
  <c r="AB149" i="13"/>
  <c r="AA149" i="13"/>
  <c r="Z149" i="13"/>
  <c r="Y149" i="13"/>
  <c r="X149" i="13"/>
  <c r="W149" i="13"/>
  <c r="V149" i="13"/>
  <c r="O149" i="13"/>
  <c r="N149" i="13"/>
  <c r="M149" i="13"/>
  <c r="L149" i="13"/>
  <c r="I149" i="13"/>
  <c r="K149" i="13" s="1"/>
  <c r="AL148" i="13"/>
  <c r="AK148" i="13"/>
  <c r="AJ148" i="13"/>
  <c r="AI148" i="13"/>
  <c r="AH148" i="13"/>
  <c r="AG148" i="13"/>
  <c r="AF148" i="13"/>
  <c r="AE148" i="13"/>
  <c r="AC148" i="13"/>
  <c r="AB148" i="13"/>
  <c r="AA148" i="13"/>
  <c r="Z148" i="13"/>
  <c r="Y148" i="13"/>
  <c r="X148" i="13"/>
  <c r="W148" i="13"/>
  <c r="V148" i="13"/>
  <c r="O148" i="13"/>
  <c r="N148" i="13"/>
  <c r="M148" i="13"/>
  <c r="L148" i="13"/>
  <c r="I148" i="13"/>
  <c r="K148" i="13" s="1"/>
  <c r="AL147" i="13"/>
  <c r="AK147" i="13"/>
  <c r="AJ147" i="13"/>
  <c r="AI147" i="13"/>
  <c r="AH147" i="13"/>
  <c r="AG147" i="13"/>
  <c r="AF147" i="13"/>
  <c r="AE147" i="13"/>
  <c r="AC147" i="13"/>
  <c r="AB147" i="13"/>
  <c r="AA147" i="13"/>
  <c r="Z147" i="13"/>
  <c r="Y147" i="13"/>
  <c r="X147" i="13"/>
  <c r="W147" i="13"/>
  <c r="V147" i="13"/>
  <c r="O147" i="13"/>
  <c r="N147" i="13"/>
  <c r="M147" i="13"/>
  <c r="L147" i="13"/>
  <c r="I147" i="13"/>
  <c r="K147" i="13" s="1"/>
  <c r="AL146" i="13"/>
  <c r="AK146" i="13"/>
  <c r="AJ146" i="13"/>
  <c r="AI146" i="13"/>
  <c r="AH146" i="13"/>
  <c r="AG146" i="13"/>
  <c r="AF146" i="13"/>
  <c r="AE146" i="13"/>
  <c r="AC146" i="13"/>
  <c r="AB146" i="13"/>
  <c r="AA146" i="13"/>
  <c r="Z146" i="13"/>
  <c r="Y146" i="13"/>
  <c r="X146" i="13"/>
  <c r="W146" i="13"/>
  <c r="V146" i="13"/>
  <c r="O146" i="13"/>
  <c r="N146" i="13"/>
  <c r="M146" i="13"/>
  <c r="L146" i="13"/>
  <c r="I146" i="13"/>
  <c r="K146" i="13" s="1"/>
  <c r="AL145" i="13"/>
  <c r="AK145" i="13"/>
  <c r="AJ145" i="13"/>
  <c r="AI145" i="13"/>
  <c r="AH145" i="13"/>
  <c r="AG145" i="13"/>
  <c r="AF145" i="13"/>
  <c r="AE145" i="13"/>
  <c r="AC145" i="13"/>
  <c r="AB145" i="13"/>
  <c r="AA145" i="13"/>
  <c r="Z145" i="13"/>
  <c r="Y145" i="13"/>
  <c r="X145" i="13"/>
  <c r="W145" i="13"/>
  <c r="V145" i="13"/>
  <c r="O145" i="13"/>
  <c r="N145" i="13"/>
  <c r="M145" i="13"/>
  <c r="L145" i="13"/>
  <c r="I145" i="13"/>
  <c r="K145" i="13" s="1"/>
  <c r="AL144" i="13"/>
  <c r="AK144" i="13"/>
  <c r="AJ144" i="13"/>
  <c r="AI144" i="13"/>
  <c r="AH144" i="13"/>
  <c r="AG144" i="13"/>
  <c r="AF144" i="13"/>
  <c r="AE144" i="13"/>
  <c r="AC144" i="13"/>
  <c r="AB144" i="13"/>
  <c r="AA144" i="13"/>
  <c r="Z144" i="13"/>
  <c r="Y144" i="13"/>
  <c r="X144" i="13"/>
  <c r="W144" i="13"/>
  <c r="V144" i="13"/>
  <c r="O144" i="13"/>
  <c r="N144" i="13"/>
  <c r="M144" i="13"/>
  <c r="L144" i="13"/>
  <c r="I144" i="13"/>
  <c r="K144" i="13" s="1"/>
  <c r="AL143" i="13"/>
  <c r="AK143" i="13"/>
  <c r="AJ143" i="13"/>
  <c r="AI143" i="13"/>
  <c r="AH143" i="13"/>
  <c r="AG143" i="13"/>
  <c r="AF143" i="13"/>
  <c r="AE143" i="13"/>
  <c r="AC143" i="13"/>
  <c r="AB143" i="13"/>
  <c r="AA143" i="13"/>
  <c r="Z143" i="13"/>
  <c r="Y143" i="13"/>
  <c r="X143" i="13"/>
  <c r="W143" i="13"/>
  <c r="V143" i="13"/>
  <c r="O143" i="13"/>
  <c r="N143" i="13"/>
  <c r="M143" i="13"/>
  <c r="L143" i="13"/>
  <c r="I143" i="13"/>
  <c r="K143" i="13" s="1"/>
  <c r="AL142" i="13"/>
  <c r="AK142" i="13"/>
  <c r="AJ142" i="13"/>
  <c r="AI142" i="13"/>
  <c r="AH142" i="13"/>
  <c r="AG142" i="13"/>
  <c r="AF142" i="13"/>
  <c r="AE142" i="13"/>
  <c r="AC142" i="13"/>
  <c r="AB142" i="13"/>
  <c r="AA142" i="13"/>
  <c r="Z142" i="13"/>
  <c r="Y142" i="13"/>
  <c r="X142" i="13"/>
  <c r="W142" i="13"/>
  <c r="V142" i="13"/>
  <c r="O142" i="13"/>
  <c r="N142" i="13"/>
  <c r="M142" i="13"/>
  <c r="L142" i="13"/>
  <c r="I142" i="13"/>
  <c r="K142" i="13" s="1"/>
  <c r="AL141" i="13"/>
  <c r="AK141" i="13"/>
  <c r="AJ141" i="13"/>
  <c r="AI141" i="13"/>
  <c r="AH141" i="13"/>
  <c r="AG141" i="13"/>
  <c r="AF141" i="13"/>
  <c r="AE141" i="13"/>
  <c r="AC141" i="13"/>
  <c r="AB141" i="13"/>
  <c r="AA141" i="13"/>
  <c r="Z141" i="13"/>
  <c r="Y141" i="13"/>
  <c r="X141" i="13"/>
  <c r="W141" i="13"/>
  <c r="V141" i="13"/>
  <c r="O141" i="13"/>
  <c r="N141" i="13"/>
  <c r="M141" i="13"/>
  <c r="L141" i="13"/>
  <c r="I141" i="13"/>
  <c r="K141" i="13" s="1"/>
  <c r="AL140" i="13"/>
  <c r="AK140" i="13"/>
  <c r="AJ140" i="13"/>
  <c r="AI140" i="13"/>
  <c r="AH140" i="13"/>
  <c r="AG140" i="13"/>
  <c r="AF140" i="13"/>
  <c r="AE140" i="13"/>
  <c r="AC140" i="13"/>
  <c r="AB140" i="13"/>
  <c r="AA140" i="13"/>
  <c r="Z140" i="13"/>
  <c r="Y140" i="13"/>
  <c r="X140" i="13"/>
  <c r="W140" i="13"/>
  <c r="V140" i="13"/>
  <c r="O140" i="13"/>
  <c r="N140" i="13"/>
  <c r="M140" i="13"/>
  <c r="L140" i="13"/>
  <c r="I140" i="13"/>
  <c r="K140" i="13" s="1"/>
  <c r="AL139" i="13"/>
  <c r="AK139" i="13"/>
  <c r="AJ139" i="13"/>
  <c r="AI139" i="13"/>
  <c r="AH139" i="13"/>
  <c r="AG139" i="13"/>
  <c r="AF139" i="13"/>
  <c r="AE139" i="13"/>
  <c r="AC139" i="13"/>
  <c r="AB139" i="13"/>
  <c r="AA139" i="13"/>
  <c r="Z139" i="13"/>
  <c r="Y139" i="13"/>
  <c r="X139" i="13"/>
  <c r="W139" i="13"/>
  <c r="V139" i="13"/>
  <c r="O139" i="13"/>
  <c r="N139" i="13"/>
  <c r="M139" i="13"/>
  <c r="L139" i="13"/>
  <c r="I139" i="13"/>
  <c r="K139" i="13" s="1"/>
  <c r="AL138" i="13"/>
  <c r="AK138" i="13"/>
  <c r="AJ138" i="13"/>
  <c r="AI138" i="13"/>
  <c r="AH138" i="13"/>
  <c r="AG138" i="13"/>
  <c r="AF138" i="13"/>
  <c r="AE138" i="13"/>
  <c r="AC138" i="13"/>
  <c r="AB138" i="13"/>
  <c r="AA138" i="13"/>
  <c r="Z138" i="13"/>
  <c r="Y138" i="13"/>
  <c r="X138" i="13"/>
  <c r="W138" i="13"/>
  <c r="V138" i="13"/>
  <c r="O138" i="13"/>
  <c r="N138" i="13"/>
  <c r="M138" i="13"/>
  <c r="L138" i="13"/>
  <c r="I138" i="13"/>
  <c r="K138" i="13" s="1"/>
  <c r="AL137" i="13"/>
  <c r="AK137" i="13"/>
  <c r="AJ137" i="13"/>
  <c r="AI137" i="13"/>
  <c r="AH137" i="13"/>
  <c r="AG137" i="13"/>
  <c r="AF137" i="13"/>
  <c r="AE137" i="13"/>
  <c r="AC137" i="13"/>
  <c r="AB137" i="13"/>
  <c r="AA137" i="13"/>
  <c r="Z137" i="13"/>
  <c r="Y137" i="13"/>
  <c r="X137" i="13"/>
  <c r="W137" i="13"/>
  <c r="V137" i="13"/>
  <c r="O137" i="13"/>
  <c r="N137" i="13"/>
  <c r="M137" i="13"/>
  <c r="L137" i="13"/>
  <c r="I137" i="13"/>
  <c r="K137" i="13" s="1"/>
  <c r="AL136" i="13"/>
  <c r="AK136" i="13"/>
  <c r="AJ136" i="13"/>
  <c r="AI136" i="13"/>
  <c r="AH136" i="13"/>
  <c r="AG136" i="13"/>
  <c r="AF136" i="13"/>
  <c r="AE136" i="13"/>
  <c r="AC136" i="13"/>
  <c r="AB136" i="13"/>
  <c r="AA136" i="13"/>
  <c r="Z136" i="13"/>
  <c r="Y136" i="13"/>
  <c r="X136" i="13"/>
  <c r="W136" i="13"/>
  <c r="V136" i="13"/>
  <c r="O136" i="13"/>
  <c r="N136" i="13"/>
  <c r="M136" i="13"/>
  <c r="L136" i="13"/>
  <c r="I136" i="13"/>
  <c r="K136" i="13" s="1"/>
  <c r="AL135" i="13"/>
  <c r="AK135" i="13"/>
  <c r="AJ135" i="13"/>
  <c r="AI135" i="13"/>
  <c r="AH135" i="13"/>
  <c r="AG135" i="13"/>
  <c r="AF135" i="13"/>
  <c r="AE135" i="13"/>
  <c r="AC135" i="13"/>
  <c r="AB135" i="13"/>
  <c r="AA135" i="13"/>
  <c r="Z135" i="13"/>
  <c r="Y135" i="13"/>
  <c r="X135" i="13"/>
  <c r="W135" i="13"/>
  <c r="V135" i="13"/>
  <c r="O135" i="13"/>
  <c r="N135" i="13"/>
  <c r="M135" i="13"/>
  <c r="L135" i="13"/>
  <c r="I135" i="13"/>
  <c r="K135" i="13" s="1"/>
  <c r="AL134" i="13"/>
  <c r="AK134" i="13"/>
  <c r="AJ134" i="13"/>
  <c r="AI134" i="13"/>
  <c r="AH134" i="13"/>
  <c r="AG134" i="13"/>
  <c r="AF134" i="13"/>
  <c r="AE134" i="13"/>
  <c r="AC134" i="13"/>
  <c r="AB134" i="13"/>
  <c r="AA134" i="13"/>
  <c r="Z134" i="13"/>
  <c r="Y134" i="13"/>
  <c r="X134" i="13"/>
  <c r="W134" i="13"/>
  <c r="V134" i="13"/>
  <c r="O134" i="13"/>
  <c r="N134" i="13"/>
  <c r="M134" i="13"/>
  <c r="L134" i="13"/>
  <c r="I134" i="13"/>
  <c r="K134" i="13" s="1"/>
  <c r="AL133" i="13"/>
  <c r="AK133" i="13"/>
  <c r="AJ133" i="13"/>
  <c r="AI133" i="13"/>
  <c r="AH133" i="13"/>
  <c r="AG133" i="13"/>
  <c r="AF133" i="13"/>
  <c r="AE133" i="13"/>
  <c r="AC133" i="13"/>
  <c r="AB133" i="13"/>
  <c r="AA133" i="13"/>
  <c r="Z133" i="13"/>
  <c r="Y133" i="13"/>
  <c r="X133" i="13"/>
  <c r="W133" i="13"/>
  <c r="V133" i="13"/>
  <c r="O133" i="13"/>
  <c r="N133" i="13"/>
  <c r="M133" i="13"/>
  <c r="L133" i="13"/>
  <c r="I133" i="13"/>
  <c r="K133" i="13" s="1"/>
  <c r="AL132" i="13"/>
  <c r="AK132" i="13"/>
  <c r="AJ132" i="13"/>
  <c r="AI132" i="13"/>
  <c r="AH132" i="13"/>
  <c r="AG132" i="13"/>
  <c r="AF132" i="13"/>
  <c r="AE132" i="13"/>
  <c r="AC132" i="13"/>
  <c r="AB132" i="13"/>
  <c r="AA132" i="13"/>
  <c r="Z132" i="13"/>
  <c r="Y132" i="13"/>
  <c r="X132" i="13"/>
  <c r="W132" i="13"/>
  <c r="V132" i="13"/>
  <c r="O132" i="13"/>
  <c r="N132" i="13"/>
  <c r="M132" i="13"/>
  <c r="L132" i="13"/>
  <c r="I132" i="13"/>
  <c r="K132" i="13" s="1"/>
  <c r="AL131" i="13"/>
  <c r="AK131" i="13"/>
  <c r="AJ131" i="13"/>
  <c r="AI131" i="13"/>
  <c r="AH131" i="13"/>
  <c r="AG131" i="13"/>
  <c r="AF131" i="13"/>
  <c r="AE131" i="13"/>
  <c r="AC131" i="13"/>
  <c r="AB131" i="13"/>
  <c r="AA131" i="13"/>
  <c r="Z131" i="13"/>
  <c r="Y131" i="13"/>
  <c r="X131" i="13"/>
  <c r="W131" i="13"/>
  <c r="V131" i="13"/>
  <c r="O131" i="13"/>
  <c r="N131" i="13"/>
  <c r="M131" i="13"/>
  <c r="L131" i="13"/>
  <c r="I131" i="13"/>
  <c r="K131" i="13" s="1"/>
  <c r="AL130" i="13"/>
  <c r="AK130" i="13"/>
  <c r="AJ130" i="13"/>
  <c r="AI130" i="13"/>
  <c r="AH130" i="13"/>
  <c r="AG130" i="13"/>
  <c r="AF130" i="13"/>
  <c r="AE130" i="13"/>
  <c r="AC130" i="13"/>
  <c r="AB130" i="13"/>
  <c r="AA130" i="13"/>
  <c r="Z130" i="13"/>
  <c r="Y130" i="13"/>
  <c r="X130" i="13"/>
  <c r="W130" i="13"/>
  <c r="V130" i="13"/>
  <c r="O130" i="13"/>
  <c r="N130" i="13"/>
  <c r="M130" i="13"/>
  <c r="L130" i="13"/>
  <c r="I130" i="13"/>
  <c r="K130" i="13" s="1"/>
  <c r="AL129" i="13"/>
  <c r="AK129" i="13"/>
  <c r="AJ129" i="13"/>
  <c r="AI129" i="13"/>
  <c r="AH129" i="13"/>
  <c r="AG129" i="13"/>
  <c r="AF129" i="13"/>
  <c r="AE129" i="13"/>
  <c r="AC129" i="13"/>
  <c r="AB129" i="13"/>
  <c r="AA129" i="13"/>
  <c r="Z129" i="13"/>
  <c r="Y129" i="13"/>
  <c r="X129" i="13"/>
  <c r="W129" i="13"/>
  <c r="V129" i="13"/>
  <c r="O129" i="13"/>
  <c r="N129" i="13"/>
  <c r="M129" i="13"/>
  <c r="L129" i="13"/>
  <c r="I129" i="13"/>
  <c r="K129" i="13" s="1"/>
  <c r="AL128" i="13"/>
  <c r="AK128" i="13"/>
  <c r="AJ128" i="13"/>
  <c r="AI128" i="13"/>
  <c r="AH128" i="13"/>
  <c r="AG128" i="13"/>
  <c r="AF128" i="13"/>
  <c r="AE128" i="13"/>
  <c r="AC128" i="13"/>
  <c r="AB128" i="13"/>
  <c r="AA128" i="13"/>
  <c r="Z128" i="13"/>
  <c r="Y128" i="13"/>
  <c r="X128" i="13"/>
  <c r="W128" i="13"/>
  <c r="V128" i="13"/>
  <c r="O128" i="13"/>
  <c r="N128" i="13"/>
  <c r="M128" i="13"/>
  <c r="L128" i="13"/>
  <c r="I128" i="13"/>
  <c r="K128" i="13" s="1"/>
  <c r="AL127" i="13"/>
  <c r="AK127" i="13"/>
  <c r="AJ127" i="13"/>
  <c r="AI127" i="13"/>
  <c r="AH127" i="13"/>
  <c r="AG127" i="13"/>
  <c r="AF127" i="13"/>
  <c r="AE127" i="13"/>
  <c r="AC127" i="13"/>
  <c r="AB127" i="13"/>
  <c r="AA127" i="13"/>
  <c r="Z127" i="13"/>
  <c r="Y127" i="13"/>
  <c r="X127" i="13"/>
  <c r="W127" i="13"/>
  <c r="V127" i="13"/>
  <c r="O127" i="13"/>
  <c r="N127" i="13"/>
  <c r="M127" i="13"/>
  <c r="L127" i="13"/>
  <c r="I127" i="13"/>
  <c r="K127" i="13" s="1"/>
  <c r="AL126" i="13"/>
  <c r="AL153" i="13" s="1"/>
  <c r="AK126" i="13"/>
  <c r="AJ126" i="13"/>
  <c r="AI126" i="13"/>
  <c r="AH126" i="13"/>
  <c r="AH153" i="13" s="1"/>
  <c r="AG126" i="13"/>
  <c r="AF126" i="13"/>
  <c r="AE126" i="13"/>
  <c r="AC126" i="13"/>
  <c r="AC153" i="13" s="1"/>
  <c r="AB126" i="13"/>
  <c r="AA126" i="13"/>
  <c r="Z126" i="13"/>
  <c r="Y126" i="13"/>
  <c r="Y153" i="13" s="1"/>
  <c r="X126" i="13"/>
  <c r="W126" i="13"/>
  <c r="V126" i="13"/>
  <c r="O126" i="13"/>
  <c r="O153" i="13" s="1"/>
  <c r="N236" i="13" s="1"/>
  <c r="N126" i="13"/>
  <c r="M126" i="13"/>
  <c r="L126" i="13"/>
  <c r="I126" i="13"/>
  <c r="K126" i="13" s="1"/>
  <c r="K153" i="13" s="1"/>
  <c r="J236" i="13" s="1"/>
  <c r="K236" i="13" s="1"/>
  <c r="AK121" i="13"/>
  <c r="AG121" i="13"/>
  <c r="AB121" i="13"/>
  <c r="X121" i="13"/>
  <c r="N121" i="13"/>
  <c r="L235" i="13" s="1"/>
  <c r="G121" i="13"/>
  <c r="F121" i="13"/>
  <c r="AL120" i="13"/>
  <c r="AK120" i="13"/>
  <c r="AJ120" i="13"/>
  <c r="AI120" i="13"/>
  <c r="AH120" i="13"/>
  <c r="AG120" i="13"/>
  <c r="AF120" i="13"/>
  <c r="AE120" i="13"/>
  <c r="AC120" i="13"/>
  <c r="AB120" i="13"/>
  <c r="AA120" i="13"/>
  <c r="Z120" i="13"/>
  <c r="Y120" i="13"/>
  <c r="X120" i="13"/>
  <c r="W120" i="13"/>
  <c r="V120" i="13"/>
  <c r="O120" i="13"/>
  <c r="N120" i="13"/>
  <c r="M120" i="13"/>
  <c r="L120" i="13"/>
  <c r="I120" i="13"/>
  <c r="K120" i="13" s="1"/>
  <c r="AL119" i="13"/>
  <c r="AK119" i="13"/>
  <c r="AJ119" i="13"/>
  <c r="AI119" i="13"/>
  <c r="AH119" i="13"/>
  <c r="AG119" i="13"/>
  <c r="AF119" i="13"/>
  <c r="AE119" i="13"/>
  <c r="AC119" i="13"/>
  <c r="AB119" i="13"/>
  <c r="AA119" i="13"/>
  <c r="Z119" i="13"/>
  <c r="Y119" i="13"/>
  <c r="X119" i="13"/>
  <c r="W119" i="13"/>
  <c r="V119" i="13"/>
  <c r="O119" i="13"/>
  <c r="N119" i="13"/>
  <c r="M119" i="13"/>
  <c r="L119" i="13"/>
  <c r="K119" i="13"/>
  <c r="I119" i="13"/>
  <c r="AL118" i="13"/>
  <c r="AK118" i="13"/>
  <c r="AJ118" i="13"/>
  <c r="AI118" i="13"/>
  <c r="AH118" i="13"/>
  <c r="AG118" i="13"/>
  <c r="AF118" i="13"/>
  <c r="AE118" i="13"/>
  <c r="AC118" i="13"/>
  <c r="AB118" i="13"/>
  <c r="AA118" i="13"/>
  <c r="Z118" i="13"/>
  <c r="Y118" i="13"/>
  <c r="X118" i="13"/>
  <c r="W118" i="13"/>
  <c r="V118" i="13"/>
  <c r="O118" i="13"/>
  <c r="N118" i="13"/>
  <c r="M118" i="13"/>
  <c r="L118" i="13"/>
  <c r="I118" i="13"/>
  <c r="K118" i="13" s="1"/>
  <c r="AL117" i="13"/>
  <c r="AK117" i="13"/>
  <c r="AJ117" i="13"/>
  <c r="AI117" i="13"/>
  <c r="AH117" i="13"/>
  <c r="AG117" i="13"/>
  <c r="AF117" i="13"/>
  <c r="AE117" i="13"/>
  <c r="AC117" i="13"/>
  <c r="AB117" i="13"/>
  <c r="AA117" i="13"/>
  <c r="Z117" i="13"/>
  <c r="Y117" i="13"/>
  <c r="X117" i="13"/>
  <c r="W117" i="13"/>
  <c r="V117" i="13"/>
  <c r="O117" i="13"/>
  <c r="N117" i="13"/>
  <c r="M117" i="13"/>
  <c r="L117" i="13"/>
  <c r="K117" i="13"/>
  <c r="I117" i="13"/>
  <c r="AL116" i="13"/>
  <c r="AK116" i="13"/>
  <c r="AJ116" i="13"/>
  <c r="AI116" i="13"/>
  <c r="AH116" i="13"/>
  <c r="AG116" i="13"/>
  <c r="AF116" i="13"/>
  <c r="AE116" i="13"/>
  <c r="AC116" i="13"/>
  <c r="AB116" i="13"/>
  <c r="AA116" i="13"/>
  <c r="Z116" i="13"/>
  <c r="Y116" i="13"/>
  <c r="X116" i="13"/>
  <c r="W116" i="13"/>
  <c r="V116" i="13"/>
  <c r="O116" i="13"/>
  <c r="N116" i="13"/>
  <c r="M116" i="13"/>
  <c r="L116" i="13"/>
  <c r="I116" i="13"/>
  <c r="K116" i="13" s="1"/>
  <c r="AL115" i="13"/>
  <c r="AK115" i="13"/>
  <c r="AJ115" i="13"/>
  <c r="AI115" i="13"/>
  <c r="AH115" i="13"/>
  <c r="AG115" i="13"/>
  <c r="AF115" i="13"/>
  <c r="AE115" i="13"/>
  <c r="AC115" i="13"/>
  <c r="AB115" i="13"/>
  <c r="AA115" i="13"/>
  <c r="Z115" i="13"/>
  <c r="Y115" i="13"/>
  <c r="X115" i="13"/>
  <c r="W115" i="13"/>
  <c r="V115" i="13"/>
  <c r="O115" i="13"/>
  <c r="N115" i="13"/>
  <c r="M115" i="13"/>
  <c r="L115" i="13"/>
  <c r="K115" i="13"/>
  <c r="I115" i="13"/>
  <c r="AL114" i="13"/>
  <c r="AK114" i="13"/>
  <c r="AJ114" i="13"/>
  <c r="AI114" i="13"/>
  <c r="AH114" i="13"/>
  <c r="AG114" i="13"/>
  <c r="AF114" i="13"/>
  <c r="AE114" i="13"/>
  <c r="AC114" i="13"/>
  <c r="AB114" i="13"/>
  <c r="AA114" i="13"/>
  <c r="Z114" i="13"/>
  <c r="Y114" i="13"/>
  <c r="X114" i="13"/>
  <c r="W114" i="13"/>
  <c r="V114" i="13"/>
  <c r="O114" i="13"/>
  <c r="N114" i="13"/>
  <c r="M114" i="13"/>
  <c r="L114" i="13"/>
  <c r="I114" i="13"/>
  <c r="K114" i="13" s="1"/>
  <c r="AL113" i="13"/>
  <c r="AK113" i="13"/>
  <c r="AJ113" i="13"/>
  <c r="AI113" i="13"/>
  <c r="AH113" i="13"/>
  <c r="AG113" i="13"/>
  <c r="AF113" i="13"/>
  <c r="AE113" i="13"/>
  <c r="AC113" i="13"/>
  <c r="AB113" i="13"/>
  <c r="AA113" i="13"/>
  <c r="Z113" i="13"/>
  <c r="Y113" i="13"/>
  <c r="X113" i="13"/>
  <c r="W113" i="13"/>
  <c r="V113" i="13"/>
  <c r="O113" i="13"/>
  <c r="N113" i="13"/>
  <c r="M113" i="13"/>
  <c r="L113" i="13"/>
  <c r="K113" i="13"/>
  <c r="I113" i="13"/>
  <c r="AL112" i="13"/>
  <c r="AK112" i="13"/>
  <c r="AJ112" i="13"/>
  <c r="AI112" i="13"/>
  <c r="AH112" i="13"/>
  <c r="AG112" i="13"/>
  <c r="AF112" i="13"/>
  <c r="AE112" i="13"/>
  <c r="AC112" i="13"/>
  <c r="AB112" i="13"/>
  <c r="AA112" i="13"/>
  <c r="Z112" i="13"/>
  <c r="Y112" i="13"/>
  <c r="X112" i="13"/>
  <c r="W112" i="13"/>
  <c r="V112" i="13"/>
  <c r="O112" i="13"/>
  <c r="N112" i="13"/>
  <c r="M112" i="13"/>
  <c r="L112" i="13"/>
  <c r="I112" i="13"/>
  <c r="K112" i="13" s="1"/>
  <c r="AL111" i="13"/>
  <c r="AK111" i="13"/>
  <c r="AJ111" i="13"/>
  <c r="AI111" i="13"/>
  <c r="AH111" i="13"/>
  <c r="AG111" i="13"/>
  <c r="AF111" i="13"/>
  <c r="AE111" i="13"/>
  <c r="AC111" i="13"/>
  <c r="AB111" i="13"/>
  <c r="AA111" i="13"/>
  <c r="Z111" i="13"/>
  <c r="Y111" i="13"/>
  <c r="X111" i="13"/>
  <c r="W111" i="13"/>
  <c r="V111" i="13"/>
  <c r="O111" i="13"/>
  <c r="N111" i="13"/>
  <c r="M111" i="13"/>
  <c r="L111" i="13"/>
  <c r="K111" i="13"/>
  <c r="I111" i="13"/>
  <c r="AL110" i="13"/>
  <c r="AK110" i="13"/>
  <c r="AJ110" i="13"/>
  <c r="AI110" i="13"/>
  <c r="AH110" i="13"/>
  <c r="AG110" i="13"/>
  <c r="AF110" i="13"/>
  <c r="AE110" i="13"/>
  <c r="AC110" i="13"/>
  <c r="AB110" i="13"/>
  <c r="AA110" i="13"/>
  <c r="Z110" i="13"/>
  <c r="Y110" i="13"/>
  <c r="X110" i="13"/>
  <c r="W110" i="13"/>
  <c r="V110" i="13"/>
  <c r="O110" i="13"/>
  <c r="N110" i="13"/>
  <c r="M110" i="13"/>
  <c r="L110" i="13"/>
  <c r="I110" i="13"/>
  <c r="K110" i="13" s="1"/>
  <c r="AL109" i="13"/>
  <c r="AK109" i="13"/>
  <c r="AJ109" i="13"/>
  <c r="AI109" i="13"/>
  <c r="AH109" i="13"/>
  <c r="AG109" i="13"/>
  <c r="AF109" i="13"/>
  <c r="AE109" i="13"/>
  <c r="AC109" i="13"/>
  <c r="AB109" i="13"/>
  <c r="AA109" i="13"/>
  <c r="Z109" i="13"/>
  <c r="Y109" i="13"/>
  <c r="X109" i="13"/>
  <c r="W109" i="13"/>
  <c r="V109" i="13"/>
  <c r="O109" i="13"/>
  <c r="N109" i="13"/>
  <c r="M109" i="13"/>
  <c r="L109" i="13"/>
  <c r="K109" i="13"/>
  <c r="I109" i="13"/>
  <c r="AL108" i="13"/>
  <c r="AK108" i="13"/>
  <c r="AJ108" i="13"/>
  <c r="AI108" i="13"/>
  <c r="AH108" i="13"/>
  <c r="AG108" i="13"/>
  <c r="AF108" i="13"/>
  <c r="AE108" i="13"/>
  <c r="AC108" i="13"/>
  <c r="AB108" i="13"/>
  <c r="AA108" i="13"/>
  <c r="Z108" i="13"/>
  <c r="Y108" i="13"/>
  <c r="X108" i="13"/>
  <c r="W108" i="13"/>
  <c r="V108" i="13"/>
  <c r="O108" i="13"/>
  <c r="N108" i="13"/>
  <c r="M108" i="13"/>
  <c r="L108" i="13"/>
  <c r="I108" i="13"/>
  <c r="K108" i="13" s="1"/>
  <c r="AL107" i="13"/>
  <c r="AK107" i="13"/>
  <c r="AJ107" i="13"/>
  <c r="AI107" i="13"/>
  <c r="AH107" i="13"/>
  <c r="AG107" i="13"/>
  <c r="AF107" i="13"/>
  <c r="AE107" i="13"/>
  <c r="AC107" i="13"/>
  <c r="AB107" i="13"/>
  <c r="AA107" i="13"/>
  <c r="Z107" i="13"/>
  <c r="Y107" i="13"/>
  <c r="X107" i="13"/>
  <c r="W107" i="13"/>
  <c r="V107" i="13"/>
  <c r="O107" i="13"/>
  <c r="N107" i="13"/>
  <c r="M107" i="13"/>
  <c r="L107" i="13"/>
  <c r="K107" i="13"/>
  <c r="I107" i="13"/>
  <c r="AL106" i="13"/>
  <c r="AK106" i="13"/>
  <c r="AJ106" i="13"/>
  <c r="AI106" i="13"/>
  <c r="AH106" i="13"/>
  <c r="AG106" i="13"/>
  <c r="AF106" i="13"/>
  <c r="AE106" i="13"/>
  <c r="AC106" i="13"/>
  <c r="AB106" i="13"/>
  <c r="AA106" i="13"/>
  <c r="Z106" i="13"/>
  <c r="Y106" i="13"/>
  <c r="X106" i="13"/>
  <c r="W106" i="13"/>
  <c r="V106" i="13"/>
  <c r="O106" i="13"/>
  <c r="N106" i="13"/>
  <c r="M106" i="13"/>
  <c r="L106" i="13"/>
  <c r="I106" i="13"/>
  <c r="K106" i="13" s="1"/>
  <c r="AL105" i="13"/>
  <c r="AK105" i="13"/>
  <c r="AJ105" i="13"/>
  <c r="AI105" i="13"/>
  <c r="AH105" i="13"/>
  <c r="AG105" i="13"/>
  <c r="AF105" i="13"/>
  <c r="AE105" i="13"/>
  <c r="AC105" i="13"/>
  <c r="AB105" i="13"/>
  <c r="AA105" i="13"/>
  <c r="Z105" i="13"/>
  <c r="Y105" i="13"/>
  <c r="X105" i="13"/>
  <c r="W105" i="13"/>
  <c r="V105" i="13"/>
  <c r="O105" i="13"/>
  <c r="N105" i="13"/>
  <c r="M105" i="13"/>
  <c r="L105" i="13"/>
  <c r="K105" i="13"/>
  <c r="I105" i="13"/>
  <c r="AL104" i="13"/>
  <c r="AL121" i="13" s="1"/>
  <c r="AK104" i="13"/>
  <c r="AJ104" i="13"/>
  <c r="AI104" i="13"/>
  <c r="AI121" i="13" s="1"/>
  <c r="AH104" i="13"/>
  <c r="AH121" i="13" s="1"/>
  <c r="AG104" i="13"/>
  <c r="AF104" i="13"/>
  <c r="AE104" i="13"/>
  <c r="AE121" i="13" s="1"/>
  <c r="AC104" i="13"/>
  <c r="AC121" i="13" s="1"/>
  <c r="AB104" i="13"/>
  <c r="AA104" i="13"/>
  <c r="Z104" i="13"/>
  <c r="Z121" i="13" s="1"/>
  <c r="Y104" i="13"/>
  <c r="Y121" i="13" s="1"/>
  <c r="X104" i="13"/>
  <c r="W104" i="13"/>
  <c r="V104" i="13"/>
  <c r="V121" i="13" s="1"/>
  <c r="O104" i="13"/>
  <c r="O121" i="13" s="1"/>
  <c r="N235" i="13" s="1"/>
  <c r="N104" i="13"/>
  <c r="M104" i="13"/>
  <c r="L104" i="13"/>
  <c r="L121" i="13" s="1"/>
  <c r="M235" i="13" s="1"/>
  <c r="I104" i="13"/>
  <c r="K104" i="13" s="1"/>
  <c r="K121" i="13" s="1"/>
  <c r="J235" i="13" s="1"/>
  <c r="AL95" i="13"/>
  <c r="AH95" i="13"/>
  <c r="AC95" i="13"/>
  <c r="Y95" i="13"/>
  <c r="L95" i="13"/>
  <c r="N226" i="13" s="1"/>
  <c r="D95" i="13"/>
  <c r="C95" i="13"/>
  <c r="AL94" i="13"/>
  <c r="AK94" i="13"/>
  <c r="AJ94" i="13"/>
  <c r="AI94" i="13"/>
  <c r="AH94" i="13"/>
  <c r="AG94" i="13"/>
  <c r="AF94" i="13"/>
  <c r="AE94" i="13"/>
  <c r="AC94" i="13"/>
  <c r="AB94" i="13"/>
  <c r="AA94" i="13"/>
  <c r="Z94" i="13"/>
  <c r="Y94" i="13"/>
  <c r="X94" i="13"/>
  <c r="W94" i="13"/>
  <c r="V94" i="13"/>
  <c r="L94" i="13"/>
  <c r="K94" i="13"/>
  <c r="J94" i="13"/>
  <c r="I94" i="13"/>
  <c r="F94" i="13"/>
  <c r="H94" i="13" s="1"/>
  <c r="AL93" i="13"/>
  <c r="AK93" i="13"/>
  <c r="AJ93" i="13"/>
  <c r="AJ95" i="13" s="1"/>
  <c r="AI93" i="13"/>
  <c r="AI95" i="13" s="1"/>
  <c r="AH93" i="13"/>
  <c r="AG93" i="13"/>
  <c r="AF93" i="13"/>
  <c r="AF95" i="13" s="1"/>
  <c r="AE93" i="13"/>
  <c r="AE95" i="13" s="1"/>
  <c r="AC93" i="13"/>
  <c r="AB93" i="13"/>
  <c r="AA93" i="13"/>
  <c r="AA95" i="13" s="1"/>
  <c r="Z93" i="13"/>
  <c r="Z95" i="13" s="1"/>
  <c r="Y93" i="13"/>
  <c r="X93" i="13"/>
  <c r="W93" i="13"/>
  <c r="W95" i="13" s="1"/>
  <c r="V93" i="13"/>
  <c r="V95" i="13" s="1"/>
  <c r="L93" i="13"/>
  <c r="K93" i="13"/>
  <c r="J93" i="13"/>
  <c r="J95" i="13" s="1"/>
  <c r="O226" i="13" s="1"/>
  <c r="I93" i="13"/>
  <c r="I95" i="13" s="1"/>
  <c r="M226" i="13" s="1"/>
  <c r="F93" i="13"/>
  <c r="H93" i="13" s="1"/>
  <c r="AL92" i="13"/>
  <c r="AK92" i="13"/>
  <c r="AK95" i="13" s="1"/>
  <c r="AJ92" i="13"/>
  <c r="AI92" i="13"/>
  <c r="AH92" i="13"/>
  <c r="AG92" i="13"/>
  <c r="AG95" i="13" s="1"/>
  <c r="AF92" i="13"/>
  <c r="AE92" i="13"/>
  <c r="AC92" i="13"/>
  <c r="AB92" i="13"/>
  <c r="AB95" i="13" s="1"/>
  <c r="AA92" i="13"/>
  <c r="Z92" i="13"/>
  <c r="Y92" i="13"/>
  <c r="X92" i="13"/>
  <c r="X95" i="13" s="1"/>
  <c r="W92" i="13"/>
  <c r="V92" i="13"/>
  <c r="L92" i="13"/>
  <c r="K92" i="13"/>
  <c r="K95" i="13" s="1"/>
  <c r="L226" i="13" s="1"/>
  <c r="J92" i="13"/>
  <c r="I92" i="13"/>
  <c r="F92" i="13"/>
  <c r="H92" i="13" s="1"/>
  <c r="H95" i="13" s="1"/>
  <c r="AI88" i="13"/>
  <c r="AE88" i="13"/>
  <c r="Z88" i="13"/>
  <c r="V88" i="13"/>
  <c r="I88" i="13"/>
  <c r="M225" i="13" s="1"/>
  <c r="D88" i="13"/>
  <c r="C88" i="13"/>
  <c r="AL87" i="13"/>
  <c r="AK87" i="13"/>
  <c r="AJ87" i="13"/>
  <c r="AI87" i="13"/>
  <c r="AH87" i="13"/>
  <c r="AG87" i="13"/>
  <c r="AF87" i="13"/>
  <c r="AE87" i="13"/>
  <c r="AC87" i="13"/>
  <c r="AB87" i="13"/>
  <c r="AA87" i="13"/>
  <c r="Z87" i="13"/>
  <c r="Y87" i="13"/>
  <c r="X87" i="13"/>
  <c r="W87" i="13"/>
  <c r="V87" i="13"/>
  <c r="L87" i="13"/>
  <c r="K87" i="13"/>
  <c r="J87" i="13"/>
  <c r="I87" i="13"/>
  <c r="H87" i="13"/>
  <c r="F87" i="13"/>
  <c r="AL86" i="13"/>
  <c r="AK86" i="13"/>
  <c r="AJ86" i="13"/>
  <c r="AI86" i="13"/>
  <c r="AH86" i="13"/>
  <c r="AG86" i="13"/>
  <c r="AF86" i="13"/>
  <c r="AE86" i="13"/>
  <c r="AC86" i="13"/>
  <c r="AB86" i="13"/>
  <c r="AA86" i="13"/>
  <c r="Z86" i="13"/>
  <c r="Y86" i="13"/>
  <c r="X86" i="13"/>
  <c r="W86" i="13"/>
  <c r="V86" i="13"/>
  <c r="L86" i="13"/>
  <c r="K86" i="13"/>
  <c r="J86" i="13"/>
  <c r="I86" i="13"/>
  <c r="F86" i="13"/>
  <c r="H86" i="13" s="1"/>
  <c r="AL85" i="13"/>
  <c r="AK85" i="13"/>
  <c r="AJ85" i="13"/>
  <c r="AI85" i="13"/>
  <c r="AH85" i="13"/>
  <c r="AG85" i="13"/>
  <c r="AF85" i="13"/>
  <c r="AE85" i="13"/>
  <c r="AC85" i="13"/>
  <c r="AB85" i="13"/>
  <c r="AA85" i="13"/>
  <c r="Z85" i="13"/>
  <c r="Y85" i="13"/>
  <c r="X85" i="13"/>
  <c r="W85" i="13"/>
  <c r="V85" i="13"/>
  <c r="L85" i="13"/>
  <c r="K85" i="13"/>
  <c r="J85" i="13"/>
  <c r="I85" i="13"/>
  <c r="H85" i="13"/>
  <c r="F85" i="13"/>
  <c r="AL84" i="13"/>
  <c r="AK84" i="13"/>
  <c r="AJ84" i="13"/>
  <c r="AI84" i="13"/>
  <c r="AH84" i="13"/>
  <c r="AG84" i="13"/>
  <c r="AF84" i="13"/>
  <c r="AE84" i="13"/>
  <c r="AC84" i="13"/>
  <c r="AB84" i="13"/>
  <c r="AA84" i="13"/>
  <c r="Z84" i="13"/>
  <c r="Y84" i="13"/>
  <c r="X84" i="13"/>
  <c r="W84" i="13"/>
  <c r="V84" i="13"/>
  <c r="L84" i="13"/>
  <c r="K84" i="13"/>
  <c r="J84" i="13"/>
  <c r="I84" i="13"/>
  <c r="F84" i="13"/>
  <c r="H84" i="13" s="1"/>
  <c r="AL83" i="13"/>
  <c r="AK83" i="13"/>
  <c r="AJ83" i="13"/>
  <c r="AI83" i="13"/>
  <c r="AH83" i="13"/>
  <c r="AG83" i="13"/>
  <c r="AF83" i="13"/>
  <c r="AE83" i="13"/>
  <c r="AC83" i="13"/>
  <c r="AB83" i="13"/>
  <c r="AA83" i="13"/>
  <c r="Z83" i="13"/>
  <c r="Y83" i="13"/>
  <c r="X83" i="13"/>
  <c r="W83" i="13"/>
  <c r="V83" i="13"/>
  <c r="L83" i="13"/>
  <c r="K83" i="13"/>
  <c r="J83" i="13"/>
  <c r="I83" i="13"/>
  <c r="H83" i="13"/>
  <c r="F83" i="13"/>
  <c r="AL82" i="13"/>
  <c r="AK82" i="13"/>
  <c r="AJ82" i="13"/>
  <c r="AI82" i="13"/>
  <c r="AH82" i="13"/>
  <c r="AG82" i="13"/>
  <c r="AF82" i="13"/>
  <c r="AE82" i="13"/>
  <c r="AC82" i="13"/>
  <c r="AB82" i="13"/>
  <c r="AA82" i="13"/>
  <c r="Z82" i="13"/>
  <c r="Y82" i="13"/>
  <c r="X82" i="13"/>
  <c r="W82" i="13"/>
  <c r="V82" i="13"/>
  <c r="L82" i="13"/>
  <c r="K82" i="13"/>
  <c r="J82" i="13"/>
  <c r="I82" i="13"/>
  <c r="F82" i="13"/>
  <c r="H82" i="13" s="1"/>
  <c r="AL81" i="13"/>
  <c r="AK81" i="13"/>
  <c r="AJ81" i="13"/>
  <c r="AI81" i="13"/>
  <c r="AH81" i="13"/>
  <c r="AG81" i="13"/>
  <c r="AF81" i="13"/>
  <c r="AE81" i="13"/>
  <c r="AC81" i="13"/>
  <c r="AB81" i="13"/>
  <c r="AA81" i="13"/>
  <c r="Z81" i="13"/>
  <c r="Y81" i="13"/>
  <c r="X81" i="13"/>
  <c r="W81" i="13"/>
  <c r="V81" i="13"/>
  <c r="L81" i="13"/>
  <c r="K81" i="13"/>
  <c r="J81" i="13"/>
  <c r="I81" i="13"/>
  <c r="H81" i="13"/>
  <c r="F81" i="13"/>
  <c r="AL80" i="13"/>
  <c r="AK80" i="13"/>
  <c r="AK88" i="13" s="1"/>
  <c r="AJ80" i="13"/>
  <c r="AJ88" i="13" s="1"/>
  <c r="AI80" i="13"/>
  <c r="AH80" i="13"/>
  <c r="AG80" i="13"/>
  <c r="AG88" i="13" s="1"/>
  <c r="AF80" i="13"/>
  <c r="AF88" i="13" s="1"/>
  <c r="AE80" i="13"/>
  <c r="AC80" i="13"/>
  <c r="AB80" i="13"/>
  <c r="AB88" i="13" s="1"/>
  <c r="AA80" i="13"/>
  <c r="AA88" i="13" s="1"/>
  <c r="Z80" i="13"/>
  <c r="Y80" i="13"/>
  <c r="X80" i="13"/>
  <c r="X88" i="13" s="1"/>
  <c r="W80" i="13"/>
  <c r="W88" i="13" s="1"/>
  <c r="V80" i="13"/>
  <c r="L80" i="13"/>
  <c r="K80" i="13"/>
  <c r="K88" i="13" s="1"/>
  <c r="L225" i="13" s="1"/>
  <c r="J80" i="13"/>
  <c r="J88" i="13" s="1"/>
  <c r="O225" i="13" s="1"/>
  <c r="I80" i="13"/>
  <c r="F80" i="13"/>
  <c r="H80" i="13" s="1"/>
  <c r="AL76" i="13"/>
  <c r="AH76" i="13"/>
  <c r="AC76" i="13"/>
  <c r="Y76" i="13"/>
  <c r="L76" i="13"/>
  <c r="N224" i="13" s="1"/>
  <c r="D76" i="13"/>
  <c r="C76" i="13"/>
  <c r="AL75" i="13"/>
  <c r="AK75" i="13"/>
  <c r="AJ75" i="13"/>
  <c r="AI75" i="13"/>
  <c r="AH75" i="13"/>
  <c r="AG75" i="13"/>
  <c r="AF75" i="13"/>
  <c r="AE75" i="13"/>
  <c r="AC75" i="13"/>
  <c r="AB75" i="13"/>
  <c r="AA75" i="13"/>
  <c r="Z75" i="13"/>
  <c r="Y75" i="13"/>
  <c r="X75" i="13"/>
  <c r="W75" i="13"/>
  <c r="V75" i="13"/>
  <c r="L75" i="13"/>
  <c r="K75" i="13"/>
  <c r="J75" i="13"/>
  <c r="I75" i="13"/>
  <c r="F75" i="13"/>
  <c r="H75" i="13" s="1"/>
  <c r="AL74" i="13"/>
  <c r="AK74" i="13"/>
  <c r="AJ74" i="13"/>
  <c r="AI74" i="13"/>
  <c r="AH74" i="13"/>
  <c r="AG74" i="13"/>
  <c r="AF74" i="13"/>
  <c r="AE74" i="13"/>
  <c r="AC74" i="13"/>
  <c r="AB74" i="13"/>
  <c r="AA74" i="13"/>
  <c r="Z74" i="13"/>
  <c r="Y74" i="13"/>
  <c r="X74" i="13"/>
  <c r="W74" i="13"/>
  <c r="V74" i="13"/>
  <c r="L74" i="13"/>
  <c r="K74" i="13"/>
  <c r="J74" i="13"/>
  <c r="I74" i="13"/>
  <c r="F74" i="13"/>
  <c r="H74" i="13" s="1"/>
  <c r="AL73" i="13"/>
  <c r="AK73" i="13"/>
  <c r="AJ73" i="13"/>
  <c r="AI73" i="13"/>
  <c r="AH73" i="13"/>
  <c r="AG73" i="13"/>
  <c r="AF73" i="13"/>
  <c r="AE73" i="13"/>
  <c r="AC73" i="13"/>
  <c r="AB73" i="13"/>
  <c r="AA73" i="13"/>
  <c r="Z73" i="13"/>
  <c r="Y73" i="13"/>
  <c r="X73" i="13"/>
  <c r="W73" i="13"/>
  <c r="V73" i="13"/>
  <c r="L73" i="13"/>
  <c r="K73" i="13"/>
  <c r="J73" i="13"/>
  <c r="I73" i="13"/>
  <c r="F73" i="13"/>
  <c r="H73" i="13" s="1"/>
  <c r="AL72" i="13"/>
  <c r="AK72" i="13"/>
  <c r="AJ72" i="13"/>
  <c r="AI72" i="13"/>
  <c r="AH72" i="13"/>
  <c r="AG72" i="13"/>
  <c r="AF72" i="13"/>
  <c r="AE72" i="13"/>
  <c r="AC72" i="13"/>
  <c r="AB72" i="13"/>
  <c r="AA72" i="13"/>
  <c r="Z72" i="13"/>
  <c r="Y72" i="13"/>
  <c r="X72" i="13"/>
  <c r="W72" i="13"/>
  <c r="V72" i="13"/>
  <c r="L72" i="13"/>
  <c r="K72" i="13"/>
  <c r="J72" i="13"/>
  <c r="I72" i="13"/>
  <c r="F72" i="13"/>
  <c r="H72" i="13" s="1"/>
  <c r="AL71" i="13"/>
  <c r="AK71" i="13"/>
  <c r="AJ71" i="13"/>
  <c r="AI71" i="13"/>
  <c r="AH71" i="13"/>
  <c r="AG71" i="13"/>
  <c r="AF71" i="13"/>
  <c r="AE71" i="13"/>
  <c r="AC71" i="13"/>
  <c r="AB71" i="13"/>
  <c r="AA71" i="13"/>
  <c r="Z71" i="13"/>
  <c r="Y71" i="13"/>
  <c r="X71" i="13"/>
  <c r="W71" i="13"/>
  <c r="V71" i="13"/>
  <c r="L71" i="13"/>
  <c r="K71" i="13"/>
  <c r="J71" i="13"/>
  <c r="I71" i="13"/>
  <c r="F71" i="13"/>
  <c r="H71" i="13" s="1"/>
  <c r="AL70" i="13"/>
  <c r="AK70" i="13"/>
  <c r="AJ70" i="13"/>
  <c r="AJ76" i="13" s="1"/>
  <c r="AI70" i="13"/>
  <c r="AH70" i="13"/>
  <c r="AG70" i="13"/>
  <c r="AF70" i="13"/>
  <c r="AF76" i="13" s="1"/>
  <c r="AE70" i="13"/>
  <c r="AC70" i="13"/>
  <c r="AB70" i="13"/>
  <c r="AA70" i="13"/>
  <c r="AA76" i="13" s="1"/>
  <c r="Z70" i="13"/>
  <c r="Y70" i="13"/>
  <c r="X70" i="13"/>
  <c r="W70" i="13"/>
  <c r="W76" i="13" s="1"/>
  <c r="V70" i="13"/>
  <c r="L70" i="13"/>
  <c r="K70" i="13"/>
  <c r="J70" i="13"/>
  <c r="J76" i="13" s="1"/>
  <c r="O224" i="13" s="1"/>
  <c r="I70" i="13"/>
  <c r="F70" i="13"/>
  <c r="H70" i="13" s="1"/>
  <c r="H76" i="13" s="1"/>
  <c r="AK66" i="13"/>
  <c r="AG66" i="13"/>
  <c r="AB66" i="13"/>
  <c r="X66" i="13"/>
  <c r="K66" i="13"/>
  <c r="L223" i="13" s="1"/>
  <c r="D66" i="13"/>
  <c r="C66" i="13"/>
  <c r="AL65" i="13"/>
  <c r="AK65" i="13"/>
  <c r="AJ65" i="13"/>
  <c r="AI65" i="13"/>
  <c r="AH65" i="13"/>
  <c r="AG65" i="13"/>
  <c r="AF65" i="13"/>
  <c r="AE65" i="13"/>
  <c r="AC65" i="13"/>
  <c r="AB65" i="13"/>
  <c r="AA65" i="13"/>
  <c r="Z65" i="13"/>
  <c r="Y65" i="13"/>
  <c r="X65" i="13"/>
  <c r="W65" i="13"/>
  <c r="V65" i="13"/>
  <c r="L65" i="13"/>
  <c r="K65" i="13"/>
  <c r="J65" i="13"/>
  <c r="I65" i="13"/>
  <c r="F65" i="13"/>
  <c r="H65" i="13" s="1"/>
  <c r="AL64" i="13"/>
  <c r="AK64" i="13"/>
  <c r="AJ64" i="13"/>
  <c r="AI64" i="13"/>
  <c r="AH64" i="13"/>
  <c r="AG64" i="13"/>
  <c r="AF64" i="13"/>
  <c r="AE64" i="13"/>
  <c r="AC64" i="13"/>
  <c r="AB64" i="13"/>
  <c r="AA64" i="13"/>
  <c r="Z64" i="13"/>
  <c r="Y64" i="13"/>
  <c r="X64" i="13"/>
  <c r="W64" i="13"/>
  <c r="V64" i="13"/>
  <c r="L64" i="13"/>
  <c r="K64" i="13"/>
  <c r="J64" i="13"/>
  <c r="I64" i="13"/>
  <c r="H64" i="13"/>
  <c r="F64" i="13"/>
  <c r="AL63" i="13"/>
  <c r="AK63" i="13"/>
  <c r="AJ63" i="13"/>
  <c r="AI63" i="13"/>
  <c r="AH63" i="13"/>
  <c r="AG63" i="13"/>
  <c r="AF63" i="13"/>
  <c r="AE63" i="13"/>
  <c r="AC63" i="13"/>
  <c r="AB63" i="13"/>
  <c r="AA63" i="13"/>
  <c r="Z63" i="13"/>
  <c r="Y63" i="13"/>
  <c r="X63" i="13"/>
  <c r="W63" i="13"/>
  <c r="V63" i="13"/>
  <c r="L63" i="13"/>
  <c r="K63" i="13"/>
  <c r="J63" i="13"/>
  <c r="I63" i="13"/>
  <c r="F63" i="13"/>
  <c r="H63" i="13" s="1"/>
  <c r="AL62" i="13"/>
  <c r="AL66" i="13" s="1"/>
  <c r="AK62" i="13"/>
  <c r="AJ62" i="13"/>
  <c r="AI62" i="13"/>
  <c r="AI66" i="13" s="1"/>
  <c r="AH62" i="13"/>
  <c r="AH66" i="13" s="1"/>
  <c r="AG62" i="13"/>
  <c r="AF62" i="13"/>
  <c r="AE62" i="13"/>
  <c r="AE66" i="13" s="1"/>
  <c r="AC62" i="13"/>
  <c r="AC66" i="13" s="1"/>
  <c r="AB62" i="13"/>
  <c r="AA62" i="13"/>
  <c r="Z62" i="13"/>
  <c r="Z66" i="13" s="1"/>
  <c r="Y62" i="13"/>
  <c r="Y66" i="13" s="1"/>
  <c r="X62" i="13"/>
  <c r="W62" i="13"/>
  <c r="V62" i="13"/>
  <c r="V66" i="13" s="1"/>
  <c r="L62" i="13"/>
  <c r="L66" i="13" s="1"/>
  <c r="N223" i="13" s="1"/>
  <c r="K62" i="13"/>
  <c r="J62" i="13"/>
  <c r="I62" i="13"/>
  <c r="I66" i="13" s="1"/>
  <c r="M223" i="13" s="1"/>
  <c r="H62" i="13"/>
  <c r="H66" i="13" s="1"/>
  <c r="F62" i="13"/>
  <c r="AJ58" i="13"/>
  <c r="AF58" i="13"/>
  <c r="AA58" i="13"/>
  <c r="W58" i="13"/>
  <c r="J58" i="13"/>
  <c r="O222" i="13" s="1"/>
  <c r="D58" i="13"/>
  <c r="C58" i="13"/>
  <c r="AL57" i="13"/>
  <c r="AK57" i="13"/>
  <c r="AJ57" i="13"/>
  <c r="AI57" i="13"/>
  <c r="AH57" i="13"/>
  <c r="AG57" i="13"/>
  <c r="AF57" i="13"/>
  <c r="AE57" i="13"/>
  <c r="AC57" i="13"/>
  <c r="AB57" i="13"/>
  <c r="AA57" i="13"/>
  <c r="Z57" i="13"/>
  <c r="Y57" i="13"/>
  <c r="X57" i="13"/>
  <c r="W57" i="13"/>
  <c r="V57" i="13"/>
  <c r="L57" i="13"/>
  <c r="K57" i="13"/>
  <c r="J57" i="13"/>
  <c r="I57" i="13"/>
  <c r="F57" i="13"/>
  <c r="H57" i="13" s="1"/>
  <c r="AL56" i="13"/>
  <c r="AK56" i="13"/>
  <c r="AJ56" i="13"/>
  <c r="AI56" i="13"/>
  <c r="AH56" i="13"/>
  <c r="AG56" i="13"/>
  <c r="AF56" i="13"/>
  <c r="AE56" i="13"/>
  <c r="AC56" i="13"/>
  <c r="AB56" i="13"/>
  <c r="AA56" i="13"/>
  <c r="Z56" i="13"/>
  <c r="Y56" i="13"/>
  <c r="X56" i="13"/>
  <c r="W56" i="13"/>
  <c r="V56" i="13"/>
  <c r="L56" i="13"/>
  <c r="K56" i="13"/>
  <c r="J56" i="13"/>
  <c r="I56" i="13"/>
  <c r="F56" i="13"/>
  <c r="H56" i="13" s="1"/>
  <c r="AL55" i="13"/>
  <c r="AK55" i="13"/>
  <c r="AJ55" i="13"/>
  <c r="AI55" i="13"/>
  <c r="AH55" i="13"/>
  <c r="AG55" i="13"/>
  <c r="AF55" i="13"/>
  <c r="AE55" i="13"/>
  <c r="AC55" i="13"/>
  <c r="AB55" i="13"/>
  <c r="AA55" i="13"/>
  <c r="Z55" i="13"/>
  <c r="Y55" i="13"/>
  <c r="X55" i="13"/>
  <c r="W55" i="13"/>
  <c r="V55" i="13"/>
  <c r="L55" i="13"/>
  <c r="K55" i="13"/>
  <c r="J55" i="13"/>
  <c r="I55" i="13"/>
  <c r="F55" i="13"/>
  <c r="H55" i="13" s="1"/>
  <c r="AL54" i="13"/>
  <c r="AK54" i="13"/>
  <c r="AK58" i="13" s="1"/>
  <c r="AJ54" i="13"/>
  <c r="AI54" i="13"/>
  <c r="AH54" i="13"/>
  <c r="AG54" i="13"/>
  <c r="AG58" i="13" s="1"/>
  <c r="AF54" i="13"/>
  <c r="AE54" i="13"/>
  <c r="AC54" i="13"/>
  <c r="AB54" i="13"/>
  <c r="AB58" i="13" s="1"/>
  <c r="AA54" i="13"/>
  <c r="Z54" i="13"/>
  <c r="Y54" i="13"/>
  <c r="X54" i="13"/>
  <c r="X58" i="13" s="1"/>
  <c r="W54" i="13"/>
  <c r="V54" i="13"/>
  <c r="L54" i="13"/>
  <c r="K54" i="13"/>
  <c r="K58" i="13" s="1"/>
  <c r="L222" i="13" s="1"/>
  <c r="J54" i="13"/>
  <c r="I54" i="13"/>
  <c r="F54" i="13"/>
  <c r="H54" i="13" s="1"/>
  <c r="AL53" i="13"/>
  <c r="AL58" i="13" s="1"/>
  <c r="AK53" i="13"/>
  <c r="AJ53" i="13"/>
  <c r="AI53" i="13"/>
  <c r="AI58" i="13" s="1"/>
  <c r="AH53" i="13"/>
  <c r="AH58" i="13" s="1"/>
  <c r="AG53" i="13"/>
  <c r="AF53" i="13"/>
  <c r="AE53" i="13"/>
  <c r="AE58" i="13" s="1"/>
  <c r="AC53" i="13"/>
  <c r="AC58" i="13" s="1"/>
  <c r="AB53" i="13"/>
  <c r="AA53" i="13"/>
  <c r="Z53" i="13"/>
  <c r="Z58" i="13" s="1"/>
  <c r="Y53" i="13"/>
  <c r="Y58" i="13" s="1"/>
  <c r="X53" i="13"/>
  <c r="W53" i="13"/>
  <c r="V53" i="13"/>
  <c r="V58" i="13" s="1"/>
  <c r="L53" i="13"/>
  <c r="L58" i="13" s="1"/>
  <c r="N222" i="13" s="1"/>
  <c r="K53" i="13"/>
  <c r="J53" i="13"/>
  <c r="I53" i="13"/>
  <c r="I58" i="13" s="1"/>
  <c r="M222" i="13" s="1"/>
  <c r="F53" i="13"/>
  <c r="H53" i="13" s="1"/>
  <c r="D49" i="13"/>
  <c r="C49" i="13"/>
  <c r="AL48" i="13"/>
  <c r="AK48" i="13"/>
  <c r="AJ48" i="13"/>
  <c r="AI48" i="13"/>
  <c r="AH48" i="13"/>
  <c r="AG48" i="13"/>
  <c r="AF48" i="13"/>
  <c r="AE48" i="13"/>
  <c r="AC48" i="13"/>
  <c r="AB48" i="13"/>
  <c r="AA48" i="13"/>
  <c r="Z48" i="13"/>
  <c r="Y48" i="13"/>
  <c r="X48" i="13"/>
  <c r="W48" i="13"/>
  <c r="V48" i="13"/>
  <c r="L48" i="13"/>
  <c r="K48" i="13"/>
  <c r="J48" i="13"/>
  <c r="I48" i="13"/>
  <c r="F48" i="13"/>
  <c r="H48" i="13" s="1"/>
  <c r="AL47" i="13"/>
  <c r="AK47" i="13"/>
  <c r="AJ47" i="13"/>
  <c r="AI47" i="13"/>
  <c r="AH47" i="13"/>
  <c r="AG47" i="13"/>
  <c r="AF47" i="13"/>
  <c r="AE47" i="13"/>
  <c r="AC47" i="13"/>
  <c r="AB47" i="13"/>
  <c r="AA47" i="13"/>
  <c r="Z47" i="13"/>
  <c r="Y47" i="13"/>
  <c r="X47" i="13"/>
  <c r="W47" i="13"/>
  <c r="V47" i="13"/>
  <c r="L47" i="13"/>
  <c r="K47" i="13"/>
  <c r="J47" i="13"/>
  <c r="I47" i="13"/>
  <c r="H47" i="13"/>
  <c r="F47" i="13"/>
  <c r="AL46" i="13"/>
  <c r="AK46" i="13"/>
  <c r="AJ46" i="13"/>
  <c r="AI46" i="13"/>
  <c r="AH46" i="13"/>
  <c r="AG46" i="13"/>
  <c r="AF46" i="13"/>
  <c r="AE46" i="13"/>
  <c r="AC46" i="13"/>
  <c r="AB46" i="13"/>
  <c r="AA46" i="13"/>
  <c r="Z46" i="13"/>
  <c r="Y46" i="13"/>
  <c r="X46" i="13"/>
  <c r="W46" i="13"/>
  <c r="V46" i="13"/>
  <c r="L46" i="13"/>
  <c r="K46" i="13"/>
  <c r="J46" i="13"/>
  <c r="I46" i="13"/>
  <c r="F46" i="13"/>
  <c r="H46" i="13" s="1"/>
  <c r="AL45" i="13"/>
  <c r="AK45" i="13"/>
  <c r="AJ45" i="13"/>
  <c r="AI45" i="13"/>
  <c r="AH45" i="13"/>
  <c r="AG45" i="13"/>
  <c r="AF45" i="13"/>
  <c r="AE45" i="13"/>
  <c r="AC45" i="13"/>
  <c r="AB45" i="13"/>
  <c r="AA45" i="13"/>
  <c r="Z45" i="13"/>
  <c r="Y45" i="13"/>
  <c r="X45" i="13"/>
  <c r="W45" i="13"/>
  <c r="V45" i="13"/>
  <c r="L45" i="13"/>
  <c r="K45" i="13"/>
  <c r="J45" i="13"/>
  <c r="I45" i="13"/>
  <c r="H45" i="13"/>
  <c r="F45" i="13"/>
  <c r="AL44" i="13"/>
  <c r="AK44" i="13"/>
  <c r="AJ44" i="13"/>
  <c r="AI44" i="13"/>
  <c r="AH44" i="13"/>
  <c r="AG44" i="13"/>
  <c r="AF44" i="13"/>
  <c r="AE44" i="13"/>
  <c r="AC44" i="13"/>
  <c r="AB44" i="13"/>
  <c r="AA44" i="13"/>
  <c r="Z44" i="13"/>
  <c r="Y44" i="13"/>
  <c r="X44" i="13"/>
  <c r="W44" i="13"/>
  <c r="V44" i="13"/>
  <c r="L44" i="13"/>
  <c r="K44" i="13"/>
  <c r="J44" i="13"/>
  <c r="I44" i="13"/>
  <c r="F44" i="13"/>
  <c r="H44" i="13" s="1"/>
  <c r="AL43" i="13"/>
  <c r="AK43" i="13"/>
  <c r="AJ43" i="13"/>
  <c r="AI43" i="13"/>
  <c r="AH43" i="13"/>
  <c r="AG43" i="13"/>
  <c r="AF43" i="13"/>
  <c r="AE43" i="13"/>
  <c r="AC43" i="13"/>
  <c r="AB43" i="13"/>
  <c r="AA43" i="13"/>
  <c r="Z43" i="13"/>
  <c r="Y43" i="13"/>
  <c r="X43" i="13"/>
  <c r="W43" i="13"/>
  <c r="V43" i="13"/>
  <c r="L43" i="13"/>
  <c r="K43" i="13"/>
  <c r="J43" i="13"/>
  <c r="I43" i="13"/>
  <c r="H43" i="13"/>
  <c r="F43" i="13"/>
  <c r="AL42" i="13"/>
  <c r="AK42" i="13"/>
  <c r="AJ42" i="13"/>
  <c r="AI42" i="13"/>
  <c r="AH42" i="13"/>
  <c r="AG42" i="13"/>
  <c r="AF42" i="13"/>
  <c r="AE42" i="13"/>
  <c r="AC42" i="13"/>
  <c r="AB42" i="13"/>
  <c r="AA42" i="13"/>
  <c r="Z42" i="13"/>
  <c r="Y42" i="13"/>
  <c r="X42" i="13"/>
  <c r="X49" i="13" s="1"/>
  <c r="W42" i="13"/>
  <c r="V42" i="13"/>
  <c r="L42" i="13"/>
  <c r="K42" i="13"/>
  <c r="K49" i="13" s="1"/>
  <c r="L221" i="13" s="1"/>
  <c r="J42" i="13"/>
  <c r="I42" i="13"/>
  <c r="F42" i="13"/>
  <c r="H42" i="13" s="1"/>
  <c r="H49" i="13" s="1"/>
  <c r="D38" i="13"/>
  <c r="C38" i="13"/>
  <c r="AL37" i="13"/>
  <c r="AK37" i="13"/>
  <c r="AJ37" i="13"/>
  <c r="AI37" i="13"/>
  <c r="AH37" i="13"/>
  <c r="AG37" i="13"/>
  <c r="AF37" i="13"/>
  <c r="AE37" i="13"/>
  <c r="AC37" i="13"/>
  <c r="AB37" i="13"/>
  <c r="AA37" i="13"/>
  <c r="Z37" i="13"/>
  <c r="Y37" i="13"/>
  <c r="X37" i="13"/>
  <c r="W37" i="13"/>
  <c r="V37" i="13"/>
  <c r="L37" i="13"/>
  <c r="K37" i="13"/>
  <c r="J37" i="13"/>
  <c r="I37" i="13"/>
  <c r="H37" i="13"/>
  <c r="F37" i="13"/>
  <c r="AL36" i="13"/>
  <c r="AK36" i="13"/>
  <c r="AJ36" i="13"/>
  <c r="AI36" i="13"/>
  <c r="AH36" i="13"/>
  <c r="AG36" i="13"/>
  <c r="AF36" i="13"/>
  <c r="AE36" i="13"/>
  <c r="AC36" i="13"/>
  <c r="AB36" i="13"/>
  <c r="AA36" i="13"/>
  <c r="Z36" i="13"/>
  <c r="Y36" i="13"/>
  <c r="X36" i="13"/>
  <c r="W36" i="13"/>
  <c r="V36" i="13"/>
  <c r="L36" i="13"/>
  <c r="K36" i="13"/>
  <c r="J36" i="13"/>
  <c r="I36" i="13"/>
  <c r="F36" i="13"/>
  <c r="H36" i="13" s="1"/>
  <c r="AL35" i="13"/>
  <c r="AK35" i="13"/>
  <c r="AJ35" i="13"/>
  <c r="AI35" i="13"/>
  <c r="AH35" i="13"/>
  <c r="AG35" i="13"/>
  <c r="AF35" i="13"/>
  <c r="AE35" i="13"/>
  <c r="AC35" i="13"/>
  <c r="AB35" i="13"/>
  <c r="AA35" i="13"/>
  <c r="Z35" i="13"/>
  <c r="Y35" i="13"/>
  <c r="X35" i="13"/>
  <c r="W35" i="13"/>
  <c r="V35" i="13"/>
  <c r="L35" i="13"/>
  <c r="K35" i="13"/>
  <c r="J35" i="13"/>
  <c r="I35" i="13"/>
  <c r="H35" i="13"/>
  <c r="F35" i="13"/>
  <c r="AL34" i="13"/>
  <c r="AK34" i="13"/>
  <c r="AJ34" i="13"/>
  <c r="AI34" i="13"/>
  <c r="AH34" i="13"/>
  <c r="AG34" i="13"/>
  <c r="AF34" i="13"/>
  <c r="AE34" i="13"/>
  <c r="AC34" i="13"/>
  <c r="AB34" i="13"/>
  <c r="AA34" i="13"/>
  <c r="Z34" i="13"/>
  <c r="Y34" i="13"/>
  <c r="X34" i="13"/>
  <c r="W34" i="13"/>
  <c r="V34" i="13"/>
  <c r="L34" i="13"/>
  <c r="K34" i="13"/>
  <c r="J34" i="13"/>
  <c r="I34" i="13"/>
  <c r="F34" i="13"/>
  <c r="H34" i="13" s="1"/>
  <c r="AL33" i="13"/>
  <c r="AK33" i="13"/>
  <c r="AJ33" i="13"/>
  <c r="AI33" i="13"/>
  <c r="AH33" i="13"/>
  <c r="AG33" i="13"/>
  <c r="AF33" i="13"/>
  <c r="AE33" i="13"/>
  <c r="AC33" i="13"/>
  <c r="AB33" i="13"/>
  <c r="AA33" i="13"/>
  <c r="Z33" i="13"/>
  <c r="Y33" i="13"/>
  <c r="X33" i="13"/>
  <c r="W33" i="13"/>
  <c r="V33" i="13"/>
  <c r="L33" i="13"/>
  <c r="K33" i="13"/>
  <c r="J33" i="13"/>
  <c r="I33" i="13"/>
  <c r="F33" i="13"/>
  <c r="H33" i="13" s="1"/>
  <c r="AL32" i="13"/>
  <c r="AK32" i="13"/>
  <c r="AJ32" i="13"/>
  <c r="AI32" i="13"/>
  <c r="AH32" i="13"/>
  <c r="AG32" i="13"/>
  <c r="AF32" i="13"/>
  <c r="AE32" i="13"/>
  <c r="AC32" i="13"/>
  <c r="AB32" i="13"/>
  <c r="AA32" i="13"/>
  <c r="Z32" i="13"/>
  <c r="Y32" i="13"/>
  <c r="X32" i="13"/>
  <c r="W32" i="13"/>
  <c r="V32" i="13"/>
  <c r="L32" i="13"/>
  <c r="K32" i="13"/>
  <c r="J32" i="13"/>
  <c r="I32" i="13"/>
  <c r="F32" i="13"/>
  <c r="H32" i="13" s="1"/>
  <c r="AL31" i="13"/>
  <c r="AK31" i="13"/>
  <c r="AJ31" i="13"/>
  <c r="AJ38" i="13" s="1"/>
  <c r="AI31" i="13"/>
  <c r="AH31" i="13"/>
  <c r="AH38" i="13" s="1"/>
  <c r="AG31" i="13"/>
  <c r="AF31" i="13"/>
  <c r="AF38" i="13" s="1"/>
  <c r="AC31" i="13"/>
  <c r="AB31" i="13"/>
  <c r="AA31" i="13"/>
  <c r="AA38" i="13" s="1"/>
  <c r="Z31" i="13"/>
  <c r="Y31" i="13"/>
  <c r="Y38" i="13" s="1"/>
  <c r="X31" i="13"/>
  <c r="W31" i="13"/>
  <c r="W38" i="13" s="1"/>
  <c r="L31" i="13"/>
  <c r="K31" i="13"/>
  <c r="V31" i="13" s="1"/>
  <c r="J31" i="13"/>
  <c r="J38" i="13" s="1"/>
  <c r="F31" i="13"/>
  <c r="H31" i="13" s="1"/>
  <c r="T9" i="13"/>
  <c r="T8" i="13"/>
  <c r="T7" i="13"/>
  <c r="W6" i="13"/>
  <c r="V6" i="13"/>
  <c r="T6" i="13"/>
  <c r="T5" i="13"/>
  <c r="T4" i="13"/>
  <c r="T3" i="13"/>
  <c r="H3" i="13"/>
  <c r="T2" i="13"/>
  <c r="A38" i="12"/>
  <c r="F35" i="12"/>
  <c r="F33" i="12"/>
  <c r="E28" i="12"/>
  <c r="D28" i="12"/>
  <c r="E25" i="12"/>
  <c r="D25" i="12"/>
  <c r="B21" i="12"/>
  <c r="B19" i="12"/>
  <c r="E17" i="12"/>
  <c r="A38" i="11"/>
  <c r="F35" i="11"/>
  <c r="F33" i="11"/>
  <c r="E28" i="11"/>
  <c r="D28" i="11"/>
  <c r="E25" i="11"/>
  <c r="D25" i="11"/>
  <c r="B21" i="11"/>
  <c r="B19" i="11"/>
  <c r="E17" i="11"/>
  <c r="A38" i="10"/>
  <c r="F35" i="10"/>
  <c r="F33" i="10"/>
  <c r="G23" i="10"/>
  <c r="F23" i="10"/>
  <c r="E23" i="10"/>
  <c r="G22" i="10"/>
  <c r="F22" i="10"/>
  <c r="E22" i="10"/>
  <c r="G21" i="10"/>
  <c r="F21" i="10"/>
  <c r="E21" i="10"/>
  <c r="G20" i="10"/>
  <c r="F20" i="10"/>
  <c r="E20" i="10"/>
  <c r="E19" i="10"/>
  <c r="F19" i="10" s="1"/>
  <c r="G19" i="10" s="1"/>
  <c r="F28" i="12" s="1"/>
  <c r="G15" i="10"/>
  <c r="F15" i="10"/>
  <c r="E15" i="10"/>
  <c r="G14" i="10"/>
  <c r="F14" i="10"/>
  <c r="E14" i="10"/>
  <c r="F13" i="10"/>
  <c r="G13" i="10" s="1"/>
  <c r="F25" i="12" s="1"/>
  <c r="E13" i="10"/>
  <c r="L11" i="10"/>
  <c r="L10" i="10"/>
  <c r="L9" i="10"/>
  <c r="L8" i="10"/>
  <c r="L7" i="10"/>
  <c r="L4" i="10"/>
  <c r="L3" i="10"/>
  <c r="F3" i="10"/>
  <c r="L2" i="10"/>
  <c r="A61" i="9"/>
  <c r="D59" i="9"/>
  <c r="C52" i="9"/>
  <c r="C51" i="9"/>
  <c r="C50" i="9"/>
  <c r="C49" i="9"/>
  <c r="C48" i="9"/>
  <c r="E39" i="9"/>
  <c r="E38" i="9"/>
  <c r="D36" i="9"/>
  <c r="D35" i="9"/>
  <c r="D34" i="9"/>
  <c r="D33" i="9"/>
  <c r="C28" i="9"/>
  <c r="C27" i="9"/>
  <c r="C25" i="9"/>
  <c r="C24" i="9"/>
  <c r="C22" i="9"/>
  <c r="C20" i="9"/>
  <c r="C18" i="9"/>
  <c r="B16" i="9"/>
  <c r="B14" i="9"/>
  <c r="D12" i="9"/>
  <c r="A61" i="8"/>
  <c r="D58" i="8"/>
  <c r="C51" i="8"/>
  <c r="C50" i="8"/>
  <c r="C49" i="8"/>
  <c r="C48" i="8"/>
  <c r="C47" i="8"/>
  <c r="C46" i="8"/>
  <c r="C29" i="8"/>
  <c r="C28" i="8"/>
  <c r="C26" i="8"/>
  <c r="C25" i="8"/>
  <c r="C23" i="8"/>
  <c r="C21" i="8"/>
  <c r="C19" i="8"/>
  <c r="B17" i="8"/>
  <c r="B15" i="8"/>
  <c r="D13" i="8"/>
  <c r="A61" i="7"/>
  <c r="D58" i="7"/>
  <c r="C51" i="7"/>
  <c r="C50" i="7"/>
  <c r="C49" i="7"/>
  <c r="C48" i="7"/>
  <c r="C47" i="7"/>
  <c r="C46" i="7"/>
  <c r="E38" i="7"/>
  <c r="E37" i="7"/>
  <c r="D36" i="7"/>
  <c r="D35" i="7"/>
  <c r="D34" i="7"/>
  <c r="D33" i="7"/>
  <c r="D32" i="7"/>
  <c r="C27" i="7"/>
  <c r="C26" i="7"/>
  <c r="C24" i="7"/>
  <c r="C23" i="7"/>
  <c r="C21" i="7"/>
  <c r="C19" i="7"/>
  <c r="B17" i="7"/>
  <c r="B15" i="7"/>
  <c r="D13" i="7"/>
  <c r="A59" i="6"/>
  <c r="D56" i="6"/>
  <c r="C49" i="6"/>
  <c r="C48" i="6"/>
  <c r="C47" i="6"/>
  <c r="C46" i="6"/>
  <c r="C45" i="6"/>
  <c r="C27" i="6"/>
  <c r="C26" i="6"/>
  <c r="C24" i="6"/>
  <c r="C23" i="6"/>
  <c r="C21" i="6"/>
  <c r="C19" i="6"/>
  <c r="B17" i="6"/>
  <c r="B15" i="6"/>
  <c r="D13" i="6"/>
  <c r="A236" i="5"/>
  <c r="I234" i="5"/>
  <c r="I223" i="5"/>
  <c r="I209" i="5"/>
  <c r="I195" i="5"/>
  <c r="I175" i="5"/>
  <c r="I143" i="5"/>
  <c r="C47" i="9" s="1"/>
  <c r="G116" i="5"/>
  <c r="C116" i="5"/>
  <c r="G115" i="5"/>
  <c r="F115" i="5"/>
  <c r="G114" i="5"/>
  <c r="F114" i="5"/>
  <c r="G113" i="5"/>
  <c r="F113" i="5"/>
  <c r="F116" i="5" s="1"/>
  <c r="H112" i="5"/>
  <c r="J115" i="5" s="1"/>
  <c r="F109" i="5"/>
  <c r="C109" i="5"/>
  <c r="G108" i="5"/>
  <c r="F108" i="5"/>
  <c r="G107" i="5"/>
  <c r="F107" i="5"/>
  <c r="G106" i="5"/>
  <c r="F106" i="5"/>
  <c r="G105" i="5"/>
  <c r="F105" i="5"/>
  <c r="G104" i="5"/>
  <c r="F104" i="5"/>
  <c r="G103" i="5"/>
  <c r="F103" i="5"/>
  <c r="G102" i="5"/>
  <c r="F102" i="5"/>
  <c r="G101" i="5"/>
  <c r="F101" i="5"/>
  <c r="H100" i="5"/>
  <c r="J108" i="5" s="1"/>
  <c r="G97" i="5"/>
  <c r="C97" i="5"/>
  <c r="G96" i="5"/>
  <c r="F96" i="5"/>
  <c r="G95" i="5"/>
  <c r="F95" i="5"/>
  <c r="G94" i="5"/>
  <c r="F94" i="5"/>
  <c r="G93" i="5"/>
  <c r="F93" i="5"/>
  <c r="G92" i="5"/>
  <c r="F92" i="5"/>
  <c r="G91" i="5"/>
  <c r="F91" i="5"/>
  <c r="F97" i="5" s="1"/>
  <c r="H90" i="5"/>
  <c r="J96" i="5" s="1"/>
  <c r="F87" i="5"/>
  <c r="C87" i="5"/>
  <c r="G86" i="5"/>
  <c r="F86" i="5"/>
  <c r="G85" i="5"/>
  <c r="F85" i="5"/>
  <c r="G84" i="5"/>
  <c r="F84" i="5"/>
  <c r="G83" i="5"/>
  <c r="G87" i="5" s="1"/>
  <c r="F83" i="5"/>
  <c r="H82" i="5"/>
  <c r="J86" i="5" s="1"/>
  <c r="G79" i="5"/>
  <c r="C79" i="5"/>
  <c r="G78" i="5"/>
  <c r="F78" i="5"/>
  <c r="G77" i="5"/>
  <c r="F77" i="5"/>
  <c r="G76" i="5"/>
  <c r="F76" i="5"/>
  <c r="G75" i="5"/>
  <c r="F75" i="5"/>
  <c r="G74" i="5"/>
  <c r="F74" i="5"/>
  <c r="F79" i="5" s="1"/>
  <c r="H73" i="5"/>
  <c r="J78" i="5" s="1"/>
  <c r="C70" i="5"/>
  <c r="G69" i="5"/>
  <c r="F69" i="5"/>
  <c r="G68" i="5"/>
  <c r="F68" i="5"/>
  <c r="G67" i="5"/>
  <c r="F67" i="5"/>
  <c r="G66" i="5"/>
  <c r="F66" i="5"/>
  <c r="G65" i="5"/>
  <c r="F65" i="5"/>
  <c r="G64" i="5"/>
  <c r="F64" i="5"/>
  <c r="G63" i="5"/>
  <c r="F63" i="5"/>
  <c r="F70" i="5" s="1"/>
  <c r="H62" i="5"/>
  <c r="J67" i="5" s="1"/>
  <c r="G59" i="5"/>
  <c r="F59" i="5"/>
  <c r="C59" i="5"/>
  <c r="I58" i="5"/>
  <c r="G58" i="5"/>
  <c r="F58" i="5"/>
  <c r="I57" i="5"/>
  <c r="G57" i="5"/>
  <c r="F57" i="5"/>
  <c r="I56" i="5"/>
  <c r="G56" i="5"/>
  <c r="F56" i="5"/>
  <c r="I55" i="5"/>
  <c r="G55" i="5"/>
  <c r="F55" i="5"/>
  <c r="I54" i="5"/>
  <c r="G54" i="5"/>
  <c r="F54" i="5"/>
  <c r="I53" i="5"/>
  <c r="G53" i="5"/>
  <c r="F53" i="5"/>
  <c r="I52" i="5"/>
  <c r="I59" i="5" s="1"/>
  <c r="F45" i="21" s="1"/>
  <c r="G52" i="5"/>
  <c r="F52" i="5"/>
  <c r="H51" i="5"/>
  <c r="J58" i="5" s="1"/>
  <c r="I3" i="5"/>
  <c r="A44" i="4"/>
  <c r="D39" i="4"/>
  <c r="D37" i="4"/>
  <c r="B17" i="4"/>
  <c r="B15" i="4"/>
  <c r="D13" i="4"/>
  <c r="A44" i="3"/>
  <c r="D39" i="3"/>
  <c r="D37" i="3"/>
  <c r="B17" i="3"/>
  <c r="B15" i="3"/>
  <c r="A263" i="2"/>
  <c r="K259" i="2"/>
  <c r="K257" i="2"/>
  <c r="I235" i="2"/>
  <c r="AB214" i="2"/>
  <c r="AB213" i="2"/>
  <c r="AA213" i="2"/>
  <c r="X213" i="2"/>
  <c r="W213" i="2"/>
  <c r="AE212" i="2"/>
  <c r="Z212" i="2"/>
  <c r="Y212" i="2"/>
  <c r="AE211" i="2"/>
  <c r="Z211" i="2"/>
  <c r="Y211" i="2"/>
  <c r="J211" i="2"/>
  <c r="I211" i="2"/>
  <c r="AE210" i="2"/>
  <c r="Z210" i="2"/>
  <c r="Y210" i="2"/>
  <c r="J210" i="2"/>
  <c r="I210" i="2"/>
  <c r="AE209" i="2"/>
  <c r="Z209" i="2"/>
  <c r="Y209" i="2"/>
  <c r="J209" i="2"/>
  <c r="I209" i="2"/>
  <c r="AE208" i="2"/>
  <c r="Z208" i="2"/>
  <c r="Y208" i="2"/>
  <c r="J208" i="2"/>
  <c r="I208" i="2"/>
  <c r="AE207" i="2"/>
  <c r="Z207" i="2"/>
  <c r="Y207" i="2"/>
  <c r="J207" i="2"/>
  <c r="I207" i="2"/>
  <c r="AE206" i="2"/>
  <c r="Z206" i="2"/>
  <c r="Y206" i="2"/>
  <c r="J206" i="2"/>
  <c r="I206" i="2"/>
  <c r="AE205" i="2"/>
  <c r="Z205" i="2"/>
  <c r="Y205" i="2"/>
  <c r="J205" i="2"/>
  <c r="I205" i="2"/>
  <c r="AE204" i="2"/>
  <c r="Z204" i="2"/>
  <c r="Y204" i="2"/>
  <c r="J204" i="2"/>
  <c r="I204" i="2"/>
  <c r="AE203" i="2"/>
  <c r="Z203" i="2"/>
  <c r="Z213" i="2" s="1"/>
  <c r="J212" i="2" s="1"/>
  <c r="J213" i="2" s="1"/>
  <c r="Y203" i="2"/>
  <c r="J203" i="2"/>
  <c r="I203" i="2"/>
  <c r="AE202" i="2"/>
  <c r="AE213" i="2" s="1"/>
  <c r="Z202" i="2"/>
  <c r="Y202" i="2"/>
  <c r="Y213" i="2" s="1"/>
  <c r="D212" i="2" s="1"/>
  <c r="D213" i="2" s="1"/>
  <c r="J202" i="2"/>
  <c r="I202" i="2"/>
  <c r="AD192" i="2"/>
  <c r="J197" i="2" s="1"/>
  <c r="AD191" i="2"/>
  <c r="AC191" i="2"/>
  <c r="J191" i="2"/>
  <c r="I191" i="2"/>
  <c r="AD190" i="2"/>
  <c r="AC190" i="2"/>
  <c r="J190" i="2"/>
  <c r="I190" i="2"/>
  <c r="AD189" i="2"/>
  <c r="AC189" i="2"/>
  <c r="AC192" i="2" s="1"/>
  <c r="D195" i="2" s="1"/>
  <c r="D225" i="2" s="1"/>
  <c r="J189" i="2"/>
  <c r="I189" i="2"/>
  <c r="AB187" i="2"/>
  <c r="AA187" i="2"/>
  <c r="J187" i="2"/>
  <c r="I187" i="2"/>
  <c r="J185" i="2"/>
  <c r="G185" i="2"/>
  <c r="AB184" i="2"/>
  <c r="AA184" i="2"/>
  <c r="J184" i="2"/>
  <c r="I184" i="2"/>
  <c r="AB183" i="2"/>
  <c r="AA183" i="2"/>
  <c r="J183" i="2"/>
  <c r="I183" i="2"/>
  <c r="AE182" i="2"/>
  <c r="AB182" i="2"/>
  <c r="AA182" i="2"/>
  <c r="J182" i="2"/>
  <c r="I182" i="2"/>
  <c r="AB181" i="2"/>
  <c r="AA181" i="2"/>
  <c r="J181" i="2"/>
  <c r="I181" i="2"/>
  <c r="AE180" i="2"/>
  <c r="AB180" i="2"/>
  <c r="AA180" i="2"/>
  <c r="J180" i="2"/>
  <c r="I180" i="2"/>
  <c r="AB179" i="2"/>
  <c r="AA179" i="2"/>
  <c r="J179" i="2"/>
  <c r="I179" i="2"/>
  <c r="J177" i="2"/>
  <c r="G177" i="2"/>
  <c r="AB176" i="2"/>
  <c r="AA176" i="2"/>
  <c r="J176" i="2"/>
  <c r="I176" i="2"/>
  <c r="AE175" i="2"/>
  <c r="AB175" i="2"/>
  <c r="AA175" i="2"/>
  <c r="J175" i="2"/>
  <c r="I175" i="2"/>
  <c r="AB174" i="2"/>
  <c r="AA174" i="2"/>
  <c r="J174" i="2"/>
  <c r="I174" i="2"/>
  <c r="AE173" i="2"/>
  <c r="AB173" i="2"/>
  <c r="AA173" i="2"/>
  <c r="J173" i="2"/>
  <c r="I173" i="2"/>
  <c r="AB172" i="2"/>
  <c r="AA172" i="2"/>
  <c r="AA192" i="2" s="1"/>
  <c r="D194" i="2" s="1"/>
  <c r="D224" i="2" s="1"/>
  <c r="J172" i="2"/>
  <c r="I172" i="2"/>
  <c r="J171" i="2"/>
  <c r="I171" i="2"/>
  <c r="AB169" i="2"/>
  <c r="AA169" i="2"/>
  <c r="J169" i="2"/>
  <c r="I169" i="2"/>
  <c r="AE168" i="2"/>
  <c r="AB168" i="2"/>
  <c r="AA168" i="2"/>
  <c r="J168" i="2"/>
  <c r="I168" i="2"/>
  <c r="AB167" i="2"/>
  <c r="AB192" i="2" s="1"/>
  <c r="J196" i="2" s="1"/>
  <c r="J223" i="2" s="1"/>
  <c r="AA167" i="2"/>
  <c r="J167" i="2"/>
  <c r="I167" i="2"/>
  <c r="J165" i="2"/>
  <c r="G165" i="2"/>
  <c r="Z164" i="2"/>
  <c r="Y164" i="2"/>
  <c r="J164" i="2"/>
  <c r="I164" i="2"/>
  <c r="Z163" i="2"/>
  <c r="Y163" i="2"/>
  <c r="J163" i="2"/>
  <c r="I163" i="2"/>
  <c r="AE162" i="2"/>
  <c r="Z162" i="2"/>
  <c r="Y162" i="2"/>
  <c r="J162" i="2"/>
  <c r="I162" i="2"/>
  <c r="Z161" i="2"/>
  <c r="Y161" i="2"/>
  <c r="J161" i="2"/>
  <c r="I161" i="2"/>
  <c r="AE160" i="2"/>
  <c r="Z160" i="2"/>
  <c r="Y160" i="2"/>
  <c r="J160" i="2"/>
  <c r="I160" i="2"/>
  <c r="Z159" i="2"/>
  <c r="Y159" i="2"/>
  <c r="J159" i="2"/>
  <c r="I159" i="2"/>
  <c r="J157" i="2"/>
  <c r="G157" i="2"/>
  <c r="Z156" i="2"/>
  <c r="Y156" i="2"/>
  <c r="J156" i="2"/>
  <c r="I156" i="2"/>
  <c r="AE155" i="2"/>
  <c r="Z155" i="2"/>
  <c r="Y155" i="2"/>
  <c r="J155" i="2"/>
  <c r="I155" i="2"/>
  <c r="J154" i="2"/>
  <c r="G154" i="2"/>
  <c r="Z153" i="2"/>
  <c r="Y153" i="2"/>
  <c r="J153" i="2"/>
  <c r="I153" i="2"/>
  <c r="J152" i="2"/>
  <c r="Z151" i="2"/>
  <c r="Y151" i="2"/>
  <c r="J151" i="2"/>
  <c r="G151" i="2"/>
  <c r="Z150" i="2"/>
  <c r="Y150" i="2"/>
  <c r="J150" i="2"/>
  <c r="I150" i="2"/>
  <c r="J149" i="2"/>
  <c r="AE148" i="2"/>
  <c r="Z148" i="2"/>
  <c r="Y148" i="2"/>
  <c r="J148" i="2"/>
  <c r="I148" i="2"/>
  <c r="Z147" i="2"/>
  <c r="Y147" i="2"/>
  <c r="J147" i="2"/>
  <c r="I147" i="2"/>
  <c r="AE146" i="2"/>
  <c r="Z146" i="2"/>
  <c r="Y146" i="2"/>
  <c r="J146" i="2"/>
  <c r="I146" i="2"/>
  <c r="Z145" i="2"/>
  <c r="Y145" i="2"/>
  <c r="J145" i="2"/>
  <c r="I145" i="2"/>
  <c r="AE144" i="2"/>
  <c r="Z144" i="2"/>
  <c r="Y144" i="2"/>
  <c r="J144" i="2"/>
  <c r="I144" i="2"/>
  <c r="Z143" i="2"/>
  <c r="Y143" i="2"/>
  <c r="J143" i="2"/>
  <c r="I143" i="2"/>
  <c r="AE142" i="2"/>
  <c r="Z142" i="2"/>
  <c r="Y142" i="2"/>
  <c r="J142" i="2"/>
  <c r="I142" i="2"/>
  <c r="J140" i="2"/>
  <c r="G140" i="2"/>
  <c r="Z139" i="2"/>
  <c r="Y139" i="2"/>
  <c r="J139" i="2"/>
  <c r="I139" i="2"/>
  <c r="AE138" i="2"/>
  <c r="Z138" i="2"/>
  <c r="Y138" i="2"/>
  <c r="J138" i="2"/>
  <c r="I138" i="2"/>
  <c r="AE137" i="2"/>
  <c r="Z137" i="2"/>
  <c r="Y137" i="2"/>
  <c r="J137" i="2"/>
  <c r="I137" i="2"/>
  <c r="J136" i="2"/>
  <c r="J192" i="2" s="1"/>
  <c r="J135" i="2"/>
  <c r="G135" i="2"/>
  <c r="Z134" i="2"/>
  <c r="Y134" i="2"/>
  <c r="J134" i="2"/>
  <c r="I134" i="2"/>
  <c r="Z133" i="2"/>
  <c r="Y133" i="2"/>
  <c r="J133" i="2"/>
  <c r="I133" i="2"/>
  <c r="AE132" i="2"/>
  <c r="Z132" i="2"/>
  <c r="Y132" i="2"/>
  <c r="J132" i="2"/>
  <c r="I132" i="2"/>
  <c r="Z131" i="2"/>
  <c r="Y131" i="2"/>
  <c r="J131" i="2"/>
  <c r="I131" i="2"/>
  <c r="AE130" i="2"/>
  <c r="Z130" i="2"/>
  <c r="Y130" i="2"/>
  <c r="J130" i="2"/>
  <c r="I130" i="2"/>
  <c r="J129" i="2"/>
  <c r="J128" i="2"/>
  <c r="G128" i="2"/>
  <c r="AE127" i="2"/>
  <c r="Z127" i="2"/>
  <c r="Y127" i="2"/>
  <c r="J127" i="2"/>
  <c r="I127" i="2"/>
  <c r="Z126" i="2"/>
  <c r="Y126" i="2"/>
  <c r="J126" i="2"/>
  <c r="I126" i="2"/>
  <c r="AE125" i="2"/>
  <c r="Z125" i="2"/>
  <c r="Y125" i="2"/>
  <c r="J125" i="2"/>
  <c r="I125" i="2"/>
  <c r="J123" i="2"/>
  <c r="G123" i="2"/>
  <c r="Z122" i="2"/>
  <c r="Y122" i="2"/>
  <c r="J122" i="2"/>
  <c r="I122" i="2"/>
  <c r="AE121" i="2"/>
  <c r="Z121" i="2"/>
  <c r="Y121" i="2"/>
  <c r="J121" i="2"/>
  <c r="I121" i="2"/>
  <c r="Z120" i="2"/>
  <c r="Y120" i="2"/>
  <c r="J120" i="2"/>
  <c r="I120" i="2"/>
  <c r="Z119" i="2"/>
  <c r="Y119" i="2"/>
  <c r="J119" i="2"/>
  <c r="I119" i="2"/>
  <c r="AE118" i="2"/>
  <c r="Z118" i="2"/>
  <c r="Y118" i="2"/>
  <c r="J118" i="2"/>
  <c r="I118" i="2"/>
  <c r="J117" i="2"/>
  <c r="J116" i="2"/>
  <c r="G116" i="2"/>
  <c r="AE115" i="2"/>
  <c r="Z115" i="2"/>
  <c r="Y115" i="2"/>
  <c r="J115" i="2"/>
  <c r="I115" i="2"/>
  <c r="Z114" i="2"/>
  <c r="Y114" i="2"/>
  <c r="J114" i="2"/>
  <c r="I114" i="2"/>
  <c r="Z113" i="2"/>
  <c r="Y113" i="2"/>
  <c r="J113" i="2"/>
  <c r="I113" i="2"/>
  <c r="J112" i="2"/>
  <c r="J111" i="2"/>
  <c r="G111" i="2"/>
  <c r="AE110" i="2"/>
  <c r="Z110" i="2"/>
  <c r="Y110" i="2"/>
  <c r="J110" i="2"/>
  <c r="I110" i="2"/>
  <c r="AE109" i="2"/>
  <c r="Z109" i="2"/>
  <c r="Y109" i="2"/>
  <c r="J109" i="2"/>
  <c r="I109" i="2"/>
  <c r="Z108" i="2"/>
  <c r="Y108" i="2"/>
  <c r="J108" i="2"/>
  <c r="I108" i="2"/>
  <c r="AE107" i="2"/>
  <c r="Z107" i="2"/>
  <c r="Y107" i="2"/>
  <c r="J107" i="2"/>
  <c r="I107" i="2"/>
  <c r="J105" i="2"/>
  <c r="G105" i="2"/>
  <c r="Z104" i="2"/>
  <c r="Y104" i="2"/>
  <c r="J104" i="2"/>
  <c r="I104" i="2"/>
  <c r="AE103" i="2"/>
  <c r="Z103" i="2"/>
  <c r="Y103" i="2"/>
  <c r="J103" i="2"/>
  <c r="I103" i="2"/>
  <c r="Z101" i="2"/>
  <c r="Y101" i="2"/>
  <c r="J101" i="2"/>
  <c r="I101" i="2"/>
  <c r="AE100" i="2"/>
  <c r="AE192" i="2" s="1"/>
  <c r="Z100" i="2"/>
  <c r="Y100" i="2"/>
  <c r="J100" i="2"/>
  <c r="I100" i="2"/>
  <c r="Z99" i="2"/>
  <c r="Z192" i="2" s="1"/>
  <c r="J195" i="2" s="1"/>
  <c r="J222" i="2" s="1"/>
  <c r="Y99" i="2"/>
  <c r="Y192" i="2" s="1"/>
  <c r="D193" i="2" s="1"/>
  <c r="D223" i="2" s="1"/>
  <c r="J99" i="2"/>
  <c r="I99" i="2"/>
  <c r="J97" i="2"/>
  <c r="G97" i="2"/>
  <c r="X96" i="2"/>
  <c r="W96" i="2"/>
  <c r="J96" i="2"/>
  <c r="I96" i="2"/>
  <c r="AE95" i="2"/>
  <c r="X95" i="2"/>
  <c r="W95" i="2"/>
  <c r="J95" i="2"/>
  <c r="I95" i="2"/>
  <c r="J94" i="2"/>
  <c r="G94" i="2"/>
  <c r="X93" i="2"/>
  <c r="W93" i="2"/>
  <c r="J93" i="2"/>
  <c r="I93" i="2"/>
  <c r="AE92" i="2"/>
  <c r="X92" i="2"/>
  <c r="W92" i="2"/>
  <c r="J92" i="2"/>
  <c r="I92" i="2"/>
  <c r="X91" i="2"/>
  <c r="W91" i="2"/>
  <c r="J91" i="2"/>
  <c r="I91" i="2"/>
  <c r="J90" i="2"/>
  <c r="J89" i="2"/>
  <c r="G89" i="2"/>
  <c r="AE88" i="2"/>
  <c r="X88" i="2"/>
  <c r="W88" i="2"/>
  <c r="J88" i="2"/>
  <c r="I88" i="2"/>
  <c r="X87" i="2"/>
  <c r="W87" i="2"/>
  <c r="J87" i="2"/>
  <c r="I87" i="2"/>
  <c r="AE86" i="2"/>
  <c r="X86" i="2"/>
  <c r="X192" i="2" s="1"/>
  <c r="J194" i="2" s="1"/>
  <c r="J232" i="2" s="1"/>
  <c r="W86" i="2"/>
  <c r="W192" i="2" s="1"/>
  <c r="D192" i="2" s="1"/>
  <c r="J86" i="2"/>
  <c r="I86" i="2"/>
  <c r="M82" i="2"/>
  <c r="M81" i="2"/>
  <c r="M80" i="2"/>
  <c r="M79" i="2"/>
  <c r="M78" i="2"/>
  <c r="AB77" i="2"/>
  <c r="J80" i="2" s="1"/>
  <c r="J221" i="2" s="1"/>
  <c r="M77" i="2"/>
  <c r="J77" i="2"/>
  <c r="X76" i="2"/>
  <c r="W76" i="2"/>
  <c r="M76" i="2"/>
  <c r="J76" i="2"/>
  <c r="I76" i="2"/>
  <c r="AE75" i="2"/>
  <c r="AB75" i="2"/>
  <c r="AA75" i="2"/>
  <c r="M75" i="2"/>
  <c r="J75" i="2"/>
  <c r="I75" i="2"/>
  <c r="X74" i="2"/>
  <c r="X77" i="2" s="1"/>
  <c r="J78" i="2" s="1"/>
  <c r="W74" i="2"/>
  <c r="W77" i="2" s="1"/>
  <c r="D77" i="2" s="1"/>
  <c r="M74" i="2"/>
  <c r="J74" i="2"/>
  <c r="I74" i="2"/>
  <c r="AE73" i="2"/>
  <c r="AB73" i="2"/>
  <c r="AA73" i="2"/>
  <c r="AA77" i="2" s="1"/>
  <c r="D79" i="2" s="1"/>
  <c r="D220" i="2" s="1"/>
  <c r="D231" i="2" s="1"/>
  <c r="M73" i="2"/>
  <c r="J73" i="2"/>
  <c r="I73" i="2"/>
  <c r="AE72" i="2"/>
  <c r="Z72" i="2"/>
  <c r="Y72" i="2"/>
  <c r="M72" i="2"/>
  <c r="J72" i="2"/>
  <c r="I72" i="2"/>
  <c r="Z71" i="2"/>
  <c r="Y71" i="2"/>
  <c r="M71" i="2"/>
  <c r="J71" i="2"/>
  <c r="I71" i="2"/>
  <c r="AE70" i="2"/>
  <c r="Z70" i="2"/>
  <c r="Y70" i="2"/>
  <c r="Y77" i="2" s="1"/>
  <c r="D78" i="2" s="1"/>
  <c r="D221" i="2" s="1"/>
  <c r="J70" i="2"/>
  <c r="I70" i="2"/>
  <c r="AE69" i="2"/>
  <c r="Z69" i="2"/>
  <c r="Y69" i="2"/>
  <c r="J69" i="2"/>
  <c r="I69" i="2"/>
  <c r="AE68" i="2"/>
  <c r="AE77" i="2" s="1"/>
  <c r="Z68" i="2"/>
  <c r="Y68" i="2"/>
  <c r="J68" i="2"/>
  <c r="I68" i="2"/>
  <c r="J67" i="2"/>
  <c r="I67" i="2"/>
  <c r="G67" i="2"/>
  <c r="Z66" i="2"/>
  <c r="Z77" i="2" s="1"/>
  <c r="J79" i="2" s="1"/>
  <c r="J231" i="2" s="1"/>
  <c r="Y66" i="2"/>
  <c r="J66" i="2"/>
  <c r="I66" i="2"/>
  <c r="Y57" i="2"/>
  <c r="D58" i="2" s="1"/>
  <c r="X56" i="2"/>
  <c r="W56" i="2"/>
  <c r="J56" i="2"/>
  <c r="I56" i="2"/>
  <c r="AE55" i="2"/>
  <c r="AB55" i="2"/>
  <c r="AA55" i="2"/>
  <c r="J55" i="2"/>
  <c r="I55" i="2"/>
  <c r="X54" i="2"/>
  <c r="W54" i="2"/>
  <c r="J54" i="2"/>
  <c r="I54" i="2"/>
  <c r="AE53" i="2"/>
  <c r="AB53" i="2"/>
  <c r="AA53" i="2"/>
  <c r="J53" i="2"/>
  <c r="I53" i="2"/>
  <c r="X52" i="2"/>
  <c r="W52" i="2"/>
  <c r="J52" i="2"/>
  <c r="I52" i="2"/>
  <c r="AE51" i="2"/>
  <c r="AB51" i="2"/>
  <c r="AA51" i="2"/>
  <c r="J51" i="2"/>
  <c r="I51" i="2"/>
  <c r="X50" i="2"/>
  <c r="W50" i="2"/>
  <c r="J50" i="2"/>
  <c r="I50" i="2"/>
  <c r="AE49" i="2"/>
  <c r="AB49" i="2"/>
  <c r="AA49" i="2"/>
  <c r="J49" i="2"/>
  <c r="I49" i="2"/>
  <c r="X48" i="2"/>
  <c r="W48" i="2"/>
  <c r="J48" i="2"/>
  <c r="I48" i="2"/>
  <c r="AE47" i="2"/>
  <c r="AB47" i="2"/>
  <c r="AA47" i="2"/>
  <c r="J47" i="2"/>
  <c r="I47" i="2"/>
  <c r="X46" i="2"/>
  <c r="W46" i="2"/>
  <c r="J46" i="2"/>
  <c r="I46" i="2"/>
  <c r="AB45" i="2"/>
  <c r="AA45" i="2"/>
  <c r="J45" i="2"/>
  <c r="I45" i="2"/>
  <c r="AE44" i="2"/>
  <c r="AB44" i="2"/>
  <c r="AB57" i="2" s="1"/>
  <c r="J61" i="2" s="1"/>
  <c r="J220" i="2" s="1"/>
  <c r="AA44" i="2"/>
  <c r="AA57" i="2" s="1"/>
  <c r="D59" i="2" s="1"/>
  <c r="D219" i="2" s="1"/>
  <c r="D230" i="2" s="1"/>
  <c r="J44" i="2"/>
  <c r="I44" i="2"/>
  <c r="AE43" i="2"/>
  <c r="X43" i="2"/>
  <c r="W43" i="2"/>
  <c r="J43" i="2"/>
  <c r="I43" i="2"/>
  <c r="AE42" i="2"/>
  <c r="AE57" i="2" s="1"/>
  <c r="AE214" i="2" s="1"/>
  <c r="AE215" i="2" s="1"/>
  <c r="J236" i="2" s="1"/>
  <c r="X42" i="2"/>
  <c r="W42" i="2"/>
  <c r="J42" i="2"/>
  <c r="I42" i="2"/>
  <c r="X41" i="2"/>
  <c r="W41" i="2"/>
  <c r="J41" i="2"/>
  <c r="I41" i="2"/>
  <c r="AE40" i="2"/>
  <c r="Z40" i="2"/>
  <c r="Y40" i="2"/>
  <c r="J40" i="2"/>
  <c r="I40" i="2"/>
  <c r="J39" i="2"/>
  <c r="G39" i="2"/>
  <c r="Z38" i="2"/>
  <c r="Y38" i="2"/>
  <c r="J38" i="2"/>
  <c r="I38" i="2"/>
  <c r="J37" i="2"/>
  <c r="J57" i="2" s="1"/>
  <c r="J36" i="2"/>
  <c r="J58" i="2" s="1"/>
  <c r="G36" i="2"/>
  <c r="X35" i="2"/>
  <c r="X57" i="2" s="1"/>
  <c r="J59" i="2" s="1"/>
  <c r="W35" i="2"/>
  <c r="W57" i="2" s="1"/>
  <c r="D57" i="2" s="1"/>
  <c r="D60" i="2" s="1"/>
  <c r="J35" i="2"/>
  <c r="I35" i="2"/>
  <c r="AE34" i="2"/>
  <c r="Z34" i="2"/>
  <c r="Z57" i="2" s="1"/>
  <c r="J60" i="2" s="1"/>
  <c r="J219" i="2" s="1"/>
  <c r="Y34" i="2"/>
  <c r="J34" i="2"/>
  <c r="I34" i="2"/>
  <c r="X25" i="2"/>
  <c r="W25" i="2"/>
  <c r="J25" i="2"/>
  <c r="I25" i="2"/>
  <c r="X24" i="2"/>
  <c r="W24" i="2"/>
  <c r="J24" i="2"/>
  <c r="I24" i="2"/>
  <c r="J23" i="2"/>
  <c r="J22" i="2"/>
  <c r="G22" i="2"/>
  <c r="X21" i="2"/>
  <c r="W21" i="2"/>
  <c r="J21" i="2"/>
  <c r="I21" i="2"/>
  <c r="J20" i="2"/>
  <c r="G20" i="2"/>
  <c r="J19" i="2"/>
  <c r="J26" i="2" s="1"/>
  <c r="X18" i="2"/>
  <c r="W18" i="2"/>
  <c r="J18" i="2"/>
  <c r="I18" i="2"/>
  <c r="X17" i="2"/>
  <c r="W17" i="2"/>
  <c r="J17" i="2"/>
  <c r="I17" i="2"/>
  <c r="J16" i="2"/>
  <c r="Z15" i="2"/>
  <c r="Z26" i="2" s="1"/>
  <c r="J29" i="2" s="1"/>
  <c r="J218" i="2" s="1"/>
  <c r="Y15" i="2"/>
  <c r="Y26" i="2" s="1"/>
  <c r="J15" i="2"/>
  <c r="I15" i="2"/>
  <c r="X14" i="2"/>
  <c r="W14" i="2"/>
  <c r="J14" i="2"/>
  <c r="I14" i="2"/>
  <c r="W13" i="2"/>
  <c r="I13" i="2"/>
  <c r="J13" i="2" s="1"/>
  <c r="X13" i="2" s="1"/>
  <c r="AF10" i="2"/>
  <c r="AF9" i="2"/>
  <c r="AF8" i="2"/>
  <c r="AF7" i="2"/>
  <c r="AH6" i="2"/>
  <c r="AG6" i="2"/>
  <c r="AF6" i="2"/>
  <c r="AF5" i="2"/>
  <c r="AF4" i="2"/>
  <c r="AF3" i="2"/>
  <c r="F3" i="2"/>
  <c r="AB2" i="2"/>
  <c r="AC2" i="2" s="1"/>
  <c r="D73" i="18" l="1"/>
  <c r="D71" i="18"/>
  <c r="D69" i="18"/>
  <c r="D77" i="18"/>
  <c r="D75" i="18"/>
  <c r="AB49" i="13"/>
  <c r="AG49" i="13"/>
  <c r="AK49" i="13"/>
  <c r="N62" i="21"/>
  <c r="L49" i="13"/>
  <c r="N221" i="13" s="1"/>
  <c r="Y49" i="13"/>
  <c r="AC49" i="13"/>
  <c r="AH49" i="13"/>
  <c r="AL49" i="13"/>
  <c r="AE31" i="13"/>
  <c r="I31" i="13"/>
  <c r="L38" i="13"/>
  <c r="N220" i="13" s="1"/>
  <c r="N227" i="13" s="1"/>
  <c r="AC38" i="13"/>
  <c r="AL38" i="13"/>
  <c r="I38" i="13"/>
  <c r="M220" i="13" s="1"/>
  <c r="V38" i="13"/>
  <c r="Z38" i="13"/>
  <c r="AE38" i="13"/>
  <c r="AI38" i="13"/>
  <c r="E26" i="16"/>
  <c r="N60" i="21"/>
  <c r="E24" i="17" s="1"/>
  <c r="N61" i="21"/>
  <c r="E25" i="17" s="1"/>
  <c r="D26" i="16"/>
  <c r="E32" i="12"/>
  <c r="E33" i="12" s="1"/>
  <c r="E34" i="12" s="1"/>
  <c r="F25" i="11"/>
  <c r="C54" i="9"/>
  <c r="F9" i="21"/>
  <c r="E46" i="21"/>
  <c r="E47" i="21" s="1"/>
  <c r="E48" i="21" s="1"/>
  <c r="E49" i="21" s="1"/>
  <c r="E50" i="21" s="1"/>
  <c r="E51" i="21" s="1"/>
  <c r="B9" i="21"/>
  <c r="D68" i="18"/>
  <c r="D70" i="18"/>
  <c r="D72" i="18"/>
  <c r="D74" i="18"/>
  <c r="D76" i="18"/>
  <c r="D78" i="18"/>
  <c r="D9" i="21"/>
  <c r="D67" i="18"/>
  <c r="N47" i="21"/>
  <c r="N45" i="21"/>
  <c r="N46" i="21"/>
  <c r="N48" i="21"/>
  <c r="N49" i="21"/>
  <c r="W26" i="2"/>
  <c r="D26" i="2" s="1"/>
  <c r="X26" i="2"/>
  <c r="J28" i="2" s="1"/>
  <c r="J217" i="2" s="1"/>
  <c r="J224" i="2" s="1"/>
  <c r="E239" i="2" s="1"/>
  <c r="J27" i="2"/>
  <c r="J193" i="2"/>
  <c r="J198" i="2" s="1"/>
  <c r="J62" i="2"/>
  <c r="D218" i="2"/>
  <c r="D229" i="2"/>
  <c r="D232" i="2" s="1"/>
  <c r="D222" i="2"/>
  <c r="D196" i="2"/>
  <c r="C59" i="21"/>
  <c r="M59" i="21" s="1"/>
  <c r="J221" i="13"/>
  <c r="K221" i="13" s="1"/>
  <c r="E252" i="2"/>
  <c r="J233" i="2"/>
  <c r="J81" i="2"/>
  <c r="G45" i="21"/>
  <c r="K45" i="21" s="1"/>
  <c r="J226" i="2"/>
  <c r="D217" i="2"/>
  <c r="D27" i="2"/>
  <c r="D80" i="2"/>
  <c r="C33" i="4"/>
  <c r="E253" i="2"/>
  <c r="H38" i="13"/>
  <c r="C62" i="21"/>
  <c r="J224" i="13"/>
  <c r="K224" i="13" s="1"/>
  <c r="C64" i="21"/>
  <c r="N64" i="21" s="1"/>
  <c r="J226" i="13"/>
  <c r="K226" i="13" s="1"/>
  <c r="C61" i="21"/>
  <c r="J223" i="13"/>
  <c r="K223" i="13" s="1"/>
  <c r="G109" i="5"/>
  <c r="O220" i="13"/>
  <c r="J52" i="5"/>
  <c r="J53" i="5"/>
  <c r="J54" i="5"/>
  <c r="J55" i="5"/>
  <c r="J56" i="5"/>
  <c r="J57" i="5"/>
  <c r="G70" i="5"/>
  <c r="I74" i="5"/>
  <c r="I75" i="5"/>
  <c r="I76" i="5"/>
  <c r="I77" i="5"/>
  <c r="I78" i="5"/>
  <c r="I91" i="5"/>
  <c r="I92" i="5"/>
  <c r="I93" i="5"/>
  <c r="I94" i="5"/>
  <c r="I95" i="5"/>
  <c r="I96" i="5"/>
  <c r="I113" i="5"/>
  <c r="I116" i="5" s="1"/>
  <c r="F51" i="21" s="1"/>
  <c r="I114" i="5"/>
  <c r="I115" i="5"/>
  <c r="K38" i="13"/>
  <c r="X38" i="13"/>
  <c r="X96" i="13" s="1"/>
  <c r="C223" i="13" s="1"/>
  <c r="AB38" i="13"/>
  <c r="AG38" i="13"/>
  <c r="AK38" i="13"/>
  <c r="AK96" i="13" s="1"/>
  <c r="D228" i="13" s="1"/>
  <c r="E228" i="13" s="1"/>
  <c r="I76" i="13"/>
  <c r="M224" i="13" s="1"/>
  <c r="V76" i="13"/>
  <c r="Z76" i="13"/>
  <c r="AE76" i="13"/>
  <c r="AI76" i="13"/>
  <c r="L153" i="13"/>
  <c r="M236" i="13" s="1"/>
  <c r="M241" i="13" s="1"/>
  <c r="V153" i="13"/>
  <c r="V214" i="13" s="1"/>
  <c r="C236" i="13" s="1"/>
  <c r="Z153" i="13"/>
  <c r="AE153" i="13"/>
  <c r="AI153" i="13"/>
  <c r="AI214" i="13" s="1"/>
  <c r="D241" i="13" s="1"/>
  <c r="E241" i="13" s="1"/>
  <c r="M173" i="13"/>
  <c r="O237" i="13" s="1"/>
  <c r="W174" i="13"/>
  <c r="AA174" i="13"/>
  <c r="AF174" i="13"/>
  <c r="AJ174" i="13"/>
  <c r="L187" i="13"/>
  <c r="M238" i="13" s="1"/>
  <c r="V188" i="13"/>
  <c r="Z188" i="13"/>
  <c r="Z214" i="13" s="1"/>
  <c r="C241" i="13" s="1"/>
  <c r="AE188" i="13"/>
  <c r="AE214" i="13" s="1"/>
  <c r="D236" i="13" s="1"/>
  <c r="AI188" i="13"/>
  <c r="N212" i="13"/>
  <c r="L240" i="13" s="1"/>
  <c r="X213" i="13"/>
  <c r="AB213" i="13"/>
  <c r="AG213" i="13"/>
  <c r="AK213" i="13"/>
  <c r="K235" i="13"/>
  <c r="AL214" i="13"/>
  <c r="D244" i="13" s="1"/>
  <c r="E244" i="13" s="1"/>
  <c r="I63" i="5"/>
  <c r="I64" i="5"/>
  <c r="I65" i="5"/>
  <c r="I66" i="5"/>
  <c r="J74" i="5"/>
  <c r="J75" i="5"/>
  <c r="J76" i="5"/>
  <c r="J77" i="5"/>
  <c r="J91" i="5"/>
  <c r="J92" i="5"/>
  <c r="J93" i="5"/>
  <c r="J94" i="5"/>
  <c r="J95" i="5"/>
  <c r="J113" i="5"/>
  <c r="J116" i="5" s="1"/>
  <c r="J114" i="5"/>
  <c r="C53" i="7"/>
  <c r="E32" i="10"/>
  <c r="I49" i="13"/>
  <c r="M221" i="13" s="1"/>
  <c r="V49" i="13"/>
  <c r="Z49" i="13"/>
  <c r="AE49" i="13"/>
  <c r="AE96" i="13" s="1"/>
  <c r="D221" i="13" s="1"/>
  <c r="AI49" i="13"/>
  <c r="J66" i="13"/>
  <c r="O223" i="13" s="1"/>
  <c r="W66" i="13"/>
  <c r="AA66" i="13"/>
  <c r="AF66" i="13"/>
  <c r="AJ66" i="13"/>
  <c r="H88" i="13"/>
  <c r="L88" i="13"/>
  <c r="N225" i="13" s="1"/>
  <c r="Y88" i="13"/>
  <c r="Y96" i="13" s="1"/>
  <c r="C225" i="13" s="1"/>
  <c r="AC88" i="13"/>
  <c r="AH88" i="13"/>
  <c r="AL88" i="13"/>
  <c r="AL96" i="13" s="1"/>
  <c r="D229" i="13" s="1"/>
  <c r="E229" i="13" s="1"/>
  <c r="M121" i="13"/>
  <c r="O235" i="13" s="1"/>
  <c r="W121" i="13"/>
  <c r="W214" i="13" s="1"/>
  <c r="C237" i="13" s="1"/>
  <c r="AA121" i="13"/>
  <c r="AA214" i="13" s="1"/>
  <c r="C242" i="13" s="1"/>
  <c r="AF121" i="13"/>
  <c r="AJ121" i="13"/>
  <c r="K201" i="13"/>
  <c r="J239" i="13" s="1"/>
  <c r="K239" i="13" s="1"/>
  <c r="O201" i="13"/>
  <c r="N239" i="13" s="1"/>
  <c r="Y202" i="13"/>
  <c r="AC202" i="13"/>
  <c r="AH202" i="13"/>
  <c r="AL202" i="13"/>
  <c r="K212" i="13"/>
  <c r="J240" i="13" s="1"/>
  <c r="K240" i="13" s="1"/>
  <c r="J69" i="5"/>
  <c r="J68" i="5"/>
  <c r="I69" i="5"/>
  <c r="I68" i="5"/>
  <c r="I67" i="5"/>
  <c r="J63" i="5"/>
  <c r="J70" i="5" s="1"/>
  <c r="J64" i="5"/>
  <c r="J65" i="5"/>
  <c r="J66" i="5"/>
  <c r="C53" i="8"/>
  <c r="G32" i="10"/>
  <c r="F28" i="11"/>
  <c r="E32" i="11" s="1"/>
  <c r="J49" i="13"/>
  <c r="O221" i="13" s="1"/>
  <c r="W49" i="13"/>
  <c r="W96" i="13" s="1"/>
  <c r="C222" i="13" s="1"/>
  <c r="AA49" i="13"/>
  <c r="AA96" i="13" s="1"/>
  <c r="C227" i="13" s="1"/>
  <c r="AF49" i="13"/>
  <c r="AF96" i="13" s="1"/>
  <c r="D222" i="13" s="1"/>
  <c r="E222" i="13" s="1"/>
  <c r="AJ49" i="13"/>
  <c r="AJ96" i="13" s="1"/>
  <c r="D227" i="13" s="1"/>
  <c r="E227" i="13" s="1"/>
  <c r="H58" i="13"/>
  <c r="K76" i="13"/>
  <c r="L224" i="13" s="1"/>
  <c r="X76" i="13"/>
  <c r="AB76" i="13"/>
  <c r="AG76" i="13"/>
  <c r="AK76" i="13"/>
  <c r="N153" i="13"/>
  <c r="L236" i="13" s="1"/>
  <c r="L241" i="13" s="1"/>
  <c r="X153" i="13"/>
  <c r="X214" i="13" s="1"/>
  <c r="C238" i="13" s="1"/>
  <c r="AB153" i="13"/>
  <c r="AB214" i="13" s="1"/>
  <c r="C243" i="13" s="1"/>
  <c r="AG153" i="13"/>
  <c r="AG214" i="13" s="1"/>
  <c r="D238" i="13" s="1"/>
  <c r="E238" i="13" s="1"/>
  <c r="AK153" i="13"/>
  <c r="AK214" i="13" s="1"/>
  <c r="D243" i="13" s="1"/>
  <c r="E243" i="13" s="1"/>
  <c r="K173" i="13"/>
  <c r="J237" i="13" s="1"/>
  <c r="K237" i="13" s="1"/>
  <c r="O173" i="13"/>
  <c r="N237" i="13" s="1"/>
  <c r="N241" i="13" s="1"/>
  <c r="Y174" i="13"/>
  <c r="Y214" i="13" s="1"/>
  <c r="C240" i="13" s="1"/>
  <c r="AC174" i="13"/>
  <c r="AC214" i="13" s="1"/>
  <c r="C244" i="13" s="1"/>
  <c r="AH174" i="13"/>
  <c r="AH214" i="13" s="1"/>
  <c r="D240" i="13" s="1"/>
  <c r="E240" i="13" s="1"/>
  <c r="AL174" i="13"/>
  <c r="F10" i="21"/>
  <c r="B10" i="21"/>
  <c r="E10" i="21"/>
  <c r="D10" i="21"/>
  <c r="F14" i="21"/>
  <c r="B14" i="21"/>
  <c r="E14" i="21"/>
  <c r="D14" i="21"/>
  <c r="F18" i="21"/>
  <c r="B18" i="21"/>
  <c r="E18" i="21"/>
  <c r="D18" i="21"/>
  <c r="I83" i="5"/>
  <c r="I87" i="5" s="1"/>
  <c r="F48" i="21" s="1"/>
  <c r="I84" i="5"/>
  <c r="I85" i="5"/>
  <c r="I86" i="5"/>
  <c r="I101" i="5"/>
  <c r="I102" i="5"/>
  <c r="I103" i="5"/>
  <c r="I104" i="5"/>
  <c r="I105" i="5"/>
  <c r="I106" i="5"/>
  <c r="I107" i="5"/>
  <c r="I108" i="5"/>
  <c r="E11" i="21"/>
  <c r="D11" i="21" s="1"/>
  <c r="F11" i="21" s="1"/>
  <c r="B11" i="21"/>
  <c r="F13" i="21"/>
  <c r="B13" i="21"/>
  <c r="E13" i="21"/>
  <c r="D13" i="21"/>
  <c r="E15" i="21"/>
  <c r="D15" i="21"/>
  <c r="F15" i="21"/>
  <c r="B15" i="21"/>
  <c r="F17" i="21"/>
  <c r="B17" i="21"/>
  <c r="E17" i="21"/>
  <c r="D17" i="21"/>
  <c r="E19" i="21"/>
  <c r="D19" i="21"/>
  <c r="F19" i="21"/>
  <c r="B19" i="21"/>
  <c r="J83" i="5"/>
  <c r="J87" i="5" s="1"/>
  <c r="J84" i="5"/>
  <c r="J85" i="5"/>
  <c r="J101" i="5"/>
  <c r="J102" i="5"/>
  <c r="J103" i="5"/>
  <c r="J104" i="5"/>
  <c r="J105" i="5"/>
  <c r="J106" i="5"/>
  <c r="J107" i="5"/>
  <c r="C44" i="6"/>
  <c r="C51" i="6" s="1"/>
  <c r="F68" i="18"/>
  <c r="F69" i="18"/>
  <c r="F71" i="18"/>
  <c r="F72" i="18"/>
  <c r="F73" i="18"/>
  <c r="F75" i="18"/>
  <c r="F76" i="18"/>
  <c r="F77" i="18"/>
  <c r="E12" i="21"/>
  <c r="E16" i="21"/>
  <c r="E20" i="21"/>
  <c r="B12" i="21"/>
  <c r="F12" i="21"/>
  <c r="B16" i="21"/>
  <c r="F16" i="21"/>
  <c r="B20" i="21"/>
  <c r="F20" i="21"/>
  <c r="E67" i="18"/>
  <c r="E68" i="18"/>
  <c r="E69" i="18"/>
  <c r="E70" i="18"/>
  <c r="E71" i="18"/>
  <c r="E72" i="18"/>
  <c r="E73" i="18"/>
  <c r="E74" i="18"/>
  <c r="E75" i="18"/>
  <c r="E76" i="18"/>
  <c r="E77" i="18"/>
  <c r="D23" i="16" l="1"/>
  <c r="N59" i="21"/>
  <c r="AI96" i="13"/>
  <c r="D226" i="13" s="1"/>
  <c r="E226" i="13" s="1"/>
  <c r="AH96" i="13"/>
  <c r="D225" i="13" s="1"/>
  <c r="E225" i="13" s="1"/>
  <c r="M227" i="13"/>
  <c r="Z96" i="13"/>
  <c r="C226" i="13" s="1"/>
  <c r="AC96" i="13"/>
  <c r="C229" i="13" s="1"/>
  <c r="V96" i="13"/>
  <c r="C221" i="13" s="1"/>
  <c r="E24" i="16"/>
  <c r="E25" i="16"/>
  <c r="E32" i="7"/>
  <c r="E33" i="9"/>
  <c r="E36" i="7"/>
  <c r="E37" i="9"/>
  <c r="E35" i="9"/>
  <c r="E34" i="7"/>
  <c r="E36" i="9"/>
  <c r="E35" i="7"/>
  <c r="E34" i="9"/>
  <c r="E33" i="7"/>
  <c r="F21" i="21"/>
  <c r="B26" i="21" s="1"/>
  <c r="J30" i="2"/>
  <c r="J235" i="2"/>
  <c r="C32" i="4" s="1"/>
  <c r="J227" i="2"/>
  <c r="J248" i="2" s="1"/>
  <c r="E236" i="13"/>
  <c r="C245" i="13"/>
  <c r="E221" i="13"/>
  <c r="E33" i="11"/>
  <c r="E34" i="11" s="1"/>
  <c r="I109" i="5"/>
  <c r="F50" i="21" s="1"/>
  <c r="C63" i="21"/>
  <c r="N63" i="21" s="1"/>
  <c r="J225" i="13"/>
  <c r="K225" i="13" s="1"/>
  <c r="K21" i="21"/>
  <c r="L220" i="13"/>
  <c r="L227" i="13" s="1"/>
  <c r="J109" i="5"/>
  <c r="AG96" i="13"/>
  <c r="D223" i="13" s="1"/>
  <c r="E223" i="13" s="1"/>
  <c r="I97" i="5"/>
  <c r="F49" i="21" s="1"/>
  <c r="J59" i="5"/>
  <c r="D226" i="2"/>
  <c r="J247" i="2"/>
  <c r="L21" i="21"/>
  <c r="I21" i="21"/>
  <c r="G48" i="21"/>
  <c r="C60" i="21"/>
  <c r="J222" i="13"/>
  <c r="K222" i="13" s="1"/>
  <c r="H21" i="21"/>
  <c r="C58" i="21"/>
  <c r="J220" i="13"/>
  <c r="AJ214" i="13"/>
  <c r="D242" i="13" s="1"/>
  <c r="E242" i="13" s="1"/>
  <c r="O241" i="13"/>
  <c r="J241" i="13"/>
  <c r="K241" i="13" s="1"/>
  <c r="AB96" i="13"/>
  <c r="C228" i="13" s="1"/>
  <c r="I79" i="5"/>
  <c r="F47" i="21" s="1"/>
  <c r="O227" i="13"/>
  <c r="L253" i="2"/>
  <c r="C33" i="3"/>
  <c r="E254" i="2"/>
  <c r="E35" i="12"/>
  <c r="E36" i="12" s="1"/>
  <c r="G33" i="10"/>
  <c r="G34" i="10" s="1"/>
  <c r="AF214" i="13"/>
  <c r="D237" i="13" s="1"/>
  <c r="E237" i="13" s="1"/>
  <c r="E33" i="10"/>
  <c r="E34" i="10" s="1"/>
  <c r="J97" i="5"/>
  <c r="J79" i="5"/>
  <c r="I70" i="5"/>
  <c r="F46" i="21" s="1"/>
  <c r="G51" i="21"/>
  <c r="J21" i="21"/>
  <c r="E244" i="2"/>
  <c r="E245" i="2"/>
  <c r="E243" i="2"/>
  <c r="E242" i="2"/>
  <c r="C24" i="4" l="1"/>
  <c r="C26" i="4"/>
  <c r="C25" i="4"/>
  <c r="C23" i="4"/>
  <c r="J237" i="2"/>
  <c r="C23" i="17"/>
  <c r="C27" i="17"/>
  <c r="C22" i="17"/>
  <c r="C24" i="17"/>
  <c r="C28" i="17"/>
  <c r="C25" i="17"/>
  <c r="C26" i="17"/>
  <c r="E23" i="16"/>
  <c r="E23" i="17"/>
  <c r="C230" i="13"/>
  <c r="E58" i="21"/>
  <c r="E59" i="21" s="1"/>
  <c r="E60" i="21" s="1"/>
  <c r="E61" i="21" s="1"/>
  <c r="E62" i="21" s="1"/>
  <c r="E63" i="21" s="1"/>
  <c r="E64" i="21" s="1"/>
  <c r="M58" i="21"/>
  <c r="E41" i="9"/>
  <c r="E40" i="7"/>
  <c r="B30" i="21"/>
  <c r="C30" i="21" s="1"/>
  <c r="D30" i="21" s="1"/>
  <c r="C28" i="3"/>
  <c r="L248" i="2"/>
  <c r="J228" i="2"/>
  <c r="J229" i="2" s="1"/>
  <c r="E35" i="10"/>
  <c r="E36" i="10" s="1"/>
  <c r="E35" i="11"/>
  <c r="E36" i="11" s="1"/>
  <c r="L247" i="2"/>
  <c r="C27" i="3"/>
  <c r="C39" i="17"/>
  <c r="C40" i="16"/>
  <c r="C36" i="16"/>
  <c r="C24" i="16"/>
  <c r="C38" i="15"/>
  <c r="C34" i="15"/>
  <c r="C26" i="15"/>
  <c r="C36" i="14"/>
  <c r="C28" i="14"/>
  <c r="C24" i="14"/>
  <c r="C38" i="17"/>
  <c r="C39" i="16"/>
  <c r="C28" i="16"/>
  <c r="C25" i="16"/>
  <c r="C37" i="15"/>
  <c r="C25" i="15"/>
  <c r="C39" i="14"/>
  <c r="C35" i="14"/>
  <c r="C27" i="14"/>
  <c r="C23" i="14"/>
  <c r="C41" i="17"/>
  <c r="C37" i="17"/>
  <c r="C38" i="16"/>
  <c r="C26" i="16"/>
  <c r="C22" i="16"/>
  <c r="C36" i="15"/>
  <c r="C28" i="15"/>
  <c r="C24" i="15"/>
  <c r="C38" i="14"/>
  <c r="C34" i="14"/>
  <c r="C26" i="14"/>
  <c r="C22" i="14"/>
  <c r="C40" i="17"/>
  <c r="C36" i="17"/>
  <c r="C41" i="16"/>
  <c r="C37" i="16"/>
  <c r="C27" i="16"/>
  <c r="C23" i="16"/>
  <c r="C39" i="15"/>
  <c r="C35" i="15"/>
  <c r="C27" i="15"/>
  <c r="C23" i="15"/>
  <c r="C37" i="14"/>
  <c r="C25" i="14"/>
  <c r="E230" i="13"/>
  <c r="G35" i="10"/>
  <c r="G36" i="10" s="1"/>
  <c r="C26" i="3"/>
  <c r="L246" i="2"/>
  <c r="C32" i="3"/>
  <c r="C34" i="3" s="1"/>
  <c r="C34" i="4"/>
  <c r="J254" i="2"/>
  <c r="L254" i="2" s="1"/>
  <c r="L252" i="2"/>
  <c r="C22" i="4"/>
  <c r="E246" i="2"/>
  <c r="G46" i="21"/>
  <c r="K46" i="21" s="1"/>
  <c r="G47" i="21"/>
  <c r="D230" i="13"/>
  <c r="D245" i="13"/>
  <c r="G49" i="21"/>
  <c r="L244" i="2"/>
  <c r="C23" i="3"/>
  <c r="J227" i="13"/>
  <c r="K227" i="13" s="1"/>
  <c r="K220" i="13"/>
  <c r="C22" i="15" s="1"/>
  <c r="G50" i="21"/>
  <c r="C26" i="21"/>
  <c r="E245" i="13"/>
  <c r="C24" i="3" l="1"/>
  <c r="L245" i="2"/>
  <c r="C25" i="3"/>
  <c r="L243" i="2"/>
  <c r="J239" i="2"/>
  <c r="N58" i="21"/>
  <c r="E22" i="17" s="1"/>
  <c r="D22" i="16"/>
  <c r="C30" i="15"/>
  <c r="D26" i="21"/>
  <c r="E26" i="21" s="1"/>
  <c r="B35" i="21" s="1"/>
  <c r="K47" i="21"/>
  <c r="K48" i="21" s="1"/>
  <c r="K49" i="21" s="1"/>
  <c r="K50" i="21" s="1"/>
  <c r="K51" i="21" s="1"/>
  <c r="C43" i="17"/>
  <c r="C41" i="14"/>
  <c r="C43" i="16"/>
  <c r="E30" i="21"/>
  <c r="B39" i="21" s="1"/>
  <c r="C30" i="16"/>
  <c r="C30" i="17"/>
  <c r="C41" i="15"/>
  <c r="C22" i="3"/>
  <c r="L242" i="2"/>
  <c r="J249" i="2"/>
  <c r="C29" i="4" s="1"/>
  <c r="C30" i="14"/>
  <c r="C29" i="3" l="1"/>
  <c r="C36" i="3" s="1"/>
  <c r="C37" i="3" s="1"/>
  <c r="C38" i="3" s="1"/>
  <c r="C43" i="14"/>
  <c r="C44" i="14" s="1"/>
  <c r="C45" i="14" s="1"/>
  <c r="E30" i="17"/>
  <c r="C32" i="17" s="1"/>
  <c r="C45" i="17" s="1"/>
  <c r="C46" i="17" s="1"/>
  <c r="C47" i="17" s="1"/>
  <c r="E22" i="16"/>
  <c r="E30" i="16" s="1"/>
  <c r="C32" i="16" s="1"/>
  <c r="C45" i="16" s="1"/>
  <c r="C46" i="16" s="1"/>
  <c r="C47" i="16" s="1"/>
  <c r="C35" i="21"/>
  <c r="D35" i="21" s="1"/>
  <c r="H45" i="21"/>
  <c r="H51" i="21"/>
  <c r="H48" i="21"/>
  <c r="H47" i="21"/>
  <c r="H49" i="21"/>
  <c r="H50" i="21"/>
  <c r="H46" i="21"/>
  <c r="J256" i="2"/>
  <c r="L249" i="2"/>
  <c r="C36" i="4"/>
  <c r="C39" i="21"/>
  <c r="D39" i="21" s="1"/>
  <c r="C43" i="15"/>
  <c r="C46" i="14" l="1"/>
  <c r="C47" i="14" s="1"/>
  <c r="C39" i="3"/>
  <c r="C40" i="3" s="1"/>
  <c r="C48" i="17"/>
  <c r="C51" i="17" s="1"/>
  <c r="C44" i="15"/>
  <c r="C45" i="15" s="1"/>
  <c r="I49" i="21"/>
  <c r="J49" i="21" s="1"/>
  <c r="I45" i="21"/>
  <c r="J45" i="21" s="1"/>
  <c r="C37" i="4"/>
  <c r="C38" i="4" s="1"/>
  <c r="I51" i="21"/>
  <c r="J51" i="21" s="1"/>
  <c r="J257" i="2"/>
  <c r="J258" i="2" s="1"/>
  <c r="L256" i="2"/>
  <c r="L257" i="2" s="1"/>
  <c r="I47" i="21"/>
  <c r="J47" i="21" s="1"/>
  <c r="I50" i="21"/>
  <c r="J50" i="21" s="1"/>
  <c r="C48" i="16"/>
  <c r="C51" i="16" s="1"/>
  <c r="I46" i="21"/>
  <c r="J46" i="21" s="1"/>
  <c r="I48" i="21"/>
  <c r="J48" i="21" s="1"/>
  <c r="C49" i="16" l="1"/>
  <c r="C49" i="17"/>
  <c r="C34" i="6"/>
  <c r="C34" i="7"/>
  <c r="C35" i="9"/>
  <c r="C36" i="8"/>
  <c r="C37" i="9"/>
  <c r="C38" i="8"/>
  <c r="C36" i="6"/>
  <c r="C36" i="7"/>
  <c r="N50" i="21"/>
  <c r="C37" i="7"/>
  <c r="C37" i="6"/>
  <c r="C38" i="9"/>
  <c r="C39" i="8"/>
  <c r="C39" i="4"/>
  <c r="C40" i="4" s="1"/>
  <c r="C46" i="15"/>
  <c r="C47" i="15" s="1"/>
  <c r="C37" i="8"/>
  <c r="C35" i="7"/>
  <c r="C36" i="9"/>
  <c r="C35" i="6"/>
  <c r="J259" i="2"/>
  <c r="J260" i="2" s="1"/>
  <c r="L258" i="2"/>
  <c r="L45" i="21"/>
  <c r="L46" i="21" s="1"/>
  <c r="L47" i="21" s="1"/>
  <c r="L48" i="21" s="1"/>
  <c r="L49" i="21" s="1"/>
  <c r="L50" i="21" s="1"/>
  <c r="L51" i="21" s="1"/>
  <c r="C34" i="8"/>
  <c r="C33" i="9"/>
  <c r="C32" i="7"/>
  <c r="C32" i="6"/>
  <c r="C34" i="9"/>
  <c r="C33" i="7"/>
  <c r="C33" i="6"/>
  <c r="C35" i="8"/>
  <c r="N51" i="21"/>
  <c r="C38" i="7"/>
  <c r="C40" i="8"/>
  <c r="C38" i="6"/>
  <c r="C39" i="9"/>
  <c r="C40" i="7" l="1"/>
  <c r="C42" i="7" s="1"/>
  <c r="C55" i="7" s="1"/>
  <c r="C56" i="7" s="1"/>
  <c r="C57" i="7" s="1"/>
  <c r="L259" i="2"/>
  <c r="L260" i="2" s="1"/>
  <c r="C41" i="9"/>
  <c r="C42" i="8"/>
  <c r="C55" i="8" s="1"/>
  <c r="C40" i="6"/>
  <c r="C53" i="6" s="1"/>
  <c r="C58" i="7" l="1"/>
  <c r="C59" i="7" s="1"/>
  <c r="C43" i="9"/>
  <c r="C56" i="9" s="1"/>
  <c r="D41" i="9"/>
  <c r="C56" i="8"/>
  <c r="C57" i="8" s="1"/>
  <c r="C54" i="6"/>
  <c r="C55" i="6" s="1"/>
  <c r="C58" i="8" l="1"/>
  <c r="C59" i="8" s="1"/>
  <c r="C57" i="9"/>
  <c r="C58" i="9" s="1"/>
  <c r="C56" i="6"/>
  <c r="C57" i="6" s="1"/>
  <c r="C59" i="9" l="1"/>
  <c r="C6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 Keuter</author>
  </authors>
  <commentList>
    <comment ref="D11" authorId="0" shapeId="0" xr:uid="{00000000-0006-0000-0100-000001000000}">
      <text>
        <r>
          <rPr>
            <sz val="10"/>
            <rFont val="Arial"/>
            <family val="2"/>
          </rPr>
          <t>Enter estimated time for task in hours or fraction of hours.</t>
        </r>
      </text>
    </comment>
    <comment ref="D200" authorId="0" shapeId="0" xr:uid="{00000000-0006-0000-0100-000002000000}">
      <text>
        <r>
          <rPr>
            <sz val="10"/>
            <rFont val="Arial"/>
            <family val="2"/>
          </rPr>
          <t>Enter estimated time for task in hours or fraction of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MK</author>
  </authors>
  <commentList>
    <comment ref="C50" authorId="0" shapeId="0" xr:uid="{00000000-0006-0000-0400-000001000000}">
      <text>
        <r>
          <rPr>
            <sz val="10"/>
            <rFont val="Arial"/>
            <family val="2"/>
          </rPr>
          <t>Weighting by Arch. Prof.</t>
        </r>
      </text>
    </comment>
    <comment ref="C61" authorId="0" shapeId="0" xr:uid="{00000000-0006-0000-0400-000002000000}">
      <text>
        <r>
          <rPr>
            <sz val="10"/>
            <rFont val="Arial"/>
            <family val="2"/>
          </rPr>
          <t>Weighting by Arch. Prof.</t>
        </r>
      </text>
    </comment>
    <comment ref="C72" authorId="0" shapeId="0" xr:uid="{00000000-0006-0000-0400-000003000000}">
      <text>
        <r>
          <rPr>
            <sz val="10"/>
            <rFont val="Arial"/>
            <family val="2"/>
          </rPr>
          <t>Weighting by Arch. Prof.</t>
        </r>
      </text>
    </comment>
    <comment ref="C81" authorId="0" shapeId="0" xr:uid="{00000000-0006-0000-0400-000004000000}">
      <text>
        <r>
          <rPr>
            <sz val="10"/>
            <rFont val="Arial"/>
            <family val="2"/>
          </rPr>
          <t>Weighting by Arch. Prof.</t>
        </r>
      </text>
    </comment>
    <comment ref="C89" authorId="0" shapeId="0" xr:uid="{00000000-0006-0000-0400-000005000000}">
      <text>
        <r>
          <rPr>
            <sz val="10"/>
            <rFont val="Arial"/>
            <family val="2"/>
          </rPr>
          <t>Weighting by Arch. Prof.</t>
        </r>
      </text>
    </comment>
    <comment ref="C99" authorId="0" shapeId="0" xr:uid="{00000000-0006-0000-0400-000006000000}">
      <text>
        <r>
          <rPr>
            <sz val="10"/>
            <rFont val="Arial"/>
            <family val="2"/>
          </rPr>
          <t>Weighting by Arch. Prof.</t>
        </r>
      </text>
    </comment>
    <comment ref="C111" authorId="0" shapeId="0" xr:uid="{00000000-0006-0000-0400-000007000000}">
      <text>
        <r>
          <rPr>
            <sz val="10"/>
            <rFont val="Arial"/>
            <family val="2"/>
          </rPr>
          <t>Weighting by Arch. Prof.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 K</author>
  </authors>
  <commentList>
    <comment ref="E9" authorId="0" shapeId="0" xr:uid="{00000000-0006-0000-1100-000001000000}">
      <text>
        <r>
          <rPr>
            <sz val="10"/>
            <rFont val="Arial"/>
            <family val="2"/>
          </rPr>
          <t>Percentage values are editable to suit agreement with client if required.
Alternately use Discount option within fee calculation tab.</t>
        </r>
      </text>
    </comment>
    <comment ref="E28" authorId="0" shapeId="0" xr:uid="{00000000-0006-0000-1100-000002000000}">
      <text>
        <r>
          <rPr>
            <sz val="10"/>
            <rFont val="Arial"/>
            <family val="2"/>
          </rPr>
          <t>Percentage values are editable to suit agreement with client if required.
Alternately use Discount option within fee calculation tab.</t>
        </r>
      </text>
    </comment>
    <comment ref="E47" authorId="0" shapeId="0" xr:uid="{00000000-0006-0000-1100-000003000000}">
      <text>
        <r>
          <rPr>
            <sz val="10"/>
            <rFont val="Arial"/>
            <family val="2"/>
          </rPr>
          <t>Percentage values are editable to suit agreement with client if required.
Alternately use Discount option within fee calculation tab.</t>
        </r>
      </text>
    </comment>
  </commentList>
</comments>
</file>

<file path=xl/sharedStrings.xml><?xml version="1.0" encoding="utf-8"?>
<sst xmlns="http://schemas.openxmlformats.org/spreadsheetml/2006/main" count="2815" uniqueCount="727">
  <si>
    <t>Professional Fee Calculator – Architectural Service</t>
  </si>
  <si>
    <t>Version 2024(B)</t>
  </si>
  <si>
    <t>Professional Fee Calculator</t>
  </si>
  <si>
    <t>Enter date below</t>
  </si>
  <si>
    <t xml:space="preserve">Date : </t>
  </si>
  <si>
    <t>Insert description of Project below</t>
  </si>
  <si>
    <t xml:space="preserve">Project </t>
  </si>
  <si>
    <t>Insert address of Project below</t>
  </si>
  <si>
    <t xml:space="preserve">Address </t>
  </si>
  <si>
    <t>Professional Fee Calculator designed to facilitate with the calculation of Professional Fees for Architectural Services rendered for projects as contemplated by the Architectural Professions Act, Act No 44 of 2000 and the National Building Regulations and Building Standards Act, 
Act No 107 of 1977.</t>
  </si>
  <si>
    <t>Tariff of Fee in terms of Board Notice 672 of 2024.</t>
  </si>
  <si>
    <t>Changes / Updates (Nov.2025):</t>
  </si>
  <si>
    <t>i. User defined “Additional Services” function included in the “Task Time Based Services” tab.</t>
  </si>
  <si>
    <t>ii. “Per square metre” rate calculation added per fee determination option.</t>
  </si>
  <si>
    <t>Improvements:</t>
  </si>
  <si>
    <t>Should you have any suggestion to improvement the Architectural Fee Calculator please contact the author as indicated in the “Disclaimer” tab.</t>
  </si>
  <si>
    <t>Professional Fees – Architectural Service</t>
  </si>
  <si>
    <t>Hrs.Work/Yr @ 7Hrs/Day</t>
  </si>
  <si>
    <t>Software cost/hr</t>
  </si>
  <si>
    <t>Stage List</t>
  </si>
  <si>
    <t>SACAP Rates</t>
  </si>
  <si>
    <t>%of Cost</t>
  </si>
  <si>
    <t>--------</t>
  </si>
  <si>
    <t>-----</t>
  </si>
  <si>
    <t>YES</t>
  </si>
  <si>
    <t>Specialist</t>
  </si>
  <si>
    <t>Task Time Based Fee : SACAP Calculated Rate</t>
  </si>
  <si>
    <t>NO</t>
  </si>
  <si>
    <t>&gt;10yrs experience</t>
  </si>
  <si>
    <t>&lt;10yrs experience</t>
  </si>
  <si>
    <t>The Task Time Based Fee calculator is an alternative to the Fee Rate per Square Metre methodology. [To determine the equivalent per square metre rate enter the Building Area of the proposal under USER Input variables.]</t>
  </si>
  <si>
    <t>Standard USER Input Variables</t>
  </si>
  <si>
    <t>Associate</t>
  </si>
  <si>
    <t>Step 1. Enter the Standard USER Input Variables applicable for your architectural practice</t>
  </si>
  <si>
    <t>Manager</t>
  </si>
  <si>
    <t>Step 2. For each Task allocate a time in hours or hour fraction and number of persons performing the task, select the professional undertaking the task and under “Required” select whether the task is applicable.</t>
  </si>
  <si>
    <t xml:space="preserve">Enter monetary values in respect of the known costs / values associated </t>
  </si>
  <si>
    <t>Reg.Arch.Prof. w/Direct Responsibility</t>
  </si>
  <si>
    <t>Step 3. Enter the Distance to Site from the place of work as a singular / one-way trip ONLY, NOT return, and costs for external services, as required.</t>
  </si>
  <si>
    <t>with the items required to provide the service.</t>
  </si>
  <si>
    <t>Reg.Arch.Prof. no Direct Responsibility</t>
  </si>
  <si>
    <t>Print/Scan Cost (R)</t>
  </si>
  <si>
    <t>Travel Cost / km (R)</t>
  </si>
  <si>
    <t>Equip. / Software Value (R)</t>
  </si>
  <si>
    <t>Staff in Support of Arch.Work Output</t>
  </si>
  <si>
    <t>Stage 1: Inception</t>
  </si>
  <si>
    <t>Allotted Hrs</t>
  </si>
  <si>
    <t>No. of
Person</t>
  </si>
  <si>
    <t>Professional</t>
  </si>
  <si>
    <t>Distance / 
Reimb.Cost</t>
  </si>
  <si>
    <t>Required</t>
  </si>
  <si>
    <t>SACAP Rate
(R)</t>
  </si>
  <si>
    <t>Cost
Assigned</t>
  </si>
  <si>
    <t>Admin</t>
  </si>
  <si>
    <t>Consult</t>
  </si>
  <si>
    <t>Hr</t>
  </si>
  <si>
    <t>Cost</t>
  </si>
  <si>
    <t>a</t>
  </si>
  <si>
    <t>Receive enquiry</t>
  </si>
  <si>
    <t>Enter number of hours worked per day and the number of working days per week.</t>
  </si>
  <si>
    <t>b</t>
  </si>
  <si>
    <t>Conduct prelim. background search</t>
  </si>
  <si>
    <t>Work Hrs / Day</t>
  </si>
  <si>
    <t>Work Day/ Week</t>
  </si>
  <si>
    <t>c</t>
  </si>
  <si>
    <t>Conduct initial consult / briefing with client</t>
  </si>
  <si>
    <t xml:space="preserve">Distance to site </t>
  </si>
  <si>
    <t>d</t>
  </si>
  <si>
    <t xml:space="preserve">Prepare doc’s for archive research </t>
  </si>
  <si>
    <t>Enter the Profit Margin % value to be applied to the Project, and</t>
  </si>
  <si>
    <t>e</t>
  </si>
  <si>
    <t>Conduct archive records search</t>
  </si>
  <si>
    <t>Profit Margin (%)</t>
  </si>
  <si>
    <t xml:space="preserve">Cost of archive records </t>
  </si>
  <si>
    <t xml:space="preserve">Municipal offices </t>
  </si>
  <si>
    <t>f</t>
  </si>
  <si>
    <t>Scan/Print available archive records</t>
  </si>
  <si>
    <t>Enter the Discount % value where a discounted service is being offered.</t>
  </si>
  <si>
    <t xml:space="preserve">Print shop </t>
  </si>
  <si>
    <t>Discount Offered (%)</t>
  </si>
  <si>
    <t xml:space="preserve">Cost of archive record scanning/printing </t>
  </si>
  <si>
    <t>g</t>
  </si>
  <si>
    <t>Research Planning / Heritage req’s/constraints</t>
  </si>
  <si>
    <t>h</t>
  </si>
  <si>
    <t>Prepare Contract / Quote based on prelim. research</t>
  </si>
  <si>
    <t>Select the VAT Rate applicable where fees raised are inclusive of VAT.</t>
  </si>
  <si>
    <t xml:space="preserve">Sub-Total Admin (Hrs) </t>
  </si>
  <si>
    <t xml:space="preserve">Sub-Total Print/Scan (R) </t>
  </si>
  <si>
    <t>VAT Rate %</t>
  </si>
  <si>
    <t xml:space="preserve">Sub-Total (Hrs) </t>
  </si>
  <si>
    <t xml:space="preserve">Sub-Total Travel (R) </t>
  </si>
  <si>
    <t xml:space="preserve">Sub-Total Admin (R) </t>
  </si>
  <si>
    <t xml:space="preserve">Sub-Total Consult (R) </t>
  </si>
  <si>
    <t>Enter Destinations frequently travelled to from the place of work to do business, ie:</t>
  </si>
  <si>
    <t xml:space="preserve">Sub-Total (R) </t>
  </si>
  <si>
    <t>municipal and heritage offices, print &amp; scanning facilities, post offices.</t>
  </si>
  <si>
    <t>Distances entered must be for a single journey only. For calculations a round trip is</t>
  </si>
  <si>
    <t>Stage 2: Concept and viability (concept design)</t>
  </si>
  <si>
    <t xml:space="preserve"> automatically accounted for.</t>
  </si>
  <si>
    <t>Prelim</t>
  </si>
  <si>
    <t>Sketch Design</t>
  </si>
  <si>
    <t>Equipment / Software Cost</t>
  </si>
  <si>
    <t>Travel Distances – One Way</t>
  </si>
  <si>
    <t>Prepare prelim. as-built/archive drawing</t>
  </si>
  <si>
    <t>Destination</t>
  </si>
  <si>
    <t>Km</t>
  </si>
  <si>
    <t>Print prelim. as-built / archive drawing</t>
  </si>
  <si>
    <t>#</t>
  </si>
  <si>
    <t xml:space="preserve">Cost of prelim. as-built / archive printing </t>
  </si>
  <si>
    <t>Conduct site visit to measure up/confirm as-built record</t>
  </si>
  <si>
    <t>Update prelim. as-built/archive drawing</t>
  </si>
  <si>
    <t xml:space="preserve">Request Title Deed &amp; other records/documents </t>
  </si>
  <si>
    <t>Conduct SG search</t>
  </si>
  <si>
    <t>Conduct GIS/municipal data search</t>
  </si>
  <si>
    <t>Prepare prelim. sketch proposal according to brief</t>
  </si>
  <si>
    <t>i</t>
  </si>
  <si>
    <t>Assess viability/compliance req’s. according to prelim. sketch plan</t>
  </si>
  <si>
    <t>j</t>
  </si>
  <si>
    <t>Advise client &amp; obtain client feedback on prelim. proposal</t>
  </si>
  <si>
    <t>k</t>
  </si>
  <si>
    <t>Refine prelim. sketch plan based on feedback</t>
  </si>
  <si>
    <t>l</t>
  </si>
  <si>
    <t>Obtain client feedback on refined prelim. proposal</t>
  </si>
  <si>
    <t>m</t>
  </si>
  <si>
    <t>Prepare sketch plan for approval by client</t>
  </si>
  <si>
    <t>n</t>
  </si>
  <si>
    <t>Obtain client agreement on sketch plan</t>
  </si>
  <si>
    <t>o</t>
  </si>
  <si>
    <t>Prepare prelim. elevations according to sketch plan</t>
  </si>
  <si>
    <t>p</t>
  </si>
  <si>
    <t>Obtain client feedback on prelim. sketch elevations</t>
  </si>
  <si>
    <t>q</t>
  </si>
  <si>
    <t>Refine prelim. sketch elevations based on feedback</t>
  </si>
  <si>
    <t>r</t>
  </si>
  <si>
    <t>Obtain client feedback on refined prelim. sketch elevations</t>
  </si>
  <si>
    <t>s</t>
  </si>
  <si>
    <t>Finalise sketch elevations for approval by client</t>
  </si>
  <si>
    <t>t</t>
  </si>
  <si>
    <t>Obtain client agreement on sketch elevations</t>
  </si>
  <si>
    <t xml:space="preserve">Sub-Total Prelim.Drawing (Hrs) </t>
  </si>
  <si>
    <t xml:space="preserve">Sub-Total Sketch Design (Hrs) </t>
  </si>
  <si>
    <t xml:space="preserve">Sub-Total Prelim.Drawing (R) </t>
  </si>
  <si>
    <t xml:space="preserve">Sub-Total Sketch Design (R) </t>
  </si>
  <si>
    <t>Stage 3: Design Development</t>
  </si>
  <si>
    <t>Added Services</t>
  </si>
  <si>
    <t>Working Drawings</t>
  </si>
  <si>
    <t>Conduct soil percolation test</t>
  </si>
  <si>
    <t>Allocated Hours for a task are entered as hours or fraction of hours.</t>
  </si>
  <si>
    <t>Prepare report &amp; design on-site sewage disposal system</t>
  </si>
  <si>
    <t>Below is the Hour fraction per 5 minute interval.</t>
  </si>
  <si>
    <t>Conduct Energy Usage assessment for proposal</t>
  </si>
  <si>
    <t>Allocated Times</t>
  </si>
  <si>
    <t>Conduct Energy Usage rational design assessment for proposal</t>
  </si>
  <si>
    <t>minutes</t>
  </si>
  <si>
    <t>Hrs Fraction</t>
  </si>
  <si>
    <t>Obtain wind loading data for site from structural engineer</t>
  </si>
  <si>
    <t>Design glazing rational design for proposal</t>
  </si>
  <si>
    <t>Prepare preliminary Municipal submission drawings</t>
  </si>
  <si>
    <t>Obtain client agreement on prelim/ Municipal drawings</t>
  </si>
  <si>
    <t>Refine &amp; complete Municipal submission drawings</t>
  </si>
  <si>
    <t>Obtain client agreement on completed Municipal drawings</t>
  </si>
  <si>
    <t xml:space="preserve">Sub-Total Added Service (Hrs) </t>
  </si>
  <si>
    <t xml:space="preserve">Sub-Total Working Drawing (Hrs) </t>
  </si>
  <si>
    <t xml:space="preserve">Sub-Total Added Service (R) </t>
  </si>
  <si>
    <t xml:space="preserve">Sub-Total Working Drawings (R) </t>
  </si>
  <si>
    <t>Stage 4: Documentation and procurement</t>
  </si>
  <si>
    <t>Heritage App.</t>
  </si>
  <si>
    <t>Planning App.</t>
  </si>
  <si>
    <t>NBR App.</t>
  </si>
  <si>
    <t>Added Consult</t>
  </si>
  <si>
    <t>Stage 4.1</t>
  </si>
  <si>
    <t>Enter Additional Services tasks provided by the practice.</t>
  </si>
  <si>
    <t>Heritage Application</t>
  </si>
  <si>
    <t>Additional Services</t>
  </si>
  <si>
    <t>Prepare Heritage documentation &amp; report</t>
  </si>
  <si>
    <t>Task</t>
  </si>
  <si>
    <t>Obtain owner’s signature / authority to sign for documentation</t>
  </si>
  <si>
    <t>Scan available archive records</t>
  </si>
  <si>
    <t>Obtain PoP from client for Heritage submission</t>
  </si>
  <si>
    <t>Make Heritage application – On-line system</t>
  </si>
  <si>
    <t>Make Heritage application – Physical Submission</t>
  </si>
  <si>
    <t xml:space="preserve">Heritage offices </t>
  </si>
  <si>
    <t>Follow-up on Heritage application</t>
  </si>
  <si>
    <t>Collect Heritage authorization at a Physical Address</t>
  </si>
  <si>
    <t>L/A Planning/NBR Applications</t>
  </si>
  <si>
    <t>Obtain client billing account / ownership records</t>
  </si>
  <si>
    <t>Prepare L/A submission documentation</t>
  </si>
  <si>
    <t>i. L/A Planning Application – Without Consent</t>
  </si>
  <si>
    <t>Make Planning enquiry/application – On-line system</t>
  </si>
  <si>
    <t>Make Submission to L/A – Physical Submission</t>
  </si>
  <si>
    <t>ii. L/A Planning Application – Neighbour’s Consent</t>
  </si>
  <si>
    <t>Obtain pay-in slip &amp; affected neighbour’s list from L/A</t>
  </si>
  <si>
    <t xml:space="preserve">Prepare Planning documentation for neighbours consent </t>
  </si>
  <si>
    <t>Print proposal drawings for neighbour’s consent application</t>
  </si>
  <si>
    <t xml:space="preserve">Cost of relaxation drawing printing </t>
  </si>
  <si>
    <t>Advise client of req’s for obtaining neighbours consent</t>
  </si>
  <si>
    <t>Consult with client once consents obtained</t>
  </si>
  <si>
    <t>Scan neighbours consent documentation</t>
  </si>
  <si>
    <t>u</t>
  </si>
  <si>
    <t>Prepare motivation in support of Planning application</t>
  </si>
  <si>
    <t>v</t>
  </si>
  <si>
    <t>Obtain additional documents req’d to support Planning application</t>
  </si>
  <si>
    <t>Indicate the Total Area of the proposed building(s) associated with the project.</t>
  </si>
  <si>
    <t>w</t>
  </si>
  <si>
    <t>Advise client of process to make payment</t>
  </si>
  <si>
    <t>[Required ONLY for determining a per square metre rate associated with the project.]</t>
  </si>
  <si>
    <t>x</t>
  </si>
  <si>
    <t>Convert Planning enquiry to application &amp; upload additional documents</t>
  </si>
  <si>
    <t>Building Area (m²)</t>
  </si>
  <si>
    <t>y</t>
  </si>
  <si>
    <t>iii. L/A Planning Application – Consent by Mail</t>
  </si>
  <si>
    <t>z</t>
  </si>
  <si>
    <t>aa</t>
  </si>
  <si>
    <t>ab</t>
  </si>
  <si>
    <t>Print proposal drawings for registered mail consent application</t>
  </si>
  <si>
    <t>ac</t>
  </si>
  <si>
    <t>ad</t>
  </si>
  <si>
    <t>ae</t>
  </si>
  <si>
    <t xml:space="preserve">Prepare Planning documentation for registered mail consent </t>
  </si>
  <si>
    <t>af</t>
  </si>
  <si>
    <t>ag</t>
  </si>
  <si>
    <t>Post relaxation applications via registered mail</t>
  </si>
  <si>
    <t xml:space="preserve">Distance to Post Office </t>
  </si>
  <si>
    <t xml:space="preserve">Cost of registered mail postage </t>
  </si>
  <si>
    <t>ah</t>
  </si>
  <si>
    <t>Scan registered mail receipts</t>
  </si>
  <si>
    <t>ai</t>
  </si>
  <si>
    <t>aj</t>
  </si>
  <si>
    <t>iv. L/A Planning Application – Special Consent</t>
  </si>
  <si>
    <t>ak</t>
  </si>
  <si>
    <t>al</t>
  </si>
  <si>
    <t>Obtain L/A departmental list from whom Planning clearance is req’d</t>
  </si>
  <si>
    <t>am</t>
  </si>
  <si>
    <t>Obtain L/A departmental clearances req’d for s/consent application</t>
  </si>
  <si>
    <t>an</t>
  </si>
  <si>
    <t>ao</t>
  </si>
  <si>
    <t>Prepare documentation for newspaper adverts</t>
  </si>
  <si>
    <t>ap</t>
  </si>
  <si>
    <t>Prepare s/consent site notice boards</t>
  </si>
  <si>
    <t>aq</t>
  </si>
  <si>
    <t>Submit &amp; make payment for s/consent newspaper adverts</t>
  </si>
  <si>
    <t xml:space="preserve">Cost of newspaper adverts </t>
  </si>
  <si>
    <t>ar</t>
  </si>
  <si>
    <t>Post s/consent notifications via registered mail</t>
  </si>
  <si>
    <t>as</t>
  </si>
  <si>
    <t>Erect s/consent site notice boards</t>
  </si>
  <si>
    <t>at</t>
  </si>
  <si>
    <t>au</t>
  </si>
  <si>
    <t>L/A Planning Application – Resolve Issues</t>
  </si>
  <si>
    <t>av</t>
  </si>
  <si>
    <t>Follow-up on Planning application &amp; process</t>
  </si>
  <si>
    <t>aw</t>
  </si>
  <si>
    <t>Resolve Planning application refusals</t>
  </si>
  <si>
    <t>ax</t>
  </si>
  <si>
    <t>ay</t>
  </si>
  <si>
    <t>az</t>
  </si>
  <si>
    <t>Follow-up on Planning authorization &amp; process</t>
  </si>
  <si>
    <t>ba</t>
  </si>
  <si>
    <t>Collect Planning authorization at a Physical Address</t>
  </si>
  <si>
    <t>L/A NBR Application</t>
  </si>
  <si>
    <t>bb</t>
  </si>
  <si>
    <t>Obtain client agreement on competent person appointments</t>
  </si>
  <si>
    <t>bc</t>
  </si>
  <si>
    <t>Prepare req’d competent person Form 2 appointments</t>
  </si>
  <si>
    <t>bd</t>
  </si>
  <si>
    <t>Obtain completed Form 2 competent person appointments</t>
  </si>
  <si>
    <t>L/A NBR Application – Process</t>
  </si>
  <si>
    <t>be</t>
  </si>
  <si>
    <t>Enquire on NBR application process</t>
  </si>
  <si>
    <t>bf</t>
  </si>
  <si>
    <t>Make Submission to L/A – On-line system</t>
  </si>
  <si>
    <t>bg</t>
  </si>
  <si>
    <t>Obtain pay-in slip for NBR application</t>
  </si>
  <si>
    <t>bh</t>
  </si>
  <si>
    <t>bi</t>
  </si>
  <si>
    <t>Finalise NBR application process</t>
  </si>
  <si>
    <t>bj</t>
  </si>
  <si>
    <t>L/A NBR Application – Resolve Issues</t>
  </si>
  <si>
    <t>bk</t>
  </si>
  <si>
    <t>Follow-up on NBR application &amp; process</t>
  </si>
  <si>
    <t>bl</t>
  </si>
  <si>
    <t>Resolve NBR application refusals</t>
  </si>
  <si>
    <t>bn</t>
  </si>
  <si>
    <t>bo</t>
  </si>
  <si>
    <t>Follow-up on NBR approval &amp; process</t>
  </si>
  <si>
    <t>bp</t>
  </si>
  <si>
    <t>Collect NBR approval at a Physical Address</t>
  </si>
  <si>
    <t>L/A Application – Finalisation</t>
  </si>
  <si>
    <t>bq</t>
  </si>
  <si>
    <t>Advise client of approval &amp; compliance req’s</t>
  </si>
  <si>
    <t>General Consultation</t>
  </si>
  <si>
    <t>br</t>
  </si>
  <si>
    <t>Consult/Advise client on general requirements</t>
  </si>
  <si>
    <t>bs</t>
  </si>
  <si>
    <t>Consult/Assist client obtaining completion certificate</t>
  </si>
  <si>
    <t>bt</t>
  </si>
  <si>
    <t>Consult with BI to obtain completion certificate</t>
  </si>
  <si>
    <t xml:space="preserve">Sub-Total Heritage (Hrs) </t>
  </si>
  <si>
    <t xml:space="preserve">Sub-Total Print/Scan/Post/Adverts (R) </t>
  </si>
  <si>
    <t xml:space="preserve">Sub-Total Planning App. (Hrs) </t>
  </si>
  <si>
    <t xml:space="preserve">Sub-Total NBR App. (Hrs) </t>
  </si>
  <si>
    <t xml:space="preserve">Sub-Total Heritage App. (R) </t>
  </si>
  <si>
    <t xml:space="preserve">Sub-Total Consult (Hrs) </t>
  </si>
  <si>
    <t xml:space="preserve">Sub-Total Planning App. (R) </t>
  </si>
  <si>
    <t xml:space="preserve">Sub-Total NBR App. (R) </t>
  </si>
  <si>
    <t xml:space="preserve">Sub-Total Consult. (R) </t>
  </si>
  <si>
    <t xml:space="preserve">Sub-Total Added Services (Hrs) </t>
  </si>
  <si>
    <t xml:space="preserve">Sub-Total Added Services (R) </t>
  </si>
  <si>
    <t>Project Time Allocation</t>
  </si>
  <si>
    <t>Project Cost Allocation</t>
  </si>
  <si>
    <t xml:space="preserve">General Admin (Hrs) </t>
  </si>
  <si>
    <t xml:space="preserve">Admin (R) </t>
  </si>
  <si>
    <t>Preliminary Plans (Hrs)</t>
  </si>
  <si>
    <t xml:space="preserve">Consult (R) </t>
  </si>
  <si>
    <t>Sketch Design (Hrs)</t>
  </si>
  <si>
    <t xml:space="preserve">Preliminary Plans (R) </t>
  </si>
  <si>
    <t>Working Drawings (Hrs)</t>
  </si>
  <si>
    <t xml:space="preserve">Sketch Design (R) </t>
  </si>
  <si>
    <t>Added Services (Hrs)</t>
  </si>
  <si>
    <t xml:space="preserve">Working Drawings (R) </t>
  </si>
  <si>
    <t>Heritage Application (Hrs)</t>
  </si>
  <si>
    <t xml:space="preserve">Planning App. (R) </t>
  </si>
  <si>
    <t>Planning Application (Hrs)</t>
  </si>
  <si>
    <t xml:space="preserve">NBR App. (R) </t>
  </si>
  <si>
    <t>NBR Application (Hrs)</t>
  </si>
  <si>
    <t xml:space="preserve">Sub-Total </t>
  </si>
  <si>
    <t>General Consult (Hrs)</t>
  </si>
  <si>
    <t>Total Allocated Time</t>
  </si>
  <si>
    <t xml:space="preserve">Print/Scan/Post/Adverts (R) </t>
  </si>
  <si>
    <t>Travel (R)</t>
  </si>
  <si>
    <t>Total Drawing Time</t>
  </si>
  <si>
    <t xml:space="preserve">Stages Sub-Total </t>
  </si>
  <si>
    <t>Added Services (R)</t>
  </si>
  <si>
    <t xml:space="preserve">Heritage App. (R) </t>
  </si>
  <si>
    <t xml:space="preserve">Added Sub-Total </t>
  </si>
  <si>
    <t xml:space="preserve">Equip/Software (R) </t>
  </si>
  <si>
    <t xml:space="preserve">WK Stages : R  </t>
  </si>
  <si>
    <t xml:space="preserve">Total Allocated Cost </t>
  </si>
  <si>
    <t>Work Stages Fee</t>
  </si>
  <si>
    <t>Rate / Sqm</t>
  </si>
  <si>
    <t xml:space="preserve">Stage 1. Inception : R </t>
  </si>
  <si>
    <t>1</t>
  </si>
  <si>
    <t xml:space="preserve">Stage 2. Concept &amp; Viability : R </t>
  </si>
  <si>
    <t>2</t>
  </si>
  <si>
    <t xml:space="preserve">Stage 3. Design Development : R </t>
  </si>
  <si>
    <t>3</t>
  </si>
  <si>
    <t xml:space="preserve">Stage 4.1 Local Authority Submissions : R </t>
  </si>
  <si>
    <t>4</t>
  </si>
  <si>
    <t xml:space="preserve">Total : R </t>
  </si>
  <si>
    <t>5</t>
  </si>
  <si>
    <t xml:space="preserve">Admin. : R </t>
  </si>
  <si>
    <t>Exclusive of Profit and Equip/Software</t>
  </si>
  <si>
    <t xml:space="preserve">Print/Scan/Post/Adverts : R </t>
  </si>
  <si>
    <t xml:space="preserve">Travel : R </t>
  </si>
  <si>
    <t xml:space="preserve">Sub. Total : R </t>
  </si>
  <si>
    <t>Inclusive of Profit and Equip/Software</t>
  </si>
  <si>
    <t xml:space="preserve">Additional Services : R </t>
  </si>
  <si>
    <t>6</t>
  </si>
  <si>
    <t xml:space="preserve">Heritage App. : R </t>
  </si>
  <si>
    <t>7</t>
  </si>
  <si>
    <t xml:space="preserve"> excl. VAT</t>
  </si>
  <si>
    <t xml:space="preserve">Discount : R </t>
  </si>
  <si>
    <t xml:space="preserve">VAT : R </t>
  </si>
  <si>
    <t xml:space="preserve">TOTAL : R </t>
  </si>
  <si>
    <t>Insert logo</t>
  </si>
  <si>
    <t>Work Stages</t>
  </si>
  <si>
    <t>Fees</t>
  </si>
  <si>
    <t xml:space="preserve">Stage 4. L/A Drawing &amp; Submission : R </t>
  </si>
  <si>
    <t>Yes</t>
  </si>
  <si>
    <t>Project Cost Based Fee</t>
  </si>
  <si>
    <t>No</t>
  </si>
  <si>
    <t>Select the category of complexity applicable to the project type for which professional services are required.</t>
  </si>
  <si>
    <t xml:space="preserve">Complexity of Project : </t>
  </si>
  <si>
    <t xml:space="preserve">Project Budget : R </t>
  </si>
  <si>
    <t xml:space="preserve">VAT Rate : </t>
  </si>
  <si>
    <t xml:space="preserve"> %</t>
  </si>
  <si>
    <t>Enter the discounted % value where a discounted service is being offered.</t>
  </si>
  <si>
    <t xml:space="preserve">Discount Offered : </t>
  </si>
  <si>
    <t>Insert % of  the Project that is deemed to be Alterations (not new work) or an extension of interface with the existing building where work is deemed to be an Addition.</t>
  </si>
  <si>
    <t>Fee is adjusted by 30% for the percentage of work being Alterations / Interfacing Work.</t>
  </si>
  <si>
    <t xml:space="preserve">% of Work as Alterations / Interfacing Work : </t>
  </si>
  <si>
    <t>Select 'YES' or 'NO' to ensure the correct % value is calculated for work stages 5 &amp; 6.</t>
  </si>
  <si>
    <t>Where 'NO' is selected fee for works stages 5 &amp; 6 is reduced by 10%.</t>
  </si>
  <si>
    <t xml:space="preserve">Building Restoration – Heritage legislation : </t>
  </si>
  <si>
    <t>Insert % of  the Project that is deemed to be Heritage Restoration work (not new work).</t>
  </si>
  <si>
    <t xml:space="preserve">% of Work as Heritage Restoration : </t>
  </si>
  <si>
    <t>Select 'YES' or 'NO' to ensure the correct % value is calculated for work stages 1 - 4.</t>
  </si>
  <si>
    <t>Where 'NO' is selected fee for works stages 1 – 4 is reduced by 10%.</t>
  </si>
  <si>
    <t xml:space="preserve">Principal Consultant : </t>
  </si>
  <si>
    <t xml:space="preserve">Principal Agent : </t>
  </si>
  <si>
    <t>Identify whether the building is a prototypical design to be repeated a number of times.</t>
  </si>
  <si>
    <t xml:space="preserve">Prototypical Design : </t>
  </si>
  <si>
    <t>Indicate the number of times the prototypical design is the be repeated as a new building.</t>
  </si>
  <si>
    <t xml:space="preserve">No. of Prototypical Design Repeats : </t>
  </si>
  <si>
    <t>Indicate the Total Area of the proposed building(s) associated with the project. [Required ONLY for determining a per square metre rate associated with the project.]</t>
  </si>
  <si>
    <t xml:space="preserve">Total Building Area (m²) : </t>
  </si>
  <si>
    <t>Work to be Undertaken per Work Stages</t>
  </si>
  <si>
    <t>1. Set the weighting associated with each Work Category within the Work Stage. The weighting total within the “Weighted % of Wk/Stage” (col. C) to equal 100%.</t>
  </si>
  <si>
    <t>2. Select the percentage of service per Work Category per Work Stage to be undertaken by the Architectural Professional (col. D)</t>
  </si>
  <si>
    <t xml:space="preserve">3. Select the percentage of service per Work Category per Work Stage to be undertaken by Other Built Environment Professionals, ie: Planner, Engineer, Surveyor, </t>
  </si>
  <si>
    <t>Quantity Surveyor, Project Manager, etc. (col. E)</t>
  </si>
  <si>
    <t>Weighted %
of  Wk/Stage</t>
  </si>
  <si>
    <t>% Service to be provided by</t>
  </si>
  <si>
    <t>Service % by</t>
  </si>
  <si>
    <t>Wk/Stage %</t>
  </si>
  <si>
    <t>Arch/Prof</t>
  </si>
  <si>
    <t>Other</t>
  </si>
  <si>
    <t>a)</t>
  </si>
  <si>
    <t>Receive, appraise and report on the client's requirements with regard to the client's brief.</t>
  </si>
  <si>
    <t>b)</t>
  </si>
  <si>
    <t>Determine the site and rights and constraints.</t>
  </si>
  <si>
    <t>c)</t>
  </si>
  <si>
    <t>Determine budgetary constraints.</t>
  </si>
  <si>
    <t>d)</t>
  </si>
  <si>
    <t>Determine the need for consultants.</t>
  </si>
  <si>
    <t>e)</t>
  </si>
  <si>
    <t>Determine indicative project timelines.</t>
  </si>
  <si>
    <t>f)</t>
  </si>
  <si>
    <t>Determine methods of contracting.</t>
  </si>
  <si>
    <t>g)</t>
  </si>
  <si>
    <t>Determine whether other statutory authority applications are required or desirable.</t>
  </si>
  <si>
    <t>a)(i)</t>
  </si>
  <si>
    <t>Prepare an initial design concept and advise on the intended space provisions and planning relationships.</t>
  </si>
  <si>
    <t>a)(ii)</t>
  </si>
  <si>
    <t>Prepare an initial design concept and advise on proposed materials and intended building services.</t>
  </si>
  <si>
    <t>a)(iii)</t>
  </si>
  <si>
    <t>Prepare an initial design concept and advise on the technical and functional characteristics of the design.</t>
  </si>
  <si>
    <t>Check for conformity of the concept with the rights to the use of the land.</t>
  </si>
  <si>
    <t>Consult with local and statutory authorities.</t>
  </si>
  <si>
    <t>Review the anticipated costs of the project.</t>
  </si>
  <si>
    <t>Review the project programme.</t>
  </si>
  <si>
    <r>
      <rPr>
        <sz val="9"/>
        <rFont val="Arial"/>
        <family val="2"/>
      </rPr>
      <t xml:space="preserve">Develop </t>
    </r>
    <r>
      <rPr>
        <u/>
        <sz val="9"/>
        <rFont val="Arial"/>
        <family val="2"/>
      </rPr>
      <t>all</t>
    </r>
    <r>
      <rPr>
        <sz val="9"/>
        <rFont val="Arial"/>
        <family val="2"/>
      </rPr>
      <t xml:space="preserve"> aspects of the design from concept to full development including, but not limited to, construction systems, materials, fittings, and finishes selections.</t>
    </r>
  </si>
  <si>
    <t>Review the programme and budget with the client, principal consultant or other consultants.</t>
  </si>
  <si>
    <t>Coordinate other consultants designs into building design.</t>
  </si>
  <si>
    <t>Prepare design development drawings including drafting technical details and material specifications.</t>
  </si>
  <si>
    <t>Discuss and agree on the building plan application and approval requirements with the local authority.</t>
  </si>
  <si>
    <t>Prepare documentation required for local authority building plan application submission.</t>
  </si>
  <si>
    <t>Co-ordinate technical documentation with the consultants and complete primary co-ordination sufficient to support building plan submission.</t>
  </si>
  <si>
    <t>Review the costing and programme with the consultants.</t>
  </si>
  <si>
    <t>Obtain the client's authority, and submit documents for approval at the local authority.</t>
  </si>
  <si>
    <t>Stage 4.2</t>
  </si>
  <si>
    <t>Prepare specifications for the works.</t>
  </si>
  <si>
    <t>Complete technical documentation sufficient for tender.</t>
  </si>
  <si>
    <t>Obtain offers for the execution of the works.</t>
  </si>
  <si>
    <t>Evaluate offers, and recommend a successful tenderer for appointment.</t>
  </si>
  <si>
    <t>Prepare the contract documentation and arrange the signing of the building contract by the client and the successful tenderer.</t>
  </si>
  <si>
    <t>Complete all remaining technical and construction documentation and coordinate same with the consultants.</t>
  </si>
  <si>
    <t>Stage 5: Construction</t>
  </si>
  <si>
    <t>Administer the building contract.</t>
  </si>
  <si>
    <t>Give possession of the site to the contractor.</t>
  </si>
  <si>
    <t>Issue construction documentation.</t>
  </si>
  <si>
    <t>Review sub-contractor designs, shop drawings and documentation for conformity of design intent.</t>
  </si>
  <si>
    <t>Inspect the works for conformity with the contract documentation and acceptable quality in terms of industry standards.</t>
  </si>
  <si>
    <t>Administer and perform the duties and obligations assigned to the principal agent in the building contract.</t>
  </si>
  <si>
    <t>Manage the completion process of the project.</t>
  </si>
  <si>
    <t>h)</t>
  </si>
  <si>
    <t>Assist the client to obtain the required documentation necessary for the client to obtain the occupation certificate.</t>
  </si>
  <si>
    <t>Stage 6: Close-out</t>
  </si>
  <si>
    <t>Facilitate the project close-out including the collation of the necessary documentation to effect completion, handover and operational manual of the project.</t>
  </si>
  <si>
    <t>When the contractor's obligations with respect to the building contract have been fulfilled, the architectural professional shall issue the certificates related to the contract completion.</t>
  </si>
  <si>
    <t>Provide the client with construction record documentation and the relevant technical and contractual undertakings by the contractor and sub-contractors.</t>
  </si>
  <si>
    <t>Enter below the value for any additional work / services to be included that are additional to the standard services selected above.</t>
  </si>
  <si>
    <t>1. Special design services</t>
  </si>
  <si>
    <t xml:space="preserve">The preparation of special designs within, or in relation to, the facilities which are contemplated in a standard service – </t>
  </si>
  <si>
    <t>Additional fee to standard service fee.</t>
  </si>
  <si>
    <t>1.1</t>
  </si>
  <si>
    <t>Rational design and Green Star design; participation in the preparation of rational designs and green star design and document format conversion of other consultants’ design.</t>
  </si>
  <si>
    <t xml:space="preserve">R </t>
  </si>
  <si>
    <t>1.2</t>
  </si>
  <si>
    <t>Town-planning and/or urban design including participation in the application for the establishment and/or amendment of regional and local town-planning and urban design schemes and the amendment of title conditions, negotiations with interest groups and authorities.</t>
  </si>
  <si>
    <t>1.3</t>
  </si>
  <si>
    <t>Sectional titles plans, submissions, alteration and registration.</t>
  </si>
  <si>
    <t>1.4</t>
  </si>
  <si>
    <t>Master planning - defining and planning the layout of future development of buildings and/or services on the same site.</t>
  </si>
  <si>
    <t>1.5</t>
  </si>
  <si>
    <t>Landscape design – participation in landscape planning and construction.</t>
  </si>
  <si>
    <t>1.6</t>
  </si>
  <si>
    <t>Interior design – the design of interiors and the selection of furnishings, fixtures and special finishes.</t>
  </si>
  <si>
    <t>1.7</t>
  </si>
  <si>
    <t>Specialized equipment lay-out and consequential coordination requirements.</t>
  </si>
  <si>
    <t>1.8</t>
  </si>
  <si>
    <t>Liaison with special designers and specialist consultants.</t>
  </si>
  <si>
    <t>1.9</t>
  </si>
  <si>
    <t>Purpose-made items: the design and documentation of purpose made items.</t>
  </si>
  <si>
    <t>1.10</t>
  </si>
  <si>
    <t>Promotional material, art work and immersive digital experiences, participation in the preparation of promotional material.</t>
  </si>
  <si>
    <t>1.11</t>
  </si>
  <si>
    <t>Plant operation and production layouts, participation in the definition of plant operation layouts.</t>
  </si>
  <si>
    <t>1.12</t>
  </si>
  <si>
    <t>Building Information Modelling (BIM) services beyond design and construction documentation. This includes BIM services intended for asset maintenance and/or facilities management.</t>
  </si>
  <si>
    <t>1.13</t>
  </si>
  <si>
    <t>Submit documents for approval to the local authority, attend to referrals if any, and resubmit.</t>
  </si>
  <si>
    <t>1.14</t>
  </si>
  <si>
    <t>Energy usage conformance</t>
  </si>
  <si>
    <t>1.15</t>
  </si>
  <si>
    <t xml:space="preserve">3D Design Presentation </t>
  </si>
  <si>
    <t>1.16</t>
  </si>
  <si>
    <t>1.17</t>
  </si>
  <si>
    <t xml:space="preserve">Special Design Services : R </t>
  </si>
  <si>
    <r>
      <rPr>
        <b/>
        <u/>
        <sz val="10"/>
        <rFont val="Arial"/>
        <family val="2"/>
      </rPr>
      <t xml:space="preserve">2.  </t>
    </r>
    <r>
      <rPr>
        <b/>
        <u/>
        <sz val="10"/>
        <color rgb="FF000000"/>
        <rFont val="Arial"/>
        <family val="2"/>
      </rPr>
      <t>Special management services</t>
    </r>
  </si>
  <si>
    <t xml:space="preserve">Provision of specialist management services in relation to the project contemplated in a standard service – </t>
  </si>
  <si>
    <t>2.1</t>
  </si>
  <si>
    <t>Elaboration of architectural professionals' services :</t>
  </si>
  <si>
    <t>i. the preparation of broad project parameters</t>
  </si>
  <si>
    <t>ii. project scope statements</t>
  </si>
  <si>
    <t>iii. project milestones</t>
  </si>
  <si>
    <t>iv. budget and cash-flow forecasts</t>
  </si>
  <si>
    <t>v. tender enquiry documentation</t>
  </si>
  <si>
    <t>vi. contractor and supplier selection</t>
  </si>
  <si>
    <t>vii. adjudication and tender awards</t>
  </si>
  <si>
    <t>viii. progress status monitoring</t>
  </si>
  <si>
    <t>ix. variations management</t>
  </si>
  <si>
    <t>x. quality management over and above the industry norms</t>
  </si>
  <si>
    <t>xi. communication management</t>
  </si>
  <si>
    <t>xii. payment processing</t>
  </si>
  <si>
    <t>xiii. final account close-outs.</t>
  </si>
  <si>
    <t xml:space="preserve">xiv. </t>
  </si>
  <si>
    <t xml:space="preserve">xv. </t>
  </si>
  <si>
    <t xml:space="preserve">xvi. </t>
  </si>
  <si>
    <t xml:space="preserve">xvii. </t>
  </si>
  <si>
    <t xml:space="preserve">xviii. </t>
  </si>
  <si>
    <t>2.2</t>
  </si>
  <si>
    <t>Cost and valuation services: participation in the administration of costs and payments where a quantity surveyor has not been appointed.</t>
  </si>
  <si>
    <t>2.3</t>
  </si>
  <si>
    <t>Special inspections: more intensive inspections and assessment of the works than the norm for assessing compliance with specifications and design intent.</t>
  </si>
  <si>
    <t>2.4</t>
  </si>
  <si>
    <t>Special Project Management Functions: more extensive project management of the works than the norm for complex projects, including the preparation of the BIM protocol document and the management thereof.</t>
  </si>
  <si>
    <t>2.5</t>
  </si>
  <si>
    <t>2.6</t>
  </si>
  <si>
    <t>2.7</t>
  </si>
  <si>
    <t>2.8</t>
  </si>
  <si>
    <t>2.9</t>
  </si>
  <si>
    <t xml:space="preserve">Special Management Services : R </t>
  </si>
  <si>
    <r>
      <rPr>
        <b/>
        <u/>
        <sz val="10"/>
        <rFont val="Arial"/>
        <family val="2"/>
      </rPr>
      <t xml:space="preserve">3.  </t>
    </r>
    <r>
      <rPr>
        <b/>
        <u/>
        <sz val="10"/>
        <color rgb="FF000000"/>
        <rFont val="Arial"/>
        <family val="2"/>
      </rPr>
      <t xml:space="preserve"> Special studies</t>
    </r>
  </si>
  <si>
    <t xml:space="preserve">Provision of specialist studies in relation to the project contemplated in a standard service – </t>
  </si>
  <si>
    <t xml:space="preserve">3.1 </t>
  </si>
  <si>
    <r>
      <rPr>
        <sz val="10"/>
        <rFont val="Arial"/>
        <family val="2"/>
      </rPr>
      <t xml:space="preserve">a) Preparation of the client's brief – </t>
    </r>
    <r>
      <rPr>
        <sz val="9"/>
        <rFont val="Arial"/>
        <family val="2"/>
      </rPr>
      <t>assist the client in the preparation of his requirements with regard to the purpose, scope, use and operation of the project.</t>
    </r>
  </si>
  <si>
    <r>
      <rPr>
        <sz val="10"/>
        <rFont val="Arial"/>
        <family val="2"/>
      </rPr>
      <t xml:space="preserve">b) Site selection – </t>
    </r>
    <r>
      <rPr>
        <sz val="9"/>
        <rFont val="Arial"/>
        <family val="2"/>
      </rPr>
      <t>research the suitability and location of a site for a proposed project.</t>
    </r>
  </si>
  <si>
    <r>
      <rPr>
        <sz val="10"/>
        <rFont val="Arial"/>
        <family val="2"/>
      </rPr>
      <t xml:space="preserve">c) Feasibility studies – </t>
    </r>
    <r>
      <rPr>
        <sz val="9"/>
        <rFont val="Arial"/>
        <family val="2"/>
      </rPr>
      <t>participation in technical and/or economic feasibility studies.</t>
    </r>
  </si>
  <si>
    <r>
      <rPr>
        <sz val="10"/>
        <rFont val="Arial"/>
        <family val="2"/>
      </rPr>
      <t xml:space="preserve">d) Environmental studies - </t>
    </r>
    <r>
      <rPr>
        <sz val="9"/>
        <rFont val="Arial"/>
        <family val="2"/>
      </rPr>
      <t>participation in environmental studies.</t>
    </r>
  </si>
  <si>
    <r>
      <rPr>
        <sz val="10"/>
        <rFont val="Arial"/>
        <family val="2"/>
      </rPr>
      <t xml:space="preserve">e) Energy analysis, studies and planning - </t>
    </r>
    <r>
      <rPr>
        <sz val="9"/>
        <rFont val="Arial"/>
        <family val="2"/>
      </rPr>
      <t>Green Star Ratings.</t>
    </r>
  </si>
  <si>
    <t>f) Market surveys - participation in market surveys.</t>
  </si>
  <si>
    <t>g) Traffic studies – participation in traffic-flow studies.</t>
  </si>
  <si>
    <t>h) Drone studies; specialised photography for technical application and marketing material.</t>
  </si>
  <si>
    <t>i) Specialist survey - Point Cloud and Liddar Survey.</t>
  </si>
  <si>
    <t>j) As built measured survey - required for verification of portions of construction undertaken during the works.</t>
  </si>
  <si>
    <t xml:space="preserve">h) </t>
  </si>
  <si>
    <t xml:space="preserve">i) </t>
  </si>
  <si>
    <t xml:space="preserve">j) </t>
  </si>
  <si>
    <t xml:space="preserve">k) </t>
  </si>
  <si>
    <t xml:space="preserve">l) </t>
  </si>
  <si>
    <t xml:space="preserve">Special Studies : R </t>
  </si>
  <si>
    <r>
      <rPr>
        <b/>
        <u/>
        <sz val="10"/>
        <rFont val="Arial"/>
        <family val="2"/>
      </rPr>
      <t xml:space="preserve">4.  </t>
    </r>
    <r>
      <rPr>
        <b/>
        <u/>
        <sz val="10"/>
        <color rgb="FF000000"/>
        <rFont val="Arial"/>
        <family val="2"/>
      </rPr>
      <t xml:space="preserve"> Special Submissions to Statutory Authorities</t>
    </r>
  </si>
  <si>
    <t xml:space="preserve">Make specialist submissions to statutory authorities in relation to the project contemplated in a standard service – </t>
  </si>
  <si>
    <t>4.1</t>
  </si>
  <si>
    <t>a) Land Use.</t>
  </si>
  <si>
    <t>b) Environment.</t>
  </si>
  <si>
    <t>c) Heritage.</t>
  </si>
  <si>
    <t>d) Trading Licences/Liquor Licences etc.</t>
  </si>
  <si>
    <t xml:space="preserve">e) </t>
  </si>
  <si>
    <t xml:space="preserve">f) </t>
  </si>
  <si>
    <t xml:space="preserve">g) </t>
  </si>
  <si>
    <r>
      <rPr>
        <b/>
        <u/>
        <sz val="10"/>
        <color rgb="FF000000"/>
        <rFont val="Arial"/>
        <family val="2"/>
      </rPr>
      <t>Special Submissions to Statutory Authorities</t>
    </r>
    <r>
      <rPr>
        <b/>
        <sz val="10"/>
        <rFont val="Arial"/>
        <family val="2"/>
      </rPr>
      <t xml:space="preserve"> : R </t>
    </r>
  </si>
  <si>
    <r>
      <rPr>
        <b/>
        <u/>
        <sz val="10"/>
        <rFont val="Arial"/>
        <family val="2"/>
      </rPr>
      <t xml:space="preserve">5.  </t>
    </r>
    <r>
      <rPr>
        <b/>
        <u/>
        <sz val="10"/>
        <color rgb="FF000000"/>
        <rFont val="Arial"/>
        <family val="2"/>
      </rPr>
      <t xml:space="preserve"> Work on Existing Premises</t>
    </r>
  </si>
  <si>
    <r>
      <rPr>
        <sz val="10"/>
        <rFont val="Arial"/>
        <family val="2"/>
      </rPr>
      <t>Work on existing premises</t>
    </r>
    <r>
      <rPr>
        <sz val="9"/>
        <rFont val="Arial"/>
        <family val="2"/>
      </rPr>
      <t xml:space="preserve"> in relation to the project contemplated in a standard service – </t>
    </r>
  </si>
  <si>
    <r>
      <rPr>
        <sz val="10"/>
        <rFont val="Arial"/>
        <family val="2"/>
      </rPr>
      <t>a) Surveys and inspections</t>
    </r>
    <r>
      <rPr>
        <sz val="9"/>
        <rFont val="Arial"/>
        <family val="2"/>
      </rPr>
      <t xml:space="preserve"> – inspect, survey, measure and prepare documentation of existing premises, with other consultants as needed.</t>
    </r>
  </si>
  <si>
    <r>
      <rPr>
        <sz val="10"/>
        <rFont val="Arial"/>
        <family val="2"/>
      </rPr>
      <t>b) Restorations and renovations</t>
    </r>
    <r>
      <rPr>
        <sz val="9"/>
        <rFont val="Arial"/>
        <family val="2"/>
      </rPr>
      <t xml:space="preserve"> – services in connection with work on existing buildings.</t>
    </r>
  </si>
  <si>
    <r>
      <rPr>
        <sz val="10"/>
        <rFont val="Arial"/>
        <family val="2"/>
      </rPr>
      <t>c) Heritage sites</t>
    </r>
    <r>
      <rPr>
        <sz val="9"/>
        <rFont val="Arial"/>
        <family val="2"/>
      </rPr>
      <t xml:space="preserve"> – services in connection with work on heritage buildings, structures and sites.</t>
    </r>
  </si>
  <si>
    <t>d) Services in connection with demolition permits of existing buildings and structures.</t>
  </si>
  <si>
    <t xml:space="preserve">Work on Existing Premises : R </t>
  </si>
  <si>
    <r>
      <rPr>
        <b/>
        <u/>
        <sz val="10"/>
        <rFont val="Arial"/>
        <family val="2"/>
      </rPr>
      <t xml:space="preserve">6.  </t>
    </r>
    <r>
      <rPr>
        <b/>
        <u/>
        <sz val="10"/>
        <color rgb="FF000000"/>
        <rFont val="Arial"/>
        <family val="2"/>
      </rPr>
      <t xml:space="preserve"> Other Services</t>
    </r>
  </si>
  <si>
    <r>
      <rPr>
        <sz val="10"/>
        <rFont val="Arial"/>
        <family val="2"/>
      </rPr>
      <t>Other services</t>
    </r>
    <r>
      <rPr>
        <sz val="9"/>
        <rFont val="Arial"/>
        <family val="2"/>
      </rPr>
      <t xml:space="preserve"> in relation to the project contemplated in a standard service – </t>
    </r>
  </si>
  <si>
    <t>6.1</t>
  </si>
  <si>
    <t>a) Participation in litigation and dispute resolution (where a concurrent service is provided).</t>
  </si>
  <si>
    <t xml:space="preserve">b) </t>
  </si>
  <si>
    <t xml:space="preserve">c) </t>
  </si>
  <si>
    <t xml:space="preserve">d) </t>
  </si>
  <si>
    <t xml:space="preserve">Other Services : R </t>
  </si>
  <si>
    <t xml:space="preserve">Stage 4.2 Call for Tenders : R </t>
  </si>
  <si>
    <t xml:space="preserve">Stage 5 Construction : R </t>
  </si>
  <si>
    <t xml:space="preserve">Stage 6. Close Out : R </t>
  </si>
  <si>
    <t xml:space="preserve">Sub-Total : R </t>
  </si>
  <si>
    <t xml:space="preserve">Special Submissions to Statutory Authorities : R </t>
  </si>
  <si>
    <t xml:space="preserve">Total Fee : R </t>
  </si>
  <si>
    <t>Fee Apportionment</t>
  </si>
  <si>
    <t>Prototype Fee</t>
  </si>
  <si>
    <t>Fee / Repeat</t>
  </si>
  <si>
    <t>Repeat Fee</t>
  </si>
  <si>
    <t>Time Based Fee – Method 2 : SACAP Calculated Rate</t>
  </si>
  <si>
    <t>Select the category &amp; number of persons employed &amp; their hours devoted to the Project</t>
  </si>
  <si>
    <t>Principal; Partners &amp; Equity Holders</t>
  </si>
  <si>
    <t>No. of Person</t>
  </si>
  <si>
    <t>No. of Hrs</t>
  </si>
  <si>
    <t>SACAP Rate (R)</t>
  </si>
  <si>
    <t>Cost (R)</t>
  </si>
  <si>
    <t>Salaried Staff</t>
  </si>
  <si>
    <t xml:space="preserve">Discount offered : R </t>
  </si>
  <si>
    <t xml:space="preserve">Principal; Partners &amp; Equity Holders : </t>
  </si>
  <si>
    <t xml:space="preserve">Salaried Staff : </t>
  </si>
  <si>
    <t xml:space="preserve">Sub-Total : </t>
  </si>
  <si>
    <t>Rate / Sqm (R)</t>
  </si>
  <si>
    <t>Time Based Fee – Work Stage Alternative</t>
  </si>
  <si>
    <t>Work to be Undertaken per Work Stages – Time Based</t>
  </si>
  <si>
    <t>1. Allocate the assumed number of hours required to undertake the task to be performed.</t>
  </si>
  <si>
    <t>2. Indicate the number of persons assigned to undertake the identified task.</t>
  </si>
  <si>
    <t>3. Select the category of professional to perform the identified task.</t>
  </si>
  <si>
    <t>4. Enter hourly “Own Rate” ONLY where default SACAP rate is not to be used.</t>
  </si>
  <si>
    <t>Own Rate
(R)</t>
  </si>
  <si>
    <t>Cost
(R)</t>
  </si>
  <si>
    <t>Exec. Cost
(R)</t>
  </si>
  <si>
    <t>Sal. Cost
(R)</t>
  </si>
  <si>
    <t>Man Hrs
Exec.</t>
  </si>
  <si>
    <t>Man Hrs
Sal.</t>
  </si>
  <si>
    <t>Allocated Man Hours</t>
  </si>
  <si>
    <t>Income Generated</t>
  </si>
  <si>
    <t>Enter below the assumed time for any additional work / services to be included that are additional to the standard services selected above.</t>
  </si>
  <si>
    <r>
      <rPr>
        <sz val="10"/>
        <rFont val="Arial"/>
        <family val="2"/>
      </rPr>
      <t>Work on existing premises</t>
    </r>
    <r>
      <rPr>
        <i/>
        <sz val="9"/>
        <rFont val="Arial"/>
        <family val="2"/>
      </rPr>
      <t xml:space="preserve"> in relation to the project contemplated in a standard service – </t>
    </r>
  </si>
  <si>
    <r>
      <rPr>
        <sz val="10"/>
        <rFont val="Arial"/>
        <family val="2"/>
      </rPr>
      <t>Other services</t>
    </r>
    <r>
      <rPr>
        <i/>
        <sz val="9"/>
        <rFont val="Arial"/>
        <family val="2"/>
      </rPr>
      <t xml:space="preserve"> in relation to the project contemplated in a standard service – </t>
    </r>
  </si>
  <si>
    <t>Project Analysis - Work Stages - Staffing</t>
  </si>
  <si>
    <t>Project Analysis - Work Stages Fees</t>
  </si>
  <si>
    <t>Man Hours</t>
  </si>
  <si>
    <t>Fees / sqm</t>
  </si>
  <si>
    <t>Exec.Man Hrs</t>
  </si>
  <si>
    <t>Exec.Cost</t>
  </si>
  <si>
    <t>Sal.Man Hrs</t>
  </si>
  <si>
    <t>Sal.Cost</t>
  </si>
  <si>
    <t xml:space="preserve">Stage 4.1. Local Authority Submissions : R </t>
  </si>
  <si>
    <t xml:space="preserve">Stage 4.2. Call for Tenders : R </t>
  </si>
  <si>
    <t xml:space="preserve">Stage 5. Construction : R </t>
  </si>
  <si>
    <t xml:space="preserve">Total </t>
  </si>
  <si>
    <t>Project Analysis - Additional Services - Staffing</t>
  </si>
  <si>
    <t>Project Analysis - Additional Services Fees</t>
  </si>
  <si>
    <t xml:space="preserve">1. Special design services : R </t>
  </si>
  <si>
    <t xml:space="preserve">2. Special management services : R </t>
  </si>
  <si>
    <t xml:space="preserve">3. Special studies : R </t>
  </si>
  <si>
    <t xml:space="preserve">4. Special Submissions to Statutory Authorities : R </t>
  </si>
  <si>
    <t xml:space="preserve">5. Work on Existing Premises : R </t>
  </si>
  <si>
    <t xml:space="preserve">6. Other Services : R </t>
  </si>
  <si>
    <t xml:space="preserve">Discount : </t>
  </si>
  <si>
    <t>Recommended scale of fees for Professional Architectural Services</t>
  </si>
  <si>
    <t>wef: 2024</t>
  </si>
  <si>
    <t>LOW COMPLEXITY</t>
  </si>
  <si>
    <t>Cost Bracket</t>
  </si>
  <si>
    <t>Value of the Works (excl. VAT)</t>
  </si>
  <si>
    <t>Primary Fee</t>
  </si>
  <si>
    <t>Plus Secondary Fee</t>
  </si>
  <si>
    <t>From</t>
  </si>
  <si>
    <t>To</t>
  </si>
  <si>
    <t>Add %</t>
  </si>
  <si>
    <t>On Balance over</t>
  </si>
  <si>
    <t>A</t>
  </si>
  <si>
    <t>B</t>
  </si>
  <si>
    <t>C</t>
  </si>
  <si>
    <t>D</t>
  </si>
  <si>
    <t>E</t>
  </si>
  <si>
    <t>R</t>
  </si>
  <si>
    <t>%</t>
  </si>
  <si>
    <t>MEDIUM COMPLEXITY</t>
  </si>
  <si>
    <t>HIGH COMPLEXITY</t>
  </si>
  <si>
    <t xml:space="preserve">Formula : </t>
  </si>
  <si>
    <t xml:space="preserve"> Professional Fee</t>
  </si>
  <si>
    <t xml:space="preserve"> =</t>
  </si>
  <si>
    <r>
      <rPr>
        <sz val="10"/>
        <rFont val="Arial"/>
        <family val="2"/>
      </rPr>
      <t xml:space="preserve"> Primary Fee ( </t>
    </r>
    <r>
      <rPr>
        <b/>
        <sz val="10"/>
        <rFont val="Arial"/>
        <family val="2"/>
      </rPr>
      <t>C</t>
    </r>
    <r>
      <rPr>
        <sz val="10"/>
        <rFont val="Arial"/>
        <family val="2"/>
      </rPr>
      <t xml:space="preserve"> ) for applicable Cost Bracket of Value of Works</t>
    </r>
  </si>
  <si>
    <t xml:space="preserve"> +</t>
  </si>
  <si>
    <r>
      <rPr>
        <sz val="10"/>
        <rFont val="Arial"/>
        <family val="2"/>
      </rPr>
      <t xml:space="preserve"> Secondary Fee for applicable Cost Bracket of Value of Works calculated as (Applicable Value of Works minus column ( </t>
    </r>
    <r>
      <rPr>
        <b/>
        <sz val="10"/>
        <rFont val="Arial"/>
        <family val="2"/>
      </rPr>
      <t>E</t>
    </r>
    <r>
      <rPr>
        <sz val="10"/>
        <rFont val="Arial"/>
        <family val="2"/>
      </rPr>
      <t xml:space="preserve"> )) x % in terms of column ( </t>
    </r>
    <r>
      <rPr>
        <b/>
        <sz val="10"/>
        <rFont val="Arial"/>
        <family val="2"/>
      </rPr>
      <t>D</t>
    </r>
    <r>
      <rPr>
        <sz val="10"/>
        <rFont val="Arial"/>
        <family val="2"/>
      </rPr>
      <t xml:space="preserve"> )</t>
    </r>
  </si>
  <si>
    <t>Copyright &amp; Disclaimer</t>
  </si>
  <si>
    <t>Copyright © 2025 - M. Keuter - Some Rights Reserved</t>
  </si>
  <si>
    <t>Except where otherwise noted this work is licensed under Creative Commons Attribution-Noncommercial-No Derivative Works 2.5 South Africa License.</t>
  </si>
  <si>
    <t xml:space="preserve"> </t>
  </si>
  <si>
    <t>Under this license</t>
  </si>
  <si>
    <t>You are free to:</t>
  </si>
  <si>
    <t>- Share :</t>
  </si>
  <si>
    <t xml:space="preserve"> to copy, distribute and transmit the work  </t>
  </si>
  <si>
    <t>( for permissions beyond the scope of this public license - contact the author )</t>
  </si>
  <si>
    <t>Under the following conditions:</t>
  </si>
  <si>
    <t xml:space="preserve">- Attribution:  </t>
  </si>
  <si>
    <t xml:space="preserve">You must attribute the work in the manner specified by the author or licensor (but not in any way that suggests that they endorse you or your use of the work). </t>
  </si>
  <si>
    <t>- Noncommercial:</t>
  </si>
  <si>
    <t xml:space="preserve">You may not use this work for commercial purposes. </t>
  </si>
  <si>
    <t>- No Derivative Works:</t>
  </si>
  <si>
    <t xml:space="preserve">You may not alter, transform, or build upon this work. </t>
  </si>
  <si>
    <t xml:space="preserve">- For any reuse or distribution, you must make clear to others the license terms of this work. </t>
  </si>
  <si>
    <r>
      <rPr>
        <sz val="8"/>
        <rFont val="Arial"/>
        <family val="2"/>
      </rPr>
      <t xml:space="preserve">The best way to do this is with a link to this </t>
    </r>
    <r>
      <rPr>
        <sz val="8"/>
        <color rgb="FF0000FF"/>
        <rFont val="Arial"/>
        <family val="2"/>
      </rPr>
      <t>web page</t>
    </r>
    <r>
      <rPr>
        <sz val="8"/>
        <rFont val="Arial"/>
        <family val="2"/>
      </rPr>
      <t xml:space="preserve"> - </t>
    </r>
    <r>
      <rPr>
        <sz val="8"/>
        <color rgb="FF000000"/>
        <rFont val="Arial"/>
        <family val="2"/>
      </rPr>
      <t xml:space="preserve"> http://creativecommons.org/licenses/by-nc-nd/2.5/za/ </t>
    </r>
    <r>
      <rPr>
        <sz val="8"/>
        <rFont val="Arial"/>
        <family val="2"/>
      </rPr>
      <t>.</t>
    </r>
  </si>
  <si>
    <t xml:space="preserve">- Any of the above conditions can be waived if you get permission from the copyright holder. </t>
  </si>
  <si>
    <t xml:space="preserve">- Nothing in this license impairs or restricts the author's moral rights. </t>
  </si>
  <si>
    <t xml:space="preserve">To view  a copy of this license, </t>
  </si>
  <si>
    <r>
      <rPr>
        <sz val="8"/>
        <rFont val="Arial"/>
        <family val="2"/>
      </rPr>
      <t xml:space="preserve">visit </t>
    </r>
    <r>
      <rPr>
        <sz val="8"/>
        <color rgb="FF0000FF"/>
        <rFont val="Arial"/>
        <family val="2"/>
      </rPr>
      <t xml:space="preserve">http://creativecommons.org/licenses/by-nc-nd/2.5/za/ </t>
    </r>
    <r>
      <rPr>
        <sz val="8"/>
        <rFont val="Arial"/>
        <family val="2"/>
      </rPr>
      <t xml:space="preserve"> or</t>
    </r>
  </si>
  <si>
    <t xml:space="preserve">send a letter to </t>
  </si>
  <si>
    <t>Creative Commons, 171 Second Street, Suite 300, San Francisco, California, 94105, USA or</t>
  </si>
  <si>
    <t>Creative Commons South Africa may be contacted at http://za.creativecommons.org</t>
  </si>
  <si>
    <t>Acknowledgment and Disclaimer</t>
  </si>
  <si>
    <t>The author offers all information and material VOETSTOOTS and makes no other representations or warranties of any kind concerning the information or material, express, implied, statutory or otherwise, including, without limitation, warranties of accuracy, content, completeness, reliability, or the presence or absence of errors, whether or not discoverable and if the information or material includes software, warranties of fitness for a particular purpose. Some jurisdictions do not allow the exclusion of implied warranties, so such exclusion may not apply to you.  In no event will the author be liable to you on any legal theory ( including contract, delict including negligence or gross negligence, or statutory claims ), for any special, incidental, consequential, punitive or exemplary damages / losses arising out of this license or the use of the information or material, even if the author has been advised of the possibility of such damages.</t>
  </si>
  <si>
    <t xml:space="preserve">Should any omissions or inaccuracies be identified you are requested to notify the author thereof. </t>
  </si>
  <si>
    <t>Suggestions for improvements, corrections, or similar may be submitted to the author for consideration.</t>
  </si>
  <si>
    <t>Po Box 1014, Kloof, 3640</t>
  </si>
  <si>
    <t>email: info@arcdirectory.co.za</t>
  </si>
  <si>
    <t>SACAP Rates – 2023</t>
  </si>
  <si>
    <t xml:space="preserve">Data &amp; Calculation Sheet </t>
  </si>
  <si>
    <t>DO NOT AFFECT CHANGES TO THIS SHEET</t>
  </si>
  <si>
    <t>Professional Fee</t>
  </si>
  <si>
    <t>Total</t>
  </si>
  <si>
    <t>Equity Partners</t>
  </si>
  <si>
    <t>Eq. Hrs</t>
  </si>
  <si>
    <t>Sal. Hrs</t>
  </si>
  <si>
    <t>% Alterations</t>
  </si>
  <si>
    <t>Sub-Total</t>
  </si>
  <si>
    <t>Alteration Allow</t>
  </si>
  <si>
    <t>Alteration Adjust</t>
  </si>
  <si>
    <t>Heritage</t>
  </si>
  <si>
    <t>Heritage Adjust</t>
  </si>
  <si>
    <t>Sub-Total Fee</t>
  </si>
  <si>
    <t>Total Fee</t>
  </si>
  <si>
    <t>Apportionment of Fee</t>
  </si>
  <si>
    <t>PROTOTYPE</t>
  </si>
  <si>
    <t>REPEAT</t>
  </si>
  <si>
    <t>Work Stage</t>
  </si>
  <si>
    <t>Proportion of fee</t>
  </si>
  <si>
    <t>Full SACAP Fee</t>
  </si>
  <si>
    <t>Cumulative %</t>
  </si>
  <si>
    <t>Cumulative Fee</t>
  </si>
  <si>
    <t>Applicability</t>
  </si>
  <si>
    <t>% Service</t>
  </si>
  <si>
    <t>Service Fee</t>
  </si>
  <si>
    <t>10% Reduction</t>
  </si>
  <si>
    <t>Adjusted
Service Fee</t>
  </si>
  <si>
    <t>Repeat
Fee</t>
  </si>
  <si>
    <t>No of Repeats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</si>
</sst>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R-1C09]\ #,##0.00;[Red][$R-1C09]\-#,##0.00"/>
    <numFmt numFmtId="165" formatCode="yyyy\-mm\-dd"/>
    <numFmt numFmtId="166" formatCode="d\ mmmm\ yyyy"/>
    <numFmt numFmtId="167" formatCode="0.000"/>
    <numFmt numFmtId="168" formatCode="0.0%"/>
    <numFmt numFmtId="169" formatCode="#.00"/>
  </numFmts>
  <fonts count="32" x14ac:knownFonts="1">
    <font>
      <sz val="10"/>
      <name val="Arial"/>
      <family val="2"/>
    </font>
    <font>
      <b/>
      <i/>
      <u/>
      <sz val="10"/>
      <name val="Arial"/>
      <family val="2"/>
    </font>
    <font>
      <b/>
      <sz val="10"/>
      <name val="Arial"/>
      <family val="2"/>
    </font>
    <font>
      <b/>
      <sz val="12"/>
      <color rgb="FF000080"/>
      <name val="Arial"/>
      <family val="2"/>
    </font>
    <font>
      <i/>
      <sz val="8"/>
      <color rgb="FF4C4C4C"/>
      <name val="Arial"/>
      <family val="2"/>
    </font>
    <font>
      <sz val="8"/>
      <name val="Arial"/>
      <family val="2"/>
    </font>
    <font>
      <i/>
      <sz val="8"/>
      <name val="Arial"/>
      <family val="2"/>
    </font>
    <font>
      <u/>
      <sz val="10"/>
      <name val="Arial"/>
      <family val="2"/>
    </font>
    <font>
      <b/>
      <u/>
      <sz val="10"/>
      <name val="Arial"/>
      <family val="2"/>
    </font>
    <font>
      <i/>
      <sz val="8"/>
      <color rgb="FF808080"/>
      <name val="Arial"/>
      <family val="2"/>
    </font>
    <font>
      <b/>
      <i/>
      <u/>
      <sz val="8"/>
      <color rgb="FF808080"/>
      <name val="Arial"/>
      <family val="2"/>
    </font>
    <font>
      <b/>
      <sz val="10"/>
      <color rgb="FF333333"/>
      <name val="Arial"/>
      <family val="2"/>
    </font>
    <font>
      <sz val="10"/>
      <color rgb="FF333333"/>
      <name val="Arial"/>
      <family val="2"/>
    </font>
    <font>
      <sz val="10"/>
      <color rgb="FF2A6099"/>
      <name val="Arial"/>
      <family val="2"/>
    </font>
    <font>
      <vertAlign val="superscript"/>
      <sz val="10"/>
      <name val="Arial"/>
      <family val="2"/>
    </font>
    <font>
      <sz val="8"/>
      <color rgb="FF808080"/>
      <name val="Arial"/>
      <family val="2"/>
    </font>
    <font>
      <sz val="6"/>
      <name val="Arial"/>
      <family val="2"/>
    </font>
    <font>
      <i/>
      <sz val="10"/>
      <name val="Arial"/>
      <family val="2"/>
    </font>
    <font>
      <b/>
      <sz val="12"/>
      <color rgb="FF2300DC"/>
      <name val="Arial"/>
      <family val="2"/>
    </font>
    <font>
      <b/>
      <sz val="11"/>
      <name val="Arial"/>
      <family val="2"/>
    </font>
    <font>
      <sz val="9"/>
      <name val="Arial"/>
      <family val="2"/>
    </font>
    <font>
      <u/>
      <sz val="9"/>
      <name val="Arial"/>
      <family val="2"/>
    </font>
    <font>
      <sz val="9"/>
      <color rgb="FF2A6099"/>
      <name val="Arial"/>
      <family val="2"/>
    </font>
    <font>
      <b/>
      <u/>
      <sz val="10"/>
      <color rgb="FF000000"/>
      <name val="Arial"/>
      <family val="2"/>
    </font>
    <font>
      <sz val="9"/>
      <color rgb="FF000000"/>
      <name val="Arial"/>
      <family val="2"/>
    </font>
    <font>
      <b/>
      <sz val="9"/>
      <name val="Arial"/>
      <family val="2"/>
    </font>
    <font>
      <i/>
      <sz val="9"/>
      <name val="Arial"/>
      <family val="2"/>
    </font>
    <font>
      <b/>
      <sz val="8"/>
      <name val="Arial"/>
      <family val="2"/>
    </font>
    <font>
      <sz val="8"/>
      <color rgb="FF0000FF"/>
      <name val="Arial"/>
      <family val="2"/>
    </font>
    <font>
      <sz val="8"/>
      <color rgb="FF000000"/>
      <name val="Arial"/>
      <family val="2"/>
    </font>
    <font>
      <u/>
      <sz val="8"/>
      <name val="Arial"/>
      <family val="2"/>
    </font>
    <font>
      <b/>
      <sz val="10"/>
      <color rgb="FFFF0000"/>
      <name val="Arial"/>
      <family val="2"/>
    </font>
  </fonts>
  <fills count="10">
    <fill>
      <patternFill patternType="none"/>
    </fill>
    <fill>
      <patternFill patternType="gray125"/>
    </fill>
    <fill>
      <patternFill patternType="solid">
        <fgColor rgb="FFFFFFCC"/>
        <bgColor rgb="FFFFFFD7"/>
      </patternFill>
    </fill>
    <fill>
      <patternFill patternType="solid">
        <fgColor rgb="FFEEEEEE"/>
        <bgColor rgb="FFE6E6E6"/>
      </patternFill>
    </fill>
    <fill>
      <patternFill patternType="solid">
        <fgColor rgb="FFFFF5CE"/>
        <bgColor rgb="FFFFFFCC"/>
      </patternFill>
    </fill>
    <fill>
      <patternFill patternType="solid">
        <fgColor rgb="FFDDDDDD"/>
        <bgColor rgb="FFE6E6E6"/>
      </patternFill>
    </fill>
    <fill>
      <patternFill patternType="solid">
        <fgColor rgb="FFE6E6E6"/>
        <bgColor rgb="FFEEEEEE"/>
      </patternFill>
    </fill>
    <fill>
      <patternFill patternType="solid">
        <fgColor rgb="FFFFFFD7"/>
        <bgColor rgb="FFFFFFCC"/>
      </patternFill>
    </fill>
    <fill>
      <patternFill patternType="solid">
        <fgColor theme="0"/>
        <bgColor rgb="FFE6E6E6"/>
      </patternFill>
    </fill>
    <fill>
      <patternFill patternType="solid">
        <fgColor theme="0" tint="-4.9989318521683403E-2"/>
        <bgColor indexed="64"/>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top style="thin">
        <color auto="1"/>
      </top>
      <bottom/>
      <diagonal/>
    </border>
    <border>
      <left style="double">
        <color auto="1"/>
      </left>
      <right style="double">
        <color auto="1"/>
      </right>
      <top style="thin">
        <color auto="1"/>
      </top>
      <bottom style="thin">
        <color auto="1"/>
      </bottom>
      <diagonal/>
    </border>
    <border>
      <left style="double">
        <color auto="1"/>
      </left>
      <right style="double">
        <color auto="1"/>
      </right>
      <top/>
      <bottom/>
      <diagonal/>
    </border>
    <border>
      <left style="thin">
        <color auto="1"/>
      </left>
      <right/>
      <top/>
      <bottom/>
      <diagonal/>
    </border>
    <border>
      <left style="thin">
        <color auto="1"/>
      </left>
      <right style="thin">
        <color auto="1"/>
      </right>
      <top style="double">
        <color auto="1"/>
      </top>
      <bottom style="thin">
        <color auto="1"/>
      </bottom>
      <diagonal/>
    </border>
    <border>
      <left style="thin">
        <color auto="1"/>
      </left>
      <right/>
      <top style="thin">
        <color auto="1"/>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double">
        <color auto="1"/>
      </top>
      <bottom style="hair">
        <color auto="1"/>
      </bottom>
      <diagonal/>
    </border>
    <border>
      <left/>
      <right/>
      <top style="double">
        <color auto="1"/>
      </top>
      <bottom style="thin">
        <color auto="1"/>
      </bottom>
      <diagonal/>
    </border>
    <border>
      <left style="thin">
        <color auto="1"/>
      </left>
      <right/>
      <top style="double">
        <color auto="1"/>
      </top>
      <bottom style="thin">
        <color auto="1"/>
      </bottom>
      <diagonal/>
    </border>
    <border>
      <left style="thin">
        <color auto="1"/>
      </left>
      <right/>
      <top/>
      <bottom style="thin">
        <color auto="1"/>
      </bottom>
      <diagonal/>
    </border>
    <border>
      <left/>
      <right/>
      <top/>
      <bottom style="hair">
        <color auto="1"/>
      </bottom>
      <diagonal/>
    </border>
    <border>
      <left/>
      <right/>
      <top style="hair">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style="thin">
        <color auto="1"/>
      </top>
      <bottom/>
      <diagonal/>
    </border>
    <border>
      <left style="double">
        <color auto="1"/>
      </left>
      <right style="double">
        <color auto="1"/>
      </right>
      <top/>
      <bottom style="thin">
        <color auto="1"/>
      </bottom>
      <diagonal/>
    </border>
    <border>
      <left style="double">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164" fontId="1" fillId="0" borderId="0" applyAlignment="0" applyProtection="0"/>
    <xf numFmtId="0" fontId="12" fillId="2" borderId="1" applyAlignment="0" applyProtection="0"/>
  </cellStyleXfs>
  <cellXfs count="334">
    <xf numFmtId="0" fontId="0" fillId="0" borderId="0" xfId="0"/>
    <xf numFmtId="0" fontId="0" fillId="0" borderId="2" xfId="0" applyBorder="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5" fillId="0" borderId="0" xfId="0" applyFont="1" applyAlignment="1">
      <alignment vertical="top" wrapText="1"/>
    </xf>
    <xf numFmtId="0" fontId="0" fillId="0" borderId="0" xfId="0" applyAlignment="1">
      <alignment vertical="top" wrapText="1"/>
    </xf>
    <xf numFmtId="0" fontId="0" fillId="0" borderId="0" xfId="0" applyAlignment="1">
      <alignment horizontal="right"/>
    </xf>
    <xf numFmtId="0" fontId="2" fillId="0" borderId="0" xfId="0" applyFont="1" applyAlignment="1">
      <alignment horizontal="center" vertical="top" wrapText="1"/>
    </xf>
    <xf numFmtId="0" fontId="0" fillId="0" borderId="0" xfId="0" applyAlignment="1">
      <alignment vertical="top"/>
    </xf>
    <xf numFmtId="0" fontId="2" fillId="0" borderId="0" xfId="0" applyFont="1" applyAlignment="1">
      <alignment horizontal="center" vertical="top"/>
    </xf>
    <xf numFmtId="0" fontId="2" fillId="0" borderId="0" xfId="0" applyFont="1" applyAlignment="1">
      <alignment horizontal="right"/>
    </xf>
    <xf numFmtId="0" fontId="2" fillId="0" borderId="0" xfId="0" applyFont="1" applyAlignment="1">
      <alignment horizontal="left" vertical="top" indent="5"/>
    </xf>
    <xf numFmtId="0" fontId="0" fillId="0" borderId="0" xfId="0" applyAlignment="1">
      <alignment horizontal="left" vertical="top" indent="7"/>
    </xf>
    <xf numFmtId="0" fontId="0" fillId="0" borderId="0" xfId="0" applyAlignment="1">
      <alignment horizontal="left" vertical="top" wrapText="1" indent="7"/>
    </xf>
    <xf numFmtId="0" fontId="0" fillId="0" borderId="0" xfId="0" applyAlignment="1">
      <alignment horizontal="left" vertical="top" indent="5"/>
    </xf>
    <xf numFmtId="0" fontId="7" fillId="0" borderId="0" xfId="0" applyFont="1" applyAlignment="1">
      <alignment vertical="top"/>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8" fillId="0" borderId="0" xfId="0" applyFont="1" applyAlignment="1" applyProtection="1">
      <alignment horizontal="left" vertical="center"/>
      <protection hidden="1"/>
    </xf>
    <xf numFmtId="0" fontId="2" fillId="0" borderId="0" xfId="0" applyFont="1" applyAlignment="1" applyProtection="1">
      <alignment horizontal="left" vertical="center"/>
      <protection hidden="1"/>
    </xf>
    <xf numFmtId="0" fontId="0" fillId="0" borderId="2" xfId="0" applyBorder="1" applyAlignment="1" applyProtection="1">
      <alignment vertical="center"/>
      <protection hidden="1"/>
    </xf>
    <xf numFmtId="0" fontId="9" fillId="0" borderId="0" xfId="0" applyFont="1" applyAlignment="1" applyProtection="1">
      <alignment horizontal="left" vertical="center"/>
      <protection hidden="1"/>
    </xf>
    <xf numFmtId="0" fontId="10" fillId="0" borderId="0" xfId="0" applyFont="1" applyAlignment="1" applyProtection="1">
      <alignment horizontal="left" vertical="center"/>
      <protection hidden="1"/>
    </xf>
    <xf numFmtId="0" fontId="0" fillId="0" borderId="3" xfId="0" applyBorder="1" applyAlignment="1" applyProtection="1">
      <alignment horizontal="center" vertical="center"/>
      <protection hidden="1"/>
    </xf>
    <xf numFmtId="166" fontId="2" fillId="0" borderId="0" xfId="0" applyNumberFormat="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horizontal="left" vertical="center" wrapText="1"/>
      <protection hidden="1"/>
    </xf>
    <xf numFmtId="166" fontId="0" fillId="0" borderId="0" xfId="0" applyNumberFormat="1" applyAlignment="1" applyProtection="1">
      <alignment horizontal="center" vertical="center"/>
      <protection hidden="1"/>
    </xf>
    <xf numFmtId="0" fontId="0" fillId="0" borderId="0" xfId="0" applyAlignment="1" applyProtection="1">
      <alignment horizontal="left" vertical="center"/>
      <protection hidden="1"/>
    </xf>
    <xf numFmtId="0" fontId="2" fillId="0" borderId="0" xfId="0" applyFont="1" applyAlignment="1" applyProtection="1">
      <alignment horizontal="center" vertical="center"/>
      <protection hidden="1"/>
    </xf>
    <xf numFmtId="2" fontId="0" fillId="0" borderId="0" xfId="0" applyNumberFormat="1" applyAlignment="1" applyProtection="1">
      <alignment horizontal="center" vertical="center"/>
      <protection hidden="1"/>
    </xf>
    <xf numFmtId="0" fontId="2" fillId="0" borderId="2" xfId="0" applyFont="1" applyBorder="1" applyAlignment="1" applyProtection="1">
      <alignment horizontal="center" vertical="center" wrapText="1"/>
      <protection hidden="1"/>
    </xf>
    <xf numFmtId="4" fontId="0" fillId="3" borderId="2" xfId="0" applyNumberFormat="1" applyFill="1" applyBorder="1" applyAlignment="1" applyProtection="1">
      <alignment horizontal="center" vertical="center"/>
      <protection locked="0" hidden="1"/>
    </xf>
    <xf numFmtId="0" fontId="0" fillId="3" borderId="2" xfId="0" applyFill="1" applyBorder="1" applyAlignment="1" applyProtection="1">
      <alignment horizontal="center" vertical="center"/>
      <protection locked="0" hidden="1"/>
    </xf>
    <xf numFmtId="0" fontId="0" fillId="3" borderId="5" xfId="0" applyFill="1" applyBorder="1" applyAlignment="1" applyProtection="1">
      <alignment horizontal="center" vertical="center"/>
      <protection locked="0" hidden="1"/>
    </xf>
    <xf numFmtId="4" fontId="0" fillId="0" borderId="2" xfId="0" applyNumberFormat="1" applyBorder="1" applyAlignment="1" applyProtection="1">
      <alignment horizontal="center" vertical="center"/>
      <protection hidden="1"/>
    </xf>
    <xf numFmtId="2" fontId="0" fillId="0" borderId="2" xfId="0" applyNumberFormat="1" applyBorder="1" applyAlignment="1" applyProtection="1">
      <alignment horizontal="center" vertical="center"/>
      <protection hidden="1"/>
    </xf>
    <xf numFmtId="0" fontId="0" fillId="4" borderId="2" xfId="0" applyFill="1" applyBorder="1" applyAlignment="1" applyProtection="1">
      <alignment horizontal="center" vertical="center"/>
      <protection hidden="1"/>
    </xf>
    <xf numFmtId="2" fontId="0" fillId="4" borderId="2" xfId="0" applyNumberFormat="1" applyFill="1" applyBorder="1" applyAlignment="1" applyProtection="1">
      <alignment horizontal="center" vertical="center"/>
      <protection hidden="1"/>
    </xf>
    <xf numFmtId="0" fontId="0" fillId="0" borderId="2" xfId="0" applyBorder="1" applyAlignment="1" applyProtection="1">
      <alignment horizontal="right" vertical="center"/>
      <protection hidden="1"/>
    </xf>
    <xf numFmtId="4" fontId="0" fillId="0" borderId="0" xfId="0" applyNumberFormat="1" applyAlignment="1" applyProtection="1">
      <alignment vertical="center"/>
      <protection hidden="1"/>
    </xf>
    <xf numFmtId="2" fontId="0" fillId="3" borderId="2" xfId="0" applyNumberFormat="1" applyFill="1" applyBorder="1" applyAlignment="1" applyProtection="1">
      <alignment horizontal="center" vertical="center"/>
      <protection locked="0" hidden="1"/>
    </xf>
    <xf numFmtId="4" fontId="0" fillId="0" borderId="2" xfId="0" applyNumberFormat="1" applyBorder="1" applyAlignment="1" applyProtection="1">
      <alignment vertical="center"/>
      <protection hidden="1"/>
    </xf>
    <xf numFmtId="0" fontId="0" fillId="0" borderId="0" xfId="0" applyAlignment="1" applyProtection="1">
      <alignment horizontal="right" vertical="center"/>
      <protection hidden="1"/>
    </xf>
    <xf numFmtId="0" fontId="2" fillId="0" borderId="0" xfId="0" applyFont="1" applyAlignment="1" applyProtection="1">
      <alignment horizontal="right" vertical="center"/>
      <protection hidden="1"/>
    </xf>
    <xf numFmtId="9" fontId="0" fillId="0" borderId="0" xfId="0" applyNumberFormat="1" applyAlignment="1" applyProtection="1">
      <alignment horizontal="center" vertical="center"/>
      <protection hidden="1"/>
    </xf>
    <xf numFmtId="0" fontId="0" fillId="3" borderId="6" xfId="0" applyFill="1" applyBorder="1" applyAlignment="1" applyProtection="1">
      <alignment horizontal="center" vertical="center"/>
      <protection locked="0" hidden="1"/>
    </xf>
    <xf numFmtId="0" fontId="0" fillId="0" borderId="7" xfId="0" applyBorder="1" applyAlignment="1" applyProtection="1">
      <alignment horizontal="center" vertical="center"/>
      <protection hidden="1"/>
    </xf>
    <xf numFmtId="9" fontId="0" fillId="3" borderId="2" xfId="0" applyNumberFormat="1" applyFill="1" applyBorder="1" applyAlignment="1" applyProtection="1">
      <alignment horizontal="center" vertical="center"/>
      <protection locked="0" hidden="1"/>
    </xf>
    <xf numFmtId="0" fontId="0" fillId="0" borderId="0" xfId="0" applyAlignment="1" applyProtection="1">
      <alignment horizontal="center" vertical="center"/>
      <protection locked="0" hidden="1"/>
    </xf>
    <xf numFmtId="2" fontId="2" fillId="0" borderId="0" xfId="0" applyNumberFormat="1" applyFont="1" applyAlignment="1" applyProtection="1">
      <alignment horizontal="center" vertical="center"/>
      <protection hidden="1"/>
    </xf>
    <xf numFmtId="4" fontId="0" fillId="0" borderId="7" xfId="0" applyNumberFormat="1" applyBorder="1" applyAlignment="1" applyProtection="1">
      <alignment horizontal="center" vertical="center"/>
      <protection hidden="1"/>
    </xf>
    <xf numFmtId="0" fontId="0" fillId="0" borderId="8" xfId="0" applyBorder="1" applyAlignment="1" applyProtection="1">
      <alignment horizontal="center" vertical="center"/>
      <protection hidden="1"/>
    </xf>
    <xf numFmtId="2" fontId="0" fillId="0" borderId="8" xfId="0" applyNumberFormat="1" applyBorder="1" applyAlignment="1" applyProtection="1">
      <alignment horizontal="center" vertical="center"/>
      <protection hidden="1"/>
    </xf>
    <xf numFmtId="0" fontId="2" fillId="0" borderId="4" xfId="0" applyFont="1" applyBorder="1" applyAlignment="1" applyProtection="1">
      <alignment horizontal="right" vertical="center"/>
      <protection hidden="1"/>
    </xf>
    <xf numFmtId="0" fontId="2" fillId="0" borderId="9" xfId="0" applyFont="1" applyBorder="1" applyAlignment="1" applyProtection="1">
      <alignment horizontal="center" vertical="center"/>
      <protection hidden="1"/>
    </xf>
    <xf numFmtId="4" fontId="2" fillId="0" borderId="9" xfId="0" applyNumberFormat="1" applyFont="1" applyBorder="1" applyAlignment="1" applyProtection="1">
      <alignment horizontal="center" vertical="center"/>
      <protection hidden="1"/>
    </xf>
    <xf numFmtId="0" fontId="0" fillId="3" borderId="2" xfId="0" applyFill="1" applyBorder="1" applyAlignment="1" applyProtection="1">
      <alignment vertical="center"/>
      <protection locked="0" hidden="1"/>
    </xf>
    <xf numFmtId="0" fontId="0" fillId="4" borderId="2" xfId="0" applyFill="1" applyBorder="1" applyAlignment="1" applyProtection="1">
      <alignment vertical="center"/>
      <protection hidden="1"/>
    </xf>
    <xf numFmtId="2" fontId="2" fillId="0" borderId="2" xfId="0" applyNumberFormat="1" applyFont="1" applyBorder="1" applyAlignment="1" applyProtection="1">
      <alignment horizontal="center" vertical="center"/>
      <protection hidden="1"/>
    </xf>
    <xf numFmtId="1" fontId="0" fillId="0" borderId="2" xfId="0" applyNumberFormat="1" applyBorder="1" applyAlignment="1" applyProtection="1">
      <alignment horizontal="center" vertical="center"/>
      <protection hidden="1"/>
    </xf>
    <xf numFmtId="167" fontId="0" fillId="0" borderId="2" xfId="0" applyNumberFormat="1" applyBorder="1" applyAlignment="1" applyProtection="1">
      <alignment horizontal="center" vertical="center"/>
      <protection hidden="1"/>
    </xf>
    <xf numFmtId="0" fontId="0" fillId="0" borderId="0" xfId="0" applyProtection="1">
      <protection hidden="1"/>
    </xf>
    <xf numFmtId="0" fontId="0" fillId="3" borderId="2" xfId="0" applyFill="1" applyBorder="1" applyAlignment="1" applyProtection="1">
      <alignment horizontal="left" vertical="center"/>
      <protection locked="0" hidden="1"/>
    </xf>
    <xf numFmtId="0" fontId="0" fillId="0" borderId="0" xfId="0" applyAlignment="1" applyProtection="1">
      <alignment vertical="center"/>
      <protection locked="0" hidden="1"/>
    </xf>
    <xf numFmtId="0" fontId="9" fillId="0" borderId="0" xfId="0" applyFont="1" applyAlignment="1">
      <alignment vertical="center"/>
    </xf>
    <xf numFmtId="0" fontId="0" fillId="4" borderId="0" xfId="0" applyFill="1" applyAlignment="1" applyProtection="1">
      <alignment vertical="center"/>
      <protection hidden="1"/>
    </xf>
    <xf numFmtId="4" fontId="2" fillId="0" borderId="4" xfId="0" applyNumberFormat="1" applyFont="1" applyBorder="1" applyAlignment="1" applyProtection="1">
      <alignment horizontal="center" vertical="center"/>
      <protection hidden="1"/>
    </xf>
    <xf numFmtId="0" fontId="2" fillId="0" borderId="11" xfId="0" applyFont="1" applyBorder="1" applyAlignment="1" applyProtection="1">
      <alignment horizontal="right" vertical="center"/>
      <protection hidden="1"/>
    </xf>
    <xf numFmtId="4" fontId="2" fillId="0" borderId="12" xfId="0" applyNumberFormat="1" applyFont="1" applyBorder="1" applyAlignment="1" applyProtection="1">
      <alignment horizontal="center" vertical="center"/>
      <protection hidden="1"/>
    </xf>
    <xf numFmtId="4" fontId="0" fillId="0" borderId="0" xfId="0" applyNumberFormat="1" applyAlignment="1" applyProtection="1">
      <alignment horizontal="center" vertical="center"/>
      <protection hidden="1"/>
    </xf>
    <xf numFmtId="0" fontId="2" fillId="0" borderId="4" xfId="0" applyFont="1" applyBorder="1" applyAlignment="1" applyProtection="1">
      <alignment vertical="center"/>
      <protection hidden="1"/>
    </xf>
    <xf numFmtId="4" fontId="2" fillId="0" borderId="11" xfId="0" applyNumberFormat="1" applyFont="1" applyBorder="1" applyAlignment="1" applyProtection="1">
      <alignment horizontal="center" vertical="center"/>
      <protection hidden="1"/>
    </xf>
    <xf numFmtId="0" fontId="2" fillId="0" borderId="0" xfId="0" applyFont="1" applyAlignment="1" applyProtection="1">
      <alignment vertical="center"/>
      <protection hidden="1"/>
    </xf>
    <xf numFmtId="4" fontId="2" fillId="0" borderId="13" xfId="0" applyNumberFormat="1" applyFont="1" applyBorder="1" applyAlignment="1" applyProtection="1">
      <alignment horizontal="center" vertical="center"/>
      <protection hidden="1"/>
    </xf>
    <xf numFmtId="0" fontId="2" fillId="0" borderId="14" xfId="0" applyFont="1" applyBorder="1" applyAlignment="1" applyProtection="1">
      <alignment horizontal="right" vertical="center"/>
      <protection hidden="1"/>
    </xf>
    <xf numFmtId="4" fontId="2" fillId="0" borderId="15" xfId="0" applyNumberFormat="1" applyFont="1" applyBorder="1" applyAlignment="1" applyProtection="1">
      <alignment horizontal="center" vertical="center"/>
      <protection hidden="1"/>
    </xf>
    <xf numFmtId="0" fontId="2" fillId="5" borderId="10" xfId="0" applyFont="1" applyFill="1" applyBorder="1" applyAlignment="1" applyProtection="1">
      <alignment horizontal="center"/>
      <protection hidden="1"/>
    </xf>
    <xf numFmtId="1" fontId="14" fillId="0" borderId="0" xfId="0" applyNumberFormat="1" applyFont="1" applyAlignment="1" applyProtection="1">
      <alignment horizontal="right" vertical="center"/>
      <protection hidden="1"/>
    </xf>
    <xf numFmtId="4" fontId="0" fillId="0" borderId="0" xfId="0" applyNumberFormat="1" applyAlignment="1">
      <alignment horizontal="center"/>
    </xf>
    <xf numFmtId="4" fontId="2" fillId="0" borderId="0" xfId="0" applyNumberFormat="1" applyFont="1" applyAlignment="1" applyProtection="1">
      <alignment horizontal="center" vertical="center"/>
      <protection hidden="1"/>
    </xf>
    <xf numFmtId="0" fontId="15" fillId="0" borderId="0" xfId="0" applyFont="1" applyAlignment="1" applyProtection="1">
      <alignment horizontal="left" vertical="center"/>
      <protection hidden="1"/>
    </xf>
    <xf numFmtId="168" fontId="0" fillId="0" borderId="0" xfId="0" applyNumberFormat="1" applyAlignment="1" applyProtection="1">
      <alignment horizontal="center" vertical="center"/>
      <protection hidden="1"/>
    </xf>
    <xf numFmtId="4" fontId="0" fillId="0" borderId="9" xfId="0" applyNumberFormat="1" applyBorder="1" applyAlignment="1" applyProtection="1">
      <alignment horizontal="center"/>
      <protection hidden="1"/>
    </xf>
    <xf numFmtId="4" fontId="0" fillId="0" borderId="4" xfId="0" applyNumberFormat="1" applyBorder="1" applyAlignment="1">
      <alignment horizontal="center"/>
    </xf>
    <xf numFmtId="1" fontId="0" fillId="0" borderId="0" xfId="0" applyNumberFormat="1" applyAlignment="1" applyProtection="1">
      <alignment horizontal="right" vertical="center"/>
      <protection hidden="1"/>
    </xf>
    <xf numFmtId="4" fontId="0" fillId="0" borderId="9" xfId="0" applyNumberFormat="1" applyBorder="1" applyAlignment="1" applyProtection="1">
      <alignment horizontal="center" vertical="center"/>
      <protection hidden="1"/>
    </xf>
    <xf numFmtId="0" fontId="14" fillId="0" borderId="0" xfId="0" applyFont="1" applyAlignment="1" applyProtection="1">
      <alignment horizontal="right" vertical="center"/>
      <protection hidden="1"/>
    </xf>
    <xf numFmtId="4" fontId="0" fillId="0" borderId="9" xfId="0" applyNumberFormat="1" applyBorder="1" applyAlignment="1">
      <alignment horizontal="center"/>
    </xf>
    <xf numFmtId="4" fontId="0" fillId="0" borderId="7" xfId="0" applyNumberFormat="1" applyBorder="1" applyAlignment="1">
      <alignment horizontal="center"/>
    </xf>
    <xf numFmtId="4" fontId="0" fillId="0" borderId="7" xfId="0" applyNumberFormat="1" applyBorder="1" applyAlignment="1" applyProtection="1">
      <alignment horizontal="center"/>
      <protection hidden="1"/>
    </xf>
    <xf numFmtId="4" fontId="2" fillId="0" borderId="16" xfId="0" applyNumberFormat="1" applyFont="1" applyBorder="1" applyAlignment="1" applyProtection="1">
      <alignment horizontal="center"/>
      <protection hidden="1"/>
    </xf>
    <xf numFmtId="4" fontId="2" fillId="0" borderId="0" xfId="0" applyNumberFormat="1" applyFont="1" applyAlignment="1" applyProtection="1">
      <alignment horizontal="center"/>
      <protection hidden="1"/>
    </xf>
    <xf numFmtId="4" fontId="2" fillId="0" borderId="10" xfId="0" applyNumberFormat="1" applyFont="1" applyBorder="1" applyAlignment="1" applyProtection="1">
      <alignment horizontal="center"/>
      <protection hidden="1"/>
    </xf>
    <xf numFmtId="0" fontId="16" fillId="0" borderId="0" xfId="0" applyFont="1" applyAlignment="1" applyProtection="1">
      <alignment horizontal="center" vertical="center"/>
      <protection hidden="1"/>
    </xf>
    <xf numFmtId="0" fontId="2" fillId="0" borderId="0" xfId="0" applyFont="1" applyProtection="1">
      <protection hidden="1"/>
    </xf>
    <xf numFmtId="0" fontId="0" fillId="0" borderId="0" xfId="0" applyProtection="1">
      <protection locked="0" hidden="1"/>
    </xf>
    <xf numFmtId="0" fontId="2" fillId="0" borderId="0" xfId="0" applyFont="1" applyAlignment="1" applyProtection="1">
      <alignment horizontal="center" vertical="center"/>
      <protection locked="0" hidden="1"/>
    </xf>
    <xf numFmtId="0" fontId="17" fillId="0" borderId="0" xfId="0" applyFont="1" applyProtection="1">
      <protection locked="0" hidden="1"/>
    </xf>
    <xf numFmtId="0" fontId="18" fillId="0" borderId="0" xfId="0" applyFont="1" applyAlignment="1" applyProtection="1">
      <alignment horizontal="center"/>
      <protection locked="0" hidden="1"/>
    </xf>
    <xf numFmtId="0" fontId="3" fillId="0" borderId="0" xfId="0" applyFont="1" applyAlignment="1" applyProtection="1">
      <alignment horizontal="center"/>
      <protection hidden="1"/>
    </xf>
    <xf numFmtId="0" fontId="2" fillId="0" borderId="0" xfId="0" applyFont="1" applyAlignment="1" applyProtection="1">
      <alignment horizontal="right"/>
      <protection hidden="1"/>
    </xf>
    <xf numFmtId="0" fontId="0" fillId="0" borderId="3" xfId="0" applyBorder="1" applyAlignment="1" applyProtection="1">
      <alignment horizontal="center"/>
      <protection hidden="1"/>
    </xf>
    <xf numFmtId="0" fontId="2" fillId="0" borderId="0" xfId="0" applyFont="1" applyAlignment="1" applyProtection="1">
      <alignment horizontal="center"/>
      <protection hidden="1"/>
    </xf>
    <xf numFmtId="4" fontId="0" fillId="0" borderId="0" xfId="0" applyNumberFormat="1" applyAlignment="1" applyProtection="1">
      <alignment horizontal="center"/>
      <protection hidden="1"/>
    </xf>
    <xf numFmtId="9" fontId="0" fillId="0" borderId="0" xfId="0" applyNumberFormat="1" applyAlignment="1" applyProtection="1">
      <alignment horizontal="center"/>
      <protection hidden="1"/>
    </xf>
    <xf numFmtId="168" fontId="0" fillId="0" borderId="0" xfId="0" applyNumberFormat="1" applyAlignment="1" applyProtection="1">
      <alignment horizontal="center"/>
      <protection hidden="1"/>
    </xf>
    <xf numFmtId="0" fontId="0" fillId="0" borderId="0" xfId="0" applyAlignment="1" applyProtection="1">
      <alignment horizontal="right"/>
      <protection hidden="1"/>
    </xf>
    <xf numFmtId="4" fontId="0" fillId="0" borderId="4" xfId="0" applyNumberFormat="1" applyBorder="1" applyAlignment="1" applyProtection="1">
      <alignment horizontal="center"/>
      <protection hidden="1"/>
    </xf>
    <xf numFmtId="164" fontId="0" fillId="0" borderId="0" xfId="0" applyNumberFormat="1" applyAlignment="1" applyProtection="1">
      <alignment horizontal="center"/>
      <protection hidden="1"/>
    </xf>
    <xf numFmtId="164" fontId="0" fillId="0" borderId="0" xfId="0" applyNumberFormat="1" applyAlignment="1" applyProtection="1">
      <alignment horizontal="center" vertical="center"/>
      <protection hidden="1"/>
    </xf>
    <xf numFmtId="4" fontId="0" fillId="0" borderId="11" xfId="0" applyNumberFormat="1" applyBorder="1" applyAlignment="1">
      <alignment horizontal="center"/>
    </xf>
    <xf numFmtId="0" fontId="16" fillId="0" borderId="0" xfId="0" applyFont="1" applyAlignment="1" applyProtection="1">
      <alignment horizontal="right" vertical="center"/>
      <protection hidden="1"/>
    </xf>
    <xf numFmtId="0" fontId="17" fillId="0" borderId="0" xfId="0" applyFont="1" applyProtection="1">
      <protection hidden="1"/>
    </xf>
    <xf numFmtId="0" fontId="18" fillId="0" borderId="0" xfId="0" applyFont="1" applyAlignment="1" applyProtection="1">
      <alignment horizontal="center"/>
      <protection hidden="1"/>
    </xf>
    <xf numFmtId="0" fontId="2" fillId="0" borderId="10" xfId="0" applyFont="1" applyBorder="1" applyAlignment="1" applyProtection="1">
      <alignment horizontal="center"/>
      <protection hidden="1"/>
    </xf>
    <xf numFmtId="4" fontId="0" fillId="0" borderId="11" xfId="0" applyNumberFormat="1" applyBorder="1" applyAlignment="1" applyProtection="1">
      <alignment horizontal="center"/>
      <protection hidden="1"/>
    </xf>
    <xf numFmtId="166" fontId="0" fillId="0" borderId="0" xfId="0" applyNumberFormat="1" applyAlignment="1" applyProtection="1">
      <alignment vertical="center"/>
      <protection hidden="1"/>
    </xf>
    <xf numFmtId="0" fontId="19" fillId="0" borderId="0" xfId="0" applyFont="1" applyAlignment="1" applyProtection="1">
      <alignment horizontal="center" vertical="center"/>
      <protection hidden="1"/>
    </xf>
    <xf numFmtId="49" fontId="0" fillId="0" borderId="0" xfId="0" applyNumberFormat="1" applyAlignment="1" applyProtection="1">
      <alignment horizontal="center" vertical="center"/>
      <protection hidden="1"/>
    </xf>
    <xf numFmtId="0" fontId="6" fillId="0" borderId="0" xfId="0" applyFont="1" applyAlignment="1" applyProtection="1">
      <alignment vertical="center"/>
      <protection hidden="1"/>
    </xf>
    <xf numFmtId="9" fontId="0" fillId="3" borderId="5" xfId="0" applyNumberFormat="1" applyFill="1" applyBorder="1" applyAlignment="1" applyProtection="1">
      <alignment horizontal="center" vertical="center"/>
      <protection locked="0" hidden="1"/>
    </xf>
    <xf numFmtId="0" fontId="20" fillId="0" borderId="2" xfId="0" applyFont="1" applyBorder="1" applyAlignment="1" applyProtection="1">
      <alignment horizontal="left" vertical="center" wrapText="1"/>
      <protection hidden="1"/>
    </xf>
    <xf numFmtId="0" fontId="20" fillId="0" borderId="2" xfId="0" applyFont="1" applyBorder="1" applyAlignment="1" applyProtection="1">
      <alignment vertical="center" wrapText="1"/>
      <protection hidden="1"/>
    </xf>
    <xf numFmtId="0" fontId="2" fillId="0" borderId="8" xfId="0" applyFont="1" applyBorder="1" applyAlignment="1" applyProtection="1">
      <alignment horizontal="center" vertical="center"/>
      <protection hidden="1"/>
    </xf>
    <xf numFmtId="0" fontId="9" fillId="0" borderId="0" xfId="0" applyFont="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8" fillId="0" borderId="0" xfId="0" applyFont="1" applyAlignment="1" applyProtection="1">
      <alignment vertical="center"/>
      <protection hidden="1"/>
    </xf>
    <xf numFmtId="0" fontId="20" fillId="0" borderId="2" xfId="0" applyFont="1" applyBorder="1" applyAlignment="1" applyProtection="1">
      <alignment horizontal="center" vertical="center"/>
      <protection hidden="1"/>
    </xf>
    <xf numFmtId="0" fontId="2" fillId="0" borderId="2" xfId="0" applyFont="1" applyBorder="1" applyAlignment="1" applyProtection="1">
      <alignment horizontal="right" vertical="center"/>
      <protection hidden="1"/>
    </xf>
    <xf numFmtId="0" fontId="17" fillId="0" borderId="2" xfId="0" applyFont="1" applyBorder="1" applyAlignment="1" applyProtection="1">
      <alignment horizontal="left" vertical="center"/>
      <protection hidden="1"/>
    </xf>
    <xf numFmtId="0" fontId="0" fillId="0" borderId="2" xfId="0" applyBorder="1" applyAlignment="1">
      <alignment horizontal="center"/>
    </xf>
    <xf numFmtId="4" fontId="2" fillId="0" borderId="3" xfId="0" applyNumberFormat="1" applyFont="1" applyBorder="1" applyAlignment="1" applyProtection="1">
      <alignment horizontal="center" vertical="center"/>
      <protection hidden="1"/>
    </xf>
    <xf numFmtId="0" fontId="0" fillId="0" borderId="2" xfId="0" applyBorder="1" applyProtection="1">
      <protection hidden="1"/>
    </xf>
    <xf numFmtId="0" fontId="0" fillId="0" borderId="0" xfId="0" applyAlignment="1">
      <alignment horizontal="center"/>
    </xf>
    <xf numFmtId="0" fontId="0" fillId="0" borderId="0" xfId="0" applyAlignment="1" applyProtection="1">
      <alignment horizontal="center"/>
      <protection hidden="1"/>
    </xf>
    <xf numFmtId="9" fontId="0" fillId="0" borderId="0" xfId="0" applyNumberFormat="1" applyAlignment="1">
      <alignment horizontal="center"/>
    </xf>
    <xf numFmtId="4" fontId="0" fillId="0" borderId="18" xfId="0" applyNumberFormat="1" applyBorder="1" applyAlignment="1" applyProtection="1">
      <alignment horizontal="center"/>
      <protection hidden="1"/>
    </xf>
    <xf numFmtId="4" fontId="0" fillId="0" borderId="0" xfId="0" applyNumberFormat="1" applyProtection="1">
      <protection hidden="1"/>
    </xf>
    <xf numFmtId="2" fontId="0" fillId="0" borderId="0" xfId="0" applyNumberFormat="1" applyAlignment="1" applyProtection="1">
      <alignment horizontal="center"/>
      <protection hidden="1"/>
    </xf>
    <xf numFmtId="166" fontId="0" fillId="0" borderId="0" xfId="0" applyNumberFormat="1" applyProtection="1">
      <protection hidden="1"/>
    </xf>
    <xf numFmtId="0" fontId="2" fillId="0" borderId="19" xfId="0" applyFont="1" applyBorder="1" applyAlignment="1">
      <alignment horizontal="center"/>
    </xf>
    <xf numFmtId="0" fontId="2" fillId="0" borderId="20" xfId="0" applyFont="1" applyBorder="1" applyAlignment="1">
      <alignment horizontal="center"/>
    </xf>
    <xf numFmtId="0" fontId="2" fillId="0" borderId="16" xfId="0" applyFont="1" applyBorder="1" applyAlignment="1">
      <alignment horizontal="center"/>
    </xf>
    <xf numFmtId="4" fontId="0" fillId="0" borderId="21" xfId="0" applyNumberFormat="1" applyBorder="1" applyAlignment="1">
      <alignment horizontal="center"/>
    </xf>
    <xf numFmtId="4" fontId="0" fillId="0" borderId="2" xfId="0" applyNumberFormat="1" applyBorder="1" applyAlignment="1" applyProtection="1">
      <alignment horizontal="center"/>
      <protection hidden="1"/>
    </xf>
    <xf numFmtId="2" fontId="0" fillId="0" borderId="0" xfId="0" applyNumberFormat="1" applyAlignment="1">
      <alignment horizontal="center"/>
    </xf>
    <xf numFmtId="4" fontId="0" fillId="0" borderId="10" xfId="0" applyNumberFormat="1" applyBorder="1" applyAlignment="1" applyProtection="1">
      <alignment horizontal="center"/>
      <protection hidden="1"/>
    </xf>
    <xf numFmtId="2" fontId="0" fillId="0" borderId="0" xfId="0" applyNumberFormat="1" applyAlignment="1" applyProtection="1">
      <alignment horizontal="left"/>
      <protection hidden="1"/>
    </xf>
    <xf numFmtId="4" fontId="0" fillId="0" borderId="21" xfId="0" applyNumberFormat="1" applyBorder="1" applyAlignment="1" applyProtection="1">
      <alignment horizontal="center"/>
      <protection hidden="1"/>
    </xf>
    <xf numFmtId="2" fontId="0" fillId="0" borderId="21" xfId="0" applyNumberFormat="1" applyBorder="1" applyAlignment="1" applyProtection="1">
      <alignment horizontal="center"/>
      <protection hidden="1"/>
    </xf>
    <xf numFmtId="0" fontId="0" fillId="0" borderId="10" xfId="0" applyBorder="1" applyProtection="1">
      <protection hidden="1"/>
    </xf>
    <xf numFmtId="0" fontId="0" fillId="0" borderId="3" xfId="0" applyBorder="1" applyAlignment="1" applyProtection="1">
      <alignment horizontal="center" vertical="center"/>
      <protection locked="0"/>
    </xf>
    <xf numFmtId="0" fontId="5" fillId="0" borderId="0" xfId="0" applyFont="1" applyAlignment="1" applyProtection="1">
      <alignment horizontal="center" vertical="center"/>
      <protection hidden="1"/>
    </xf>
    <xf numFmtId="164" fontId="0" fillId="0" borderId="2" xfId="0" applyNumberFormat="1" applyBorder="1" applyAlignment="1" applyProtection="1">
      <alignment horizontal="center" vertical="center"/>
      <protection hidden="1"/>
    </xf>
    <xf numFmtId="9" fontId="0" fillId="0" borderId="0" xfId="0" applyNumberFormat="1" applyAlignment="1" applyProtection="1">
      <alignment horizontal="center"/>
      <protection locked="0" hidden="1"/>
    </xf>
    <xf numFmtId="0" fontId="3" fillId="0" borderId="0" xfId="0" applyFont="1" applyAlignment="1" applyProtection="1">
      <alignment horizontal="center" vertical="center"/>
      <protection locked="0" hidden="1"/>
    </xf>
    <xf numFmtId="0" fontId="0" fillId="0" borderId="0" xfId="0" applyAlignment="1" applyProtection="1">
      <alignment horizontal="left"/>
      <protection hidden="1"/>
    </xf>
    <xf numFmtId="0" fontId="2" fillId="0" borderId="0" xfId="0" applyFont="1" applyAlignment="1" applyProtection="1">
      <alignment horizontal="left"/>
      <protection hidden="1"/>
    </xf>
    <xf numFmtId="0" fontId="0" fillId="0" borderId="0" xfId="0" applyAlignment="1" applyProtection="1">
      <alignment horizontal="center" vertical="center"/>
      <protection locked="0"/>
    </xf>
    <xf numFmtId="0" fontId="2" fillId="0" borderId="0" xfId="0" applyFont="1" applyAlignment="1" applyProtection="1">
      <alignment horizontal="center" vertical="center"/>
      <protection locked="0"/>
    </xf>
    <xf numFmtId="0" fontId="0" fillId="0" borderId="3" xfId="0" applyBorder="1"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lignment vertical="center"/>
    </xf>
    <xf numFmtId="3" fontId="0" fillId="0" borderId="2" xfId="0" applyNumberFormat="1" applyBorder="1" applyAlignment="1" applyProtection="1">
      <alignment horizontal="center" vertical="center"/>
      <protection hidden="1"/>
    </xf>
    <xf numFmtId="4" fontId="2" fillId="0" borderId="2" xfId="0" applyNumberFormat="1" applyFont="1" applyBorder="1" applyAlignment="1" applyProtection="1">
      <alignment horizontal="center" vertical="center"/>
      <protection hidden="1"/>
    </xf>
    <xf numFmtId="3" fontId="2" fillId="0" borderId="2" xfId="0" applyNumberFormat="1" applyFont="1" applyBorder="1" applyAlignment="1" applyProtection="1">
      <alignment horizontal="center" vertical="center"/>
      <protection hidden="1"/>
    </xf>
    <xf numFmtId="0" fontId="0" fillId="0" borderId="0" xfId="0" applyProtection="1">
      <protection locked="0"/>
    </xf>
    <xf numFmtId="3" fontId="2" fillId="0" borderId="0" xfId="0" applyNumberFormat="1" applyFont="1" applyAlignment="1" applyProtection="1">
      <alignment horizontal="center" vertical="center"/>
      <protection hidden="1"/>
    </xf>
    <xf numFmtId="4" fontId="0" fillId="0" borderId="0" xfId="0" applyNumberFormat="1" applyAlignment="1" applyProtection="1">
      <alignment horizontal="left" vertical="center"/>
      <protection hidden="1"/>
    </xf>
    <xf numFmtId="0" fontId="2" fillId="5" borderId="11" xfId="0" applyFont="1" applyFill="1" applyBorder="1" applyAlignment="1" applyProtection="1">
      <alignment horizontal="center" vertical="center"/>
      <protection hidden="1"/>
    </xf>
    <xf numFmtId="0" fontId="2" fillId="5" borderId="4" xfId="0" applyFont="1" applyFill="1" applyBorder="1" applyAlignment="1" applyProtection="1">
      <alignment horizontal="center" vertical="center"/>
      <protection hidden="1"/>
    </xf>
    <xf numFmtId="0" fontId="2" fillId="5" borderId="11" xfId="0" applyFont="1" applyFill="1" applyBorder="1" applyAlignment="1">
      <alignment horizontal="center" vertical="center"/>
    </xf>
    <xf numFmtId="4" fontId="0" fillId="0" borderId="2" xfId="0" applyNumberFormat="1" applyBorder="1" applyAlignment="1">
      <alignment horizontal="center" vertical="center"/>
    </xf>
    <xf numFmtId="4" fontId="2" fillId="0" borderId="0" xfId="0" applyNumberFormat="1" applyFont="1" applyAlignment="1" applyProtection="1">
      <alignment horizontal="left" vertical="center"/>
      <protection hidden="1"/>
    </xf>
    <xf numFmtId="0" fontId="0" fillId="0" borderId="0" xfId="0" applyAlignment="1">
      <alignment horizontal="left"/>
    </xf>
    <xf numFmtId="4" fontId="0" fillId="0" borderId="0" xfId="0" applyNumberFormat="1" applyAlignment="1" applyProtection="1">
      <alignment horizontal="left"/>
      <protection hidden="1"/>
    </xf>
    <xf numFmtId="4" fontId="0" fillId="0" borderId="0" xfId="0" applyNumberFormat="1" applyAlignment="1">
      <alignment horizontal="left"/>
    </xf>
    <xf numFmtId="4" fontId="2" fillId="0" borderId="0" xfId="0" applyNumberFormat="1" applyFont="1" applyAlignment="1" applyProtection="1">
      <alignment horizontal="left"/>
      <protection hidden="1"/>
    </xf>
    <xf numFmtId="9" fontId="0" fillId="0" borderId="0" xfId="0" applyNumberFormat="1" applyProtection="1">
      <protection hidden="1"/>
    </xf>
    <xf numFmtId="164" fontId="0" fillId="0" borderId="4" xfId="0" applyNumberFormat="1" applyBorder="1" applyAlignment="1" applyProtection="1">
      <alignment horizontal="center"/>
      <protection hidden="1"/>
    </xf>
    <xf numFmtId="0" fontId="17" fillId="0" borderId="0" xfId="0" applyFont="1" applyProtection="1">
      <protection locked="0"/>
    </xf>
    <xf numFmtId="0" fontId="18" fillId="0" borderId="0" xfId="0" applyFont="1" applyAlignment="1" applyProtection="1">
      <alignment horizontal="center"/>
      <protection locked="0"/>
    </xf>
    <xf numFmtId="0" fontId="2" fillId="0" borderId="3" xfId="0" applyFont="1" applyBorder="1" applyAlignment="1" applyProtection="1">
      <alignment horizontal="center"/>
      <protection hidden="1"/>
    </xf>
    <xf numFmtId="0" fontId="17" fillId="0" borderId="3" xfId="0" applyFont="1" applyBorder="1" applyAlignment="1" applyProtection="1">
      <alignment horizontal="center"/>
      <protection hidden="1"/>
    </xf>
    <xf numFmtId="0" fontId="0" fillId="7" borderId="3" xfId="0" applyFill="1" applyBorder="1" applyAlignment="1" applyProtection="1">
      <alignment horizontal="center"/>
      <protection hidden="1"/>
    </xf>
    <xf numFmtId="0" fontId="0" fillId="6" borderId="3" xfId="0" applyFill="1" applyBorder="1" applyAlignment="1" applyProtection="1">
      <alignment horizontal="center"/>
      <protection locked="0" hidden="1"/>
    </xf>
    <xf numFmtId="49" fontId="2" fillId="0" borderId="0" xfId="0" applyNumberFormat="1" applyFont="1" applyAlignment="1" applyProtection="1">
      <alignment horizontal="right"/>
      <protection hidden="1"/>
    </xf>
    <xf numFmtId="49" fontId="0" fillId="0" borderId="0" xfId="0" applyNumberFormat="1" applyProtection="1">
      <protection hidden="1"/>
    </xf>
    <xf numFmtId="0" fontId="0" fillId="0" borderId="0" xfId="0" applyAlignment="1" applyProtection="1">
      <alignment horizontal="center" vertical="center" wrapText="1"/>
      <protection hidden="1"/>
    </xf>
    <xf numFmtId="0" fontId="5" fillId="0" borderId="0" xfId="0" applyFont="1" applyProtection="1">
      <protection hidden="1"/>
    </xf>
    <xf numFmtId="0" fontId="5" fillId="0" borderId="0" xfId="0" applyFont="1" applyAlignment="1" applyProtection="1">
      <alignment vertical="top"/>
      <protection hidden="1"/>
    </xf>
    <xf numFmtId="0" fontId="30" fillId="0" borderId="0" xfId="0" applyFont="1" applyAlignment="1" applyProtection="1">
      <alignment vertical="top"/>
      <protection hidden="1"/>
    </xf>
    <xf numFmtId="0" fontId="0" fillId="6" borderId="0" xfId="0" applyFill="1" applyAlignment="1" applyProtection="1">
      <alignment vertical="center"/>
      <protection hidden="1"/>
    </xf>
    <xf numFmtId="0" fontId="31" fillId="0" borderId="0" xfId="0" applyFont="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2" fillId="0" borderId="0" xfId="0" applyFont="1" applyAlignment="1" applyProtection="1">
      <alignment horizontal="center" vertical="center" wrapText="1"/>
      <protection hidden="1"/>
    </xf>
    <xf numFmtId="0" fontId="0" fillId="0" borderId="3" xfId="0" applyBorder="1" applyAlignment="1" applyProtection="1">
      <alignment vertical="center"/>
      <protection hidden="1"/>
    </xf>
    <xf numFmtId="0" fontId="17" fillId="0" borderId="3" xfId="0" applyFont="1" applyBorder="1" applyAlignment="1" applyProtection="1">
      <alignment horizontal="center" vertical="center"/>
      <protection hidden="1"/>
    </xf>
    <xf numFmtId="0" fontId="17" fillId="0" borderId="0" xfId="0" applyFont="1" applyAlignment="1" applyProtection="1">
      <alignment horizontal="center" vertical="center"/>
      <protection hidden="1"/>
    </xf>
    <xf numFmtId="4" fontId="0" fillId="0" borderId="3" xfId="0" applyNumberFormat="1" applyBorder="1" applyAlignment="1" applyProtection="1">
      <alignment horizontal="center" vertical="center"/>
      <protection hidden="1"/>
    </xf>
    <xf numFmtId="1" fontId="2" fillId="0" borderId="3" xfId="0" applyNumberFormat="1" applyFont="1" applyBorder="1" applyAlignment="1" applyProtection="1">
      <alignment horizontal="center" vertical="center"/>
      <protection hidden="1"/>
    </xf>
    <xf numFmtId="1" fontId="2" fillId="0" borderId="0" xfId="0" applyNumberFormat="1" applyFont="1" applyAlignment="1" applyProtection="1">
      <alignment horizontal="center" vertical="center"/>
      <protection hidden="1"/>
    </xf>
    <xf numFmtId="3" fontId="0" fillId="0" borderId="0" xfId="0" applyNumberFormat="1" applyAlignment="1" applyProtection="1">
      <alignment horizontal="center" vertical="center"/>
      <protection hidden="1"/>
    </xf>
    <xf numFmtId="3" fontId="0" fillId="0" borderId="0" xfId="0" applyNumberFormat="1" applyAlignment="1">
      <alignment horizontal="center" vertical="center"/>
    </xf>
    <xf numFmtId="10" fontId="0" fillId="0" borderId="0" xfId="0" applyNumberFormat="1" applyAlignment="1" applyProtection="1">
      <alignment horizontal="center" vertical="center"/>
      <protection hidden="1"/>
    </xf>
    <xf numFmtId="9" fontId="17" fillId="0" borderId="3" xfId="0" applyNumberFormat="1" applyFont="1" applyBorder="1" applyAlignment="1" applyProtection="1">
      <alignment horizontal="center" vertical="center"/>
      <protection hidden="1"/>
    </xf>
    <xf numFmtId="9" fontId="17" fillId="0" borderId="0" xfId="0" applyNumberFormat="1" applyFont="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0" fontId="0" fillId="0" borderId="17" xfId="0" applyBorder="1" applyAlignment="1" applyProtection="1">
      <alignment vertical="center"/>
      <protection hidden="1"/>
    </xf>
    <xf numFmtId="169" fontId="0" fillId="0" borderId="17" xfId="0" applyNumberFormat="1" applyBorder="1" applyAlignment="1" applyProtection="1">
      <alignment horizontal="center" vertical="center"/>
      <protection hidden="1"/>
    </xf>
    <xf numFmtId="0" fontId="0" fillId="0" borderId="17" xfId="0" applyBorder="1" applyAlignment="1" applyProtection="1">
      <alignment horizontal="center" vertical="center"/>
      <protection hidden="1"/>
    </xf>
    <xf numFmtId="169" fontId="0" fillId="0" borderId="0" xfId="0" applyNumberFormat="1" applyAlignment="1" applyProtection="1">
      <alignment horizontal="center" vertical="center"/>
      <protection hidden="1"/>
    </xf>
    <xf numFmtId="0" fontId="2" fillId="0" borderId="2" xfId="0" applyFont="1" applyBorder="1"/>
    <xf numFmtId="0" fontId="2" fillId="0" borderId="2" xfId="0" applyFont="1" applyBorder="1" applyAlignment="1" applyProtection="1">
      <alignment vertical="center"/>
      <protection hidden="1"/>
    </xf>
    <xf numFmtId="9" fontId="0" fillId="0" borderId="2" xfId="0" applyNumberFormat="1" applyBorder="1" applyAlignment="1" applyProtection="1">
      <alignment horizontal="center" vertical="center"/>
      <protection hidden="1"/>
    </xf>
    <xf numFmtId="4" fontId="0" fillId="0" borderId="2" xfId="0" applyNumberFormat="1" applyBorder="1"/>
    <xf numFmtId="10" fontId="0" fillId="0" borderId="17" xfId="0" applyNumberFormat="1" applyBorder="1" applyAlignment="1" applyProtection="1">
      <alignment vertical="center"/>
      <protection hidden="1"/>
    </xf>
    <xf numFmtId="0" fontId="0" fillId="0" borderId="10" xfId="0" applyBorder="1" applyAlignment="1" applyProtection="1">
      <alignment vertical="center"/>
      <protection hidden="1"/>
    </xf>
    <xf numFmtId="9" fontId="0" fillId="3" borderId="2" xfId="0" applyNumberFormat="1" applyFill="1" applyBorder="1" applyAlignment="1" applyProtection="1">
      <alignment horizontal="center"/>
      <protection locked="0" hidden="1"/>
    </xf>
    <xf numFmtId="9" fontId="0" fillId="0" borderId="2" xfId="0" applyNumberFormat="1" applyBorder="1" applyAlignment="1" applyProtection="1">
      <alignment horizontal="center"/>
      <protection hidden="1"/>
    </xf>
    <xf numFmtId="4" fontId="0" fillId="0" borderId="25" xfId="0" applyNumberFormat="1" applyBorder="1" applyAlignment="1" applyProtection="1">
      <alignment horizontal="center"/>
      <protection hidden="1"/>
    </xf>
    <xf numFmtId="0" fontId="0" fillId="0" borderId="11" xfId="0" applyBorder="1" applyAlignment="1" applyProtection="1">
      <alignment vertical="center"/>
      <protection hidden="1"/>
    </xf>
    <xf numFmtId="0" fontId="5" fillId="0" borderId="11" xfId="0" applyFont="1" applyBorder="1" applyAlignment="1" applyProtection="1">
      <alignment horizontal="center" vertical="center"/>
      <protection hidden="1"/>
    </xf>
    <xf numFmtId="0" fontId="0" fillId="3" borderId="27" xfId="0" applyFill="1" applyBorder="1" applyAlignment="1" applyProtection="1">
      <alignment horizontal="center" vertical="center"/>
      <protection locked="0" hidden="1"/>
    </xf>
    <xf numFmtId="4" fontId="0" fillId="0" borderId="10" xfId="0" applyNumberFormat="1" applyBorder="1" applyAlignment="1" applyProtection="1">
      <alignment horizontal="center" vertical="center"/>
      <protection hidden="1"/>
    </xf>
    <xf numFmtId="4" fontId="0" fillId="0" borderId="4" xfId="0" applyNumberFormat="1" applyBorder="1" applyAlignment="1" applyProtection="1">
      <alignment horizontal="center" vertical="center"/>
      <protection hidden="1"/>
    </xf>
    <xf numFmtId="164" fontId="0" fillId="0" borderId="10" xfId="0" applyNumberFormat="1" applyBorder="1" applyAlignment="1" applyProtection="1">
      <alignment horizontal="center" vertical="center"/>
      <protection hidden="1"/>
    </xf>
    <xf numFmtId="0" fontId="0" fillId="3" borderId="12" xfId="0" applyFill="1" applyBorder="1" applyAlignment="1" applyProtection="1">
      <alignment horizontal="center" vertical="center"/>
      <protection locked="0" hidden="1"/>
    </xf>
    <xf numFmtId="4" fontId="0" fillId="0" borderId="28" xfId="0" applyNumberFormat="1" applyBorder="1" applyAlignment="1" applyProtection="1">
      <alignment horizontal="center" vertical="center"/>
      <protection hidden="1"/>
    </xf>
    <xf numFmtId="0" fontId="0" fillId="8" borderId="2" xfId="0" applyFill="1" applyBorder="1" applyAlignment="1" applyProtection="1">
      <alignment horizontal="center" vertical="center"/>
      <protection hidden="1"/>
    </xf>
    <xf numFmtId="0" fontId="3" fillId="0" borderId="0" xfId="0" applyFont="1" applyAlignment="1">
      <alignment horizontal="center" vertical="top"/>
    </xf>
    <xf numFmtId="0" fontId="0" fillId="0" borderId="0" xfId="0" applyAlignment="1">
      <alignment horizontal="right"/>
    </xf>
    <xf numFmtId="0" fontId="2" fillId="0" borderId="0" xfId="0" applyFont="1" applyAlignment="1">
      <alignment horizontal="left" vertical="top"/>
    </xf>
    <xf numFmtId="0" fontId="4" fillId="0" borderId="0" xfId="0" applyFont="1" applyAlignment="1">
      <alignment horizontal="left" vertical="center"/>
    </xf>
    <xf numFmtId="165" fontId="0" fillId="3" borderId="2" xfId="0" applyNumberFormat="1" applyFill="1" applyBorder="1" applyAlignment="1" applyProtection="1">
      <alignment horizontal="center"/>
      <protection locked="0"/>
    </xf>
    <xf numFmtId="49" fontId="0" fillId="3" borderId="22" xfId="0" applyNumberFormat="1" applyFill="1" applyBorder="1" applyAlignment="1" applyProtection="1">
      <alignment horizontal="center" vertical="center"/>
      <protection locked="0"/>
    </xf>
    <xf numFmtId="49" fontId="0" fillId="3" borderId="23" xfId="0" applyNumberFormat="1" applyFill="1" applyBorder="1" applyAlignment="1" applyProtection="1">
      <alignment horizontal="center" vertical="center"/>
      <protection locked="0"/>
    </xf>
    <xf numFmtId="49" fontId="0" fillId="3" borderId="24" xfId="0" applyNumberFormat="1" applyFill="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0" fontId="6"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6" fillId="0" borderId="4" xfId="0" applyFont="1" applyBorder="1" applyAlignment="1">
      <alignment vertical="top" wrapText="1"/>
    </xf>
    <xf numFmtId="0" fontId="3" fillId="0" borderId="0" xfId="0" applyFont="1" applyAlignment="1" applyProtection="1">
      <alignment horizontal="center" vertical="center"/>
      <protection hidden="1"/>
    </xf>
    <xf numFmtId="0" fontId="2" fillId="0" borderId="2" xfId="0" applyFont="1" applyBorder="1" applyAlignment="1" applyProtection="1">
      <alignment horizontal="center" vertical="center"/>
      <protection hidden="1"/>
    </xf>
    <xf numFmtId="0" fontId="0" fillId="0" borderId="2" xfId="0" applyBorder="1" applyAlignment="1" applyProtection="1">
      <alignment horizontal="center" vertical="center"/>
      <protection hidden="1"/>
    </xf>
    <xf numFmtId="0" fontId="2" fillId="3" borderId="0" xfId="0" applyFont="1" applyFill="1" applyAlignment="1" applyProtection="1">
      <alignment horizontal="center" vertical="center"/>
      <protection hidden="1"/>
    </xf>
    <xf numFmtId="166" fontId="2" fillId="0" borderId="0" xfId="0" applyNumberFormat="1"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9" fillId="0" borderId="0" xfId="0" applyFont="1" applyAlignment="1" applyProtection="1">
      <alignment horizontal="left" vertical="center"/>
      <protection hidden="1"/>
    </xf>
    <xf numFmtId="0" fontId="2" fillId="0" borderId="0" xfId="0" applyFont="1" applyAlignment="1" applyProtection="1">
      <alignment horizontal="center" vertical="center"/>
      <protection hidden="1"/>
    </xf>
    <xf numFmtId="0" fontId="9" fillId="0" borderId="0" xfId="0" applyFont="1" applyAlignment="1" applyProtection="1">
      <alignment vertical="center"/>
      <protection hidden="1"/>
    </xf>
    <xf numFmtId="0" fontId="11" fillId="0" borderId="2" xfId="2" applyFont="1" applyFill="1" applyBorder="1" applyAlignment="1" applyProtection="1">
      <alignment horizontal="center" vertical="center"/>
      <protection hidden="1"/>
    </xf>
    <xf numFmtId="0" fontId="2" fillId="0" borderId="2" xfId="0" applyFont="1" applyBorder="1" applyAlignment="1" applyProtection="1">
      <alignment horizontal="center" vertical="center" wrapText="1"/>
      <protection hidden="1"/>
    </xf>
    <xf numFmtId="0" fontId="0" fillId="0" borderId="2" xfId="0" applyBorder="1" applyAlignment="1" applyProtection="1">
      <alignment horizontal="left" vertical="center"/>
      <protection hidden="1"/>
    </xf>
    <xf numFmtId="0" fontId="0" fillId="0" borderId="2" xfId="0" applyBorder="1" applyAlignment="1" applyProtection="1">
      <alignment horizontal="right" vertical="center"/>
      <protection hidden="1"/>
    </xf>
    <xf numFmtId="0" fontId="0" fillId="0" borderId="0" xfId="0" applyAlignment="1" applyProtection="1">
      <alignment horizontal="right" vertical="center"/>
      <protection hidden="1"/>
    </xf>
    <xf numFmtId="0" fontId="2" fillId="0" borderId="4" xfId="0" applyFont="1" applyBorder="1" applyAlignment="1" applyProtection="1">
      <alignment horizontal="right" vertical="center"/>
      <protection hidden="1"/>
    </xf>
    <xf numFmtId="0" fontId="0" fillId="0" borderId="4" xfId="0" applyBorder="1" applyAlignment="1" applyProtection="1">
      <alignment horizontal="right" vertical="center"/>
      <protection hidden="1"/>
    </xf>
    <xf numFmtId="0" fontId="9" fillId="0" borderId="0" xfId="0" applyFont="1" applyProtection="1">
      <protection hidden="1"/>
    </xf>
    <xf numFmtId="2" fontId="2" fillId="0" borderId="2" xfId="0" applyNumberFormat="1" applyFont="1" applyBorder="1" applyAlignment="1" applyProtection="1">
      <alignment horizontal="center" vertical="center"/>
      <protection hidden="1"/>
    </xf>
    <xf numFmtId="0" fontId="9" fillId="0" borderId="0" xfId="0" applyFont="1" applyAlignment="1">
      <alignment vertical="center"/>
    </xf>
    <xf numFmtId="0" fontId="13" fillId="3" borderId="2" xfId="0" applyFont="1" applyFill="1" applyBorder="1" applyAlignment="1" applyProtection="1">
      <alignment horizontal="left" vertical="center"/>
      <protection locked="0" hidden="1"/>
    </xf>
    <xf numFmtId="0" fontId="2" fillId="5" borderId="10" xfId="0" applyFont="1" applyFill="1" applyBorder="1" applyAlignment="1" applyProtection="1">
      <alignment horizontal="center" vertical="center"/>
      <protection hidden="1"/>
    </xf>
    <xf numFmtId="0" fontId="2" fillId="3" borderId="10" xfId="0" applyFont="1" applyFill="1" applyBorder="1" applyAlignment="1" applyProtection="1">
      <alignment horizontal="center" vertical="center"/>
      <protection hidden="1"/>
    </xf>
    <xf numFmtId="0" fontId="2" fillId="0" borderId="0" xfId="0" applyFont="1" applyAlignment="1" applyProtection="1">
      <alignment horizontal="right" vertical="center"/>
      <protection hidden="1"/>
    </xf>
    <xf numFmtId="0" fontId="15" fillId="0" borderId="0" xfId="0" applyFont="1" applyAlignment="1" applyProtection="1">
      <alignment horizontal="left" vertical="center"/>
      <protection hidden="1"/>
    </xf>
    <xf numFmtId="0" fontId="16" fillId="0" borderId="0" xfId="0" applyFont="1" applyAlignment="1" applyProtection="1">
      <alignment horizontal="center" vertical="center"/>
      <protection hidden="1"/>
    </xf>
    <xf numFmtId="0" fontId="2" fillId="5" borderId="0" xfId="0" applyFont="1" applyFill="1" applyAlignment="1" applyProtection="1">
      <alignment horizontal="center" vertical="center"/>
      <protection hidden="1"/>
    </xf>
    <xf numFmtId="0" fontId="3" fillId="0" borderId="0" xfId="0" applyFont="1" applyAlignment="1" applyProtection="1">
      <alignment horizontal="center"/>
      <protection hidden="1"/>
    </xf>
    <xf numFmtId="0" fontId="2" fillId="3" borderId="0" xfId="0" applyFont="1" applyFill="1" applyProtection="1">
      <protection hidden="1"/>
    </xf>
    <xf numFmtId="0" fontId="0" fillId="0" borderId="22" xfId="0" applyBorder="1" applyAlignment="1" applyProtection="1">
      <alignment horizontal="center"/>
      <protection hidden="1"/>
    </xf>
    <xf numFmtId="0" fontId="0" fillId="0" borderId="24" xfId="0" applyBorder="1" applyAlignment="1" applyProtection="1">
      <alignment horizontal="center"/>
      <protection hidden="1"/>
    </xf>
    <xf numFmtId="0" fontId="0" fillId="0" borderId="0" xfId="0" applyAlignment="1" applyProtection="1">
      <alignment horizontal="right"/>
      <protection hidden="1"/>
    </xf>
    <xf numFmtId="0" fontId="16" fillId="0" borderId="0" xfId="0" applyFont="1" applyAlignment="1" applyProtection="1">
      <alignment horizontal="right" vertical="center"/>
      <protection hidden="1"/>
    </xf>
    <xf numFmtId="166" fontId="2" fillId="0" borderId="0" xfId="0" applyNumberFormat="1" applyFont="1" applyAlignment="1" applyProtection="1">
      <alignment horizontal="center" vertical="center"/>
      <protection locked="0" hidden="1"/>
    </xf>
    <xf numFmtId="0" fontId="19" fillId="0" borderId="10" xfId="0" applyFont="1" applyBorder="1" applyAlignment="1" applyProtection="1">
      <alignment horizontal="center" vertical="center"/>
      <protection hidden="1"/>
    </xf>
    <xf numFmtId="0" fontId="9" fillId="0" borderId="0" xfId="0" applyFont="1" applyAlignment="1" applyProtection="1">
      <alignment horizontal="left" vertical="center" wrapText="1"/>
      <protection hidden="1"/>
    </xf>
    <xf numFmtId="0" fontId="0" fillId="3" borderId="5" xfId="0" applyFill="1" applyBorder="1" applyAlignment="1" applyProtection="1">
      <alignment horizontal="center" vertical="center"/>
      <protection locked="0" hidden="1"/>
    </xf>
    <xf numFmtId="3" fontId="0" fillId="3" borderId="22" xfId="0" applyNumberFormat="1" applyFill="1" applyBorder="1" applyAlignment="1" applyProtection="1">
      <alignment horizontal="center" vertical="center"/>
      <protection locked="0" hidden="1"/>
    </xf>
    <xf numFmtId="3" fontId="0" fillId="3" borderId="24" xfId="0" applyNumberFormat="1" applyFill="1" applyBorder="1" applyAlignment="1" applyProtection="1">
      <alignment horizontal="center" vertical="center"/>
      <protection locked="0" hidden="1"/>
    </xf>
    <xf numFmtId="0" fontId="8" fillId="0" borderId="0" xfId="0" applyFont="1" applyAlignment="1" applyProtection="1">
      <alignment horizontal="left" vertical="center"/>
      <protection hidden="1"/>
    </xf>
    <xf numFmtId="0" fontId="2" fillId="0" borderId="10" xfId="0" applyFont="1" applyBorder="1" applyAlignment="1" applyProtection="1">
      <alignment horizontal="center" vertical="center"/>
      <protection hidden="1"/>
    </xf>
    <xf numFmtId="0" fontId="20" fillId="0" borderId="0" xfId="0" applyFont="1" applyAlignment="1" applyProtection="1">
      <alignment horizontal="left" vertical="center" wrapText="1"/>
      <protection hidden="1"/>
    </xf>
    <xf numFmtId="0" fontId="20" fillId="0" borderId="2" xfId="0" applyFont="1" applyBorder="1" applyAlignment="1" applyProtection="1">
      <alignment horizontal="left" vertical="center" wrapText="1"/>
      <protection hidden="1"/>
    </xf>
    <xf numFmtId="4" fontId="0" fillId="3" borderId="2" xfId="0" applyNumberFormat="1" applyFill="1" applyBorder="1" applyAlignment="1" applyProtection="1">
      <alignment horizontal="center" vertical="center"/>
      <protection locked="0" hidden="1"/>
    </xf>
    <xf numFmtId="0" fontId="22" fillId="3" borderId="2" xfId="0" applyFont="1" applyFill="1" applyBorder="1" applyAlignment="1" applyProtection="1">
      <alignment horizontal="left" vertical="center" wrapText="1"/>
      <protection locked="0" hidden="1"/>
    </xf>
    <xf numFmtId="4" fontId="2" fillId="0" borderId="22" xfId="0" applyNumberFormat="1" applyFont="1" applyBorder="1" applyAlignment="1" applyProtection="1">
      <alignment horizontal="center" vertical="center"/>
      <protection hidden="1"/>
    </xf>
    <xf numFmtId="4" fontId="2" fillId="0" borderId="24" xfId="0" applyNumberFormat="1" applyFont="1" applyBorder="1" applyAlignment="1" applyProtection="1">
      <alignment horizontal="center" vertical="center"/>
      <protection hidden="1"/>
    </xf>
    <xf numFmtId="0" fontId="20" fillId="0" borderId="2" xfId="0" applyFont="1" applyBorder="1" applyAlignment="1" applyProtection="1">
      <alignment horizontal="center" vertical="center"/>
      <protection hidden="1"/>
    </xf>
    <xf numFmtId="0" fontId="20" fillId="0" borderId="2" xfId="0" applyFont="1" applyBorder="1" applyAlignment="1" applyProtection="1">
      <alignment horizontal="left" vertical="center"/>
      <protection hidden="1"/>
    </xf>
    <xf numFmtId="0" fontId="20" fillId="0" borderId="2" xfId="0" applyFont="1" applyBorder="1" applyAlignment="1" applyProtection="1">
      <alignment horizontal="center" vertical="center" wrapText="1"/>
      <protection hidden="1"/>
    </xf>
    <xf numFmtId="0" fontId="0" fillId="0" borderId="2" xfId="0" applyBorder="1" applyAlignment="1" applyProtection="1">
      <alignment horizontal="left" vertical="center" wrapText="1"/>
      <protection hidden="1"/>
    </xf>
    <xf numFmtId="0" fontId="24" fillId="0" borderId="2" xfId="0" applyFont="1" applyBorder="1" applyAlignment="1" applyProtection="1">
      <alignment horizontal="left" vertical="center" wrapText="1"/>
      <protection hidden="1"/>
    </xf>
    <xf numFmtId="0" fontId="23" fillId="0" borderId="0" xfId="0" applyFont="1" applyAlignment="1" applyProtection="1">
      <alignment horizontal="right" vertical="center"/>
      <protection hidden="1"/>
    </xf>
    <xf numFmtId="0" fontId="0" fillId="0" borderId="0" xfId="0" applyAlignment="1" applyProtection="1">
      <alignment horizontal="left" vertical="center" wrapText="1"/>
      <protection hidden="1"/>
    </xf>
    <xf numFmtId="0" fontId="0" fillId="0" borderId="23" xfId="0" applyBorder="1" applyAlignment="1" applyProtection="1">
      <alignment horizontal="center"/>
      <protection hidden="1"/>
    </xf>
    <xf numFmtId="0" fontId="2" fillId="0" borderId="0" xfId="0" applyFont="1" applyAlignment="1" applyProtection="1">
      <alignment horizontal="right"/>
      <protection hidden="1"/>
    </xf>
    <xf numFmtId="166" fontId="2" fillId="0" borderId="0" xfId="0" applyNumberFormat="1" applyFont="1" applyAlignment="1" applyProtection="1">
      <alignment vertical="center"/>
      <protection locked="0" hidden="1"/>
    </xf>
    <xf numFmtId="0" fontId="2" fillId="0" borderId="0" xfId="0" applyFont="1" applyAlignment="1" applyProtection="1">
      <alignment horizontal="left" vertical="center"/>
      <protection hidden="1"/>
    </xf>
    <xf numFmtId="0" fontId="0" fillId="3" borderId="26" xfId="0" applyFill="1" applyBorder="1" applyAlignment="1" applyProtection="1">
      <alignment horizontal="center" vertical="center"/>
      <protection locked="0" hidden="1"/>
    </xf>
    <xf numFmtId="166" fontId="2" fillId="0" borderId="0" xfId="0" applyNumberFormat="1" applyFont="1" applyAlignment="1" applyProtection="1">
      <alignment vertical="center"/>
      <protection hidden="1"/>
    </xf>
    <xf numFmtId="0" fontId="0" fillId="0" borderId="22" xfId="0" applyBorder="1" applyAlignment="1" applyProtection="1">
      <alignment horizontal="center" vertical="center"/>
      <protection hidden="1"/>
    </xf>
    <xf numFmtId="0" fontId="0" fillId="0" borderId="23"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vertical="center"/>
      <protection hidden="1"/>
    </xf>
    <xf numFmtId="0" fontId="26" fillId="0" borderId="0" xfId="0" applyFont="1" applyAlignment="1" applyProtection="1">
      <alignment horizontal="left" vertical="center" wrapText="1"/>
      <protection hidden="1"/>
    </xf>
    <xf numFmtId="0" fontId="2" fillId="5" borderId="11" xfId="0" applyFont="1" applyFill="1" applyBorder="1" applyAlignment="1" applyProtection="1">
      <alignment horizontal="center" vertical="center"/>
      <protection hidden="1"/>
    </xf>
    <xf numFmtId="0" fontId="0" fillId="3" borderId="2" xfId="0" applyFill="1" applyBorder="1" applyAlignment="1" applyProtection="1">
      <alignment horizontal="center" vertical="center"/>
      <protection hidden="1"/>
    </xf>
    <xf numFmtId="0" fontId="2" fillId="6" borderId="0" xfId="0" applyFont="1" applyFill="1" applyAlignment="1" applyProtection="1">
      <alignment horizontal="left"/>
      <protection hidden="1"/>
    </xf>
    <xf numFmtId="0" fontId="0" fillId="0" borderId="0" xfId="0" applyAlignment="1" applyProtection="1">
      <alignment horizontal="center"/>
      <protection hidden="1"/>
    </xf>
    <xf numFmtId="0" fontId="2" fillId="0" borderId="3" xfId="0" applyFont="1" applyBorder="1" applyAlignment="1" applyProtection="1">
      <alignment horizontal="left" vertical="center"/>
      <protection hidden="1"/>
    </xf>
    <xf numFmtId="0" fontId="2" fillId="0" borderId="3" xfId="0" applyFont="1" applyBorder="1" applyAlignment="1" applyProtection="1">
      <alignment horizontal="center" vertical="center" wrapText="1"/>
      <protection hidden="1"/>
    </xf>
    <xf numFmtId="0" fontId="2" fillId="0" borderId="3" xfId="0" applyFont="1" applyBorder="1" applyAlignment="1" applyProtection="1">
      <alignment horizontal="center"/>
      <protection hidden="1"/>
    </xf>
    <xf numFmtId="0" fontId="0" fillId="0" borderId="0" xfId="0" applyAlignment="1" applyProtection="1">
      <alignment horizontal="left" vertical="center"/>
      <protection hidden="1"/>
    </xf>
    <xf numFmtId="0" fontId="5" fillId="6" borderId="0" xfId="0" applyFont="1" applyFill="1" applyProtection="1">
      <protection hidden="1"/>
    </xf>
    <xf numFmtId="0" fontId="5" fillId="0" borderId="0" xfId="0" applyFont="1" applyAlignment="1" applyProtection="1">
      <alignment vertical="top"/>
      <protection hidden="1"/>
    </xf>
    <xf numFmtId="0" fontId="5" fillId="0" borderId="0" xfId="0" applyFont="1" applyAlignment="1" applyProtection="1">
      <alignment vertical="top" wrapText="1"/>
      <protection hidden="1"/>
    </xf>
    <xf numFmtId="0" fontId="27" fillId="0" borderId="0" xfId="0" applyFont="1" applyAlignment="1" applyProtection="1">
      <alignment horizontal="left" vertical="top" indent="5"/>
      <protection hidden="1"/>
    </xf>
    <xf numFmtId="0" fontId="5" fillId="0" borderId="0" xfId="0" applyFont="1" applyAlignment="1" applyProtection="1">
      <alignment horizontal="left" vertical="top" indent="7"/>
      <protection hidden="1"/>
    </xf>
    <xf numFmtId="0" fontId="16" fillId="0" borderId="0" xfId="0" applyFont="1" applyAlignment="1" applyProtection="1">
      <alignment horizontal="left" vertical="top" indent="7"/>
      <protection hidden="1"/>
    </xf>
    <xf numFmtId="0" fontId="5" fillId="0" borderId="0" xfId="0" applyFont="1" applyAlignment="1" applyProtection="1">
      <alignment horizontal="left" vertical="top" wrapText="1" indent="7"/>
      <protection hidden="1"/>
    </xf>
    <xf numFmtId="0" fontId="5" fillId="0" borderId="0" xfId="0" applyFont="1" applyAlignment="1" applyProtection="1">
      <alignment horizontal="left" vertical="top" indent="5"/>
      <protection hidden="1"/>
    </xf>
    <xf numFmtId="0" fontId="30" fillId="0" borderId="0" xfId="0" applyFont="1" applyAlignment="1" applyProtection="1">
      <alignment vertical="top"/>
      <protection hidden="1"/>
    </xf>
    <xf numFmtId="0" fontId="5" fillId="0" borderId="0" xfId="0" applyFont="1" applyAlignment="1" applyProtection="1">
      <alignment horizontal="left" vertical="center"/>
      <protection hidden="1"/>
    </xf>
    <xf numFmtId="0" fontId="0" fillId="6" borderId="0" xfId="0" applyFill="1" applyAlignment="1" applyProtection="1">
      <alignment vertical="center"/>
      <protection hidden="1"/>
    </xf>
    <xf numFmtId="0" fontId="31" fillId="0" borderId="0" xfId="0" applyFont="1" applyAlignment="1" applyProtection="1">
      <alignment horizontal="center" vertical="center"/>
      <protection hidden="1"/>
    </xf>
    <xf numFmtId="0" fontId="2" fillId="0" borderId="3" xfId="0" applyFont="1" applyBorder="1" applyAlignment="1" applyProtection="1">
      <alignment horizontal="center" vertical="center"/>
      <protection hidden="1"/>
    </xf>
    <xf numFmtId="0" fontId="0" fillId="0" borderId="2" xfId="0" applyBorder="1" applyAlignment="1" applyProtection="1">
      <alignment vertical="center"/>
      <protection hidden="1"/>
    </xf>
    <xf numFmtId="0" fontId="0" fillId="0" borderId="2" xfId="0" applyFill="1" applyBorder="1" applyAlignment="1" applyProtection="1">
      <alignment horizontal="center" vertical="center"/>
      <protection hidden="1"/>
    </xf>
    <xf numFmtId="2" fontId="0" fillId="9" borderId="2" xfId="0" applyNumberFormat="1" applyFill="1" applyBorder="1" applyAlignment="1" applyProtection="1">
      <alignment horizontal="center" vertical="center"/>
      <protection locked="0" hidden="1"/>
    </xf>
  </cellXfs>
  <cellStyles count="3">
    <cellStyle name="Normal" xfId="0" builtinId="0"/>
    <cellStyle name="Note" xfId="2" xr:uid="{00000000-0005-0000-0000-000007000000}"/>
    <cellStyle name="Result2" xfId="1" xr:uid="{00000000-0005-0000-0000-000006000000}"/>
  </cellStyles>
  <dxfs count="0"/>
  <tableStyles count="0" defaultTableStyle="TableStyleMedium2" defaultPivotStyle="PivotStyleLight16"/>
  <colors>
    <indexedColors>
      <rgbColor rgb="FF000000"/>
      <rgbColor rgb="FFFFFFD7"/>
      <rgbColor rgb="FFFF0000"/>
      <rgbColor rgb="FF00FF00"/>
      <rgbColor rgb="FF0000FF"/>
      <rgbColor rgb="FFFFFF00"/>
      <rgbColor rgb="FFFF00FF"/>
      <rgbColor rgb="FF00FFFF"/>
      <rgbColor rgb="FF800000"/>
      <rgbColor rgb="FF008000"/>
      <rgbColor rgb="FF000080"/>
      <rgbColor rgb="FF808000"/>
      <rgbColor rgb="FF800080"/>
      <rgbColor rgb="FF008080"/>
      <rgbColor rgb="FFE0C2CD"/>
      <rgbColor rgb="FF808080"/>
      <rgbColor rgb="FF9999FF"/>
      <rgbColor rgb="FF993366"/>
      <rgbColor rgb="FFFFFFCC"/>
      <rgbColor rgb="FFEEEEEE"/>
      <rgbColor rgb="FF660066"/>
      <rgbColor rgb="FFFF8080"/>
      <rgbColor rgb="FF2A6099"/>
      <rgbColor rgb="FFDDDDDD"/>
      <rgbColor rgb="FF000080"/>
      <rgbColor rgb="FFFF00FF"/>
      <rgbColor rgb="FFFFFF00"/>
      <rgbColor rgb="FF00FFFF"/>
      <rgbColor rgb="FF800080"/>
      <rgbColor rgb="FF800000"/>
      <rgbColor rgb="FF008080"/>
      <rgbColor rgb="FF2300DC"/>
      <rgbColor rgb="FF00CCFF"/>
      <rgbColor rgb="FFE6E6E6"/>
      <rgbColor rgb="FFDDE8CB"/>
      <rgbColor rgb="FFFFF5CE"/>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4C4C4C"/>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526980</xdr:colOff>
      <xdr:row>1</xdr:row>
      <xdr:rowOff>1155</xdr:rowOff>
    </xdr:from>
    <xdr:to>
      <xdr:col>8</xdr:col>
      <xdr:colOff>765105</xdr:colOff>
      <xdr:row>4</xdr:row>
      <xdr:rowOff>58305</xdr:rowOff>
    </xdr:to>
    <xdr:pic>
      <xdr:nvPicPr>
        <xdr:cNvPr id="4" name="Graphic 3">
          <a:extLst>
            <a:ext uri="{FF2B5EF4-FFF2-40B4-BE49-F238E27FC236}">
              <a16:creationId xmlns:a16="http://schemas.microsoft.com/office/drawing/2014/main" id="{FA4CBD85-7A16-E6C1-8979-182E2A66F04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384605" y="163080"/>
          <a:ext cx="2552700" cy="542925"/>
        </a:xfrm>
        <a:prstGeom prst="rect">
          <a:avLst/>
        </a:prstGeom>
      </xdr:spPr>
    </xdr:pic>
    <xdr:clientData/>
  </xdr:twoCellAnchor>
  <xdr:twoCellAnchor editAs="oneCell">
    <xdr:from>
      <xdr:col>2</xdr:col>
      <xdr:colOff>0</xdr:colOff>
      <xdr:row>1</xdr:row>
      <xdr:rowOff>0</xdr:rowOff>
    </xdr:from>
    <xdr:to>
      <xdr:col>5</xdr:col>
      <xdr:colOff>257175</xdr:colOff>
      <xdr:row>4</xdr:row>
      <xdr:rowOff>85725</xdr:rowOff>
    </xdr:to>
    <xdr:pic>
      <xdr:nvPicPr>
        <xdr:cNvPr id="8" name="Picture 7">
          <a:extLst>
            <a:ext uri="{FF2B5EF4-FFF2-40B4-BE49-F238E27FC236}">
              <a16:creationId xmlns:a16="http://schemas.microsoft.com/office/drawing/2014/main" id="{4915C0AA-A8A1-C3E4-6EC9-EA730821F7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43050" y="161925"/>
          <a:ext cx="2571750" cy="571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40320</xdr:colOff>
      <xdr:row>2</xdr:row>
      <xdr:rowOff>113760</xdr:rowOff>
    </xdr:from>
    <xdr:to>
      <xdr:col>1</xdr:col>
      <xdr:colOff>106920</xdr:colOff>
      <xdr:row>4</xdr:row>
      <xdr:rowOff>85680</xdr:rowOff>
    </xdr:to>
    <xdr:pic>
      <xdr:nvPicPr>
        <xdr:cNvPr id="2" name="Graphics 2">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a:stretch/>
      </xdr:blipFill>
      <xdr:spPr>
        <a:xfrm>
          <a:off x="40320" y="466920"/>
          <a:ext cx="882720" cy="297000"/>
        </a:xfrm>
        <a:prstGeom prst="rect">
          <a:avLst/>
        </a:prstGeom>
        <a:noFill/>
        <a:ln w="0">
          <a:noFill/>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creativecommons.org/licenses/by-nc-nd/2.5/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D7"/>
  </sheetPr>
  <dimension ref="A1:BL1032"/>
  <sheetViews>
    <sheetView tabSelected="1" zoomScaleNormal="100" workbookViewId="0">
      <selection activeCell="F13" sqref="F13:G13"/>
    </sheetView>
  </sheetViews>
  <sheetFormatPr defaultColWidth="11.5703125" defaultRowHeight="12.75" customHeight="1" x14ac:dyDescent="0.2"/>
  <sheetData>
    <row r="1" spans="1:64" x14ac:dyDescent="0.2">
      <c r="A1" s="7"/>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row>
    <row r="2" spans="1:64" x14ac:dyDescent="0.2">
      <c r="A2" s="7"/>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row>
    <row r="3" spans="1:64" x14ac:dyDescent="0.2">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row>
    <row r="4" spans="1:64" x14ac:dyDescent="0.2">
      <c r="A4" s="7"/>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64" x14ac:dyDescent="0.2">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row>
    <row r="6" spans="1:64" x14ac:dyDescent="0.2">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row>
    <row r="7" spans="1:64" ht="15.75" x14ac:dyDescent="0.2">
      <c r="A7" s="232" t="s">
        <v>0</v>
      </c>
      <c r="B7" s="232"/>
      <c r="C7" s="232"/>
      <c r="D7" s="232"/>
      <c r="E7" s="232"/>
      <c r="F7" s="232"/>
      <c r="G7" s="232"/>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row>
    <row r="8" spans="1:64" x14ac:dyDescent="0.2">
      <c r="A8" s="9"/>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row>
    <row r="9" spans="1:64" x14ac:dyDescent="0.2">
      <c r="A9" s="9"/>
      <c r="B9" s="8"/>
      <c r="C9" s="8"/>
      <c r="D9" s="8"/>
      <c r="E9" s="8"/>
      <c r="F9" s="233" t="s">
        <v>1</v>
      </c>
      <c r="G9" s="233"/>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row>
    <row r="10" spans="1:64" x14ac:dyDescent="0.2">
      <c r="A10" s="9"/>
      <c r="B10" s="8"/>
      <c r="C10" s="8"/>
      <c r="D10" s="8"/>
      <c r="E10" s="8"/>
      <c r="F10" s="6"/>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row>
    <row r="11" spans="1:64" x14ac:dyDescent="0.2">
      <c r="A11" s="234" t="s">
        <v>2</v>
      </c>
      <c r="B11" s="234"/>
      <c r="C11" s="234"/>
      <c r="D11" s="234"/>
      <c r="E11" s="234"/>
      <c r="F11" s="234"/>
      <c r="G11" s="234"/>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row>
    <row r="12" spans="1:64" x14ac:dyDescent="0.2">
      <c r="F12" s="235" t="s">
        <v>3</v>
      </c>
      <c r="G12" s="235"/>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64" x14ac:dyDescent="0.2">
      <c r="E13" t="s">
        <v>4</v>
      </c>
      <c r="F13" s="236">
        <v>45483</v>
      </c>
      <c r="G13" s="236"/>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row>
    <row r="14" spans="1:64" x14ac:dyDescent="0.2">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row>
    <row r="15" spans="1:64" x14ac:dyDescent="0.2">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row>
    <row r="16" spans="1:64" x14ac:dyDescent="0.2">
      <c r="C16" s="235" t="s">
        <v>5</v>
      </c>
      <c r="D16" s="235"/>
      <c r="E16" s="235"/>
      <c r="F16" s="235"/>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row>
    <row r="17" spans="1:64" x14ac:dyDescent="0.2">
      <c r="B17" s="10" t="s">
        <v>6</v>
      </c>
      <c r="C17" s="237"/>
      <c r="D17" s="238"/>
      <c r="E17" s="238"/>
      <c r="F17" s="239"/>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row>
    <row r="18" spans="1:64" x14ac:dyDescent="0.2">
      <c r="C18" s="235" t="s">
        <v>7</v>
      </c>
      <c r="D18" s="235"/>
      <c r="E18" s="235"/>
      <c r="F18" s="235"/>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row>
    <row r="19" spans="1:64" x14ac:dyDescent="0.2">
      <c r="B19" s="10" t="s">
        <v>8</v>
      </c>
      <c r="C19" s="237"/>
      <c r="D19" s="238"/>
      <c r="E19" s="238"/>
      <c r="F19" s="239"/>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row>
    <row r="20" spans="1:64" x14ac:dyDescent="0.2">
      <c r="B20" s="10"/>
      <c r="C20" s="240"/>
      <c r="D20" s="240"/>
      <c r="E20" s="240"/>
      <c r="F20" s="240"/>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64" x14ac:dyDescent="0.2">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64" ht="53.25" customHeight="1" x14ac:dyDescent="0.2">
      <c r="A22" s="242" t="s">
        <v>9</v>
      </c>
      <c r="B22" s="242"/>
      <c r="C22" s="242"/>
      <c r="D22" s="242"/>
      <c r="E22" s="242"/>
      <c r="F22" s="242"/>
      <c r="G22" s="242"/>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row>
    <row r="23" spans="1:64" x14ac:dyDescent="0.2">
      <c r="A23" s="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row>
    <row r="24" spans="1:64" x14ac:dyDescent="0.2">
      <c r="A24" s="4"/>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row>
    <row r="25" spans="1:64" ht="12.75" customHeight="1" x14ac:dyDescent="0.2">
      <c r="A25" s="243" t="s">
        <v>10</v>
      </c>
      <c r="B25" s="243"/>
      <c r="C25" s="243"/>
      <c r="D25" s="243"/>
      <c r="E25" s="243"/>
      <c r="F25" s="243"/>
      <c r="G25" s="243"/>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row>
    <row r="26" spans="1:64" x14ac:dyDescent="0.2">
      <c r="A26" s="5"/>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row>
    <row r="27" spans="1:64" ht="12.75" customHeight="1" x14ac:dyDescent="0.2">
      <c r="A27" s="244" t="s">
        <v>11</v>
      </c>
      <c r="B27" s="244"/>
      <c r="C27" s="244"/>
      <c r="D27" s="244"/>
      <c r="E27" s="244"/>
      <c r="F27" s="244"/>
      <c r="G27" s="244"/>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row>
    <row r="28" spans="1:64" ht="12.75" customHeight="1" x14ac:dyDescent="0.2">
      <c r="A28" s="241" t="s">
        <v>12</v>
      </c>
      <c r="B28" s="241"/>
      <c r="C28" s="241"/>
      <c r="D28" s="241"/>
      <c r="E28" s="241"/>
      <c r="F28" s="241"/>
      <c r="G28" s="241"/>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row>
    <row r="29" spans="1:64" ht="12.75" customHeight="1" x14ac:dyDescent="0.2">
      <c r="A29" s="241" t="s">
        <v>13</v>
      </c>
      <c r="B29" s="241"/>
      <c r="C29" s="241"/>
      <c r="D29" s="241"/>
      <c r="E29" s="241"/>
      <c r="F29" s="241"/>
      <c r="G29" s="241"/>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row>
    <row r="30" spans="1:64" x14ac:dyDescent="0.2">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row>
    <row r="31" spans="1:64" ht="12.75" customHeight="1" x14ac:dyDescent="0.2">
      <c r="A31" s="241" t="s">
        <v>14</v>
      </c>
      <c r="B31" s="241"/>
      <c r="C31" s="241"/>
      <c r="D31" s="241"/>
      <c r="E31" s="241"/>
      <c r="F31" s="241"/>
      <c r="G31" s="241"/>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row>
    <row r="32" spans="1:64" ht="23.85" customHeight="1" x14ac:dyDescent="0.2">
      <c r="A32" s="241" t="s">
        <v>15</v>
      </c>
      <c r="B32" s="241"/>
      <c r="C32" s="241"/>
      <c r="D32" s="241"/>
      <c r="E32" s="241"/>
      <c r="F32" s="241"/>
      <c r="G32" s="241"/>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row>
    <row r="33" spans="1:64" x14ac:dyDescent="0.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row>
    <row r="34" spans="1:64" x14ac:dyDescent="0.2">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row>
    <row r="35" spans="1:64" x14ac:dyDescent="0.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row>
    <row r="36" spans="1:64" x14ac:dyDescent="0.2">
      <c r="A36" s="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row>
    <row r="37" spans="1:64" x14ac:dyDescent="0.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row>
    <row r="38" spans="1:64" x14ac:dyDescent="0.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row>
    <row r="39" spans="1:64" x14ac:dyDescent="0.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row>
    <row r="40" spans="1:64" x14ac:dyDescent="0.2">
      <c r="A40" s="11"/>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row>
    <row r="41" spans="1:64" x14ac:dyDescent="0.2">
      <c r="A41" s="12"/>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row>
    <row r="42" spans="1:64" x14ac:dyDescent="0.2">
      <c r="A42" s="12"/>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row>
    <row r="43" spans="1:64" x14ac:dyDescent="0.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row>
    <row r="44" spans="1:64"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row>
    <row r="45" spans="1:64" x14ac:dyDescent="0.2">
      <c r="A45" s="11"/>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row>
    <row r="46" spans="1:64" x14ac:dyDescent="0.2">
      <c r="A46" s="13"/>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row>
    <row r="47" spans="1:64" x14ac:dyDescent="0.2">
      <c r="A47" s="11"/>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row>
    <row r="48" spans="1:64" x14ac:dyDescent="0.2">
      <c r="A48" s="12"/>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row>
    <row r="49" spans="1:64" x14ac:dyDescent="0.2">
      <c r="A49" s="11"/>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row>
    <row r="50" spans="1:64" x14ac:dyDescent="0.2">
      <c r="A50" s="12"/>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row>
    <row r="51" spans="1:64"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row>
    <row r="52" spans="1:64" x14ac:dyDescent="0.2">
      <c r="A52" s="14"/>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row>
    <row r="53" spans="1:64" x14ac:dyDescent="0.2">
      <c r="A53" s="13"/>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row>
    <row r="54" spans="1:64" x14ac:dyDescent="0.2">
      <c r="A54" s="14"/>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row>
    <row r="55" spans="1:64" x14ac:dyDescent="0.2">
      <c r="A55" s="14"/>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row>
    <row r="56" spans="1:64" x14ac:dyDescent="0.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row>
    <row r="57" spans="1:64" x14ac:dyDescent="0.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row>
    <row r="58" spans="1:64" x14ac:dyDescent="0.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row>
    <row r="59" spans="1:64" x14ac:dyDescent="0.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row>
    <row r="60" spans="1:64" x14ac:dyDescent="0.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row>
    <row r="61" spans="1:64" x14ac:dyDescent="0.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row>
    <row r="62" spans="1:64" x14ac:dyDescent="0.2">
      <c r="A62" s="1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row>
    <row r="63" spans="1:64" x14ac:dyDescent="0.2">
      <c r="A63" s="1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row>
    <row r="64" spans="1:64" x14ac:dyDescent="0.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row>
    <row r="65" spans="1:64" x14ac:dyDescent="0.2">
      <c r="A65" s="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row>
    <row r="66" spans="1:64" x14ac:dyDescent="0.2">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row>
    <row r="67" spans="1:64" x14ac:dyDescent="0.2">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row>
    <row r="68" spans="1:64" x14ac:dyDescent="0.2">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row>
    <row r="69" spans="1:64" x14ac:dyDescent="0.2">
      <c r="A69" s="14"/>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row>
    <row r="70" spans="1:64" x14ac:dyDescent="0.2">
      <c r="A70" s="14"/>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row>
    <row r="71" spans="1:64" x14ac:dyDescent="0.2">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row>
    <row r="72" spans="1:64" x14ac:dyDescent="0.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row>
    <row r="73" spans="1:64" x14ac:dyDescent="0.2">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row>
    <row r="74" spans="1:64" x14ac:dyDescent="0.2">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row>
    <row r="75" spans="1:64" x14ac:dyDescent="0.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row>
    <row r="76" spans="1:64" x14ac:dyDescent="0.2">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row>
    <row r="77" spans="1:64" x14ac:dyDescent="0.2">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row>
    <row r="78" spans="1:64"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row>
    <row r="79" spans="1:64" x14ac:dyDescent="0.2">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row>
    <row r="80" spans="1:64" x14ac:dyDescent="0.2">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row>
    <row r="81" spans="1:64" x14ac:dyDescent="0.2">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row>
    <row r="82" spans="1:64" x14ac:dyDescent="0.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row>
    <row r="83" spans="1:64" x14ac:dyDescent="0.2">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row>
    <row r="84" spans="1:64" x14ac:dyDescent="0.2">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row>
    <row r="85" spans="1:64" x14ac:dyDescent="0.2">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row>
    <row r="86" spans="1:64" x14ac:dyDescent="0.2">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row>
    <row r="87" spans="1:64" x14ac:dyDescent="0.2">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row>
    <row r="88" spans="1:64" x14ac:dyDescent="0.2">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row>
    <row r="89" spans="1:64" x14ac:dyDescent="0.2">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row>
    <row r="90" spans="1:64" x14ac:dyDescent="0.2">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row>
    <row r="91" spans="1:64" x14ac:dyDescent="0.2">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row>
    <row r="92" spans="1:64" x14ac:dyDescent="0.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row>
    <row r="93" spans="1:64" x14ac:dyDescent="0.2">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row>
    <row r="94" spans="1:64" x14ac:dyDescent="0.2">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row>
    <row r="95" spans="1:64" x14ac:dyDescent="0.2">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row>
    <row r="96" spans="1:64" x14ac:dyDescent="0.2">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row>
    <row r="97" spans="1:64" x14ac:dyDescent="0.2">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row>
    <row r="98" spans="1:64" x14ac:dyDescent="0.2">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row>
    <row r="99" spans="1:64" x14ac:dyDescent="0.2">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row>
    <row r="100" spans="1:64" x14ac:dyDescent="0.2">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row>
    <row r="101" spans="1:64" x14ac:dyDescent="0.2">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row>
    <row r="102" spans="1:64" x14ac:dyDescent="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row>
    <row r="103" spans="1:64" x14ac:dyDescent="0.2">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row>
    <row r="104" spans="1:64" x14ac:dyDescent="0.2">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row>
    <row r="105" spans="1:64" x14ac:dyDescent="0.2">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row>
    <row r="106" spans="1:64" x14ac:dyDescent="0.2">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row>
    <row r="107" spans="1:64" x14ac:dyDescent="0.2">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row>
    <row r="108" spans="1:64" x14ac:dyDescent="0.2">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row>
    <row r="109" spans="1:64" x14ac:dyDescent="0.2">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row>
    <row r="110" spans="1:64" x14ac:dyDescent="0.2">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row>
    <row r="111" spans="1:64" x14ac:dyDescent="0.2">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row>
    <row r="112" spans="1:64" x14ac:dyDescent="0.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row>
    <row r="113" spans="1:64" x14ac:dyDescent="0.2">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row>
    <row r="114" spans="1:64" x14ac:dyDescent="0.2">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row>
    <row r="115" spans="1:64" x14ac:dyDescent="0.2">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row>
    <row r="116" spans="1:64" x14ac:dyDescent="0.2">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row>
    <row r="117" spans="1:64" x14ac:dyDescent="0.2">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row>
    <row r="118" spans="1:64" x14ac:dyDescent="0.2">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row>
    <row r="119" spans="1:64"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row>
    <row r="120" spans="1:64"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row>
    <row r="121" spans="1:64"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row>
    <row r="122" spans="1:64"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row>
    <row r="123" spans="1:64"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row>
    <row r="124" spans="1:64"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row>
    <row r="125" spans="1:64"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row>
    <row r="126" spans="1:64"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row>
    <row r="127" spans="1:64"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row>
    <row r="128" spans="1:64"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row>
    <row r="129" spans="1:64"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row>
    <row r="130" spans="1:64" x14ac:dyDescent="0.2">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row>
    <row r="131" spans="1:64" x14ac:dyDescent="0.2">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row>
    <row r="132" spans="1:64" x14ac:dyDescent="0.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row>
    <row r="133" spans="1:64" x14ac:dyDescent="0.2">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row>
    <row r="134" spans="1:64" x14ac:dyDescent="0.2">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row>
    <row r="135" spans="1:64" x14ac:dyDescent="0.2">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row>
    <row r="136" spans="1:64" x14ac:dyDescent="0.2">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row>
    <row r="137" spans="1:64" x14ac:dyDescent="0.2">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row>
    <row r="138" spans="1:64" x14ac:dyDescent="0.2">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row>
    <row r="139" spans="1:64" x14ac:dyDescent="0.2">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row>
    <row r="140" spans="1:64" x14ac:dyDescent="0.2">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row>
    <row r="141" spans="1:64" x14ac:dyDescent="0.2">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row>
    <row r="142" spans="1:64" x14ac:dyDescent="0.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row>
    <row r="143" spans="1:64" x14ac:dyDescent="0.2">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row>
    <row r="144" spans="1:64" x14ac:dyDescent="0.2">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row>
    <row r="145" spans="1:64" x14ac:dyDescent="0.2">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row>
    <row r="146" spans="1:64" x14ac:dyDescent="0.2">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row>
    <row r="147" spans="1:64" x14ac:dyDescent="0.2">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row>
    <row r="148" spans="1:64" x14ac:dyDescent="0.2">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row>
    <row r="149" spans="1:64" x14ac:dyDescent="0.2">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row>
    <row r="150" spans="1:64" x14ac:dyDescent="0.2">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row>
    <row r="151" spans="1:64" x14ac:dyDescent="0.2">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row>
    <row r="152" spans="1:64" x14ac:dyDescent="0.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row>
    <row r="153" spans="1:64" x14ac:dyDescent="0.2">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row>
    <row r="154" spans="1:64" x14ac:dyDescent="0.2">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row>
    <row r="155" spans="1:64" x14ac:dyDescent="0.2">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row>
    <row r="156" spans="1:64" x14ac:dyDescent="0.2">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row>
    <row r="157" spans="1:64" x14ac:dyDescent="0.2">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row>
    <row r="158" spans="1:64" x14ac:dyDescent="0.2">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row>
    <row r="159" spans="1:64" x14ac:dyDescent="0.2">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row>
    <row r="160" spans="1:64" x14ac:dyDescent="0.2">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row>
    <row r="161" spans="1:64" x14ac:dyDescent="0.2">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row>
    <row r="162" spans="1:64" x14ac:dyDescent="0.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row>
    <row r="163" spans="1:64" x14ac:dyDescent="0.2">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row>
    <row r="164" spans="1:64" x14ac:dyDescent="0.2">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row>
    <row r="165" spans="1:64" x14ac:dyDescent="0.2">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row>
    <row r="166" spans="1:64" x14ac:dyDescent="0.2">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row>
    <row r="167" spans="1:64" x14ac:dyDescent="0.2">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row>
    <row r="168" spans="1:64" x14ac:dyDescent="0.2">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row>
    <row r="169" spans="1:64" x14ac:dyDescent="0.2">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row>
    <row r="170" spans="1:64" x14ac:dyDescent="0.2">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row>
    <row r="171" spans="1:64" x14ac:dyDescent="0.2">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row>
    <row r="172" spans="1:64" x14ac:dyDescent="0.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row>
    <row r="173" spans="1:64" x14ac:dyDescent="0.2">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row>
    <row r="174" spans="1:64" x14ac:dyDescent="0.2">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row>
    <row r="175" spans="1:64" x14ac:dyDescent="0.2">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row>
    <row r="176" spans="1:64" x14ac:dyDescent="0.2">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row>
    <row r="177" spans="1:64" x14ac:dyDescent="0.2">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row>
    <row r="178" spans="1:64" x14ac:dyDescent="0.2">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row>
    <row r="179" spans="1:64" x14ac:dyDescent="0.2">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row>
    <row r="180" spans="1:64" x14ac:dyDescent="0.2">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row>
    <row r="181" spans="1:64" x14ac:dyDescent="0.2">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row>
    <row r="182" spans="1:64" x14ac:dyDescent="0.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row>
    <row r="183" spans="1:64" x14ac:dyDescent="0.2">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row>
    <row r="184" spans="1:64" x14ac:dyDescent="0.2">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row>
    <row r="185" spans="1:64" x14ac:dyDescent="0.2">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row>
    <row r="186" spans="1:64" x14ac:dyDescent="0.2">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row>
    <row r="187" spans="1:64" x14ac:dyDescent="0.2">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row>
    <row r="188" spans="1:64" x14ac:dyDescent="0.2">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row>
    <row r="189" spans="1:64" x14ac:dyDescent="0.2">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row>
    <row r="190" spans="1:64" x14ac:dyDescent="0.2">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row>
    <row r="191" spans="1:64" x14ac:dyDescent="0.2">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row>
    <row r="192" spans="1:64" x14ac:dyDescent="0.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row>
    <row r="193" spans="1:64" x14ac:dyDescent="0.2">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row>
    <row r="194" spans="1:64" x14ac:dyDescent="0.2">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row>
    <row r="195" spans="1:64" x14ac:dyDescent="0.2">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row>
    <row r="196" spans="1:64" x14ac:dyDescent="0.2">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row>
    <row r="197" spans="1:64" x14ac:dyDescent="0.2">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row>
    <row r="198" spans="1:64" x14ac:dyDescent="0.2">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row>
    <row r="199" spans="1:64" x14ac:dyDescent="0.2">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row>
    <row r="200" spans="1:64" x14ac:dyDescent="0.2">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row>
    <row r="201" spans="1:64" x14ac:dyDescent="0.2">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row>
    <row r="202" spans="1:64" x14ac:dyDescent="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row>
    <row r="203" spans="1:64" x14ac:dyDescent="0.2">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row>
    <row r="204" spans="1:64" x14ac:dyDescent="0.2">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row>
    <row r="205" spans="1:64" x14ac:dyDescent="0.2">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row>
    <row r="206" spans="1:64" x14ac:dyDescent="0.2">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row>
    <row r="207" spans="1:64" x14ac:dyDescent="0.2">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row>
    <row r="208" spans="1:64" x14ac:dyDescent="0.2">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row>
    <row r="209" spans="1:64" x14ac:dyDescent="0.2">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row>
    <row r="210" spans="1:64" x14ac:dyDescent="0.2">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row>
    <row r="211" spans="1:64" x14ac:dyDescent="0.2">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row>
    <row r="212" spans="1:64" x14ac:dyDescent="0.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row>
    <row r="213" spans="1:64" x14ac:dyDescent="0.2">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row>
    <row r="214" spans="1:64" x14ac:dyDescent="0.2">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row>
    <row r="215" spans="1:64" x14ac:dyDescent="0.2">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row>
    <row r="216" spans="1:64" x14ac:dyDescent="0.2">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row>
    <row r="217" spans="1:64" x14ac:dyDescent="0.2">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row>
    <row r="218" spans="1:64" x14ac:dyDescent="0.2">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row>
    <row r="219" spans="1:64" x14ac:dyDescent="0.2">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row>
    <row r="220" spans="1:64" x14ac:dyDescent="0.2">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row>
    <row r="221" spans="1:64" x14ac:dyDescent="0.2">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row>
    <row r="222" spans="1:64" x14ac:dyDescent="0.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row>
    <row r="223" spans="1:64" x14ac:dyDescent="0.2">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row>
    <row r="224" spans="1:64" x14ac:dyDescent="0.2">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row>
    <row r="225" spans="1:64" x14ac:dyDescent="0.2">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row>
    <row r="226" spans="1:64" x14ac:dyDescent="0.2">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row>
    <row r="227" spans="1:64" x14ac:dyDescent="0.2">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row>
    <row r="228" spans="1:64" x14ac:dyDescent="0.2">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row>
    <row r="229" spans="1:64" x14ac:dyDescent="0.2">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row>
    <row r="230" spans="1:64" x14ac:dyDescent="0.2">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row>
    <row r="231" spans="1:64" x14ac:dyDescent="0.2">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row>
    <row r="232" spans="1:64" x14ac:dyDescent="0.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row>
    <row r="233" spans="1:64" x14ac:dyDescent="0.2">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row>
    <row r="234" spans="1:64" x14ac:dyDescent="0.2">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row>
    <row r="235" spans="1:64" x14ac:dyDescent="0.2">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row>
    <row r="236" spans="1:64" x14ac:dyDescent="0.2">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row>
    <row r="237" spans="1:64" x14ac:dyDescent="0.2">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row>
    <row r="238" spans="1:64" x14ac:dyDescent="0.2">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row>
    <row r="239" spans="1:64" x14ac:dyDescent="0.2">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row>
    <row r="240" spans="1:64" x14ac:dyDescent="0.2">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row>
    <row r="241" spans="1:64" x14ac:dyDescent="0.2">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row>
    <row r="242" spans="1:64" x14ac:dyDescent="0.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row>
    <row r="243" spans="1:64" x14ac:dyDescent="0.2">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row>
    <row r="244" spans="1:64" x14ac:dyDescent="0.2">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row>
    <row r="245" spans="1:64" x14ac:dyDescent="0.2">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row>
    <row r="246" spans="1:64" x14ac:dyDescent="0.2">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row>
    <row r="247" spans="1:64" x14ac:dyDescent="0.2">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row>
    <row r="248" spans="1:64" x14ac:dyDescent="0.2">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row>
    <row r="249" spans="1:64" x14ac:dyDescent="0.2">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row>
    <row r="250" spans="1:64" x14ac:dyDescent="0.2">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row>
    <row r="251" spans="1:64" x14ac:dyDescent="0.2">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row>
    <row r="252" spans="1:64" x14ac:dyDescent="0.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row>
    <row r="253" spans="1:64" x14ac:dyDescent="0.2">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row>
    <row r="254" spans="1:64" x14ac:dyDescent="0.2">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row>
    <row r="255" spans="1:64" x14ac:dyDescent="0.2">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row>
    <row r="256" spans="1:64" x14ac:dyDescent="0.2">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row>
    <row r="257" spans="1:64" x14ac:dyDescent="0.2">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row>
    <row r="258" spans="1:64" x14ac:dyDescent="0.2">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row>
    <row r="259" spans="1:64" x14ac:dyDescent="0.2">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row>
    <row r="260" spans="1:64" x14ac:dyDescent="0.2">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row>
    <row r="261" spans="1:64" x14ac:dyDescent="0.2">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row>
    <row r="262" spans="1:64" x14ac:dyDescent="0.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row>
    <row r="263" spans="1:64" x14ac:dyDescent="0.2">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row>
    <row r="264" spans="1:64" x14ac:dyDescent="0.2">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row>
    <row r="265" spans="1:64" x14ac:dyDescent="0.2">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row>
    <row r="266" spans="1:64" x14ac:dyDescent="0.2">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row>
    <row r="267" spans="1:64" x14ac:dyDescent="0.2">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row>
    <row r="268" spans="1:64" x14ac:dyDescent="0.2">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row>
    <row r="269" spans="1:64" x14ac:dyDescent="0.2">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row>
    <row r="270" spans="1:64" x14ac:dyDescent="0.2">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row>
    <row r="271" spans="1:64" x14ac:dyDescent="0.2">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row>
    <row r="272" spans="1:64" x14ac:dyDescent="0.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row>
    <row r="273" spans="1:64" x14ac:dyDescent="0.2">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row>
    <row r="274" spans="1:64" x14ac:dyDescent="0.2">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row>
    <row r="275" spans="1:64" x14ac:dyDescent="0.2">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row>
    <row r="276" spans="1:64" x14ac:dyDescent="0.2">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row>
    <row r="277" spans="1:64" x14ac:dyDescent="0.2">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row>
    <row r="278" spans="1:64" x14ac:dyDescent="0.2">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row>
    <row r="279" spans="1:64" x14ac:dyDescent="0.2">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row>
    <row r="280" spans="1:64" x14ac:dyDescent="0.2">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row>
    <row r="281" spans="1:64" x14ac:dyDescent="0.2">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row>
    <row r="282" spans="1:64" x14ac:dyDescent="0.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row>
    <row r="283" spans="1:64" x14ac:dyDescent="0.2">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row>
    <row r="284" spans="1:64" x14ac:dyDescent="0.2">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row>
    <row r="285" spans="1:64" x14ac:dyDescent="0.2">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row>
    <row r="286" spans="1:64" x14ac:dyDescent="0.2">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row>
    <row r="287" spans="1:64" x14ac:dyDescent="0.2">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row>
    <row r="288" spans="1:64" x14ac:dyDescent="0.2">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row>
    <row r="289" spans="1:64" x14ac:dyDescent="0.2">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row>
    <row r="290" spans="1:64" x14ac:dyDescent="0.2">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row>
    <row r="291" spans="1:64" x14ac:dyDescent="0.2">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row>
    <row r="292" spans="1:64" x14ac:dyDescent="0.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row>
    <row r="293" spans="1:64" x14ac:dyDescent="0.2">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row>
    <row r="294" spans="1:64" x14ac:dyDescent="0.2">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row>
    <row r="295" spans="1:64" x14ac:dyDescent="0.2">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row>
    <row r="296" spans="1:64" x14ac:dyDescent="0.2">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row>
    <row r="297" spans="1:64" x14ac:dyDescent="0.2">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row>
    <row r="298" spans="1:64" x14ac:dyDescent="0.2">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row>
    <row r="299" spans="1:64" x14ac:dyDescent="0.2">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row>
    <row r="300" spans="1:64" x14ac:dyDescent="0.2">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row>
    <row r="301" spans="1:64" x14ac:dyDescent="0.2">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row>
    <row r="302" spans="1:64" x14ac:dyDescent="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row>
    <row r="303" spans="1:64" x14ac:dyDescent="0.2">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row>
    <row r="304" spans="1:64" x14ac:dyDescent="0.2">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row>
    <row r="305" spans="1:64" x14ac:dyDescent="0.2">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row>
    <row r="306" spans="1:64" x14ac:dyDescent="0.2">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row>
    <row r="307" spans="1:64" x14ac:dyDescent="0.2">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row>
    <row r="308" spans="1:64" x14ac:dyDescent="0.2">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row>
    <row r="309" spans="1:64" x14ac:dyDescent="0.2">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row>
    <row r="310" spans="1:64" x14ac:dyDescent="0.2">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row>
    <row r="311" spans="1:64" x14ac:dyDescent="0.2">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row>
    <row r="312" spans="1:64" x14ac:dyDescent="0.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row>
    <row r="313" spans="1:64" x14ac:dyDescent="0.2">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row>
    <row r="314" spans="1:64" x14ac:dyDescent="0.2">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row>
    <row r="315" spans="1:64" x14ac:dyDescent="0.2">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row>
    <row r="316" spans="1:64" x14ac:dyDescent="0.2">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row>
    <row r="317" spans="1:64" x14ac:dyDescent="0.2">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row>
    <row r="318" spans="1:64" x14ac:dyDescent="0.2">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row>
    <row r="319" spans="1:64" x14ac:dyDescent="0.2">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row>
    <row r="320" spans="1:64" x14ac:dyDescent="0.2">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row>
    <row r="321" spans="1:64" x14ac:dyDescent="0.2">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row>
    <row r="322" spans="1:64" x14ac:dyDescent="0.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row>
    <row r="323" spans="1:64" x14ac:dyDescent="0.2">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row>
    <row r="324" spans="1:64" x14ac:dyDescent="0.2">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row>
    <row r="325" spans="1:64" x14ac:dyDescent="0.2">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row>
    <row r="326" spans="1:64" x14ac:dyDescent="0.2">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row>
    <row r="327" spans="1:64" x14ac:dyDescent="0.2">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row>
    <row r="328" spans="1:64" x14ac:dyDescent="0.2">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row>
    <row r="329" spans="1:64" x14ac:dyDescent="0.2">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row>
    <row r="330" spans="1:64" x14ac:dyDescent="0.2">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row>
    <row r="331" spans="1:64" x14ac:dyDescent="0.2">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row>
    <row r="332" spans="1:64" x14ac:dyDescent="0.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row>
    <row r="333" spans="1:64" x14ac:dyDescent="0.2">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row>
    <row r="334" spans="1:64" x14ac:dyDescent="0.2">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row>
    <row r="335" spans="1:64" x14ac:dyDescent="0.2">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row>
    <row r="336" spans="1:64" x14ac:dyDescent="0.2">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row>
    <row r="337" spans="1:64" x14ac:dyDescent="0.2">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row>
    <row r="338" spans="1:64" x14ac:dyDescent="0.2">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row>
    <row r="339" spans="1:64" x14ac:dyDescent="0.2">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row>
    <row r="340" spans="1:64" x14ac:dyDescent="0.2">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row>
    <row r="341" spans="1:64" x14ac:dyDescent="0.2">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row>
    <row r="342" spans="1:64" x14ac:dyDescent="0.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row>
    <row r="343" spans="1:64" x14ac:dyDescent="0.2">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row>
    <row r="344" spans="1:64" x14ac:dyDescent="0.2">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row>
    <row r="345" spans="1:64" x14ac:dyDescent="0.2">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row>
    <row r="346" spans="1:64" x14ac:dyDescent="0.2">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row>
    <row r="347" spans="1:64" x14ac:dyDescent="0.2">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row>
    <row r="348" spans="1:64" x14ac:dyDescent="0.2">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row>
    <row r="349" spans="1:64" x14ac:dyDescent="0.2">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row>
    <row r="350" spans="1:64" x14ac:dyDescent="0.2">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row>
    <row r="351" spans="1:64" x14ac:dyDescent="0.2">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row>
    <row r="352" spans="1:64" x14ac:dyDescent="0.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row>
    <row r="353" spans="1:64" x14ac:dyDescent="0.2">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row>
    <row r="354" spans="1:64" x14ac:dyDescent="0.2">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row>
    <row r="355" spans="1:64" x14ac:dyDescent="0.2">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row>
    <row r="356" spans="1:64" x14ac:dyDescent="0.2">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row>
    <row r="357" spans="1:64" x14ac:dyDescent="0.2">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row>
    <row r="358" spans="1:64" x14ac:dyDescent="0.2">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row>
    <row r="359" spans="1:64" x14ac:dyDescent="0.2">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row>
    <row r="360" spans="1:64" x14ac:dyDescent="0.2">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row>
    <row r="361" spans="1:64" x14ac:dyDescent="0.2">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row>
    <row r="362" spans="1:64" x14ac:dyDescent="0.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row>
    <row r="363" spans="1:64" x14ac:dyDescent="0.2">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row>
    <row r="364" spans="1:64" x14ac:dyDescent="0.2">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row>
    <row r="365" spans="1:64" x14ac:dyDescent="0.2">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row>
    <row r="366" spans="1:64" x14ac:dyDescent="0.2">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row>
    <row r="367" spans="1:64" x14ac:dyDescent="0.2">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row>
    <row r="368" spans="1:64" x14ac:dyDescent="0.2">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row>
    <row r="369" spans="1:64" x14ac:dyDescent="0.2">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row>
    <row r="370" spans="1:64" x14ac:dyDescent="0.2">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row>
    <row r="371" spans="1:64" x14ac:dyDescent="0.2">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row>
    <row r="372" spans="1:64" x14ac:dyDescent="0.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row>
    <row r="373" spans="1:64" x14ac:dyDescent="0.2">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row>
    <row r="374" spans="1:64" x14ac:dyDescent="0.2">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row>
    <row r="375" spans="1:64" x14ac:dyDescent="0.2">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row>
    <row r="376" spans="1:64" x14ac:dyDescent="0.2">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row>
    <row r="377" spans="1:64" x14ac:dyDescent="0.2">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row>
    <row r="378" spans="1:64" x14ac:dyDescent="0.2">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row>
    <row r="379" spans="1:64" x14ac:dyDescent="0.2">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row>
    <row r="380" spans="1:64" x14ac:dyDescent="0.2">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row>
    <row r="381" spans="1:64" x14ac:dyDescent="0.2">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row>
    <row r="382" spans="1:64" x14ac:dyDescent="0.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row>
    <row r="383" spans="1:64" x14ac:dyDescent="0.2">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row>
    <row r="384" spans="1:64" x14ac:dyDescent="0.2">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row>
    <row r="385" spans="1:64" x14ac:dyDescent="0.2">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row>
    <row r="386" spans="1:64" x14ac:dyDescent="0.2">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row>
    <row r="387" spans="1:64" x14ac:dyDescent="0.2">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row>
    <row r="388" spans="1:64" x14ac:dyDescent="0.2">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row>
    <row r="389" spans="1:64" x14ac:dyDescent="0.2">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row>
    <row r="390" spans="1:64" x14ac:dyDescent="0.2">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row>
    <row r="391" spans="1:64" x14ac:dyDescent="0.2">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row>
    <row r="392" spans="1:64" x14ac:dyDescent="0.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row>
    <row r="393" spans="1:64" x14ac:dyDescent="0.2">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row>
    <row r="394" spans="1:64" x14ac:dyDescent="0.2">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row>
    <row r="395" spans="1:64" x14ac:dyDescent="0.2">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row>
    <row r="396" spans="1:64" x14ac:dyDescent="0.2">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row>
    <row r="397" spans="1:64" x14ac:dyDescent="0.2">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row>
    <row r="398" spans="1:64" x14ac:dyDescent="0.2">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row>
    <row r="399" spans="1:64" x14ac:dyDescent="0.2">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row>
    <row r="400" spans="1:64" x14ac:dyDescent="0.2">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row>
    <row r="401" spans="1:64" x14ac:dyDescent="0.2">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row>
    <row r="402" spans="1:64" x14ac:dyDescent="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row>
    <row r="403" spans="1:64" x14ac:dyDescent="0.2">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row>
    <row r="404" spans="1:64" x14ac:dyDescent="0.2">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row>
    <row r="405" spans="1:64" x14ac:dyDescent="0.2">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row>
    <row r="406" spans="1:64" x14ac:dyDescent="0.2">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row>
    <row r="407" spans="1:64" x14ac:dyDescent="0.2">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row>
    <row r="408" spans="1:64" x14ac:dyDescent="0.2">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row>
    <row r="409" spans="1:64" x14ac:dyDescent="0.2">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row>
    <row r="410" spans="1:64" x14ac:dyDescent="0.2">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row>
    <row r="411" spans="1:64" x14ac:dyDescent="0.2">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row>
    <row r="412" spans="1:64" x14ac:dyDescent="0.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row>
    <row r="413" spans="1:64" x14ac:dyDescent="0.2">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row>
    <row r="414" spans="1:64" x14ac:dyDescent="0.2">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row>
    <row r="415" spans="1:64" x14ac:dyDescent="0.2">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row>
    <row r="416" spans="1:64" x14ac:dyDescent="0.2">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row>
    <row r="417" spans="1:64" x14ac:dyDescent="0.2">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row>
    <row r="418" spans="1:64" x14ac:dyDescent="0.2">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row>
    <row r="419" spans="1:64" x14ac:dyDescent="0.2">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row>
    <row r="420" spans="1:64" x14ac:dyDescent="0.2">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row>
    <row r="421" spans="1:64" x14ac:dyDescent="0.2">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row>
    <row r="422" spans="1:64" x14ac:dyDescent="0.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row>
    <row r="423" spans="1:64" x14ac:dyDescent="0.2">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row>
    <row r="424" spans="1:64" x14ac:dyDescent="0.2">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row>
    <row r="425" spans="1:64" x14ac:dyDescent="0.2">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row>
    <row r="426" spans="1:64" x14ac:dyDescent="0.2">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row>
    <row r="427" spans="1:64" x14ac:dyDescent="0.2">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row>
    <row r="428" spans="1:64" x14ac:dyDescent="0.2">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row>
    <row r="429" spans="1:64" x14ac:dyDescent="0.2">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c r="BH429" s="8"/>
      <c r="BI429" s="8"/>
      <c r="BJ429" s="8"/>
      <c r="BK429" s="8"/>
      <c r="BL429" s="8"/>
    </row>
    <row r="430" spans="1:64" x14ac:dyDescent="0.2">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row>
    <row r="431" spans="1:64" x14ac:dyDescent="0.2">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c r="BH431" s="8"/>
      <c r="BI431" s="8"/>
      <c r="BJ431" s="8"/>
      <c r="BK431" s="8"/>
      <c r="BL431" s="8"/>
    </row>
    <row r="432" spans="1:64" x14ac:dyDescent="0.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c r="BH432" s="8"/>
      <c r="BI432" s="8"/>
      <c r="BJ432" s="8"/>
      <c r="BK432" s="8"/>
      <c r="BL432" s="8"/>
    </row>
    <row r="433" spans="1:64" x14ac:dyDescent="0.2">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row>
    <row r="434" spans="1:64" x14ac:dyDescent="0.2">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c r="BH434" s="8"/>
      <c r="BI434" s="8"/>
      <c r="BJ434" s="8"/>
      <c r="BK434" s="8"/>
      <c r="BL434" s="8"/>
    </row>
    <row r="435" spans="1:64" x14ac:dyDescent="0.2">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c r="BF435" s="8"/>
      <c r="BG435" s="8"/>
      <c r="BH435" s="8"/>
      <c r="BI435" s="8"/>
      <c r="BJ435" s="8"/>
      <c r="BK435" s="8"/>
      <c r="BL435" s="8"/>
    </row>
    <row r="436" spans="1:64" x14ac:dyDescent="0.2">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row>
    <row r="437" spans="1:64" x14ac:dyDescent="0.2">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c r="BH437" s="8"/>
      <c r="BI437" s="8"/>
      <c r="BJ437" s="8"/>
      <c r="BK437" s="8"/>
      <c r="BL437" s="8"/>
    </row>
    <row r="438" spans="1:64" x14ac:dyDescent="0.2">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c r="BJ438" s="8"/>
      <c r="BK438" s="8"/>
      <c r="BL438" s="8"/>
    </row>
    <row r="439" spans="1:64" x14ac:dyDescent="0.2">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row>
    <row r="440" spans="1:64" x14ac:dyDescent="0.2">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c r="BH440" s="8"/>
      <c r="BI440" s="8"/>
      <c r="BJ440" s="8"/>
      <c r="BK440" s="8"/>
      <c r="BL440" s="8"/>
    </row>
    <row r="441" spans="1:64" x14ac:dyDescent="0.2">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row>
    <row r="442" spans="1:64" x14ac:dyDescent="0.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row>
    <row r="443" spans="1:64" x14ac:dyDescent="0.2">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row>
    <row r="444" spans="1:64" x14ac:dyDescent="0.2">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row>
    <row r="445" spans="1:64" x14ac:dyDescent="0.2">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row>
    <row r="446" spans="1:64" x14ac:dyDescent="0.2">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row>
    <row r="447" spans="1:64" x14ac:dyDescent="0.2">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row>
    <row r="448" spans="1:64" x14ac:dyDescent="0.2">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c r="BJ448" s="8"/>
      <c r="BK448" s="8"/>
      <c r="BL448" s="8"/>
    </row>
    <row r="449" spans="1:64" x14ac:dyDescent="0.2">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row>
    <row r="450" spans="1:64" x14ac:dyDescent="0.2">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row>
    <row r="451" spans="1:64" x14ac:dyDescent="0.2">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row>
    <row r="452" spans="1:64" x14ac:dyDescent="0.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row>
    <row r="453" spans="1:64" x14ac:dyDescent="0.2">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row>
    <row r="454" spans="1:64" x14ac:dyDescent="0.2">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row>
    <row r="455" spans="1:64" x14ac:dyDescent="0.2">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row>
    <row r="456" spans="1:64" x14ac:dyDescent="0.2">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row>
    <row r="457" spans="1:64" x14ac:dyDescent="0.2">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row>
    <row r="458" spans="1:64" x14ac:dyDescent="0.2">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row>
    <row r="459" spans="1:64" x14ac:dyDescent="0.2">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row>
    <row r="460" spans="1:64" x14ac:dyDescent="0.2">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c r="BJ460" s="8"/>
      <c r="BK460" s="8"/>
      <c r="BL460" s="8"/>
    </row>
    <row r="461" spans="1:64" x14ac:dyDescent="0.2">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row>
    <row r="462" spans="1:64" x14ac:dyDescent="0.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c r="BJ462" s="8"/>
      <c r="BK462" s="8"/>
      <c r="BL462" s="8"/>
    </row>
    <row r="463" spans="1:64" x14ac:dyDescent="0.2">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row>
    <row r="464" spans="1:64" x14ac:dyDescent="0.2">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row>
    <row r="465" spans="1:64" x14ac:dyDescent="0.2">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row>
    <row r="466" spans="1:64" x14ac:dyDescent="0.2">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row>
    <row r="467" spans="1:64" x14ac:dyDescent="0.2">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row>
    <row r="468" spans="1:64" x14ac:dyDescent="0.2">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row>
    <row r="469" spans="1:64" x14ac:dyDescent="0.2">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row>
    <row r="470" spans="1:64" x14ac:dyDescent="0.2">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row>
    <row r="471" spans="1:64" x14ac:dyDescent="0.2">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row>
    <row r="472" spans="1:64" x14ac:dyDescent="0.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row>
    <row r="473" spans="1:64" x14ac:dyDescent="0.2">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row>
    <row r="474" spans="1:64" x14ac:dyDescent="0.2">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row>
    <row r="475" spans="1:64" x14ac:dyDescent="0.2">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row>
    <row r="476" spans="1:64" x14ac:dyDescent="0.2">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row>
    <row r="477" spans="1:64" x14ac:dyDescent="0.2">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row>
    <row r="478" spans="1:64" x14ac:dyDescent="0.2">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row>
    <row r="479" spans="1:64" x14ac:dyDescent="0.2">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row>
    <row r="480" spans="1:64" x14ac:dyDescent="0.2">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row>
    <row r="481" spans="1:64" x14ac:dyDescent="0.2">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row>
    <row r="482" spans="1:64" x14ac:dyDescent="0.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row>
    <row r="483" spans="1:64" x14ac:dyDescent="0.2">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row>
    <row r="484" spans="1:64" x14ac:dyDescent="0.2">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row>
    <row r="485" spans="1:64" x14ac:dyDescent="0.2">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row>
    <row r="486" spans="1:64" x14ac:dyDescent="0.2">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row>
    <row r="487" spans="1:64" x14ac:dyDescent="0.2">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row>
    <row r="488" spans="1:64" x14ac:dyDescent="0.2">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row>
    <row r="489" spans="1:64" x14ac:dyDescent="0.2">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row>
    <row r="490" spans="1:64" x14ac:dyDescent="0.2">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c r="BJ490" s="8"/>
      <c r="BK490" s="8"/>
      <c r="BL490" s="8"/>
    </row>
    <row r="491" spans="1:64" x14ac:dyDescent="0.2">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row>
    <row r="492" spans="1:64" x14ac:dyDescent="0.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8"/>
      <c r="BI492" s="8"/>
      <c r="BJ492" s="8"/>
      <c r="BK492" s="8"/>
      <c r="BL492" s="8"/>
    </row>
    <row r="493" spans="1:64" x14ac:dyDescent="0.2">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c r="BH493" s="8"/>
      <c r="BI493" s="8"/>
      <c r="BJ493" s="8"/>
      <c r="BK493" s="8"/>
      <c r="BL493" s="8"/>
    </row>
    <row r="494" spans="1:64" x14ac:dyDescent="0.2">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row>
    <row r="495" spans="1:64" x14ac:dyDescent="0.2">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row>
    <row r="496" spans="1:64" x14ac:dyDescent="0.2">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row>
    <row r="497" spans="1:64" x14ac:dyDescent="0.2">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c r="BJ497" s="8"/>
      <c r="BK497" s="8"/>
      <c r="BL497" s="8"/>
    </row>
    <row r="498" spans="1:64" x14ac:dyDescent="0.2">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row>
    <row r="499" spans="1:64" x14ac:dyDescent="0.2">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row>
    <row r="500" spans="1:64" x14ac:dyDescent="0.2">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row>
    <row r="501" spans="1:64" x14ac:dyDescent="0.2">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row>
    <row r="502" spans="1:64" x14ac:dyDescent="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row>
    <row r="503" spans="1:64" x14ac:dyDescent="0.2">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row>
    <row r="504" spans="1:64" x14ac:dyDescent="0.2">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row>
    <row r="505" spans="1:64" x14ac:dyDescent="0.2">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c r="BF505" s="8"/>
      <c r="BG505" s="8"/>
      <c r="BH505" s="8"/>
      <c r="BI505" s="8"/>
      <c r="BJ505" s="8"/>
      <c r="BK505" s="8"/>
      <c r="BL505" s="8"/>
    </row>
    <row r="506" spans="1:64" x14ac:dyDescent="0.2">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row>
    <row r="507" spans="1:64" x14ac:dyDescent="0.2">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8"/>
      <c r="BI507" s="8"/>
      <c r="BJ507" s="8"/>
      <c r="BK507" s="8"/>
      <c r="BL507" s="8"/>
    </row>
    <row r="508" spans="1:64" x14ac:dyDescent="0.2">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c r="BJ508" s="8"/>
      <c r="BK508" s="8"/>
      <c r="BL508" s="8"/>
    </row>
    <row r="509" spans="1:64" x14ac:dyDescent="0.2">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c r="BJ509" s="8"/>
      <c r="BK509" s="8"/>
      <c r="BL509" s="8"/>
    </row>
    <row r="510" spans="1:64" x14ac:dyDescent="0.2">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row>
    <row r="511" spans="1:64" x14ac:dyDescent="0.2">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row>
    <row r="512" spans="1:64" x14ac:dyDescent="0.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row>
    <row r="513" spans="1:64" x14ac:dyDescent="0.2">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row>
    <row r="514" spans="1:64" x14ac:dyDescent="0.2">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c r="BJ514" s="8"/>
      <c r="BK514" s="8"/>
      <c r="BL514" s="8"/>
    </row>
    <row r="515" spans="1:64" x14ac:dyDescent="0.2">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row>
    <row r="516" spans="1:64" x14ac:dyDescent="0.2">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row>
    <row r="517" spans="1:64" x14ac:dyDescent="0.2">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c r="BJ517" s="8"/>
      <c r="BK517" s="8"/>
      <c r="BL517" s="8"/>
    </row>
    <row r="518" spans="1:64" x14ac:dyDescent="0.2">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c r="BH518" s="8"/>
      <c r="BI518" s="8"/>
      <c r="BJ518" s="8"/>
      <c r="BK518" s="8"/>
      <c r="BL518" s="8"/>
    </row>
    <row r="519" spans="1:64" x14ac:dyDescent="0.2">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row>
    <row r="520" spans="1:64" x14ac:dyDescent="0.2">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row>
    <row r="521" spans="1:64" x14ac:dyDescent="0.2">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c r="BJ521" s="8"/>
      <c r="BK521" s="8"/>
      <c r="BL521" s="8"/>
    </row>
    <row r="522" spans="1:64" x14ac:dyDescent="0.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row>
    <row r="523" spans="1:64" x14ac:dyDescent="0.2">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row>
    <row r="524" spans="1:64" x14ac:dyDescent="0.2">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c r="BH524" s="8"/>
      <c r="BI524" s="8"/>
      <c r="BJ524" s="8"/>
      <c r="BK524" s="8"/>
      <c r="BL524" s="8"/>
    </row>
    <row r="525" spans="1:64" x14ac:dyDescent="0.2">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c r="BJ525" s="8"/>
      <c r="BK525" s="8"/>
      <c r="BL525" s="8"/>
    </row>
    <row r="526" spans="1:64" x14ac:dyDescent="0.2">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row>
    <row r="527" spans="1:64" x14ac:dyDescent="0.2">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8"/>
      <c r="BI527" s="8"/>
      <c r="BJ527" s="8"/>
      <c r="BK527" s="8"/>
      <c r="BL527" s="8"/>
    </row>
    <row r="528" spans="1:64" x14ac:dyDescent="0.2">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row>
    <row r="529" spans="1:64" x14ac:dyDescent="0.2">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c r="BJ529" s="8"/>
      <c r="BK529" s="8"/>
      <c r="BL529" s="8"/>
    </row>
    <row r="530" spans="1:64" x14ac:dyDescent="0.2">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c r="BJ530" s="8"/>
      <c r="BK530" s="8"/>
      <c r="BL530" s="8"/>
    </row>
    <row r="531" spans="1:64" x14ac:dyDescent="0.2">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row>
    <row r="532" spans="1:64" x14ac:dyDescent="0.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c r="BJ532" s="8"/>
      <c r="BK532" s="8"/>
      <c r="BL532" s="8"/>
    </row>
    <row r="533" spans="1:64" x14ac:dyDescent="0.2">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row>
    <row r="534" spans="1:64" x14ac:dyDescent="0.2">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row>
    <row r="535" spans="1:64" x14ac:dyDescent="0.2">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c r="BH535" s="8"/>
      <c r="BI535" s="8"/>
      <c r="BJ535" s="8"/>
      <c r="BK535" s="8"/>
      <c r="BL535" s="8"/>
    </row>
    <row r="536" spans="1:64" x14ac:dyDescent="0.2">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row>
    <row r="537" spans="1:64" x14ac:dyDescent="0.2">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row>
    <row r="538" spans="1:64" x14ac:dyDescent="0.2">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row>
    <row r="539" spans="1:64" x14ac:dyDescent="0.2">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row>
    <row r="540" spans="1:64" x14ac:dyDescent="0.2">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c r="BJ540" s="8"/>
      <c r="BK540" s="8"/>
      <c r="BL540" s="8"/>
    </row>
    <row r="541" spans="1:64" x14ac:dyDescent="0.2">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row>
    <row r="542" spans="1:64" x14ac:dyDescent="0.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row>
    <row r="543" spans="1:64" x14ac:dyDescent="0.2">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row>
    <row r="544" spans="1:64" x14ac:dyDescent="0.2">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row>
    <row r="545" spans="1:64" x14ac:dyDescent="0.2">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row>
    <row r="546" spans="1:64" x14ac:dyDescent="0.2">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c r="BJ546" s="8"/>
      <c r="BK546" s="8"/>
      <c r="BL546" s="8"/>
    </row>
    <row r="547" spans="1:64" x14ac:dyDescent="0.2">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row>
    <row r="548" spans="1:64" x14ac:dyDescent="0.2">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row>
    <row r="549" spans="1:64" x14ac:dyDescent="0.2">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row>
    <row r="550" spans="1:64" x14ac:dyDescent="0.2">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row>
    <row r="551" spans="1:64" x14ac:dyDescent="0.2">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row>
    <row r="552" spans="1:64" x14ac:dyDescent="0.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c r="BJ552" s="8"/>
      <c r="BK552" s="8"/>
      <c r="BL552" s="8"/>
    </row>
    <row r="553" spans="1:64" x14ac:dyDescent="0.2">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c r="BJ553" s="8"/>
      <c r="BK553" s="8"/>
      <c r="BL553" s="8"/>
    </row>
    <row r="554" spans="1:64" x14ac:dyDescent="0.2">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row>
    <row r="555" spans="1:64" x14ac:dyDescent="0.2">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c r="BJ555" s="8"/>
      <c r="BK555" s="8"/>
      <c r="BL555" s="8"/>
    </row>
    <row r="556" spans="1:64" x14ac:dyDescent="0.2">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c r="BJ556" s="8"/>
      <c r="BK556" s="8"/>
      <c r="BL556" s="8"/>
    </row>
    <row r="557" spans="1:64" x14ac:dyDescent="0.2">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row>
    <row r="558" spans="1:64" x14ac:dyDescent="0.2">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row>
    <row r="559" spans="1:64" x14ac:dyDescent="0.2">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c r="BH559" s="8"/>
      <c r="BI559" s="8"/>
      <c r="BJ559" s="8"/>
      <c r="BK559" s="8"/>
      <c r="BL559" s="8"/>
    </row>
    <row r="560" spans="1:64" x14ac:dyDescent="0.2">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row>
    <row r="561" spans="1:64" x14ac:dyDescent="0.2">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c r="BJ561" s="8"/>
      <c r="BK561" s="8"/>
      <c r="BL561" s="8"/>
    </row>
    <row r="562" spans="1:64" x14ac:dyDescent="0.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row>
    <row r="563" spans="1:64" x14ac:dyDescent="0.2">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row>
    <row r="564" spans="1:64" x14ac:dyDescent="0.2">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row>
    <row r="565" spans="1:64" x14ac:dyDescent="0.2">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c r="BJ565" s="8"/>
      <c r="BK565" s="8"/>
      <c r="BL565" s="8"/>
    </row>
    <row r="566" spans="1:64" x14ac:dyDescent="0.2">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c r="BJ566" s="8"/>
      <c r="BK566" s="8"/>
      <c r="BL566" s="8"/>
    </row>
    <row r="567" spans="1:64" x14ac:dyDescent="0.2">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c r="BJ567" s="8"/>
      <c r="BK567" s="8"/>
      <c r="BL567" s="8"/>
    </row>
    <row r="568" spans="1:64" x14ac:dyDescent="0.2">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c r="BH568" s="8"/>
      <c r="BI568" s="8"/>
      <c r="BJ568" s="8"/>
      <c r="BK568" s="8"/>
      <c r="BL568" s="8"/>
    </row>
    <row r="569" spans="1:64" x14ac:dyDescent="0.2">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row>
    <row r="570" spans="1:64" x14ac:dyDescent="0.2">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c r="BH570" s="8"/>
      <c r="BI570" s="8"/>
      <c r="BJ570" s="8"/>
      <c r="BK570" s="8"/>
      <c r="BL570" s="8"/>
    </row>
    <row r="571" spans="1:64" x14ac:dyDescent="0.2">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row>
    <row r="572" spans="1:64" x14ac:dyDescent="0.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row>
    <row r="573" spans="1:64" x14ac:dyDescent="0.2">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row>
    <row r="574" spans="1:64" x14ac:dyDescent="0.2">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c r="BJ574" s="8"/>
      <c r="BK574" s="8"/>
      <c r="BL574" s="8"/>
    </row>
    <row r="575" spans="1:64" x14ac:dyDescent="0.2">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row>
    <row r="576" spans="1:64" x14ac:dyDescent="0.2">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c r="BJ576" s="8"/>
      <c r="BK576" s="8"/>
      <c r="BL576" s="8"/>
    </row>
    <row r="577" spans="1:64" x14ac:dyDescent="0.2">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c r="BJ577" s="8"/>
      <c r="BK577" s="8"/>
      <c r="BL577" s="8"/>
    </row>
    <row r="578" spans="1:64" x14ac:dyDescent="0.2">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row>
    <row r="579" spans="1:64" x14ac:dyDescent="0.2">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c r="BJ579" s="8"/>
      <c r="BK579" s="8"/>
      <c r="BL579" s="8"/>
    </row>
    <row r="580" spans="1:64" x14ac:dyDescent="0.2">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row>
    <row r="581" spans="1:64" x14ac:dyDescent="0.2">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c r="BJ581" s="8"/>
      <c r="BK581" s="8"/>
      <c r="BL581" s="8"/>
    </row>
    <row r="582" spans="1:64" x14ac:dyDescent="0.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8"/>
      <c r="BB582" s="8"/>
      <c r="BC582" s="8"/>
      <c r="BD582" s="8"/>
      <c r="BE582" s="8"/>
      <c r="BF582" s="8"/>
      <c r="BG582" s="8"/>
      <c r="BH582" s="8"/>
      <c r="BI582" s="8"/>
      <c r="BJ582" s="8"/>
      <c r="BK582" s="8"/>
      <c r="BL582" s="8"/>
    </row>
    <row r="583" spans="1:64" x14ac:dyDescent="0.2">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c r="BJ583" s="8"/>
      <c r="BK583" s="8"/>
      <c r="BL583" s="8"/>
    </row>
    <row r="584" spans="1:64" x14ac:dyDescent="0.2">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c r="BF584" s="8"/>
      <c r="BG584" s="8"/>
      <c r="BH584" s="8"/>
      <c r="BI584" s="8"/>
      <c r="BJ584" s="8"/>
      <c r="BK584" s="8"/>
      <c r="BL584" s="8"/>
    </row>
    <row r="585" spans="1:64" x14ac:dyDescent="0.2">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c r="BF585" s="8"/>
      <c r="BG585" s="8"/>
      <c r="BH585" s="8"/>
      <c r="BI585" s="8"/>
      <c r="BJ585" s="8"/>
      <c r="BK585" s="8"/>
      <c r="BL585" s="8"/>
    </row>
    <row r="586" spans="1:64" x14ac:dyDescent="0.2">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row>
    <row r="587" spans="1:64" x14ac:dyDescent="0.2">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c r="BJ587" s="8"/>
      <c r="BK587" s="8"/>
      <c r="BL587" s="8"/>
    </row>
    <row r="588" spans="1:64" x14ac:dyDescent="0.2">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c r="BJ588" s="8"/>
      <c r="BK588" s="8"/>
      <c r="BL588" s="8"/>
    </row>
    <row r="589" spans="1:64" x14ac:dyDescent="0.2">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row>
    <row r="590" spans="1:64" x14ac:dyDescent="0.2">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c r="BF590" s="8"/>
      <c r="BG590" s="8"/>
      <c r="BH590" s="8"/>
      <c r="BI590" s="8"/>
      <c r="BJ590" s="8"/>
      <c r="BK590" s="8"/>
      <c r="BL590" s="8"/>
    </row>
    <row r="591" spans="1:64" x14ac:dyDescent="0.2">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c r="BJ591" s="8"/>
      <c r="BK591" s="8"/>
      <c r="BL591" s="8"/>
    </row>
    <row r="592" spans="1:64" x14ac:dyDescent="0.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row>
    <row r="593" spans="1:64" x14ac:dyDescent="0.2">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row>
    <row r="594" spans="1:64" x14ac:dyDescent="0.2">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c r="BJ594" s="8"/>
      <c r="BK594" s="8"/>
      <c r="BL594" s="8"/>
    </row>
    <row r="595" spans="1:64" x14ac:dyDescent="0.2">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8"/>
      <c r="BK595" s="8"/>
      <c r="BL595" s="8"/>
    </row>
    <row r="596" spans="1:64" x14ac:dyDescent="0.2">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c r="BJ596" s="8"/>
      <c r="BK596" s="8"/>
      <c r="BL596" s="8"/>
    </row>
    <row r="597" spans="1:64" x14ac:dyDescent="0.2">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c r="BJ597" s="8"/>
      <c r="BK597" s="8"/>
      <c r="BL597" s="8"/>
    </row>
    <row r="598" spans="1:64" x14ac:dyDescent="0.2">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c r="BJ598" s="8"/>
      <c r="BK598" s="8"/>
      <c r="BL598" s="8"/>
    </row>
    <row r="599" spans="1:64" x14ac:dyDescent="0.2">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row>
    <row r="600" spans="1:64" x14ac:dyDescent="0.2">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c r="BF600" s="8"/>
      <c r="BG600" s="8"/>
      <c r="BH600" s="8"/>
      <c r="BI600" s="8"/>
      <c r="BJ600" s="8"/>
      <c r="BK600" s="8"/>
      <c r="BL600" s="8"/>
    </row>
    <row r="601" spans="1:64" x14ac:dyDescent="0.2">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row>
    <row r="602" spans="1:64" x14ac:dyDescent="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c r="BF602" s="8"/>
      <c r="BG602" s="8"/>
      <c r="BH602" s="8"/>
      <c r="BI602" s="8"/>
      <c r="BJ602" s="8"/>
      <c r="BK602" s="8"/>
      <c r="BL602" s="8"/>
    </row>
    <row r="603" spans="1:64" x14ac:dyDescent="0.2">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c r="BF603" s="8"/>
      <c r="BG603" s="8"/>
      <c r="BH603" s="8"/>
      <c r="BI603" s="8"/>
      <c r="BJ603" s="8"/>
      <c r="BK603" s="8"/>
      <c r="BL603" s="8"/>
    </row>
    <row r="604" spans="1:64" x14ac:dyDescent="0.2">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8"/>
      <c r="BK604" s="8"/>
      <c r="BL604" s="8"/>
    </row>
    <row r="605" spans="1:64" x14ac:dyDescent="0.2">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c r="BF605" s="8"/>
      <c r="BG605" s="8"/>
      <c r="BH605" s="8"/>
      <c r="BI605" s="8"/>
      <c r="BJ605" s="8"/>
      <c r="BK605" s="8"/>
      <c r="BL605" s="8"/>
    </row>
    <row r="606" spans="1:64" x14ac:dyDescent="0.2">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c r="BF606" s="8"/>
      <c r="BG606" s="8"/>
      <c r="BH606" s="8"/>
      <c r="BI606" s="8"/>
      <c r="BJ606" s="8"/>
      <c r="BK606" s="8"/>
      <c r="BL606" s="8"/>
    </row>
    <row r="607" spans="1:64" x14ac:dyDescent="0.2">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row>
    <row r="608" spans="1:64" x14ac:dyDescent="0.2">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c r="BJ608" s="8"/>
      <c r="BK608" s="8"/>
      <c r="BL608" s="8"/>
    </row>
    <row r="609" spans="1:64" x14ac:dyDescent="0.2">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c r="BF609" s="8"/>
      <c r="BG609" s="8"/>
      <c r="BH609" s="8"/>
      <c r="BI609" s="8"/>
      <c r="BJ609" s="8"/>
      <c r="BK609" s="8"/>
      <c r="BL609" s="8"/>
    </row>
    <row r="610" spans="1:64" x14ac:dyDescent="0.2">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row>
    <row r="611" spans="1:64" x14ac:dyDescent="0.2">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c r="BJ611" s="8"/>
      <c r="BK611" s="8"/>
      <c r="BL611" s="8"/>
    </row>
    <row r="612" spans="1:64" x14ac:dyDescent="0.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c r="BF612" s="8"/>
      <c r="BG612" s="8"/>
      <c r="BH612" s="8"/>
      <c r="BI612" s="8"/>
      <c r="BJ612" s="8"/>
      <c r="BK612" s="8"/>
      <c r="BL612" s="8"/>
    </row>
    <row r="613" spans="1:64" x14ac:dyDescent="0.2">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c r="BJ613" s="8"/>
      <c r="BK613" s="8"/>
      <c r="BL613" s="8"/>
    </row>
    <row r="614" spans="1:64" x14ac:dyDescent="0.2">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c r="BJ614" s="8"/>
      <c r="BK614" s="8"/>
      <c r="BL614" s="8"/>
    </row>
    <row r="615" spans="1:64" x14ac:dyDescent="0.2">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8"/>
      <c r="BB615" s="8"/>
      <c r="BC615" s="8"/>
      <c r="BD615" s="8"/>
      <c r="BE615" s="8"/>
      <c r="BF615" s="8"/>
      <c r="BG615" s="8"/>
      <c r="BH615" s="8"/>
      <c r="BI615" s="8"/>
      <c r="BJ615" s="8"/>
      <c r="BK615" s="8"/>
      <c r="BL615" s="8"/>
    </row>
    <row r="616" spans="1:64" x14ac:dyDescent="0.2">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8"/>
      <c r="BB616" s="8"/>
      <c r="BC616" s="8"/>
      <c r="BD616" s="8"/>
      <c r="BE616" s="8"/>
      <c r="BF616" s="8"/>
      <c r="BG616" s="8"/>
      <c r="BH616" s="8"/>
      <c r="BI616" s="8"/>
      <c r="BJ616" s="8"/>
      <c r="BK616" s="8"/>
      <c r="BL616" s="8"/>
    </row>
    <row r="617" spans="1:64" x14ac:dyDescent="0.2">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c r="BJ617" s="8"/>
      <c r="BK617" s="8"/>
      <c r="BL617" s="8"/>
    </row>
    <row r="618" spans="1:64" x14ac:dyDescent="0.2">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c r="BF618" s="8"/>
      <c r="BG618" s="8"/>
      <c r="BH618" s="8"/>
      <c r="BI618" s="8"/>
      <c r="BJ618" s="8"/>
      <c r="BK618" s="8"/>
      <c r="BL618" s="8"/>
    </row>
    <row r="619" spans="1:64" x14ac:dyDescent="0.2">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c r="BF619" s="8"/>
      <c r="BG619" s="8"/>
      <c r="BH619" s="8"/>
      <c r="BI619" s="8"/>
      <c r="BJ619" s="8"/>
      <c r="BK619" s="8"/>
      <c r="BL619" s="8"/>
    </row>
    <row r="620" spans="1:64" x14ac:dyDescent="0.2">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row>
    <row r="621" spans="1:64" x14ac:dyDescent="0.2">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row>
    <row r="622" spans="1:64" x14ac:dyDescent="0.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8"/>
      <c r="BB622" s="8"/>
      <c r="BC622" s="8"/>
      <c r="BD622" s="8"/>
      <c r="BE622" s="8"/>
      <c r="BF622" s="8"/>
      <c r="BG622" s="8"/>
      <c r="BH622" s="8"/>
      <c r="BI622" s="8"/>
      <c r="BJ622" s="8"/>
      <c r="BK622" s="8"/>
      <c r="BL622" s="8"/>
    </row>
    <row r="623" spans="1:64" x14ac:dyDescent="0.2">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c r="BF623" s="8"/>
      <c r="BG623" s="8"/>
      <c r="BH623" s="8"/>
      <c r="BI623" s="8"/>
      <c r="BJ623" s="8"/>
      <c r="BK623" s="8"/>
      <c r="BL623" s="8"/>
    </row>
    <row r="624" spans="1:64" x14ac:dyDescent="0.2">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c r="BJ624" s="8"/>
      <c r="BK624" s="8"/>
      <c r="BL624" s="8"/>
    </row>
    <row r="625" spans="1:64" x14ac:dyDescent="0.2">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c r="BE625" s="8"/>
      <c r="BF625" s="8"/>
      <c r="BG625" s="8"/>
      <c r="BH625" s="8"/>
      <c r="BI625" s="8"/>
      <c r="BJ625" s="8"/>
      <c r="BK625" s="8"/>
      <c r="BL625" s="8"/>
    </row>
    <row r="626" spans="1:64" x14ac:dyDescent="0.2">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row>
    <row r="627" spans="1:64" x14ac:dyDescent="0.2">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8"/>
      <c r="BI627" s="8"/>
      <c r="BJ627" s="8"/>
      <c r="BK627" s="8"/>
      <c r="BL627" s="8"/>
    </row>
    <row r="628" spans="1:64" x14ac:dyDescent="0.2">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c r="BJ628" s="8"/>
      <c r="BK628" s="8"/>
      <c r="BL628" s="8"/>
    </row>
    <row r="629" spans="1:64" x14ac:dyDescent="0.2">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8"/>
      <c r="BB629" s="8"/>
      <c r="BC629" s="8"/>
      <c r="BD629" s="8"/>
      <c r="BE629" s="8"/>
      <c r="BF629" s="8"/>
      <c r="BG629" s="8"/>
      <c r="BH629" s="8"/>
      <c r="BI629" s="8"/>
      <c r="BJ629" s="8"/>
      <c r="BK629" s="8"/>
      <c r="BL629" s="8"/>
    </row>
    <row r="630" spans="1:64" x14ac:dyDescent="0.2">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c r="BF630" s="8"/>
      <c r="BG630" s="8"/>
      <c r="BH630" s="8"/>
      <c r="BI630" s="8"/>
      <c r="BJ630" s="8"/>
      <c r="BK630" s="8"/>
      <c r="BL630" s="8"/>
    </row>
    <row r="631" spans="1:64" x14ac:dyDescent="0.2">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8"/>
      <c r="BB631" s="8"/>
      <c r="BC631" s="8"/>
      <c r="BD631" s="8"/>
      <c r="BE631" s="8"/>
      <c r="BF631" s="8"/>
      <c r="BG631" s="8"/>
      <c r="BH631" s="8"/>
      <c r="BI631" s="8"/>
      <c r="BJ631" s="8"/>
      <c r="BK631" s="8"/>
      <c r="BL631" s="8"/>
    </row>
    <row r="632" spans="1:64" x14ac:dyDescent="0.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row>
    <row r="633" spans="1:64" x14ac:dyDescent="0.2">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c r="BJ633" s="8"/>
      <c r="BK633" s="8"/>
      <c r="BL633" s="8"/>
    </row>
    <row r="634" spans="1:64" x14ac:dyDescent="0.2">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c r="BG634" s="8"/>
      <c r="BH634" s="8"/>
      <c r="BI634" s="8"/>
      <c r="BJ634" s="8"/>
      <c r="BK634" s="8"/>
      <c r="BL634" s="8"/>
    </row>
    <row r="635" spans="1:64" x14ac:dyDescent="0.2">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row>
    <row r="636" spans="1:64" x14ac:dyDescent="0.2">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row>
    <row r="637" spans="1:64" x14ac:dyDescent="0.2">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row>
    <row r="638" spans="1:64" x14ac:dyDescent="0.2">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c r="BJ638" s="8"/>
      <c r="BK638" s="8"/>
      <c r="BL638" s="8"/>
    </row>
    <row r="639" spans="1:64" x14ac:dyDescent="0.2">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8"/>
      <c r="BI639" s="8"/>
      <c r="BJ639" s="8"/>
      <c r="BK639" s="8"/>
      <c r="BL639" s="8"/>
    </row>
    <row r="640" spans="1:64" x14ac:dyDescent="0.2">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c r="BF640" s="8"/>
      <c r="BG640" s="8"/>
      <c r="BH640" s="8"/>
      <c r="BI640" s="8"/>
      <c r="BJ640" s="8"/>
      <c r="BK640" s="8"/>
      <c r="BL640" s="8"/>
    </row>
    <row r="641" spans="1:64" x14ac:dyDescent="0.2">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c r="BJ641" s="8"/>
      <c r="BK641" s="8"/>
      <c r="BL641" s="8"/>
    </row>
    <row r="642" spans="1:64" x14ac:dyDescent="0.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c r="BJ642" s="8"/>
      <c r="BK642" s="8"/>
      <c r="BL642" s="8"/>
    </row>
    <row r="643" spans="1:64" x14ac:dyDescent="0.2">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c r="BJ643" s="8"/>
      <c r="BK643" s="8"/>
      <c r="BL643" s="8"/>
    </row>
    <row r="644" spans="1:64" x14ac:dyDescent="0.2">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c r="BJ644" s="8"/>
      <c r="BK644" s="8"/>
      <c r="BL644" s="8"/>
    </row>
    <row r="645" spans="1:64" x14ac:dyDescent="0.2">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c r="BJ645" s="8"/>
      <c r="BK645" s="8"/>
      <c r="BL645" s="8"/>
    </row>
    <row r="646" spans="1:64" x14ac:dyDescent="0.2">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c r="BF646" s="8"/>
      <c r="BG646" s="8"/>
      <c r="BH646" s="8"/>
      <c r="BI646" s="8"/>
      <c r="BJ646" s="8"/>
      <c r="BK646" s="8"/>
      <c r="BL646" s="8"/>
    </row>
    <row r="647" spans="1:64" x14ac:dyDescent="0.2">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c r="BJ647" s="8"/>
      <c r="BK647" s="8"/>
      <c r="BL647" s="8"/>
    </row>
    <row r="648" spans="1:64" x14ac:dyDescent="0.2">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8"/>
      <c r="BI648" s="8"/>
      <c r="BJ648" s="8"/>
      <c r="BK648" s="8"/>
      <c r="BL648" s="8"/>
    </row>
    <row r="649" spans="1:64" x14ac:dyDescent="0.2">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c r="BF649" s="8"/>
      <c r="BG649" s="8"/>
      <c r="BH649" s="8"/>
      <c r="BI649" s="8"/>
      <c r="BJ649" s="8"/>
      <c r="BK649" s="8"/>
      <c r="BL649" s="8"/>
    </row>
    <row r="650" spans="1:64" x14ac:dyDescent="0.2">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row>
    <row r="651" spans="1:64" x14ac:dyDescent="0.2">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8"/>
      <c r="BI651" s="8"/>
      <c r="BJ651" s="8"/>
      <c r="BK651" s="8"/>
      <c r="BL651" s="8"/>
    </row>
    <row r="652" spans="1:64" x14ac:dyDescent="0.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c r="BD652" s="8"/>
      <c r="BE652" s="8"/>
      <c r="BF652" s="8"/>
      <c r="BG652" s="8"/>
      <c r="BH652" s="8"/>
      <c r="BI652" s="8"/>
      <c r="BJ652" s="8"/>
      <c r="BK652" s="8"/>
      <c r="BL652" s="8"/>
    </row>
    <row r="653" spans="1:64" x14ac:dyDescent="0.2">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c r="BF653" s="8"/>
      <c r="BG653" s="8"/>
      <c r="BH653" s="8"/>
      <c r="BI653" s="8"/>
      <c r="BJ653" s="8"/>
      <c r="BK653" s="8"/>
      <c r="BL653" s="8"/>
    </row>
    <row r="654" spans="1:64" x14ac:dyDescent="0.2">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c r="BF654" s="8"/>
      <c r="BG654" s="8"/>
      <c r="BH654" s="8"/>
      <c r="BI654" s="8"/>
      <c r="BJ654" s="8"/>
      <c r="BK654" s="8"/>
      <c r="BL654" s="8"/>
    </row>
    <row r="655" spans="1:64" x14ac:dyDescent="0.2">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c r="BD655" s="8"/>
      <c r="BE655" s="8"/>
      <c r="BF655" s="8"/>
      <c r="BG655" s="8"/>
      <c r="BH655" s="8"/>
      <c r="BI655" s="8"/>
      <c r="BJ655" s="8"/>
      <c r="BK655" s="8"/>
      <c r="BL655" s="8"/>
    </row>
    <row r="656" spans="1:64" x14ac:dyDescent="0.2">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row>
    <row r="657" spans="1:64" x14ac:dyDescent="0.2">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c r="BJ657" s="8"/>
      <c r="BK657" s="8"/>
      <c r="BL657" s="8"/>
    </row>
    <row r="658" spans="1:64" x14ac:dyDescent="0.2">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c r="BJ658" s="8"/>
      <c r="BK658" s="8"/>
      <c r="BL658" s="8"/>
    </row>
    <row r="659" spans="1:64" x14ac:dyDescent="0.2">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c r="BJ659" s="8"/>
      <c r="BK659" s="8"/>
      <c r="BL659" s="8"/>
    </row>
    <row r="660" spans="1:64" x14ac:dyDescent="0.2">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row>
    <row r="661" spans="1:64" x14ac:dyDescent="0.2">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c r="BJ661" s="8"/>
      <c r="BK661" s="8"/>
      <c r="BL661" s="8"/>
    </row>
    <row r="662" spans="1:64" x14ac:dyDescent="0.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c r="BJ662" s="8"/>
      <c r="BK662" s="8"/>
      <c r="BL662" s="8"/>
    </row>
    <row r="663" spans="1:64" x14ac:dyDescent="0.2">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c r="BJ663" s="8"/>
      <c r="BK663" s="8"/>
      <c r="BL663" s="8"/>
    </row>
    <row r="664" spans="1:64" x14ac:dyDescent="0.2">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c r="BJ664" s="8"/>
      <c r="BK664" s="8"/>
      <c r="BL664" s="8"/>
    </row>
    <row r="665" spans="1:64" x14ac:dyDescent="0.2">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c r="BJ665" s="8"/>
      <c r="BK665" s="8"/>
      <c r="BL665" s="8"/>
    </row>
    <row r="666" spans="1:64" x14ac:dyDescent="0.2">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row>
    <row r="667" spans="1:64" x14ac:dyDescent="0.2">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c r="BJ667" s="8"/>
      <c r="BK667" s="8"/>
      <c r="BL667" s="8"/>
    </row>
    <row r="668" spans="1:64" x14ac:dyDescent="0.2">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c r="BJ668" s="8"/>
      <c r="BK668" s="8"/>
      <c r="BL668" s="8"/>
    </row>
    <row r="669" spans="1:64" x14ac:dyDescent="0.2">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row>
    <row r="670" spans="1:64" x14ac:dyDescent="0.2">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c r="BF670" s="8"/>
      <c r="BG670" s="8"/>
      <c r="BH670" s="8"/>
      <c r="BI670" s="8"/>
      <c r="BJ670" s="8"/>
      <c r="BK670" s="8"/>
      <c r="BL670" s="8"/>
    </row>
    <row r="671" spans="1:64" x14ac:dyDescent="0.2">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row>
    <row r="672" spans="1:64" x14ac:dyDescent="0.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c r="BF672" s="8"/>
      <c r="BG672" s="8"/>
      <c r="BH672" s="8"/>
      <c r="BI672" s="8"/>
      <c r="BJ672" s="8"/>
      <c r="BK672" s="8"/>
      <c r="BL672" s="8"/>
    </row>
    <row r="673" spans="1:64" x14ac:dyDescent="0.2">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c r="BJ673" s="8"/>
      <c r="BK673" s="8"/>
      <c r="BL673" s="8"/>
    </row>
    <row r="674" spans="1:64" x14ac:dyDescent="0.2">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8"/>
      <c r="BI674" s="8"/>
      <c r="BJ674" s="8"/>
      <c r="BK674" s="8"/>
      <c r="BL674" s="8"/>
    </row>
    <row r="675" spans="1:64" x14ac:dyDescent="0.2">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c r="BF675" s="8"/>
      <c r="BG675" s="8"/>
      <c r="BH675" s="8"/>
      <c r="BI675" s="8"/>
      <c r="BJ675" s="8"/>
      <c r="BK675" s="8"/>
      <c r="BL675" s="8"/>
    </row>
    <row r="676" spans="1:64" x14ac:dyDescent="0.2">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row>
    <row r="677" spans="1:64" x14ac:dyDescent="0.2">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8"/>
      <c r="BI677" s="8"/>
      <c r="BJ677" s="8"/>
      <c r="BK677" s="8"/>
      <c r="BL677" s="8"/>
    </row>
    <row r="678" spans="1:64" x14ac:dyDescent="0.2">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c r="BF678" s="8"/>
      <c r="BG678" s="8"/>
      <c r="BH678" s="8"/>
      <c r="BI678" s="8"/>
      <c r="BJ678" s="8"/>
      <c r="BK678" s="8"/>
      <c r="BL678" s="8"/>
    </row>
    <row r="679" spans="1:64" x14ac:dyDescent="0.2">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c r="BF679" s="8"/>
      <c r="BG679" s="8"/>
      <c r="BH679" s="8"/>
      <c r="BI679" s="8"/>
      <c r="BJ679" s="8"/>
      <c r="BK679" s="8"/>
      <c r="BL679" s="8"/>
    </row>
    <row r="680" spans="1:64" x14ac:dyDescent="0.2">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c r="BF680" s="8"/>
      <c r="BG680" s="8"/>
      <c r="BH680" s="8"/>
      <c r="BI680" s="8"/>
      <c r="BJ680" s="8"/>
      <c r="BK680" s="8"/>
      <c r="BL680" s="8"/>
    </row>
    <row r="681" spans="1:64" x14ac:dyDescent="0.2">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8"/>
      <c r="BB681" s="8"/>
      <c r="BC681" s="8"/>
      <c r="BD681" s="8"/>
      <c r="BE681" s="8"/>
      <c r="BF681" s="8"/>
      <c r="BG681" s="8"/>
      <c r="BH681" s="8"/>
      <c r="BI681" s="8"/>
      <c r="BJ681" s="8"/>
      <c r="BK681" s="8"/>
      <c r="BL681" s="8"/>
    </row>
    <row r="682" spans="1:64" x14ac:dyDescent="0.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8"/>
      <c r="BB682" s="8"/>
      <c r="BC682" s="8"/>
      <c r="BD682" s="8"/>
      <c r="BE682" s="8"/>
      <c r="BF682" s="8"/>
      <c r="BG682" s="8"/>
      <c r="BH682" s="8"/>
      <c r="BI682" s="8"/>
      <c r="BJ682" s="8"/>
      <c r="BK682" s="8"/>
      <c r="BL682" s="8"/>
    </row>
    <row r="683" spans="1:64" x14ac:dyDescent="0.2">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c r="BF683" s="8"/>
      <c r="BG683" s="8"/>
      <c r="BH683" s="8"/>
      <c r="BI683" s="8"/>
      <c r="BJ683" s="8"/>
      <c r="BK683" s="8"/>
      <c r="BL683" s="8"/>
    </row>
    <row r="684" spans="1:64" x14ac:dyDescent="0.2">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c r="BF684" s="8"/>
      <c r="BG684" s="8"/>
      <c r="BH684" s="8"/>
      <c r="BI684" s="8"/>
      <c r="BJ684" s="8"/>
      <c r="BK684" s="8"/>
      <c r="BL684" s="8"/>
    </row>
    <row r="685" spans="1:64" x14ac:dyDescent="0.2">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c r="BG685" s="8"/>
      <c r="BH685" s="8"/>
      <c r="BI685" s="8"/>
      <c r="BJ685" s="8"/>
      <c r="BK685" s="8"/>
      <c r="BL685" s="8"/>
    </row>
    <row r="686" spans="1:64" x14ac:dyDescent="0.2">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c r="BJ686" s="8"/>
      <c r="BK686" s="8"/>
      <c r="BL686" s="8"/>
    </row>
    <row r="687" spans="1:64" x14ac:dyDescent="0.2">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c r="BJ687" s="8"/>
      <c r="BK687" s="8"/>
      <c r="BL687" s="8"/>
    </row>
    <row r="688" spans="1:64" x14ac:dyDescent="0.2">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c r="BJ688" s="8"/>
      <c r="BK688" s="8"/>
      <c r="BL688" s="8"/>
    </row>
    <row r="689" spans="1:64" x14ac:dyDescent="0.2">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c r="BJ689" s="8"/>
      <c r="BK689" s="8"/>
      <c r="BL689" s="8"/>
    </row>
    <row r="690" spans="1:64" x14ac:dyDescent="0.2">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row>
    <row r="691" spans="1:64" x14ac:dyDescent="0.2">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8"/>
      <c r="BJ691" s="8"/>
      <c r="BK691" s="8"/>
      <c r="BL691" s="8"/>
    </row>
    <row r="692" spans="1:64" x14ac:dyDescent="0.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row>
    <row r="693" spans="1:64" x14ac:dyDescent="0.2">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row>
    <row r="694" spans="1:64" x14ac:dyDescent="0.2">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c r="BF694" s="8"/>
      <c r="BG694" s="8"/>
      <c r="BH694" s="8"/>
      <c r="BI694" s="8"/>
      <c r="BJ694" s="8"/>
      <c r="BK694" s="8"/>
      <c r="BL694" s="8"/>
    </row>
    <row r="695" spans="1:64" x14ac:dyDescent="0.2">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row>
    <row r="696" spans="1:64" x14ac:dyDescent="0.2">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c r="BF696" s="8"/>
      <c r="BG696" s="8"/>
      <c r="BH696" s="8"/>
      <c r="BI696" s="8"/>
      <c r="BJ696" s="8"/>
      <c r="BK696" s="8"/>
      <c r="BL696" s="8"/>
    </row>
    <row r="697" spans="1:64" x14ac:dyDescent="0.2">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c r="BF697" s="8"/>
      <c r="BG697" s="8"/>
      <c r="BH697" s="8"/>
      <c r="BI697" s="8"/>
      <c r="BJ697" s="8"/>
      <c r="BK697" s="8"/>
      <c r="BL697" s="8"/>
    </row>
    <row r="698" spans="1:64" x14ac:dyDescent="0.2">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8"/>
      <c r="BI698" s="8"/>
      <c r="BJ698" s="8"/>
      <c r="BK698" s="8"/>
      <c r="BL698" s="8"/>
    </row>
    <row r="699" spans="1:64" x14ac:dyDescent="0.2">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8"/>
      <c r="BJ699" s="8"/>
      <c r="BK699" s="8"/>
      <c r="BL699" s="8"/>
    </row>
    <row r="700" spans="1:64" x14ac:dyDescent="0.2">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c r="BG700" s="8"/>
      <c r="BH700" s="8"/>
      <c r="BI700" s="8"/>
      <c r="BJ700" s="8"/>
      <c r="BK700" s="8"/>
      <c r="BL700" s="8"/>
    </row>
    <row r="701" spans="1:64" x14ac:dyDescent="0.2">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c r="BG701" s="8"/>
      <c r="BH701" s="8"/>
      <c r="BI701" s="8"/>
      <c r="BJ701" s="8"/>
      <c r="BK701" s="8"/>
      <c r="BL701" s="8"/>
    </row>
    <row r="702" spans="1:64" x14ac:dyDescent="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c r="BG702" s="8"/>
      <c r="BH702" s="8"/>
      <c r="BI702" s="8"/>
      <c r="BJ702" s="8"/>
      <c r="BK702" s="8"/>
      <c r="BL702" s="8"/>
    </row>
    <row r="703" spans="1:64" x14ac:dyDescent="0.2">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c r="BG703" s="8"/>
      <c r="BH703" s="8"/>
      <c r="BI703" s="8"/>
      <c r="BJ703" s="8"/>
      <c r="BK703" s="8"/>
      <c r="BL703" s="8"/>
    </row>
    <row r="704" spans="1:64" x14ac:dyDescent="0.2">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8"/>
      <c r="BB704" s="8"/>
      <c r="BC704" s="8"/>
      <c r="BD704" s="8"/>
      <c r="BE704" s="8"/>
      <c r="BF704" s="8"/>
      <c r="BG704" s="8"/>
      <c r="BH704" s="8"/>
      <c r="BI704" s="8"/>
      <c r="BJ704" s="8"/>
      <c r="BK704" s="8"/>
      <c r="BL704" s="8"/>
    </row>
    <row r="705" spans="1:64" x14ac:dyDescent="0.2">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row>
    <row r="706" spans="1:64" x14ac:dyDescent="0.2">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c r="BF706" s="8"/>
      <c r="BG706" s="8"/>
      <c r="BH706" s="8"/>
      <c r="BI706" s="8"/>
      <c r="BJ706" s="8"/>
      <c r="BK706" s="8"/>
      <c r="BL706" s="8"/>
    </row>
    <row r="707" spans="1:64" x14ac:dyDescent="0.2">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8"/>
      <c r="BB707" s="8"/>
      <c r="BC707" s="8"/>
      <c r="BD707" s="8"/>
      <c r="BE707" s="8"/>
      <c r="BF707" s="8"/>
      <c r="BG707" s="8"/>
      <c r="BH707" s="8"/>
      <c r="BI707" s="8"/>
      <c r="BJ707" s="8"/>
      <c r="BK707" s="8"/>
      <c r="BL707" s="8"/>
    </row>
    <row r="708" spans="1:64" x14ac:dyDescent="0.2">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row>
    <row r="709" spans="1:64" x14ac:dyDescent="0.2">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c r="BG709" s="8"/>
      <c r="BH709" s="8"/>
      <c r="BI709" s="8"/>
      <c r="BJ709" s="8"/>
      <c r="BK709" s="8"/>
      <c r="BL709" s="8"/>
    </row>
    <row r="710" spans="1:64" x14ac:dyDescent="0.2">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row>
    <row r="711" spans="1:64" x14ac:dyDescent="0.2">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c r="BJ711" s="8"/>
      <c r="BK711" s="8"/>
      <c r="BL711" s="8"/>
    </row>
    <row r="712" spans="1:64" x14ac:dyDescent="0.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c r="BF712" s="8"/>
      <c r="BG712" s="8"/>
      <c r="BH712" s="8"/>
      <c r="BI712" s="8"/>
      <c r="BJ712" s="8"/>
      <c r="BK712" s="8"/>
      <c r="BL712" s="8"/>
    </row>
    <row r="713" spans="1:64" x14ac:dyDescent="0.2">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c r="BJ713" s="8"/>
      <c r="BK713" s="8"/>
      <c r="BL713" s="8"/>
    </row>
    <row r="714" spans="1:64" x14ac:dyDescent="0.2">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c r="BJ714" s="8"/>
      <c r="BK714" s="8"/>
      <c r="BL714" s="8"/>
    </row>
    <row r="715" spans="1:64" x14ac:dyDescent="0.2">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8"/>
      <c r="BI715" s="8"/>
      <c r="BJ715" s="8"/>
      <c r="BK715" s="8"/>
      <c r="BL715" s="8"/>
    </row>
    <row r="716" spans="1:64" x14ac:dyDescent="0.2">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c r="BJ716" s="8"/>
      <c r="BK716" s="8"/>
      <c r="BL716" s="8"/>
    </row>
    <row r="717" spans="1:64" x14ac:dyDescent="0.2">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c r="BJ717" s="8"/>
      <c r="BK717" s="8"/>
      <c r="BL717" s="8"/>
    </row>
    <row r="718" spans="1:64" x14ac:dyDescent="0.2">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8"/>
      <c r="BI718" s="8"/>
      <c r="BJ718" s="8"/>
      <c r="BK718" s="8"/>
      <c r="BL718" s="8"/>
    </row>
    <row r="719" spans="1:64" x14ac:dyDescent="0.2">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c r="BJ719" s="8"/>
      <c r="BK719" s="8"/>
      <c r="BL719" s="8"/>
    </row>
    <row r="720" spans="1:64" x14ac:dyDescent="0.2">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8"/>
      <c r="BB720" s="8"/>
      <c r="BC720" s="8"/>
      <c r="BD720" s="8"/>
      <c r="BE720" s="8"/>
      <c r="BF720" s="8"/>
      <c r="BG720" s="8"/>
      <c r="BH720" s="8"/>
      <c r="BI720" s="8"/>
      <c r="BJ720" s="8"/>
      <c r="BK720" s="8"/>
      <c r="BL720" s="8"/>
    </row>
    <row r="721" spans="1:64" x14ac:dyDescent="0.2">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c r="BJ721" s="8"/>
      <c r="BK721" s="8"/>
      <c r="BL721" s="8"/>
    </row>
    <row r="722" spans="1:64" x14ac:dyDescent="0.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c r="BF722" s="8"/>
      <c r="BG722" s="8"/>
      <c r="BH722" s="8"/>
      <c r="BI722" s="8"/>
      <c r="BJ722" s="8"/>
      <c r="BK722" s="8"/>
      <c r="BL722" s="8"/>
    </row>
    <row r="723" spans="1:64" x14ac:dyDescent="0.2">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c r="BG723" s="8"/>
      <c r="BH723" s="8"/>
      <c r="BI723" s="8"/>
      <c r="BJ723" s="8"/>
      <c r="BK723" s="8"/>
      <c r="BL723" s="8"/>
    </row>
    <row r="724" spans="1:64" x14ac:dyDescent="0.2">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c r="BJ724" s="8"/>
      <c r="BK724" s="8"/>
      <c r="BL724" s="8"/>
    </row>
    <row r="725" spans="1:64" x14ac:dyDescent="0.2">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row>
    <row r="726" spans="1:64" x14ac:dyDescent="0.2">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c r="BJ726" s="8"/>
      <c r="BK726" s="8"/>
      <c r="BL726" s="8"/>
    </row>
    <row r="727" spans="1:64" x14ac:dyDescent="0.2">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row>
    <row r="728" spans="1:64" x14ac:dyDescent="0.2">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c r="BG728" s="8"/>
      <c r="BH728" s="8"/>
      <c r="BI728" s="8"/>
      <c r="BJ728" s="8"/>
      <c r="BK728" s="8"/>
      <c r="BL728" s="8"/>
    </row>
    <row r="729" spans="1:64" x14ac:dyDescent="0.2">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row>
    <row r="730" spans="1:64" x14ac:dyDescent="0.2">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c r="BF730" s="8"/>
      <c r="BG730" s="8"/>
      <c r="BH730" s="8"/>
      <c r="BI730" s="8"/>
      <c r="BJ730" s="8"/>
      <c r="BK730" s="8"/>
      <c r="BL730" s="8"/>
    </row>
    <row r="731" spans="1:64" x14ac:dyDescent="0.2">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c r="BG731" s="8"/>
      <c r="BH731" s="8"/>
      <c r="BI731" s="8"/>
      <c r="BJ731" s="8"/>
      <c r="BK731" s="8"/>
      <c r="BL731" s="8"/>
    </row>
    <row r="732" spans="1:64" x14ac:dyDescent="0.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c r="BF732" s="8"/>
      <c r="BG732" s="8"/>
      <c r="BH732" s="8"/>
      <c r="BI732" s="8"/>
      <c r="BJ732" s="8"/>
      <c r="BK732" s="8"/>
      <c r="BL732" s="8"/>
    </row>
    <row r="733" spans="1:64" x14ac:dyDescent="0.2">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c r="BG733" s="8"/>
      <c r="BH733" s="8"/>
      <c r="BI733" s="8"/>
      <c r="BJ733" s="8"/>
      <c r="BK733" s="8"/>
      <c r="BL733" s="8"/>
    </row>
    <row r="734" spans="1:64" x14ac:dyDescent="0.2">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c r="BF734" s="8"/>
      <c r="BG734" s="8"/>
      <c r="BH734" s="8"/>
      <c r="BI734" s="8"/>
      <c r="BJ734" s="8"/>
      <c r="BK734" s="8"/>
      <c r="BL734" s="8"/>
    </row>
    <row r="735" spans="1:64" x14ac:dyDescent="0.2">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row>
    <row r="736" spans="1:64" x14ac:dyDescent="0.2">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row>
    <row r="737" spans="1:64" x14ac:dyDescent="0.2">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c r="BJ737" s="8"/>
      <c r="BK737" s="8"/>
      <c r="BL737" s="8"/>
    </row>
    <row r="738" spans="1:64" x14ac:dyDescent="0.2">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row>
    <row r="739" spans="1:64" x14ac:dyDescent="0.2">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c r="BG739" s="8"/>
      <c r="BH739" s="8"/>
      <c r="BI739" s="8"/>
      <c r="BJ739" s="8"/>
      <c r="BK739" s="8"/>
      <c r="BL739" s="8"/>
    </row>
    <row r="740" spans="1:64" x14ac:dyDescent="0.2">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c r="BF740" s="8"/>
      <c r="BG740" s="8"/>
      <c r="BH740" s="8"/>
      <c r="BI740" s="8"/>
      <c r="BJ740" s="8"/>
      <c r="BK740" s="8"/>
      <c r="BL740" s="8"/>
    </row>
    <row r="741" spans="1:64" x14ac:dyDescent="0.2">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c r="BF741" s="8"/>
      <c r="BG741" s="8"/>
      <c r="BH741" s="8"/>
      <c r="BI741" s="8"/>
      <c r="BJ741" s="8"/>
      <c r="BK741" s="8"/>
      <c r="BL741" s="8"/>
    </row>
    <row r="742" spans="1:64" x14ac:dyDescent="0.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c r="BF742" s="8"/>
      <c r="BG742" s="8"/>
      <c r="BH742" s="8"/>
      <c r="BI742" s="8"/>
      <c r="BJ742" s="8"/>
      <c r="BK742" s="8"/>
      <c r="BL742" s="8"/>
    </row>
    <row r="743" spans="1:64" x14ac:dyDescent="0.2">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c r="BF743" s="8"/>
      <c r="BG743" s="8"/>
      <c r="BH743" s="8"/>
      <c r="BI743" s="8"/>
      <c r="BJ743" s="8"/>
      <c r="BK743" s="8"/>
      <c r="BL743" s="8"/>
    </row>
    <row r="744" spans="1:64" x14ac:dyDescent="0.2">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row>
    <row r="745" spans="1:64" x14ac:dyDescent="0.2">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row>
    <row r="746" spans="1:64" x14ac:dyDescent="0.2">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c r="BJ746" s="8"/>
      <c r="BK746" s="8"/>
      <c r="BL746" s="8"/>
    </row>
    <row r="747" spans="1:64" x14ac:dyDescent="0.2">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c r="BJ747" s="8"/>
      <c r="BK747" s="8"/>
      <c r="BL747" s="8"/>
    </row>
    <row r="748" spans="1:64" x14ac:dyDescent="0.2">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c r="BJ748" s="8"/>
      <c r="BK748" s="8"/>
      <c r="BL748" s="8"/>
    </row>
    <row r="749" spans="1:64" x14ac:dyDescent="0.2">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c r="BF749" s="8"/>
      <c r="BG749" s="8"/>
      <c r="BH749" s="8"/>
      <c r="BI749" s="8"/>
      <c r="BJ749" s="8"/>
      <c r="BK749" s="8"/>
      <c r="BL749" s="8"/>
    </row>
    <row r="750" spans="1:64" x14ac:dyDescent="0.2">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8"/>
      <c r="BB750" s="8"/>
      <c r="BC750" s="8"/>
      <c r="BD750" s="8"/>
      <c r="BE750" s="8"/>
      <c r="BF750" s="8"/>
      <c r="BG750" s="8"/>
      <c r="BH750" s="8"/>
      <c r="BI750" s="8"/>
      <c r="BJ750" s="8"/>
      <c r="BK750" s="8"/>
      <c r="BL750" s="8"/>
    </row>
    <row r="751" spans="1:64" x14ac:dyDescent="0.2">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row>
    <row r="752" spans="1:64" x14ac:dyDescent="0.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c r="BJ752" s="8"/>
      <c r="BK752" s="8"/>
      <c r="BL752" s="8"/>
    </row>
    <row r="753" spans="1:64" x14ac:dyDescent="0.2">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c r="BJ753" s="8"/>
      <c r="BK753" s="8"/>
      <c r="BL753" s="8"/>
    </row>
    <row r="754" spans="1:64" x14ac:dyDescent="0.2">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row>
    <row r="755" spans="1:64" x14ac:dyDescent="0.2">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c r="BF755" s="8"/>
      <c r="BG755" s="8"/>
      <c r="BH755" s="8"/>
      <c r="BI755" s="8"/>
      <c r="BJ755" s="8"/>
      <c r="BK755" s="8"/>
      <c r="BL755" s="8"/>
    </row>
    <row r="756" spans="1:64" x14ac:dyDescent="0.2">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c r="BJ756" s="8"/>
      <c r="BK756" s="8"/>
      <c r="BL756" s="8"/>
    </row>
    <row r="757" spans="1:64" x14ac:dyDescent="0.2">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8"/>
      <c r="BB757" s="8"/>
      <c r="BC757" s="8"/>
      <c r="BD757" s="8"/>
      <c r="BE757" s="8"/>
      <c r="BF757" s="8"/>
      <c r="BG757" s="8"/>
      <c r="BH757" s="8"/>
      <c r="BI757" s="8"/>
      <c r="BJ757" s="8"/>
      <c r="BK757" s="8"/>
      <c r="BL757" s="8"/>
    </row>
    <row r="758" spans="1:64" x14ac:dyDescent="0.2">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c r="BJ758" s="8"/>
      <c r="BK758" s="8"/>
      <c r="BL758" s="8"/>
    </row>
    <row r="759" spans="1:64" x14ac:dyDescent="0.2">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c r="BF759" s="8"/>
      <c r="BG759" s="8"/>
      <c r="BH759" s="8"/>
      <c r="BI759" s="8"/>
      <c r="BJ759" s="8"/>
      <c r="BK759" s="8"/>
      <c r="BL759" s="8"/>
    </row>
    <row r="760" spans="1:64" x14ac:dyDescent="0.2">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row>
    <row r="761" spans="1:64" x14ac:dyDescent="0.2">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c r="BJ761" s="8"/>
      <c r="BK761" s="8"/>
      <c r="BL761" s="8"/>
    </row>
    <row r="762" spans="1:64" x14ac:dyDescent="0.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row>
    <row r="763" spans="1:64" x14ac:dyDescent="0.2">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c r="BJ763" s="8"/>
      <c r="BK763" s="8"/>
      <c r="BL763" s="8"/>
    </row>
    <row r="764" spans="1:64" x14ac:dyDescent="0.2">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row>
    <row r="765" spans="1:64" x14ac:dyDescent="0.2">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row>
    <row r="766" spans="1:64" x14ac:dyDescent="0.2">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row>
    <row r="767" spans="1:64" x14ac:dyDescent="0.2">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row>
    <row r="768" spans="1:64" x14ac:dyDescent="0.2">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row>
    <row r="769" spans="1:64" x14ac:dyDescent="0.2">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row>
    <row r="770" spans="1:64" x14ac:dyDescent="0.2">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row>
    <row r="771" spans="1:64" x14ac:dyDescent="0.2">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row>
    <row r="772" spans="1:64" x14ac:dyDescent="0.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row>
    <row r="773" spans="1:64" x14ac:dyDescent="0.2">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row>
    <row r="774" spans="1:64" x14ac:dyDescent="0.2">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row>
    <row r="775" spans="1:64" x14ac:dyDescent="0.2">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row>
    <row r="776" spans="1:64" x14ac:dyDescent="0.2">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row>
    <row r="777" spans="1:64" x14ac:dyDescent="0.2">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row>
    <row r="778" spans="1:64" x14ac:dyDescent="0.2">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row>
    <row r="779" spans="1:64" x14ac:dyDescent="0.2">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row>
    <row r="780" spans="1:64" x14ac:dyDescent="0.2">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row>
    <row r="781" spans="1:64" x14ac:dyDescent="0.2">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row>
    <row r="782" spans="1:64" x14ac:dyDescent="0.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row>
    <row r="783" spans="1:64" x14ac:dyDescent="0.2">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row>
    <row r="784" spans="1:64" x14ac:dyDescent="0.2">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row>
    <row r="785" spans="1:64" x14ac:dyDescent="0.2">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row>
    <row r="786" spans="1:64" x14ac:dyDescent="0.2">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row>
    <row r="787" spans="1:64" x14ac:dyDescent="0.2">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row>
    <row r="788" spans="1:64" x14ac:dyDescent="0.2">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row>
    <row r="789" spans="1:64" x14ac:dyDescent="0.2">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row>
    <row r="790" spans="1:64" x14ac:dyDescent="0.2">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row>
    <row r="791" spans="1:64" x14ac:dyDescent="0.2">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row>
    <row r="792" spans="1:64" x14ac:dyDescent="0.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row>
    <row r="793" spans="1:64" x14ac:dyDescent="0.2">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row>
    <row r="794" spans="1:64" x14ac:dyDescent="0.2">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c r="BJ794" s="8"/>
      <c r="BK794" s="8"/>
      <c r="BL794" s="8"/>
    </row>
    <row r="795" spans="1:64" x14ac:dyDescent="0.2">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c r="BJ795" s="8"/>
      <c r="BK795" s="8"/>
      <c r="BL795" s="8"/>
    </row>
    <row r="796" spans="1:64" x14ac:dyDescent="0.2">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c r="BJ796" s="8"/>
      <c r="BK796" s="8"/>
      <c r="BL796" s="8"/>
    </row>
    <row r="797" spans="1:64" x14ac:dyDescent="0.2">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row>
    <row r="798" spans="1:64" x14ac:dyDescent="0.2">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row>
    <row r="799" spans="1:64" x14ac:dyDescent="0.2">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row>
    <row r="800" spans="1:64" x14ac:dyDescent="0.2">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row>
    <row r="801" spans="1:64" x14ac:dyDescent="0.2">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c r="BJ801" s="8"/>
      <c r="BK801" s="8"/>
      <c r="BL801" s="8"/>
    </row>
    <row r="802" spans="1:64" x14ac:dyDescent="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row>
    <row r="803" spans="1:64" x14ac:dyDescent="0.2">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c r="BJ803" s="8"/>
      <c r="BK803" s="8"/>
      <c r="BL803" s="8"/>
    </row>
    <row r="804" spans="1:64" x14ac:dyDescent="0.2">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c r="BJ804" s="8"/>
      <c r="BK804" s="8"/>
      <c r="BL804" s="8"/>
    </row>
    <row r="805" spans="1:64" x14ac:dyDescent="0.2">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c r="BJ805" s="8"/>
      <c r="BK805" s="8"/>
      <c r="BL805" s="8"/>
    </row>
    <row r="806" spans="1:64" x14ac:dyDescent="0.2">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c r="BJ806" s="8"/>
      <c r="BK806" s="8"/>
      <c r="BL806" s="8"/>
    </row>
    <row r="807" spans="1:64" x14ac:dyDescent="0.2">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row>
    <row r="808" spans="1:64" x14ac:dyDescent="0.2">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row>
    <row r="809" spans="1:64" x14ac:dyDescent="0.2">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c r="BJ809" s="8"/>
      <c r="BK809" s="8"/>
      <c r="BL809" s="8"/>
    </row>
    <row r="810" spans="1:64" x14ac:dyDescent="0.2">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c r="BJ810" s="8"/>
      <c r="BK810" s="8"/>
      <c r="BL810" s="8"/>
    </row>
    <row r="811" spans="1:64" x14ac:dyDescent="0.2">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c r="BF811" s="8"/>
      <c r="BG811" s="8"/>
      <c r="BH811" s="8"/>
      <c r="BI811" s="8"/>
      <c r="BJ811" s="8"/>
      <c r="BK811" s="8"/>
      <c r="BL811" s="8"/>
    </row>
    <row r="812" spans="1:64" x14ac:dyDescent="0.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c r="BJ812" s="8"/>
      <c r="BK812" s="8"/>
      <c r="BL812" s="8"/>
    </row>
    <row r="813" spans="1:64" x14ac:dyDescent="0.2">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c r="BJ813" s="8"/>
      <c r="BK813" s="8"/>
      <c r="BL813" s="8"/>
    </row>
    <row r="814" spans="1:64" x14ac:dyDescent="0.2">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c r="BF814" s="8"/>
      <c r="BG814" s="8"/>
      <c r="BH814" s="8"/>
      <c r="BI814" s="8"/>
      <c r="BJ814" s="8"/>
      <c r="BK814" s="8"/>
      <c r="BL814" s="8"/>
    </row>
    <row r="815" spans="1:64" x14ac:dyDescent="0.2">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8"/>
      <c r="BI815" s="8"/>
      <c r="BJ815" s="8"/>
      <c r="BK815" s="8"/>
      <c r="BL815" s="8"/>
    </row>
    <row r="816" spans="1:64" x14ac:dyDescent="0.2">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c r="BF816" s="8"/>
      <c r="BG816" s="8"/>
      <c r="BH816" s="8"/>
      <c r="BI816" s="8"/>
      <c r="BJ816" s="8"/>
      <c r="BK816" s="8"/>
      <c r="BL816" s="8"/>
    </row>
    <row r="817" spans="1:64" x14ac:dyDescent="0.2">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row>
    <row r="818" spans="1:64" x14ac:dyDescent="0.2">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row>
    <row r="819" spans="1:64" x14ac:dyDescent="0.2">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row>
    <row r="820" spans="1:64" x14ac:dyDescent="0.2">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c r="BJ820" s="8"/>
      <c r="BK820" s="8"/>
      <c r="BL820" s="8"/>
    </row>
    <row r="821" spans="1:64" x14ac:dyDescent="0.2">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8"/>
      <c r="BI821" s="8"/>
      <c r="BJ821" s="8"/>
      <c r="BK821" s="8"/>
      <c r="BL821" s="8"/>
    </row>
    <row r="822" spans="1:64" x14ac:dyDescent="0.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row>
    <row r="823" spans="1:64" x14ac:dyDescent="0.2">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c r="BF823" s="8"/>
      <c r="BG823" s="8"/>
      <c r="BH823" s="8"/>
      <c r="BI823" s="8"/>
      <c r="BJ823" s="8"/>
      <c r="BK823" s="8"/>
      <c r="BL823" s="8"/>
    </row>
    <row r="824" spans="1:64" x14ac:dyDescent="0.2">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c r="BF824" s="8"/>
      <c r="BG824" s="8"/>
      <c r="BH824" s="8"/>
      <c r="BI824" s="8"/>
      <c r="BJ824" s="8"/>
      <c r="BK824" s="8"/>
      <c r="BL824" s="8"/>
    </row>
    <row r="825" spans="1:64" x14ac:dyDescent="0.2">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c r="BF825" s="8"/>
      <c r="BG825" s="8"/>
      <c r="BH825" s="8"/>
      <c r="BI825" s="8"/>
      <c r="BJ825" s="8"/>
      <c r="BK825" s="8"/>
      <c r="BL825" s="8"/>
    </row>
    <row r="826" spans="1:64" x14ac:dyDescent="0.2">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row>
    <row r="827" spans="1:64" x14ac:dyDescent="0.2">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8"/>
      <c r="BI827" s="8"/>
      <c r="BJ827" s="8"/>
      <c r="BK827" s="8"/>
      <c r="BL827" s="8"/>
    </row>
    <row r="828" spans="1:64" x14ac:dyDescent="0.2">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c r="BF828" s="8"/>
      <c r="BG828" s="8"/>
      <c r="BH828" s="8"/>
      <c r="BI828" s="8"/>
      <c r="BJ828" s="8"/>
      <c r="BK828" s="8"/>
      <c r="BL828" s="8"/>
    </row>
    <row r="829" spans="1:64" x14ac:dyDescent="0.2">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c r="BF829" s="8"/>
      <c r="BG829" s="8"/>
      <c r="BH829" s="8"/>
      <c r="BI829" s="8"/>
      <c r="BJ829" s="8"/>
      <c r="BK829" s="8"/>
      <c r="BL829" s="8"/>
    </row>
    <row r="830" spans="1:64" x14ac:dyDescent="0.2">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8"/>
      <c r="BI830" s="8"/>
      <c r="BJ830" s="8"/>
      <c r="BK830" s="8"/>
      <c r="BL830" s="8"/>
    </row>
    <row r="831" spans="1:64" x14ac:dyDescent="0.2">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c r="BF831" s="8"/>
      <c r="BG831" s="8"/>
      <c r="BH831" s="8"/>
      <c r="BI831" s="8"/>
      <c r="BJ831" s="8"/>
      <c r="BK831" s="8"/>
      <c r="BL831" s="8"/>
    </row>
    <row r="832" spans="1:64" x14ac:dyDescent="0.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8"/>
      <c r="BB832" s="8"/>
      <c r="BC832" s="8"/>
      <c r="BD832" s="8"/>
      <c r="BE832" s="8"/>
      <c r="BF832" s="8"/>
      <c r="BG832" s="8"/>
      <c r="BH832" s="8"/>
      <c r="BI832" s="8"/>
      <c r="BJ832" s="8"/>
      <c r="BK832" s="8"/>
      <c r="BL832" s="8"/>
    </row>
    <row r="833" spans="1:64" x14ac:dyDescent="0.2">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row>
    <row r="834" spans="1:64" x14ac:dyDescent="0.2">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c r="BF834" s="8"/>
      <c r="BG834" s="8"/>
      <c r="BH834" s="8"/>
      <c r="BI834" s="8"/>
      <c r="BJ834" s="8"/>
      <c r="BK834" s="8"/>
      <c r="BL834" s="8"/>
    </row>
    <row r="835" spans="1:64" x14ac:dyDescent="0.2">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row>
    <row r="836" spans="1:64" x14ac:dyDescent="0.2">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8"/>
      <c r="BI836" s="8"/>
      <c r="BJ836" s="8"/>
      <c r="BK836" s="8"/>
      <c r="BL836" s="8"/>
    </row>
    <row r="837" spans="1:64" x14ac:dyDescent="0.2">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c r="BF837" s="8"/>
      <c r="BG837" s="8"/>
      <c r="BH837" s="8"/>
      <c r="BI837" s="8"/>
      <c r="BJ837" s="8"/>
      <c r="BK837" s="8"/>
      <c r="BL837" s="8"/>
    </row>
    <row r="838" spans="1:64" x14ac:dyDescent="0.2">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c r="BJ838" s="8"/>
      <c r="BK838" s="8"/>
      <c r="BL838" s="8"/>
    </row>
    <row r="839" spans="1:64" x14ac:dyDescent="0.2">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c r="BJ839" s="8"/>
      <c r="BK839" s="8"/>
      <c r="BL839" s="8"/>
    </row>
    <row r="840" spans="1:64" x14ac:dyDescent="0.2">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c r="BJ840" s="8"/>
      <c r="BK840" s="8"/>
      <c r="BL840" s="8"/>
    </row>
    <row r="841" spans="1:64" x14ac:dyDescent="0.2">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8"/>
      <c r="BB841" s="8"/>
      <c r="BC841" s="8"/>
      <c r="BD841" s="8"/>
      <c r="BE841" s="8"/>
      <c r="BF841" s="8"/>
      <c r="BG841" s="8"/>
      <c r="BH841" s="8"/>
      <c r="BI841" s="8"/>
      <c r="BJ841" s="8"/>
      <c r="BK841" s="8"/>
      <c r="BL841" s="8"/>
    </row>
    <row r="842" spans="1:64" x14ac:dyDescent="0.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c r="BJ842" s="8"/>
      <c r="BK842" s="8"/>
      <c r="BL842" s="8"/>
    </row>
    <row r="843" spans="1:64" x14ac:dyDescent="0.2">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c r="BF843" s="8"/>
      <c r="BG843" s="8"/>
      <c r="BH843" s="8"/>
      <c r="BI843" s="8"/>
      <c r="BJ843" s="8"/>
      <c r="BK843" s="8"/>
      <c r="BL843" s="8"/>
    </row>
    <row r="844" spans="1:64" x14ac:dyDescent="0.2">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c r="BF844" s="8"/>
      <c r="BG844" s="8"/>
      <c r="BH844" s="8"/>
      <c r="BI844" s="8"/>
      <c r="BJ844" s="8"/>
      <c r="BK844" s="8"/>
      <c r="BL844" s="8"/>
    </row>
    <row r="845" spans="1:64" x14ac:dyDescent="0.2">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c r="BF845" s="8"/>
      <c r="BG845" s="8"/>
      <c r="BH845" s="8"/>
      <c r="BI845" s="8"/>
      <c r="BJ845" s="8"/>
      <c r="BK845" s="8"/>
      <c r="BL845" s="8"/>
    </row>
    <row r="846" spans="1:64" x14ac:dyDescent="0.2">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8"/>
      <c r="BB846" s="8"/>
      <c r="BC846" s="8"/>
      <c r="BD846" s="8"/>
      <c r="BE846" s="8"/>
      <c r="BF846" s="8"/>
      <c r="BG846" s="8"/>
      <c r="BH846" s="8"/>
      <c r="BI846" s="8"/>
      <c r="BJ846" s="8"/>
      <c r="BK846" s="8"/>
      <c r="BL846" s="8"/>
    </row>
    <row r="847" spans="1:64" x14ac:dyDescent="0.2">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c r="BF847" s="8"/>
      <c r="BG847" s="8"/>
      <c r="BH847" s="8"/>
      <c r="BI847" s="8"/>
      <c r="BJ847" s="8"/>
      <c r="BK847" s="8"/>
      <c r="BL847" s="8"/>
    </row>
    <row r="848" spans="1:64" x14ac:dyDescent="0.2">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8"/>
      <c r="BB848" s="8"/>
      <c r="BC848" s="8"/>
      <c r="BD848" s="8"/>
      <c r="BE848" s="8"/>
      <c r="BF848" s="8"/>
      <c r="BG848" s="8"/>
      <c r="BH848" s="8"/>
      <c r="BI848" s="8"/>
      <c r="BJ848" s="8"/>
      <c r="BK848" s="8"/>
      <c r="BL848" s="8"/>
    </row>
    <row r="849" spans="1:64" x14ac:dyDescent="0.2">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c r="BF849" s="8"/>
      <c r="BG849" s="8"/>
      <c r="BH849" s="8"/>
      <c r="BI849" s="8"/>
      <c r="BJ849" s="8"/>
      <c r="BK849" s="8"/>
      <c r="BL849" s="8"/>
    </row>
    <row r="850" spans="1:64" x14ac:dyDescent="0.2">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c r="BF850" s="8"/>
      <c r="BG850" s="8"/>
      <c r="BH850" s="8"/>
      <c r="BI850" s="8"/>
      <c r="BJ850" s="8"/>
      <c r="BK850" s="8"/>
      <c r="BL850" s="8"/>
    </row>
    <row r="851" spans="1:64" x14ac:dyDescent="0.2">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c r="BG851" s="8"/>
      <c r="BH851" s="8"/>
      <c r="BI851" s="8"/>
      <c r="BJ851" s="8"/>
      <c r="BK851" s="8"/>
      <c r="BL851" s="8"/>
    </row>
    <row r="852" spans="1:64" x14ac:dyDescent="0.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c r="BF852" s="8"/>
      <c r="BG852" s="8"/>
      <c r="BH852" s="8"/>
      <c r="BI852" s="8"/>
      <c r="BJ852" s="8"/>
      <c r="BK852" s="8"/>
      <c r="BL852" s="8"/>
    </row>
    <row r="853" spans="1:64" x14ac:dyDescent="0.2">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row>
    <row r="854" spans="1:64" x14ac:dyDescent="0.2">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c r="BF854" s="8"/>
      <c r="BG854" s="8"/>
      <c r="BH854" s="8"/>
      <c r="BI854" s="8"/>
      <c r="BJ854" s="8"/>
      <c r="BK854" s="8"/>
      <c r="BL854" s="8"/>
    </row>
    <row r="855" spans="1:64" x14ac:dyDescent="0.2">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row>
    <row r="856" spans="1:64" x14ac:dyDescent="0.2">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c r="BF856" s="8"/>
      <c r="BG856" s="8"/>
      <c r="BH856" s="8"/>
      <c r="BI856" s="8"/>
      <c r="BJ856" s="8"/>
      <c r="BK856" s="8"/>
      <c r="BL856" s="8"/>
    </row>
    <row r="857" spans="1:64" x14ac:dyDescent="0.2">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c r="BF857" s="8"/>
      <c r="BG857" s="8"/>
      <c r="BH857" s="8"/>
      <c r="BI857" s="8"/>
      <c r="BJ857" s="8"/>
      <c r="BK857" s="8"/>
      <c r="BL857" s="8"/>
    </row>
    <row r="858" spans="1:64" x14ac:dyDescent="0.2">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c r="BF858" s="8"/>
      <c r="BG858" s="8"/>
      <c r="BH858" s="8"/>
      <c r="BI858" s="8"/>
      <c r="BJ858" s="8"/>
      <c r="BK858" s="8"/>
      <c r="BL858" s="8"/>
    </row>
    <row r="859" spans="1:64" x14ac:dyDescent="0.2">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row>
    <row r="860" spans="1:64" x14ac:dyDescent="0.2">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row>
    <row r="861" spans="1:64" x14ac:dyDescent="0.2">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c r="BF861" s="8"/>
      <c r="BG861" s="8"/>
      <c r="BH861" s="8"/>
      <c r="BI861" s="8"/>
      <c r="BJ861" s="8"/>
      <c r="BK861" s="8"/>
      <c r="BL861" s="8"/>
    </row>
    <row r="862" spans="1:64" x14ac:dyDescent="0.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c r="BF862" s="8"/>
      <c r="BG862" s="8"/>
      <c r="BH862" s="8"/>
      <c r="BI862" s="8"/>
      <c r="BJ862" s="8"/>
      <c r="BK862" s="8"/>
      <c r="BL862" s="8"/>
    </row>
    <row r="863" spans="1:64" x14ac:dyDescent="0.2">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8"/>
      <c r="BB863" s="8"/>
      <c r="BC863" s="8"/>
      <c r="BD863" s="8"/>
      <c r="BE863" s="8"/>
      <c r="BF863" s="8"/>
      <c r="BG863" s="8"/>
      <c r="BH863" s="8"/>
      <c r="BI863" s="8"/>
      <c r="BJ863" s="8"/>
      <c r="BK863" s="8"/>
      <c r="BL863" s="8"/>
    </row>
    <row r="864" spans="1:64" x14ac:dyDescent="0.2">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8"/>
      <c r="BB864" s="8"/>
      <c r="BC864" s="8"/>
      <c r="BD864" s="8"/>
      <c r="BE864" s="8"/>
      <c r="BF864" s="8"/>
      <c r="BG864" s="8"/>
      <c r="BH864" s="8"/>
      <c r="BI864" s="8"/>
      <c r="BJ864" s="8"/>
      <c r="BK864" s="8"/>
      <c r="BL864" s="8"/>
    </row>
    <row r="865" spans="1:64" x14ac:dyDescent="0.2">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c r="BJ865" s="8"/>
      <c r="BK865" s="8"/>
      <c r="BL865" s="8"/>
    </row>
    <row r="866" spans="1:64" x14ac:dyDescent="0.2">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c r="BJ866" s="8"/>
      <c r="BK866" s="8"/>
      <c r="BL866" s="8"/>
    </row>
    <row r="867" spans="1:64" x14ac:dyDescent="0.2">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c r="BJ867" s="8"/>
      <c r="BK867" s="8"/>
      <c r="BL867" s="8"/>
    </row>
    <row r="868" spans="1:64" x14ac:dyDescent="0.2">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row>
    <row r="869" spans="1:64" x14ac:dyDescent="0.2">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c r="BF869" s="8"/>
      <c r="BG869" s="8"/>
      <c r="BH869" s="8"/>
      <c r="BI869" s="8"/>
      <c r="BJ869" s="8"/>
      <c r="BK869" s="8"/>
      <c r="BL869" s="8"/>
    </row>
    <row r="870" spans="1:64" x14ac:dyDescent="0.2">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8"/>
      <c r="BB870" s="8"/>
      <c r="BC870" s="8"/>
      <c r="BD870" s="8"/>
      <c r="BE870" s="8"/>
      <c r="BF870" s="8"/>
      <c r="BG870" s="8"/>
      <c r="BH870" s="8"/>
      <c r="BI870" s="8"/>
      <c r="BJ870" s="8"/>
      <c r="BK870" s="8"/>
      <c r="BL870" s="8"/>
    </row>
    <row r="871" spans="1:64" x14ac:dyDescent="0.2">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c r="BF871" s="8"/>
      <c r="BG871" s="8"/>
      <c r="BH871" s="8"/>
      <c r="BI871" s="8"/>
      <c r="BJ871" s="8"/>
      <c r="BK871" s="8"/>
      <c r="BL871" s="8"/>
    </row>
    <row r="872" spans="1:64" x14ac:dyDescent="0.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c r="BF872" s="8"/>
      <c r="BG872" s="8"/>
      <c r="BH872" s="8"/>
      <c r="BI872" s="8"/>
      <c r="BJ872" s="8"/>
      <c r="BK872" s="8"/>
      <c r="BL872" s="8"/>
    </row>
    <row r="873" spans="1:64" x14ac:dyDescent="0.2">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c r="BF873" s="8"/>
      <c r="BG873" s="8"/>
      <c r="BH873" s="8"/>
      <c r="BI873" s="8"/>
      <c r="BJ873" s="8"/>
      <c r="BK873" s="8"/>
      <c r="BL873" s="8"/>
    </row>
    <row r="874" spans="1:64" x14ac:dyDescent="0.2">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c r="BF874" s="8"/>
      <c r="BG874" s="8"/>
      <c r="BH874" s="8"/>
      <c r="BI874" s="8"/>
      <c r="BJ874" s="8"/>
      <c r="BK874" s="8"/>
      <c r="BL874" s="8"/>
    </row>
    <row r="875" spans="1:64" x14ac:dyDescent="0.2">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c r="BF875" s="8"/>
      <c r="BG875" s="8"/>
      <c r="BH875" s="8"/>
      <c r="BI875" s="8"/>
      <c r="BJ875" s="8"/>
      <c r="BK875" s="8"/>
      <c r="BL875" s="8"/>
    </row>
    <row r="876" spans="1:64" x14ac:dyDescent="0.2">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8"/>
      <c r="BB876" s="8"/>
      <c r="BC876" s="8"/>
      <c r="BD876" s="8"/>
      <c r="BE876" s="8"/>
      <c r="BF876" s="8"/>
      <c r="BG876" s="8"/>
      <c r="BH876" s="8"/>
      <c r="BI876" s="8"/>
      <c r="BJ876" s="8"/>
      <c r="BK876" s="8"/>
      <c r="BL876" s="8"/>
    </row>
    <row r="877" spans="1:64" x14ac:dyDescent="0.2">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c r="BF877" s="8"/>
      <c r="BG877" s="8"/>
      <c r="BH877" s="8"/>
      <c r="BI877" s="8"/>
      <c r="BJ877" s="8"/>
      <c r="BK877" s="8"/>
      <c r="BL877" s="8"/>
    </row>
    <row r="878" spans="1:64" x14ac:dyDescent="0.2">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8"/>
      <c r="BB878" s="8"/>
      <c r="BC878" s="8"/>
      <c r="BD878" s="8"/>
      <c r="BE878" s="8"/>
      <c r="BF878" s="8"/>
      <c r="BG878" s="8"/>
      <c r="BH878" s="8"/>
      <c r="BI878" s="8"/>
      <c r="BJ878" s="8"/>
      <c r="BK878" s="8"/>
      <c r="BL878" s="8"/>
    </row>
    <row r="879" spans="1:64" x14ac:dyDescent="0.2">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8"/>
      <c r="BB879" s="8"/>
      <c r="BC879" s="8"/>
      <c r="BD879" s="8"/>
      <c r="BE879" s="8"/>
      <c r="BF879" s="8"/>
      <c r="BG879" s="8"/>
      <c r="BH879" s="8"/>
      <c r="BI879" s="8"/>
      <c r="BJ879" s="8"/>
      <c r="BK879" s="8"/>
      <c r="BL879" s="8"/>
    </row>
    <row r="880" spans="1:64" x14ac:dyDescent="0.2">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8"/>
      <c r="BI880" s="8"/>
      <c r="BJ880" s="8"/>
      <c r="BK880" s="8"/>
      <c r="BL880" s="8"/>
    </row>
    <row r="881" spans="1:64" x14ac:dyDescent="0.2">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c r="BF881" s="8"/>
      <c r="BG881" s="8"/>
      <c r="BH881" s="8"/>
      <c r="BI881" s="8"/>
      <c r="BJ881" s="8"/>
      <c r="BK881" s="8"/>
      <c r="BL881" s="8"/>
    </row>
    <row r="882" spans="1:64" x14ac:dyDescent="0.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c r="BJ882" s="8"/>
      <c r="BK882" s="8"/>
      <c r="BL882" s="8"/>
    </row>
    <row r="883" spans="1:64" x14ac:dyDescent="0.2">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8"/>
      <c r="BI883" s="8"/>
      <c r="BJ883" s="8"/>
      <c r="BK883" s="8"/>
      <c r="BL883" s="8"/>
    </row>
    <row r="884" spans="1:64" x14ac:dyDescent="0.2">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8"/>
      <c r="BB884" s="8"/>
      <c r="BC884" s="8"/>
      <c r="BD884" s="8"/>
      <c r="BE884" s="8"/>
      <c r="BF884" s="8"/>
      <c r="BG884" s="8"/>
      <c r="BH884" s="8"/>
      <c r="BI884" s="8"/>
      <c r="BJ884" s="8"/>
      <c r="BK884" s="8"/>
      <c r="BL884" s="8"/>
    </row>
    <row r="885" spans="1:64" x14ac:dyDescent="0.2">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c r="BF885" s="8"/>
      <c r="BG885" s="8"/>
      <c r="BH885" s="8"/>
      <c r="BI885" s="8"/>
      <c r="BJ885" s="8"/>
      <c r="BK885" s="8"/>
      <c r="BL885" s="8"/>
    </row>
    <row r="886" spans="1:64" x14ac:dyDescent="0.2">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c r="BF886" s="8"/>
      <c r="BG886" s="8"/>
      <c r="BH886" s="8"/>
      <c r="BI886" s="8"/>
      <c r="BJ886" s="8"/>
      <c r="BK886" s="8"/>
      <c r="BL886" s="8"/>
    </row>
    <row r="887" spans="1:64" x14ac:dyDescent="0.2">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8"/>
      <c r="BB887" s="8"/>
      <c r="BC887" s="8"/>
      <c r="BD887" s="8"/>
      <c r="BE887" s="8"/>
      <c r="BF887" s="8"/>
      <c r="BG887" s="8"/>
      <c r="BH887" s="8"/>
      <c r="BI887" s="8"/>
      <c r="BJ887" s="8"/>
      <c r="BK887" s="8"/>
      <c r="BL887" s="8"/>
    </row>
    <row r="888" spans="1:64" x14ac:dyDescent="0.2">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c r="BF888" s="8"/>
      <c r="BG888" s="8"/>
      <c r="BH888" s="8"/>
      <c r="BI888" s="8"/>
      <c r="BJ888" s="8"/>
      <c r="BK888" s="8"/>
      <c r="BL888" s="8"/>
    </row>
    <row r="889" spans="1:64" x14ac:dyDescent="0.2">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row>
    <row r="890" spans="1:64" x14ac:dyDescent="0.2">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c r="BF890" s="8"/>
      <c r="BG890" s="8"/>
      <c r="BH890" s="8"/>
      <c r="BI890" s="8"/>
      <c r="BJ890" s="8"/>
      <c r="BK890" s="8"/>
      <c r="BL890" s="8"/>
    </row>
    <row r="891" spans="1:64" x14ac:dyDescent="0.2">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c r="BJ891" s="8"/>
      <c r="BK891" s="8"/>
      <c r="BL891" s="8"/>
    </row>
    <row r="892" spans="1:64" x14ac:dyDescent="0.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row>
    <row r="893" spans="1:64" x14ac:dyDescent="0.2">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row>
    <row r="894" spans="1:64" x14ac:dyDescent="0.2">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c r="BJ894" s="8"/>
      <c r="BK894" s="8"/>
      <c r="BL894" s="8"/>
    </row>
    <row r="895" spans="1:64" x14ac:dyDescent="0.2">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c r="BJ895" s="8"/>
      <c r="BK895" s="8"/>
      <c r="BL895" s="8"/>
    </row>
    <row r="896" spans="1:64" x14ac:dyDescent="0.2">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c r="BF896" s="8"/>
      <c r="BG896" s="8"/>
      <c r="BH896" s="8"/>
      <c r="BI896" s="8"/>
      <c r="BJ896" s="8"/>
      <c r="BK896" s="8"/>
      <c r="BL896" s="8"/>
    </row>
    <row r="897" spans="1:64" x14ac:dyDescent="0.2">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c r="BF897" s="8"/>
      <c r="BG897" s="8"/>
      <c r="BH897" s="8"/>
      <c r="BI897" s="8"/>
      <c r="BJ897" s="8"/>
      <c r="BK897" s="8"/>
      <c r="BL897" s="8"/>
    </row>
    <row r="898" spans="1:64" x14ac:dyDescent="0.2">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c r="BJ898" s="8"/>
      <c r="BK898" s="8"/>
      <c r="BL898" s="8"/>
    </row>
    <row r="899" spans="1:64" x14ac:dyDescent="0.2">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c r="BJ899" s="8"/>
      <c r="BK899" s="8"/>
      <c r="BL899" s="8"/>
    </row>
    <row r="900" spans="1:64" x14ac:dyDescent="0.2">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c r="BJ900" s="8"/>
      <c r="BK900" s="8"/>
      <c r="BL900" s="8"/>
    </row>
    <row r="901" spans="1:64" x14ac:dyDescent="0.2">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row>
    <row r="902" spans="1:64" x14ac:dyDescent="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c r="BF902" s="8"/>
      <c r="BG902" s="8"/>
      <c r="BH902" s="8"/>
      <c r="BI902" s="8"/>
      <c r="BJ902" s="8"/>
      <c r="BK902" s="8"/>
      <c r="BL902" s="8"/>
    </row>
    <row r="903" spans="1:64" x14ac:dyDescent="0.2">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
      <c r="BI903" s="8"/>
      <c r="BJ903" s="8"/>
      <c r="BK903" s="8"/>
      <c r="BL903" s="8"/>
    </row>
    <row r="904" spans="1:64" x14ac:dyDescent="0.2">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row>
    <row r="905" spans="1:64" x14ac:dyDescent="0.2">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8"/>
      <c r="BB905" s="8"/>
      <c r="BC905" s="8"/>
      <c r="BD905" s="8"/>
      <c r="BE905" s="8"/>
      <c r="BF905" s="8"/>
      <c r="BG905" s="8"/>
      <c r="BH905" s="8"/>
      <c r="BI905" s="8"/>
      <c r="BJ905" s="8"/>
      <c r="BK905" s="8"/>
      <c r="BL905" s="8"/>
    </row>
    <row r="906" spans="1:64" x14ac:dyDescent="0.2">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
      <c r="BI906" s="8"/>
      <c r="BJ906" s="8"/>
      <c r="BK906" s="8"/>
      <c r="BL906" s="8"/>
    </row>
    <row r="907" spans="1:64" x14ac:dyDescent="0.2">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8"/>
      <c r="BB907" s="8"/>
      <c r="BC907" s="8"/>
      <c r="BD907" s="8"/>
      <c r="BE907" s="8"/>
      <c r="BF907" s="8"/>
      <c r="BG907" s="8"/>
      <c r="BH907" s="8"/>
      <c r="BI907" s="8"/>
      <c r="BJ907" s="8"/>
      <c r="BK907" s="8"/>
      <c r="BL907" s="8"/>
    </row>
    <row r="908" spans="1:64" x14ac:dyDescent="0.2">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c r="BF908" s="8"/>
      <c r="BG908" s="8"/>
      <c r="BH908" s="8"/>
      <c r="BI908" s="8"/>
      <c r="BJ908" s="8"/>
      <c r="BK908" s="8"/>
      <c r="BL908" s="8"/>
    </row>
    <row r="909" spans="1:64" x14ac:dyDescent="0.2">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
      <c r="BI909" s="8"/>
      <c r="BJ909" s="8"/>
      <c r="BK909" s="8"/>
      <c r="BL909" s="8"/>
    </row>
    <row r="910" spans="1:64" x14ac:dyDescent="0.2">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c r="BF910" s="8"/>
      <c r="BG910" s="8"/>
      <c r="BH910" s="8"/>
      <c r="BI910" s="8"/>
      <c r="BJ910" s="8"/>
      <c r="BK910" s="8"/>
      <c r="BL910" s="8"/>
    </row>
    <row r="911" spans="1:64" x14ac:dyDescent="0.2">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c r="BF911" s="8"/>
      <c r="BG911" s="8"/>
      <c r="BH911" s="8"/>
      <c r="BI911" s="8"/>
      <c r="BJ911" s="8"/>
      <c r="BK911" s="8"/>
      <c r="BL911" s="8"/>
    </row>
    <row r="912" spans="1:64" x14ac:dyDescent="0.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
      <c r="BI912" s="8"/>
      <c r="BJ912" s="8"/>
      <c r="BK912" s="8"/>
      <c r="BL912" s="8"/>
    </row>
    <row r="913" spans="1:64" x14ac:dyDescent="0.2">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c r="BF913" s="8"/>
      <c r="BG913" s="8"/>
      <c r="BH913" s="8"/>
      <c r="BI913" s="8"/>
      <c r="BJ913" s="8"/>
      <c r="BK913" s="8"/>
      <c r="BL913" s="8"/>
    </row>
    <row r="914" spans="1:64" x14ac:dyDescent="0.2">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8"/>
      <c r="BB914" s="8"/>
      <c r="BC914" s="8"/>
      <c r="BD914" s="8"/>
      <c r="BE914" s="8"/>
      <c r="BF914" s="8"/>
      <c r="BG914" s="8"/>
      <c r="BH914" s="8"/>
      <c r="BI914" s="8"/>
      <c r="BJ914" s="8"/>
      <c r="BK914" s="8"/>
      <c r="BL914" s="8"/>
    </row>
    <row r="915" spans="1:64" x14ac:dyDescent="0.2">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
      <c r="BI915" s="8"/>
      <c r="BJ915" s="8"/>
      <c r="BK915" s="8"/>
      <c r="BL915" s="8"/>
    </row>
    <row r="916" spans="1:64" x14ac:dyDescent="0.2">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c r="BF916" s="8"/>
      <c r="BG916" s="8"/>
      <c r="BH916" s="8"/>
      <c r="BI916" s="8"/>
      <c r="BJ916" s="8"/>
      <c r="BK916" s="8"/>
      <c r="BL916" s="8"/>
    </row>
    <row r="917" spans="1:64" x14ac:dyDescent="0.2">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8"/>
      <c r="BB917" s="8"/>
      <c r="BC917" s="8"/>
      <c r="BD917" s="8"/>
      <c r="BE917" s="8"/>
      <c r="BF917" s="8"/>
      <c r="BG917" s="8"/>
      <c r="BH917" s="8"/>
      <c r="BI917" s="8"/>
      <c r="BJ917" s="8"/>
      <c r="BK917" s="8"/>
      <c r="BL917" s="8"/>
    </row>
    <row r="918" spans="1:64" x14ac:dyDescent="0.2">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
      <c r="BI918" s="8"/>
      <c r="BJ918" s="8"/>
      <c r="BK918" s="8"/>
      <c r="BL918" s="8"/>
    </row>
    <row r="919" spans="1:64" x14ac:dyDescent="0.2">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c r="BJ919" s="8"/>
      <c r="BK919" s="8"/>
      <c r="BL919" s="8"/>
    </row>
    <row r="920" spans="1:64" x14ac:dyDescent="0.2">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c r="BJ920" s="8"/>
      <c r="BK920" s="8"/>
      <c r="BL920" s="8"/>
    </row>
    <row r="921" spans="1:64" x14ac:dyDescent="0.2">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c r="BJ921" s="8"/>
      <c r="BK921" s="8"/>
      <c r="BL921" s="8"/>
    </row>
    <row r="922" spans="1:64" x14ac:dyDescent="0.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c r="BF922" s="8"/>
      <c r="BG922" s="8"/>
      <c r="BH922" s="8"/>
      <c r="BI922" s="8"/>
      <c r="BJ922" s="8"/>
      <c r="BK922" s="8"/>
      <c r="BL922" s="8"/>
    </row>
    <row r="923" spans="1:64" x14ac:dyDescent="0.2">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c r="BF923" s="8"/>
      <c r="BG923" s="8"/>
      <c r="BH923" s="8"/>
      <c r="BI923" s="8"/>
      <c r="BJ923" s="8"/>
      <c r="BK923" s="8"/>
      <c r="BL923" s="8"/>
    </row>
    <row r="924" spans="1:64" x14ac:dyDescent="0.2">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
      <c r="BI924" s="8"/>
      <c r="BJ924" s="8"/>
      <c r="BK924" s="8"/>
      <c r="BL924" s="8"/>
    </row>
    <row r="925" spans="1:64" x14ac:dyDescent="0.2">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8"/>
      <c r="BB925" s="8"/>
      <c r="BC925" s="8"/>
      <c r="BD925" s="8"/>
      <c r="BE925" s="8"/>
      <c r="BF925" s="8"/>
      <c r="BG925" s="8"/>
      <c r="BH925" s="8"/>
      <c r="BI925" s="8"/>
      <c r="BJ925" s="8"/>
      <c r="BK925" s="8"/>
      <c r="BL925" s="8"/>
    </row>
    <row r="926" spans="1:64" x14ac:dyDescent="0.2">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row>
    <row r="927" spans="1:64" x14ac:dyDescent="0.2">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8"/>
      <c r="BI927" s="8"/>
      <c r="BJ927" s="8"/>
      <c r="BK927" s="8"/>
      <c r="BL927" s="8"/>
    </row>
    <row r="928" spans="1:64" x14ac:dyDescent="0.2">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c r="BJ928" s="8"/>
      <c r="BK928" s="8"/>
      <c r="BL928" s="8"/>
    </row>
    <row r="929" spans="1:64" x14ac:dyDescent="0.2">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c r="BF929" s="8"/>
      <c r="BG929" s="8"/>
      <c r="BH929" s="8"/>
      <c r="BI929" s="8"/>
      <c r="BJ929" s="8"/>
      <c r="BK929" s="8"/>
      <c r="BL929" s="8"/>
    </row>
    <row r="930" spans="1:64" x14ac:dyDescent="0.2">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
      <c r="BI930" s="8"/>
      <c r="BJ930" s="8"/>
      <c r="BK930" s="8"/>
      <c r="BL930" s="8"/>
    </row>
    <row r="931" spans="1:64" x14ac:dyDescent="0.2">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c r="BF931" s="8"/>
      <c r="BG931" s="8"/>
      <c r="BH931" s="8"/>
      <c r="BI931" s="8"/>
      <c r="BJ931" s="8"/>
      <c r="BK931" s="8"/>
      <c r="BL931" s="8"/>
    </row>
    <row r="932" spans="1:64" x14ac:dyDescent="0.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c r="BF932" s="8"/>
      <c r="BG932" s="8"/>
      <c r="BH932" s="8"/>
      <c r="BI932" s="8"/>
      <c r="BJ932" s="8"/>
      <c r="BK932" s="8"/>
      <c r="BL932" s="8"/>
    </row>
    <row r="933" spans="1:64" x14ac:dyDescent="0.2">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8"/>
      <c r="BI933" s="8"/>
      <c r="BJ933" s="8"/>
      <c r="BK933" s="8"/>
      <c r="BL933" s="8"/>
    </row>
    <row r="934" spans="1:64" x14ac:dyDescent="0.2">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8"/>
      <c r="BB934" s="8"/>
      <c r="BC934" s="8"/>
      <c r="BD934" s="8"/>
      <c r="BE934" s="8"/>
      <c r="BF934" s="8"/>
      <c r="BG934" s="8"/>
      <c r="BH934" s="8"/>
      <c r="BI934" s="8"/>
      <c r="BJ934" s="8"/>
      <c r="BK934" s="8"/>
      <c r="BL934" s="8"/>
    </row>
    <row r="935" spans="1:64" x14ac:dyDescent="0.2">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8"/>
      <c r="BB935" s="8"/>
      <c r="BC935" s="8"/>
      <c r="BD935" s="8"/>
      <c r="BE935" s="8"/>
      <c r="BF935" s="8"/>
      <c r="BG935" s="8"/>
      <c r="BH935" s="8"/>
      <c r="BI935" s="8"/>
      <c r="BJ935" s="8"/>
      <c r="BK935" s="8"/>
      <c r="BL935" s="8"/>
    </row>
    <row r="936" spans="1:64" x14ac:dyDescent="0.2">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8"/>
      <c r="BI936" s="8"/>
      <c r="BJ936" s="8"/>
      <c r="BK936" s="8"/>
      <c r="BL936" s="8"/>
    </row>
    <row r="937" spans="1:64" x14ac:dyDescent="0.2">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8"/>
      <c r="BB937" s="8"/>
      <c r="BC937" s="8"/>
      <c r="BD937" s="8"/>
      <c r="BE937" s="8"/>
      <c r="BF937" s="8"/>
      <c r="BG937" s="8"/>
      <c r="BH937" s="8"/>
      <c r="BI937" s="8"/>
      <c r="BJ937" s="8"/>
      <c r="BK937" s="8"/>
      <c r="BL937" s="8"/>
    </row>
    <row r="938" spans="1:64" x14ac:dyDescent="0.2">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c r="BF938" s="8"/>
      <c r="BG938" s="8"/>
      <c r="BH938" s="8"/>
      <c r="BI938" s="8"/>
      <c r="BJ938" s="8"/>
      <c r="BK938" s="8"/>
      <c r="BL938" s="8"/>
    </row>
    <row r="939" spans="1:64" x14ac:dyDescent="0.2">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row>
    <row r="940" spans="1:64" x14ac:dyDescent="0.2">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c r="BF940" s="8"/>
      <c r="BG940" s="8"/>
      <c r="BH940" s="8"/>
      <c r="BI940" s="8"/>
      <c r="BJ940" s="8"/>
      <c r="BK940" s="8"/>
      <c r="BL940" s="8"/>
    </row>
    <row r="941" spans="1:64" x14ac:dyDescent="0.2">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c r="BF941" s="8"/>
      <c r="BG941" s="8"/>
      <c r="BH941" s="8"/>
      <c r="BI941" s="8"/>
      <c r="BJ941" s="8"/>
      <c r="BK941" s="8"/>
      <c r="BL941" s="8"/>
    </row>
    <row r="942" spans="1:64" x14ac:dyDescent="0.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c r="BJ942" s="8"/>
      <c r="BK942" s="8"/>
      <c r="BL942" s="8"/>
    </row>
    <row r="943" spans="1:64" x14ac:dyDescent="0.2">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c r="BF943" s="8"/>
      <c r="BG943" s="8"/>
      <c r="BH943" s="8"/>
      <c r="BI943" s="8"/>
      <c r="BJ943" s="8"/>
      <c r="BK943" s="8"/>
      <c r="BL943" s="8"/>
    </row>
    <row r="944" spans="1:64" x14ac:dyDescent="0.2">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c r="BJ944" s="8"/>
      <c r="BK944" s="8"/>
      <c r="BL944" s="8"/>
    </row>
    <row r="945" spans="1:64" x14ac:dyDescent="0.2">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8"/>
      <c r="BB945" s="8"/>
      <c r="BC945" s="8"/>
      <c r="BD945" s="8"/>
      <c r="BE945" s="8"/>
      <c r="BF945" s="8"/>
      <c r="BG945" s="8"/>
      <c r="BH945" s="8"/>
      <c r="BI945" s="8"/>
      <c r="BJ945" s="8"/>
      <c r="BK945" s="8"/>
      <c r="BL945" s="8"/>
    </row>
    <row r="946" spans="1:64" x14ac:dyDescent="0.2">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c r="BF946" s="8"/>
      <c r="BG946" s="8"/>
      <c r="BH946" s="8"/>
      <c r="BI946" s="8"/>
      <c r="BJ946" s="8"/>
      <c r="BK946" s="8"/>
      <c r="BL946" s="8"/>
    </row>
    <row r="947" spans="1:64" x14ac:dyDescent="0.2">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c r="BF947" s="8"/>
      <c r="BG947" s="8"/>
      <c r="BH947" s="8"/>
      <c r="BI947" s="8"/>
      <c r="BJ947" s="8"/>
      <c r="BK947" s="8"/>
      <c r="BL947" s="8"/>
    </row>
    <row r="948" spans="1:64" x14ac:dyDescent="0.2">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c r="BJ948" s="8"/>
      <c r="BK948" s="8"/>
      <c r="BL948" s="8"/>
    </row>
    <row r="949" spans="1:64" x14ac:dyDescent="0.2">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c r="BF949" s="8"/>
      <c r="BG949" s="8"/>
      <c r="BH949" s="8"/>
      <c r="BI949" s="8"/>
      <c r="BJ949" s="8"/>
      <c r="BK949" s="8"/>
      <c r="BL949" s="8"/>
    </row>
    <row r="950" spans="1:64" x14ac:dyDescent="0.2">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
      <c r="BI950" s="8"/>
      <c r="BJ950" s="8"/>
      <c r="BK950" s="8"/>
      <c r="BL950" s="8"/>
    </row>
    <row r="951" spans="1:64" x14ac:dyDescent="0.2">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c r="BG951" s="8"/>
      <c r="BH951" s="8"/>
      <c r="BI951" s="8"/>
      <c r="BJ951" s="8"/>
      <c r="BK951" s="8"/>
      <c r="BL951" s="8"/>
    </row>
    <row r="952" spans="1:64" x14ac:dyDescent="0.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c r="BF952" s="8"/>
      <c r="BG952" s="8"/>
      <c r="BH952" s="8"/>
      <c r="BI952" s="8"/>
      <c r="BJ952" s="8"/>
      <c r="BK952" s="8"/>
      <c r="BL952" s="8"/>
    </row>
    <row r="953" spans="1:64" x14ac:dyDescent="0.2">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
      <c r="BI953" s="8"/>
      <c r="BJ953" s="8"/>
      <c r="BK953" s="8"/>
      <c r="BL953" s="8"/>
    </row>
    <row r="954" spans="1:64" x14ac:dyDescent="0.2">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8"/>
      <c r="BB954" s="8"/>
      <c r="BC954" s="8"/>
      <c r="BD954" s="8"/>
      <c r="BE954" s="8"/>
      <c r="BF954" s="8"/>
      <c r="BG954" s="8"/>
      <c r="BH954" s="8"/>
      <c r="BI954" s="8"/>
      <c r="BJ954" s="8"/>
      <c r="BK954" s="8"/>
      <c r="BL954" s="8"/>
    </row>
    <row r="955" spans="1:64" x14ac:dyDescent="0.2">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8"/>
      <c r="BB955" s="8"/>
      <c r="BC955" s="8"/>
      <c r="BD955" s="8"/>
      <c r="BE955" s="8"/>
      <c r="BF955" s="8"/>
      <c r="BG955" s="8"/>
      <c r="BH955" s="8"/>
      <c r="BI955" s="8"/>
      <c r="BJ955" s="8"/>
      <c r="BK955" s="8"/>
      <c r="BL955" s="8"/>
    </row>
    <row r="956" spans="1:64" x14ac:dyDescent="0.2">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
      <c r="BI956" s="8"/>
      <c r="BJ956" s="8"/>
      <c r="BK956" s="8"/>
      <c r="BL956" s="8"/>
    </row>
    <row r="957" spans="1:64" x14ac:dyDescent="0.2">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c r="BG957" s="8"/>
      <c r="BH957" s="8"/>
      <c r="BI957" s="8"/>
      <c r="BJ957" s="8"/>
      <c r="BK957" s="8"/>
      <c r="BL957" s="8"/>
    </row>
    <row r="958" spans="1:64" x14ac:dyDescent="0.2">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c r="BF958" s="8"/>
      <c r="BG958" s="8"/>
      <c r="BH958" s="8"/>
      <c r="BI958" s="8"/>
      <c r="BJ958" s="8"/>
      <c r="BK958" s="8"/>
      <c r="BL958" s="8"/>
    </row>
    <row r="959" spans="1:64" x14ac:dyDescent="0.2">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
      <c r="BI959" s="8"/>
      <c r="BJ959" s="8"/>
      <c r="BK959" s="8"/>
      <c r="BL959" s="8"/>
    </row>
    <row r="960" spans="1:64" x14ac:dyDescent="0.2">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c r="BF960" s="8"/>
      <c r="BG960" s="8"/>
      <c r="BH960" s="8"/>
      <c r="BI960" s="8"/>
      <c r="BJ960" s="8"/>
      <c r="BK960" s="8"/>
      <c r="BL960" s="8"/>
    </row>
    <row r="961" spans="1:64" x14ac:dyDescent="0.2">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c r="BF961" s="8"/>
      <c r="BG961" s="8"/>
      <c r="BH961" s="8"/>
      <c r="BI961" s="8"/>
      <c r="BJ961" s="8"/>
      <c r="BK961" s="8"/>
      <c r="BL961" s="8"/>
    </row>
    <row r="962" spans="1:64" x14ac:dyDescent="0.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row>
    <row r="963" spans="1:64" x14ac:dyDescent="0.2">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c r="BF963" s="8"/>
      <c r="BG963" s="8"/>
      <c r="BH963" s="8"/>
      <c r="BI963" s="8"/>
      <c r="BJ963" s="8"/>
      <c r="BK963" s="8"/>
      <c r="BL963" s="8"/>
    </row>
    <row r="964" spans="1:64" x14ac:dyDescent="0.2">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c r="BJ964" s="8"/>
      <c r="BK964" s="8"/>
      <c r="BL964" s="8"/>
    </row>
    <row r="965" spans="1:64" x14ac:dyDescent="0.2">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
      <c r="BI965" s="8"/>
      <c r="BJ965" s="8"/>
      <c r="BK965" s="8"/>
      <c r="BL965" s="8"/>
    </row>
    <row r="966" spans="1:64" x14ac:dyDescent="0.2">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c r="BF966" s="8"/>
      <c r="BG966" s="8"/>
      <c r="BH966" s="8"/>
      <c r="BI966" s="8"/>
      <c r="BJ966" s="8"/>
      <c r="BK966" s="8"/>
      <c r="BL966" s="8"/>
    </row>
    <row r="967" spans="1:64" x14ac:dyDescent="0.2">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c r="BJ967" s="8"/>
      <c r="BK967" s="8"/>
      <c r="BL967" s="8"/>
    </row>
    <row r="968" spans="1:64" x14ac:dyDescent="0.2">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row>
    <row r="969" spans="1:64" x14ac:dyDescent="0.2">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c r="BJ969" s="8"/>
      <c r="BK969" s="8"/>
      <c r="BL969" s="8"/>
    </row>
    <row r="970" spans="1:64" x14ac:dyDescent="0.2">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c r="BJ970" s="8"/>
      <c r="BK970" s="8"/>
      <c r="BL970" s="8"/>
    </row>
    <row r="971" spans="1:64" x14ac:dyDescent="0.2">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row>
    <row r="972" spans="1:64" x14ac:dyDescent="0.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row>
    <row r="973" spans="1:64" x14ac:dyDescent="0.2">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row>
    <row r="974" spans="1:64" x14ac:dyDescent="0.2">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row>
    <row r="975" spans="1:64" x14ac:dyDescent="0.2">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c r="BJ975" s="8"/>
      <c r="BK975" s="8"/>
      <c r="BL975" s="8"/>
    </row>
    <row r="976" spans="1:64" x14ac:dyDescent="0.2">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row>
    <row r="977" spans="1:64" x14ac:dyDescent="0.2">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c r="BJ977" s="8"/>
      <c r="BK977" s="8"/>
      <c r="BL977" s="8"/>
    </row>
    <row r="978" spans="1:64" x14ac:dyDescent="0.2">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row>
    <row r="979" spans="1:64" x14ac:dyDescent="0.2">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c r="BF979" s="8"/>
      <c r="BG979" s="8"/>
      <c r="BH979" s="8"/>
      <c r="BI979" s="8"/>
      <c r="BJ979" s="8"/>
      <c r="BK979" s="8"/>
      <c r="BL979" s="8"/>
    </row>
    <row r="980" spans="1:64" x14ac:dyDescent="0.2">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8"/>
      <c r="BI980" s="8"/>
      <c r="BJ980" s="8"/>
      <c r="BK980" s="8"/>
      <c r="BL980" s="8"/>
    </row>
    <row r="981" spans="1:64" x14ac:dyDescent="0.2">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8"/>
      <c r="BB981" s="8"/>
      <c r="BC981" s="8"/>
      <c r="BD981" s="8"/>
      <c r="BE981" s="8"/>
      <c r="BF981" s="8"/>
      <c r="BG981" s="8"/>
      <c r="BH981" s="8"/>
      <c r="BI981" s="8"/>
      <c r="BJ981" s="8"/>
      <c r="BK981" s="8"/>
      <c r="BL981" s="8"/>
    </row>
    <row r="982" spans="1:64" x14ac:dyDescent="0.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8"/>
      <c r="BB982" s="8"/>
      <c r="BC982" s="8"/>
      <c r="BD982" s="8"/>
      <c r="BE982" s="8"/>
      <c r="BF982" s="8"/>
      <c r="BG982" s="8"/>
      <c r="BH982" s="8"/>
      <c r="BI982" s="8"/>
      <c r="BJ982" s="8"/>
      <c r="BK982" s="8"/>
      <c r="BL982" s="8"/>
    </row>
    <row r="983" spans="1:64" x14ac:dyDescent="0.2">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8"/>
      <c r="BB983" s="8"/>
      <c r="BC983" s="8"/>
      <c r="BD983" s="8"/>
      <c r="BE983" s="8"/>
      <c r="BF983" s="8"/>
      <c r="BG983" s="8"/>
      <c r="BH983" s="8"/>
      <c r="BI983" s="8"/>
      <c r="BJ983" s="8"/>
      <c r="BK983" s="8"/>
      <c r="BL983" s="8"/>
    </row>
    <row r="984" spans="1:64" x14ac:dyDescent="0.2">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c r="BA984" s="8"/>
      <c r="BB984" s="8"/>
      <c r="BC984" s="8"/>
      <c r="BD984" s="8"/>
      <c r="BE984" s="8"/>
      <c r="BF984" s="8"/>
      <c r="BG984" s="8"/>
      <c r="BH984" s="8"/>
      <c r="BI984" s="8"/>
      <c r="BJ984" s="8"/>
      <c r="BK984" s="8"/>
      <c r="BL984" s="8"/>
    </row>
    <row r="985" spans="1:64" x14ac:dyDescent="0.2">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c r="BA985" s="8"/>
      <c r="BB985" s="8"/>
      <c r="BC985" s="8"/>
      <c r="BD985" s="8"/>
      <c r="BE985" s="8"/>
      <c r="BF985" s="8"/>
      <c r="BG985" s="8"/>
      <c r="BH985" s="8"/>
      <c r="BI985" s="8"/>
      <c r="BJ985" s="8"/>
      <c r="BK985" s="8"/>
      <c r="BL985" s="8"/>
    </row>
    <row r="986" spans="1:64" x14ac:dyDescent="0.2">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8"/>
      <c r="BB986" s="8"/>
      <c r="BC986" s="8"/>
      <c r="BD986" s="8"/>
      <c r="BE986" s="8"/>
      <c r="BF986" s="8"/>
      <c r="BG986" s="8"/>
      <c r="BH986" s="8"/>
      <c r="BI986" s="8"/>
      <c r="BJ986" s="8"/>
      <c r="BK986" s="8"/>
      <c r="BL986" s="8"/>
    </row>
    <row r="987" spans="1:64" x14ac:dyDescent="0.2">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c r="BF987" s="8"/>
      <c r="BG987" s="8"/>
      <c r="BH987" s="8"/>
      <c r="BI987" s="8"/>
      <c r="BJ987" s="8"/>
      <c r="BK987" s="8"/>
      <c r="BL987" s="8"/>
    </row>
    <row r="988" spans="1:64" x14ac:dyDescent="0.2">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c r="BF988" s="8"/>
      <c r="BG988" s="8"/>
      <c r="BH988" s="8"/>
      <c r="BI988" s="8"/>
      <c r="BJ988" s="8"/>
      <c r="BK988" s="8"/>
      <c r="BL988" s="8"/>
    </row>
    <row r="989" spans="1:64" x14ac:dyDescent="0.2">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c r="BF989" s="8"/>
      <c r="BG989" s="8"/>
      <c r="BH989" s="8"/>
      <c r="BI989" s="8"/>
      <c r="BJ989" s="8"/>
      <c r="BK989" s="8"/>
      <c r="BL989" s="8"/>
    </row>
    <row r="990" spans="1:64" x14ac:dyDescent="0.2">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c r="BG990" s="8"/>
      <c r="BH990" s="8"/>
      <c r="BI990" s="8"/>
      <c r="BJ990" s="8"/>
      <c r="BK990" s="8"/>
      <c r="BL990" s="8"/>
    </row>
    <row r="991" spans="1:64" x14ac:dyDescent="0.2">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c r="BG991" s="8"/>
      <c r="BH991" s="8"/>
      <c r="BI991" s="8"/>
      <c r="BJ991" s="8"/>
      <c r="BK991" s="8"/>
      <c r="BL991" s="8"/>
    </row>
    <row r="992" spans="1:64" x14ac:dyDescent="0.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row>
    <row r="993" spans="1:64" x14ac:dyDescent="0.2">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c r="BF993" s="8"/>
      <c r="BG993" s="8"/>
      <c r="BH993" s="8"/>
      <c r="BI993" s="8"/>
      <c r="BJ993" s="8"/>
      <c r="BK993" s="8"/>
      <c r="BL993" s="8"/>
    </row>
    <row r="994" spans="1:64" x14ac:dyDescent="0.2">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c r="BF994" s="8"/>
      <c r="BG994" s="8"/>
      <c r="BH994" s="8"/>
      <c r="BI994" s="8"/>
      <c r="BJ994" s="8"/>
      <c r="BK994" s="8"/>
      <c r="BL994" s="8"/>
    </row>
    <row r="995" spans="1:64" x14ac:dyDescent="0.2">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c r="BF995" s="8"/>
      <c r="BG995" s="8"/>
      <c r="BH995" s="8"/>
      <c r="BI995" s="8"/>
      <c r="BJ995" s="8"/>
      <c r="BK995" s="8"/>
      <c r="BL995" s="8"/>
    </row>
    <row r="996" spans="1:64" x14ac:dyDescent="0.2">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c r="BF996" s="8"/>
      <c r="BG996" s="8"/>
      <c r="BH996" s="8"/>
      <c r="BI996" s="8"/>
      <c r="BJ996" s="8"/>
      <c r="BK996" s="8"/>
      <c r="BL996" s="8"/>
    </row>
    <row r="997" spans="1:64" x14ac:dyDescent="0.2">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
      <c r="BI997" s="8"/>
      <c r="BJ997" s="8"/>
      <c r="BK997" s="8"/>
      <c r="BL997" s="8"/>
    </row>
    <row r="998" spans="1:64" x14ac:dyDescent="0.2">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c r="BF998" s="8"/>
      <c r="BG998" s="8"/>
      <c r="BH998" s="8"/>
      <c r="BI998" s="8"/>
      <c r="BJ998" s="8"/>
      <c r="BK998" s="8"/>
      <c r="BL998" s="8"/>
    </row>
    <row r="999" spans="1:64" x14ac:dyDescent="0.2">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8"/>
      <c r="BB999" s="8"/>
      <c r="BC999" s="8"/>
      <c r="BD999" s="8"/>
      <c r="BE999" s="8"/>
      <c r="BF999" s="8"/>
      <c r="BG999" s="8"/>
      <c r="BH999" s="8"/>
      <c r="BI999" s="8"/>
      <c r="BJ999" s="8"/>
      <c r="BK999" s="8"/>
      <c r="BL999" s="8"/>
    </row>
    <row r="1000" spans="1:64" x14ac:dyDescent="0.2">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
      <c r="BI1000" s="8"/>
      <c r="BJ1000" s="8"/>
      <c r="BK1000" s="8"/>
      <c r="BL1000" s="8"/>
    </row>
    <row r="1001" spans="1:64" x14ac:dyDescent="0.2">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c r="BF1001" s="8"/>
      <c r="BG1001" s="8"/>
      <c r="BH1001" s="8"/>
      <c r="BI1001" s="8"/>
      <c r="BJ1001" s="8"/>
      <c r="BK1001" s="8"/>
      <c r="BL1001" s="8"/>
    </row>
    <row r="1002" spans="1:64" x14ac:dyDescent="0.2">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c r="BG1002" s="8"/>
      <c r="BH1002" s="8"/>
      <c r="BI1002" s="8"/>
      <c r="BJ1002" s="8"/>
      <c r="BK1002" s="8"/>
      <c r="BL1002" s="8"/>
    </row>
    <row r="1003" spans="1:64" x14ac:dyDescent="0.2">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
      <c r="BI1003" s="8"/>
      <c r="BJ1003" s="8"/>
      <c r="BK1003" s="8"/>
      <c r="BL1003" s="8"/>
    </row>
    <row r="1004" spans="1:64" x14ac:dyDescent="0.2">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c r="AZ1004" s="8"/>
      <c r="BA1004" s="8"/>
      <c r="BB1004" s="8"/>
      <c r="BC1004" s="8"/>
      <c r="BD1004" s="8"/>
      <c r="BE1004" s="8"/>
      <c r="BF1004" s="8"/>
      <c r="BG1004" s="8"/>
      <c r="BH1004" s="8"/>
      <c r="BI1004" s="8"/>
      <c r="BJ1004" s="8"/>
      <c r="BK1004" s="8"/>
      <c r="BL1004" s="8"/>
    </row>
    <row r="1005" spans="1:64" x14ac:dyDescent="0.2">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c r="AZ1005" s="8"/>
      <c r="BA1005" s="8"/>
      <c r="BB1005" s="8"/>
      <c r="BC1005" s="8"/>
      <c r="BD1005" s="8"/>
      <c r="BE1005" s="8"/>
      <c r="BF1005" s="8"/>
      <c r="BG1005" s="8"/>
      <c r="BH1005" s="8"/>
      <c r="BI1005" s="8"/>
      <c r="BJ1005" s="8"/>
      <c r="BK1005" s="8"/>
      <c r="BL1005" s="8"/>
    </row>
    <row r="1006" spans="1:64" x14ac:dyDescent="0.2">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c r="BG1006" s="8"/>
      <c r="BH1006" s="8"/>
      <c r="BI1006" s="8"/>
      <c r="BJ1006" s="8"/>
      <c r="BK1006" s="8"/>
      <c r="BL1006" s="8"/>
    </row>
    <row r="1007" spans="1:64" x14ac:dyDescent="0.2">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c r="BF1007" s="8"/>
      <c r="BG1007" s="8"/>
      <c r="BH1007" s="8"/>
      <c r="BI1007" s="8"/>
      <c r="BJ1007" s="8"/>
      <c r="BK1007" s="8"/>
      <c r="BL1007" s="8"/>
    </row>
    <row r="1008" spans="1:64" x14ac:dyDescent="0.2">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c r="AZ1008" s="8"/>
      <c r="BA1008" s="8"/>
      <c r="BB1008" s="8"/>
      <c r="BC1008" s="8"/>
      <c r="BD1008" s="8"/>
      <c r="BE1008" s="8"/>
      <c r="BF1008" s="8"/>
      <c r="BG1008" s="8"/>
      <c r="BH1008" s="8"/>
      <c r="BI1008" s="8"/>
      <c r="BJ1008" s="8"/>
      <c r="BK1008" s="8"/>
      <c r="BL1008" s="8"/>
    </row>
    <row r="1009" spans="1:64" x14ac:dyDescent="0.2">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
      <c r="BI1009" s="8"/>
      <c r="BJ1009" s="8"/>
      <c r="BK1009" s="8"/>
      <c r="BL1009" s="8"/>
    </row>
    <row r="1010" spans="1:64" x14ac:dyDescent="0.2">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c r="BF1010" s="8"/>
      <c r="BG1010" s="8"/>
      <c r="BH1010" s="8"/>
      <c r="BI1010" s="8"/>
      <c r="BJ1010" s="8"/>
      <c r="BK1010" s="8"/>
      <c r="BL1010" s="8"/>
    </row>
    <row r="1011" spans="1:64" x14ac:dyDescent="0.2">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row>
    <row r="1012" spans="1:64" x14ac:dyDescent="0.2">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
      <c r="BI1012" s="8"/>
      <c r="BJ1012" s="8"/>
      <c r="BK1012" s="8"/>
      <c r="BL1012" s="8"/>
    </row>
    <row r="1013" spans="1:64" x14ac:dyDescent="0.2">
      <c r="A1013" s="8"/>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c r="AZ1013" s="8"/>
      <c r="BA1013" s="8"/>
      <c r="BB1013" s="8"/>
      <c r="BC1013" s="8"/>
      <c r="BD1013" s="8"/>
      <c r="BE1013" s="8"/>
      <c r="BF1013" s="8"/>
      <c r="BG1013" s="8"/>
      <c r="BH1013" s="8"/>
      <c r="BI1013" s="8"/>
      <c r="BJ1013" s="8"/>
      <c r="BK1013" s="8"/>
      <c r="BL1013" s="8"/>
    </row>
    <row r="1014" spans="1:64" x14ac:dyDescent="0.2">
      <c r="A1014" s="8"/>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c r="AZ1014" s="8"/>
      <c r="BA1014" s="8"/>
      <c r="BB1014" s="8"/>
      <c r="BC1014" s="8"/>
      <c r="BD1014" s="8"/>
      <c r="BE1014" s="8"/>
      <c r="BF1014" s="8"/>
      <c r="BG1014" s="8"/>
      <c r="BH1014" s="8"/>
      <c r="BI1014" s="8"/>
      <c r="BJ1014" s="8"/>
      <c r="BK1014" s="8"/>
      <c r="BL1014" s="8"/>
    </row>
    <row r="1015" spans="1:64" x14ac:dyDescent="0.2">
      <c r="A1015" s="8"/>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c r="BF1015" s="8"/>
      <c r="BG1015" s="8"/>
      <c r="BH1015" s="8"/>
      <c r="BI1015" s="8"/>
      <c r="BJ1015" s="8"/>
      <c r="BK1015" s="8"/>
      <c r="BL1015" s="8"/>
    </row>
    <row r="1016" spans="1:64" x14ac:dyDescent="0.2">
      <c r="A1016" s="8"/>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row>
    <row r="1017" spans="1:64" x14ac:dyDescent="0.2">
      <c r="A1017" s="8"/>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c r="AZ1017" s="8"/>
      <c r="BA1017" s="8"/>
      <c r="BB1017" s="8"/>
      <c r="BC1017" s="8"/>
      <c r="BD1017" s="8"/>
      <c r="BE1017" s="8"/>
      <c r="BF1017" s="8"/>
      <c r="BG1017" s="8"/>
      <c r="BH1017" s="8"/>
      <c r="BI1017" s="8"/>
      <c r="BJ1017" s="8"/>
      <c r="BK1017" s="8"/>
      <c r="BL1017" s="8"/>
    </row>
    <row r="1018" spans="1:64" x14ac:dyDescent="0.2">
      <c r="A1018" s="8"/>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
      <c r="BI1018" s="8"/>
      <c r="BJ1018" s="8"/>
      <c r="BK1018" s="8"/>
      <c r="BL1018" s="8"/>
    </row>
    <row r="1019" spans="1:64" x14ac:dyDescent="0.2">
      <c r="A1019" s="8"/>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c r="AZ1019" s="8"/>
      <c r="BA1019" s="8"/>
      <c r="BB1019" s="8"/>
      <c r="BC1019" s="8"/>
      <c r="BD1019" s="8"/>
      <c r="BE1019" s="8"/>
      <c r="BF1019" s="8"/>
      <c r="BG1019" s="8"/>
      <c r="BH1019" s="8"/>
      <c r="BI1019" s="8"/>
      <c r="BJ1019" s="8"/>
      <c r="BK1019" s="8"/>
      <c r="BL1019" s="8"/>
    </row>
    <row r="1020" spans="1:64" x14ac:dyDescent="0.2">
      <c r="A1020" s="8"/>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c r="AZ1020" s="8"/>
      <c r="BA1020" s="8"/>
      <c r="BB1020" s="8"/>
      <c r="BC1020" s="8"/>
      <c r="BD1020" s="8"/>
      <c r="BE1020" s="8"/>
      <c r="BF1020" s="8"/>
      <c r="BG1020" s="8"/>
      <c r="BH1020" s="8"/>
      <c r="BI1020" s="8"/>
      <c r="BJ1020" s="8"/>
      <c r="BK1020" s="8"/>
      <c r="BL1020" s="8"/>
    </row>
    <row r="1021" spans="1:64" x14ac:dyDescent="0.2">
      <c r="A1021" s="8"/>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
      <c r="BI1021" s="8"/>
      <c r="BJ1021" s="8"/>
      <c r="BK1021" s="8"/>
      <c r="BL1021" s="8"/>
    </row>
    <row r="1022" spans="1:64" x14ac:dyDescent="0.2">
      <c r="A1022" s="8"/>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c r="BF1022" s="8"/>
      <c r="BG1022" s="8"/>
      <c r="BH1022" s="8"/>
      <c r="BI1022" s="8"/>
      <c r="BJ1022" s="8"/>
      <c r="BK1022" s="8"/>
      <c r="BL1022" s="8"/>
    </row>
    <row r="1023" spans="1:64" x14ac:dyDescent="0.2">
      <c r="A1023" s="8"/>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c r="AZ1023" s="8"/>
      <c r="BA1023" s="8"/>
      <c r="BB1023" s="8"/>
      <c r="BC1023" s="8"/>
      <c r="BD1023" s="8"/>
      <c r="BE1023" s="8"/>
      <c r="BF1023" s="8"/>
      <c r="BG1023" s="8"/>
      <c r="BH1023" s="8"/>
      <c r="BI1023" s="8"/>
      <c r="BJ1023" s="8"/>
      <c r="BK1023" s="8"/>
      <c r="BL1023" s="8"/>
    </row>
    <row r="1024" spans="1:64" x14ac:dyDescent="0.2">
      <c r="A1024" s="8"/>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8"/>
      <c r="BI1024" s="8"/>
      <c r="BJ1024" s="8"/>
      <c r="BK1024" s="8"/>
      <c r="BL1024" s="8"/>
    </row>
    <row r="1025" spans="1:64" x14ac:dyDescent="0.2">
      <c r="A1025" s="8"/>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c r="AZ1025" s="8"/>
      <c r="BA1025" s="8"/>
      <c r="BB1025" s="8"/>
      <c r="BC1025" s="8"/>
      <c r="BD1025" s="8"/>
      <c r="BE1025" s="8"/>
      <c r="BF1025" s="8"/>
      <c r="BG1025" s="8"/>
      <c r="BH1025" s="8"/>
      <c r="BI1025" s="8"/>
      <c r="BJ1025" s="8"/>
      <c r="BK1025" s="8"/>
      <c r="BL1025" s="8"/>
    </row>
    <row r="1026" spans="1:64" x14ac:dyDescent="0.2">
      <c r="A1026" s="8"/>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c r="AZ1026" s="8"/>
      <c r="BA1026" s="8"/>
      <c r="BB1026" s="8"/>
      <c r="BC1026" s="8"/>
      <c r="BD1026" s="8"/>
      <c r="BE1026" s="8"/>
      <c r="BF1026" s="8"/>
      <c r="BG1026" s="8"/>
      <c r="BH1026" s="8"/>
      <c r="BI1026" s="8"/>
      <c r="BJ1026" s="8"/>
      <c r="BK1026" s="8"/>
      <c r="BL1026" s="8"/>
    </row>
    <row r="1027" spans="1:64" x14ac:dyDescent="0.2">
      <c r="A1027" s="8"/>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row>
    <row r="1028" spans="1:64" x14ac:dyDescent="0.2">
      <c r="A1028" s="8"/>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row>
    <row r="1029" spans="1:64" x14ac:dyDescent="0.2">
      <c r="A1029" s="8"/>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c r="BF1029" s="8"/>
      <c r="BG1029" s="8"/>
      <c r="BH1029" s="8"/>
      <c r="BI1029" s="8"/>
      <c r="BJ1029" s="8"/>
      <c r="BK1029" s="8"/>
      <c r="BL1029" s="8"/>
    </row>
    <row r="1030" spans="1:64" x14ac:dyDescent="0.2">
      <c r="A1030" s="8"/>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8"/>
      <c r="BI1030" s="8"/>
      <c r="BJ1030" s="8"/>
      <c r="BK1030" s="8"/>
      <c r="BL1030" s="8"/>
    </row>
    <row r="1031" spans="1:64" x14ac:dyDescent="0.2">
      <c r="A1031" s="8"/>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c r="AZ1031" s="8"/>
      <c r="BA1031" s="8"/>
      <c r="BB1031" s="8"/>
      <c r="BC1031" s="8"/>
      <c r="BD1031" s="8"/>
      <c r="BE1031" s="8"/>
      <c r="BF1031" s="8"/>
      <c r="BG1031" s="8"/>
      <c r="BH1031" s="8"/>
      <c r="BI1031" s="8"/>
      <c r="BJ1031" s="8"/>
      <c r="BK1031" s="8"/>
      <c r="BL1031" s="8"/>
    </row>
    <row r="1032" spans="1:64" x14ac:dyDescent="0.2">
      <c r="A1032" s="8"/>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c r="AZ1032" s="8"/>
      <c r="BA1032" s="8"/>
      <c r="BB1032" s="8"/>
      <c r="BC1032" s="8"/>
      <c r="BD1032" s="8"/>
      <c r="BE1032" s="8"/>
      <c r="BF1032" s="8"/>
      <c r="BG1032" s="8"/>
      <c r="BH1032" s="8"/>
      <c r="BI1032" s="8"/>
      <c r="BJ1032" s="8"/>
      <c r="BK1032" s="8"/>
      <c r="BL1032" s="8"/>
    </row>
  </sheetData>
  <sheetProtection algorithmName="SHA-512" hashValue="fPoY58/TsZLvjOgyQUGyE2yrIsTQ/lLVgtwU4XfJ/B3BhuhFon3JZFpSzGNjJc4XiYB0h4ciPpnoHA1K1qSvKg==" saltValue="jPhyD8E7nAK3hFFQ4IBBvw==" spinCount="100000" sheet="1" objects="1" scenarios="1"/>
  <mergeCells count="17">
    <mergeCell ref="A31:G31"/>
    <mergeCell ref="A32:G32"/>
    <mergeCell ref="A22:G22"/>
    <mergeCell ref="A25:G25"/>
    <mergeCell ref="A27:G27"/>
    <mergeCell ref="A28:G28"/>
    <mergeCell ref="A29:G29"/>
    <mergeCell ref="C16:F16"/>
    <mergeCell ref="C17:F17"/>
    <mergeCell ref="C18:F18"/>
    <mergeCell ref="C19:F19"/>
    <mergeCell ref="C20:F20"/>
    <mergeCell ref="A7:G7"/>
    <mergeCell ref="F9:G9"/>
    <mergeCell ref="A11:G11"/>
    <mergeCell ref="F12:G12"/>
    <mergeCell ref="F13:G13"/>
  </mergeCells>
  <pageMargins left="0.78749999999999998" right="0.78749999999999998" top="0.78749999999999998" bottom="0.78749999999999998" header="0.511811023622047" footer="0.511811023622047"/>
  <pageSetup paperSize="9" scale="92" orientation="portrait" useFirstPageNumber="1"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DE8CB"/>
  </sheetPr>
  <dimension ref="A1:AJ267"/>
  <sheetViews>
    <sheetView zoomScaleNormal="100" workbookViewId="0">
      <selection activeCell="J253" sqref="J253"/>
    </sheetView>
  </sheetViews>
  <sheetFormatPr defaultColWidth="11.5703125" defaultRowHeight="12.75" customHeight="1" x14ac:dyDescent="0.2"/>
  <cols>
    <col min="1" max="1" width="6.140625" style="16" customWidth="1"/>
    <col min="2" max="2" width="31.85546875" style="17" customWidth="1"/>
    <col min="3" max="3" width="26.5703125" style="17" customWidth="1"/>
    <col min="4" max="5" width="11.5703125" style="16"/>
    <col min="6" max="6" width="32.42578125" style="16" customWidth="1"/>
    <col min="7" max="7" width="13.42578125" style="16" customWidth="1"/>
    <col min="8" max="10" width="11.5703125" style="16"/>
    <col min="11" max="11" width="13.85546875" style="16" customWidth="1"/>
    <col min="12" max="12" width="19.7109375" style="16" customWidth="1"/>
    <col min="13" max="13" width="20.5703125" style="16" customWidth="1"/>
    <col min="14" max="14" width="26.42578125" style="16" customWidth="1"/>
    <col min="15" max="16" width="11.5703125" style="16"/>
    <col min="17" max="17" width="14.42578125" style="16" hidden="1" customWidth="1"/>
    <col min="18" max="18" width="14.85546875" style="16" hidden="1" customWidth="1"/>
    <col min="19" max="20" width="11.5703125" style="16" hidden="1"/>
    <col min="21" max="22" width="11.5703125" style="17" hidden="1"/>
    <col min="23" max="23" width="11.5703125" style="16" hidden="1"/>
    <col min="24" max="24" width="17.7109375" style="16" hidden="1" customWidth="1"/>
    <col min="25" max="26" width="11.5703125" style="16" hidden="1"/>
    <col min="27" max="27" width="14.42578125" style="16" hidden="1" customWidth="1"/>
    <col min="28" max="28" width="14.85546875" style="16" hidden="1" customWidth="1"/>
    <col min="29" max="30" width="11.5703125" style="17" hidden="1"/>
    <col min="31" max="31" width="33.140625" style="17" hidden="1" customWidth="1"/>
    <col min="32" max="32" width="11.5703125" style="17" hidden="1"/>
    <col min="33" max="33" width="19.42578125" style="17" hidden="1" customWidth="1"/>
    <col min="34" max="36" width="11.5703125" style="17" hidden="1"/>
    <col min="37" max="16384" width="11.5703125" style="17"/>
  </cols>
  <sheetData>
    <row r="1" spans="1:34" ht="15.75" x14ac:dyDescent="0.2">
      <c r="A1" s="245" t="s">
        <v>16</v>
      </c>
      <c r="B1" s="245"/>
      <c r="C1" s="245"/>
      <c r="D1" s="245"/>
      <c r="E1" s="245"/>
      <c r="F1" s="245"/>
      <c r="G1" s="245"/>
      <c r="H1" s="245"/>
      <c r="L1" s="18"/>
      <c r="M1" s="19"/>
      <c r="N1" s="17"/>
      <c r="O1" s="17"/>
      <c r="P1" s="17"/>
      <c r="Q1" s="17"/>
      <c r="R1" s="17"/>
      <c r="S1" s="17"/>
      <c r="T1" s="17"/>
      <c r="Y1" s="17"/>
      <c r="AA1" s="17"/>
      <c r="AB1" s="20" t="s">
        <v>17</v>
      </c>
      <c r="AC1" s="20" t="s">
        <v>18</v>
      </c>
      <c r="AD1" s="2" t="s">
        <v>19</v>
      </c>
      <c r="AE1" s="246" t="s">
        <v>20</v>
      </c>
      <c r="AF1" s="246"/>
      <c r="AG1" s="247" t="s">
        <v>21</v>
      </c>
      <c r="AH1" s="247"/>
    </row>
    <row r="2" spans="1:34" x14ac:dyDescent="0.2">
      <c r="A2" s="248"/>
      <c r="B2" s="248"/>
      <c r="C2" s="248"/>
      <c r="D2" s="248"/>
      <c r="E2" s="248"/>
      <c r="F2" s="248"/>
      <c r="G2" s="248"/>
      <c r="H2" s="248"/>
      <c r="I2" s="248"/>
      <c r="J2" s="248"/>
      <c r="L2" s="21"/>
      <c r="M2" s="22"/>
      <c r="N2" s="21"/>
      <c r="O2" s="21"/>
      <c r="P2" s="21"/>
      <c r="Q2" s="21"/>
      <c r="R2" s="21"/>
      <c r="S2" s="21"/>
      <c r="T2" s="21"/>
      <c r="U2" s="21"/>
      <c r="Y2" s="17"/>
      <c r="AA2" s="17"/>
      <c r="AB2" s="1">
        <f>L15*M15*52</f>
        <v>1820</v>
      </c>
      <c r="AC2" s="1">
        <f>N11/AB2</f>
        <v>0</v>
      </c>
      <c r="AD2" s="1" t="s">
        <v>22</v>
      </c>
      <c r="AE2" s="23" t="s">
        <v>23</v>
      </c>
      <c r="AF2" s="23"/>
      <c r="AG2" s="1">
        <v>10</v>
      </c>
      <c r="AH2" s="1">
        <v>3</v>
      </c>
    </row>
    <row r="3" spans="1:34" x14ac:dyDescent="0.2">
      <c r="F3" s="249">
        <f>Cover!F13</f>
        <v>45483</v>
      </c>
      <c r="G3" s="249"/>
      <c r="H3" s="249"/>
      <c r="L3" s="21"/>
      <c r="M3" s="22"/>
      <c r="N3" s="21"/>
      <c r="O3" s="21"/>
      <c r="P3" s="21"/>
      <c r="Q3" s="21"/>
      <c r="R3" s="21"/>
      <c r="S3" s="21"/>
      <c r="T3" s="21"/>
      <c r="U3" s="21"/>
      <c r="V3" s="16"/>
      <c r="Y3" s="17"/>
      <c r="AA3" s="17"/>
      <c r="AB3" s="17"/>
      <c r="AD3" s="1" t="s">
        <v>24</v>
      </c>
      <c r="AE3" s="23" t="s">
        <v>25</v>
      </c>
      <c r="AF3" s="23">
        <f>'SACAP Prof.Rate'!B3</f>
        <v>3313</v>
      </c>
      <c r="AG3" s="1">
        <v>20</v>
      </c>
      <c r="AH3" s="1">
        <v>22</v>
      </c>
    </row>
    <row r="4" spans="1:34" x14ac:dyDescent="0.2">
      <c r="A4" s="250" t="s">
        <v>26</v>
      </c>
      <c r="B4" s="250"/>
      <c r="C4" s="250"/>
      <c r="D4" s="250"/>
      <c r="E4" s="250"/>
      <c r="F4" s="250"/>
      <c r="G4" s="250"/>
      <c r="H4" s="250"/>
      <c r="I4" s="250"/>
      <c r="J4" s="250"/>
      <c r="L4" s="26"/>
      <c r="M4" s="22"/>
      <c r="N4" s="21"/>
      <c r="O4" s="21"/>
      <c r="P4" s="21"/>
      <c r="Q4" s="21"/>
      <c r="R4" s="21"/>
      <c r="S4" s="21"/>
      <c r="T4" s="21"/>
      <c r="U4" s="21"/>
      <c r="V4" s="16"/>
      <c r="Y4" s="17"/>
      <c r="AA4" s="17"/>
      <c r="AD4" s="1" t="s">
        <v>27</v>
      </c>
      <c r="AE4" s="23" t="s">
        <v>28</v>
      </c>
      <c r="AF4" s="23">
        <f>'SACAP Prof.Rate'!B4</f>
        <v>2663</v>
      </c>
      <c r="AG4" s="1">
        <v>65</v>
      </c>
      <c r="AH4" s="1">
        <v>30</v>
      </c>
    </row>
    <row r="5" spans="1:34" x14ac:dyDescent="0.2">
      <c r="A5" s="25"/>
      <c r="B5" s="25"/>
      <c r="C5" s="25"/>
      <c r="D5" s="27"/>
      <c r="E5" s="27"/>
      <c r="L5" s="21"/>
      <c r="M5" s="28"/>
      <c r="N5" s="28"/>
      <c r="O5" s="28"/>
      <c r="P5" s="28"/>
      <c r="Q5" s="28"/>
      <c r="R5" s="28"/>
      <c r="S5" s="28"/>
      <c r="T5" s="28"/>
      <c r="U5" s="28"/>
      <c r="V5" s="16"/>
      <c r="Y5" s="17"/>
      <c r="AD5" s="16"/>
      <c r="AE5" s="23" t="s">
        <v>29</v>
      </c>
      <c r="AF5" s="23">
        <f>'SACAP Prof.Rate'!B5</f>
        <v>1991</v>
      </c>
      <c r="AG5" s="1">
        <v>5</v>
      </c>
      <c r="AH5" s="1">
        <v>45</v>
      </c>
    </row>
    <row r="6" spans="1:34" x14ac:dyDescent="0.2">
      <c r="A6" s="251" t="s">
        <v>30</v>
      </c>
      <c r="B6" s="251"/>
      <c r="C6" s="251"/>
      <c r="D6" s="251"/>
      <c r="E6" s="251"/>
      <c r="F6" s="251"/>
      <c r="G6" s="251"/>
      <c r="H6" s="251"/>
      <c r="I6" s="251"/>
      <c r="J6" s="251"/>
      <c r="L6" s="252" t="s">
        <v>31</v>
      </c>
      <c r="M6" s="252"/>
      <c r="N6" s="252"/>
      <c r="O6" s="29"/>
      <c r="P6" s="29"/>
      <c r="Q6" s="29"/>
      <c r="R6" s="29"/>
      <c r="S6" s="29"/>
      <c r="T6" s="29"/>
      <c r="V6" s="16"/>
      <c r="W6"/>
      <c r="X6"/>
      <c r="Y6"/>
      <c r="Z6"/>
      <c r="AE6" s="23" t="s">
        <v>32</v>
      </c>
      <c r="AF6" s="23">
        <f>'SACAP Prof.Rate'!B6</f>
        <v>1420</v>
      </c>
      <c r="AG6" s="1">
        <f>SUM(AG2:AG5)</f>
        <v>100</v>
      </c>
      <c r="AH6" s="1">
        <f>SUM(AH2:AH5)</f>
        <v>100</v>
      </c>
    </row>
    <row r="7" spans="1:34" x14ac:dyDescent="0.2">
      <c r="A7" s="251" t="s">
        <v>33</v>
      </c>
      <c r="B7" s="251"/>
      <c r="C7" s="251"/>
      <c r="D7" s="251"/>
      <c r="E7" s="251"/>
      <c r="F7" s="251"/>
      <c r="G7" s="251"/>
      <c r="H7" s="251"/>
      <c r="I7" s="251"/>
      <c r="J7" s="251"/>
      <c r="L7" s="17"/>
      <c r="M7" s="17"/>
      <c r="N7" s="17"/>
      <c r="V7" s="16"/>
      <c r="W7"/>
      <c r="X7"/>
      <c r="Y7"/>
      <c r="Z7"/>
      <c r="AE7" s="23" t="s">
        <v>34</v>
      </c>
      <c r="AF7" s="23">
        <f>'SACAP Prof.Rate'!B7</f>
        <v>1420</v>
      </c>
    </row>
    <row r="8" spans="1:34" x14ac:dyDescent="0.2">
      <c r="A8" s="251" t="s">
        <v>35</v>
      </c>
      <c r="B8" s="251"/>
      <c r="C8" s="251"/>
      <c r="D8" s="251"/>
      <c r="E8" s="251"/>
      <c r="F8" s="251"/>
      <c r="G8" s="251"/>
      <c r="H8" s="251"/>
      <c r="I8" s="251"/>
      <c r="J8" s="251"/>
      <c r="L8" s="253" t="s">
        <v>36</v>
      </c>
      <c r="M8" s="253"/>
      <c r="N8" s="253"/>
      <c r="O8" s="30"/>
      <c r="P8" s="30"/>
      <c r="Q8" s="30"/>
      <c r="R8" s="30"/>
      <c r="S8" s="30"/>
      <c r="T8" s="30"/>
      <c r="V8" s="16"/>
      <c r="W8"/>
      <c r="X8"/>
      <c r="Y8"/>
      <c r="Z8"/>
      <c r="AB8" s="30"/>
      <c r="AE8" s="23" t="s">
        <v>37</v>
      </c>
      <c r="AF8" s="23">
        <f>'SACAP Prof.Rate'!B8</f>
        <v>960</v>
      </c>
    </row>
    <row r="9" spans="1:34" x14ac:dyDescent="0.2">
      <c r="A9" s="251" t="s">
        <v>38</v>
      </c>
      <c r="B9" s="251"/>
      <c r="C9" s="251"/>
      <c r="D9" s="251"/>
      <c r="E9" s="251"/>
      <c r="F9" s="251"/>
      <c r="G9" s="251"/>
      <c r="H9" s="251"/>
      <c r="I9" s="251"/>
      <c r="J9" s="251"/>
      <c r="L9" s="253" t="s">
        <v>39</v>
      </c>
      <c r="M9" s="253"/>
      <c r="N9" s="253"/>
      <c r="O9" s="30"/>
      <c r="P9" s="30"/>
      <c r="Q9" s="30"/>
      <c r="R9" s="30"/>
      <c r="S9" s="30"/>
      <c r="T9" s="30"/>
      <c r="V9" s="16"/>
      <c r="W9"/>
      <c r="X9"/>
      <c r="Y9"/>
      <c r="Z9"/>
      <c r="AE9" s="23" t="s">
        <v>40</v>
      </c>
      <c r="AF9" s="23">
        <f>'SACAP Prof.Rate'!B9</f>
        <v>571</v>
      </c>
    </row>
    <row r="10" spans="1:34" x14ac:dyDescent="0.2">
      <c r="L10" s="2" t="s">
        <v>41</v>
      </c>
      <c r="M10" s="2" t="s">
        <v>42</v>
      </c>
      <c r="N10" s="2" t="s">
        <v>43</v>
      </c>
      <c r="O10" s="30"/>
      <c r="P10" s="30"/>
      <c r="Q10" s="30"/>
      <c r="R10" s="30"/>
      <c r="S10" s="30"/>
      <c r="T10" s="30"/>
      <c r="V10" s="16"/>
      <c r="W10"/>
      <c r="X10"/>
      <c r="Y10"/>
      <c r="Z10"/>
      <c r="AE10" s="23" t="s">
        <v>44</v>
      </c>
      <c r="AF10" s="23">
        <f>'SACAP Prof.Rate'!B10</f>
        <v>408</v>
      </c>
    </row>
    <row r="11" spans="1:34" ht="12.75" customHeight="1" x14ac:dyDescent="0.2">
      <c r="A11" s="246" t="s">
        <v>45</v>
      </c>
      <c r="B11" s="246"/>
      <c r="C11" s="246"/>
      <c r="D11" s="254" t="s">
        <v>46</v>
      </c>
      <c r="E11" s="255" t="s">
        <v>47</v>
      </c>
      <c r="F11" s="255" t="s">
        <v>48</v>
      </c>
      <c r="G11" s="255" t="s">
        <v>49</v>
      </c>
      <c r="H11" s="255" t="s">
        <v>50</v>
      </c>
      <c r="I11" s="255" t="s">
        <v>51</v>
      </c>
      <c r="J11" s="255" t="s">
        <v>52</v>
      </c>
      <c r="K11" s="29"/>
      <c r="L11" s="32">
        <v>0</v>
      </c>
      <c r="M11" s="32">
        <v>0</v>
      </c>
      <c r="N11" s="32">
        <v>0</v>
      </c>
      <c r="O11" s="30"/>
      <c r="P11" s="30"/>
      <c r="Q11" s="30"/>
      <c r="R11" s="30"/>
      <c r="S11" s="30"/>
      <c r="T11" s="30"/>
      <c r="V11" s="16"/>
      <c r="W11" s="247" t="s">
        <v>53</v>
      </c>
      <c r="X11" s="247"/>
      <c r="Y11" s="247" t="s">
        <v>54</v>
      </c>
      <c r="Z11" s="247"/>
    </row>
    <row r="12" spans="1:34" x14ac:dyDescent="0.2">
      <c r="A12" s="246"/>
      <c r="B12" s="246"/>
      <c r="C12" s="246"/>
      <c r="D12" s="254"/>
      <c r="E12" s="254"/>
      <c r="F12" s="255"/>
      <c r="G12" s="255"/>
      <c r="H12" s="255"/>
      <c r="I12" s="255"/>
      <c r="J12" s="255"/>
      <c r="L12" s="17"/>
      <c r="M12" s="17"/>
      <c r="N12" s="17"/>
      <c r="O12" s="30"/>
      <c r="P12" s="30"/>
      <c r="Q12" s="30"/>
      <c r="R12" s="30"/>
      <c r="S12" s="30"/>
      <c r="T12" s="30"/>
      <c r="V12" s="16"/>
      <c r="W12" s="1" t="s">
        <v>55</v>
      </c>
      <c r="X12" s="1" t="s">
        <v>56</v>
      </c>
      <c r="Y12" s="1" t="s">
        <v>55</v>
      </c>
      <c r="Z12" s="1" t="s">
        <v>56</v>
      </c>
    </row>
    <row r="13" spans="1:34" x14ac:dyDescent="0.2">
      <c r="A13" s="1" t="s">
        <v>57</v>
      </c>
      <c r="B13" s="256" t="s">
        <v>58</v>
      </c>
      <c r="C13" s="256"/>
      <c r="D13" s="33"/>
      <c r="E13" s="33"/>
      <c r="F13" s="34"/>
      <c r="G13" s="1"/>
      <c r="H13" s="34"/>
      <c r="I13" s="35" t="str">
        <f>IF(H13=AD$3,IFERROR(INDEX($AE$2:$AF$10,MATCH(F13,$AE$2:$AE$10,0),2),""),"")</f>
        <v/>
      </c>
      <c r="J13" s="35">
        <f>IFERROR(IF(H13=AD$3,D13*E13*I13,0),0)</f>
        <v>0</v>
      </c>
      <c r="K13" s="30"/>
      <c r="L13" s="253" t="s">
        <v>59</v>
      </c>
      <c r="M13" s="253"/>
      <c r="N13" s="253"/>
      <c r="O13" s="30"/>
      <c r="P13" s="30"/>
      <c r="Q13" s="30"/>
      <c r="R13" s="30"/>
      <c r="S13" s="30"/>
      <c r="T13" s="30"/>
      <c r="V13" s="16"/>
      <c r="W13" s="1">
        <f>IF($H13=$AD$3,$D13,0)</f>
        <v>0</v>
      </c>
      <c r="X13" s="36">
        <f>IF($H13=$AD$3,$J13,0)</f>
        <v>0</v>
      </c>
      <c r="Y13" s="37"/>
      <c r="Z13" s="38"/>
    </row>
    <row r="14" spans="1:34" x14ac:dyDescent="0.2">
      <c r="A14" s="1" t="s">
        <v>60</v>
      </c>
      <c r="B14" s="256" t="s">
        <v>61</v>
      </c>
      <c r="C14" s="256"/>
      <c r="D14" s="33"/>
      <c r="E14" s="33"/>
      <c r="F14" s="34" t="s">
        <v>23</v>
      </c>
      <c r="G14" s="1"/>
      <c r="H14" s="34" t="s">
        <v>22</v>
      </c>
      <c r="I14" s="35" t="str">
        <f>IF(H14=AD$3,IFERROR(INDEX($AE$2:$AF$10,MATCH(F14,$AE$2:$AE$10,0),2),""),"")</f>
        <v/>
      </c>
      <c r="J14" s="35">
        <f>IFERROR(IF(H14=AD$3,D14*E14*I14,0),0)</f>
        <v>0</v>
      </c>
      <c r="K14" s="30"/>
      <c r="L14" s="2" t="s">
        <v>62</v>
      </c>
      <c r="M14" s="2" t="s">
        <v>63</v>
      </c>
      <c r="N14" s="17"/>
      <c r="O14" s="30"/>
      <c r="P14" s="30"/>
      <c r="Q14" s="30"/>
      <c r="R14" s="30"/>
      <c r="S14" s="30"/>
      <c r="T14" s="30"/>
      <c r="V14" s="16"/>
      <c r="W14" s="1">
        <f>IF($H14=$AD$3,$D14,0)</f>
        <v>0</v>
      </c>
      <c r="X14" s="36">
        <f>IF($H14=$AD$3,$J14,0)</f>
        <v>0</v>
      </c>
      <c r="Y14" s="37"/>
      <c r="Z14" s="38"/>
    </row>
    <row r="15" spans="1:34" x14ac:dyDescent="0.2">
      <c r="A15" s="1" t="s">
        <v>64</v>
      </c>
      <c r="B15" s="256" t="s">
        <v>65</v>
      </c>
      <c r="C15" s="256"/>
      <c r="D15" s="33"/>
      <c r="E15" s="33"/>
      <c r="F15" s="34" t="s">
        <v>23</v>
      </c>
      <c r="G15" s="1"/>
      <c r="H15" s="34" t="s">
        <v>22</v>
      </c>
      <c r="I15" s="35" t="str">
        <f>IF(H15=AD$3,IFERROR(INDEX($AE$2:$AF$10,MATCH(F15,$AE$2:$AE$10,0),2),""),"")</f>
        <v/>
      </c>
      <c r="J15" s="35">
        <f>IFERROR(IF(H15=AD$3,D15*E15*I15,0),0)</f>
        <v>0</v>
      </c>
      <c r="K15" s="30"/>
      <c r="L15" s="33">
        <v>7</v>
      </c>
      <c r="M15" s="33">
        <v>5</v>
      </c>
      <c r="N15" s="17"/>
      <c r="O15" s="30"/>
      <c r="P15" s="30"/>
      <c r="Q15" s="30"/>
      <c r="R15" s="30"/>
      <c r="S15" s="30"/>
      <c r="T15" s="30"/>
      <c r="V15" s="16"/>
      <c r="W15" s="37"/>
      <c r="X15" s="38"/>
      <c r="Y15" s="1">
        <f>IF(AND($H15=$AD$3,$F15&lt;&gt;$AE$10),$D15,0)</f>
        <v>0</v>
      </c>
      <c r="Z15" s="35">
        <f>IF(AND($H15=$AD$3,$F15&lt;&gt;$AE$10),$J15,0)</f>
        <v>0</v>
      </c>
    </row>
    <row r="16" spans="1:34" x14ac:dyDescent="0.2">
      <c r="A16" s="20"/>
      <c r="B16" s="257" t="s">
        <v>66</v>
      </c>
      <c r="C16" s="257"/>
      <c r="D16" s="20"/>
      <c r="E16" s="1"/>
      <c r="F16" s="1"/>
      <c r="G16" s="33"/>
      <c r="H16" s="34" t="s">
        <v>22</v>
      </c>
      <c r="I16" s="40"/>
      <c r="J16" s="35">
        <f>IF(H16=AD$3,G16*2*M$11,0)</f>
        <v>0</v>
      </c>
      <c r="K16" s="30"/>
      <c r="L16" s="17"/>
      <c r="M16" s="17"/>
      <c r="N16" s="17"/>
      <c r="O16" s="30"/>
      <c r="P16" s="30"/>
      <c r="Q16" s="30"/>
      <c r="R16" s="30"/>
      <c r="S16" s="30"/>
      <c r="T16" s="30"/>
      <c r="V16" s="16"/>
      <c r="W16" s="37"/>
      <c r="X16" s="38"/>
      <c r="Y16" s="37"/>
      <c r="Z16" s="38"/>
    </row>
    <row r="17" spans="1:31" x14ac:dyDescent="0.2">
      <c r="A17" s="1" t="s">
        <v>67</v>
      </c>
      <c r="B17" s="256" t="s">
        <v>68</v>
      </c>
      <c r="C17" s="256"/>
      <c r="D17" s="33"/>
      <c r="E17" s="33"/>
      <c r="F17" s="34" t="s">
        <v>23</v>
      </c>
      <c r="G17" s="1"/>
      <c r="H17" s="34" t="s">
        <v>22</v>
      </c>
      <c r="I17" s="35" t="str">
        <f>IF(H17=AD$3,IFERROR(INDEX($AE$2:$AF$10,MATCH(F17,$AE$2:$AE$10,0),2),""),"")</f>
        <v/>
      </c>
      <c r="J17" s="35">
        <f>IF(H17=AD$3,D17*E17*I17,0)</f>
        <v>0</v>
      </c>
      <c r="K17" s="30"/>
      <c r="L17" s="253" t="s">
        <v>69</v>
      </c>
      <c r="M17" s="253"/>
      <c r="N17" s="253"/>
      <c r="O17" s="30"/>
      <c r="P17" s="30"/>
      <c r="Q17" s="30"/>
      <c r="R17" s="30"/>
      <c r="S17" s="30"/>
      <c r="T17" s="30"/>
      <c r="V17" s="16"/>
      <c r="W17" s="1">
        <f>IF($H17=$AD$3,$D17,0)</f>
        <v>0</v>
      </c>
      <c r="X17" s="36">
        <f>IF($H17=$AD$3,$J17,0)</f>
        <v>0</v>
      </c>
      <c r="Y17" s="37"/>
      <c r="Z17" s="38"/>
    </row>
    <row r="18" spans="1:31" x14ac:dyDescent="0.2">
      <c r="A18" s="1" t="s">
        <v>70</v>
      </c>
      <c r="B18" s="256" t="s">
        <v>71</v>
      </c>
      <c r="C18" s="256"/>
      <c r="D18" s="33"/>
      <c r="E18" s="33"/>
      <c r="F18" s="34" t="s">
        <v>23</v>
      </c>
      <c r="G18" s="1"/>
      <c r="H18" s="34" t="s">
        <v>22</v>
      </c>
      <c r="I18" s="35" t="str">
        <f>IF(H18=AD$3,IFERROR(INDEX($AE$2:$AF$10,MATCH(F18,$AE$2:$AE$10,0),2),""),"")</f>
        <v/>
      </c>
      <c r="J18" s="35">
        <f>IF(H18=AD$3,D18*E18*I18,0)</f>
        <v>0</v>
      </c>
      <c r="K18" s="30"/>
      <c r="L18" s="2" t="s">
        <v>72</v>
      </c>
      <c r="M18" s="17"/>
      <c r="N18" s="17"/>
      <c r="O18" s="17"/>
      <c r="P18" s="17"/>
      <c r="Q18" s="17"/>
      <c r="R18" s="17"/>
      <c r="S18" s="17"/>
      <c r="T18" s="17"/>
      <c r="V18" s="16"/>
      <c r="W18" s="1">
        <f>IF($H18=$AD$3,$D18,0)</f>
        <v>0</v>
      </c>
      <c r="X18" s="36">
        <f>IF($H18=$AD$3,$J18,0)</f>
        <v>0</v>
      </c>
      <c r="Y18" s="37"/>
      <c r="Z18" s="38"/>
    </row>
    <row r="19" spans="1:31" x14ac:dyDescent="0.2">
      <c r="A19" s="20"/>
      <c r="B19" s="257" t="s">
        <v>73</v>
      </c>
      <c r="C19" s="257"/>
      <c r="D19" s="1"/>
      <c r="E19" s="1"/>
      <c r="F19" s="1"/>
      <c r="G19" s="41"/>
      <c r="H19" s="34" t="s">
        <v>22</v>
      </c>
      <c r="I19" s="42"/>
      <c r="J19" s="35">
        <f>IF(H19=AD$3,G19,0)</f>
        <v>0</v>
      </c>
      <c r="K19" s="30"/>
      <c r="L19" s="33">
        <v>0</v>
      </c>
      <c r="M19" s="17"/>
      <c r="N19" s="17"/>
      <c r="O19" s="43"/>
      <c r="P19" s="44"/>
      <c r="Q19" s="45"/>
      <c r="R19" s="17"/>
      <c r="S19" s="17"/>
      <c r="T19" s="17"/>
      <c r="V19" s="16"/>
      <c r="W19" s="37"/>
      <c r="X19" s="38"/>
      <c r="Y19" s="37"/>
      <c r="Z19" s="38"/>
    </row>
    <row r="20" spans="1:31" x14ac:dyDescent="0.2">
      <c r="A20" s="20"/>
      <c r="B20" s="39" t="s">
        <v>74</v>
      </c>
      <c r="C20" s="46" t="s">
        <v>22</v>
      </c>
      <c r="D20" s="1"/>
      <c r="E20" s="1"/>
      <c r="F20" s="1"/>
      <c r="G20" s="47">
        <f>INDEX($M$35:$N$65,MATCH(C20,$M$35:$M$65,0),2)</f>
        <v>0</v>
      </c>
      <c r="H20" s="34" t="s">
        <v>22</v>
      </c>
      <c r="I20" s="40"/>
      <c r="J20" s="35">
        <f>IF(H20=AD$3,G20*2*M$11,0)</f>
        <v>0</v>
      </c>
      <c r="K20" s="30"/>
      <c r="L20" s="17"/>
      <c r="M20" s="17"/>
      <c r="N20" s="17"/>
      <c r="O20" s="17"/>
      <c r="P20" s="30"/>
      <c r="Q20" s="30"/>
      <c r="R20" s="30"/>
      <c r="S20" s="30"/>
      <c r="T20" s="30"/>
      <c r="V20" s="16"/>
      <c r="W20" s="37"/>
      <c r="X20" s="38"/>
      <c r="Y20" s="37"/>
      <c r="Z20" s="38"/>
    </row>
    <row r="21" spans="1:31" x14ac:dyDescent="0.2">
      <c r="A21" s="1" t="s">
        <v>75</v>
      </c>
      <c r="B21" s="256" t="s">
        <v>76</v>
      </c>
      <c r="C21" s="256"/>
      <c r="D21" s="33"/>
      <c r="E21" s="33"/>
      <c r="F21" s="34" t="s">
        <v>23</v>
      </c>
      <c r="G21" s="231"/>
      <c r="H21" s="34" t="s">
        <v>22</v>
      </c>
      <c r="I21" s="35" t="str">
        <f>IF(H21=AD$3,IFERROR(INDEX($AE$2:$AF$10,MATCH(F21,$AE$2:$AE$10,0),2),""),"")</f>
        <v/>
      </c>
      <c r="J21" s="35">
        <f>IF(H21=AD$3,D21*E21*I21,0)</f>
        <v>0</v>
      </c>
      <c r="K21" s="30"/>
      <c r="L21" s="251" t="s">
        <v>77</v>
      </c>
      <c r="M21" s="251"/>
      <c r="N21" s="251"/>
      <c r="O21" s="17"/>
      <c r="P21" s="30"/>
      <c r="Q21" s="30"/>
      <c r="R21" s="30"/>
      <c r="S21" s="30"/>
      <c r="T21" s="30"/>
      <c r="V21" s="16"/>
      <c r="W21" s="1">
        <f>IF($H21=$AD$3,$D21,0)</f>
        <v>0</v>
      </c>
      <c r="X21" s="36">
        <f>IF($H21=$AD$3,$J21,0)</f>
        <v>0</v>
      </c>
      <c r="Y21" s="37"/>
      <c r="Z21" s="38"/>
    </row>
    <row r="22" spans="1:31" x14ac:dyDescent="0.2">
      <c r="A22" s="20"/>
      <c r="B22" s="39" t="s">
        <v>78</v>
      </c>
      <c r="C22" s="46" t="s">
        <v>22</v>
      </c>
      <c r="D22" s="1"/>
      <c r="E22" s="1"/>
      <c r="F22" s="1"/>
      <c r="G22" s="16">
        <f>INDEX($M$35:$N$65,MATCH(C22,$M$35:$M$65,0),2)</f>
        <v>0</v>
      </c>
      <c r="H22" s="34" t="s">
        <v>22</v>
      </c>
      <c r="I22" s="40"/>
      <c r="J22" s="35">
        <f>IF(H22=AD$3,G22*2*M$11,0)</f>
        <v>0</v>
      </c>
      <c r="K22" s="30"/>
      <c r="L22" s="2" t="s">
        <v>79</v>
      </c>
      <c r="M22" s="17"/>
      <c r="N22" s="17"/>
      <c r="O22" s="17"/>
      <c r="P22" s="30"/>
      <c r="Q22" s="30"/>
      <c r="R22" s="30"/>
      <c r="S22" s="30"/>
      <c r="T22" s="30"/>
      <c r="V22" s="16"/>
      <c r="W22" s="37"/>
      <c r="X22" s="38"/>
      <c r="Y22" s="37"/>
      <c r="Z22" s="38"/>
    </row>
    <row r="23" spans="1:31" x14ac:dyDescent="0.2">
      <c r="A23" s="20"/>
      <c r="B23" s="257" t="s">
        <v>80</v>
      </c>
      <c r="C23" s="257"/>
      <c r="D23" s="1"/>
      <c r="E23" s="1"/>
      <c r="F23" s="1"/>
      <c r="G23" s="41"/>
      <c r="H23" s="34" t="s">
        <v>22</v>
      </c>
      <c r="I23" s="42"/>
      <c r="J23" s="35">
        <f>IF(H23=AD$3,G23,0)</f>
        <v>0</v>
      </c>
      <c r="K23" s="30"/>
      <c r="L23" s="48">
        <v>0</v>
      </c>
      <c r="M23" s="17"/>
      <c r="N23" s="17"/>
      <c r="O23" s="17"/>
      <c r="P23" s="30"/>
      <c r="Q23" s="30"/>
      <c r="R23" s="30"/>
      <c r="S23" s="30"/>
      <c r="T23" s="30"/>
      <c r="V23" s="16"/>
      <c r="W23" s="37"/>
      <c r="X23" s="38"/>
      <c r="Y23" s="37"/>
      <c r="Z23" s="38"/>
    </row>
    <row r="24" spans="1:31" x14ac:dyDescent="0.2">
      <c r="A24" s="1" t="s">
        <v>81</v>
      </c>
      <c r="B24" s="256" t="s">
        <v>82</v>
      </c>
      <c r="C24" s="256"/>
      <c r="D24" s="33"/>
      <c r="E24" s="33"/>
      <c r="F24" s="34" t="s">
        <v>23</v>
      </c>
      <c r="G24" s="1"/>
      <c r="H24" s="34" t="s">
        <v>22</v>
      </c>
      <c r="I24" s="35" t="str">
        <f>IF(H24=AD$3,IFERROR(INDEX($AE$2:$AF$10,MATCH(F24,$AE$2:$AE$10,0),2),""),"")</f>
        <v/>
      </c>
      <c r="J24" s="35">
        <f>IF(H24=AD$3,D24*E24*I24,0)</f>
        <v>0</v>
      </c>
      <c r="K24" s="30"/>
      <c r="L24" s="49"/>
      <c r="M24" s="17"/>
      <c r="N24" s="17"/>
      <c r="O24" s="17"/>
      <c r="P24" s="30"/>
      <c r="Q24" s="30"/>
      <c r="R24" s="30"/>
      <c r="S24" s="30"/>
      <c r="T24" s="30"/>
      <c r="V24" s="16"/>
      <c r="W24" s="1">
        <f>IF($H24=$AD$3,$D24,0)</f>
        <v>0</v>
      </c>
      <c r="X24" s="36">
        <f>IF($H24=$AD$3,$J24,0)</f>
        <v>0</v>
      </c>
      <c r="Y24" s="37"/>
      <c r="Z24" s="38"/>
    </row>
    <row r="25" spans="1:31" x14ac:dyDescent="0.2">
      <c r="A25" s="1" t="s">
        <v>83</v>
      </c>
      <c r="B25" s="256" t="s">
        <v>84</v>
      </c>
      <c r="C25" s="256"/>
      <c r="D25" s="33"/>
      <c r="E25" s="33"/>
      <c r="F25" s="34" t="s">
        <v>23</v>
      </c>
      <c r="G25" s="1"/>
      <c r="H25" s="34" t="s">
        <v>22</v>
      </c>
      <c r="I25" s="35" t="str">
        <f>IF(H25=AD$3,IFERROR(INDEX($AE$2:$AF$10,MATCH(F25,$AE$2:$AE$10,0),2),""),"")</f>
        <v/>
      </c>
      <c r="J25" s="35">
        <f>IF(H25=AD$3,D25*E25*I25,0)</f>
        <v>0</v>
      </c>
      <c r="K25" s="30"/>
      <c r="L25" s="251" t="s">
        <v>85</v>
      </c>
      <c r="M25" s="251"/>
      <c r="N25" s="251"/>
      <c r="O25" s="17"/>
      <c r="P25" s="50"/>
      <c r="Q25" s="50"/>
      <c r="R25" s="50"/>
      <c r="S25" s="50"/>
      <c r="T25" s="50"/>
      <c r="V25" s="16"/>
      <c r="W25" s="1">
        <f>IF($H25=$AD$3,$D25,0)</f>
        <v>0</v>
      </c>
      <c r="X25" s="36">
        <f>IF($H25=$AD$3,$J25,0)</f>
        <v>0</v>
      </c>
      <c r="Y25" s="37"/>
      <c r="Z25" s="38"/>
    </row>
    <row r="26" spans="1:31" x14ac:dyDescent="0.2">
      <c r="A26" s="17"/>
      <c r="B26" s="258" t="s">
        <v>86</v>
      </c>
      <c r="C26" s="258"/>
      <c r="D26" s="47">
        <f>IFERROR(W26,0)</f>
        <v>0</v>
      </c>
      <c r="G26" s="17"/>
      <c r="H26" s="258" t="s">
        <v>87</v>
      </c>
      <c r="I26" s="258"/>
      <c r="J26" s="51">
        <f>IFERROR(J19+J23,0)</f>
        <v>0</v>
      </c>
      <c r="K26" s="30"/>
      <c r="L26" s="2" t="s">
        <v>88</v>
      </c>
      <c r="M26"/>
      <c r="N26" s="17"/>
      <c r="O26" s="17"/>
      <c r="V26" s="16"/>
      <c r="W26" s="52">
        <f>SUM(W13:W25)</f>
        <v>0</v>
      </c>
      <c r="X26" s="53">
        <f>SUM(X13:X25)</f>
        <v>0</v>
      </c>
      <c r="Y26" s="52">
        <f>SUM(Y13:Y25)</f>
        <v>0</v>
      </c>
      <c r="Z26" s="53">
        <f>SUM(Z13:Z25)</f>
        <v>0</v>
      </c>
    </row>
    <row r="27" spans="1:31" x14ac:dyDescent="0.2">
      <c r="A27" s="17"/>
      <c r="B27" s="259" t="s">
        <v>89</v>
      </c>
      <c r="C27" s="259"/>
      <c r="D27" s="55">
        <f>SUM(D26)</f>
        <v>0</v>
      </c>
      <c r="G27" s="17"/>
      <c r="H27" s="258" t="s">
        <v>90</v>
      </c>
      <c r="I27" s="258"/>
      <c r="J27" s="51">
        <f>IFERROR(J16+J20+J22,0)</f>
        <v>0</v>
      </c>
      <c r="K27" s="30"/>
      <c r="L27" s="34">
        <v>15</v>
      </c>
      <c r="M27" s="49"/>
      <c r="N27" s="17"/>
      <c r="O27" s="17"/>
      <c r="P27" s="29"/>
      <c r="Q27" s="29"/>
      <c r="R27" s="29"/>
      <c r="S27" s="29"/>
      <c r="T27" s="29"/>
      <c r="V27" s="16"/>
      <c r="W27"/>
      <c r="X27"/>
      <c r="Y27"/>
      <c r="Z27"/>
      <c r="AA27"/>
      <c r="AB27"/>
      <c r="AC27"/>
      <c r="AD27"/>
      <c r="AE27"/>
    </row>
    <row r="28" spans="1:31" x14ac:dyDescent="0.2">
      <c r="A28" s="17"/>
      <c r="B28" s="43"/>
      <c r="C28" s="43"/>
      <c r="F28" s="17"/>
      <c r="G28" s="17"/>
      <c r="H28" s="258" t="s">
        <v>91</v>
      </c>
      <c r="I28" s="258"/>
      <c r="J28" s="51">
        <f>IFERROR(X26,0)</f>
        <v>0</v>
      </c>
      <c r="K28" s="30"/>
      <c r="L28" s="17"/>
      <c r="M28" s="17"/>
      <c r="N28" s="17"/>
      <c r="O28" s="17"/>
      <c r="V28" s="16"/>
      <c r="W28"/>
      <c r="X28"/>
      <c r="Y28"/>
      <c r="Z28"/>
      <c r="AA28"/>
      <c r="AB28"/>
      <c r="AC28"/>
      <c r="AD28"/>
      <c r="AE28"/>
    </row>
    <row r="29" spans="1:31" x14ac:dyDescent="0.2">
      <c r="A29" s="17"/>
      <c r="D29" s="17"/>
      <c r="G29" s="17"/>
      <c r="H29" s="258" t="s">
        <v>92</v>
      </c>
      <c r="I29" s="258"/>
      <c r="J29" s="51">
        <f>IFERROR(Z26,0)</f>
        <v>0</v>
      </c>
      <c r="K29" s="30"/>
      <c r="L29" s="253" t="s">
        <v>93</v>
      </c>
      <c r="M29" s="253"/>
      <c r="N29" s="253"/>
      <c r="O29" s="17"/>
      <c r="P29" s="30"/>
      <c r="Q29" s="30"/>
      <c r="R29" s="30"/>
      <c r="S29" s="30"/>
      <c r="T29" s="30"/>
      <c r="W29"/>
      <c r="X29"/>
      <c r="Y29"/>
      <c r="Z29"/>
      <c r="AA29"/>
      <c r="AB29"/>
      <c r="AC29"/>
      <c r="AD29"/>
      <c r="AE29"/>
    </row>
    <row r="30" spans="1:31" x14ac:dyDescent="0.2">
      <c r="A30" s="17"/>
      <c r="G30" s="17"/>
      <c r="H30" s="260" t="s">
        <v>94</v>
      </c>
      <c r="I30" s="260"/>
      <c r="J30" s="56">
        <f>SUM(J26:J29)</f>
        <v>0</v>
      </c>
      <c r="K30" s="30"/>
      <c r="L30" s="253" t="s">
        <v>95</v>
      </c>
      <c r="M30" s="253"/>
      <c r="N30" s="253"/>
      <c r="O30" s="17"/>
      <c r="P30" s="30"/>
      <c r="Q30" s="30"/>
      <c r="R30" s="30"/>
      <c r="S30" s="30"/>
      <c r="T30" s="30"/>
      <c r="W30"/>
      <c r="X30"/>
      <c r="Y30"/>
      <c r="Z30"/>
      <c r="AA30"/>
      <c r="AB30"/>
      <c r="AC30"/>
      <c r="AD30"/>
      <c r="AE30"/>
    </row>
    <row r="31" spans="1:31" x14ac:dyDescent="0.2">
      <c r="A31" s="17"/>
      <c r="K31" s="30"/>
      <c r="L31" s="253" t="s">
        <v>96</v>
      </c>
      <c r="M31" s="253"/>
      <c r="N31" s="253"/>
      <c r="O31" s="17"/>
      <c r="P31" s="30"/>
      <c r="Q31" s="30"/>
      <c r="R31" s="30"/>
      <c r="S31" s="30"/>
      <c r="T31" s="30"/>
      <c r="W31"/>
      <c r="X31"/>
      <c r="Y31"/>
      <c r="Z31"/>
      <c r="AA31"/>
      <c r="AB31"/>
      <c r="AC31"/>
      <c r="AD31"/>
      <c r="AE31"/>
    </row>
    <row r="32" spans="1:31" ht="12.75" customHeight="1" x14ac:dyDescent="0.2">
      <c r="A32" s="246" t="s">
        <v>97</v>
      </c>
      <c r="B32" s="246"/>
      <c r="C32" s="246"/>
      <c r="D32" s="255" t="s">
        <v>46</v>
      </c>
      <c r="E32" s="255" t="s">
        <v>47</v>
      </c>
      <c r="F32" s="255" t="s">
        <v>48</v>
      </c>
      <c r="G32" s="255" t="s">
        <v>49</v>
      </c>
      <c r="H32" s="255" t="s">
        <v>50</v>
      </c>
      <c r="I32" s="255" t="s">
        <v>51</v>
      </c>
      <c r="J32" s="255" t="s">
        <v>52</v>
      </c>
      <c r="K32" s="30"/>
      <c r="L32" s="253" t="s">
        <v>98</v>
      </c>
      <c r="M32" s="253"/>
      <c r="N32" s="253"/>
      <c r="O32" s="17"/>
      <c r="P32" s="30"/>
      <c r="Q32" s="30"/>
      <c r="R32" s="30"/>
      <c r="S32" s="30"/>
      <c r="T32" s="30"/>
      <c r="W32" s="247" t="s">
        <v>53</v>
      </c>
      <c r="X32" s="247"/>
      <c r="Y32" s="247" t="s">
        <v>99</v>
      </c>
      <c r="Z32" s="247"/>
      <c r="AA32" s="247" t="s">
        <v>100</v>
      </c>
      <c r="AB32" s="247"/>
      <c r="AE32" s="1" t="s">
        <v>101</v>
      </c>
    </row>
    <row r="33" spans="1:31" x14ac:dyDescent="0.2">
      <c r="A33" s="246"/>
      <c r="B33" s="246"/>
      <c r="C33" s="246"/>
      <c r="D33" s="255"/>
      <c r="E33" s="255"/>
      <c r="F33" s="255"/>
      <c r="G33" s="255"/>
      <c r="H33" s="255"/>
      <c r="I33" s="255"/>
      <c r="J33" s="255"/>
      <c r="K33" s="30"/>
      <c r="L33" s="246" t="s">
        <v>102</v>
      </c>
      <c r="M33" s="246"/>
      <c r="N33" s="246"/>
      <c r="O33" s="17"/>
      <c r="P33" s="30"/>
      <c r="Q33" s="30"/>
      <c r="R33" s="30"/>
      <c r="S33" s="30"/>
      <c r="T33" s="30"/>
      <c r="W33" s="1" t="s">
        <v>55</v>
      </c>
      <c r="X33" s="1" t="s">
        <v>56</v>
      </c>
      <c r="Y33" s="1" t="s">
        <v>55</v>
      </c>
      <c r="Z33" s="1" t="s">
        <v>56</v>
      </c>
      <c r="AA33" s="1" t="s">
        <v>55</v>
      </c>
      <c r="AB33" s="1" t="s">
        <v>56</v>
      </c>
      <c r="AE33" s="1" t="s">
        <v>55</v>
      </c>
    </row>
    <row r="34" spans="1:31" x14ac:dyDescent="0.2">
      <c r="A34" s="1" t="s">
        <v>57</v>
      </c>
      <c r="B34" s="256" t="s">
        <v>103</v>
      </c>
      <c r="C34" s="256"/>
      <c r="D34" s="33"/>
      <c r="E34" s="33"/>
      <c r="F34" s="34" t="s">
        <v>23</v>
      </c>
      <c r="G34" s="1"/>
      <c r="H34" s="34" t="s">
        <v>22</v>
      </c>
      <c r="I34" s="35" t="str">
        <f>IF(H34=AD$3,IFERROR(INDEX($AE$2:$AF$10,MATCH(F34,$AE$2:$AE$10,0),2),""),"")</f>
        <v/>
      </c>
      <c r="J34" s="35">
        <f>IF(H34=AD$3,D34*E34*I34,0)</f>
        <v>0</v>
      </c>
      <c r="K34" s="50"/>
      <c r="L34" s="1"/>
      <c r="M34" s="2" t="s">
        <v>104</v>
      </c>
      <c r="N34" s="2" t="s">
        <v>105</v>
      </c>
      <c r="O34" s="17"/>
      <c r="P34" s="30"/>
      <c r="Q34" s="30"/>
      <c r="R34" s="30"/>
      <c r="S34" s="30"/>
      <c r="T34" s="30"/>
      <c r="W34" s="37"/>
      <c r="X34" s="38"/>
      <c r="Y34" s="1">
        <f>IF($H34=$AD$3,$D34,0)</f>
        <v>0</v>
      </c>
      <c r="Z34" s="36">
        <f>IF($H34=$AD$3,$J34,0)</f>
        <v>0</v>
      </c>
      <c r="AA34" s="37"/>
      <c r="AB34" s="38"/>
      <c r="AE34" s="1">
        <f>IF($H34=$AD$3,$D34,0)</f>
        <v>0</v>
      </c>
    </row>
    <row r="35" spans="1:31" x14ac:dyDescent="0.2">
      <c r="A35" s="1" t="s">
        <v>60</v>
      </c>
      <c r="B35" s="256" t="s">
        <v>106</v>
      </c>
      <c r="C35" s="256"/>
      <c r="D35" s="33"/>
      <c r="E35" s="33"/>
      <c r="F35" s="34" t="s">
        <v>23</v>
      </c>
      <c r="G35" s="1"/>
      <c r="H35" s="34" t="s">
        <v>22</v>
      </c>
      <c r="I35" s="35" t="str">
        <f>IF(H35=AD$3,IFERROR(INDEX($AE$2:$AF$10,MATCH(F35,$AE$2:$AE$10,0),2),""),"")</f>
        <v/>
      </c>
      <c r="J35" s="35">
        <f>IF(H35=AD$3,D35*E35*I35,0)</f>
        <v>0</v>
      </c>
      <c r="L35" s="1" t="s">
        <v>107</v>
      </c>
      <c r="M35" s="1" t="s">
        <v>22</v>
      </c>
      <c r="N35" s="1">
        <v>0</v>
      </c>
      <c r="O35" s="17"/>
      <c r="P35" s="30"/>
      <c r="Q35" s="30"/>
      <c r="R35" s="30"/>
      <c r="S35" s="30"/>
      <c r="T35" s="30"/>
      <c r="W35" s="1">
        <f>IF($H35=$AD$3,$D35,0)</f>
        <v>0</v>
      </c>
      <c r="X35" s="36">
        <f>IF($H35=$AD$3,$J35,0)</f>
        <v>0</v>
      </c>
      <c r="Y35" s="37"/>
      <c r="Z35" s="38"/>
      <c r="AA35" s="37"/>
      <c r="AB35" s="38"/>
      <c r="AE35" s="37"/>
    </row>
    <row r="36" spans="1:31" x14ac:dyDescent="0.2">
      <c r="A36" s="1"/>
      <c r="B36" s="39" t="s">
        <v>78</v>
      </c>
      <c r="C36" s="46" t="s">
        <v>22</v>
      </c>
      <c r="D36" s="1"/>
      <c r="E36" s="1"/>
      <c r="F36" s="1"/>
      <c r="G36" s="16">
        <f>INDEX($M$35:$N$65,MATCH(C36,$M$35:$M$65,0),2)</f>
        <v>0</v>
      </c>
      <c r="H36" s="34" t="s">
        <v>22</v>
      </c>
      <c r="I36" s="35"/>
      <c r="J36" s="35">
        <f>IF(H36=AD$3,G36*2*M$11,0)</f>
        <v>0</v>
      </c>
      <c r="K36" s="29"/>
      <c r="L36" s="1">
        <v>1</v>
      </c>
      <c r="M36" s="33"/>
      <c r="N36" s="33"/>
      <c r="O36" s="17"/>
      <c r="P36" s="30"/>
      <c r="Q36" s="30"/>
      <c r="R36" s="30"/>
      <c r="S36" s="30"/>
      <c r="T36" s="30"/>
      <c r="W36" s="37"/>
      <c r="X36" s="38"/>
      <c r="Y36" s="37"/>
      <c r="Z36" s="38"/>
      <c r="AA36" s="37"/>
      <c r="AB36" s="38"/>
      <c r="AE36" s="37"/>
    </row>
    <row r="37" spans="1:31" x14ac:dyDescent="0.2">
      <c r="A37" s="20"/>
      <c r="B37" s="257" t="s">
        <v>108</v>
      </c>
      <c r="C37" s="257"/>
      <c r="D37" s="1"/>
      <c r="E37" s="1"/>
      <c r="F37" s="1"/>
      <c r="G37" s="41"/>
      <c r="H37" s="34" t="s">
        <v>22</v>
      </c>
      <c r="I37" s="35"/>
      <c r="J37" s="35">
        <f>IF(H37=AD$3,G37,0)</f>
        <v>0</v>
      </c>
      <c r="L37" s="1">
        <v>2</v>
      </c>
      <c r="M37" s="33"/>
      <c r="N37" s="33"/>
      <c r="O37" s="17"/>
      <c r="P37" s="30"/>
      <c r="Q37" s="30"/>
      <c r="R37" s="30"/>
      <c r="S37" s="30"/>
      <c r="T37" s="30"/>
      <c r="W37" s="37"/>
      <c r="X37" s="38"/>
      <c r="Y37" s="37"/>
      <c r="Z37" s="38"/>
      <c r="AA37" s="37"/>
      <c r="AB37" s="38"/>
      <c r="AE37" s="37"/>
    </row>
    <row r="38" spans="1:31" x14ac:dyDescent="0.2">
      <c r="A38" s="1" t="s">
        <v>64</v>
      </c>
      <c r="B38" s="256" t="s">
        <v>109</v>
      </c>
      <c r="C38" s="256"/>
      <c r="D38" s="33"/>
      <c r="E38" s="33"/>
      <c r="F38" s="34" t="s">
        <v>23</v>
      </c>
      <c r="G38" s="1"/>
      <c r="H38" s="34" t="s">
        <v>22</v>
      </c>
      <c r="I38" s="35" t="str">
        <f>IF(H38=AD$3,IFERROR(INDEX($AE$2:$AF$10,MATCH(F38,$AE$2:$AE$10,0),2),""),"")</f>
        <v/>
      </c>
      <c r="J38" s="35">
        <f>IF(H38=AD$3,D38*E38*I38,0)</f>
        <v>0</v>
      </c>
      <c r="K38" s="30"/>
      <c r="L38" s="1">
        <v>3</v>
      </c>
      <c r="M38" s="33"/>
      <c r="N38" s="33"/>
      <c r="O38" s="17"/>
      <c r="P38" s="30"/>
      <c r="Q38" s="30"/>
      <c r="R38" s="30"/>
      <c r="S38" s="30"/>
      <c r="T38" s="30"/>
      <c r="W38" s="37"/>
      <c r="X38" s="38"/>
      <c r="Y38" s="1">
        <f>IF($H38=$AD$3,$D38,0)</f>
        <v>0</v>
      </c>
      <c r="Z38" s="36">
        <f>IF($H38=$AD$3,$J38,0)</f>
        <v>0</v>
      </c>
      <c r="AA38" s="37"/>
      <c r="AB38" s="38"/>
      <c r="AE38" s="37"/>
    </row>
    <row r="39" spans="1:31" x14ac:dyDescent="0.2">
      <c r="A39" s="20"/>
      <c r="B39" s="257" t="s">
        <v>66</v>
      </c>
      <c r="C39" s="257"/>
      <c r="D39" s="1"/>
      <c r="E39" s="1"/>
      <c r="F39" s="1"/>
      <c r="G39" s="1">
        <f>IF(OR(G$16="",G$16=0),0,G$16)</f>
        <v>0</v>
      </c>
      <c r="H39" s="34" t="s">
        <v>22</v>
      </c>
      <c r="I39" s="35"/>
      <c r="J39" s="35">
        <f>IF(H39=AD$3,G39*2*M$11,0)</f>
        <v>0</v>
      </c>
      <c r="K39" s="30"/>
      <c r="L39" s="1">
        <v>4</v>
      </c>
      <c r="M39" s="33"/>
      <c r="N39" s="33"/>
      <c r="O39" s="17"/>
      <c r="P39" s="30"/>
      <c r="Q39" s="30"/>
      <c r="R39" s="30"/>
      <c r="S39" s="30"/>
      <c r="T39" s="30"/>
      <c r="W39" s="37"/>
      <c r="X39" s="38"/>
      <c r="Y39" s="37"/>
      <c r="Z39" s="38"/>
      <c r="AA39" s="37"/>
      <c r="AB39" s="38"/>
      <c r="AE39" s="37"/>
    </row>
    <row r="40" spans="1:31" x14ac:dyDescent="0.2">
      <c r="A40" s="1" t="s">
        <v>67</v>
      </c>
      <c r="B40" s="256" t="s">
        <v>110</v>
      </c>
      <c r="C40" s="256"/>
      <c r="D40" s="33"/>
      <c r="E40" s="33"/>
      <c r="F40" s="34" t="s">
        <v>23</v>
      </c>
      <c r="G40" s="1"/>
      <c r="H40" s="34" t="s">
        <v>22</v>
      </c>
      <c r="I40" s="35" t="str">
        <f t="shared" ref="I40:I56" si="0">IF(H40=AD$3,IFERROR(INDEX($AE$2:$AF$10,MATCH(F40,$AE$2:$AE$10,0),2),""),"")</f>
        <v/>
      </c>
      <c r="J40" s="35">
        <f t="shared" ref="J40:J56" si="1">IF(H40=AD$3,D40*E40*I40,0)</f>
        <v>0</v>
      </c>
      <c r="K40" s="30"/>
      <c r="L40" s="1">
        <v>5</v>
      </c>
      <c r="M40" s="33"/>
      <c r="N40" s="33"/>
      <c r="O40" s="17"/>
      <c r="P40" s="30"/>
      <c r="Q40" s="30"/>
      <c r="R40" s="30"/>
      <c r="S40" s="30"/>
      <c r="T40" s="30"/>
      <c r="W40" s="37"/>
      <c r="X40" s="38"/>
      <c r="Y40" s="1">
        <f>IF($H40=$AD$3,$D40,0)</f>
        <v>0</v>
      </c>
      <c r="Z40" s="36">
        <f>IF($H40=$AD$3,$J40,0)</f>
        <v>0</v>
      </c>
      <c r="AA40" s="37"/>
      <c r="AB40" s="38"/>
      <c r="AE40" s="1">
        <f>IF($H40=$AD$3,$D40,0)</f>
        <v>0</v>
      </c>
    </row>
    <row r="41" spans="1:31" x14ac:dyDescent="0.2">
      <c r="A41" s="1" t="s">
        <v>70</v>
      </c>
      <c r="B41" s="256" t="s">
        <v>111</v>
      </c>
      <c r="C41" s="256"/>
      <c r="D41" s="33"/>
      <c r="E41" s="33"/>
      <c r="F41" s="34" t="s">
        <v>23</v>
      </c>
      <c r="G41" s="1"/>
      <c r="H41" s="34" t="s">
        <v>22</v>
      </c>
      <c r="I41" s="35" t="str">
        <f t="shared" si="0"/>
        <v/>
      </c>
      <c r="J41" s="35">
        <f t="shared" si="1"/>
        <v>0</v>
      </c>
      <c r="K41" s="30"/>
      <c r="L41" s="1">
        <v>6</v>
      </c>
      <c r="M41" s="33"/>
      <c r="N41" s="33"/>
      <c r="O41" s="17"/>
      <c r="P41" s="30"/>
      <c r="Q41" s="30"/>
      <c r="R41" s="30"/>
      <c r="S41" s="30"/>
      <c r="T41" s="30"/>
      <c r="W41" s="1">
        <f>IF($H41=$AD$3,$D41,0)</f>
        <v>0</v>
      </c>
      <c r="X41" s="36">
        <f>IF($H41=$AD$3,$J41,0)</f>
        <v>0</v>
      </c>
      <c r="Y41" s="37"/>
      <c r="Z41" s="37"/>
      <c r="AA41" s="37"/>
      <c r="AB41" s="38"/>
      <c r="AE41" s="37"/>
    </row>
    <row r="42" spans="1:31" x14ac:dyDescent="0.2">
      <c r="A42" s="1" t="s">
        <v>75</v>
      </c>
      <c r="B42" s="256" t="s">
        <v>112</v>
      </c>
      <c r="C42" s="256"/>
      <c r="D42" s="33"/>
      <c r="E42" s="33"/>
      <c r="F42" s="34" t="s">
        <v>23</v>
      </c>
      <c r="G42" s="1"/>
      <c r="H42" s="34" t="s">
        <v>22</v>
      </c>
      <c r="I42" s="35" t="str">
        <f t="shared" si="0"/>
        <v/>
      </c>
      <c r="J42" s="35">
        <f t="shared" si="1"/>
        <v>0</v>
      </c>
      <c r="K42" s="30"/>
      <c r="L42" s="1">
        <v>7</v>
      </c>
      <c r="M42" s="33"/>
      <c r="N42" s="33"/>
      <c r="O42" s="17"/>
      <c r="P42" s="30"/>
      <c r="Q42" s="30"/>
      <c r="R42" s="30"/>
      <c r="S42" s="30"/>
      <c r="T42" s="30"/>
      <c r="W42" s="1">
        <f>IF($H42=$AD$3,$D42,0)</f>
        <v>0</v>
      </c>
      <c r="X42" s="36">
        <f>IF($H42=$AD$3,$J42,0)</f>
        <v>0</v>
      </c>
      <c r="Y42" s="37"/>
      <c r="Z42" s="37"/>
      <c r="AA42" s="37"/>
      <c r="AB42" s="38"/>
      <c r="AE42" s="1">
        <f>IF($H42=$AD$3,$D42,0)</f>
        <v>0</v>
      </c>
    </row>
    <row r="43" spans="1:31" x14ac:dyDescent="0.2">
      <c r="A43" s="1" t="s">
        <v>81</v>
      </c>
      <c r="B43" s="256" t="s">
        <v>113</v>
      </c>
      <c r="C43" s="256"/>
      <c r="D43" s="33"/>
      <c r="E43" s="33"/>
      <c r="F43" s="34" t="s">
        <v>23</v>
      </c>
      <c r="G43" s="1"/>
      <c r="H43" s="34" t="s">
        <v>22</v>
      </c>
      <c r="I43" s="35" t="str">
        <f t="shared" si="0"/>
        <v/>
      </c>
      <c r="J43" s="35">
        <f t="shared" si="1"/>
        <v>0</v>
      </c>
      <c r="K43" s="30"/>
      <c r="L43" s="1">
        <v>8</v>
      </c>
      <c r="M43" s="33"/>
      <c r="N43" s="33"/>
      <c r="O43" s="17"/>
      <c r="P43" s="30"/>
      <c r="Q43" s="30"/>
      <c r="R43" s="30"/>
      <c r="S43" s="30"/>
      <c r="T43" s="30"/>
      <c r="W43" s="1">
        <f>IF($H43=$AD$3,$D43,0)</f>
        <v>0</v>
      </c>
      <c r="X43" s="36">
        <f>IF($H43=$AD$3,$J43,0)</f>
        <v>0</v>
      </c>
      <c r="Y43" s="37"/>
      <c r="Z43" s="37"/>
      <c r="AA43" s="37"/>
      <c r="AB43" s="38"/>
      <c r="AE43" s="1">
        <f>IF($H43=$AD$3,$D43,0)</f>
        <v>0</v>
      </c>
    </row>
    <row r="44" spans="1:31" x14ac:dyDescent="0.2">
      <c r="A44" s="1" t="s">
        <v>83</v>
      </c>
      <c r="B44" s="256" t="s">
        <v>114</v>
      </c>
      <c r="C44" s="256"/>
      <c r="D44" s="33"/>
      <c r="E44" s="33"/>
      <c r="F44" s="34" t="s">
        <v>23</v>
      </c>
      <c r="G44" s="1"/>
      <c r="H44" s="34" t="s">
        <v>22</v>
      </c>
      <c r="I44" s="35" t="str">
        <f t="shared" si="0"/>
        <v/>
      </c>
      <c r="J44" s="35">
        <f t="shared" si="1"/>
        <v>0</v>
      </c>
      <c r="K44" s="30"/>
      <c r="L44" s="1">
        <v>9</v>
      </c>
      <c r="M44" s="33"/>
      <c r="N44" s="33"/>
      <c r="O44" s="17"/>
      <c r="P44" s="30"/>
      <c r="Q44" s="30"/>
      <c r="R44" s="30"/>
      <c r="S44" s="30"/>
      <c r="T44" s="30"/>
      <c r="W44" s="37"/>
      <c r="X44" s="38"/>
      <c r="Y44" s="37"/>
      <c r="Z44" s="37"/>
      <c r="AA44" s="1">
        <f>IF($H44=$AD$3,$D44,0)</f>
        <v>0</v>
      </c>
      <c r="AB44" s="36">
        <f>IF($H44=$AD$3,$J44,0)</f>
        <v>0</v>
      </c>
      <c r="AE44" s="1">
        <f>IF($H44=$AD$3,$D44,0)</f>
        <v>0</v>
      </c>
    </row>
    <row r="45" spans="1:31" x14ac:dyDescent="0.2">
      <c r="A45" s="1" t="s">
        <v>115</v>
      </c>
      <c r="B45" s="256" t="s">
        <v>116</v>
      </c>
      <c r="C45" s="256"/>
      <c r="D45" s="33"/>
      <c r="E45" s="33"/>
      <c r="F45" s="34" t="s">
        <v>23</v>
      </c>
      <c r="G45" s="1"/>
      <c r="H45" s="34" t="s">
        <v>22</v>
      </c>
      <c r="I45" s="35" t="str">
        <f t="shared" si="0"/>
        <v/>
      </c>
      <c r="J45" s="35">
        <f t="shared" si="1"/>
        <v>0</v>
      </c>
      <c r="K45" s="30"/>
      <c r="L45" s="1">
        <v>10</v>
      </c>
      <c r="M45" s="33"/>
      <c r="N45" s="33"/>
      <c r="O45" s="17"/>
      <c r="P45" s="30"/>
      <c r="Q45" s="30"/>
      <c r="R45" s="30"/>
      <c r="S45" s="30"/>
      <c r="T45" s="30"/>
      <c r="W45" s="37"/>
      <c r="X45" s="38"/>
      <c r="Y45" s="37"/>
      <c r="Z45" s="37"/>
      <c r="AA45" s="1">
        <f>IF($H45=$AD$3,$D45,0)</f>
        <v>0</v>
      </c>
      <c r="AB45" s="36">
        <f>IF($H45=$AD$3,$J45,0)</f>
        <v>0</v>
      </c>
      <c r="AE45" s="37"/>
    </row>
    <row r="46" spans="1:31" x14ac:dyDescent="0.2">
      <c r="A46" s="1" t="s">
        <v>117</v>
      </c>
      <c r="B46" s="256" t="s">
        <v>118</v>
      </c>
      <c r="C46" s="256"/>
      <c r="D46" s="33"/>
      <c r="E46" s="33"/>
      <c r="F46" s="34" t="s">
        <v>23</v>
      </c>
      <c r="G46" s="1"/>
      <c r="H46" s="34" t="s">
        <v>22</v>
      </c>
      <c r="I46" s="35" t="str">
        <f t="shared" si="0"/>
        <v/>
      </c>
      <c r="J46" s="35">
        <f t="shared" si="1"/>
        <v>0</v>
      </c>
      <c r="K46" s="30"/>
      <c r="L46" s="1">
        <v>11</v>
      </c>
      <c r="M46" s="33"/>
      <c r="N46" s="33"/>
      <c r="O46" s="17"/>
      <c r="P46" s="30"/>
      <c r="Q46" s="30"/>
      <c r="R46" s="30"/>
      <c r="S46" s="30"/>
      <c r="T46" s="30"/>
      <c r="W46" s="1">
        <f>IF($H46=$AD$3,$D46,0)</f>
        <v>0</v>
      </c>
      <c r="X46" s="36">
        <f>IF($H46=$AD$3,$J46,0)</f>
        <v>0</v>
      </c>
      <c r="Y46" s="1"/>
      <c r="Z46" s="1"/>
      <c r="AA46" s="1"/>
      <c r="AB46" s="36"/>
      <c r="AE46" s="37"/>
    </row>
    <row r="47" spans="1:31" x14ac:dyDescent="0.2">
      <c r="A47" s="1" t="s">
        <v>119</v>
      </c>
      <c r="B47" s="256" t="s">
        <v>120</v>
      </c>
      <c r="C47" s="256"/>
      <c r="D47" s="33"/>
      <c r="E47" s="33"/>
      <c r="F47" s="34" t="s">
        <v>23</v>
      </c>
      <c r="G47" s="1"/>
      <c r="H47" s="34" t="s">
        <v>22</v>
      </c>
      <c r="I47" s="35" t="str">
        <f t="shared" si="0"/>
        <v/>
      </c>
      <c r="J47" s="35">
        <f t="shared" si="1"/>
        <v>0</v>
      </c>
      <c r="K47" s="30"/>
      <c r="L47" s="1">
        <v>12</v>
      </c>
      <c r="M47" s="33"/>
      <c r="N47" s="33"/>
      <c r="O47" s="17"/>
      <c r="P47" s="30"/>
      <c r="Q47" s="30"/>
      <c r="R47" s="30"/>
      <c r="S47" s="30"/>
      <c r="T47" s="30"/>
      <c r="W47" s="37"/>
      <c r="X47" s="38"/>
      <c r="Y47" s="37"/>
      <c r="Z47" s="37"/>
      <c r="AA47" s="1">
        <f>IF($H47=$AD$3,$D47,0)</f>
        <v>0</v>
      </c>
      <c r="AB47" s="36">
        <f>IF($H47=$AD$3,$J47,0)</f>
        <v>0</v>
      </c>
      <c r="AE47" s="1">
        <f>IF($H47=$AD$3,$D47,0)</f>
        <v>0</v>
      </c>
    </row>
    <row r="48" spans="1:31" x14ac:dyDescent="0.2">
      <c r="A48" s="1" t="s">
        <v>121</v>
      </c>
      <c r="B48" s="256" t="s">
        <v>122</v>
      </c>
      <c r="C48" s="256"/>
      <c r="D48" s="33"/>
      <c r="E48" s="33"/>
      <c r="F48" s="34" t="s">
        <v>23</v>
      </c>
      <c r="G48" s="1"/>
      <c r="H48" s="34" t="s">
        <v>22</v>
      </c>
      <c r="I48" s="35" t="str">
        <f t="shared" si="0"/>
        <v/>
      </c>
      <c r="J48" s="35">
        <f t="shared" si="1"/>
        <v>0</v>
      </c>
      <c r="K48" s="30"/>
      <c r="L48" s="1">
        <v>13</v>
      </c>
      <c r="M48" s="33"/>
      <c r="N48" s="33"/>
      <c r="O48" s="30"/>
      <c r="P48" s="30"/>
      <c r="Q48" s="30"/>
      <c r="R48" s="30"/>
      <c r="S48" s="30"/>
      <c r="T48" s="30"/>
      <c r="W48" s="1">
        <f>IF($H48=$AD$3,$D48,0)</f>
        <v>0</v>
      </c>
      <c r="X48" s="36">
        <f>IF($H48=$AD$3,$J48,0)</f>
        <v>0</v>
      </c>
      <c r="Y48" s="37"/>
      <c r="Z48" s="37"/>
      <c r="AA48" s="37"/>
      <c r="AB48" s="38"/>
      <c r="AE48" s="37"/>
    </row>
    <row r="49" spans="1:31" x14ac:dyDescent="0.2">
      <c r="A49" s="1" t="s">
        <v>123</v>
      </c>
      <c r="B49" s="256" t="s">
        <v>124</v>
      </c>
      <c r="C49" s="256"/>
      <c r="D49" s="33"/>
      <c r="E49" s="33"/>
      <c r="F49" s="34" t="s">
        <v>23</v>
      </c>
      <c r="G49" s="1"/>
      <c r="H49" s="34" t="s">
        <v>22</v>
      </c>
      <c r="I49" s="35" t="str">
        <f t="shared" si="0"/>
        <v/>
      </c>
      <c r="J49" s="35">
        <f t="shared" si="1"/>
        <v>0</v>
      </c>
      <c r="K49" s="30"/>
      <c r="L49" s="1">
        <v>14</v>
      </c>
      <c r="M49" s="57"/>
      <c r="N49" s="57"/>
      <c r="O49" s="30"/>
      <c r="P49" s="30"/>
      <c r="Q49" s="30"/>
      <c r="R49" s="30"/>
      <c r="S49" s="30"/>
      <c r="T49" s="30"/>
      <c r="W49" s="37"/>
      <c r="X49" s="38"/>
      <c r="Y49" s="37"/>
      <c r="Z49" s="37"/>
      <c r="AA49" s="1">
        <f>IF($H49=$AD$3,$D49,0)</f>
        <v>0</v>
      </c>
      <c r="AB49" s="36">
        <f>IF($H49=$AD$3,$J49,0)</f>
        <v>0</v>
      </c>
      <c r="AE49" s="1">
        <f>IF($H49=$AD$3,$D49,0)</f>
        <v>0</v>
      </c>
    </row>
    <row r="50" spans="1:31" x14ac:dyDescent="0.2">
      <c r="A50" s="1" t="s">
        <v>125</v>
      </c>
      <c r="B50" s="256" t="s">
        <v>126</v>
      </c>
      <c r="C50" s="256"/>
      <c r="D50" s="33"/>
      <c r="E50" s="33"/>
      <c r="F50" s="34" t="s">
        <v>23</v>
      </c>
      <c r="G50" s="1"/>
      <c r="H50" s="34" t="s">
        <v>22</v>
      </c>
      <c r="I50" s="35" t="str">
        <f t="shared" si="0"/>
        <v/>
      </c>
      <c r="J50" s="35">
        <f t="shared" si="1"/>
        <v>0</v>
      </c>
      <c r="K50" s="30"/>
      <c r="L50" s="1">
        <v>15</v>
      </c>
      <c r="M50" s="57"/>
      <c r="N50" s="57"/>
      <c r="O50" s="30"/>
      <c r="P50" s="30"/>
      <c r="Q50" s="30"/>
      <c r="R50" s="30"/>
      <c r="S50" s="30"/>
      <c r="T50" s="30"/>
      <c r="W50" s="1">
        <f>IF($H50=$AD$3,$D50,0)</f>
        <v>0</v>
      </c>
      <c r="X50" s="36">
        <f>IF($H50=$AD$3,$J50,0)</f>
        <v>0</v>
      </c>
      <c r="Y50" s="1"/>
      <c r="Z50" s="1"/>
      <c r="AA50" s="1"/>
      <c r="AB50" s="36"/>
      <c r="AE50" s="37"/>
    </row>
    <row r="51" spans="1:31" x14ac:dyDescent="0.2">
      <c r="A51" s="1" t="s">
        <v>127</v>
      </c>
      <c r="B51" s="256" t="s">
        <v>128</v>
      </c>
      <c r="C51" s="256"/>
      <c r="D51" s="33"/>
      <c r="E51" s="33"/>
      <c r="F51" s="34" t="s">
        <v>23</v>
      </c>
      <c r="G51" s="1"/>
      <c r="H51" s="34" t="s">
        <v>22</v>
      </c>
      <c r="I51" s="35" t="str">
        <f t="shared" si="0"/>
        <v/>
      </c>
      <c r="J51" s="35">
        <f t="shared" si="1"/>
        <v>0</v>
      </c>
      <c r="K51" s="30"/>
      <c r="L51" s="1">
        <v>16</v>
      </c>
      <c r="M51" s="33"/>
      <c r="N51" s="33"/>
      <c r="O51" s="30"/>
      <c r="P51" s="30"/>
      <c r="Q51" s="30"/>
      <c r="R51" s="30"/>
      <c r="S51" s="30"/>
      <c r="T51" s="30"/>
      <c r="W51" s="37"/>
      <c r="X51" s="38"/>
      <c r="Y51" s="37"/>
      <c r="Z51" s="37"/>
      <c r="AA51" s="1">
        <f>IF($H51=$AD$3,$D51,0)</f>
        <v>0</v>
      </c>
      <c r="AB51" s="36">
        <f>IF($H51=$AD$3,$J51,0)</f>
        <v>0</v>
      </c>
      <c r="AE51" s="1">
        <f>IF($H51=$AD$3,$D51,0)</f>
        <v>0</v>
      </c>
    </row>
    <row r="52" spans="1:31" x14ac:dyDescent="0.2">
      <c r="A52" s="1" t="s">
        <v>129</v>
      </c>
      <c r="B52" s="256" t="s">
        <v>130</v>
      </c>
      <c r="C52" s="256"/>
      <c r="D52" s="33"/>
      <c r="E52" s="33"/>
      <c r="F52" s="34" t="s">
        <v>23</v>
      </c>
      <c r="G52" s="1"/>
      <c r="H52" s="34" t="s">
        <v>22</v>
      </c>
      <c r="I52" s="35" t="str">
        <f t="shared" si="0"/>
        <v/>
      </c>
      <c r="J52" s="35">
        <f t="shared" si="1"/>
        <v>0</v>
      </c>
      <c r="K52" s="30"/>
      <c r="L52" s="1">
        <v>17</v>
      </c>
      <c r="M52" s="57"/>
      <c r="N52" s="57"/>
      <c r="O52" s="30"/>
      <c r="P52" s="30"/>
      <c r="Q52" s="30"/>
      <c r="R52" s="30"/>
      <c r="S52" s="30"/>
      <c r="T52" s="30"/>
      <c r="W52" s="1">
        <f>IF($H52=$AD$3,$D52,0)</f>
        <v>0</v>
      </c>
      <c r="X52" s="36">
        <f>IF($H52=$AD$3,$J52,0)</f>
        <v>0</v>
      </c>
      <c r="Y52" s="37"/>
      <c r="Z52" s="37"/>
      <c r="AA52" s="37"/>
      <c r="AB52" s="38"/>
      <c r="AE52" s="37"/>
    </row>
    <row r="53" spans="1:31" x14ac:dyDescent="0.2">
      <c r="A53" s="1" t="s">
        <v>131</v>
      </c>
      <c r="B53" s="256" t="s">
        <v>132</v>
      </c>
      <c r="C53" s="256"/>
      <c r="D53" s="33"/>
      <c r="E53" s="33"/>
      <c r="F53" s="34" t="s">
        <v>23</v>
      </c>
      <c r="G53" s="1"/>
      <c r="H53" s="34" t="s">
        <v>22</v>
      </c>
      <c r="I53" s="35" t="str">
        <f t="shared" si="0"/>
        <v/>
      </c>
      <c r="J53" s="35">
        <f t="shared" si="1"/>
        <v>0</v>
      </c>
      <c r="K53" s="30"/>
      <c r="L53" s="1">
        <v>18</v>
      </c>
      <c r="M53" s="57"/>
      <c r="N53" s="57"/>
      <c r="O53" s="30"/>
      <c r="P53" s="30"/>
      <c r="Q53" s="30"/>
      <c r="R53" s="30"/>
      <c r="S53" s="30"/>
      <c r="T53" s="30"/>
      <c r="W53" s="37"/>
      <c r="X53" s="38"/>
      <c r="Y53" s="37"/>
      <c r="Z53" s="37"/>
      <c r="AA53" s="1">
        <f>IF($H53=$AD$3,$D53,0)</f>
        <v>0</v>
      </c>
      <c r="AB53" s="36">
        <f>IF($H53=$AD$3,$J53,0)</f>
        <v>0</v>
      </c>
      <c r="AE53" s="1">
        <f>IF($H53=$AD$3,$D53,0)</f>
        <v>0</v>
      </c>
    </row>
    <row r="54" spans="1:31" x14ac:dyDescent="0.2">
      <c r="A54" s="1" t="s">
        <v>133</v>
      </c>
      <c r="B54" s="256" t="s">
        <v>134</v>
      </c>
      <c r="C54" s="256"/>
      <c r="D54" s="33"/>
      <c r="E54" s="33"/>
      <c r="F54" s="34" t="s">
        <v>23</v>
      </c>
      <c r="G54" s="1"/>
      <c r="H54" s="34" t="s">
        <v>22</v>
      </c>
      <c r="I54" s="35" t="str">
        <f t="shared" si="0"/>
        <v/>
      </c>
      <c r="J54" s="35">
        <f t="shared" si="1"/>
        <v>0</v>
      </c>
      <c r="K54" s="30"/>
      <c r="L54" s="1">
        <v>19</v>
      </c>
      <c r="M54" s="57"/>
      <c r="N54" s="57"/>
      <c r="O54" s="30"/>
      <c r="P54" s="30"/>
      <c r="Q54" s="30"/>
      <c r="R54" s="30"/>
      <c r="S54" s="30"/>
      <c r="T54" s="30"/>
      <c r="W54" s="1">
        <f>IF($H54=$AD$3,$D54,0)</f>
        <v>0</v>
      </c>
      <c r="X54" s="36">
        <f>IF($H54=$AD$3,$J54,0)</f>
        <v>0</v>
      </c>
      <c r="Y54" s="37"/>
      <c r="Z54" s="37"/>
      <c r="AA54" s="37"/>
      <c r="AB54" s="38"/>
      <c r="AE54" s="37"/>
    </row>
    <row r="55" spans="1:31" x14ac:dyDescent="0.2">
      <c r="A55" s="1" t="s">
        <v>135</v>
      </c>
      <c r="B55" s="256" t="s">
        <v>136</v>
      </c>
      <c r="C55" s="256"/>
      <c r="D55" s="33"/>
      <c r="E55" s="33"/>
      <c r="F55" s="34" t="s">
        <v>23</v>
      </c>
      <c r="G55" s="1"/>
      <c r="H55" s="34" t="s">
        <v>22</v>
      </c>
      <c r="I55" s="35" t="str">
        <f t="shared" si="0"/>
        <v/>
      </c>
      <c r="J55" s="35">
        <f t="shared" si="1"/>
        <v>0</v>
      </c>
      <c r="K55" s="30"/>
      <c r="L55" s="1">
        <v>20</v>
      </c>
      <c r="M55" s="33"/>
      <c r="N55" s="33"/>
      <c r="O55" s="30"/>
      <c r="P55" s="30"/>
      <c r="Q55" s="30"/>
      <c r="R55" s="30"/>
      <c r="S55" s="30"/>
      <c r="T55" s="30"/>
      <c r="W55" s="37"/>
      <c r="X55" s="38"/>
      <c r="Y55" s="37"/>
      <c r="Z55" s="37"/>
      <c r="AA55" s="1">
        <f>IF($H55=$AD$3,$D55,0)</f>
        <v>0</v>
      </c>
      <c r="AB55" s="36">
        <f>IF($H55=$AD$3,$J55,0)</f>
        <v>0</v>
      </c>
      <c r="AE55" s="1">
        <f>IF($H55=$AD$3,$D55,0)</f>
        <v>0</v>
      </c>
    </row>
    <row r="56" spans="1:31" x14ac:dyDescent="0.2">
      <c r="A56" s="1" t="s">
        <v>137</v>
      </c>
      <c r="B56" s="256" t="s">
        <v>138</v>
      </c>
      <c r="C56" s="256"/>
      <c r="D56" s="33"/>
      <c r="E56" s="33"/>
      <c r="F56" s="34" t="s">
        <v>23</v>
      </c>
      <c r="G56" s="1"/>
      <c r="H56" s="34" t="s">
        <v>22</v>
      </c>
      <c r="I56" s="35" t="str">
        <f t="shared" si="0"/>
        <v/>
      </c>
      <c r="J56" s="35">
        <f t="shared" si="1"/>
        <v>0</v>
      </c>
      <c r="K56" s="30"/>
      <c r="L56" s="1">
        <v>21</v>
      </c>
      <c r="M56" s="57"/>
      <c r="N56" s="57"/>
      <c r="O56" s="30"/>
      <c r="P56" s="30"/>
      <c r="Q56" s="30"/>
      <c r="R56" s="30"/>
      <c r="S56" s="30"/>
      <c r="T56" s="30"/>
      <c r="W56" s="1">
        <f>IF($H56=$AD$3,$D56,0)</f>
        <v>0</v>
      </c>
      <c r="X56" s="36">
        <f>IF($H56=$AD$3,$J56,0)</f>
        <v>0</v>
      </c>
      <c r="Y56" s="37"/>
      <c r="Z56" s="37"/>
      <c r="AA56" s="37"/>
      <c r="AB56" s="38"/>
      <c r="AE56" s="37"/>
    </row>
    <row r="57" spans="1:31" x14ac:dyDescent="0.2">
      <c r="B57" s="258" t="s">
        <v>86</v>
      </c>
      <c r="C57" s="258"/>
      <c r="D57" s="47">
        <f>IFERROR(W57,0)</f>
        <v>0</v>
      </c>
      <c r="G57" s="258" t="s">
        <v>87</v>
      </c>
      <c r="H57" s="258"/>
      <c r="I57" s="258"/>
      <c r="J57" s="51">
        <f>J37</f>
        <v>0</v>
      </c>
      <c r="K57" s="30"/>
      <c r="L57" s="1">
        <v>22</v>
      </c>
      <c r="M57" s="57"/>
      <c r="N57" s="57"/>
      <c r="O57" s="30"/>
      <c r="P57" s="50"/>
      <c r="Q57" s="50"/>
      <c r="R57" s="50"/>
      <c r="S57" s="50"/>
      <c r="T57" s="50"/>
      <c r="W57" s="52">
        <f t="shared" ref="W57:AB57" si="2">SUM(W$34:W$56)</f>
        <v>0</v>
      </c>
      <c r="X57" s="53">
        <f t="shared" si="2"/>
        <v>0</v>
      </c>
      <c r="Y57" s="52">
        <f t="shared" si="2"/>
        <v>0</v>
      </c>
      <c r="Z57" s="53">
        <f t="shared" si="2"/>
        <v>0</v>
      </c>
      <c r="AA57" s="52">
        <f t="shared" si="2"/>
        <v>0</v>
      </c>
      <c r="AB57" s="53">
        <f t="shared" si="2"/>
        <v>0</v>
      </c>
      <c r="AE57" s="53">
        <f>SUM(AE$34:AE$56)</f>
        <v>0</v>
      </c>
    </row>
    <row r="58" spans="1:31" x14ac:dyDescent="0.2">
      <c r="B58" s="258" t="s">
        <v>139</v>
      </c>
      <c r="C58" s="258"/>
      <c r="D58" s="47">
        <f>IFERROR(Y57,0)</f>
        <v>0</v>
      </c>
      <c r="G58" s="258" t="s">
        <v>90</v>
      </c>
      <c r="H58" s="258"/>
      <c r="I58" s="258"/>
      <c r="J58" s="51">
        <f>J36+J39</f>
        <v>0</v>
      </c>
      <c r="K58" s="30"/>
      <c r="L58" s="1">
        <v>23</v>
      </c>
      <c r="M58" s="33"/>
      <c r="N58" s="33"/>
      <c r="O58" s="30"/>
      <c r="P58" s="17"/>
      <c r="Q58" s="17"/>
      <c r="R58" s="17"/>
      <c r="S58" s="17"/>
      <c r="T58" s="17"/>
    </row>
    <row r="59" spans="1:31" x14ac:dyDescent="0.2">
      <c r="B59" s="258" t="s">
        <v>140</v>
      </c>
      <c r="C59" s="258"/>
      <c r="D59" s="47">
        <f>IFERROR(AA57,0)</f>
        <v>0</v>
      </c>
      <c r="G59" s="258" t="s">
        <v>91</v>
      </c>
      <c r="H59" s="258"/>
      <c r="I59" s="258"/>
      <c r="J59" s="51">
        <f>IFERROR(X57,0)</f>
        <v>0</v>
      </c>
      <c r="K59" s="30"/>
      <c r="L59" s="1">
        <v>24</v>
      </c>
      <c r="M59" s="57"/>
      <c r="N59" s="57"/>
      <c r="O59" s="30"/>
      <c r="P59" s="29"/>
      <c r="Q59" s="29"/>
      <c r="R59" s="29"/>
      <c r="S59" s="29"/>
      <c r="T59" s="29"/>
      <c r="W59"/>
      <c r="X59"/>
      <c r="Y59"/>
      <c r="Z59"/>
      <c r="AA59"/>
      <c r="AB59"/>
      <c r="AC59"/>
      <c r="AD59"/>
      <c r="AE59"/>
    </row>
    <row r="60" spans="1:31" x14ac:dyDescent="0.2">
      <c r="B60" s="259" t="s">
        <v>89</v>
      </c>
      <c r="C60" s="259"/>
      <c r="D60" s="55">
        <f>SUM(D57:D59)</f>
        <v>0</v>
      </c>
      <c r="G60" s="258" t="s">
        <v>141</v>
      </c>
      <c r="H60" s="258"/>
      <c r="I60" s="258"/>
      <c r="J60" s="51">
        <f>IFERROR(Z57,0)</f>
        <v>0</v>
      </c>
      <c r="K60" s="30"/>
      <c r="L60" s="1">
        <v>25</v>
      </c>
      <c r="M60" s="57"/>
      <c r="N60" s="57"/>
      <c r="O60" s="30"/>
      <c r="W60"/>
      <c r="X60"/>
      <c r="Y60"/>
      <c r="Z60"/>
      <c r="AA60"/>
      <c r="AB60"/>
      <c r="AC60"/>
      <c r="AD60"/>
      <c r="AE60"/>
    </row>
    <row r="61" spans="1:31" x14ac:dyDescent="0.2">
      <c r="D61" s="17"/>
      <c r="G61" s="258" t="s">
        <v>142</v>
      </c>
      <c r="H61" s="258"/>
      <c r="I61" s="258"/>
      <c r="J61" s="51">
        <f>IFERROR(AB57,0)</f>
        <v>0</v>
      </c>
      <c r="K61" s="30"/>
      <c r="L61" s="1">
        <v>26</v>
      </c>
      <c r="M61" s="33"/>
      <c r="N61" s="33"/>
      <c r="O61" s="50"/>
      <c r="P61" s="30"/>
      <c r="Q61" s="30"/>
      <c r="R61" s="30"/>
      <c r="S61" s="30"/>
      <c r="T61" s="30"/>
      <c r="W61"/>
      <c r="X61"/>
      <c r="Y61"/>
      <c r="Z61"/>
      <c r="AA61"/>
      <c r="AB61"/>
      <c r="AC61"/>
      <c r="AD61"/>
      <c r="AE61"/>
    </row>
    <row r="62" spans="1:31" x14ac:dyDescent="0.2">
      <c r="D62" s="17"/>
      <c r="G62" s="259" t="s">
        <v>94</v>
      </c>
      <c r="H62" s="259"/>
      <c r="I62" s="259"/>
      <c r="J62" s="56">
        <f>SUM(J57:J61)</f>
        <v>0</v>
      </c>
      <c r="K62" s="30"/>
      <c r="L62" s="1">
        <v>27</v>
      </c>
      <c r="M62" s="57"/>
      <c r="N62" s="57"/>
      <c r="O62" s="17"/>
      <c r="P62" s="30"/>
      <c r="Q62" s="30"/>
      <c r="R62" s="30"/>
      <c r="S62" s="30"/>
      <c r="T62" s="30"/>
      <c r="W62"/>
      <c r="X62"/>
      <c r="Y62"/>
      <c r="Z62"/>
      <c r="AA62"/>
      <c r="AB62"/>
      <c r="AC62"/>
      <c r="AD62"/>
      <c r="AE62"/>
    </row>
    <row r="63" spans="1:31" x14ac:dyDescent="0.2">
      <c r="D63" s="17"/>
      <c r="H63" s="17"/>
      <c r="I63" s="17"/>
      <c r="J63" s="17"/>
      <c r="K63" s="30"/>
      <c r="L63" s="1">
        <v>28</v>
      </c>
      <c r="M63" s="57"/>
      <c r="N63" s="57"/>
      <c r="O63" s="29"/>
      <c r="P63" s="30"/>
      <c r="Q63" s="30"/>
      <c r="R63" s="30"/>
      <c r="S63" s="30"/>
      <c r="T63" s="30"/>
      <c r="W63"/>
      <c r="X63"/>
      <c r="Y63"/>
      <c r="Z63"/>
      <c r="AA63"/>
      <c r="AB63"/>
      <c r="AC63"/>
      <c r="AD63"/>
      <c r="AE63"/>
    </row>
    <row r="64" spans="1:31" ht="12.75" customHeight="1" x14ac:dyDescent="0.2">
      <c r="A64" s="246" t="s">
        <v>143</v>
      </c>
      <c r="B64" s="246"/>
      <c r="C64" s="246"/>
      <c r="D64" s="255" t="s">
        <v>46</v>
      </c>
      <c r="E64" s="255" t="s">
        <v>47</v>
      </c>
      <c r="F64" s="255" t="s">
        <v>48</v>
      </c>
      <c r="G64" s="255" t="s">
        <v>49</v>
      </c>
      <c r="H64" s="255" t="s">
        <v>50</v>
      </c>
      <c r="I64" s="255" t="s">
        <v>51</v>
      </c>
      <c r="J64" s="255" t="s">
        <v>52</v>
      </c>
      <c r="K64" s="30"/>
      <c r="L64" s="1">
        <v>29</v>
      </c>
      <c r="M64" s="33"/>
      <c r="N64" s="33"/>
      <c r="P64" s="30"/>
      <c r="Q64" s="30"/>
      <c r="R64" s="30"/>
      <c r="S64" s="30"/>
      <c r="T64" s="30"/>
      <c r="W64" s="247" t="s">
        <v>53</v>
      </c>
      <c r="X64" s="247"/>
      <c r="Y64" s="247" t="s">
        <v>144</v>
      </c>
      <c r="Z64" s="247"/>
      <c r="AA64" s="247" t="s">
        <v>145</v>
      </c>
      <c r="AB64" s="247"/>
      <c r="AE64" s="1" t="s">
        <v>101</v>
      </c>
    </row>
    <row r="65" spans="1:31" x14ac:dyDescent="0.2">
      <c r="A65" s="246"/>
      <c r="B65" s="246"/>
      <c r="C65" s="246"/>
      <c r="D65" s="255"/>
      <c r="E65" s="255"/>
      <c r="F65" s="255"/>
      <c r="G65" s="255"/>
      <c r="H65" s="255"/>
      <c r="I65" s="255"/>
      <c r="J65" s="255"/>
      <c r="K65" s="30"/>
      <c r="L65" s="1">
        <v>30</v>
      </c>
      <c r="M65" s="57"/>
      <c r="N65" s="57"/>
      <c r="O65" s="30"/>
      <c r="P65" s="30"/>
      <c r="Q65" s="30"/>
      <c r="R65" s="30"/>
      <c r="S65" s="30"/>
      <c r="T65" s="30"/>
      <c r="W65" s="1" t="s">
        <v>55</v>
      </c>
      <c r="X65" s="1" t="s">
        <v>56</v>
      </c>
      <c r="Y65" s="1" t="s">
        <v>55</v>
      </c>
      <c r="Z65" s="1" t="s">
        <v>56</v>
      </c>
      <c r="AA65" s="1" t="s">
        <v>55</v>
      </c>
      <c r="AB65" s="1" t="s">
        <v>56</v>
      </c>
      <c r="AE65" s="1" t="s">
        <v>55</v>
      </c>
    </row>
    <row r="66" spans="1:31" x14ac:dyDescent="0.2">
      <c r="A66" s="1" t="s">
        <v>57</v>
      </c>
      <c r="B66" s="256" t="s">
        <v>146</v>
      </c>
      <c r="C66" s="256"/>
      <c r="D66" s="33"/>
      <c r="E66" s="33"/>
      <c r="F66" s="34" t="s">
        <v>23</v>
      </c>
      <c r="G66" s="1"/>
      <c r="H66" s="34" t="s">
        <v>22</v>
      </c>
      <c r="I66" s="35" t="str">
        <f>IF(H66=AD$3,IFERROR(INDEX($AE$2:$AF$10,MATCH(F66,$AE$2:$AE$10,0),2),""),"")</f>
        <v/>
      </c>
      <c r="J66" s="35">
        <f>IF(H66=AD$3,D66*E66*I66,0)</f>
        <v>0</v>
      </c>
      <c r="K66" s="50"/>
      <c r="L66" s="30"/>
      <c r="M66" s="30"/>
      <c r="N66" s="30"/>
      <c r="O66" s="30"/>
      <c r="P66" s="30"/>
      <c r="Q66" s="30"/>
      <c r="R66" s="30"/>
      <c r="S66" s="30"/>
      <c r="T66" s="30"/>
      <c r="W66" s="37"/>
      <c r="X66" s="38"/>
      <c r="Y66" s="1">
        <f>IF($H66=$AD$3,$D66,0)</f>
        <v>0</v>
      </c>
      <c r="Z66" s="36">
        <f>IF($H66=$AD$3,$J66,0)</f>
        <v>0</v>
      </c>
      <c r="AA66" s="37"/>
      <c r="AB66" s="38"/>
      <c r="AE66" s="37"/>
    </row>
    <row r="67" spans="1:31" x14ac:dyDescent="0.2">
      <c r="A67" s="20"/>
      <c r="B67" s="257" t="s">
        <v>66</v>
      </c>
      <c r="C67" s="257"/>
      <c r="D67" s="1"/>
      <c r="E67" s="1"/>
      <c r="F67" s="1"/>
      <c r="G67" s="1">
        <f>IF(OR(G$16="",G$16=0),0,G$16)</f>
        <v>0</v>
      </c>
      <c r="H67" s="34" t="s">
        <v>22</v>
      </c>
      <c r="I67" s="35" t="str">
        <f>IFERROR(INDEX($AE$2:$AF$10,MATCH(F67,$AE$2:$AE$10,0),2),"")</f>
        <v/>
      </c>
      <c r="J67" s="35">
        <f>IF(H67=AD$3,G67*2*M$11,0)</f>
        <v>0</v>
      </c>
      <c r="K67" s="17"/>
      <c r="L67" s="253" t="s">
        <v>147</v>
      </c>
      <c r="M67" s="253"/>
      <c r="N67" s="253"/>
      <c r="O67" s="30"/>
      <c r="P67" s="30"/>
      <c r="Q67" s="30"/>
      <c r="R67" s="30"/>
      <c r="S67" s="30"/>
      <c r="T67" s="30"/>
      <c r="W67" s="37"/>
      <c r="X67" s="38"/>
      <c r="Y67" s="37"/>
      <c r="Z67" s="38"/>
      <c r="AA67" s="37"/>
      <c r="AB67" s="38"/>
      <c r="AE67" s="37"/>
    </row>
    <row r="68" spans="1:31" x14ac:dyDescent="0.2">
      <c r="A68" s="1" t="s">
        <v>60</v>
      </c>
      <c r="B68" s="256" t="s">
        <v>148</v>
      </c>
      <c r="C68" s="256"/>
      <c r="D68" s="33"/>
      <c r="E68" s="33"/>
      <c r="F68" s="34" t="s">
        <v>23</v>
      </c>
      <c r="G68" s="1"/>
      <c r="H68" s="34" t="s">
        <v>22</v>
      </c>
      <c r="I68" s="35" t="str">
        <f t="shared" ref="I68:I76" si="3">IF(H68=AD$3,IFERROR(INDEX($AE$2:$AF$10,MATCH(F68,$AE$2:$AE$10,0),2),""),"")</f>
        <v/>
      </c>
      <c r="J68" s="35">
        <f t="shared" ref="J68:J76" si="4">IF(H68=AD$3,D68*E68*I68,0)</f>
        <v>0</v>
      </c>
      <c r="K68" s="29"/>
      <c r="L68" s="261" t="s">
        <v>149</v>
      </c>
      <c r="M68" s="261"/>
      <c r="N68" s="261"/>
      <c r="O68" s="30"/>
      <c r="P68" s="30"/>
      <c r="Q68" s="30"/>
      <c r="R68" s="30"/>
      <c r="S68" s="30"/>
      <c r="T68" s="30"/>
      <c r="W68" s="58"/>
      <c r="X68" s="58"/>
      <c r="Y68" s="1">
        <f>IF($H68=$AD$3,$D68,0)</f>
        <v>0</v>
      </c>
      <c r="Z68" s="36">
        <f>IF($H68=$AD$3,$J68,0)</f>
        <v>0</v>
      </c>
      <c r="AA68" s="37"/>
      <c r="AB68" s="38"/>
      <c r="AE68" s="1">
        <f>IF($H68=$AD$3,$D68,0)</f>
        <v>0</v>
      </c>
    </row>
    <row r="69" spans="1:31" x14ac:dyDescent="0.2">
      <c r="A69" s="1" t="s">
        <v>64</v>
      </c>
      <c r="B69" s="256" t="s">
        <v>150</v>
      </c>
      <c r="C69" s="256"/>
      <c r="D69" s="33"/>
      <c r="E69" s="33"/>
      <c r="F69" s="34" t="s">
        <v>23</v>
      </c>
      <c r="G69" s="1"/>
      <c r="H69" s="34" t="s">
        <v>22</v>
      </c>
      <c r="I69" s="35" t="str">
        <f t="shared" si="3"/>
        <v/>
      </c>
      <c r="J69" s="35">
        <f t="shared" si="4"/>
        <v>0</v>
      </c>
      <c r="L69" s="262" t="s">
        <v>151</v>
      </c>
      <c r="M69" s="262"/>
      <c r="N69" s="30"/>
      <c r="O69" s="30"/>
      <c r="P69" s="30"/>
      <c r="Q69" s="30"/>
      <c r="R69" s="30"/>
      <c r="S69" s="30"/>
      <c r="T69" s="30"/>
      <c r="W69" s="37"/>
      <c r="X69" s="38"/>
      <c r="Y69" s="1">
        <f>IF($H69=$AD$3,$D69,0)</f>
        <v>0</v>
      </c>
      <c r="Z69" s="36">
        <f>IF($H69=$AD$3,$J69,0)</f>
        <v>0</v>
      </c>
      <c r="AA69" s="37"/>
      <c r="AB69" s="38"/>
      <c r="AE69" s="1">
        <f>IF($H69=$AD$3,$D69,0)</f>
        <v>0</v>
      </c>
    </row>
    <row r="70" spans="1:31" x14ac:dyDescent="0.2">
      <c r="A70" s="1" t="s">
        <v>67</v>
      </c>
      <c r="B70" s="256" t="s">
        <v>152</v>
      </c>
      <c r="C70" s="256"/>
      <c r="D70" s="33"/>
      <c r="E70" s="33"/>
      <c r="F70" s="34" t="s">
        <v>23</v>
      </c>
      <c r="G70" s="1"/>
      <c r="H70" s="34" t="s">
        <v>22</v>
      </c>
      <c r="I70" s="35" t="str">
        <f t="shared" si="3"/>
        <v/>
      </c>
      <c r="J70" s="35">
        <f t="shared" si="4"/>
        <v>0</v>
      </c>
      <c r="K70" s="30"/>
      <c r="L70" s="59" t="s">
        <v>153</v>
      </c>
      <c r="M70" s="59" t="s">
        <v>154</v>
      </c>
      <c r="N70" s="30"/>
      <c r="O70" s="30"/>
      <c r="P70" s="30"/>
      <c r="Q70" s="30"/>
      <c r="R70" s="30"/>
      <c r="S70" s="30"/>
      <c r="T70" s="30"/>
      <c r="W70" s="37"/>
      <c r="X70" s="38"/>
      <c r="Y70" s="1">
        <f>IF($H70=$AD$3,$D70,0)</f>
        <v>0</v>
      </c>
      <c r="Z70" s="36">
        <f>IF($H70=$AD$3,$J70,0)</f>
        <v>0</v>
      </c>
      <c r="AA70" s="37"/>
      <c r="AB70" s="38"/>
      <c r="AE70" s="1">
        <f>IF($H70=$AD$3,$D70,0)</f>
        <v>0</v>
      </c>
    </row>
    <row r="71" spans="1:31" x14ac:dyDescent="0.2">
      <c r="A71" s="1" t="s">
        <v>70</v>
      </c>
      <c r="B71" s="256" t="s">
        <v>155</v>
      </c>
      <c r="C71" s="256"/>
      <c r="D71" s="33"/>
      <c r="E71" s="33"/>
      <c r="F71" s="34" t="s">
        <v>23</v>
      </c>
      <c r="G71" s="1"/>
      <c r="H71" s="34" t="s">
        <v>22</v>
      </c>
      <c r="I71" s="35" t="str">
        <f t="shared" si="3"/>
        <v/>
      </c>
      <c r="J71" s="35">
        <f t="shared" si="4"/>
        <v>0</v>
      </c>
      <c r="K71" s="30"/>
      <c r="L71" s="60">
        <v>5</v>
      </c>
      <c r="M71" s="61">
        <f t="shared" ref="M71:M82" si="5">L71/60</f>
        <v>8.3333333333333329E-2</v>
      </c>
      <c r="N71" s="30"/>
      <c r="O71" s="30"/>
      <c r="P71" s="30"/>
      <c r="Q71" s="30"/>
      <c r="R71" s="30"/>
      <c r="S71" s="30"/>
      <c r="T71" s="30"/>
      <c r="W71" s="58"/>
      <c r="X71" s="58"/>
      <c r="Y71" s="1">
        <f>IF($H71=$AD$3,$D71,0)</f>
        <v>0</v>
      </c>
      <c r="Z71" s="36">
        <f>IF($H71=$AD$3,$J71,0)</f>
        <v>0</v>
      </c>
      <c r="AA71" s="37"/>
      <c r="AB71" s="38"/>
      <c r="AE71" s="37"/>
    </row>
    <row r="72" spans="1:31" x14ac:dyDescent="0.2">
      <c r="A72" s="1" t="s">
        <v>75</v>
      </c>
      <c r="B72" s="256" t="s">
        <v>156</v>
      </c>
      <c r="C72" s="256"/>
      <c r="D72" s="33"/>
      <c r="E72" s="33"/>
      <c r="F72" s="34" t="s">
        <v>23</v>
      </c>
      <c r="G72" s="1"/>
      <c r="H72" s="34" t="s">
        <v>22</v>
      </c>
      <c r="I72" s="35" t="str">
        <f t="shared" si="3"/>
        <v/>
      </c>
      <c r="J72" s="35">
        <f t="shared" si="4"/>
        <v>0</v>
      </c>
      <c r="K72" s="30"/>
      <c r="L72" s="60">
        <v>10</v>
      </c>
      <c r="M72" s="61">
        <f t="shared" si="5"/>
        <v>0.16666666666666666</v>
      </c>
      <c r="N72" s="50"/>
      <c r="O72" s="30"/>
      <c r="P72" s="30"/>
      <c r="Q72" s="30"/>
      <c r="R72" s="30"/>
      <c r="S72" s="30"/>
      <c r="T72" s="30"/>
      <c r="W72" s="37"/>
      <c r="X72" s="38"/>
      <c r="Y72" s="1">
        <f>IF($H72=$AD$3,$D72,0)</f>
        <v>0</v>
      </c>
      <c r="Z72" s="36">
        <f>IF($H72=$AD$3,$J72,0)</f>
        <v>0</v>
      </c>
      <c r="AA72" s="37"/>
      <c r="AB72" s="38"/>
      <c r="AE72" s="1">
        <f>IF($H72=$AD$3,$D72,0)</f>
        <v>0</v>
      </c>
    </row>
    <row r="73" spans="1:31" x14ac:dyDescent="0.2">
      <c r="A73" s="1" t="s">
        <v>81</v>
      </c>
      <c r="B73" s="256" t="s">
        <v>157</v>
      </c>
      <c r="C73" s="256"/>
      <c r="D73" s="33"/>
      <c r="E73" s="33"/>
      <c r="F73" s="34" t="s">
        <v>23</v>
      </c>
      <c r="G73" s="1"/>
      <c r="H73" s="34" t="s">
        <v>22</v>
      </c>
      <c r="I73" s="35" t="str">
        <f t="shared" si="3"/>
        <v/>
      </c>
      <c r="J73" s="35">
        <f t="shared" si="4"/>
        <v>0</v>
      </c>
      <c r="K73" s="30"/>
      <c r="L73" s="60">
        <v>15</v>
      </c>
      <c r="M73" s="61">
        <f t="shared" si="5"/>
        <v>0.25</v>
      </c>
      <c r="N73" s="17"/>
      <c r="O73" s="30"/>
      <c r="P73" s="30"/>
      <c r="Q73" s="30"/>
      <c r="R73" s="30"/>
      <c r="S73" s="30"/>
      <c r="T73" s="30"/>
      <c r="W73" s="37"/>
      <c r="X73" s="38"/>
      <c r="Y73" s="37"/>
      <c r="Z73" s="38"/>
      <c r="AA73" s="1">
        <f>IF($H73=$AD$3,$D73,0)</f>
        <v>0</v>
      </c>
      <c r="AB73" s="36">
        <f>IF($H73=$AD$3,$J73,0)</f>
        <v>0</v>
      </c>
      <c r="AE73" s="1">
        <f>IF($H73=$AD$3,$D73,0)</f>
        <v>0</v>
      </c>
    </row>
    <row r="74" spans="1:31" x14ac:dyDescent="0.2">
      <c r="A74" s="1" t="s">
        <v>83</v>
      </c>
      <c r="B74" s="256" t="s">
        <v>158</v>
      </c>
      <c r="C74" s="256"/>
      <c r="D74" s="33"/>
      <c r="E74" s="33"/>
      <c r="F74" s="34" t="s">
        <v>23</v>
      </c>
      <c r="G74" s="1"/>
      <c r="H74" s="34" t="s">
        <v>22</v>
      </c>
      <c r="I74" s="35" t="str">
        <f t="shared" si="3"/>
        <v/>
      </c>
      <c r="J74" s="35">
        <f t="shared" si="4"/>
        <v>0</v>
      </c>
      <c r="K74" s="30"/>
      <c r="L74" s="60">
        <v>20</v>
      </c>
      <c r="M74" s="61">
        <f t="shared" si="5"/>
        <v>0.33333333333333331</v>
      </c>
      <c r="N74" s="29"/>
      <c r="O74" s="30"/>
      <c r="P74" s="30"/>
      <c r="Q74" s="30"/>
      <c r="R74" s="30"/>
      <c r="S74" s="30"/>
      <c r="T74" s="30"/>
      <c r="W74" s="1">
        <f>IF($H74=$AD$3,$D74,0)</f>
        <v>0</v>
      </c>
      <c r="X74" s="36">
        <f>IF($H74=$AD$3,$J74,0)</f>
        <v>0</v>
      </c>
      <c r="Y74" s="37"/>
      <c r="Z74" s="38"/>
      <c r="AA74" s="37"/>
      <c r="AB74" s="38"/>
      <c r="AE74" s="37"/>
    </row>
    <row r="75" spans="1:31" x14ac:dyDescent="0.2">
      <c r="A75" s="1" t="s">
        <v>115</v>
      </c>
      <c r="B75" s="256" t="s">
        <v>159</v>
      </c>
      <c r="C75" s="256"/>
      <c r="D75" s="33"/>
      <c r="E75" s="33"/>
      <c r="F75" s="34" t="s">
        <v>23</v>
      </c>
      <c r="G75" s="1"/>
      <c r="H75" s="34" t="s">
        <v>22</v>
      </c>
      <c r="I75" s="35" t="str">
        <f t="shared" si="3"/>
        <v/>
      </c>
      <c r="J75" s="35">
        <f t="shared" si="4"/>
        <v>0</v>
      </c>
      <c r="K75" s="30"/>
      <c r="L75" s="60">
        <v>25</v>
      </c>
      <c r="M75" s="61">
        <f t="shared" si="5"/>
        <v>0.41666666666666669</v>
      </c>
      <c r="O75" s="30"/>
      <c r="P75" s="30"/>
      <c r="Q75" s="30"/>
      <c r="R75" s="30"/>
      <c r="S75" s="30"/>
      <c r="T75" s="30"/>
      <c r="W75" s="37"/>
      <c r="X75" s="38"/>
      <c r="Y75" s="37"/>
      <c r="Z75" s="38"/>
      <c r="AA75" s="1">
        <f>IF($H75=$AD$3,$D75,0)</f>
        <v>0</v>
      </c>
      <c r="AB75" s="36">
        <f>IF($H75=$AD$3,$J75,0)</f>
        <v>0</v>
      </c>
      <c r="AE75" s="1">
        <f>IF($H75=$AD$3,$D75,0)</f>
        <v>0</v>
      </c>
    </row>
    <row r="76" spans="1:31" x14ac:dyDescent="0.2">
      <c r="A76" s="1" t="s">
        <v>117</v>
      </c>
      <c r="B76" s="256" t="s">
        <v>160</v>
      </c>
      <c r="C76" s="256"/>
      <c r="D76" s="33"/>
      <c r="E76" s="33"/>
      <c r="F76" s="34" t="s">
        <v>23</v>
      </c>
      <c r="G76" s="1"/>
      <c r="H76" s="34" t="s">
        <v>22</v>
      </c>
      <c r="I76" s="35" t="str">
        <f t="shared" si="3"/>
        <v/>
      </c>
      <c r="J76" s="35">
        <f t="shared" si="4"/>
        <v>0</v>
      </c>
      <c r="K76" s="30"/>
      <c r="L76" s="60">
        <v>30</v>
      </c>
      <c r="M76" s="61">
        <f t="shared" si="5"/>
        <v>0.5</v>
      </c>
      <c r="N76" s="30"/>
      <c r="O76" s="30"/>
      <c r="P76" s="50"/>
      <c r="Q76" s="50"/>
      <c r="R76" s="50"/>
      <c r="S76" s="50"/>
      <c r="T76" s="50"/>
      <c r="W76" s="1">
        <f>IF($H76=$AD$3,$D76,0)</f>
        <v>0</v>
      </c>
      <c r="X76" s="36">
        <f>IF($H76=$AD$3,$J76,0)</f>
        <v>0</v>
      </c>
      <c r="Y76" s="37"/>
      <c r="Z76" s="38"/>
      <c r="AA76" s="37"/>
      <c r="AB76" s="38"/>
      <c r="AE76" s="37"/>
    </row>
    <row r="77" spans="1:31" x14ac:dyDescent="0.2">
      <c r="B77" s="258" t="s">
        <v>86</v>
      </c>
      <c r="C77" s="258"/>
      <c r="D77" s="47">
        <f>IFERROR(W77,0)</f>
        <v>0</v>
      </c>
      <c r="G77" s="258" t="s">
        <v>90</v>
      </c>
      <c r="H77" s="258"/>
      <c r="I77" s="258"/>
      <c r="J77" s="51">
        <f>J67</f>
        <v>0</v>
      </c>
      <c r="K77" s="30"/>
      <c r="L77" s="60">
        <v>35</v>
      </c>
      <c r="M77" s="61">
        <f t="shared" si="5"/>
        <v>0.58333333333333337</v>
      </c>
      <c r="N77" s="30"/>
      <c r="O77" s="30"/>
      <c r="P77" s="17"/>
      <c r="Q77" s="17"/>
      <c r="R77" s="17"/>
      <c r="S77" s="17"/>
      <c r="T77" s="17"/>
      <c r="W77" s="52">
        <f t="shared" ref="W77:AB77" si="6">SUM(W66:W76)</f>
        <v>0</v>
      </c>
      <c r="X77" s="53">
        <f t="shared" si="6"/>
        <v>0</v>
      </c>
      <c r="Y77" s="52">
        <f t="shared" si="6"/>
        <v>0</v>
      </c>
      <c r="Z77" s="53">
        <f t="shared" si="6"/>
        <v>0</v>
      </c>
      <c r="AA77" s="52">
        <f t="shared" si="6"/>
        <v>0</v>
      </c>
      <c r="AB77" s="53">
        <f t="shared" si="6"/>
        <v>0</v>
      </c>
      <c r="AE77" s="53">
        <f>SUM(AE66:AE76)</f>
        <v>0</v>
      </c>
    </row>
    <row r="78" spans="1:31" x14ac:dyDescent="0.2">
      <c r="B78" s="258" t="s">
        <v>161</v>
      </c>
      <c r="C78" s="258"/>
      <c r="D78" s="47">
        <f>IFERROR(Y77,0)</f>
        <v>0</v>
      </c>
      <c r="G78" s="258" t="s">
        <v>91</v>
      </c>
      <c r="H78" s="258"/>
      <c r="I78" s="258"/>
      <c r="J78" s="51">
        <f>IFERROR(X77,0)</f>
        <v>0</v>
      </c>
      <c r="K78" s="30"/>
      <c r="L78" s="60">
        <v>40</v>
      </c>
      <c r="M78" s="61">
        <f t="shared" si="5"/>
        <v>0.66666666666666663</v>
      </c>
      <c r="N78" s="30"/>
      <c r="O78" s="30"/>
      <c r="P78" s="29"/>
      <c r="Q78" s="29"/>
      <c r="R78" s="29"/>
      <c r="S78" s="29"/>
      <c r="T78" s="29"/>
      <c r="W78"/>
      <c r="X78"/>
      <c r="Y78"/>
      <c r="Z78"/>
      <c r="AA78"/>
      <c r="AB78"/>
      <c r="AC78"/>
      <c r="AD78"/>
      <c r="AE78"/>
    </row>
    <row r="79" spans="1:31" x14ac:dyDescent="0.2">
      <c r="B79" s="258" t="s">
        <v>162</v>
      </c>
      <c r="C79" s="258"/>
      <c r="D79" s="47">
        <f>IFERROR(AA77,0)</f>
        <v>0</v>
      </c>
      <c r="G79" s="258" t="s">
        <v>163</v>
      </c>
      <c r="H79" s="258"/>
      <c r="I79" s="258"/>
      <c r="J79" s="51">
        <f>IFERROR(Z77,0)</f>
        <v>0</v>
      </c>
      <c r="K79" s="30"/>
      <c r="L79" s="60">
        <v>45</v>
      </c>
      <c r="M79" s="61">
        <f t="shared" si="5"/>
        <v>0.75</v>
      </c>
      <c r="N79" s="30"/>
      <c r="O79" s="30"/>
      <c r="W79"/>
      <c r="X79"/>
      <c r="Y79"/>
      <c r="Z79"/>
      <c r="AA79"/>
      <c r="AB79"/>
      <c r="AC79"/>
      <c r="AD79"/>
      <c r="AE79"/>
    </row>
    <row r="80" spans="1:31" x14ac:dyDescent="0.2">
      <c r="B80" s="259" t="s">
        <v>89</v>
      </c>
      <c r="C80" s="259"/>
      <c r="D80" s="55">
        <f>SUM(D77:D79)</f>
        <v>0</v>
      </c>
      <c r="G80" s="258" t="s">
        <v>164</v>
      </c>
      <c r="H80" s="258"/>
      <c r="I80" s="258"/>
      <c r="J80" s="51">
        <f>IFERROR(AB77,0)</f>
        <v>0</v>
      </c>
      <c r="K80" s="30"/>
      <c r="L80" s="60">
        <v>50</v>
      </c>
      <c r="M80" s="61">
        <f t="shared" si="5"/>
        <v>0.83333333333333337</v>
      </c>
      <c r="N80" s="30"/>
      <c r="O80" s="50"/>
      <c r="W80"/>
      <c r="X80"/>
      <c r="Y80"/>
      <c r="Z80"/>
      <c r="AA80"/>
      <c r="AB80"/>
      <c r="AC80"/>
      <c r="AD80"/>
      <c r="AE80"/>
    </row>
    <row r="81" spans="1:31" x14ac:dyDescent="0.2">
      <c r="G81" s="259" t="s">
        <v>94</v>
      </c>
      <c r="H81" s="259"/>
      <c r="I81" s="259"/>
      <c r="J81" s="56">
        <f>SUM(J77:J80)</f>
        <v>0</v>
      </c>
      <c r="K81" s="30"/>
      <c r="L81" s="60">
        <v>55</v>
      </c>
      <c r="M81" s="61">
        <f t="shared" si="5"/>
        <v>0.91666666666666663</v>
      </c>
      <c r="N81" s="17"/>
      <c r="O81" s="17"/>
      <c r="P81" s="30"/>
      <c r="Q81" s="30"/>
      <c r="R81" s="30"/>
      <c r="S81" s="30"/>
      <c r="T81" s="30"/>
      <c r="W81"/>
      <c r="X81"/>
      <c r="Y81"/>
      <c r="Z81"/>
      <c r="AA81"/>
      <c r="AB81"/>
      <c r="AC81"/>
      <c r="AD81"/>
      <c r="AE81"/>
    </row>
    <row r="82" spans="1:31" x14ac:dyDescent="0.2">
      <c r="G82" s="17"/>
      <c r="H82" s="17"/>
      <c r="I82" s="17"/>
      <c r="J82" s="17"/>
      <c r="K82" s="30"/>
      <c r="L82" s="60">
        <v>60</v>
      </c>
      <c r="M82" s="60">
        <f t="shared" si="5"/>
        <v>1</v>
      </c>
      <c r="N82" s="30"/>
      <c r="O82" s="29"/>
      <c r="P82" s="30"/>
      <c r="Q82" s="30"/>
      <c r="R82" s="30"/>
      <c r="S82" s="30"/>
      <c r="T82" s="30"/>
      <c r="W82"/>
      <c r="X82"/>
      <c r="Y82"/>
      <c r="Z82"/>
      <c r="AA82"/>
      <c r="AB82"/>
      <c r="AC82"/>
      <c r="AD82"/>
      <c r="AE82"/>
    </row>
    <row r="83" spans="1:31" ht="12.75" customHeight="1" x14ac:dyDescent="0.2">
      <c r="A83" s="246" t="s">
        <v>165</v>
      </c>
      <c r="B83" s="246"/>
      <c r="C83" s="246"/>
      <c r="D83" s="255" t="s">
        <v>46</v>
      </c>
      <c r="E83" s="255" t="s">
        <v>47</v>
      </c>
      <c r="F83" s="255" t="s">
        <v>48</v>
      </c>
      <c r="G83" s="255" t="s">
        <v>49</v>
      </c>
      <c r="H83" s="255" t="s">
        <v>50</v>
      </c>
      <c r="I83" s="255" t="s">
        <v>51</v>
      </c>
      <c r="J83" s="255" t="s">
        <v>52</v>
      </c>
      <c r="K83" s="30"/>
      <c r="L83" s="62"/>
      <c r="M83" s="62"/>
      <c r="N83" s="30"/>
      <c r="P83" s="30"/>
      <c r="Q83" s="30"/>
      <c r="R83" s="30"/>
      <c r="S83" s="30"/>
      <c r="T83" s="30"/>
      <c r="W83" s="247" t="s">
        <v>166</v>
      </c>
      <c r="X83" s="247"/>
      <c r="Y83" s="247" t="s">
        <v>167</v>
      </c>
      <c r="Z83" s="247"/>
      <c r="AA83" s="247" t="s">
        <v>168</v>
      </c>
      <c r="AB83" s="247"/>
      <c r="AC83" s="247" t="s">
        <v>169</v>
      </c>
      <c r="AD83" s="247"/>
      <c r="AE83" s="1" t="s">
        <v>101</v>
      </c>
    </row>
    <row r="84" spans="1:31" x14ac:dyDescent="0.2">
      <c r="A84" s="246" t="s">
        <v>170</v>
      </c>
      <c r="B84" s="246"/>
      <c r="C84" s="246"/>
      <c r="D84" s="255"/>
      <c r="E84" s="255"/>
      <c r="F84" s="255"/>
      <c r="G84" s="255"/>
      <c r="H84" s="255"/>
      <c r="I84" s="255"/>
      <c r="J84" s="255"/>
      <c r="K84" s="30"/>
      <c r="L84" s="253" t="s">
        <v>171</v>
      </c>
      <c r="M84" s="253"/>
      <c r="N84" s="253"/>
      <c r="P84" s="30"/>
      <c r="Q84" s="30"/>
      <c r="R84" s="30"/>
      <c r="S84" s="30"/>
      <c r="T84" s="30"/>
      <c r="W84" s="1" t="s">
        <v>55</v>
      </c>
      <c r="X84" s="1" t="s">
        <v>56</v>
      </c>
      <c r="Y84" s="1" t="s">
        <v>55</v>
      </c>
      <c r="Z84" s="1" t="s">
        <v>56</v>
      </c>
      <c r="AA84" s="1" t="s">
        <v>55</v>
      </c>
      <c r="AB84" s="1" t="s">
        <v>56</v>
      </c>
      <c r="AC84" s="1" t="s">
        <v>55</v>
      </c>
      <c r="AD84" s="1" t="s">
        <v>56</v>
      </c>
      <c r="AE84" s="1" t="s">
        <v>55</v>
      </c>
    </row>
    <row r="85" spans="1:31" x14ac:dyDescent="0.2">
      <c r="A85" s="2"/>
      <c r="B85" s="246" t="s">
        <v>172</v>
      </c>
      <c r="C85" s="246"/>
      <c r="D85" s="29"/>
      <c r="E85" s="29"/>
      <c r="F85" s="29"/>
      <c r="G85" s="2"/>
      <c r="H85" s="1"/>
      <c r="I85" s="29"/>
      <c r="K85" s="50"/>
      <c r="L85" s="246" t="s">
        <v>173</v>
      </c>
      <c r="M85" s="246"/>
      <c r="O85" s="30"/>
      <c r="P85" s="30"/>
      <c r="Q85" s="30"/>
      <c r="R85" s="30"/>
      <c r="S85" s="30"/>
      <c r="T85" s="30"/>
      <c r="W85" s="1"/>
      <c r="X85" s="1"/>
      <c r="Y85" s="37"/>
      <c r="Z85" s="37"/>
      <c r="AA85" s="37"/>
      <c r="AB85" s="37"/>
      <c r="AC85" s="37"/>
      <c r="AD85" s="37"/>
      <c r="AE85" s="37"/>
    </row>
    <row r="86" spans="1:31" x14ac:dyDescent="0.2">
      <c r="A86" s="1" t="s">
        <v>57</v>
      </c>
      <c r="B86" s="256" t="s">
        <v>174</v>
      </c>
      <c r="C86" s="256"/>
      <c r="D86" s="33"/>
      <c r="E86" s="33"/>
      <c r="F86" s="34" t="s">
        <v>23</v>
      </c>
      <c r="G86" s="1"/>
      <c r="H86" s="34" t="s">
        <v>22</v>
      </c>
      <c r="I86" s="35" t="str">
        <f>IF(H86=AD$3,IFERROR(INDEX($AE$2:$AF$10,MATCH(F86,$AE$2:$AE$10,0),2),""),"")</f>
        <v/>
      </c>
      <c r="J86" s="35">
        <f>IF(H86=AD$3,D86*E86*I86,0)</f>
        <v>0</v>
      </c>
      <c r="K86" s="17"/>
      <c r="L86" s="1"/>
      <c r="M86" s="2" t="s">
        <v>175</v>
      </c>
      <c r="N86" s="29"/>
      <c r="O86" s="30"/>
      <c r="P86" s="30"/>
      <c r="Q86" s="30"/>
      <c r="R86" s="30"/>
      <c r="S86" s="30"/>
      <c r="T86" s="30"/>
      <c r="W86" s="1">
        <f>IF($H86=$AD$3,$D86,0)</f>
        <v>0</v>
      </c>
      <c r="X86" s="36">
        <f>IF($H86=$AD$3,$J86,0)</f>
        <v>0</v>
      </c>
      <c r="Y86" s="37"/>
      <c r="Z86" s="38"/>
      <c r="AA86" s="58"/>
      <c r="AB86" s="58"/>
      <c r="AC86" s="58"/>
      <c r="AD86" s="58"/>
      <c r="AE86" s="1">
        <f>IF($H86=$AD$3,$D86,0)</f>
        <v>0</v>
      </c>
    </row>
    <row r="87" spans="1:31" x14ac:dyDescent="0.2">
      <c r="A87" s="1" t="s">
        <v>60</v>
      </c>
      <c r="B87" s="256" t="s">
        <v>176</v>
      </c>
      <c r="C87" s="256"/>
      <c r="D87" s="33"/>
      <c r="E87" s="33"/>
      <c r="F87" s="34" t="s">
        <v>23</v>
      </c>
      <c r="G87" s="1"/>
      <c r="H87" s="34" t="s">
        <v>22</v>
      </c>
      <c r="I87" s="35" t="str">
        <f>IF(H87=AD$3,IFERROR(INDEX($AE$2:$AF$10,MATCH(F87,$AE$2:$AE$10,0),2),""),"")</f>
        <v/>
      </c>
      <c r="J87" s="35">
        <f>IF(H87=AD$3,D87*E87*I87,0)</f>
        <v>0</v>
      </c>
      <c r="K87" s="29"/>
      <c r="L87" s="1" t="s">
        <v>107</v>
      </c>
      <c r="M87" s="1" t="s">
        <v>22</v>
      </c>
      <c r="O87" s="30"/>
      <c r="P87" s="30"/>
      <c r="Q87" s="30"/>
      <c r="R87" s="30"/>
      <c r="S87" s="30"/>
      <c r="T87" s="30"/>
      <c r="W87" s="1">
        <f>IF($H87=$AD$3,$D87,0)</f>
        <v>0</v>
      </c>
      <c r="X87" s="36">
        <f>IF($H87=$AD$3,$J87,0)</f>
        <v>0</v>
      </c>
      <c r="Y87" s="37"/>
      <c r="Z87" s="38"/>
      <c r="AA87" s="58"/>
      <c r="AB87" s="58"/>
      <c r="AC87" s="58"/>
      <c r="AD87" s="58"/>
      <c r="AE87" s="37"/>
    </row>
    <row r="88" spans="1:31" x14ac:dyDescent="0.2">
      <c r="A88" s="1" t="s">
        <v>64</v>
      </c>
      <c r="B88" s="256" t="s">
        <v>177</v>
      </c>
      <c r="C88" s="256"/>
      <c r="D88" s="33"/>
      <c r="E88" s="33"/>
      <c r="F88" s="34" t="s">
        <v>23</v>
      </c>
      <c r="G88" s="1"/>
      <c r="H88" s="34" t="s">
        <v>22</v>
      </c>
      <c r="I88" s="35" t="str">
        <f>IF(H88=AD$3,IFERROR(INDEX($AE$2:$AF$10,MATCH(F88,$AE$2:$AE$10,0),2),""),"")</f>
        <v/>
      </c>
      <c r="J88" s="35">
        <f>IF(H88=AD$3,D88*E88*I88,0)</f>
        <v>0</v>
      </c>
      <c r="L88" s="1">
        <v>1</v>
      </c>
      <c r="M88" s="63"/>
      <c r="N88" s="49"/>
      <c r="O88" s="30"/>
      <c r="P88" s="30"/>
      <c r="Q88" s="30"/>
      <c r="R88" s="30"/>
      <c r="S88" s="30"/>
      <c r="T88" s="30"/>
      <c r="W88" s="1">
        <f>IF($H88=$AD$3,$D88,0)</f>
        <v>0</v>
      </c>
      <c r="X88" s="36">
        <f>IF($H88=$AD$3,$J88,0)</f>
        <v>0</v>
      </c>
      <c r="Y88" s="37"/>
      <c r="Z88" s="38"/>
      <c r="AA88" s="58"/>
      <c r="AB88" s="58"/>
      <c r="AC88" s="58"/>
      <c r="AD88" s="58"/>
      <c r="AE88" s="1">
        <f>IF($H88=$AD$3,$D88,0)</f>
        <v>0</v>
      </c>
    </row>
    <row r="89" spans="1:31" x14ac:dyDescent="0.2">
      <c r="A89" s="1"/>
      <c r="B89" s="39" t="s">
        <v>78</v>
      </c>
      <c r="C89" s="46" t="s">
        <v>22</v>
      </c>
      <c r="D89" s="1"/>
      <c r="E89" s="1"/>
      <c r="F89" s="1"/>
      <c r="G89" s="16">
        <f>INDEX($M$35:$N$65,MATCH(C89,$M$35:$M$65,0),2)</f>
        <v>0</v>
      </c>
      <c r="H89" s="34" t="s">
        <v>22</v>
      </c>
      <c r="I89" s="35"/>
      <c r="J89" s="35">
        <f>IF(H89=AD$3,G89*2*M$11,0)</f>
        <v>0</v>
      </c>
      <c r="L89" s="1">
        <v>2</v>
      </c>
      <c r="M89" s="63"/>
      <c r="N89" s="49"/>
      <c r="O89" s="30"/>
      <c r="P89" s="30"/>
      <c r="Q89" s="30"/>
      <c r="R89" s="30"/>
      <c r="S89" s="30"/>
      <c r="T89" s="30"/>
      <c r="W89" s="37"/>
      <c r="X89" s="38"/>
      <c r="Y89" s="37"/>
      <c r="Z89" s="37"/>
      <c r="AA89" s="37"/>
      <c r="AB89" s="37"/>
      <c r="AC89" s="58"/>
      <c r="AD89" s="58"/>
      <c r="AE89" s="37"/>
    </row>
    <row r="90" spans="1:31" x14ac:dyDescent="0.2">
      <c r="A90" s="20"/>
      <c r="B90" s="257" t="s">
        <v>108</v>
      </c>
      <c r="C90" s="257"/>
      <c r="D90" s="1"/>
      <c r="E90" s="1"/>
      <c r="F90" s="1"/>
      <c r="G90" s="41"/>
      <c r="H90" s="34" t="s">
        <v>22</v>
      </c>
      <c r="I90" s="35"/>
      <c r="J90" s="35">
        <f>IF(H90=AD$3,G90,0)</f>
        <v>0</v>
      </c>
      <c r="K90" s="30"/>
      <c r="L90" s="1">
        <v>3</v>
      </c>
      <c r="M90" s="63"/>
      <c r="N90" s="49"/>
      <c r="O90" s="30"/>
      <c r="P90" s="30"/>
      <c r="Q90" s="30"/>
      <c r="R90" s="30"/>
      <c r="S90" s="30"/>
      <c r="T90" s="30"/>
      <c r="W90" s="37"/>
      <c r="X90" s="38"/>
      <c r="Y90" s="37"/>
      <c r="Z90" s="37"/>
      <c r="AA90" s="37"/>
      <c r="AB90" s="37"/>
      <c r="AC90" s="58"/>
      <c r="AD90" s="58"/>
      <c r="AE90" s="37"/>
    </row>
    <row r="91" spans="1:31" x14ac:dyDescent="0.2">
      <c r="A91" s="1" t="s">
        <v>67</v>
      </c>
      <c r="B91" s="256" t="s">
        <v>178</v>
      </c>
      <c r="C91" s="256"/>
      <c r="D91" s="33"/>
      <c r="E91" s="33"/>
      <c r="F91" s="34" t="s">
        <v>23</v>
      </c>
      <c r="G91" s="1"/>
      <c r="H91" s="34" t="s">
        <v>22</v>
      </c>
      <c r="I91" s="35" t="str">
        <f>IF(H91=AD$3,IFERROR(INDEX($AE$2:$AF$10,MATCH(F91,$AE$2:$AE$10,0),2),""),"")</f>
        <v/>
      </c>
      <c r="J91" s="35">
        <f>IF(H91=AD$3,D91*E91*I91,0)</f>
        <v>0</v>
      </c>
      <c r="K91" s="30"/>
      <c r="L91" s="1">
        <v>4</v>
      </c>
      <c r="M91" s="63"/>
      <c r="N91" s="49"/>
      <c r="O91" s="30"/>
      <c r="P91" s="30"/>
      <c r="Q91" s="30"/>
      <c r="R91" s="30"/>
      <c r="S91" s="30"/>
      <c r="T91" s="30"/>
      <c r="W91" s="1">
        <f>IF($H91=$AD$3,$D91,0)</f>
        <v>0</v>
      </c>
      <c r="X91" s="36">
        <f>IF($H91=$AD$3,$J91,0)</f>
        <v>0</v>
      </c>
      <c r="Y91" s="37"/>
      <c r="Z91" s="37"/>
      <c r="AA91" s="37"/>
      <c r="AB91" s="37"/>
      <c r="AC91" s="58"/>
      <c r="AD91" s="58"/>
      <c r="AE91" s="37"/>
    </row>
    <row r="92" spans="1:31" x14ac:dyDescent="0.2">
      <c r="A92" s="1" t="s">
        <v>70</v>
      </c>
      <c r="B92" s="256" t="s">
        <v>179</v>
      </c>
      <c r="C92" s="256"/>
      <c r="D92" s="33"/>
      <c r="E92" s="33"/>
      <c r="F92" s="34" t="s">
        <v>23</v>
      </c>
      <c r="G92" s="1"/>
      <c r="H92" s="34" t="s">
        <v>22</v>
      </c>
      <c r="I92" s="35" t="str">
        <f>IF(H92=AD$3,IFERROR(INDEX($AE$2:$AF$10,MATCH(F92,$AE$2:$AE$10,0),2),""),"")</f>
        <v/>
      </c>
      <c r="J92" s="35">
        <f>IF(H92=AD$3,D92*E92*I92,0)</f>
        <v>0</v>
      </c>
      <c r="K92" s="30"/>
      <c r="L92" s="1">
        <v>5</v>
      </c>
      <c r="M92" s="63"/>
      <c r="N92" s="49"/>
      <c r="O92" s="30"/>
      <c r="P92" s="30"/>
      <c r="Q92" s="30"/>
      <c r="R92" s="30"/>
      <c r="S92" s="30"/>
      <c r="T92" s="30"/>
      <c r="W92" s="1">
        <f>IF($H92=$AD$3,$D92,0)</f>
        <v>0</v>
      </c>
      <c r="X92" s="36">
        <f>IF($H92=$AD$3,$J92,0)</f>
        <v>0</v>
      </c>
      <c r="Y92" s="37"/>
      <c r="Z92" s="37"/>
      <c r="AA92" s="37"/>
      <c r="AB92" s="37"/>
      <c r="AC92" s="58"/>
      <c r="AD92" s="58"/>
      <c r="AE92" s="1">
        <f>IF($H92=$AD$3,$D92,0)</f>
        <v>0</v>
      </c>
    </row>
    <row r="93" spans="1:31" x14ac:dyDescent="0.2">
      <c r="A93" s="1" t="s">
        <v>75</v>
      </c>
      <c r="B93" s="256" t="s">
        <v>180</v>
      </c>
      <c r="C93" s="256"/>
      <c r="D93" s="33"/>
      <c r="E93" s="33"/>
      <c r="F93" s="34" t="s">
        <v>23</v>
      </c>
      <c r="G93" s="1"/>
      <c r="H93" s="34" t="s">
        <v>22</v>
      </c>
      <c r="I93" s="35" t="str">
        <f>IF(H93=AD$3,IFERROR(INDEX($AE$2:$AF$10,MATCH(F93,$AE$2:$AE$10,0),2),""),"")</f>
        <v/>
      </c>
      <c r="J93" s="35">
        <f>IF(H93=AD$3,D93*E93*I93,0)</f>
        <v>0</v>
      </c>
      <c r="K93" s="30"/>
      <c r="L93" s="1">
        <v>6</v>
      </c>
      <c r="M93" s="63"/>
      <c r="N93" s="49"/>
      <c r="O93" s="30"/>
      <c r="W93" s="1">
        <f>IF($H93=$AD$3,$D93,0)</f>
        <v>0</v>
      </c>
      <c r="X93" s="36">
        <f>IF($H93=$AD$3,$J93,0)</f>
        <v>0</v>
      </c>
      <c r="Y93" s="37"/>
      <c r="Z93" s="37"/>
      <c r="AA93" s="37"/>
      <c r="AB93" s="37"/>
      <c r="AC93" s="58"/>
      <c r="AD93" s="58"/>
      <c r="AE93" s="37"/>
    </row>
    <row r="94" spans="1:31" x14ac:dyDescent="0.2">
      <c r="A94" s="1"/>
      <c r="B94" s="39" t="s">
        <v>181</v>
      </c>
      <c r="C94" s="46" t="s">
        <v>22</v>
      </c>
      <c r="D94" s="332"/>
      <c r="E94" s="332"/>
      <c r="F94" s="332"/>
      <c r="G94" s="16">
        <f>INDEX($M$35:$N$65,MATCH(C94,$M$35:$M$65,0),2)</f>
        <v>0</v>
      </c>
      <c r="H94" s="34" t="s">
        <v>22</v>
      </c>
      <c r="I94" s="40"/>
      <c r="J94" s="35">
        <f>IF(H94=AD$3,G94*2*M$11,0)</f>
        <v>0</v>
      </c>
      <c r="K94" s="30"/>
      <c r="L94" s="1">
        <v>7</v>
      </c>
      <c r="M94" s="63"/>
      <c r="N94" s="49"/>
      <c r="O94" s="30"/>
      <c r="P94" s="30"/>
      <c r="Q94" s="30"/>
      <c r="R94" s="30"/>
      <c r="S94" s="30"/>
      <c r="T94" s="30"/>
      <c r="W94" s="37"/>
      <c r="X94" s="38"/>
      <c r="Y94" s="37"/>
      <c r="Z94" s="37"/>
      <c r="AA94" s="37"/>
      <c r="AB94" s="37"/>
      <c r="AC94" s="58"/>
      <c r="AD94" s="58"/>
      <c r="AE94" s="37"/>
    </row>
    <row r="95" spans="1:31" x14ac:dyDescent="0.2">
      <c r="A95" s="1" t="s">
        <v>81</v>
      </c>
      <c r="B95" s="256" t="s">
        <v>182</v>
      </c>
      <c r="C95" s="256"/>
      <c r="D95" s="33"/>
      <c r="E95" s="33"/>
      <c r="F95" s="34" t="s">
        <v>23</v>
      </c>
      <c r="G95" s="1"/>
      <c r="H95" s="34" t="s">
        <v>22</v>
      </c>
      <c r="I95" s="35" t="str">
        <f>IF(H95=AD$3,IFERROR(INDEX($AE$2:$AF$10,MATCH(F95,$AE$2:$AE$10,0),2),""),"")</f>
        <v/>
      </c>
      <c r="J95" s="35">
        <f>IF(H95=AD$3,D95*E95*I95,0)</f>
        <v>0</v>
      </c>
      <c r="K95" s="30"/>
      <c r="L95" s="1">
        <v>8</v>
      </c>
      <c r="M95" s="63"/>
      <c r="N95" s="49"/>
      <c r="O95" s="30"/>
      <c r="P95" s="30"/>
      <c r="Q95" s="30"/>
      <c r="R95" s="30"/>
      <c r="S95" s="30"/>
      <c r="T95" s="30"/>
      <c r="W95" s="1">
        <f>IF($H95=$AD$3,$D95,0)</f>
        <v>0</v>
      </c>
      <c r="X95" s="36">
        <f>IF($H95=$AD$3,$J95,0)</f>
        <v>0</v>
      </c>
      <c r="Y95" s="37"/>
      <c r="Z95" s="37"/>
      <c r="AA95" s="37"/>
      <c r="AB95" s="37"/>
      <c r="AC95" s="58"/>
      <c r="AD95" s="58"/>
      <c r="AE95" s="1">
        <f>IF($H95=$AD$3,$D95,0)</f>
        <v>0</v>
      </c>
    </row>
    <row r="96" spans="1:31" x14ac:dyDescent="0.2">
      <c r="A96" s="1" t="s">
        <v>83</v>
      </c>
      <c r="B96" s="256" t="s">
        <v>183</v>
      </c>
      <c r="C96" s="256"/>
      <c r="D96" s="33"/>
      <c r="E96" s="33"/>
      <c r="F96" s="34" t="s">
        <v>23</v>
      </c>
      <c r="G96" s="1"/>
      <c r="H96" s="34" t="s">
        <v>22</v>
      </c>
      <c r="I96" s="35" t="str">
        <f>IF(H96=AD$3,IFERROR(INDEX($AE$2:$AF$10,MATCH(F96,$AE$2:$AE$10,0),2),""),"")</f>
        <v/>
      </c>
      <c r="J96" s="35">
        <f>IF(H96=AD$3,D96*E96*I96,0)</f>
        <v>0</v>
      </c>
      <c r="K96" s="30"/>
      <c r="L96" s="1">
        <v>9</v>
      </c>
      <c r="M96" s="63"/>
      <c r="N96" s="49"/>
      <c r="O96" s="30"/>
      <c r="P96" s="30"/>
      <c r="Q96" s="30"/>
      <c r="R96" s="30"/>
      <c r="S96" s="30"/>
      <c r="T96" s="30"/>
      <c r="W96" s="1">
        <f>IF($H96=$AD$3,$D96,0)</f>
        <v>0</v>
      </c>
      <c r="X96" s="36">
        <f>IF($H96=$AD$3,$J96,0)</f>
        <v>0</v>
      </c>
      <c r="Y96" s="37"/>
      <c r="Z96" s="37"/>
      <c r="AA96" s="37"/>
      <c r="AB96" s="37"/>
      <c r="AC96" s="58"/>
      <c r="AD96" s="58"/>
      <c r="AE96" s="37"/>
    </row>
    <row r="97" spans="1:31" x14ac:dyDescent="0.2">
      <c r="A97" s="1"/>
      <c r="B97" s="39" t="s">
        <v>181</v>
      </c>
      <c r="C97" s="46" t="s">
        <v>22</v>
      </c>
      <c r="D97" s="332"/>
      <c r="E97" s="332"/>
      <c r="F97" s="332"/>
      <c r="G97" s="16">
        <f>INDEX($M$35:$N$65,MATCH(C97,$M$35:$M$65,0),2)</f>
        <v>0</v>
      </c>
      <c r="H97" s="34" t="s">
        <v>22</v>
      </c>
      <c r="I97" s="40"/>
      <c r="J97" s="35">
        <f>IF(H97=AD$3,G97*2*M$11,0)</f>
        <v>0</v>
      </c>
      <c r="K97" s="30"/>
      <c r="L97" s="1">
        <v>10</v>
      </c>
      <c r="M97" s="63"/>
      <c r="N97" s="49"/>
      <c r="W97" s="37"/>
      <c r="X97" s="38"/>
      <c r="Y97" s="37"/>
      <c r="Z97" s="37"/>
      <c r="AA97" s="37"/>
      <c r="AB97" s="37"/>
      <c r="AC97" s="58"/>
      <c r="AD97" s="58"/>
      <c r="AE97" s="37"/>
    </row>
    <row r="98" spans="1:31" x14ac:dyDescent="0.2">
      <c r="A98" s="1"/>
      <c r="B98" s="246" t="s">
        <v>184</v>
      </c>
      <c r="C98" s="246"/>
      <c r="D98" s="1"/>
      <c r="E98" s="1"/>
      <c r="F98" s="1"/>
      <c r="G98" s="1"/>
      <c r="H98" s="1"/>
      <c r="I98" s="35"/>
      <c r="J98" s="35"/>
      <c r="K98" s="30"/>
      <c r="L98" s="1">
        <v>11</v>
      </c>
      <c r="M98" s="63"/>
      <c r="N98" s="49"/>
      <c r="O98" s="30"/>
      <c r="P98" s="30"/>
      <c r="Q98" s="30"/>
      <c r="R98" s="30"/>
      <c r="S98" s="30"/>
      <c r="T98" s="30"/>
      <c r="W98" s="37"/>
      <c r="X98" s="37"/>
      <c r="Y98" s="37"/>
      <c r="Z98" s="38"/>
      <c r="AA98" s="37"/>
      <c r="AB98" s="37"/>
      <c r="AC98" s="58"/>
      <c r="AD98" s="58"/>
      <c r="AE98" s="37"/>
    </row>
    <row r="99" spans="1:31" x14ac:dyDescent="0.2">
      <c r="A99" s="1" t="s">
        <v>115</v>
      </c>
      <c r="B99" s="256" t="s">
        <v>185</v>
      </c>
      <c r="C99" s="256"/>
      <c r="D99" s="33"/>
      <c r="E99" s="33"/>
      <c r="F99" s="34" t="s">
        <v>23</v>
      </c>
      <c r="G99" s="1"/>
      <c r="H99" s="34" t="s">
        <v>22</v>
      </c>
      <c r="I99" s="35" t="str">
        <f>IF(H99=AD$3,IFERROR(INDEX($AE$2:$AF$10,MATCH(F99,$AE$2:$AE$10,0),2),""),"")</f>
        <v/>
      </c>
      <c r="J99" s="35">
        <f>IF(H99=AD$3,D99*E99*I99,0)</f>
        <v>0</v>
      </c>
      <c r="K99" s="30"/>
      <c r="L99" s="1">
        <v>12</v>
      </c>
      <c r="M99" s="63"/>
      <c r="N99" s="49"/>
      <c r="O99" s="30"/>
      <c r="P99" s="30"/>
      <c r="Q99" s="30"/>
      <c r="R99" s="30"/>
      <c r="S99" s="30"/>
      <c r="T99" s="30"/>
      <c r="W99" s="37"/>
      <c r="X99" s="37"/>
      <c r="Y99" s="1">
        <f>IF($H99=$AD$3,$D99,0)</f>
        <v>0</v>
      </c>
      <c r="Z99" s="36">
        <f>IF($H99=$AD$3,$J99,0)</f>
        <v>0</v>
      </c>
      <c r="AA99" s="37"/>
      <c r="AB99" s="37"/>
      <c r="AC99" s="58"/>
      <c r="AD99" s="58"/>
      <c r="AE99" s="37"/>
    </row>
    <row r="100" spans="1:31" x14ac:dyDescent="0.2">
      <c r="A100" s="1" t="s">
        <v>117</v>
      </c>
      <c r="B100" s="256" t="s">
        <v>186</v>
      </c>
      <c r="C100" s="256"/>
      <c r="D100" s="33"/>
      <c r="E100" s="33"/>
      <c r="F100" s="34" t="s">
        <v>23</v>
      </c>
      <c r="G100" s="1"/>
      <c r="H100" s="34" t="s">
        <v>22</v>
      </c>
      <c r="I100" s="35" t="str">
        <f>IF(H100=AD$3,IFERROR(INDEX($AE$2:$AF$10,MATCH(F100,$AE$2:$AE$10,0),2),""),"")</f>
        <v/>
      </c>
      <c r="J100" s="35">
        <f>IF(H100=AD$3,D100*E100*I100,0)</f>
        <v>0</v>
      </c>
      <c r="K100" s="30"/>
      <c r="L100" s="1">
        <v>13</v>
      </c>
      <c r="M100" s="63"/>
      <c r="N100" s="49"/>
      <c r="O100" s="30"/>
      <c r="P100" s="30"/>
      <c r="Q100" s="30"/>
      <c r="R100" s="30"/>
      <c r="S100" s="30"/>
      <c r="T100" s="30"/>
      <c r="W100" s="37"/>
      <c r="X100" s="37"/>
      <c r="Y100" s="1">
        <f>IF($H100=$AD$3,$D100,0)</f>
        <v>0</v>
      </c>
      <c r="Z100" s="36">
        <f>IF($H100=$AD$3,$J100,0)</f>
        <v>0</v>
      </c>
      <c r="AA100" s="37"/>
      <c r="AB100" s="37"/>
      <c r="AC100" s="58"/>
      <c r="AD100" s="58"/>
      <c r="AE100" s="1">
        <f>IF($H100=$AD$3,$D100,0)</f>
        <v>0</v>
      </c>
    </row>
    <row r="101" spans="1:31" x14ac:dyDescent="0.2">
      <c r="A101" s="1" t="s">
        <v>119</v>
      </c>
      <c r="B101" s="256" t="s">
        <v>176</v>
      </c>
      <c r="C101" s="256"/>
      <c r="D101" s="33"/>
      <c r="E101" s="33"/>
      <c r="F101" s="34" t="s">
        <v>23</v>
      </c>
      <c r="G101" s="1"/>
      <c r="H101" s="34" t="s">
        <v>22</v>
      </c>
      <c r="I101" s="35" t="str">
        <f>IF(H101=AD$3,IFERROR(INDEX($AE$2:$AF$10,MATCH(F101,$AE$2:$AE$10,0),2),""),"")</f>
        <v/>
      </c>
      <c r="J101" s="35">
        <f>IF(H101=AD$3,D101*E101*I101,0)</f>
        <v>0</v>
      </c>
      <c r="K101" s="30"/>
      <c r="L101" s="1">
        <v>14</v>
      </c>
      <c r="M101" s="63"/>
      <c r="N101" s="64"/>
      <c r="W101" s="37"/>
      <c r="X101" s="37"/>
      <c r="Y101" s="1">
        <f>IF($H101=$AD$3,$D101,0)</f>
        <v>0</v>
      </c>
      <c r="Z101" s="36">
        <f>IF($H101=$AD$3,$J101,0)</f>
        <v>0</v>
      </c>
      <c r="AA101" s="37"/>
      <c r="AB101" s="37"/>
      <c r="AC101" s="58"/>
      <c r="AD101" s="58"/>
      <c r="AE101" s="37"/>
    </row>
    <row r="102" spans="1:31" x14ac:dyDescent="0.2">
      <c r="A102" s="1"/>
      <c r="B102" s="246" t="s">
        <v>187</v>
      </c>
      <c r="C102" s="246"/>
      <c r="D102" s="1"/>
      <c r="E102" s="1"/>
      <c r="F102" s="1"/>
      <c r="G102" s="1"/>
      <c r="H102" s="1"/>
      <c r="I102" s="35"/>
      <c r="J102" s="35"/>
      <c r="L102" s="1">
        <v>15</v>
      </c>
      <c r="M102" s="63"/>
      <c r="N102" s="64"/>
      <c r="O102" s="30"/>
      <c r="P102" s="30"/>
      <c r="Q102" s="30"/>
      <c r="R102" s="30"/>
      <c r="S102" s="30"/>
      <c r="T102" s="30"/>
      <c r="W102" s="37"/>
      <c r="X102" s="58"/>
      <c r="Y102" s="37"/>
      <c r="Z102" s="38"/>
      <c r="AA102" s="37"/>
      <c r="AB102" s="37"/>
      <c r="AC102" s="58"/>
      <c r="AD102" s="58"/>
      <c r="AE102" s="37"/>
    </row>
    <row r="103" spans="1:31" x14ac:dyDescent="0.2">
      <c r="A103" s="1" t="s">
        <v>121</v>
      </c>
      <c r="B103" s="256" t="s">
        <v>188</v>
      </c>
      <c r="C103" s="256"/>
      <c r="D103" s="33"/>
      <c r="E103" s="33"/>
      <c r="F103" s="34" t="s">
        <v>23</v>
      </c>
      <c r="G103" s="1"/>
      <c r="H103" s="34" t="s">
        <v>22</v>
      </c>
      <c r="I103" s="35" t="str">
        <f>IF(H103=AD$3,IFERROR(INDEX($AE$2:$AF$10,MATCH(F103,$AE$2:$AE$10,0),2),""),"")</f>
        <v/>
      </c>
      <c r="J103" s="35">
        <f>IF(H103=AD$3,D103*E103*I103,0)</f>
        <v>0</v>
      </c>
      <c r="K103" s="30"/>
      <c r="L103" s="1">
        <v>16</v>
      </c>
      <c r="M103" s="63"/>
      <c r="N103" s="49"/>
      <c r="O103" s="30"/>
      <c r="P103" s="30"/>
      <c r="Q103" s="30"/>
      <c r="R103" s="30"/>
      <c r="S103" s="30"/>
      <c r="T103" s="30"/>
      <c r="W103" s="37"/>
      <c r="X103" s="58"/>
      <c r="Y103" s="1">
        <f>IF($H103=$AD$3,$D103,0)</f>
        <v>0</v>
      </c>
      <c r="Z103" s="36">
        <f>IF($H103=$AD$3,$J103,0)</f>
        <v>0</v>
      </c>
      <c r="AA103" s="37"/>
      <c r="AB103" s="37"/>
      <c r="AC103" s="58"/>
      <c r="AD103" s="58"/>
      <c r="AE103" s="1">
        <f>IF($H103=$AD$3,$D103,0)</f>
        <v>0</v>
      </c>
    </row>
    <row r="104" spans="1:31" x14ac:dyDescent="0.2">
      <c r="A104" s="1" t="s">
        <v>123</v>
      </c>
      <c r="B104" s="256" t="s">
        <v>189</v>
      </c>
      <c r="C104" s="256"/>
      <c r="D104" s="33"/>
      <c r="E104" s="33"/>
      <c r="F104" s="34" t="s">
        <v>23</v>
      </c>
      <c r="G104" s="1"/>
      <c r="H104" s="34" t="s">
        <v>22</v>
      </c>
      <c r="I104" s="35" t="str">
        <f>IF(H104=AD$3,IFERROR(INDEX($AE$2:$AF$10,MATCH(F104,$AE$2:$AE$10,0),2),""),"")</f>
        <v/>
      </c>
      <c r="J104" s="35">
        <f>IF(H104=AD$3,D104*E104*I104,0)</f>
        <v>0</v>
      </c>
      <c r="K104" s="30"/>
      <c r="L104" s="1">
        <v>17</v>
      </c>
      <c r="M104" s="63"/>
      <c r="N104" s="64"/>
      <c r="O104" s="30"/>
      <c r="P104" s="30"/>
      <c r="Q104" s="30"/>
      <c r="R104" s="30"/>
      <c r="S104" s="30"/>
      <c r="T104" s="30"/>
      <c r="W104" s="37"/>
      <c r="X104" s="58"/>
      <c r="Y104" s="1">
        <f>IF($H104=$AD$3,$D104,0)</f>
        <v>0</v>
      </c>
      <c r="Z104" s="36">
        <f>IF($H104=$AD$3,$J104,0)</f>
        <v>0</v>
      </c>
      <c r="AA104" s="37"/>
      <c r="AB104" s="37"/>
      <c r="AC104" s="58"/>
      <c r="AD104" s="58"/>
      <c r="AE104" s="37"/>
    </row>
    <row r="105" spans="1:31" x14ac:dyDescent="0.2">
      <c r="A105" s="1"/>
      <c r="B105" s="39" t="s">
        <v>74</v>
      </c>
      <c r="C105" s="46" t="s">
        <v>22</v>
      </c>
      <c r="D105" s="1"/>
      <c r="E105" s="1"/>
      <c r="F105" s="1"/>
      <c r="G105" s="16">
        <f>INDEX($M$35:$N$65,MATCH(C105,$M$35:$M$65,0),2)</f>
        <v>0</v>
      </c>
      <c r="H105" s="34" t="s">
        <v>22</v>
      </c>
      <c r="I105" s="40"/>
      <c r="J105" s="35">
        <f>IF(H105=AD$3,G105*2*M$11,0)</f>
        <v>0</v>
      </c>
      <c r="K105" s="30"/>
      <c r="L105" s="1">
        <v>18</v>
      </c>
      <c r="M105" s="63"/>
      <c r="N105" s="64"/>
      <c r="P105" s="30"/>
      <c r="Q105" s="30"/>
      <c r="R105" s="30"/>
      <c r="S105" s="30"/>
      <c r="T105" s="30"/>
      <c r="W105" s="37"/>
      <c r="X105" s="58"/>
      <c r="Y105" s="37"/>
      <c r="Z105" s="38"/>
      <c r="AA105" s="37"/>
      <c r="AB105" s="37"/>
      <c r="AC105" s="58"/>
      <c r="AD105" s="58"/>
      <c r="AE105" s="37"/>
    </row>
    <row r="106" spans="1:31" x14ac:dyDescent="0.2">
      <c r="A106" s="1"/>
      <c r="B106" s="246" t="s">
        <v>190</v>
      </c>
      <c r="C106" s="246"/>
      <c r="D106" s="1"/>
      <c r="E106" s="1"/>
      <c r="F106" s="1"/>
      <c r="G106" s="1"/>
      <c r="H106" s="1"/>
      <c r="I106" s="35"/>
      <c r="J106" s="35"/>
      <c r="L106" s="1">
        <v>19</v>
      </c>
      <c r="M106" s="63"/>
      <c r="N106" s="64"/>
      <c r="O106" s="30"/>
      <c r="P106" s="30"/>
      <c r="Q106" s="30"/>
      <c r="R106" s="30"/>
      <c r="S106" s="30"/>
      <c r="T106" s="30"/>
      <c r="W106" s="37"/>
      <c r="X106" s="58"/>
      <c r="Y106" s="37"/>
      <c r="Z106" s="38"/>
      <c r="AA106" s="37"/>
      <c r="AB106" s="37"/>
      <c r="AC106" s="58"/>
      <c r="AD106" s="58"/>
      <c r="AE106" s="37"/>
    </row>
    <row r="107" spans="1:31" x14ac:dyDescent="0.2">
      <c r="A107" s="1" t="s">
        <v>125</v>
      </c>
      <c r="B107" s="256" t="s">
        <v>188</v>
      </c>
      <c r="C107" s="256"/>
      <c r="D107" s="33"/>
      <c r="E107" s="33"/>
      <c r="F107" s="34" t="s">
        <v>23</v>
      </c>
      <c r="G107" s="1"/>
      <c r="H107" s="34" t="s">
        <v>22</v>
      </c>
      <c r="I107" s="35" t="str">
        <f>IF(H107=AD$3,IFERROR(INDEX($AE$2:$AF$10,MATCH(F107,$AE$2:$AE$10,0),2),""),"")</f>
        <v/>
      </c>
      <c r="J107" s="35">
        <f>IF(H107=AD$3,D107*E107*I107,0)</f>
        <v>0</v>
      </c>
      <c r="K107" s="30"/>
      <c r="L107" s="1">
        <v>20</v>
      </c>
      <c r="M107" s="63"/>
      <c r="N107" s="49"/>
      <c r="O107" s="30"/>
      <c r="P107" s="30"/>
      <c r="Q107" s="30"/>
      <c r="R107" s="30"/>
      <c r="S107" s="30"/>
      <c r="T107" s="30"/>
      <c r="W107" s="37"/>
      <c r="X107" s="58"/>
      <c r="Y107" s="1">
        <f>IF($H107=$AD$3,$D107,0)</f>
        <v>0</v>
      </c>
      <c r="Z107" s="36">
        <f>IF($H107=$AD$3,$J107,0)</f>
        <v>0</v>
      </c>
      <c r="AA107" s="37"/>
      <c r="AB107" s="37"/>
      <c r="AC107" s="58"/>
      <c r="AD107" s="58"/>
      <c r="AE107" s="1">
        <f>IF($H107=$AD$3,$D107,0)</f>
        <v>0</v>
      </c>
    </row>
    <row r="108" spans="1:31" x14ac:dyDescent="0.2">
      <c r="A108" s="1" t="s">
        <v>127</v>
      </c>
      <c r="B108" s="256" t="s">
        <v>191</v>
      </c>
      <c r="C108" s="256"/>
      <c r="D108" s="33"/>
      <c r="E108" s="33"/>
      <c r="F108" s="34" t="s">
        <v>23</v>
      </c>
      <c r="G108" s="1"/>
      <c r="H108" s="34" t="s">
        <v>22</v>
      </c>
      <c r="I108" s="35" t="str">
        <f>IF(H108=AD$3,IFERROR(INDEX($AE$2:$AF$10,MATCH(F108,$AE$2:$AE$10,0),2),""),"")</f>
        <v/>
      </c>
      <c r="J108" s="35">
        <f>IF(H108=AD$3,D108*E108*I108,0)</f>
        <v>0</v>
      </c>
      <c r="K108" s="30"/>
      <c r="L108" s="1">
        <v>21</v>
      </c>
      <c r="M108" s="63"/>
      <c r="N108" s="64"/>
      <c r="O108" s="30"/>
      <c r="P108" s="30"/>
      <c r="Q108" s="30"/>
      <c r="R108" s="30"/>
      <c r="S108" s="30"/>
      <c r="T108" s="30"/>
      <c r="W108" s="37"/>
      <c r="X108" s="58"/>
      <c r="Y108" s="1">
        <f>IF($H108=$AD$3,$D108,0)</f>
        <v>0</v>
      </c>
      <c r="Z108" s="36">
        <f>IF($H108=$AD$3,$J108,0)</f>
        <v>0</v>
      </c>
      <c r="AA108" s="37"/>
      <c r="AB108" s="37"/>
      <c r="AC108" s="58"/>
      <c r="AD108" s="58"/>
      <c r="AE108" s="37"/>
    </row>
    <row r="109" spans="1:31" x14ac:dyDescent="0.2">
      <c r="A109" s="1" t="s">
        <v>129</v>
      </c>
      <c r="B109" s="256" t="s">
        <v>192</v>
      </c>
      <c r="C109" s="256"/>
      <c r="D109" s="33"/>
      <c r="E109" s="33"/>
      <c r="F109" s="34" t="s">
        <v>23</v>
      </c>
      <c r="G109" s="1"/>
      <c r="H109" s="34" t="s">
        <v>22</v>
      </c>
      <c r="I109" s="35" t="str">
        <f>IF(H109=AD$3,IFERROR(INDEX($AE$2:$AF$10,MATCH(F109,$AE$2:$AE$10,0),2),""),"")</f>
        <v/>
      </c>
      <c r="J109" s="35">
        <f>IF(H109=AD$3,D109*E109*I109,0)</f>
        <v>0</v>
      </c>
      <c r="K109" s="30"/>
      <c r="L109" s="1">
        <v>22</v>
      </c>
      <c r="M109" s="63"/>
      <c r="N109" s="64"/>
      <c r="O109" s="30"/>
      <c r="P109" s="30"/>
      <c r="Q109" s="30"/>
      <c r="R109" s="30"/>
      <c r="S109" s="30"/>
      <c r="T109" s="30"/>
      <c r="W109" s="37"/>
      <c r="X109" s="58"/>
      <c r="Y109" s="1">
        <f>IF($H109=$AD$3,$D109,0)</f>
        <v>0</v>
      </c>
      <c r="Z109" s="36">
        <f>IF($H109=$AD$3,$J109,0)</f>
        <v>0</v>
      </c>
      <c r="AA109" s="37"/>
      <c r="AB109" s="37"/>
      <c r="AC109" s="58"/>
      <c r="AD109" s="58"/>
      <c r="AE109" s="1">
        <f>IF($H109=$AD$3,$D109,0)</f>
        <v>0</v>
      </c>
    </row>
    <row r="110" spans="1:31" x14ac:dyDescent="0.2">
      <c r="A110" s="1" t="s">
        <v>131</v>
      </c>
      <c r="B110" s="256" t="s">
        <v>193</v>
      </c>
      <c r="C110" s="256"/>
      <c r="D110" s="33"/>
      <c r="E110" s="33"/>
      <c r="F110" s="34" t="s">
        <v>23</v>
      </c>
      <c r="G110" s="1"/>
      <c r="H110" s="34" t="s">
        <v>22</v>
      </c>
      <c r="I110" s="35" t="str">
        <f>IF(H110=AD$3,IFERROR(INDEX($AE$2:$AF$10,MATCH(F110,$AE$2:$AE$10,0),2),""),"")</f>
        <v/>
      </c>
      <c r="J110" s="35">
        <f>IF(H110=AD$3,D110*E110*I110,0)</f>
        <v>0</v>
      </c>
      <c r="L110" s="1">
        <v>23</v>
      </c>
      <c r="M110" s="63"/>
      <c r="N110" s="49"/>
      <c r="O110" s="30"/>
      <c r="P110" s="30"/>
      <c r="Q110" s="30"/>
      <c r="R110" s="30"/>
      <c r="S110" s="30"/>
      <c r="T110" s="30"/>
      <c r="W110" s="37"/>
      <c r="X110" s="58"/>
      <c r="Y110" s="1">
        <f>IF($H110=$AD$3,$D110,0)</f>
        <v>0</v>
      </c>
      <c r="Z110" s="36">
        <f>IF($H110=$AD$3,$J110,0)</f>
        <v>0</v>
      </c>
      <c r="AA110" s="37"/>
      <c r="AB110" s="37"/>
      <c r="AC110" s="58"/>
      <c r="AD110" s="58"/>
      <c r="AE110" s="1">
        <f>IF($H110=$AD$3,$D110,0)</f>
        <v>0</v>
      </c>
    </row>
    <row r="111" spans="1:31" x14ac:dyDescent="0.2">
      <c r="A111" s="1"/>
      <c r="B111" s="39" t="s">
        <v>78</v>
      </c>
      <c r="C111" s="46" t="s">
        <v>22</v>
      </c>
      <c r="D111" s="1"/>
      <c r="E111" s="1"/>
      <c r="F111" s="1"/>
      <c r="G111" s="16">
        <f>INDEX($M$35:$N$65,MATCH(C111,$M$35:$M$65,0),2)</f>
        <v>0</v>
      </c>
      <c r="H111" s="34" t="s">
        <v>22</v>
      </c>
      <c r="I111" s="35"/>
      <c r="J111" s="35">
        <f>IF(H111=AD$3,G111*2*M$11,0)</f>
        <v>0</v>
      </c>
      <c r="K111" s="30"/>
      <c r="L111" s="1">
        <v>24</v>
      </c>
      <c r="M111" s="63"/>
      <c r="N111" s="64"/>
      <c r="O111" s="30"/>
      <c r="P111" s="30"/>
      <c r="Q111" s="30"/>
      <c r="R111" s="30"/>
      <c r="S111" s="30"/>
      <c r="T111" s="30"/>
      <c r="W111" s="37"/>
      <c r="X111" s="58"/>
      <c r="Y111" s="37"/>
      <c r="Z111" s="38"/>
      <c r="AA111" s="37"/>
      <c r="AB111" s="37"/>
      <c r="AC111" s="58"/>
      <c r="AD111" s="58"/>
      <c r="AE111" s="37"/>
    </row>
    <row r="112" spans="1:31" x14ac:dyDescent="0.2">
      <c r="A112" s="20"/>
      <c r="B112" s="257" t="s">
        <v>194</v>
      </c>
      <c r="C112" s="257"/>
      <c r="D112" s="1"/>
      <c r="E112" s="1"/>
      <c r="F112" s="1"/>
      <c r="G112" s="333"/>
      <c r="H112" s="34" t="s">
        <v>22</v>
      </c>
      <c r="I112" s="35"/>
      <c r="J112" s="35">
        <f>IF(H112=AD$3,G112,0)</f>
        <v>0</v>
      </c>
      <c r="K112" s="30"/>
      <c r="L112" s="1">
        <v>25</v>
      </c>
      <c r="M112" s="63"/>
      <c r="N112" s="64"/>
      <c r="O112" s="30"/>
      <c r="P112" s="30"/>
      <c r="Q112" s="30"/>
      <c r="R112" s="30"/>
      <c r="S112" s="30"/>
      <c r="T112" s="30"/>
      <c r="W112" s="37"/>
      <c r="X112" s="58"/>
      <c r="Y112" s="37"/>
      <c r="Z112" s="38"/>
      <c r="AA112" s="37"/>
      <c r="AB112" s="37"/>
      <c r="AC112" s="58"/>
      <c r="AD112" s="58"/>
      <c r="AE112" s="37"/>
    </row>
    <row r="113" spans="1:31" x14ac:dyDescent="0.2">
      <c r="A113" s="1" t="s">
        <v>133</v>
      </c>
      <c r="B113" s="256" t="s">
        <v>195</v>
      </c>
      <c r="C113" s="256"/>
      <c r="D113" s="33"/>
      <c r="E113" s="33"/>
      <c r="F113" s="34" t="s">
        <v>23</v>
      </c>
      <c r="G113" s="1"/>
      <c r="H113" s="34" t="s">
        <v>22</v>
      </c>
      <c r="I113" s="35" t="str">
        <f>IF(H113=AD$3,IFERROR(INDEX($AE$2:$AF$10,MATCH(F113,$AE$2:$AE$10,0),2),""),"")</f>
        <v/>
      </c>
      <c r="J113" s="35">
        <f>IF(H113=AD$3,D113*E113*I113,0)</f>
        <v>0</v>
      </c>
      <c r="K113" s="30"/>
      <c r="L113" s="1">
        <v>26</v>
      </c>
      <c r="M113" s="63"/>
      <c r="N113" s="49"/>
      <c r="O113" s="30"/>
      <c r="P113" s="30"/>
      <c r="Q113" s="30"/>
      <c r="R113" s="30"/>
      <c r="S113" s="30"/>
      <c r="T113" s="30"/>
      <c r="W113" s="37"/>
      <c r="X113" s="58"/>
      <c r="Y113" s="1">
        <f>IF($H113=$AD$3,$D113,0)</f>
        <v>0</v>
      </c>
      <c r="Z113" s="36">
        <f>IF($H113=$AD$3,$J113,0)</f>
        <v>0</v>
      </c>
      <c r="AA113" s="37"/>
      <c r="AB113" s="37"/>
      <c r="AC113" s="58"/>
      <c r="AD113" s="58"/>
      <c r="AE113" s="37"/>
    </row>
    <row r="114" spans="1:31" x14ac:dyDescent="0.2">
      <c r="A114" s="1" t="s">
        <v>135</v>
      </c>
      <c r="B114" s="256" t="s">
        <v>196</v>
      </c>
      <c r="C114" s="256"/>
      <c r="D114" s="33"/>
      <c r="E114" s="33"/>
      <c r="F114" s="34" t="s">
        <v>23</v>
      </c>
      <c r="G114" s="1"/>
      <c r="H114" s="34" t="s">
        <v>22</v>
      </c>
      <c r="I114" s="35" t="str">
        <f>IF(H114=AD$3,IFERROR(INDEX($AE$2:$AF$10,MATCH(F114,$AE$2:$AE$10,0),2),""),"")</f>
        <v/>
      </c>
      <c r="J114" s="35">
        <f>IF(H114=AD$3,D114*E114*I114,0)</f>
        <v>0</v>
      </c>
      <c r="K114" s="30"/>
      <c r="L114" s="1">
        <v>27</v>
      </c>
      <c r="M114" s="63"/>
      <c r="N114" s="64"/>
      <c r="O114" s="30"/>
      <c r="P114" s="30"/>
      <c r="Q114" s="30"/>
      <c r="R114" s="30"/>
      <c r="S114" s="30"/>
      <c r="T114" s="30"/>
      <c r="W114" s="37"/>
      <c r="X114" s="58"/>
      <c r="Y114" s="1">
        <f>IF($H114=$AD$3,$D114,0)</f>
        <v>0</v>
      </c>
      <c r="Z114" s="36">
        <f>IF($H114=$AD$3,$J114,0)</f>
        <v>0</v>
      </c>
      <c r="AA114" s="37"/>
      <c r="AB114" s="37"/>
      <c r="AC114" s="58"/>
      <c r="AD114" s="58"/>
      <c r="AE114" s="37"/>
    </row>
    <row r="115" spans="1:31" x14ac:dyDescent="0.2">
      <c r="A115" s="1" t="s">
        <v>137</v>
      </c>
      <c r="B115" s="256" t="s">
        <v>197</v>
      </c>
      <c r="C115" s="256"/>
      <c r="D115" s="33"/>
      <c r="E115" s="33"/>
      <c r="F115" s="34" t="s">
        <v>23</v>
      </c>
      <c r="G115" s="1"/>
      <c r="H115" s="34" t="s">
        <v>22</v>
      </c>
      <c r="I115" s="35" t="str">
        <f>IF(H115=AD$3,IFERROR(INDEX($AE$2:$AF$10,MATCH(F115,$AE$2:$AE$10,0),2),""),"")</f>
        <v/>
      </c>
      <c r="J115" s="35">
        <f>IF(H115=AD$3,D115*E115*I115,0)</f>
        <v>0</v>
      </c>
      <c r="K115" s="30"/>
      <c r="L115" s="1">
        <v>28</v>
      </c>
      <c r="M115" s="63"/>
      <c r="N115" s="64"/>
      <c r="O115" s="30"/>
      <c r="P115" s="30"/>
      <c r="Q115" s="30"/>
      <c r="R115" s="30"/>
      <c r="S115" s="30"/>
      <c r="T115" s="30"/>
      <c r="W115" s="37"/>
      <c r="X115" s="58"/>
      <c r="Y115" s="1">
        <f>IF($H115=$AD$3,$D115,0)</f>
        <v>0</v>
      </c>
      <c r="Z115" s="36">
        <f>IF($H115=$AD$3,$J115,0)</f>
        <v>0</v>
      </c>
      <c r="AA115" s="37"/>
      <c r="AB115" s="37"/>
      <c r="AC115" s="58"/>
      <c r="AD115" s="58"/>
      <c r="AE115" s="1">
        <f>IF($H115=$AD$3,$D115,0)</f>
        <v>0</v>
      </c>
    </row>
    <row r="116" spans="1:31" x14ac:dyDescent="0.2">
      <c r="A116" s="1"/>
      <c r="B116" s="39" t="s">
        <v>78</v>
      </c>
      <c r="C116" s="46" t="s">
        <v>22</v>
      </c>
      <c r="D116" s="1"/>
      <c r="E116" s="1"/>
      <c r="F116" s="1"/>
      <c r="G116" s="16">
        <f>INDEX($M$35:$N$65,MATCH(C116,$M$35:$M$65,0),2)</f>
        <v>0</v>
      </c>
      <c r="H116" s="34" t="s">
        <v>22</v>
      </c>
      <c r="I116" s="35"/>
      <c r="J116" s="35">
        <f>IF(H116=AD$3,G116*2*M$11,0)</f>
        <v>0</v>
      </c>
      <c r="K116" s="30"/>
      <c r="L116" s="1">
        <v>29</v>
      </c>
      <c r="M116" s="63"/>
      <c r="N116" s="49"/>
      <c r="O116" s="30"/>
      <c r="P116" s="30"/>
      <c r="Q116" s="30"/>
      <c r="R116" s="30"/>
      <c r="S116" s="30"/>
      <c r="T116" s="30"/>
      <c r="W116" s="37"/>
      <c r="X116" s="58"/>
      <c r="Y116" s="37"/>
      <c r="Z116" s="38"/>
      <c r="AA116" s="37"/>
      <c r="AB116" s="37"/>
      <c r="AC116" s="58"/>
      <c r="AD116" s="58"/>
      <c r="AE116" s="37"/>
    </row>
    <row r="117" spans="1:31" x14ac:dyDescent="0.2">
      <c r="A117" s="1"/>
      <c r="B117" s="257" t="s">
        <v>108</v>
      </c>
      <c r="C117" s="257"/>
      <c r="D117" s="1"/>
      <c r="E117" s="1"/>
      <c r="F117" s="1"/>
      <c r="G117" s="41"/>
      <c r="H117" s="34" t="s">
        <v>22</v>
      </c>
      <c r="I117" s="35"/>
      <c r="J117" s="35">
        <f>IF(H117=AD$3,G117,0)</f>
        <v>0</v>
      </c>
      <c r="K117" s="30"/>
      <c r="L117" s="1">
        <v>30</v>
      </c>
      <c r="M117" s="63"/>
      <c r="N117" s="64"/>
      <c r="O117" s="30"/>
      <c r="P117" s="30"/>
      <c r="Q117" s="30"/>
      <c r="R117" s="30"/>
      <c r="S117" s="30"/>
      <c r="T117" s="30"/>
      <c r="W117" s="37"/>
      <c r="X117" s="58"/>
      <c r="Y117" s="37"/>
      <c r="Z117" s="38"/>
      <c r="AA117" s="37"/>
      <c r="AB117" s="37"/>
      <c r="AC117" s="58"/>
      <c r="AD117" s="58"/>
      <c r="AE117" s="37"/>
    </row>
    <row r="118" spans="1:31" x14ac:dyDescent="0.2">
      <c r="A118" s="1" t="s">
        <v>198</v>
      </c>
      <c r="B118" s="256" t="s">
        <v>199</v>
      </c>
      <c r="C118" s="256"/>
      <c r="D118" s="33"/>
      <c r="E118" s="33"/>
      <c r="F118" s="34" t="s">
        <v>23</v>
      </c>
      <c r="G118" s="1"/>
      <c r="H118" s="34" t="s">
        <v>22</v>
      </c>
      <c r="I118" s="35" t="str">
        <f>IF(H118=AD$3,IFERROR(INDEX($AE$2:$AF$10,MATCH(F118,$AE$2:$AE$10,0),2),""),"")</f>
        <v/>
      </c>
      <c r="J118" s="35">
        <f>IF(H118=AD$3,D118*E118*I118,0)</f>
        <v>0</v>
      </c>
      <c r="K118" s="30"/>
      <c r="L118"/>
      <c r="M118"/>
      <c r="N118"/>
      <c r="O118" s="30"/>
      <c r="P118" s="30"/>
      <c r="Q118" s="30"/>
      <c r="R118" s="30"/>
      <c r="S118" s="30"/>
      <c r="T118" s="30"/>
      <c r="W118" s="37"/>
      <c r="X118" s="58"/>
      <c r="Y118" s="1">
        <f>IF($H118=$AD$3,$D118,0)</f>
        <v>0</v>
      </c>
      <c r="Z118" s="36">
        <f>IF($H118=$AD$3,$J118,0)</f>
        <v>0</v>
      </c>
      <c r="AA118" s="37"/>
      <c r="AB118" s="37"/>
      <c r="AC118" s="58"/>
      <c r="AD118" s="58"/>
      <c r="AE118" s="1">
        <f>IF($H118=$AD$3,$D118,0)</f>
        <v>0</v>
      </c>
    </row>
    <row r="119" spans="1:31" x14ac:dyDescent="0.2">
      <c r="A119" s="1" t="s">
        <v>200</v>
      </c>
      <c r="B119" s="256" t="s">
        <v>201</v>
      </c>
      <c r="C119" s="256"/>
      <c r="D119" s="33"/>
      <c r="E119" s="33"/>
      <c r="F119" s="34" t="s">
        <v>23</v>
      </c>
      <c r="G119" s="1"/>
      <c r="H119" s="34" t="s">
        <v>22</v>
      </c>
      <c r="I119" s="35" t="str">
        <f>IF(H119=AD$3,IFERROR(INDEX($AE$2:$AF$10,MATCH(F119,$AE$2:$AE$10,0),2),""),"")</f>
        <v/>
      </c>
      <c r="J119" s="35">
        <f>IF(H119=AD$3,D119*E119*I119,0)</f>
        <v>0</v>
      </c>
      <c r="K119" s="30"/>
      <c r="L119" s="251" t="s">
        <v>202</v>
      </c>
      <c r="M119" s="251"/>
      <c r="N119" s="251"/>
      <c r="O119"/>
      <c r="P119" s="17"/>
      <c r="Q119" s="17"/>
      <c r="R119" s="17"/>
      <c r="S119" s="17"/>
      <c r="T119" s="17"/>
      <c r="W119" s="37"/>
      <c r="X119" s="58"/>
      <c r="Y119" s="1">
        <f>IF($H119=$AD$3,$D119,0)</f>
        <v>0</v>
      </c>
      <c r="Z119" s="36">
        <f>IF($H119=$AD$3,$J119,0)</f>
        <v>0</v>
      </c>
      <c r="AA119" s="37"/>
      <c r="AB119" s="37"/>
      <c r="AC119" s="58"/>
      <c r="AD119" s="58"/>
      <c r="AE119" s="37"/>
    </row>
    <row r="120" spans="1:31" x14ac:dyDescent="0.2">
      <c r="A120" s="1" t="s">
        <v>203</v>
      </c>
      <c r="B120" s="256" t="s">
        <v>204</v>
      </c>
      <c r="C120" s="256"/>
      <c r="D120" s="33"/>
      <c r="E120" s="33"/>
      <c r="F120" s="34" t="s">
        <v>23</v>
      </c>
      <c r="G120" s="1"/>
      <c r="H120" s="34" t="s">
        <v>22</v>
      </c>
      <c r="I120" s="35" t="str">
        <f>IF(H120=AD$3,IFERROR(INDEX($AE$2:$AF$10,MATCH(F120,$AE$2:$AE$10,0),2),""),"")</f>
        <v/>
      </c>
      <c r="J120" s="35">
        <f>IF(H120=AD$3,D120*E120*I120,0)</f>
        <v>0</v>
      </c>
      <c r="K120" s="30"/>
      <c r="L120" s="263" t="s">
        <v>205</v>
      </c>
      <c r="M120" s="263"/>
      <c r="N120" s="263"/>
      <c r="O120" s="17"/>
      <c r="P120" s="17"/>
      <c r="Q120" s="17"/>
      <c r="R120" s="17"/>
      <c r="S120" s="17"/>
      <c r="T120" s="17"/>
      <c r="W120" s="37"/>
      <c r="X120" s="37"/>
      <c r="Y120" s="1">
        <f>IF($H120=$AD$3,$D120,0)</f>
        <v>0</v>
      </c>
      <c r="Z120" s="36">
        <f>IF($H120=$AD$3,$J120,0)</f>
        <v>0</v>
      </c>
      <c r="AA120" s="37"/>
      <c r="AB120" s="37"/>
      <c r="AC120" s="58"/>
      <c r="AD120" s="58"/>
      <c r="AE120" s="37"/>
    </row>
    <row r="121" spans="1:31" x14ac:dyDescent="0.2">
      <c r="A121" s="1" t="s">
        <v>206</v>
      </c>
      <c r="B121" s="256" t="s">
        <v>207</v>
      </c>
      <c r="C121" s="256"/>
      <c r="D121" s="33"/>
      <c r="E121" s="33"/>
      <c r="F121" s="34" t="s">
        <v>23</v>
      </c>
      <c r="G121" s="1"/>
      <c r="H121" s="34" t="s">
        <v>22</v>
      </c>
      <c r="I121" s="35" t="str">
        <f>IF(H121=AD$3,IFERROR(INDEX($AE$2:$AF$10,MATCH(F121,$AE$2:$AE$10,0),2),""),"")</f>
        <v/>
      </c>
      <c r="J121" s="35">
        <f>IF(H121=AD$3,D121*E121*I121,0)</f>
        <v>0</v>
      </c>
      <c r="K121" s="30"/>
      <c r="L121" s="29" t="s">
        <v>208</v>
      </c>
      <c r="M121" s="30"/>
      <c r="N121" s="30"/>
      <c r="O121" s="30"/>
      <c r="P121" s="30"/>
      <c r="Q121" s="30"/>
      <c r="R121" s="30"/>
      <c r="S121" s="30"/>
      <c r="T121" s="30"/>
      <c r="W121" s="37"/>
      <c r="X121" s="37"/>
      <c r="Y121" s="1">
        <f>IF($H121=$AD$3,$D121,0)</f>
        <v>0</v>
      </c>
      <c r="Z121" s="36">
        <f>IF($H121=$AD$3,$J121,0)</f>
        <v>0</v>
      </c>
      <c r="AA121" s="37"/>
      <c r="AB121" s="37"/>
      <c r="AC121" s="58"/>
      <c r="AD121" s="58"/>
      <c r="AE121" s="1">
        <f>IF($H121=$AD$3,$D121,0)</f>
        <v>0</v>
      </c>
    </row>
    <row r="122" spans="1:31" x14ac:dyDescent="0.2">
      <c r="A122" s="1" t="s">
        <v>209</v>
      </c>
      <c r="B122" s="256" t="s">
        <v>189</v>
      </c>
      <c r="C122" s="256"/>
      <c r="D122" s="33"/>
      <c r="E122" s="33"/>
      <c r="F122" s="34" t="s">
        <v>23</v>
      </c>
      <c r="G122" s="1"/>
      <c r="H122" s="34" t="s">
        <v>22</v>
      </c>
      <c r="I122" s="35" t="str">
        <f>IF(H122=AD$3,IFERROR(INDEX($AE$2:$AF$10,MATCH(F122,$AE$2:$AE$10,0),2),""),"")</f>
        <v/>
      </c>
      <c r="J122" s="35">
        <f>IF(H122=AD$3,D122*E122*I122,0)</f>
        <v>0</v>
      </c>
      <c r="K122" s="30"/>
      <c r="L122" s="32"/>
      <c r="M122" s="30"/>
      <c r="N122" s="30"/>
      <c r="O122" s="30"/>
      <c r="P122" s="30"/>
      <c r="Q122" s="30"/>
      <c r="R122" s="30"/>
      <c r="S122" s="30"/>
      <c r="T122" s="30"/>
      <c r="W122" s="37"/>
      <c r="X122" s="37"/>
      <c r="Y122" s="1">
        <f>IF($H122=$AD$3,$D122,0)</f>
        <v>0</v>
      </c>
      <c r="Z122" s="36">
        <f>IF($H122=$AD$3,$J122,0)</f>
        <v>0</v>
      </c>
      <c r="AA122" s="37"/>
      <c r="AB122" s="37"/>
      <c r="AC122" s="58"/>
      <c r="AD122" s="58"/>
      <c r="AE122" s="37"/>
    </row>
    <row r="123" spans="1:31" x14ac:dyDescent="0.2">
      <c r="A123" s="1"/>
      <c r="B123" s="39" t="s">
        <v>74</v>
      </c>
      <c r="C123" s="46" t="s">
        <v>22</v>
      </c>
      <c r="D123" s="1"/>
      <c r="E123" s="1"/>
      <c r="F123" s="1"/>
      <c r="G123" s="16">
        <f>INDEX($M$35:$N$65,MATCH(C123,$M$35:$M$65,0),2)</f>
        <v>0</v>
      </c>
      <c r="H123" s="34" t="s">
        <v>22</v>
      </c>
      <c r="I123" s="40"/>
      <c r="J123" s="35">
        <f>IF(H123=AD$3,G123*2*M$11,0)</f>
        <v>0</v>
      </c>
      <c r="K123" s="30"/>
      <c r="L123"/>
      <c r="M123"/>
      <c r="P123" s="30"/>
      <c r="Q123" s="30"/>
      <c r="R123" s="30"/>
      <c r="S123" s="30"/>
      <c r="T123" s="30"/>
      <c r="W123" s="37"/>
      <c r="X123" s="37"/>
      <c r="Y123" s="37"/>
      <c r="Z123" s="38"/>
      <c r="AA123" s="37"/>
      <c r="AB123" s="37"/>
      <c r="AC123" s="58"/>
      <c r="AD123" s="58"/>
      <c r="AE123" s="37"/>
    </row>
    <row r="124" spans="1:31" x14ac:dyDescent="0.2">
      <c r="A124" s="1"/>
      <c r="B124" s="246" t="s">
        <v>210</v>
      </c>
      <c r="C124" s="246"/>
      <c r="D124" s="1"/>
      <c r="E124" s="1"/>
      <c r="F124" s="1"/>
      <c r="G124" s="1"/>
      <c r="H124" s="1"/>
      <c r="I124" s="35"/>
      <c r="J124" s="35"/>
      <c r="K124" s="30"/>
      <c r="L124" s="30"/>
      <c r="M124" s="30"/>
      <c r="N124" s="30"/>
      <c r="O124" s="30"/>
      <c r="P124" s="30"/>
      <c r="Q124" s="30"/>
      <c r="R124" s="30"/>
      <c r="S124" s="30"/>
      <c r="T124" s="30"/>
      <c r="W124" s="37"/>
      <c r="X124" s="37"/>
      <c r="Y124" s="37"/>
      <c r="Z124" s="38"/>
      <c r="AA124" s="37"/>
      <c r="AB124" s="37"/>
      <c r="AC124" s="58"/>
      <c r="AD124" s="58"/>
      <c r="AE124" s="37"/>
    </row>
    <row r="125" spans="1:31" x14ac:dyDescent="0.2">
      <c r="A125" s="1" t="s">
        <v>211</v>
      </c>
      <c r="B125" s="256" t="s">
        <v>188</v>
      </c>
      <c r="C125" s="256"/>
      <c r="D125" s="33"/>
      <c r="E125" s="33"/>
      <c r="F125" s="34" t="s">
        <v>23</v>
      </c>
      <c r="G125" s="1"/>
      <c r="H125" s="34" t="s">
        <v>22</v>
      </c>
      <c r="I125" s="35" t="str">
        <f>IF(H125=AD$3,IFERROR(INDEX($AE$2:$AF$10,MATCH(F125,$AE$2:$AE$10,0),2),""),"")</f>
        <v/>
      </c>
      <c r="J125" s="35">
        <f>IF(H125=AD$3,D125*E125*I125,0)</f>
        <v>0</v>
      </c>
      <c r="K125" s="30"/>
      <c r="L125" s="30"/>
      <c r="M125" s="30"/>
      <c r="N125" s="30"/>
      <c r="O125" s="30"/>
      <c r="P125" s="30"/>
      <c r="Q125" s="30"/>
      <c r="R125" s="30"/>
      <c r="S125" s="30"/>
      <c r="T125" s="30"/>
      <c r="W125" s="37"/>
      <c r="X125" s="58"/>
      <c r="Y125" s="1">
        <f>IF($H125=$AD$3,$D125,0)</f>
        <v>0</v>
      </c>
      <c r="Z125" s="36">
        <f>IF($H125=$AD$3,$J125,0)</f>
        <v>0</v>
      </c>
      <c r="AA125" s="37"/>
      <c r="AB125" s="37"/>
      <c r="AC125" s="58"/>
      <c r="AD125" s="58"/>
      <c r="AE125" s="1">
        <f>IF($H125=$AD$3,$D125,0)</f>
        <v>0</v>
      </c>
    </row>
    <row r="126" spans="1:31" x14ac:dyDescent="0.2">
      <c r="A126" s="1" t="s">
        <v>212</v>
      </c>
      <c r="B126" s="256" t="s">
        <v>191</v>
      </c>
      <c r="C126" s="256"/>
      <c r="D126" s="33"/>
      <c r="E126" s="33"/>
      <c r="F126" s="34" t="s">
        <v>23</v>
      </c>
      <c r="G126" s="1"/>
      <c r="H126" s="34" t="s">
        <v>22</v>
      </c>
      <c r="I126" s="35" t="str">
        <f>IF(H126=AD$3,IFERROR(INDEX($AE$2:$AF$10,MATCH(F126,$AE$2:$AE$10,0),2),""),"")</f>
        <v/>
      </c>
      <c r="J126" s="35">
        <f>IF(H126=AD$3,D126*E126*I126,0)</f>
        <v>0</v>
      </c>
      <c r="K126" s="30"/>
      <c r="L126" s="30"/>
      <c r="M126" s="30"/>
      <c r="N126" s="30"/>
      <c r="O126" s="30"/>
      <c r="P126" s="30"/>
      <c r="Q126" s="30"/>
      <c r="R126" s="30"/>
      <c r="S126" s="30"/>
      <c r="T126" s="30"/>
      <c r="W126" s="37"/>
      <c r="X126" s="58"/>
      <c r="Y126" s="1">
        <f>IF($H126=$AD$3,$D126,0)</f>
        <v>0</v>
      </c>
      <c r="Z126" s="36">
        <f>IF($H126=$AD$3,$J126,0)</f>
        <v>0</v>
      </c>
      <c r="AA126" s="37"/>
      <c r="AB126" s="37"/>
      <c r="AC126" s="58"/>
      <c r="AD126" s="58"/>
      <c r="AE126" s="37"/>
    </row>
    <row r="127" spans="1:31" x14ac:dyDescent="0.2">
      <c r="A127" s="1" t="s">
        <v>213</v>
      </c>
      <c r="B127" s="256" t="s">
        <v>214</v>
      </c>
      <c r="C127" s="256"/>
      <c r="D127" s="33"/>
      <c r="E127" s="33"/>
      <c r="F127" s="34" t="s">
        <v>23</v>
      </c>
      <c r="G127" s="1"/>
      <c r="H127" s="34" t="s">
        <v>22</v>
      </c>
      <c r="I127" s="35" t="str">
        <f>IF(H127=AD$3,IFERROR(INDEX($AE$2:$AF$10,MATCH(F127,$AE$2:$AE$10,0),2),""),"")</f>
        <v/>
      </c>
      <c r="J127" s="35">
        <f>IF(H127=AD$3,D127*E127*I127,0)</f>
        <v>0</v>
      </c>
      <c r="K127" s="30"/>
      <c r="L127" s="30"/>
      <c r="M127" s="30"/>
      <c r="N127" s="30"/>
      <c r="O127" s="30"/>
      <c r="P127" s="30"/>
      <c r="Q127" s="30"/>
      <c r="R127" s="30"/>
      <c r="S127" s="30"/>
      <c r="T127" s="30"/>
      <c r="W127" s="37"/>
      <c r="X127" s="58"/>
      <c r="Y127" s="1">
        <f>IF($H127=$AD$3,$D127,0)</f>
        <v>0</v>
      </c>
      <c r="Z127" s="36">
        <f>IF($H127=$AD$3,$J127,0)</f>
        <v>0</v>
      </c>
      <c r="AA127" s="37"/>
      <c r="AB127" s="37"/>
      <c r="AC127" s="58"/>
      <c r="AD127" s="58"/>
      <c r="AE127" s="1">
        <f>IF($H127=$AD$3,$D127,0)</f>
        <v>0</v>
      </c>
    </row>
    <row r="128" spans="1:31" x14ac:dyDescent="0.2">
      <c r="A128" s="1"/>
      <c r="B128" s="39" t="s">
        <v>78</v>
      </c>
      <c r="C128" s="46" t="s">
        <v>22</v>
      </c>
      <c r="D128" s="1"/>
      <c r="E128" s="1"/>
      <c r="F128" s="1"/>
      <c r="G128" s="16">
        <f>INDEX($M$35:$N$65,MATCH(C128,$M$35:$M$65,0),2)</f>
        <v>0</v>
      </c>
      <c r="H128" s="34" t="s">
        <v>22</v>
      </c>
      <c r="I128" s="35"/>
      <c r="J128" s="35">
        <f>IF(H128=AD$3,G128*2*M$11,0)</f>
        <v>0</v>
      </c>
      <c r="L128" s="30"/>
      <c r="M128" s="30"/>
      <c r="N128" s="30"/>
      <c r="O128" s="30"/>
      <c r="P128" s="30"/>
      <c r="Q128" s="30"/>
      <c r="R128" s="30"/>
      <c r="S128" s="30"/>
      <c r="T128" s="30"/>
      <c r="W128" s="37"/>
      <c r="X128" s="58"/>
      <c r="Y128" s="37"/>
      <c r="Z128" s="38"/>
      <c r="AA128" s="37"/>
      <c r="AB128" s="37"/>
      <c r="AC128" s="58"/>
      <c r="AD128" s="58"/>
      <c r="AE128" s="37"/>
    </row>
    <row r="129" spans="1:31" x14ac:dyDescent="0.2">
      <c r="A129" s="20"/>
      <c r="B129" s="257" t="s">
        <v>194</v>
      </c>
      <c r="C129" s="257"/>
      <c r="D129" s="1"/>
      <c r="E129" s="1"/>
      <c r="F129" s="1"/>
      <c r="G129" s="333"/>
      <c r="H129" s="34" t="s">
        <v>22</v>
      </c>
      <c r="I129" s="35"/>
      <c r="J129" s="35">
        <f>IF(H129=AD$3,G129,0)</f>
        <v>0</v>
      </c>
      <c r="K129" s="30"/>
      <c r="L129" s="30"/>
      <c r="M129" s="30"/>
      <c r="N129" s="30"/>
      <c r="O129" s="30"/>
      <c r="P129" s="30"/>
      <c r="Q129" s="30"/>
      <c r="R129" s="30"/>
      <c r="S129" s="30"/>
      <c r="T129" s="30"/>
      <c r="W129" s="37"/>
      <c r="X129" s="58"/>
      <c r="Y129" s="37"/>
      <c r="Z129" s="38"/>
      <c r="AA129" s="37"/>
      <c r="AB129" s="37"/>
      <c r="AC129" s="58"/>
      <c r="AD129" s="58"/>
      <c r="AE129" s="37"/>
    </row>
    <row r="130" spans="1:31" x14ac:dyDescent="0.2">
      <c r="A130" s="1" t="s">
        <v>215</v>
      </c>
      <c r="B130" s="256" t="s">
        <v>199</v>
      </c>
      <c r="C130" s="256"/>
      <c r="D130" s="33"/>
      <c r="E130" s="33"/>
      <c r="F130" s="34" t="s">
        <v>23</v>
      </c>
      <c r="G130" s="1"/>
      <c r="H130" s="34" t="s">
        <v>22</v>
      </c>
      <c r="I130" s="35" t="str">
        <f>IF(H130=AD$3,IFERROR(INDEX($AE$2:$AF$10,MATCH(F130,$AE$2:$AE$10,0),2),""),"")</f>
        <v/>
      </c>
      <c r="J130" s="35">
        <f>IF(H130=AD$3,D130*E130*I130,0)</f>
        <v>0</v>
      </c>
      <c r="K130" s="30"/>
      <c r="L130" s="30"/>
      <c r="M130" s="30"/>
      <c r="N130" s="30"/>
      <c r="O130" s="30"/>
      <c r="P130" s="30"/>
      <c r="Q130" s="30"/>
      <c r="R130" s="30"/>
      <c r="S130" s="30"/>
      <c r="T130" s="30"/>
      <c r="W130" s="37"/>
      <c r="X130" s="58"/>
      <c r="Y130" s="1">
        <f>IF($H130=$AD$3,$D130,0)</f>
        <v>0</v>
      </c>
      <c r="Z130" s="36">
        <f>IF($H130=$AD$3,$J130,0)</f>
        <v>0</v>
      </c>
      <c r="AA130" s="37"/>
      <c r="AB130" s="37"/>
      <c r="AC130" s="58"/>
      <c r="AD130" s="58"/>
      <c r="AE130" s="1">
        <f>IF($H130=$AD$3,$D130,0)</f>
        <v>0</v>
      </c>
    </row>
    <row r="131" spans="1:31" x14ac:dyDescent="0.2">
      <c r="A131" s="1" t="s">
        <v>216</v>
      </c>
      <c r="B131" s="256" t="s">
        <v>201</v>
      </c>
      <c r="C131" s="256"/>
      <c r="D131" s="33"/>
      <c r="E131" s="33"/>
      <c r="F131" s="34" t="s">
        <v>23</v>
      </c>
      <c r="G131" s="1"/>
      <c r="H131" s="34" t="s">
        <v>22</v>
      </c>
      <c r="I131" s="35" t="str">
        <f>IF(H131=AD$3,IFERROR(INDEX($AE$2:$AF$10,MATCH(F131,$AE$2:$AE$10,0),2),""),"")</f>
        <v/>
      </c>
      <c r="J131" s="35">
        <f>IF(H131=AD$3,D131*E131*I131,0)</f>
        <v>0</v>
      </c>
      <c r="K131" s="30"/>
      <c r="L131" s="30"/>
      <c r="M131" s="30"/>
      <c r="N131" s="30"/>
      <c r="O131" s="30"/>
      <c r="P131" s="30"/>
      <c r="Q131" s="30"/>
      <c r="R131" s="30"/>
      <c r="S131" s="30"/>
      <c r="T131" s="30"/>
      <c r="W131" s="37"/>
      <c r="X131" s="58"/>
      <c r="Y131" s="1">
        <f>IF($H131=$AD$3,$D131,0)</f>
        <v>0</v>
      </c>
      <c r="Z131" s="36">
        <f>IF($H131=$AD$3,$J131,0)</f>
        <v>0</v>
      </c>
      <c r="AA131" s="37"/>
      <c r="AB131" s="37"/>
      <c r="AC131" s="58"/>
      <c r="AD131" s="58"/>
      <c r="AE131" s="37"/>
    </row>
    <row r="132" spans="1:31" x14ac:dyDescent="0.2">
      <c r="A132" s="1" t="s">
        <v>217</v>
      </c>
      <c r="B132" s="256" t="s">
        <v>218</v>
      </c>
      <c r="C132" s="256"/>
      <c r="D132" s="33"/>
      <c r="E132" s="33"/>
      <c r="F132" s="34" t="s">
        <v>23</v>
      </c>
      <c r="G132" s="1"/>
      <c r="H132" s="34" t="s">
        <v>22</v>
      </c>
      <c r="I132" s="35" t="str">
        <f>IF(H132=AD$3,IFERROR(INDEX($AE$2:$AF$10,MATCH(F132,$AE$2:$AE$10,0),2),""),"")</f>
        <v/>
      </c>
      <c r="J132" s="35">
        <f>IF(H132=AD$3,D132*E132*I132,0)</f>
        <v>0</v>
      </c>
      <c r="K132" s="30"/>
      <c r="L132" s="30"/>
      <c r="M132" s="30"/>
      <c r="N132" s="30"/>
      <c r="O132" s="30"/>
      <c r="P132" s="30"/>
      <c r="Q132" s="30"/>
      <c r="R132" s="30"/>
      <c r="S132" s="30"/>
      <c r="T132" s="30"/>
      <c r="W132" s="37"/>
      <c r="X132" s="58"/>
      <c r="Y132" s="1">
        <f>IF($H132=$AD$3,$D132,0)</f>
        <v>0</v>
      </c>
      <c r="Z132" s="36">
        <f>IF($H132=$AD$3,$J132,0)</f>
        <v>0</v>
      </c>
      <c r="AA132" s="37"/>
      <c r="AB132" s="37"/>
      <c r="AC132" s="58"/>
      <c r="AD132" s="58"/>
      <c r="AE132" s="1">
        <f>IF($H132=$AD$3,$D132,0)</f>
        <v>0</v>
      </c>
    </row>
    <row r="133" spans="1:31" x14ac:dyDescent="0.2">
      <c r="A133" s="1" t="s">
        <v>219</v>
      </c>
      <c r="B133" s="256" t="s">
        <v>204</v>
      </c>
      <c r="C133" s="256"/>
      <c r="D133" s="33"/>
      <c r="E133" s="33"/>
      <c r="F133" s="34" t="s">
        <v>23</v>
      </c>
      <c r="G133" s="1"/>
      <c r="H133" s="34" t="s">
        <v>22</v>
      </c>
      <c r="I133" s="35" t="str">
        <f>IF(H133=AD$3,IFERROR(INDEX($AE$2:$AF$10,MATCH(F133,$AE$2:$AE$10,0),2),""),"")</f>
        <v/>
      </c>
      <c r="J133" s="35">
        <f>IF(H133=AD$3,D133*E133*I133,0)</f>
        <v>0</v>
      </c>
      <c r="K133" s="30"/>
      <c r="L133" s="30"/>
      <c r="M133" s="30"/>
      <c r="N133" s="30"/>
      <c r="O133" s="30"/>
      <c r="P133" s="30"/>
      <c r="Q133" s="30"/>
      <c r="R133" s="30"/>
      <c r="S133" s="30"/>
      <c r="T133" s="30"/>
      <c r="W133" s="37"/>
      <c r="X133" s="37"/>
      <c r="Y133" s="1">
        <f>IF($H133=$AD$3,$D133,0)</f>
        <v>0</v>
      </c>
      <c r="Z133" s="36">
        <f>IF($H133=$AD$3,$J133,0)</f>
        <v>0</v>
      </c>
      <c r="AA133" s="37"/>
      <c r="AB133" s="37"/>
      <c r="AC133" s="58"/>
      <c r="AD133" s="58"/>
      <c r="AE133" s="37"/>
    </row>
    <row r="134" spans="1:31" x14ac:dyDescent="0.2">
      <c r="A134" s="1" t="s">
        <v>220</v>
      </c>
      <c r="B134" s="256" t="s">
        <v>221</v>
      </c>
      <c r="C134" s="256"/>
      <c r="D134" s="33"/>
      <c r="E134" s="33"/>
      <c r="F134" s="34" t="s">
        <v>23</v>
      </c>
      <c r="G134" s="1"/>
      <c r="H134" s="34" t="s">
        <v>22</v>
      </c>
      <c r="I134" s="35" t="str">
        <f>IF(H134=AD$3,IFERROR(INDEX($AE$2:$AF$10,MATCH(F134,$AE$2:$AE$10,0),2),""),"")</f>
        <v/>
      </c>
      <c r="J134" s="35">
        <f>IF(H134=AD$3,D134*E134*I134,0)</f>
        <v>0</v>
      </c>
      <c r="K134" s="30"/>
      <c r="L134" s="30"/>
      <c r="M134" s="30"/>
      <c r="N134" s="30"/>
      <c r="O134" s="30"/>
      <c r="P134" s="30"/>
      <c r="Q134" s="30"/>
      <c r="R134" s="30"/>
      <c r="S134" s="30"/>
      <c r="T134" s="30"/>
      <c r="W134" s="37"/>
      <c r="X134" s="37"/>
      <c r="Y134" s="1">
        <f>IF($H134=$AD$3,$D134,0)</f>
        <v>0</v>
      </c>
      <c r="Z134" s="36">
        <f>IF($H134=$AD$3,$J134,0)</f>
        <v>0</v>
      </c>
      <c r="AA134" s="37"/>
      <c r="AB134" s="37"/>
      <c r="AC134" s="58"/>
      <c r="AD134" s="58"/>
      <c r="AE134" s="37"/>
    </row>
    <row r="135" spans="1:31" x14ac:dyDescent="0.2">
      <c r="A135" s="1"/>
      <c r="B135" s="39" t="s">
        <v>222</v>
      </c>
      <c r="C135" s="46" t="s">
        <v>22</v>
      </c>
      <c r="D135" s="1"/>
      <c r="E135" s="1"/>
      <c r="F135" s="1"/>
      <c r="G135" s="16">
        <f>INDEX($M$35:$N$65,MATCH(C135,$M$35:$M$65,0),2)</f>
        <v>0</v>
      </c>
      <c r="H135" s="34" t="s">
        <v>22</v>
      </c>
      <c r="I135" s="35"/>
      <c r="J135" s="35">
        <f>IF(H135=AD$3,G135*2*M$11,0)</f>
        <v>0</v>
      </c>
      <c r="K135" s="30"/>
      <c r="L135" s="30"/>
      <c r="M135" s="30"/>
      <c r="N135" s="30"/>
      <c r="O135" s="30"/>
      <c r="P135" s="30"/>
      <c r="Q135" s="30"/>
      <c r="R135" s="30"/>
      <c r="S135" s="30"/>
      <c r="T135" s="30"/>
      <c r="W135" s="37"/>
      <c r="X135" s="37"/>
      <c r="Y135" s="37"/>
      <c r="Z135" s="38"/>
      <c r="AA135" s="37"/>
      <c r="AB135" s="37"/>
      <c r="AC135" s="58"/>
      <c r="AD135" s="58"/>
      <c r="AE135" s="37"/>
    </row>
    <row r="136" spans="1:31" x14ac:dyDescent="0.2">
      <c r="A136" s="20"/>
      <c r="B136" s="257" t="s">
        <v>223</v>
      </c>
      <c r="C136" s="257"/>
      <c r="D136" s="1"/>
      <c r="E136" s="1"/>
      <c r="F136" s="1"/>
      <c r="G136" s="41"/>
      <c r="H136" s="34" t="s">
        <v>22</v>
      </c>
      <c r="I136" s="35"/>
      <c r="J136" s="35">
        <f>IF(H136=AD$3,G136,0)</f>
        <v>0</v>
      </c>
      <c r="K136" s="30"/>
      <c r="L136" s="30"/>
      <c r="M136" s="30"/>
      <c r="N136" s="30"/>
      <c r="O136" s="30"/>
      <c r="W136" s="37"/>
      <c r="X136" s="58"/>
      <c r="Y136" s="37"/>
      <c r="Z136" s="38"/>
      <c r="AA136" s="37"/>
      <c r="AB136" s="37"/>
      <c r="AC136" s="58"/>
      <c r="AD136" s="58"/>
      <c r="AE136" s="37"/>
    </row>
    <row r="137" spans="1:31" x14ac:dyDescent="0.2">
      <c r="A137" s="1" t="s">
        <v>224</v>
      </c>
      <c r="B137" s="256" t="s">
        <v>225</v>
      </c>
      <c r="C137" s="256"/>
      <c r="D137" s="33"/>
      <c r="E137" s="33"/>
      <c r="F137" s="34" t="s">
        <v>23</v>
      </c>
      <c r="G137" s="1"/>
      <c r="H137" s="34" t="s">
        <v>22</v>
      </c>
      <c r="I137" s="35" t="str">
        <f>IF(H137=AD$3,IFERROR(INDEX($AE$2:$AF$10,MATCH(F137,$AE$2:$AE$10,0),2),""),"")</f>
        <v/>
      </c>
      <c r="J137" s="35">
        <f>IF(H137=AD$3,D137*E137*I137,0)</f>
        <v>0</v>
      </c>
      <c r="K137" s="30"/>
      <c r="L137" s="30"/>
      <c r="M137" s="30"/>
      <c r="N137" s="30"/>
      <c r="O137" s="30"/>
      <c r="P137" s="30"/>
      <c r="Q137" s="30"/>
      <c r="R137" s="30"/>
      <c r="S137" s="30"/>
      <c r="T137" s="30"/>
      <c r="W137" s="37"/>
      <c r="X137" s="37"/>
      <c r="Y137" s="1">
        <f>IF($H137=$AD$3,$D137,0)</f>
        <v>0</v>
      </c>
      <c r="Z137" s="36">
        <f>IF($H137=$AD$3,$J137,0)</f>
        <v>0</v>
      </c>
      <c r="AA137" s="37"/>
      <c r="AB137" s="37"/>
      <c r="AC137" s="58"/>
      <c r="AD137" s="58"/>
      <c r="AE137" s="1">
        <f>IF($H137=$AD$3,$D137,0)</f>
        <v>0</v>
      </c>
    </row>
    <row r="138" spans="1:31" x14ac:dyDescent="0.2">
      <c r="A138" s="1" t="s">
        <v>226</v>
      </c>
      <c r="B138" s="256" t="s">
        <v>207</v>
      </c>
      <c r="C138" s="256"/>
      <c r="D138" s="33"/>
      <c r="E138" s="33"/>
      <c r="F138" s="34" t="s">
        <v>23</v>
      </c>
      <c r="G138" s="1"/>
      <c r="H138" s="34" t="s">
        <v>22</v>
      </c>
      <c r="I138" s="35" t="str">
        <f>IF(H138=AD$3,IFERROR(INDEX($AE$2:$AF$10,MATCH(F138,$AE$2:$AE$10,0),2),""),"")</f>
        <v/>
      </c>
      <c r="J138" s="35">
        <f>IF(H138=AD$3,D138*E138*I138,0)</f>
        <v>0</v>
      </c>
      <c r="K138" s="30"/>
      <c r="L138" s="30"/>
      <c r="M138" s="30"/>
      <c r="N138" s="30"/>
      <c r="O138" s="30"/>
      <c r="P138" s="30"/>
      <c r="Q138" s="30"/>
      <c r="R138" s="30"/>
      <c r="S138" s="30"/>
      <c r="T138" s="30"/>
      <c r="W138" s="37"/>
      <c r="X138" s="37"/>
      <c r="Y138" s="1">
        <f>IF($H138=$AD$3,$D138,0)</f>
        <v>0</v>
      </c>
      <c r="Z138" s="36">
        <f>IF($H138=$AD$3,$J138,0)</f>
        <v>0</v>
      </c>
      <c r="AA138" s="37"/>
      <c r="AB138" s="37"/>
      <c r="AC138" s="58"/>
      <c r="AD138" s="58"/>
      <c r="AE138" s="1">
        <f>IF($H138=$AD$3,$D138,0)</f>
        <v>0</v>
      </c>
    </row>
    <row r="139" spans="1:31" x14ac:dyDescent="0.2">
      <c r="A139" s="1" t="s">
        <v>227</v>
      </c>
      <c r="B139" s="256" t="s">
        <v>189</v>
      </c>
      <c r="C139" s="256"/>
      <c r="D139" s="33"/>
      <c r="E139" s="33"/>
      <c r="F139" s="34" t="s">
        <v>23</v>
      </c>
      <c r="G139" s="1"/>
      <c r="H139" s="34" t="s">
        <v>22</v>
      </c>
      <c r="I139" s="35" t="str">
        <f>IF(H139=AD$3,IFERROR(INDEX($AE$2:$AF$10,MATCH(F139,$AE$2:$AE$10,0),2),""),"")</f>
        <v/>
      </c>
      <c r="J139" s="35">
        <f>IF(H139=AD$3,D139*E139*I139,0)</f>
        <v>0</v>
      </c>
      <c r="K139" s="30"/>
      <c r="L139" s="30"/>
      <c r="M139" s="30"/>
      <c r="N139" s="30"/>
      <c r="O139" s="30"/>
      <c r="P139" s="30"/>
      <c r="Q139" s="30"/>
      <c r="R139" s="30"/>
      <c r="S139" s="30"/>
      <c r="T139" s="30"/>
      <c r="W139" s="37"/>
      <c r="X139" s="37"/>
      <c r="Y139" s="1">
        <f>IF($H139=$AD$3,$D139,0)</f>
        <v>0</v>
      </c>
      <c r="Z139" s="36">
        <f>IF($H139=$AD$3,$J139,0)</f>
        <v>0</v>
      </c>
      <c r="AA139" s="37"/>
      <c r="AB139" s="37"/>
      <c r="AC139" s="58"/>
      <c r="AD139" s="58"/>
      <c r="AE139" s="37"/>
    </row>
    <row r="140" spans="1:31" x14ac:dyDescent="0.2">
      <c r="A140" s="1"/>
      <c r="B140" s="39" t="s">
        <v>74</v>
      </c>
      <c r="C140" s="46" t="s">
        <v>22</v>
      </c>
      <c r="D140" s="1"/>
      <c r="E140" s="1"/>
      <c r="F140" s="1"/>
      <c r="G140" s="16">
        <f>INDEX($M$35:$N$65,MATCH(C140,$M$35:$M$65,0),2)</f>
        <v>0</v>
      </c>
      <c r="H140" s="34" t="s">
        <v>22</v>
      </c>
      <c r="I140" s="40"/>
      <c r="J140" s="35">
        <f>IF(H140=AD$3,G140*2*M$11,0)</f>
        <v>0</v>
      </c>
      <c r="K140" s="30"/>
      <c r="P140" s="30"/>
      <c r="Q140" s="30"/>
      <c r="R140" s="30"/>
      <c r="S140" s="30"/>
      <c r="T140" s="30"/>
      <c r="W140" s="37"/>
      <c r="X140" s="37"/>
      <c r="Y140" s="37"/>
      <c r="Z140" s="38"/>
      <c r="AA140" s="37"/>
      <c r="AB140" s="37"/>
      <c r="AC140" s="58"/>
      <c r="AD140" s="58"/>
      <c r="AE140" s="37"/>
    </row>
    <row r="141" spans="1:31" x14ac:dyDescent="0.2">
      <c r="A141" s="1"/>
      <c r="B141" s="246" t="s">
        <v>228</v>
      </c>
      <c r="C141" s="246"/>
      <c r="D141" s="1"/>
      <c r="E141" s="1"/>
      <c r="F141" s="1"/>
      <c r="G141" s="1"/>
      <c r="H141" s="1"/>
      <c r="I141" s="35"/>
      <c r="J141" s="35"/>
      <c r="K141" s="30"/>
      <c r="L141" s="30"/>
      <c r="M141" s="30"/>
      <c r="N141" s="30"/>
      <c r="O141" s="30"/>
      <c r="P141" s="30"/>
      <c r="Q141" s="30"/>
      <c r="R141" s="30"/>
      <c r="S141" s="30"/>
      <c r="T141" s="30"/>
      <c r="W141" s="37"/>
      <c r="X141" s="37"/>
      <c r="Y141" s="37"/>
      <c r="Z141" s="38"/>
      <c r="AA141" s="37"/>
      <c r="AB141" s="37"/>
      <c r="AC141" s="58"/>
      <c r="AD141" s="58"/>
      <c r="AE141" s="37"/>
    </row>
    <row r="142" spans="1:31" x14ac:dyDescent="0.2">
      <c r="A142" s="1" t="s">
        <v>229</v>
      </c>
      <c r="B142" s="256" t="s">
        <v>188</v>
      </c>
      <c r="C142" s="256"/>
      <c r="D142" s="33"/>
      <c r="E142" s="33"/>
      <c r="F142" s="34" t="s">
        <v>23</v>
      </c>
      <c r="G142" s="1"/>
      <c r="H142" s="34" t="s">
        <v>22</v>
      </c>
      <c r="I142" s="35" t="str">
        <f t="shared" ref="I142:I148" si="7">IF(H142=AD$3,IFERROR(INDEX($AE$2:$AF$10,MATCH(F142,$AE$2:$AE$10,0),2),""),"")</f>
        <v/>
      </c>
      <c r="J142" s="35">
        <f t="shared" ref="J142:J148" si="8">IF(H142=AD$3,D142*E142*I142,0)</f>
        <v>0</v>
      </c>
      <c r="K142" s="30"/>
      <c r="L142" s="30"/>
      <c r="M142" s="30"/>
      <c r="N142" s="30"/>
      <c r="O142" s="30"/>
      <c r="P142" s="30"/>
      <c r="Q142" s="30"/>
      <c r="R142" s="30"/>
      <c r="S142" s="30"/>
      <c r="T142" s="30"/>
      <c r="W142" s="37"/>
      <c r="X142" s="58"/>
      <c r="Y142" s="1">
        <f t="shared" ref="Y142:Y148" si="9">IF($H142=$AD$3,$D142,0)</f>
        <v>0</v>
      </c>
      <c r="Z142" s="36">
        <f t="shared" ref="Z142:Z148" si="10">IF($H142=$AD$3,$J142,0)</f>
        <v>0</v>
      </c>
      <c r="AA142" s="37"/>
      <c r="AB142" s="37"/>
      <c r="AC142" s="58"/>
      <c r="AD142" s="58"/>
      <c r="AE142" s="1">
        <f>IF($H142=$AD$3,$D142,0)</f>
        <v>0</v>
      </c>
    </row>
    <row r="143" spans="1:31" x14ac:dyDescent="0.2">
      <c r="A143" s="1" t="s">
        <v>230</v>
      </c>
      <c r="B143" s="256" t="s">
        <v>231</v>
      </c>
      <c r="C143" s="256"/>
      <c r="D143" s="33"/>
      <c r="E143" s="33"/>
      <c r="F143" s="34" t="s">
        <v>23</v>
      </c>
      <c r="G143" s="1"/>
      <c r="H143" s="34" t="s">
        <v>22</v>
      </c>
      <c r="I143" s="35" t="str">
        <f t="shared" si="7"/>
        <v/>
      </c>
      <c r="J143" s="35">
        <f t="shared" si="8"/>
        <v>0</v>
      </c>
      <c r="K143" s="30"/>
      <c r="L143" s="30"/>
      <c r="M143" s="30"/>
      <c r="N143" s="30"/>
      <c r="O143" s="30"/>
      <c r="P143" s="30"/>
      <c r="Q143" s="30"/>
      <c r="R143" s="30"/>
      <c r="S143" s="30"/>
      <c r="T143" s="30"/>
      <c r="W143" s="37"/>
      <c r="X143" s="58"/>
      <c r="Y143" s="1">
        <f t="shared" si="9"/>
        <v>0</v>
      </c>
      <c r="Z143" s="36">
        <f t="shared" si="10"/>
        <v>0</v>
      </c>
      <c r="AA143" s="37"/>
      <c r="AB143" s="37"/>
      <c r="AC143" s="58"/>
      <c r="AD143" s="58"/>
      <c r="AE143" s="37"/>
    </row>
    <row r="144" spans="1:31" x14ac:dyDescent="0.2">
      <c r="A144" s="1" t="s">
        <v>232</v>
      </c>
      <c r="B144" s="256" t="s">
        <v>233</v>
      </c>
      <c r="C144" s="256"/>
      <c r="D144" s="33"/>
      <c r="E144" s="33"/>
      <c r="F144" s="34" t="s">
        <v>23</v>
      </c>
      <c r="G144" s="1"/>
      <c r="H144" s="34" t="s">
        <v>22</v>
      </c>
      <c r="I144" s="35" t="str">
        <f t="shared" si="7"/>
        <v/>
      </c>
      <c r="J144" s="35">
        <f t="shared" si="8"/>
        <v>0</v>
      </c>
      <c r="K144" s="30"/>
      <c r="L144" s="30"/>
      <c r="M144" s="30"/>
      <c r="N144" s="30"/>
      <c r="O144" s="30"/>
      <c r="P144" s="30"/>
      <c r="Q144" s="30"/>
      <c r="R144" s="30"/>
      <c r="S144" s="30"/>
      <c r="T144" s="30"/>
      <c r="W144" s="37"/>
      <c r="X144" s="58"/>
      <c r="Y144" s="1">
        <f t="shared" si="9"/>
        <v>0</v>
      </c>
      <c r="Z144" s="36">
        <f t="shared" si="10"/>
        <v>0</v>
      </c>
      <c r="AA144" s="37"/>
      <c r="AB144" s="37"/>
      <c r="AC144" s="58"/>
      <c r="AD144" s="58"/>
      <c r="AE144" s="1">
        <f>IF($H144=$AD$3,$D144,0)</f>
        <v>0</v>
      </c>
    </row>
    <row r="145" spans="1:31" x14ac:dyDescent="0.2">
      <c r="A145" s="1" t="s">
        <v>234</v>
      </c>
      <c r="B145" s="256" t="s">
        <v>191</v>
      </c>
      <c r="C145" s="256"/>
      <c r="D145" s="33"/>
      <c r="E145" s="33"/>
      <c r="F145" s="34" t="s">
        <v>23</v>
      </c>
      <c r="G145" s="1"/>
      <c r="H145" s="34" t="s">
        <v>22</v>
      </c>
      <c r="I145" s="35" t="str">
        <f t="shared" si="7"/>
        <v/>
      </c>
      <c r="J145" s="35">
        <f t="shared" si="8"/>
        <v>0</v>
      </c>
      <c r="L145" s="30"/>
      <c r="M145" s="30"/>
      <c r="N145" s="30"/>
      <c r="O145" s="30"/>
      <c r="P145" s="30"/>
      <c r="Q145" s="30"/>
      <c r="R145" s="30"/>
      <c r="S145" s="30"/>
      <c r="T145" s="30"/>
      <c r="W145" s="37"/>
      <c r="X145" s="58"/>
      <c r="Y145" s="1">
        <f t="shared" si="9"/>
        <v>0</v>
      </c>
      <c r="Z145" s="36">
        <f t="shared" si="10"/>
        <v>0</v>
      </c>
      <c r="AA145" s="37"/>
      <c r="AB145" s="37"/>
      <c r="AC145" s="58"/>
      <c r="AD145" s="58"/>
      <c r="AE145" s="37"/>
    </row>
    <row r="146" spans="1:31" x14ac:dyDescent="0.2">
      <c r="A146" s="1" t="s">
        <v>235</v>
      </c>
      <c r="B146" s="256" t="s">
        <v>236</v>
      </c>
      <c r="C146" s="256"/>
      <c r="D146" s="33"/>
      <c r="E146" s="33"/>
      <c r="F146" s="34" t="s">
        <v>23</v>
      </c>
      <c r="G146" s="1"/>
      <c r="H146" s="34" t="s">
        <v>22</v>
      </c>
      <c r="I146" s="35" t="str">
        <f t="shared" si="7"/>
        <v/>
      </c>
      <c r="J146" s="35">
        <f t="shared" si="8"/>
        <v>0</v>
      </c>
      <c r="K146" s="30"/>
      <c r="L146" s="30"/>
      <c r="M146" s="30"/>
      <c r="N146" s="30"/>
      <c r="O146" s="30"/>
      <c r="P146" s="30"/>
      <c r="Q146" s="30"/>
      <c r="R146" s="30"/>
      <c r="S146" s="30"/>
      <c r="T146" s="30"/>
      <c r="W146" s="37"/>
      <c r="X146" s="58"/>
      <c r="Y146" s="1">
        <f t="shared" si="9"/>
        <v>0</v>
      </c>
      <c r="Z146" s="36">
        <f t="shared" si="10"/>
        <v>0</v>
      </c>
      <c r="AA146" s="37"/>
      <c r="AB146" s="37"/>
      <c r="AC146" s="58"/>
      <c r="AD146" s="58"/>
      <c r="AE146" s="1">
        <f>IF($H146=$AD$3,$D146,0)</f>
        <v>0</v>
      </c>
    </row>
    <row r="147" spans="1:31" x14ac:dyDescent="0.2">
      <c r="A147" s="1" t="s">
        <v>237</v>
      </c>
      <c r="B147" s="256" t="s">
        <v>238</v>
      </c>
      <c r="C147" s="256"/>
      <c r="D147" s="33"/>
      <c r="E147" s="33"/>
      <c r="F147" s="34" t="s">
        <v>23</v>
      </c>
      <c r="G147" s="1"/>
      <c r="H147" s="34" t="s">
        <v>22</v>
      </c>
      <c r="I147" s="35" t="str">
        <f t="shared" si="7"/>
        <v/>
      </c>
      <c r="J147" s="35">
        <f t="shared" si="8"/>
        <v>0</v>
      </c>
      <c r="K147" s="30"/>
      <c r="L147" s="30"/>
      <c r="M147" s="30"/>
      <c r="N147" s="30"/>
      <c r="O147" s="30"/>
      <c r="P147" s="30"/>
      <c r="Q147" s="30"/>
      <c r="R147" s="30"/>
      <c r="S147" s="30"/>
      <c r="T147" s="30"/>
      <c r="W147" s="37"/>
      <c r="X147" s="58"/>
      <c r="Y147" s="1">
        <f t="shared" si="9"/>
        <v>0</v>
      </c>
      <c r="Z147" s="36">
        <f t="shared" si="10"/>
        <v>0</v>
      </c>
      <c r="AA147" s="37"/>
      <c r="AB147" s="37"/>
      <c r="AC147" s="58"/>
      <c r="AD147" s="58"/>
      <c r="AE147" s="37"/>
    </row>
    <row r="148" spans="1:31" x14ac:dyDescent="0.2">
      <c r="A148" s="1" t="s">
        <v>239</v>
      </c>
      <c r="B148" s="256" t="s">
        <v>240</v>
      </c>
      <c r="C148" s="256"/>
      <c r="D148" s="33"/>
      <c r="E148" s="33"/>
      <c r="F148" s="34" t="s">
        <v>23</v>
      </c>
      <c r="G148" s="1"/>
      <c r="H148" s="34" t="s">
        <v>22</v>
      </c>
      <c r="I148" s="35" t="str">
        <f t="shared" si="7"/>
        <v/>
      </c>
      <c r="J148" s="35">
        <f t="shared" si="8"/>
        <v>0</v>
      </c>
      <c r="K148" s="30"/>
      <c r="L148" s="30"/>
      <c r="M148" s="30"/>
      <c r="N148" s="30"/>
      <c r="O148" s="30"/>
      <c r="P148" s="30"/>
      <c r="Q148" s="30"/>
      <c r="R148" s="30"/>
      <c r="S148" s="30"/>
      <c r="T148" s="30"/>
      <c r="W148" s="37"/>
      <c r="X148" s="58"/>
      <c r="Y148" s="1">
        <f t="shared" si="9"/>
        <v>0</v>
      </c>
      <c r="Z148" s="36">
        <f t="shared" si="10"/>
        <v>0</v>
      </c>
      <c r="AA148" s="37"/>
      <c r="AB148" s="37"/>
      <c r="AC148" s="58"/>
      <c r="AD148" s="58"/>
      <c r="AE148" s="1">
        <f>IF($H148=$AD$3,$D148,0)</f>
        <v>0</v>
      </c>
    </row>
    <row r="149" spans="1:31" x14ac:dyDescent="0.2">
      <c r="A149" s="20"/>
      <c r="B149" s="257" t="s">
        <v>241</v>
      </c>
      <c r="C149" s="257"/>
      <c r="D149" s="1"/>
      <c r="E149" s="1"/>
      <c r="F149" s="1"/>
      <c r="G149" s="41"/>
      <c r="H149" s="34" t="s">
        <v>22</v>
      </c>
      <c r="I149" s="35"/>
      <c r="J149" s="35">
        <f>IF(H149=AD$3,G149,0)</f>
        <v>0</v>
      </c>
      <c r="K149" s="30"/>
      <c r="L149" s="30"/>
      <c r="M149" s="30"/>
      <c r="N149" s="30"/>
      <c r="O149" s="30"/>
      <c r="P149" s="30"/>
      <c r="Q149" s="30"/>
      <c r="R149" s="30"/>
      <c r="S149" s="30"/>
      <c r="T149" s="30"/>
      <c r="W149" s="37"/>
      <c r="X149" s="58"/>
      <c r="Y149" s="37"/>
      <c r="Z149" s="38"/>
      <c r="AA149" s="37"/>
      <c r="AB149" s="37"/>
      <c r="AC149" s="58"/>
      <c r="AD149" s="58"/>
      <c r="AE149" s="37"/>
    </row>
    <row r="150" spans="1:31" x14ac:dyDescent="0.2">
      <c r="A150" s="1" t="s">
        <v>242</v>
      </c>
      <c r="B150" s="256" t="s">
        <v>243</v>
      </c>
      <c r="C150" s="256"/>
      <c r="D150" s="33"/>
      <c r="E150" s="33"/>
      <c r="F150" s="34" t="s">
        <v>23</v>
      </c>
      <c r="G150" s="1"/>
      <c r="H150" s="34" t="s">
        <v>22</v>
      </c>
      <c r="I150" s="35" t="str">
        <f>IF(H150=AD$3,IFERROR(INDEX($AE$2:$AF$10,MATCH(F150,$AE$2:$AE$10,0),2),""),"")</f>
        <v/>
      </c>
      <c r="J150" s="35">
        <f>IF(H150=AD$3,D150*E150*I150,0)</f>
        <v>0</v>
      </c>
      <c r="K150" s="30"/>
      <c r="L150" s="30"/>
      <c r="M150" s="30"/>
      <c r="N150" s="30"/>
      <c r="O150" s="30"/>
      <c r="P150" s="30"/>
      <c r="Q150" s="30"/>
      <c r="R150" s="30"/>
      <c r="S150" s="30"/>
      <c r="T150" s="30"/>
      <c r="W150" s="37"/>
      <c r="X150" s="37"/>
      <c r="Y150" s="1">
        <f>IF($H150=$AD$3,$D150,0)</f>
        <v>0</v>
      </c>
      <c r="Z150" s="36">
        <f>IF($H150=$AD$3,$J150,0)</f>
        <v>0</v>
      </c>
      <c r="AA150" s="37"/>
      <c r="AB150" s="37"/>
      <c r="AC150" s="58"/>
      <c r="AD150" s="58"/>
      <c r="AE150" s="37"/>
    </row>
    <row r="151" spans="1:31" x14ac:dyDescent="0.2">
      <c r="A151" s="1"/>
      <c r="B151" s="39" t="s">
        <v>222</v>
      </c>
      <c r="C151" s="46" t="s">
        <v>22</v>
      </c>
      <c r="D151" s="1"/>
      <c r="E151" s="1"/>
      <c r="F151" s="1"/>
      <c r="G151" s="16">
        <f>INDEX($M$35:$N$65,MATCH(C151,$M$35:$M$65,0),2)</f>
        <v>0</v>
      </c>
      <c r="H151" s="34" t="s">
        <v>22</v>
      </c>
      <c r="I151" s="35"/>
      <c r="J151" s="35">
        <f>IF(H151=AD$3,G151*2*M$11,0)</f>
        <v>0</v>
      </c>
      <c r="K151" s="30"/>
      <c r="L151" s="30"/>
      <c r="M151" s="30"/>
      <c r="N151" s="30"/>
      <c r="O151" s="30"/>
      <c r="P151" s="30"/>
      <c r="Q151" s="30"/>
      <c r="R151" s="30"/>
      <c r="S151" s="30"/>
      <c r="T151" s="30"/>
      <c r="W151" s="37"/>
      <c r="X151" s="37"/>
      <c r="Y151" s="1">
        <f>IF($H151=$AD$3,$D151,0)</f>
        <v>0</v>
      </c>
      <c r="Z151" s="36">
        <f>IF($H151=$AD$3,$J151,0)</f>
        <v>0</v>
      </c>
      <c r="AA151" s="37"/>
      <c r="AB151" s="37"/>
      <c r="AC151" s="58"/>
      <c r="AD151" s="58"/>
      <c r="AE151" s="37"/>
    </row>
    <row r="152" spans="1:31" x14ac:dyDescent="0.2">
      <c r="A152" s="20"/>
      <c r="B152" s="257" t="s">
        <v>223</v>
      </c>
      <c r="C152" s="257"/>
      <c r="D152" s="1"/>
      <c r="E152" s="1"/>
      <c r="F152" s="1"/>
      <c r="G152" s="41"/>
      <c r="H152" s="34" t="s">
        <v>22</v>
      </c>
      <c r="I152" s="35"/>
      <c r="J152" s="35">
        <f>IF(H152=AD$3,G152,0)</f>
        <v>0</v>
      </c>
      <c r="K152" s="30"/>
      <c r="L152" s="30"/>
      <c r="M152" s="30"/>
      <c r="N152" s="30"/>
      <c r="O152" s="30"/>
      <c r="P152" s="30"/>
      <c r="Q152" s="30"/>
      <c r="R152" s="30"/>
      <c r="S152" s="30"/>
      <c r="T152" s="30"/>
      <c r="W152" s="37"/>
      <c r="X152" s="58"/>
      <c r="Y152" s="37"/>
      <c r="Z152" s="38"/>
      <c r="AA152" s="37"/>
      <c r="AB152" s="37"/>
      <c r="AC152" s="58"/>
      <c r="AD152" s="58"/>
      <c r="AE152" s="37"/>
    </row>
    <row r="153" spans="1:31" x14ac:dyDescent="0.2">
      <c r="A153" s="1" t="s">
        <v>244</v>
      </c>
      <c r="B153" s="256" t="s">
        <v>245</v>
      </c>
      <c r="C153" s="256"/>
      <c r="D153" s="33"/>
      <c r="E153" s="33"/>
      <c r="F153" s="34" t="s">
        <v>23</v>
      </c>
      <c r="G153" s="1"/>
      <c r="H153" s="34" t="s">
        <v>22</v>
      </c>
      <c r="I153" s="35" t="str">
        <f>IF(H153=AD$3,IFERROR(INDEX($AE$2:$AF$10,MATCH(F153,$AE$2:$AE$10,0),2),""),"")</f>
        <v/>
      </c>
      <c r="J153" s="35">
        <f>IF(H153=AD$3,D153*E153*I153,0)</f>
        <v>0</v>
      </c>
      <c r="K153" s="30"/>
      <c r="L153" s="30"/>
      <c r="M153" s="30"/>
      <c r="N153" s="30"/>
      <c r="O153" s="30"/>
      <c r="W153" s="37"/>
      <c r="X153" s="58"/>
      <c r="Y153" s="1">
        <f>IF($H153=$AD$3,$D153,0)</f>
        <v>0</v>
      </c>
      <c r="Z153" s="36">
        <f>IF($H153=$AD$3,$J153,0)</f>
        <v>0</v>
      </c>
      <c r="AA153" s="37"/>
      <c r="AB153" s="37"/>
      <c r="AC153" s="58"/>
      <c r="AD153" s="58"/>
      <c r="AE153" s="37"/>
    </row>
    <row r="154" spans="1:31" x14ac:dyDescent="0.2">
      <c r="A154" s="20"/>
      <c r="B154" s="257" t="s">
        <v>66</v>
      </c>
      <c r="C154" s="257"/>
      <c r="D154" s="1"/>
      <c r="E154" s="1"/>
      <c r="F154" s="1"/>
      <c r="G154" s="1">
        <f>IF(OR(G$16="",G$16=0),0,G$16)</f>
        <v>0</v>
      </c>
      <c r="H154" s="34" t="s">
        <v>22</v>
      </c>
      <c r="I154" s="35"/>
      <c r="J154" s="35">
        <f>IF(H154=AD$3,G154*2*M$11,0)</f>
        <v>0</v>
      </c>
      <c r="K154" s="30"/>
      <c r="L154" s="30"/>
      <c r="M154" s="30"/>
      <c r="N154" s="30"/>
      <c r="O154" s="30"/>
      <c r="P154" s="30"/>
      <c r="Q154" s="30"/>
      <c r="R154" s="30"/>
      <c r="S154" s="30"/>
      <c r="T154" s="30"/>
      <c r="W154" s="37"/>
      <c r="X154" s="38"/>
      <c r="Y154" s="37"/>
      <c r="Z154" s="38"/>
      <c r="AA154" s="37"/>
      <c r="AB154" s="38"/>
      <c r="AC154" s="66"/>
      <c r="AD154" s="66"/>
      <c r="AE154" s="37"/>
    </row>
    <row r="155" spans="1:31" x14ac:dyDescent="0.2">
      <c r="A155" s="1" t="s">
        <v>246</v>
      </c>
      <c r="B155" s="256" t="s">
        <v>207</v>
      </c>
      <c r="C155" s="256"/>
      <c r="D155" s="33"/>
      <c r="E155" s="33"/>
      <c r="F155" s="34" t="s">
        <v>23</v>
      </c>
      <c r="G155" s="1"/>
      <c r="H155" s="34" t="s">
        <v>22</v>
      </c>
      <c r="I155" s="35" t="str">
        <f>IF(H155=AD$3,IFERROR(INDEX($AE$2:$AF$10,MATCH(F155,$AE$2:$AE$10,0),2),""),"")</f>
        <v/>
      </c>
      <c r="J155" s="35">
        <f>IF(H155=AD$3,D155*E155*I155,0)</f>
        <v>0</v>
      </c>
      <c r="K155" s="30"/>
      <c r="L155" s="30"/>
      <c r="M155" s="30"/>
      <c r="N155" s="30"/>
      <c r="O155" s="30"/>
      <c r="P155" s="30"/>
      <c r="Q155" s="30"/>
      <c r="R155" s="30"/>
      <c r="S155" s="30"/>
      <c r="T155" s="30"/>
      <c r="W155" s="37"/>
      <c r="X155" s="58"/>
      <c r="Y155" s="1">
        <f>IF($H155=$AD$3,$D155,0)</f>
        <v>0</v>
      </c>
      <c r="Z155" s="36">
        <f>IF($H155=$AD$3,$J155,0)</f>
        <v>0</v>
      </c>
      <c r="AA155" s="37"/>
      <c r="AB155" s="37"/>
      <c r="AC155" s="58"/>
      <c r="AD155" s="58"/>
      <c r="AE155" s="1">
        <f>IF($H155=$AD$3,$D155,0)</f>
        <v>0</v>
      </c>
    </row>
    <row r="156" spans="1:31" x14ac:dyDescent="0.2">
      <c r="A156" s="1" t="s">
        <v>247</v>
      </c>
      <c r="B156" s="256" t="s">
        <v>189</v>
      </c>
      <c r="C156" s="256"/>
      <c r="D156" s="33"/>
      <c r="E156" s="33"/>
      <c r="F156" s="34" t="s">
        <v>23</v>
      </c>
      <c r="G156" s="1"/>
      <c r="H156" s="34" t="s">
        <v>22</v>
      </c>
      <c r="I156" s="35" t="str">
        <f>IF(H156=AD$3,IFERROR(INDEX($AE$2:$AF$10,MATCH(F156,$AE$2:$AE$10,0),2),""),"")</f>
        <v/>
      </c>
      <c r="J156" s="35">
        <f>IF(H156=AD$3,D156*E156*I156,0)</f>
        <v>0</v>
      </c>
      <c r="K156" s="30"/>
      <c r="L156" s="30"/>
      <c r="M156" s="30"/>
      <c r="N156" s="30"/>
      <c r="O156" s="30"/>
      <c r="P156" s="30"/>
      <c r="Q156" s="30"/>
      <c r="R156" s="30"/>
      <c r="S156" s="30"/>
      <c r="T156" s="30"/>
      <c r="W156" s="37"/>
      <c r="X156" s="58"/>
      <c r="Y156" s="1">
        <f>IF($H156=$AD$3,$D156,0)</f>
        <v>0</v>
      </c>
      <c r="Z156" s="36">
        <f>IF($H156=$AD$3,$J156,0)</f>
        <v>0</v>
      </c>
      <c r="AA156" s="37"/>
      <c r="AB156" s="37"/>
      <c r="AC156" s="58"/>
      <c r="AD156" s="58"/>
      <c r="AE156" s="37"/>
    </row>
    <row r="157" spans="1:31" x14ac:dyDescent="0.2">
      <c r="A157" s="1"/>
      <c r="B157" s="39" t="s">
        <v>74</v>
      </c>
      <c r="C157" s="46" t="s">
        <v>22</v>
      </c>
      <c r="D157" s="1"/>
      <c r="E157" s="1"/>
      <c r="F157" s="1"/>
      <c r="G157" s="16">
        <f>INDEX($M$35:$N$65,MATCH(C157,$M$35:$M$65,0),2)</f>
        <v>0</v>
      </c>
      <c r="H157" s="34" t="s">
        <v>22</v>
      </c>
      <c r="I157" s="40"/>
      <c r="J157" s="35">
        <f>IF(H157=AD$3,G157*2*M$11,0)</f>
        <v>0</v>
      </c>
      <c r="K157" s="30"/>
      <c r="P157" s="30"/>
      <c r="Q157" s="30"/>
      <c r="R157" s="30"/>
      <c r="S157" s="30"/>
      <c r="T157" s="30"/>
      <c r="W157" s="37"/>
      <c r="X157" s="58"/>
      <c r="Y157" s="37"/>
      <c r="Z157" s="38"/>
      <c r="AA157" s="37"/>
      <c r="AB157" s="37"/>
      <c r="AC157" s="58"/>
      <c r="AD157" s="58"/>
      <c r="AE157" s="37"/>
    </row>
    <row r="158" spans="1:31" x14ac:dyDescent="0.2">
      <c r="A158" s="1"/>
      <c r="B158" s="246" t="s">
        <v>248</v>
      </c>
      <c r="C158" s="246"/>
      <c r="D158" s="1"/>
      <c r="E158" s="1"/>
      <c r="F158" s="1"/>
      <c r="G158" s="1"/>
      <c r="H158" s="1"/>
      <c r="I158" s="35"/>
      <c r="J158" s="35"/>
      <c r="K158" s="30"/>
      <c r="L158" s="30"/>
      <c r="M158" s="30"/>
      <c r="N158" s="30"/>
      <c r="O158" s="30"/>
      <c r="P158" s="30"/>
      <c r="Q158" s="30"/>
      <c r="R158" s="30"/>
      <c r="S158" s="30"/>
      <c r="T158" s="30"/>
      <c r="W158" s="37"/>
      <c r="X158" s="37"/>
      <c r="Y158" s="37"/>
      <c r="Z158" s="38"/>
      <c r="AA158" s="37"/>
      <c r="AB158" s="37"/>
      <c r="AC158" s="58"/>
      <c r="AD158" s="58"/>
      <c r="AE158" s="37"/>
    </row>
    <row r="159" spans="1:31" x14ac:dyDescent="0.2">
      <c r="A159" s="1" t="s">
        <v>249</v>
      </c>
      <c r="B159" s="256" t="s">
        <v>250</v>
      </c>
      <c r="C159" s="256"/>
      <c r="D159" s="33"/>
      <c r="E159" s="33"/>
      <c r="F159" s="34" t="s">
        <v>23</v>
      </c>
      <c r="G159" s="1"/>
      <c r="H159" s="34" t="s">
        <v>22</v>
      </c>
      <c r="I159" s="35" t="str">
        <f t="shared" ref="I159:I164" si="11">IF(H159=AD$3,IFERROR(INDEX($AE$2:$AF$10,MATCH(F159,$AE$2:$AE$10,0),2),""),"")</f>
        <v/>
      </c>
      <c r="J159" s="35">
        <f t="shared" ref="J159:J164" si="12">IF(H159=AD$3,D159*E159*I159,0)</f>
        <v>0</v>
      </c>
      <c r="K159" s="30"/>
      <c r="L159" s="30"/>
      <c r="M159" s="30"/>
      <c r="N159" s="30"/>
      <c r="O159" s="30"/>
      <c r="P159" s="30"/>
      <c r="Q159" s="30"/>
      <c r="R159" s="30"/>
      <c r="S159" s="30"/>
      <c r="T159" s="30"/>
      <c r="W159" s="37"/>
      <c r="X159" s="37"/>
      <c r="Y159" s="1">
        <f t="shared" ref="Y159:Y164" si="13">IF($H159=$AD$3,$D159,0)</f>
        <v>0</v>
      </c>
      <c r="Z159" s="36">
        <f t="shared" ref="Z159:Z164" si="14">IF($H159=$AD$3,$J159,0)</f>
        <v>0</v>
      </c>
      <c r="AA159" s="37"/>
      <c r="AB159" s="37"/>
      <c r="AC159" s="58"/>
      <c r="AD159" s="58"/>
      <c r="AE159" s="37"/>
    </row>
    <row r="160" spans="1:31" x14ac:dyDescent="0.2">
      <c r="A160" s="1" t="s">
        <v>251</v>
      </c>
      <c r="B160" s="256" t="s">
        <v>252</v>
      </c>
      <c r="C160" s="256"/>
      <c r="D160" s="33"/>
      <c r="E160" s="33"/>
      <c r="F160" s="34" t="s">
        <v>23</v>
      </c>
      <c r="G160" s="1"/>
      <c r="H160" s="34" t="s">
        <v>22</v>
      </c>
      <c r="I160" s="35" t="str">
        <f t="shared" si="11"/>
        <v/>
      </c>
      <c r="J160" s="35">
        <f t="shared" si="12"/>
        <v>0</v>
      </c>
      <c r="K160" s="30"/>
      <c r="L160" s="30"/>
      <c r="M160" s="30"/>
      <c r="N160" s="30"/>
      <c r="O160" s="30"/>
      <c r="P160" s="30"/>
      <c r="Q160" s="30"/>
      <c r="R160" s="30"/>
      <c r="S160" s="30"/>
      <c r="T160" s="30"/>
      <c r="W160" s="37"/>
      <c r="X160" s="37"/>
      <c r="Y160" s="1">
        <f t="shared" si="13"/>
        <v>0</v>
      </c>
      <c r="Z160" s="36">
        <f t="shared" si="14"/>
        <v>0</v>
      </c>
      <c r="AA160" s="37"/>
      <c r="AB160" s="37"/>
      <c r="AC160" s="58"/>
      <c r="AD160" s="58"/>
      <c r="AE160" s="1">
        <f>IF($H160=$AD$3,$D160,0)</f>
        <v>0</v>
      </c>
    </row>
    <row r="161" spans="1:31" x14ac:dyDescent="0.2">
      <c r="A161" s="1" t="s">
        <v>253</v>
      </c>
      <c r="B161" s="256" t="s">
        <v>250</v>
      </c>
      <c r="C161" s="256"/>
      <c r="D161" s="33"/>
      <c r="E161" s="33"/>
      <c r="F161" s="34" t="s">
        <v>23</v>
      </c>
      <c r="G161" s="1"/>
      <c r="H161" s="34" t="s">
        <v>22</v>
      </c>
      <c r="I161" s="35" t="str">
        <f t="shared" si="11"/>
        <v/>
      </c>
      <c r="J161" s="35">
        <f t="shared" si="12"/>
        <v>0</v>
      </c>
      <c r="K161" s="30"/>
      <c r="L161" s="30"/>
      <c r="M161" s="30"/>
      <c r="N161" s="30"/>
      <c r="O161" s="30"/>
      <c r="W161" s="37"/>
      <c r="X161" s="37"/>
      <c r="Y161" s="1">
        <f t="shared" si="13"/>
        <v>0</v>
      </c>
      <c r="Z161" s="36">
        <f t="shared" si="14"/>
        <v>0</v>
      </c>
      <c r="AA161" s="37"/>
      <c r="AB161" s="37"/>
      <c r="AC161" s="58"/>
      <c r="AD161" s="58"/>
      <c r="AE161" s="37"/>
    </row>
    <row r="162" spans="1:31" x14ac:dyDescent="0.2">
      <c r="A162" s="1" t="s">
        <v>254</v>
      </c>
      <c r="B162" s="256" t="s">
        <v>252</v>
      </c>
      <c r="C162" s="256"/>
      <c r="D162" s="33"/>
      <c r="E162" s="33"/>
      <c r="F162" s="34" t="s">
        <v>23</v>
      </c>
      <c r="G162" s="1"/>
      <c r="H162" s="34" t="s">
        <v>22</v>
      </c>
      <c r="I162" s="35" t="str">
        <f t="shared" si="11"/>
        <v/>
      </c>
      <c r="J162" s="35">
        <f t="shared" si="12"/>
        <v>0</v>
      </c>
      <c r="L162" s="30"/>
      <c r="M162" s="30"/>
      <c r="N162" s="30"/>
      <c r="O162" s="30"/>
      <c r="P162" s="30"/>
      <c r="Q162" s="30"/>
      <c r="R162" s="30"/>
      <c r="S162" s="30"/>
      <c r="T162" s="30"/>
      <c r="W162" s="37"/>
      <c r="X162" s="37"/>
      <c r="Y162" s="1">
        <f t="shared" si="13"/>
        <v>0</v>
      </c>
      <c r="Z162" s="36">
        <f t="shared" si="14"/>
        <v>0</v>
      </c>
      <c r="AA162" s="37"/>
      <c r="AB162" s="37"/>
      <c r="AC162" s="58"/>
      <c r="AD162" s="58"/>
      <c r="AE162" s="1">
        <f>IF($H162=$AD$3,$D162,0)</f>
        <v>0</v>
      </c>
    </row>
    <row r="163" spans="1:31" x14ac:dyDescent="0.2">
      <c r="A163" s="1" t="s">
        <v>255</v>
      </c>
      <c r="B163" s="256" t="s">
        <v>256</v>
      </c>
      <c r="C163" s="256"/>
      <c r="D163" s="33"/>
      <c r="E163" s="33"/>
      <c r="F163" s="34" t="s">
        <v>23</v>
      </c>
      <c r="G163" s="1"/>
      <c r="H163" s="34" t="s">
        <v>22</v>
      </c>
      <c r="I163" s="35" t="str">
        <f t="shared" si="11"/>
        <v/>
      </c>
      <c r="J163" s="35">
        <f t="shared" si="12"/>
        <v>0</v>
      </c>
      <c r="K163" s="30"/>
      <c r="L163" s="30"/>
      <c r="M163" s="30"/>
      <c r="N163" s="30"/>
      <c r="O163" s="30"/>
      <c r="P163" s="30"/>
      <c r="Q163" s="30"/>
      <c r="R163" s="30"/>
      <c r="S163" s="30"/>
      <c r="T163" s="30"/>
      <c r="W163" s="37"/>
      <c r="X163" s="37"/>
      <c r="Y163" s="1">
        <f t="shared" si="13"/>
        <v>0</v>
      </c>
      <c r="Z163" s="36">
        <f t="shared" si="14"/>
        <v>0</v>
      </c>
      <c r="AA163" s="37"/>
      <c r="AB163" s="37"/>
      <c r="AC163" s="58"/>
      <c r="AD163" s="58"/>
      <c r="AE163" s="37"/>
    </row>
    <row r="164" spans="1:31" x14ac:dyDescent="0.2">
      <c r="A164" s="1" t="s">
        <v>257</v>
      </c>
      <c r="B164" s="256" t="s">
        <v>258</v>
      </c>
      <c r="C164" s="256"/>
      <c r="D164" s="33"/>
      <c r="E164" s="33"/>
      <c r="F164" s="34" t="s">
        <v>23</v>
      </c>
      <c r="G164" s="1"/>
      <c r="H164" s="34" t="s">
        <v>22</v>
      </c>
      <c r="I164" s="35" t="str">
        <f t="shared" si="11"/>
        <v/>
      </c>
      <c r="J164" s="35">
        <f t="shared" si="12"/>
        <v>0</v>
      </c>
      <c r="K164" s="30"/>
      <c r="L164" s="30"/>
      <c r="M164" s="30"/>
      <c r="N164" s="30"/>
      <c r="O164" s="30"/>
      <c r="P164" s="30"/>
      <c r="Q164" s="30"/>
      <c r="R164" s="30"/>
      <c r="S164" s="30"/>
      <c r="T164" s="30"/>
      <c r="W164" s="37"/>
      <c r="X164" s="37"/>
      <c r="Y164" s="1">
        <f t="shared" si="13"/>
        <v>0</v>
      </c>
      <c r="Z164" s="36">
        <f t="shared" si="14"/>
        <v>0</v>
      </c>
      <c r="AA164" s="37"/>
      <c r="AB164" s="37"/>
      <c r="AC164" s="58"/>
      <c r="AD164" s="58"/>
      <c r="AE164" s="37"/>
    </row>
    <row r="165" spans="1:31" x14ac:dyDescent="0.2">
      <c r="A165" s="1"/>
      <c r="B165" s="39" t="s">
        <v>74</v>
      </c>
      <c r="C165" s="46" t="s">
        <v>22</v>
      </c>
      <c r="D165" s="1"/>
      <c r="E165" s="1"/>
      <c r="F165" s="1"/>
      <c r="G165" s="16">
        <f>INDEX($M$35:$N$65,MATCH(C165,$M$35:$M$65,0),2)</f>
        <v>0</v>
      </c>
      <c r="H165" s="34" t="s">
        <v>22</v>
      </c>
      <c r="I165" s="40"/>
      <c r="J165" s="35">
        <f>IF(H165=AD$3,G165*2*M$11,0)</f>
        <v>0</v>
      </c>
      <c r="K165" s="30"/>
      <c r="P165" s="30"/>
      <c r="Q165" s="30"/>
      <c r="R165" s="30"/>
      <c r="S165" s="30"/>
      <c r="T165" s="30"/>
      <c r="W165" s="37"/>
      <c r="X165" s="37"/>
      <c r="Y165" s="37"/>
      <c r="Z165" s="38"/>
      <c r="AA165" s="37"/>
      <c r="AB165" s="37"/>
      <c r="AC165" s="58"/>
      <c r="AD165" s="58"/>
      <c r="AE165" s="37"/>
    </row>
    <row r="166" spans="1:31" x14ac:dyDescent="0.2">
      <c r="A166" s="1"/>
      <c r="B166" s="246" t="s">
        <v>259</v>
      </c>
      <c r="C166" s="246"/>
      <c r="D166" s="1"/>
      <c r="E166" s="1"/>
      <c r="F166" s="1"/>
      <c r="G166" s="1"/>
      <c r="H166" s="1"/>
      <c r="I166" s="35"/>
      <c r="J166" s="35"/>
      <c r="K166" s="30"/>
      <c r="L166" s="30"/>
      <c r="M166" s="30"/>
      <c r="N166" s="30"/>
      <c r="O166" s="30"/>
      <c r="W166" s="37"/>
      <c r="X166" s="37"/>
      <c r="Y166" s="37"/>
      <c r="Z166" s="38"/>
      <c r="AA166" s="37"/>
      <c r="AB166" s="37"/>
      <c r="AC166" s="58"/>
      <c r="AD166" s="58"/>
      <c r="AE166" s="37"/>
    </row>
    <row r="167" spans="1:31" x14ac:dyDescent="0.2">
      <c r="A167" s="1" t="s">
        <v>260</v>
      </c>
      <c r="B167" s="256" t="s">
        <v>261</v>
      </c>
      <c r="C167" s="256"/>
      <c r="D167" s="33"/>
      <c r="E167" s="33"/>
      <c r="F167" s="34" t="s">
        <v>23</v>
      </c>
      <c r="G167" s="1"/>
      <c r="H167" s="34" t="s">
        <v>22</v>
      </c>
      <c r="I167" s="35" t="str">
        <f>IF(H167=AD$3,IFERROR(INDEX($AE$2:$AF$10,MATCH(F167,$AE$2:$AE$10,0),2),""),"")</f>
        <v/>
      </c>
      <c r="J167" s="35">
        <f>IF(H167=AD$3,D167*E167*I167,0)</f>
        <v>0</v>
      </c>
      <c r="K167" s="30"/>
      <c r="L167" s="30"/>
      <c r="M167" s="30"/>
      <c r="N167" s="30"/>
      <c r="O167" s="30"/>
      <c r="P167" s="30"/>
      <c r="Q167" s="30"/>
      <c r="R167" s="30"/>
      <c r="S167" s="30"/>
      <c r="T167" s="30"/>
      <c r="W167" s="37"/>
      <c r="X167" s="37"/>
      <c r="Y167" s="37"/>
      <c r="Z167" s="38"/>
      <c r="AA167" s="1">
        <f>IF($H167=$AD$3,$D167,0)</f>
        <v>0</v>
      </c>
      <c r="AB167" s="36">
        <f>IF($H167=$AD$3,$J167,0)</f>
        <v>0</v>
      </c>
      <c r="AC167" s="58"/>
      <c r="AD167" s="58"/>
      <c r="AE167" s="37"/>
    </row>
    <row r="168" spans="1:31" x14ac:dyDescent="0.2">
      <c r="A168" s="1" t="s">
        <v>262</v>
      </c>
      <c r="B168" s="256" t="s">
        <v>263</v>
      </c>
      <c r="C168" s="256"/>
      <c r="D168" s="33"/>
      <c r="E168" s="33"/>
      <c r="F168" s="34" t="s">
        <v>23</v>
      </c>
      <c r="G168" s="1"/>
      <c r="H168" s="34" t="s">
        <v>22</v>
      </c>
      <c r="I168" s="35" t="str">
        <f>IF(H168=AD$3,IFERROR(INDEX($AE$2:$AF$10,MATCH(F168,$AE$2:$AE$10,0),2),""),"")</f>
        <v/>
      </c>
      <c r="J168" s="35">
        <f>IF(H168=AD$3,D168*E168*I168,0)</f>
        <v>0</v>
      </c>
      <c r="K168" s="30"/>
      <c r="L168" s="30"/>
      <c r="M168" s="30"/>
      <c r="N168" s="30"/>
      <c r="O168" s="30"/>
      <c r="P168" s="30"/>
      <c r="Q168" s="30"/>
      <c r="R168" s="30"/>
      <c r="S168" s="30"/>
      <c r="T168" s="30"/>
      <c r="W168" s="37"/>
      <c r="X168" s="37"/>
      <c r="Y168" s="37"/>
      <c r="Z168" s="38"/>
      <c r="AA168" s="1">
        <f>IF($H168=$AD$3,$D168,0)</f>
        <v>0</v>
      </c>
      <c r="AB168" s="36">
        <f>IF($H168=$AD$3,$J168,0)</f>
        <v>0</v>
      </c>
      <c r="AC168" s="58"/>
      <c r="AD168" s="58"/>
      <c r="AE168" s="1">
        <f>IF($H168=$AD$3,$D168,0)</f>
        <v>0</v>
      </c>
    </row>
    <row r="169" spans="1:31" x14ac:dyDescent="0.2">
      <c r="A169" s="1" t="s">
        <v>264</v>
      </c>
      <c r="B169" s="256" t="s">
        <v>265</v>
      </c>
      <c r="C169" s="256"/>
      <c r="D169" s="33"/>
      <c r="E169" s="33"/>
      <c r="F169" s="34" t="s">
        <v>23</v>
      </c>
      <c r="G169" s="1"/>
      <c r="H169" s="34" t="s">
        <v>22</v>
      </c>
      <c r="I169" s="35" t="str">
        <f>IF(H169=AD$3,IFERROR(INDEX($AE$2:$AF$10,MATCH(F169,$AE$2:$AE$10,0),2),""),"")</f>
        <v/>
      </c>
      <c r="J169" s="35">
        <f>IF(H169=AD$3,D169*E169*I169,0)</f>
        <v>0</v>
      </c>
      <c r="K169" s="30"/>
      <c r="L169" s="30"/>
      <c r="M169" s="30"/>
      <c r="N169" s="30"/>
      <c r="O169" s="30"/>
      <c r="P169" s="30"/>
      <c r="Q169" s="30"/>
      <c r="R169" s="30"/>
      <c r="S169" s="30"/>
      <c r="T169" s="30"/>
      <c r="W169" s="37"/>
      <c r="X169" s="37"/>
      <c r="Y169" s="37"/>
      <c r="Z169" s="38"/>
      <c r="AA169" s="1">
        <f>IF($H169=$AD$3,$D169,0)</f>
        <v>0</v>
      </c>
      <c r="AB169" s="36">
        <f>IF($H169=$AD$3,$J169,0)</f>
        <v>0</v>
      </c>
      <c r="AC169" s="58"/>
      <c r="AD169" s="58"/>
      <c r="AE169" s="37"/>
    </row>
    <row r="170" spans="1:31" x14ac:dyDescent="0.2">
      <c r="A170" s="1"/>
      <c r="B170" s="246" t="s">
        <v>266</v>
      </c>
      <c r="C170" s="246"/>
      <c r="D170" s="1"/>
      <c r="E170" s="1"/>
      <c r="F170" s="1"/>
      <c r="G170" s="1"/>
      <c r="H170" s="1"/>
      <c r="I170" s="35"/>
      <c r="J170" s="35"/>
      <c r="P170" s="30"/>
      <c r="Q170" s="30"/>
      <c r="R170" s="30"/>
      <c r="S170" s="30"/>
      <c r="T170" s="30"/>
      <c r="W170" s="37"/>
      <c r="X170" s="37"/>
      <c r="Y170" s="37"/>
      <c r="Z170" s="38"/>
      <c r="AA170" s="37"/>
      <c r="AB170" s="38"/>
      <c r="AC170" s="58"/>
      <c r="AD170" s="58"/>
      <c r="AE170" s="37"/>
    </row>
    <row r="171" spans="1:31" x14ac:dyDescent="0.2">
      <c r="A171" s="1" t="s">
        <v>267</v>
      </c>
      <c r="B171" s="256" t="s">
        <v>268</v>
      </c>
      <c r="C171" s="256"/>
      <c r="D171" s="33"/>
      <c r="E171" s="33"/>
      <c r="F171" s="34" t="s">
        <v>23</v>
      </c>
      <c r="G171" s="1"/>
      <c r="H171" s="34" t="s">
        <v>22</v>
      </c>
      <c r="I171" s="35" t="str">
        <f t="shared" ref="I171:I176" si="15">IF(H171=AD$3,IFERROR(INDEX($AE$2:$AF$10,MATCH(F171,$AE$2:$AE$10,0),2),""),"")</f>
        <v/>
      </c>
      <c r="J171" s="35">
        <f t="shared" ref="J171:J176" si="16">IF(H171=AD$3,D171*E171*I171,0)</f>
        <v>0</v>
      </c>
      <c r="K171" s="30"/>
      <c r="L171" s="30"/>
      <c r="M171" s="30"/>
      <c r="N171" s="30"/>
      <c r="O171" s="30"/>
      <c r="P171" s="30"/>
      <c r="Q171" s="30"/>
      <c r="R171" s="30"/>
      <c r="S171" s="30"/>
      <c r="T171" s="30"/>
      <c r="W171" s="37"/>
      <c r="X171" s="37"/>
      <c r="Y171" s="37"/>
      <c r="Z171" s="38"/>
      <c r="AA171" s="37"/>
      <c r="AB171" s="38"/>
      <c r="AC171" s="58"/>
      <c r="AD171" s="58"/>
      <c r="AE171" s="37"/>
    </row>
    <row r="172" spans="1:31" x14ac:dyDescent="0.2">
      <c r="A172" s="1" t="s">
        <v>269</v>
      </c>
      <c r="B172" s="256" t="s">
        <v>270</v>
      </c>
      <c r="C172" s="256"/>
      <c r="D172" s="33"/>
      <c r="E172" s="33"/>
      <c r="F172" s="34" t="s">
        <v>23</v>
      </c>
      <c r="G172" s="1"/>
      <c r="H172" s="34" t="s">
        <v>22</v>
      </c>
      <c r="I172" s="35" t="str">
        <f t="shared" si="15"/>
        <v/>
      </c>
      <c r="J172" s="35">
        <f t="shared" si="16"/>
        <v>0</v>
      </c>
      <c r="K172" s="30"/>
      <c r="L172" s="30"/>
      <c r="M172" s="30"/>
      <c r="N172" s="30"/>
      <c r="O172" s="30"/>
      <c r="P172" s="30"/>
      <c r="Q172" s="30"/>
      <c r="R172" s="30"/>
      <c r="S172" s="30"/>
      <c r="T172" s="30"/>
      <c r="W172" s="37"/>
      <c r="X172" s="37"/>
      <c r="Y172" s="37"/>
      <c r="Z172" s="38"/>
      <c r="AA172" s="1">
        <f>IF($H171=$AD$3,$D171,0)</f>
        <v>0</v>
      </c>
      <c r="AB172" s="36">
        <f>IF($H171=$AD$3,$J171,0)</f>
        <v>0</v>
      </c>
      <c r="AC172" s="58"/>
      <c r="AD172" s="58"/>
      <c r="AE172" s="37"/>
    </row>
    <row r="173" spans="1:31" x14ac:dyDescent="0.2">
      <c r="A173" s="1" t="s">
        <v>271</v>
      </c>
      <c r="B173" s="256" t="s">
        <v>272</v>
      </c>
      <c r="C173" s="256"/>
      <c r="D173" s="33"/>
      <c r="E173" s="33"/>
      <c r="F173" s="34" t="s">
        <v>23</v>
      </c>
      <c r="G173" s="1"/>
      <c r="H173" s="34" t="s">
        <v>22</v>
      </c>
      <c r="I173" s="35" t="str">
        <f t="shared" si="15"/>
        <v/>
      </c>
      <c r="J173" s="35">
        <f t="shared" si="16"/>
        <v>0</v>
      </c>
      <c r="K173" s="30"/>
      <c r="L173" s="30"/>
      <c r="M173" s="30"/>
      <c r="N173" s="30"/>
      <c r="O173" s="30"/>
      <c r="W173" s="37"/>
      <c r="X173" s="37"/>
      <c r="Y173" s="37"/>
      <c r="Z173" s="38"/>
      <c r="AA173" s="1">
        <f>IF($H172=$AD$3,$D172,0)</f>
        <v>0</v>
      </c>
      <c r="AB173" s="36">
        <f>IF($H172=$AD$3,$J172,0)</f>
        <v>0</v>
      </c>
      <c r="AC173" s="58"/>
      <c r="AD173" s="58"/>
      <c r="AE173" s="1">
        <f>IF($H172=$AD$3,$D172,0)</f>
        <v>0</v>
      </c>
    </row>
    <row r="174" spans="1:31" x14ac:dyDescent="0.2">
      <c r="A174" s="1" t="s">
        <v>273</v>
      </c>
      <c r="B174" s="256" t="s">
        <v>204</v>
      </c>
      <c r="C174" s="256"/>
      <c r="D174" s="33"/>
      <c r="E174" s="33"/>
      <c r="F174" s="34" t="s">
        <v>23</v>
      </c>
      <c r="G174" s="1"/>
      <c r="H174" s="34" t="s">
        <v>22</v>
      </c>
      <c r="I174" s="35" t="str">
        <f t="shared" si="15"/>
        <v/>
      </c>
      <c r="J174" s="35">
        <f t="shared" si="16"/>
        <v>0</v>
      </c>
      <c r="L174" s="30"/>
      <c r="M174" s="30"/>
      <c r="N174" s="30"/>
      <c r="O174" s="30"/>
      <c r="P174" s="30"/>
      <c r="Q174" s="30"/>
      <c r="R174" s="30"/>
      <c r="S174" s="30"/>
      <c r="T174" s="30"/>
      <c r="W174" s="37"/>
      <c r="X174" s="37"/>
      <c r="Y174" s="37"/>
      <c r="Z174" s="38"/>
      <c r="AA174" s="1">
        <f>IF($H173=$AD$3,$D173,0)</f>
        <v>0</v>
      </c>
      <c r="AB174" s="36">
        <f>IF($H173=$AD$3,$J173,0)</f>
        <v>0</v>
      </c>
      <c r="AC174" s="58"/>
      <c r="AD174" s="58"/>
      <c r="AE174" s="37"/>
    </row>
    <row r="175" spans="1:31" x14ac:dyDescent="0.2">
      <c r="A175" s="1" t="s">
        <v>274</v>
      </c>
      <c r="B175" s="256" t="s">
        <v>275</v>
      </c>
      <c r="C175" s="256"/>
      <c r="D175" s="33"/>
      <c r="E175" s="33"/>
      <c r="F175" s="34" t="s">
        <v>23</v>
      </c>
      <c r="G175" s="1"/>
      <c r="H175" s="34" t="s">
        <v>22</v>
      </c>
      <c r="I175" s="35" t="str">
        <f t="shared" si="15"/>
        <v/>
      </c>
      <c r="J175" s="35">
        <f t="shared" si="16"/>
        <v>0</v>
      </c>
      <c r="K175" s="30"/>
      <c r="L175" s="30"/>
      <c r="M175" s="30"/>
      <c r="N175" s="30"/>
      <c r="O175" s="30"/>
      <c r="P175" s="30"/>
      <c r="Q175" s="30"/>
      <c r="R175" s="30"/>
      <c r="S175" s="30"/>
      <c r="T175" s="30"/>
      <c r="W175" s="37"/>
      <c r="X175" s="37"/>
      <c r="Y175" s="37"/>
      <c r="Z175" s="38"/>
      <c r="AA175" s="1">
        <f>IF($H175=$AD$3,$D175,0)</f>
        <v>0</v>
      </c>
      <c r="AB175" s="36">
        <f>IF($H175=$AD$3,$J175,0)</f>
        <v>0</v>
      </c>
      <c r="AC175" s="58"/>
      <c r="AD175" s="58"/>
      <c r="AE175" s="1">
        <f>IF($H175=$AD$3,$D175,0)</f>
        <v>0</v>
      </c>
    </row>
    <row r="176" spans="1:31" x14ac:dyDescent="0.2">
      <c r="A176" s="1" t="s">
        <v>276</v>
      </c>
      <c r="B176" s="256" t="s">
        <v>189</v>
      </c>
      <c r="C176" s="256"/>
      <c r="D176" s="33"/>
      <c r="E176" s="33"/>
      <c r="F176" s="34" t="s">
        <v>23</v>
      </c>
      <c r="G176" s="1"/>
      <c r="H176" s="34" t="s">
        <v>22</v>
      </c>
      <c r="I176" s="35" t="str">
        <f t="shared" si="15"/>
        <v/>
      </c>
      <c r="J176" s="35">
        <f t="shared" si="16"/>
        <v>0</v>
      </c>
      <c r="K176" s="30"/>
      <c r="L176" s="30"/>
      <c r="M176" s="30"/>
      <c r="N176" s="30"/>
      <c r="O176" s="30"/>
      <c r="P176" s="30"/>
      <c r="Q176" s="30"/>
      <c r="R176" s="30"/>
      <c r="S176" s="30"/>
      <c r="T176" s="30"/>
      <c r="W176" s="37"/>
      <c r="X176" s="37"/>
      <c r="Y176" s="37"/>
      <c r="Z176" s="38"/>
      <c r="AA176" s="1">
        <f>IF($H176=$AD$3,$D176,0)</f>
        <v>0</v>
      </c>
      <c r="AB176" s="36">
        <f>IF($H176=$AD$3,$J176,0)</f>
        <v>0</v>
      </c>
      <c r="AC176" s="58"/>
      <c r="AD176" s="58"/>
      <c r="AE176" s="37"/>
    </row>
    <row r="177" spans="1:31" x14ac:dyDescent="0.2">
      <c r="A177" s="1"/>
      <c r="B177" s="39" t="s">
        <v>74</v>
      </c>
      <c r="C177" s="46" t="s">
        <v>22</v>
      </c>
      <c r="D177" s="1"/>
      <c r="E177" s="1"/>
      <c r="F177" s="1"/>
      <c r="G177" s="16">
        <f>INDEX($M$35:$N$65,MATCH(C177,$M$35:$M$65,0),2)</f>
        <v>0</v>
      </c>
      <c r="H177" s="34" t="s">
        <v>22</v>
      </c>
      <c r="I177" s="40"/>
      <c r="J177" s="35">
        <f>IF(H177=AD$3,G177*2*M$11,0)</f>
        <v>0</v>
      </c>
      <c r="K177" s="30"/>
      <c r="P177" s="30"/>
      <c r="Q177" s="30"/>
      <c r="R177" s="30"/>
      <c r="S177" s="30"/>
      <c r="T177" s="30"/>
      <c r="W177" s="37"/>
      <c r="X177" s="37"/>
      <c r="Y177" s="37"/>
      <c r="Z177" s="38"/>
      <c r="AA177" s="37"/>
      <c r="AB177" s="38"/>
      <c r="AC177" s="58"/>
      <c r="AD177" s="58"/>
      <c r="AE177" s="37"/>
    </row>
    <row r="178" spans="1:31" x14ac:dyDescent="0.2">
      <c r="A178" s="1"/>
      <c r="B178" s="246" t="s">
        <v>277</v>
      </c>
      <c r="C178" s="246"/>
      <c r="D178" s="1"/>
      <c r="E178" s="1"/>
      <c r="F178" s="1"/>
      <c r="G178" s="1"/>
      <c r="H178" s="1"/>
      <c r="I178" s="35"/>
      <c r="J178" s="35"/>
      <c r="K178" s="30"/>
      <c r="L178" s="30"/>
      <c r="M178" s="30"/>
      <c r="N178" s="30"/>
      <c r="O178" s="30"/>
      <c r="P178" s="30"/>
      <c r="Q178" s="30"/>
      <c r="R178" s="30"/>
      <c r="S178" s="30"/>
      <c r="T178" s="30"/>
      <c r="W178" s="37"/>
      <c r="X178" s="37"/>
      <c r="Y178" s="37"/>
      <c r="Z178" s="38"/>
      <c r="AA178" s="37"/>
      <c r="AB178" s="38"/>
      <c r="AC178" s="58"/>
      <c r="AD178" s="58"/>
      <c r="AE178" s="37"/>
    </row>
    <row r="179" spans="1:31" x14ac:dyDescent="0.2">
      <c r="A179" s="1" t="s">
        <v>278</v>
      </c>
      <c r="B179" s="256" t="s">
        <v>279</v>
      </c>
      <c r="C179" s="256"/>
      <c r="D179" s="33"/>
      <c r="E179" s="33"/>
      <c r="F179" s="34" t="s">
        <v>23</v>
      </c>
      <c r="G179" s="1"/>
      <c r="H179" s="34" t="s">
        <v>22</v>
      </c>
      <c r="I179" s="35" t="str">
        <f t="shared" ref="I179:I184" si="17">IF(H179=AD$3,IFERROR(INDEX($AE$2:$AF$10,MATCH(F179,$AE$2:$AE$10,0),2),""),"")</f>
        <v/>
      </c>
      <c r="J179" s="35">
        <f t="shared" ref="J179:J184" si="18">IF(H179=AD$3,D179*E179*I179,0)</f>
        <v>0</v>
      </c>
      <c r="K179" s="30"/>
      <c r="L179" s="30"/>
      <c r="M179" s="30"/>
      <c r="N179" s="30"/>
      <c r="O179" s="30"/>
      <c r="P179" s="30"/>
      <c r="Q179" s="30"/>
      <c r="R179" s="30"/>
      <c r="S179" s="30"/>
      <c r="T179" s="30"/>
      <c r="W179" s="37"/>
      <c r="X179" s="37"/>
      <c r="Y179" s="37"/>
      <c r="Z179" s="38"/>
      <c r="AA179" s="1">
        <f t="shared" ref="AA179:AA184" si="19">IF($H179=$AD$3,$D179,0)</f>
        <v>0</v>
      </c>
      <c r="AB179" s="36">
        <f t="shared" ref="AB179:AB184" si="20">IF($H179=$AD$3,$J179,0)</f>
        <v>0</v>
      </c>
      <c r="AC179" s="58"/>
      <c r="AD179" s="58"/>
      <c r="AE179" s="37"/>
    </row>
    <row r="180" spans="1:31" x14ac:dyDescent="0.2">
      <c r="A180" s="1" t="s">
        <v>280</v>
      </c>
      <c r="B180" s="256" t="s">
        <v>281</v>
      </c>
      <c r="C180" s="256"/>
      <c r="D180" s="33"/>
      <c r="E180" s="33"/>
      <c r="F180" s="34" t="s">
        <v>23</v>
      </c>
      <c r="G180" s="1"/>
      <c r="H180" s="34" t="s">
        <v>22</v>
      </c>
      <c r="I180" s="35" t="str">
        <f t="shared" si="17"/>
        <v/>
      </c>
      <c r="J180" s="35">
        <f t="shared" si="18"/>
        <v>0</v>
      </c>
      <c r="K180" s="30"/>
      <c r="L180" s="30"/>
      <c r="M180" s="30"/>
      <c r="N180" s="30"/>
      <c r="O180" s="30"/>
      <c r="P180" s="30"/>
      <c r="Q180" s="30"/>
      <c r="R180" s="30"/>
      <c r="S180" s="30"/>
      <c r="T180" s="30"/>
      <c r="W180" s="37"/>
      <c r="X180" s="37"/>
      <c r="Y180" s="37"/>
      <c r="Z180" s="38"/>
      <c r="AA180" s="1">
        <f t="shared" si="19"/>
        <v>0</v>
      </c>
      <c r="AB180" s="36">
        <f t="shared" si="20"/>
        <v>0</v>
      </c>
      <c r="AC180" s="58"/>
      <c r="AD180" s="58"/>
      <c r="AE180" s="1">
        <f>IF($H180=$AD$3,$D180,0)</f>
        <v>0</v>
      </c>
    </row>
    <row r="181" spans="1:31" x14ac:dyDescent="0.2">
      <c r="A181" s="1"/>
      <c r="B181" s="256" t="s">
        <v>279</v>
      </c>
      <c r="C181" s="256"/>
      <c r="D181" s="33"/>
      <c r="E181" s="33"/>
      <c r="F181" s="34" t="s">
        <v>23</v>
      </c>
      <c r="G181" s="1"/>
      <c r="H181" s="34" t="s">
        <v>22</v>
      </c>
      <c r="I181" s="35" t="str">
        <f t="shared" si="17"/>
        <v/>
      </c>
      <c r="J181" s="35">
        <f t="shared" si="18"/>
        <v>0</v>
      </c>
      <c r="K181" s="30"/>
      <c r="L181" s="30"/>
      <c r="M181" s="30"/>
      <c r="N181" s="30"/>
      <c r="O181" s="30"/>
      <c r="W181" s="37"/>
      <c r="X181" s="37"/>
      <c r="Y181" s="37"/>
      <c r="Z181" s="38"/>
      <c r="AA181" s="1">
        <f t="shared" si="19"/>
        <v>0</v>
      </c>
      <c r="AB181" s="36">
        <f t="shared" si="20"/>
        <v>0</v>
      </c>
      <c r="AC181" s="58"/>
      <c r="AD181" s="58"/>
      <c r="AE181" s="37"/>
    </row>
    <row r="182" spans="1:31" x14ac:dyDescent="0.2">
      <c r="A182" s="1" t="s">
        <v>282</v>
      </c>
      <c r="B182" s="256" t="s">
        <v>281</v>
      </c>
      <c r="C182" s="256"/>
      <c r="D182" s="33"/>
      <c r="E182" s="33"/>
      <c r="F182" s="34" t="s">
        <v>23</v>
      </c>
      <c r="G182" s="1"/>
      <c r="H182" s="34" t="s">
        <v>22</v>
      </c>
      <c r="I182" s="35" t="str">
        <f t="shared" si="17"/>
        <v/>
      </c>
      <c r="J182" s="35">
        <f t="shared" si="18"/>
        <v>0</v>
      </c>
      <c r="L182" s="30"/>
      <c r="M182" s="30"/>
      <c r="N182" s="30"/>
      <c r="O182" s="30"/>
      <c r="P182" s="30"/>
      <c r="Q182" s="30"/>
      <c r="R182" s="30"/>
      <c r="S182" s="30"/>
      <c r="T182" s="30"/>
      <c r="W182" s="37"/>
      <c r="X182" s="37"/>
      <c r="Y182" s="37"/>
      <c r="Z182" s="38"/>
      <c r="AA182" s="1">
        <f t="shared" si="19"/>
        <v>0</v>
      </c>
      <c r="AB182" s="36">
        <f t="shared" si="20"/>
        <v>0</v>
      </c>
      <c r="AC182" s="58"/>
      <c r="AD182" s="58"/>
      <c r="AE182" s="1">
        <f>IF($H182=$AD$3,$D182,0)</f>
        <v>0</v>
      </c>
    </row>
    <row r="183" spans="1:31" x14ac:dyDescent="0.2">
      <c r="A183" s="1" t="s">
        <v>283</v>
      </c>
      <c r="B183" s="256" t="s">
        <v>284</v>
      </c>
      <c r="C183" s="256"/>
      <c r="D183" s="33"/>
      <c r="E183" s="33"/>
      <c r="F183" s="34" t="s">
        <v>23</v>
      </c>
      <c r="G183" s="1"/>
      <c r="H183" s="34" t="s">
        <v>22</v>
      </c>
      <c r="I183" s="35" t="str">
        <f t="shared" si="17"/>
        <v/>
      </c>
      <c r="J183" s="35">
        <f t="shared" si="18"/>
        <v>0</v>
      </c>
      <c r="K183" s="30"/>
      <c r="L183" s="30"/>
      <c r="M183" s="30"/>
      <c r="N183" s="30"/>
      <c r="O183" s="30"/>
      <c r="W183" s="37"/>
      <c r="X183" s="37"/>
      <c r="Y183" s="37"/>
      <c r="Z183" s="38"/>
      <c r="AA183" s="1">
        <f t="shared" si="19"/>
        <v>0</v>
      </c>
      <c r="AB183" s="36">
        <f t="shared" si="20"/>
        <v>0</v>
      </c>
      <c r="AC183" s="58"/>
      <c r="AD183" s="58"/>
      <c r="AE183" s="37"/>
    </row>
    <row r="184" spans="1:31" x14ac:dyDescent="0.2">
      <c r="A184" s="1" t="s">
        <v>285</v>
      </c>
      <c r="B184" s="256" t="s">
        <v>286</v>
      </c>
      <c r="C184" s="256"/>
      <c r="D184" s="33"/>
      <c r="E184" s="33"/>
      <c r="F184" s="34" t="s">
        <v>23</v>
      </c>
      <c r="G184" s="1"/>
      <c r="H184" s="34" t="s">
        <v>22</v>
      </c>
      <c r="I184" s="35" t="str">
        <f t="shared" si="17"/>
        <v/>
      </c>
      <c r="J184" s="35">
        <f t="shared" si="18"/>
        <v>0</v>
      </c>
      <c r="K184" s="30"/>
      <c r="L184" s="30"/>
      <c r="M184" s="30"/>
      <c r="N184" s="30"/>
      <c r="O184" s="30"/>
      <c r="P184" s="30"/>
      <c r="Q184" s="30"/>
      <c r="R184" s="30"/>
      <c r="S184" s="30"/>
      <c r="T184" s="30"/>
      <c r="W184" s="37"/>
      <c r="X184" s="37"/>
      <c r="Y184" s="37"/>
      <c r="Z184" s="38"/>
      <c r="AA184" s="1">
        <f t="shared" si="19"/>
        <v>0</v>
      </c>
      <c r="AB184" s="36">
        <f t="shared" si="20"/>
        <v>0</v>
      </c>
      <c r="AC184" s="58"/>
      <c r="AD184" s="58"/>
      <c r="AE184" s="37"/>
    </row>
    <row r="185" spans="1:31" x14ac:dyDescent="0.2">
      <c r="A185" s="1"/>
      <c r="B185" s="39" t="s">
        <v>74</v>
      </c>
      <c r="C185" s="46" t="s">
        <v>22</v>
      </c>
      <c r="D185" s="1"/>
      <c r="E185" s="1"/>
      <c r="F185" s="1"/>
      <c r="G185" s="16">
        <f>INDEX($M$35:$N$65,MATCH(C185,$M$35:$M$65,0),2)</f>
        <v>0</v>
      </c>
      <c r="H185" s="34" t="s">
        <v>22</v>
      </c>
      <c r="I185" s="40"/>
      <c r="J185" s="35">
        <f>IF(H185=AD$3,G185*2*M$11,0)</f>
        <v>0</v>
      </c>
      <c r="K185" s="30"/>
      <c r="P185" s="30"/>
      <c r="Q185" s="30"/>
      <c r="R185" s="30"/>
      <c r="S185" s="30"/>
      <c r="T185" s="30"/>
      <c r="W185" s="37"/>
      <c r="X185" s="37"/>
      <c r="Y185" s="37"/>
      <c r="Z185" s="38"/>
      <c r="AA185" s="37"/>
      <c r="AB185" s="38"/>
      <c r="AC185" s="58"/>
      <c r="AD185" s="58"/>
      <c r="AE185" s="37"/>
    </row>
    <row r="186" spans="1:31" x14ac:dyDescent="0.2">
      <c r="A186" s="1"/>
      <c r="B186" s="246" t="s">
        <v>287</v>
      </c>
      <c r="C186" s="246"/>
      <c r="D186" s="1"/>
      <c r="E186" s="1"/>
      <c r="F186" s="1"/>
      <c r="G186" s="1"/>
      <c r="H186" s="1"/>
      <c r="I186" s="35"/>
      <c r="J186" s="35"/>
      <c r="K186" s="30"/>
      <c r="L186" s="30"/>
      <c r="M186" s="30"/>
      <c r="N186" s="30"/>
      <c r="O186" s="30"/>
      <c r="P186" s="30"/>
      <c r="Q186" s="30"/>
      <c r="R186" s="30"/>
      <c r="S186" s="30"/>
      <c r="T186" s="30"/>
      <c r="W186" s="37"/>
      <c r="X186" s="37"/>
      <c r="Y186" s="37"/>
      <c r="Z186" s="38"/>
      <c r="AA186" s="37"/>
      <c r="AB186" s="38"/>
      <c r="AC186" s="58"/>
      <c r="AD186" s="58"/>
      <c r="AE186" s="37"/>
    </row>
    <row r="187" spans="1:31" x14ac:dyDescent="0.2">
      <c r="A187" s="1" t="s">
        <v>288</v>
      </c>
      <c r="B187" s="256" t="s">
        <v>289</v>
      </c>
      <c r="C187" s="256"/>
      <c r="D187" s="33"/>
      <c r="E187" s="33"/>
      <c r="F187" s="34" t="s">
        <v>23</v>
      </c>
      <c r="G187" s="1"/>
      <c r="H187" s="34" t="s">
        <v>22</v>
      </c>
      <c r="I187" s="35" t="str">
        <f>IF(H187=AD$3,IFERROR(INDEX($AE$2:$AF$10,MATCH(F187,$AE$2:$AE$10,0),2),""),"")</f>
        <v/>
      </c>
      <c r="J187" s="35">
        <f>IF(H187=AD$3,D187*E187*I187,0)</f>
        <v>0</v>
      </c>
      <c r="K187" s="30"/>
      <c r="P187" s="30"/>
      <c r="Q187" s="30"/>
      <c r="R187" s="30"/>
      <c r="S187" s="30"/>
      <c r="T187" s="30"/>
      <c r="W187" s="37"/>
      <c r="X187" s="37"/>
      <c r="Y187" s="37"/>
      <c r="Z187" s="38"/>
      <c r="AA187" s="1">
        <f>IF($H187=$AD$3,$D187,0)</f>
        <v>0</v>
      </c>
      <c r="AB187" s="36">
        <f>IF($H187=$AD$3,$J187,0)</f>
        <v>0</v>
      </c>
      <c r="AC187" s="58"/>
      <c r="AD187" s="58"/>
      <c r="AE187" s="37"/>
    </row>
    <row r="188" spans="1:31" x14ac:dyDescent="0.2">
      <c r="A188" s="1"/>
      <c r="B188" s="246" t="s">
        <v>290</v>
      </c>
      <c r="C188" s="246"/>
      <c r="D188" s="1"/>
      <c r="E188" s="1"/>
      <c r="F188" s="1"/>
      <c r="G188" s="1"/>
      <c r="H188" s="1"/>
      <c r="I188" s="35"/>
      <c r="J188" s="35"/>
      <c r="K188" s="30"/>
      <c r="L188" s="30"/>
      <c r="M188" s="30"/>
      <c r="N188" s="30"/>
      <c r="O188" s="30"/>
      <c r="P188" s="30"/>
      <c r="Q188" s="30"/>
      <c r="R188" s="30"/>
      <c r="S188" s="30"/>
      <c r="T188" s="30"/>
      <c r="W188" s="37"/>
      <c r="X188" s="37"/>
      <c r="Y188" s="37"/>
      <c r="Z188" s="38"/>
      <c r="AA188" s="37"/>
      <c r="AB188" s="38"/>
      <c r="AC188" s="58"/>
      <c r="AD188" s="58"/>
      <c r="AE188" s="37"/>
    </row>
    <row r="189" spans="1:31" x14ac:dyDescent="0.2">
      <c r="A189" s="1" t="s">
        <v>291</v>
      </c>
      <c r="B189" s="256" t="s">
        <v>292</v>
      </c>
      <c r="C189" s="256"/>
      <c r="D189" s="33"/>
      <c r="E189" s="33"/>
      <c r="F189" s="34" t="s">
        <v>23</v>
      </c>
      <c r="G189" s="1"/>
      <c r="H189" s="34" t="s">
        <v>22</v>
      </c>
      <c r="I189" s="35" t="str">
        <f>IF(H189=AD$3,IFERROR(INDEX($AE$2:$AF$10,MATCH(F189,$AE$2:$AE$10,0),2),""),"")</f>
        <v/>
      </c>
      <c r="J189" s="35">
        <f>IF(H189=AD$3,D189*E189*I189,0)</f>
        <v>0</v>
      </c>
      <c r="K189" s="30"/>
      <c r="L189" s="30"/>
      <c r="M189" s="30"/>
      <c r="N189" s="30"/>
      <c r="O189" s="30"/>
      <c r="P189" s="30"/>
      <c r="Q189" s="30"/>
      <c r="R189" s="30"/>
      <c r="S189" s="30"/>
      <c r="T189" s="30"/>
      <c r="W189" s="37"/>
      <c r="X189" s="37"/>
      <c r="Y189" s="37"/>
      <c r="Z189" s="38"/>
      <c r="AA189" s="37"/>
      <c r="AB189" s="38"/>
      <c r="AC189" s="1">
        <f>IF($H189=$AD$3,$D189,0)</f>
        <v>0</v>
      </c>
      <c r="AD189" s="36">
        <f>IF($H189=$AD$3,$J189,0)</f>
        <v>0</v>
      </c>
      <c r="AE189" s="37"/>
    </row>
    <row r="190" spans="1:31" x14ac:dyDescent="0.2">
      <c r="A190" s="1" t="s">
        <v>293</v>
      </c>
      <c r="B190" s="256" t="s">
        <v>294</v>
      </c>
      <c r="C190" s="256"/>
      <c r="D190" s="33"/>
      <c r="E190" s="33"/>
      <c r="F190" s="34" t="s">
        <v>23</v>
      </c>
      <c r="G190" s="1"/>
      <c r="H190" s="34" t="s">
        <v>22</v>
      </c>
      <c r="I190" s="35" t="str">
        <f>IF(H190=AD$3,IFERROR(INDEX($AE$2:$AF$10,MATCH(F190,$AE$2:$AE$10,0),2),""),"")</f>
        <v/>
      </c>
      <c r="J190" s="35">
        <f>IF(H190=AD$3,D190*E190*I190,0)</f>
        <v>0</v>
      </c>
      <c r="L190" s="30"/>
      <c r="M190" s="30"/>
      <c r="N190" s="30"/>
      <c r="O190" s="30"/>
      <c r="P190" s="30"/>
      <c r="Q190" s="30"/>
      <c r="R190" s="30"/>
      <c r="S190" s="30"/>
      <c r="T190" s="30"/>
      <c r="W190" s="37"/>
      <c r="X190" s="37"/>
      <c r="Y190" s="37"/>
      <c r="Z190" s="38"/>
      <c r="AA190" s="37"/>
      <c r="AB190" s="38"/>
      <c r="AC190" s="1">
        <f>IF($H190=$AD$3,$D190,0)</f>
        <v>0</v>
      </c>
      <c r="AD190" s="36">
        <f>IF($H190=$AD$3,$J190,0)</f>
        <v>0</v>
      </c>
      <c r="AE190" s="37"/>
    </row>
    <row r="191" spans="1:31" x14ac:dyDescent="0.2">
      <c r="A191" s="1" t="s">
        <v>295</v>
      </c>
      <c r="B191" s="256" t="s">
        <v>296</v>
      </c>
      <c r="C191" s="256"/>
      <c r="D191" s="33"/>
      <c r="E191" s="33"/>
      <c r="F191" s="34" t="s">
        <v>23</v>
      </c>
      <c r="G191" s="1"/>
      <c r="H191" s="34" t="s">
        <v>22</v>
      </c>
      <c r="I191" s="35" t="str">
        <f>IF(H191=AD$3,IFERROR(INDEX($AE$2:$AF$10,MATCH(F191,$AE$2:$AE$10,0),2),""),"")</f>
        <v/>
      </c>
      <c r="J191" s="35">
        <f>IF(H191=AD$3,D191*E191*I191,0)</f>
        <v>0</v>
      </c>
      <c r="K191" s="30"/>
      <c r="L191" s="30"/>
      <c r="M191" s="30"/>
      <c r="N191" s="30"/>
      <c r="O191" s="30"/>
      <c r="P191" s="30"/>
      <c r="Q191" s="30"/>
      <c r="R191" s="30"/>
      <c r="S191" s="30"/>
      <c r="T191" s="30"/>
      <c r="W191" s="37"/>
      <c r="X191" s="37"/>
      <c r="Y191" s="37"/>
      <c r="Z191" s="38"/>
      <c r="AA191" s="37"/>
      <c r="AB191" s="38"/>
      <c r="AC191" s="1">
        <f>IF($H191=$AD$3,$D191,0)</f>
        <v>0</v>
      </c>
      <c r="AD191" s="36">
        <f>IF($H191=$AD$3,$J191,0)</f>
        <v>0</v>
      </c>
      <c r="AE191" s="37"/>
    </row>
    <row r="192" spans="1:31" x14ac:dyDescent="0.2">
      <c r="B192" s="258" t="s">
        <v>297</v>
      </c>
      <c r="C192" s="258"/>
      <c r="D192" s="47">
        <f>IFERROR(W192,0)</f>
        <v>0</v>
      </c>
      <c r="G192" s="258" t="s">
        <v>298</v>
      </c>
      <c r="H192" s="258"/>
      <c r="I192" s="258"/>
      <c r="J192" s="51">
        <f>J90+J112+J117+J129+J136+J149+J152</f>
        <v>0</v>
      </c>
      <c r="L192" s="30"/>
      <c r="M192" s="30"/>
      <c r="N192" s="30"/>
      <c r="O192" s="30"/>
      <c r="P192" s="30"/>
      <c r="Q192" s="30"/>
      <c r="R192" s="30"/>
      <c r="S192" s="30"/>
      <c r="T192" s="30"/>
      <c r="W192" s="52">
        <f t="shared" ref="W192:AE192" si="21">SUM(W86:W191)</f>
        <v>0</v>
      </c>
      <c r="X192" s="53">
        <f t="shared" si="21"/>
        <v>0</v>
      </c>
      <c r="Y192" s="52">
        <f t="shared" si="21"/>
        <v>0</v>
      </c>
      <c r="Z192" s="53">
        <f t="shared" si="21"/>
        <v>0</v>
      </c>
      <c r="AA192" s="52">
        <f t="shared" si="21"/>
        <v>0</v>
      </c>
      <c r="AB192" s="53">
        <f t="shared" si="21"/>
        <v>0</v>
      </c>
      <c r="AC192" s="52">
        <f t="shared" si="21"/>
        <v>0</v>
      </c>
      <c r="AD192" s="53">
        <f t="shared" si="21"/>
        <v>0</v>
      </c>
      <c r="AE192" s="53">
        <f t="shared" si="21"/>
        <v>0</v>
      </c>
    </row>
    <row r="193" spans="1:31" x14ac:dyDescent="0.2">
      <c r="B193" s="258" t="s">
        <v>299</v>
      </c>
      <c r="C193" s="258"/>
      <c r="D193" s="47">
        <f>IFERROR(Y192,0)</f>
        <v>0</v>
      </c>
      <c r="G193" s="258" t="s">
        <v>90</v>
      </c>
      <c r="H193" s="258"/>
      <c r="I193" s="258"/>
      <c r="J193" s="51">
        <f>J89+J94+J97+J105+J111+J116+J123+J128+J135+J140+J151+J154+J157+J165+J177</f>
        <v>0</v>
      </c>
      <c r="K193" s="30"/>
      <c r="L193" s="30"/>
      <c r="M193" s="30"/>
      <c r="N193" s="30"/>
      <c r="O193" s="30"/>
      <c r="P193" s="50"/>
      <c r="Q193" s="50"/>
      <c r="R193" s="50"/>
      <c r="S193" s="50"/>
      <c r="T193" s="50"/>
      <c r="AE193"/>
    </row>
    <row r="194" spans="1:31" x14ac:dyDescent="0.2">
      <c r="B194" s="258" t="s">
        <v>300</v>
      </c>
      <c r="C194" s="258"/>
      <c r="D194" s="47">
        <f>IFERROR(AA192,0)</f>
        <v>0</v>
      </c>
      <c r="G194" s="258" t="s">
        <v>301</v>
      </c>
      <c r="H194" s="258"/>
      <c r="I194" s="258"/>
      <c r="J194" s="51">
        <f>IFERROR(X192,0)</f>
        <v>0</v>
      </c>
      <c r="K194" s="30"/>
      <c r="L194" s="30"/>
      <c r="M194" s="30"/>
      <c r="N194" s="30"/>
      <c r="O194" s="30"/>
      <c r="P194" s="17"/>
      <c r="Q194" s="17"/>
      <c r="R194" s="17"/>
      <c r="S194" s="17"/>
      <c r="T194" s="17"/>
      <c r="AE194"/>
    </row>
    <row r="195" spans="1:31" x14ac:dyDescent="0.2">
      <c r="B195" s="258" t="s">
        <v>302</v>
      </c>
      <c r="C195" s="258"/>
      <c r="D195" s="47">
        <f>IFERROR(AC192,0)</f>
        <v>0</v>
      </c>
      <c r="G195" s="258" t="s">
        <v>303</v>
      </c>
      <c r="H195" s="258"/>
      <c r="I195" s="258"/>
      <c r="J195" s="51">
        <f>IFERROR(Z192,0)</f>
        <v>0</v>
      </c>
      <c r="K195" s="30"/>
      <c r="L195" s="30"/>
      <c r="M195" s="30"/>
      <c r="N195" s="30"/>
      <c r="O195" s="30"/>
    </row>
    <row r="196" spans="1:31" x14ac:dyDescent="0.2">
      <c r="B196" s="259" t="s">
        <v>89</v>
      </c>
      <c r="C196" s="259"/>
      <c r="D196" s="55">
        <f>SUM(D192:D195)</f>
        <v>0</v>
      </c>
      <c r="G196" s="258" t="s">
        <v>304</v>
      </c>
      <c r="H196" s="258"/>
      <c r="I196" s="258"/>
      <c r="J196" s="51">
        <f>IFERROR(AB192,0)</f>
        <v>0</v>
      </c>
      <c r="K196" s="30"/>
      <c r="L196" s="30"/>
      <c r="M196" s="30"/>
      <c r="N196" s="30"/>
      <c r="O196" s="30"/>
      <c r="P196" s="30"/>
      <c r="Q196" s="30"/>
      <c r="R196" s="30"/>
      <c r="S196" s="30"/>
      <c r="T196" s="30"/>
      <c r="W196" s="17"/>
      <c r="X196" s="17"/>
    </row>
    <row r="197" spans="1:31" x14ac:dyDescent="0.2">
      <c r="G197" s="258" t="s">
        <v>305</v>
      </c>
      <c r="H197" s="258"/>
      <c r="I197" s="258"/>
      <c r="J197" s="51">
        <f>IFERROR(AD192,0)</f>
        <v>0</v>
      </c>
      <c r="K197" s="30"/>
      <c r="L197" s="50"/>
      <c r="M197" s="50"/>
      <c r="N197" s="50"/>
      <c r="O197" s="50"/>
      <c r="P197" s="30"/>
      <c r="Q197" s="30"/>
      <c r="R197" s="30"/>
      <c r="S197" s="30"/>
      <c r="T197" s="30"/>
      <c r="W197" s="17"/>
      <c r="X197" s="17"/>
    </row>
    <row r="198" spans="1:31" x14ac:dyDescent="0.2">
      <c r="G198" s="259" t="s">
        <v>94</v>
      </c>
      <c r="H198" s="259"/>
      <c r="I198" s="259"/>
      <c r="J198" s="56">
        <f>SUM(J192:J197)</f>
        <v>0</v>
      </c>
      <c r="K198" s="30"/>
      <c r="L198" s="17"/>
      <c r="M198" s="17"/>
      <c r="N198" s="17"/>
      <c r="O198" s="17"/>
      <c r="P198" s="30"/>
      <c r="Q198" s="30"/>
      <c r="R198" s="30"/>
      <c r="S198" s="30"/>
      <c r="T198" s="30"/>
      <c r="W198" s="17"/>
      <c r="X198" s="17"/>
    </row>
    <row r="199" spans="1:31" x14ac:dyDescent="0.2">
      <c r="G199" s="44"/>
      <c r="H199" s="44"/>
      <c r="I199" s="44"/>
      <c r="J199" s="50"/>
      <c r="K199" s="30"/>
      <c r="L199" s="17"/>
      <c r="M199" s="17"/>
      <c r="N199" s="17"/>
      <c r="O199" s="17"/>
      <c r="P199" s="30"/>
      <c r="Q199" s="30"/>
      <c r="R199" s="30"/>
      <c r="S199" s="30"/>
      <c r="T199" s="30"/>
      <c r="W199" s="17"/>
      <c r="X199" s="17"/>
    </row>
    <row r="200" spans="1:31" ht="12.75" customHeight="1" x14ac:dyDescent="0.2">
      <c r="A200" s="246" t="s">
        <v>173</v>
      </c>
      <c r="B200" s="246"/>
      <c r="C200" s="246"/>
      <c r="D200" s="254" t="s">
        <v>46</v>
      </c>
      <c r="E200" s="255" t="s">
        <v>47</v>
      </c>
      <c r="F200" s="255" t="s">
        <v>48</v>
      </c>
      <c r="G200" s="255" t="s">
        <v>49</v>
      </c>
      <c r="H200" s="255" t="s">
        <v>50</v>
      </c>
      <c r="I200" s="255" t="s">
        <v>51</v>
      </c>
      <c r="J200" s="255" t="s">
        <v>52</v>
      </c>
      <c r="K200" s="30"/>
      <c r="L200" s="17"/>
      <c r="M200" s="17"/>
      <c r="N200" s="17"/>
      <c r="O200" s="17"/>
      <c r="P200" s="30"/>
      <c r="Q200" s="30"/>
      <c r="R200" s="30"/>
      <c r="S200" s="30"/>
      <c r="T200" s="30"/>
      <c r="W200" s="247" t="s">
        <v>53</v>
      </c>
      <c r="X200" s="247"/>
      <c r="Y200" s="247" t="s">
        <v>144</v>
      </c>
      <c r="Z200" s="247"/>
      <c r="AA200" s="247" t="s">
        <v>145</v>
      </c>
      <c r="AB200" s="247"/>
      <c r="AE200" s="1" t="s">
        <v>101</v>
      </c>
    </row>
    <row r="201" spans="1:31" x14ac:dyDescent="0.2">
      <c r="A201" s="246"/>
      <c r="B201" s="246"/>
      <c r="C201" s="246"/>
      <c r="D201" s="254"/>
      <c r="E201" s="254"/>
      <c r="F201" s="255"/>
      <c r="G201" s="255"/>
      <c r="H201" s="255"/>
      <c r="I201" s="255"/>
      <c r="J201" s="255"/>
      <c r="K201" s="30"/>
      <c r="L201" s="17"/>
      <c r="M201" s="17"/>
      <c r="N201" s="17"/>
      <c r="O201" s="17"/>
      <c r="P201" s="30"/>
      <c r="Q201" s="30"/>
      <c r="R201" s="30"/>
      <c r="S201" s="30"/>
      <c r="T201" s="30"/>
      <c r="W201" s="1" t="s">
        <v>55</v>
      </c>
      <c r="X201" s="1" t="s">
        <v>56</v>
      </c>
      <c r="Y201" s="1" t="s">
        <v>55</v>
      </c>
      <c r="Z201" s="1" t="s">
        <v>56</v>
      </c>
      <c r="AA201" s="1" t="s">
        <v>55</v>
      </c>
      <c r="AB201" s="1" t="s">
        <v>56</v>
      </c>
      <c r="AE201" s="1" t="s">
        <v>55</v>
      </c>
    </row>
    <row r="202" spans="1:31" x14ac:dyDescent="0.2">
      <c r="A202" s="1" t="s">
        <v>57</v>
      </c>
      <c r="B202" s="264" t="s">
        <v>22</v>
      </c>
      <c r="C202" s="264"/>
      <c r="D202" s="33"/>
      <c r="E202" s="33"/>
      <c r="F202" s="34" t="s">
        <v>23</v>
      </c>
      <c r="G202" s="1"/>
      <c r="H202" s="34" t="s">
        <v>22</v>
      </c>
      <c r="I202" s="35" t="str">
        <f t="shared" ref="I202:I211" si="22">IF(H202=AD$3,IFERROR(INDEX($AE$2:$AF$10,MATCH(F202,$AE$2:$AE$10,0),2),""),"")</f>
        <v/>
      </c>
      <c r="J202" s="35">
        <f t="shared" ref="J202:J211" si="23">IFERROR(IF(B202=$M$87,0,IF(H202=AD$3,D202*E202*I202,0)),0)</f>
        <v>0</v>
      </c>
      <c r="K202" s="30"/>
      <c r="L202" s="17"/>
      <c r="M202" s="17"/>
      <c r="N202" s="17"/>
      <c r="O202" s="17"/>
      <c r="P202" s="30"/>
      <c r="Q202" s="30"/>
      <c r="R202" s="30"/>
      <c r="S202" s="30"/>
      <c r="T202" s="30"/>
      <c r="W202" s="37"/>
      <c r="X202" s="38"/>
      <c r="Y202" s="1">
        <f t="shared" ref="Y202:Y212" si="24">IF(B202=$M$87,0,IF($H202=$AD$3,$D202,0))</f>
        <v>0</v>
      </c>
      <c r="Z202" s="36">
        <f t="shared" ref="Z202:Z212" si="25">IF(B202=$M$87,0,IF($H202=$AD$3,$J202,0))</f>
        <v>0</v>
      </c>
      <c r="AA202" s="37"/>
      <c r="AB202" s="38"/>
      <c r="AE202" s="1">
        <f t="shared" ref="AE202:AE212" si="26">IF($H202=$AD$3,$D202,0)</f>
        <v>0</v>
      </c>
    </row>
    <row r="203" spans="1:31" x14ac:dyDescent="0.2">
      <c r="A203" s="1" t="s">
        <v>60</v>
      </c>
      <c r="B203" s="264" t="s">
        <v>22</v>
      </c>
      <c r="C203" s="264"/>
      <c r="D203" s="33"/>
      <c r="E203" s="33"/>
      <c r="F203" s="34" t="s">
        <v>23</v>
      </c>
      <c r="G203" s="1"/>
      <c r="H203" s="34" t="s">
        <v>22</v>
      </c>
      <c r="I203" s="35" t="str">
        <f t="shared" si="22"/>
        <v/>
      </c>
      <c r="J203" s="35">
        <f t="shared" si="23"/>
        <v>0</v>
      </c>
      <c r="K203" s="30"/>
      <c r="L203" s="17"/>
      <c r="M203" s="17"/>
      <c r="N203" s="17"/>
      <c r="O203" s="17"/>
      <c r="P203" s="30"/>
      <c r="Q203" s="30"/>
      <c r="R203" s="30"/>
      <c r="S203" s="30"/>
      <c r="T203" s="30"/>
      <c r="W203" s="37"/>
      <c r="X203" s="38"/>
      <c r="Y203" s="1">
        <f t="shared" si="24"/>
        <v>0</v>
      </c>
      <c r="Z203" s="36">
        <f t="shared" si="25"/>
        <v>0</v>
      </c>
      <c r="AA203" s="37"/>
      <c r="AB203" s="38"/>
      <c r="AE203" s="1">
        <f t="shared" si="26"/>
        <v>0</v>
      </c>
    </row>
    <row r="204" spans="1:31" x14ac:dyDescent="0.2">
      <c r="A204" s="1" t="s">
        <v>64</v>
      </c>
      <c r="B204" s="264" t="s">
        <v>22</v>
      </c>
      <c r="C204" s="264"/>
      <c r="D204" s="33"/>
      <c r="E204" s="33"/>
      <c r="F204" s="34" t="s">
        <v>23</v>
      </c>
      <c r="G204" s="1"/>
      <c r="H204" s="34" t="s">
        <v>22</v>
      </c>
      <c r="I204" s="35" t="str">
        <f t="shared" si="22"/>
        <v/>
      </c>
      <c r="J204" s="35">
        <f t="shared" si="23"/>
        <v>0</v>
      </c>
      <c r="K204" s="30"/>
      <c r="L204" s="17"/>
      <c r="M204" s="17"/>
      <c r="N204" s="17"/>
      <c r="O204" s="17"/>
      <c r="P204" s="30"/>
      <c r="Q204" s="30"/>
      <c r="R204" s="30"/>
      <c r="S204" s="30"/>
      <c r="T204" s="30"/>
      <c r="W204" s="58"/>
      <c r="X204" s="58"/>
      <c r="Y204" s="1">
        <f t="shared" si="24"/>
        <v>0</v>
      </c>
      <c r="Z204" s="36">
        <f t="shared" si="25"/>
        <v>0</v>
      </c>
      <c r="AA204" s="37"/>
      <c r="AB204" s="38"/>
      <c r="AE204" s="1">
        <f t="shared" si="26"/>
        <v>0</v>
      </c>
    </row>
    <row r="205" spans="1:31" x14ac:dyDescent="0.2">
      <c r="A205" s="1" t="s">
        <v>67</v>
      </c>
      <c r="B205" s="264" t="s">
        <v>22</v>
      </c>
      <c r="C205" s="264"/>
      <c r="D205" s="33"/>
      <c r="E205" s="33"/>
      <c r="F205" s="34" t="s">
        <v>23</v>
      </c>
      <c r="G205" s="1"/>
      <c r="H205" s="34" t="s">
        <v>22</v>
      </c>
      <c r="I205" s="35" t="str">
        <f t="shared" si="22"/>
        <v/>
      </c>
      <c r="J205" s="35">
        <f t="shared" si="23"/>
        <v>0</v>
      </c>
      <c r="K205" s="30"/>
      <c r="L205" s="17"/>
      <c r="M205" s="17"/>
      <c r="N205" s="17"/>
      <c r="O205" s="17"/>
      <c r="P205" s="30"/>
      <c r="Q205" s="30"/>
      <c r="R205" s="30"/>
      <c r="S205" s="30"/>
      <c r="T205" s="30"/>
      <c r="W205" s="37"/>
      <c r="X205" s="38"/>
      <c r="Y205" s="1">
        <f t="shared" si="24"/>
        <v>0</v>
      </c>
      <c r="Z205" s="36">
        <f t="shared" si="25"/>
        <v>0</v>
      </c>
      <c r="AA205" s="37"/>
      <c r="AB205" s="38"/>
      <c r="AE205" s="1">
        <f t="shared" si="26"/>
        <v>0</v>
      </c>
    </row>
    <row r="206" spans="1:31" x14ac:dyDescent="0.2">
      <c r="A206" s="1" t="s">
        <v>70</v>
      </c>
      <c r="B206" s="264" t="s">
        <v>22</v>
      </c>
      <c r="C206" s="264"/>
      <c r="D206" s="33"/>
      <c r="E206" s="33"/>
      <c r="F206" s="34" t="s">
        <v>23</v>
      </c>
      <c r="G206" s="1"/>
      <c r="H206" s="34" t="s">
        <v>22</v>
      </c>
      <c r="I206" s="35" t="str">
        <f t="shared" si="22"/>
        <v/>
      </c>
      <c r="J206" s="35">
        <f t="shared" si="23"/>
        <v>0</v>
      </c>
      <c r="K206" s="30"/>
      <c r="L206" s="17"/>
      <c r="M206" s="17"/>
      <c r="N206" s="17"/>
      <c r="O206" s="17"/>
      <c r="P206" s="30"/>
      <c r="Q206" s="30"/>
      <c r="R206" s="30"/>
      <c r="S206" s="30"/>
      <c r="T206" s="30"/>
      <c r="W206" s="37"/>
      <c r="X206" s="38"/>
      <c r="Y206" s="1">
        <f t="shared" si="24"/>
        <v>0</v>
      </c>
      <c r="Z206" s="36">
        <f t="shared" si="25"/>
        <v>0</v>
      </c>
      <c r="AA206" s="37"/>
      <c r="AB206" s="38"/>
      <c r="AE206" s="1">
        <f t="shared" si="26"/>
        <v>0</v>
      </c>
    </row>
    <row r="207" spans="1:31" x14ac:dyDescent="0.2">
      <c r="A207" s="1" t="s">
        <v>75</v>
      </c>
      <c r="B207" s="264" t="s">
        <v>22</v>
      </c>
      <c r="C207" s="264"/>
      <c r="D207" s="33"/>
      <c r="E207" s="33"/>
      <c r="F207" s="34" t="s">
        <v>23</v>
      </c>
      <c r="G207" s="1"/>
      <c r="H207" s="34" t="s">
        <v>22</v>
      </c>
      <c r="I207" s="35" t="str">
        <f t="shared" si="22"/>
        <v/>
      </c>
      <c r="J207" s="35">
        <f t="shared" si="23"/>
        <v>0</v>
      </c>
      <c r="K207" s="30"/>
      <c r="L207" s="17"/>
      <c r="M207" s="17"/>
      <c r="N207" s="17"/>
      <c r="O207" s="17"/>
      <c r="P207" s="30"/>
      <c r="Q207" s="30"/>
      <c r="R207" s="30"/>
      <c r="S207" s="30"/>
      <c r="T207" s="30"/>
      <c r="W207" s="58"/>
      <c r="X207" s="58"/>
      <c r="Y207" s="1">
        <f t="shared" si="24"/>
        <v>0</v>
      </c>
      <c r="Z207" s="36">
        <f t="shared" si="25"/>
        <v>0</v>
      </c>
      <c r="AA207" s="37"/>
      <c r="AB207" s="38"/>
      <c r="AE207" s="1">
        <f t="shared" si="26"/>
        <v>0</v>
      </c>
    </row>
    <row r="208" spans="1:31" x14ac:dyDescent="0.2">
      <c r="A208" s="1" t="s">
        <v>81</v>
      </c>
      <c r="B208" s="264" t="s">
        <v>22</v>
      </c>
      <c r="C208" s="264"/>
      <c r="D208" s="33"/>
      <c r="E208" s="33"/>
      <c r="F208" s="34" t="s">
        <v>23</v>
      </c>
      <c r="G208" s="1"/>
      <c r="H208" s="34" t="s">
        <v>22</v>
      </c>
      <c r="I208" s="35" t="str">
        <f t="shared" si="22"/>
        <v/>
      </c>
      <c r="J208" s="35">
        <f t="shared" si="23"/>
        <v>0</v>
      </c>
      <c r="K208" s="30"/>
      <c r="L208" s="17"/>
      <c r="M208" s="17"/>
      <c r="N208" s="17"/>
      <c r="O208" s="17"/>
      <c r="P208" s="30"/>
      <c r="Q208" s="30"/>
      <c r="R208" s="30"/>
      <c r="S208" s="30"/>
      <c r="T208" s="30"/>
      <c r="W208" s="37"/>
      <c r="X208" s="38"/>
      <c r="Y208" s="1">
        <f t="shared" si="24"/>
        <v>0</v>
      </c>
      <c r="Z208" s="36">
        <f t="shared" si="25"/>
        <v>0</v>
      </c>
      <c r="AA208" s="37"/>
      <c r="AB208" s="38"/>
      <c r="AE208" s="1">
        <f t="shared" si="26"/>
        <v>0</v>
      </c>
    </row>
    <row r="209" spans="1:31" x14ac:dyDescent="0.2">
      <c r="A209" s="1" t="s">
        <v>83</v>
      </c>
      <c r="B209" s="264" t="s">
        <v>22</v>
      </c>
      <c r="C209" s="264"/>
      <c r="D209" s="33"/>
      <c r="E209" s="33"/>
      <c r="F209" s="34" t="s">
        <v>23</v>
      </c>
      <c r="G209" s="1"/>
      <c r="H209" s="34" t="s">
        <v>22</v>
      </c>
      <c r="I209" s="35" t="str">
        <f t="shared" si="22"/>
        <v/>
      </c>
      <c r="J209" s="35">
        <f t="shared" si="23"/>
        <v>0</v>
      </c>
      <c r="K209" s="30"/>
      <c r="L209" s="17"/>
      <c r="M209" s="17"/>
      <c r="N209" s="17"/>
      <c r="O209" s="17"/>
      <c r="P209" s="30"/>
      <c r="Q209" s="30"/>
      <c r="R209" s="30"/>
      <c r="S209" s="30"/>
      <c r="T209" s="30"/>
      <c r="W209" s="37"/>
      <c r="X209" s="38"/>
      <c r="Y209" s="1">
        <f t="shared" si="24"/>
        <v>0</v>
      </c>
      <c r="Z209" s="36">
        <f t="shared" si="25"/>
        <v>0</v>
      </c>
      <c r="AA209" s="37"/>
      <c r="AB209" s="38"/>
      <c r="AE209" s="1">
        <f t="shared" si="26"/>
        <v>0</v>
      </c>
    </row>
    <row r="210" spans="1:31" x14ac:dyDescent="0.2">
      <c r="A210" s="1" t="s">
        <v>115</v>
      </c>
      <c r="B210" s="264" t="s">
        <v>22</v>
      </c>
      <c r="C210" s="264"/>
      <c r="D210" s="33"/>
      <c r="E210" s="33"/>
      <c r="F210" s="34" t="s">
        <v>23</v>
      </c>
      <c r="G210" s="1"/>
      <c r="H210" s="34" t="s">
        <v>22</v>
      </c>
      <c r="I210" s="35" t="str">
        <f t="shared" si="22"/>
        <v/>
      </c>
      <c r="J210" s="35">
        <f t="shared" si="23"/>
        <v>0</v>
      </c>
      <c r="K210" s="30"/>
      <c r="L210" s="17"/>
      <c r="M210" s="17"/>
      <c r="N210" s="17"/>
      <c r="O210" s="17"/>
      <c r="P210" s="30"/>
      <c r="Q210" s="30"/>
      <c r="R210" s="30"/>
      <c r="S210" s="30"/>
      <c r="T210" s="30"/>
      <c r="W210" s="37"/>
      <c r="X210" s="38"/>
      <c r="Y210" s="1">
        <f t="shared" si="24"/>
        <v>0</v>
      </c>
      <c r="Z210" s="36">
        <f t="shared" si="25"/>
        <v>0</v>
      </c>
      <c r="AA210" s="37"/>
      <c r="AB210" s="38"/>
      <c r="AE210" s="1">
        <f t="shared" si="26"/>
        <v>0</v>
      </c>
    </row>
    <row r="211" spans="1:31" x14ac:dyDescent="0.2">
      <c r="A211" s="1" t="s">
        <v>117</v>
      </c>
      <c r="B211" s="264" t="s">
        <v>22</v>
      </c>
      <c r="C211" s="264"/>
      <c r="D211" s="33"/>
      <c r="E211" s="33"/>
      <c r="F211" s="34" t="s">
        <v>23</v>
      </c>
      <c r="G211" s="1"/>
      <c r="H211" s="34" t="s">
        <v>22</v>
      </c>
      <c r="I211" s="35" t="str">
        <f t="shared" si="22"/>
        <v/>
      </c>
      <c r="J211" s="35">
        <f t="shared" si="23"/>
        <v>0</v>
      </c>
      <c r="K211" s="30"/>
      <c r="L211" s="17"/>
      <c r="M211" s="17"/>
      <c r="N211" s="17"/>
      <c r="O211" s="17"/>
      <c r="P211" s="30"/>
      <c r="Q211" s="30"/>
      <c r="R211" s="30"/>
      <c r="S211" s="30"/>
      <c r="T211" s="30"/>
      <c r="W211" s="37"/>
      <c r="X211" s="38"/>
      <c r="Y211" s="1">
        <f t="shared" si="24"/>
        <v>0</v>
      </c>
      <c r="Z211" s="36">
        <f t="shared" si="25"/>
        <v>0</v>
      </c>
      <c r="AA211" s="37"/>
      <c r="AB211" s="38"/>
      <c r="AE211" s="1">
        <f t="shared" si="26"/>
        <v>0</v>
      </c>
    </row>
    <row r="212" spans="1:31" x14ac:dyDescent="0.2">
      <c r="B212" s="258" t="s">
        <v>306</v>
      </c>
      <c r="C212" s="258"/>
      <c r="D212" s="47">
        <f>IFERROR(Y213,0)</f>
        <v>0</v>
      </c>
      <c r="G212" s="258" t="s">
        <v>307</v>
      </c>
      <c r="H212" s="258"/>
      <c r="I212" s="258"/>
      <c r="J212" s="51">
        <f>IFERROR(Z213,0)</f>
        <v>0</v>
      </c>
      <c r="K212" s="30"/>
      <c r="L212" s="17"/>
      <c r="M212" s="17"/>
      <c r="N212" s="17"/>
      <c r="O212" s="17"/>
      <c r="P212" s="30"/>
      <c r="Q212" s="30"/>
      <c r="R212" s="30"/>
      <c r="S212" s="30"/>
      <c r="T212" s="30"/>
      <c r="W212" s="37"/>
      <c r="X212" s="38"/>
      <c r="Y212" s="1">
        <f t="shared" si="24"/>
        <v>0</v>
      </c>
      <c r="Z212" s="36">
        <f t="shared" si="25"/>
        <v>0</v>
      </c>
      <c r="AA212" s="37"/>
      <c r="AB212" s="38"/>
      <c r="AE212" s="1">
        <f t="shared" si="26"/>
        <v>0</v>
      </c>
    </row>
    <row r="213" spans="1:31" x14ac:dyDescent="0.2">
      <c r="B213" s="259" t="s">
        <v>89</v>
      </c>
      <c r="C213" s="259"/>
      <c r="D213" s="55">
        <f>SUM(D212)</f>
        <v>0</v>
      </c>
      <c r="G213" s="259" t="s">
        <v>94</v>
      </c>
      <c r="H213" s="259"/>
      <c r="I213" s="259"/>
      <c r="J213" s="67">
        <f>SUM(J212)</f>
        <v>0</v>
      </c>
      <c r="K213" s="30"/>
      <c r="L213" s="17"/>
      <c r="M213" s="17"/>
      <c r="N213" s="17"/>
      <c r="O213" s="17"/>
      <c r="P213" s="30"/>
      <c r="Q213" s="30"/>
      <c r="R213" s="30"/>
      <c r="S213" s="30"/>
      <c r="T213" s="30"/>
      <c r="W213" s="52">
        <f t="shared" ref="W213:AB213" si="27">SUM(W202:W212)</f>
        <v>0</v>
      </c>
      <c r="X213" s="53">
        <f t="shared" si="27"/>
        <v>0</v>
      </c>
      <c r="Y213" s="52">
        <f t="shared" si="27"/>
        <v>0</v>
      </c>
      <c r="Z213" s="53">
        <f t="shared" si="27"/>
        <v>0</v>
      </c>
      <c r="AA213" s="52">
        <f t="shared" si="27"/>
        <v>0</v>
      </c>
      <c r="AB213" s="53">
        <f t="shared" si="27"/>
        <v>0</v>
      </c>
      <c r="AE213" s="53">
        <f>SUM(AE202:AE212)</f>
        <v>0</v>
      </c>
    </row>
    <row r="214" spans="1:31" x14ac:dyDescent="0.2">
      <c r="B214" s="43"/>
      <c r="C214" s="43"/>
      <c r="G214" s="43"/>
      <c r="H214" s="43"/>
      <c r="I214" s="44"/>
      <c r="J214" s="30"/>
      <c r="K214" s="30"/>
      <c r="L214" s="17"/>
      <c r="M214" s="17"/>
      <c r="N214" s="17"/>
      <c r="O214" s="17"/>
      <c r="P214" s="30"/>
      <c r="Q214" s="30"/>
      <c r="R214" s="30"/>
      <c r="S214" s="30"/>
      <c r="T214" s="30"/>
      <c r="W214"/>
      <c r="X214"/>
      <c r="Y214"/>
      <c r="Z214"/>
      <c r="AA214"/>
      <c r="AB214" s="53">
        <f>SUM(AB203:AB213)</f>
        <v>0</v>
      </c>
      <c r="AC214"/>
      <c r="AD214"/>
      <c r="AE214" s="1">
        <f>AE57+AE77+AE192+AE213</f>
        <v>0</v>
      </c>
    </row>
    <row r="215" spans="1:31" x14ac:dyDescent="0.2">
      <c r="B215"/>
      <c r="C215"/>
      <c r="D215"/>
      <c r="G215" s="43"/>
      <c r="H215" s="43"/>
      <c r="I215" s="44"/>
      <c r="J215" s="30"/>
      <c r="K215" s="30"/>
      <c r="L215" s="17"/>
      <c r="M215" s="17"/>
      <c r="N215" s="17"/>
      <c r="O215" s="17"/>
      <c r="P215" s="30"/>
      <c r="Q215" s="30"/>
      <c r="R215" s="30"/>
      <c r="S215" s="30"/>
      <c r="T215" s="30"/>
      <c r="W215" s="17"/>
      <c r="X215" s="17"/>
      <c r="AE215" s="1">
        <f>AE214*AC2</f>
        <v>0</v>
      </c>
    </row>
    <row r="216" spans="1:31" x14ac:dyDescent="0.2">
      <c r="C216" s="265" t="s">
        <v>308</v>
      </c>
      <c r="D216" s="265"/>
      <c r="G216" s="44"/>
      <c r="I216" s="266" t="s">
        <v>309</v>
      </c>
      <c r="J216" s="266"/>
      <c r="K216" s="30"/>
      <c r="L216" s="30"/>
      <c r="M216" s="30"/>
      <c r="N216" s="30"/>
      <c r="O216" s="30"/>
      <c r="P216" s="30"/>
      <c r="Q216" s="30"/>
      <c r="R216" s="30"/>
      <c r="S216" s="30"/>
      <c r="T216" s="30"/>
      <c r="W216" s="17"/>
      <c r="X216" s="17"/>
    </row>
    <row r="217" spans="1:31" x14ac:dyDescent="0.2">
      <c r="C217" s="17" t="s">
        <v>310</v>
      </c>
      <c r="D217" s="47">
        <f>D26+D57+D77</f>
        <v>0</v>
      </c>
      <c r="G217" s="44"/>
      <c r="I217" s="43" t="s">
        <v>311</v>
      </c>
      <c r="J217" s="51">
        <f>J28+J59+J78</f>
        <v>0</v>
      </c>
      <c r="K217" s="30"/>
      <c r="L217" s="30"/>
      <c r="M217" s="30"/>
      <c r="N217" s="30"/>
      <c r="O217" s="30"/>
      <c r="P217" s="30"/>
      <c r="Q217" s="30"/>
      <c r="R217" s="30"/>
      <c r="S217" s="30"/>
      <c r="T217" s="30"/>
      <c r="W217" s="17"/>
      <c r="X217" s="17"/>
      <c r="Y217" s="17"/>
    </row>
    <row r="218" spans="1:31" x14ac:dyDescent="0.2">
      <c r="C218" s="17" t="s">
        <v>312</v>
      </c>
      <c r="D218" s="47">
        <f>D58</f>
        <v>0</v>
      </c>
      <c r="I218" s="43" t="s">
        <v>313</v>
      </c>
      <c r="J218" s="51">
        <f>J29+J197</f>
        <v>0</v>
      </c>
      <c r="K218" s="50"/>
      <c r="L218" s="30"/>
      <c r="M218" s="30"/>
      <c r="N218" s="30"/>
      <c r="O218" s="30"/>
      <c r="P218" s="30"/>
      <c r="Q218" s="30"/>
      <c r="R218" s="30"/>
      <c r="S218" s="30"/>
      <c r="T218" s="30"/>
      <c r="W218" s="17"/>
      <c r="X218" s="17"/>
      <c r="Y218" s="17"/>
    </row>
    <row r="219" spans="1:31" x14ac:dyDescent="0.2">
      <c r="C219" s="17" t="s">
        <v>314</v>
      </c>
      <c r="D219" s="47">
        <f>D59</f>
        <v>0</v>
      </c>
      <c r="I219" s="43" t="s">
        <v>315</v>
      </c>
      <c r="J219" s="51">
        <f>J60</f>
        <v>0</v>
      </c>
      <c r="K219" s="17"/>
      <c r="L219" s="30"/>
      <c r="M219" s="30"/>
      <c r="N219" s="30"/>
      <c r="O219" s="30"/>
      <c r="P219" s="50"/>
      <c r="Q219" s="50"/>
      <c r="R219" s="50"/>
      <c r="S219" s="50"/>
      <c r="T219" s="50"/>
      <c r="U219" s="16"/>
      <c r="X219" s="17"/>
      <c r="Y219" s="17"/>
    </row>
    <row r="220" spans="1:31" x14ac:dyDescent="0.2">
      <c r="C220" s="17" t="s">
        <v>316</v>
      </c>
      <c r="D220" s="47">
        <f>D79</f>
        <v>0</v>
      </c>
      <c r="I220" s="43" t="s">
        <v>317</v>
      </c>
      <c r="J220" s="51">
        <f>J61</f>
        <v>0</v>
      </c>
      <c r="L220" s="30"/>
      <c r="M220" s="30"/>
      <c r="N220" s="30"/>
      <c r="O220" s="30"/>
      <c r="P220" s="30"/>
      <c r="Q220" s="30"/>
      <c r="R220" s="30"/>
      <c r="S220" s="30"/>
      <c r="T220" s="30"/>
      <c r="W220" s="17"/>
      <c r="X220" s="17"/>
    </row>
    <row r="221" spans="1:31" x14ac:dyDescent="0.2">
      <c r="C221" t="s">
        <v>318</v>
      </c>
      <c r="D221" s="47">
        <f>D78+D213</f>
        <v>0</v>
      </c>
      <c r="I221" s="43" t="s">
        <v>319</v>
      </c>
      <c r="J221" s="51">
        <f>J80</f>
        <v>0</v>
      </c>
      <c r="K221" s="30"/>
      <c r="L221" s="30"/>
      <c r="M221" s="30"/>
      <c r="N221" s="30"/>
      <c r="O221" s="30"/>
      <c r="P221" s="30"/>
      <c r="Q221" s="30"/>
      <c r="R221" s="30"/>
      <c r="S221" s="30"/>
      <c r="T221" s="30"/>
      <c r="W221" s="17"/>
      <c r="X221" s="17"/>
    </row>
    <row r="222" spans="1:31" x14ac:dyDescent="0.2">
      <c r="C222" s="17" t="s">
        <v>320</v>
      </c>
      <c r="D222" s="47">
        <f>D192</f>
        <v>0</v>
      </c>
      <c r="H222" s="17"/>
      <c r="I222" s="43" t="s">
        <v>321</v>
      </c>
      <c r="J222" s="51">
        <f>J195</f>
        <v>0</v>
      </c>
      <c r="K222" s="30"/>
      <c r="L222" s="30"/>
      <c r="M222" s="30"/>
      <c r="N222" s="30"/>
      <c r="O222" s="30"/>
      <c r="P222" s="30"/>
      <c r="Q222" s="30"/>
      <c r="R222" s="30"/>
      <c r="S222" s="30"/>
      <c r="T222" s="30"/>
    </row>
    <row r="223" spans="1:31" x14ac:dyDescent="0.2">
      <c r="C223" s="17" t="s">
        <v>322</v>
      </c>
      <c r="D223" s="47">
        <f>D193</f>
        <v>0</v>
      </c>
      <c r="H223" s="17"/>
      <c r="I223" s="43" t="s">
        <v>323</v>
      </c>
      <c r="J223" s="51">
        <f>J196</f>
        <v>0</v>
      </c>
      <c r="K223" s="30"/>
      <c r="L223" s="50"/>
      <c r="M223" s="50"/>
      <c r="N223" s="50"/>
      <c r="O223" s="50"/>
      <c r="P223" s="50"/>
      <c r="Q223" s="50"/>
      <c r="R223" s="50"/>
      <c r="S223" s="50"/>
      <c r="T223" s="50"/>
    </row>
    <row r="224" spans="1:31" x14ac:dyDescent="0.2">
      <c r="C224" s="17" t="s">
        <v>324</v>
      </c>
      <c r="D224" s="47">
        <f>D194</f>
        <v>0</v>
      </c>
      <c r="I224" s="68" t="s">
        <v>325</v>
      </c>
      <c r="J224" s="69">
        <f>SUM(J217:J223)</f>
        <v>0</v>
      </c>
      <c r="K224" s="30"/>
      <c r="L224" s="30"/>
      <c r="M224" s="30"/>
      <c r="N224" s="30"/>
      <c r="O224" s="30"/>
      <c r="P224" s="50"/>
      <c r="Q224" s="50"/>
      <c r="R224" s="50"/>
      <c r="S224" s="50"/>
      <c r="T224" s="50"/>
    </row>
    <row r="225" spans="3:26" x14ac:dyDescent="0.2">
      <c r="C225" s="17" t="s">
        <v>326</v>
      </c>
      <c r="D225" s="47">
        <f>D195</f>
        <v>0</v>
      </c>
      <c r="E225"/>
      <c r="F225"/>
      <c r="H225" s="17"/>
      <c r="I225" s="17"/>
      <c r="J225" s="70"/>
      <c r="K225" s="30"/>
      <c r="L225" s="30"/>
      <c r="M225" s="30"/>
      <c r="N225" s="30"/>
      <c r="O225" s="30"/>
      <c r="P225" s="17"/>
      <c r="Q225" s="17"/>
      <c r="R225" s="17"/>
      <c r="S225" s="17"/>
      <c r="T225" s="17"/>
    </row>
    <row r="226" spans="3:26" x14ac:dyDescent="0.2">
      <c r="C226" s="71" t="s">
        <v>327</v>
      </c>
      <c r="D226" s="55">
        <f>SUM(D217:D225)</f>
        <v>0</v>
      </c>
      <c r="I226" s="43" t="s">
        <v>328</v>
      </c>
      <c r="J226" s="51">
        <f>J26+J57+J192</f>
        <v>0</v>
      </c>
      <c r="K226" s="30"/>
      <c r="L226" s="30"/>
      <c r="M226" s="30"/>
      <c r="N226" s="30"/>
      <c r="O226" s="30"/>
      <c r="P226" s="30"/>
      <c r="Q226" s="30"/>
      <c r="R226" s="30"/>
      <c r="S226" s="30"/>
      <c r="T226" s="30"/>
      <c r="W226" s="17"/>
    </row>
    <row r="227" spans="3:26" x14ac:dyDescent="0.2">
      <c r="H227" s="17"/>
      <c r="I227" s="43" t="s">
        <v>329</v>
      </c>
      <c r="J227" s="51">
        <f>J27+J58+J77+J193</f>
        <v>0</v>
      </c>
      <c r="K227" s="30"/>
      <c r="L227" s="50"/>
      <c r="M227" s="50"/>
      <c r="N227" s="50"/>
      <c r="O227" s="50"/>
      <c r="P227" s="30"/>
      <c r="Q227" s="30"/>
      <c r="R227" s="30"/>
      <c r="S227" s="30"/>
      <c r="T227" s="30"/>
    </row>
    <row r="228" spans="3:26" x14ac:dyDescent="0.2">
      <c r="C228" s="265" t="s">
        <v>330</v>
      </c>
      <c r="D228" s="265"/>
      <c r="H228" s="17"/>
      <c r="I228" s="68" t="s">
        <v>325</v>
      </c>
      <c r="J228" s="69">
        <f>SUM(J226:J227)</f>
        <v>0</v>
      </c>
      <c r="K228" s="50"/>
      <c r="L228" s="50"/>
      <c r="M228" s="50"/>
      <c r="N228" s="50"/>
      <c r="O228" s="50"/>
      <c r="P228" s="50"/>
      <c r="Q228" s="50"/>
      <c r="R228" s="50"/>
      <c r="S228" s="50"/>
      <c r="T228" s="50"/>
    </row>
    <row r="229" spans="3:26" x14ac:dyDescent="0.2">
      <c r="C229" s="17" t="s">
        <v>312</v>
      </c>
      <c r="D229" s="47">
        <f>D58</f>
        <v>0</v>
      </c>
      <c r="H229" s="17"/>
      <c r="I229" s="68" t="s">
        <v>331</v>
      </c>
      <c r="J229" s="72">
        <f>J224+J228</f>
        <v>0</v>
      </c>
      <c r="K229" s="30"/>
      <c r="L229" s="17"/>
      <c r="M229" s="17"/>
      <c r="N229" s="17"/>
      <c r="O229" s="17"/>
      <c r="P229" s="30"/>
      <c r="Q229" s="30"/>
      <c r="R229" s="30"/>
      <c r="S229" s="30"/>
      <c r="T229" s="30"/>
    </row>
    <row r="230" spans="3:26" x14ac:dyDescent="0.2">
      <c r="C230" s="17" t="s">
        <v>314</v>
      </c>
      <c r="D230" s="47">
        <f>D219</f>
        <v>0</v>
      </c>
      <c r="H230" s="17"/>
      <c r="I230" s="17"/>
      <c r="J230" s="40"/>
      <c r="K230" s="30"/>
      <c r="L230" s="30"/>
      <c r="M230" s="30"/>
      <c r="N230" s="30"/>
      <c r="O230" s="30"/>
      <c r="P230" s="30"/>
      <c r="Q230" s="30"/>
      <c r="R230" s="30"/>
      <c r="S230" s="30"/>
      <c r="T230" s="30"/>
      <c r="V230" s="16"/>
    </row>
    <row r="231" spans="3:26" x14ac:dyDescent="0.2">
      <c r="C231" s="17" t="s">
        <v>316</v>
      </c>
      <c r="D231" s="47">
        <f>D220</f>
        <v>0</v>
      </c>
      <c r="I231" s="43" t="s">
        <v>332</v>
      </c>
      <c r="J231" s="51">
        <f>J79+J213</f>
        <v>0</v>
      </c>
      <c r="K231" s="30"/>
      <c r="L231" s="30"/>
      <c r="M231" s="30"/>
      <c r="N231" s="30"/>
      <c r="O231" s="30"/>
      <c r="P231" s="30"/>
      <c r="Q231" s="30"/>
      <c r="R231" s="30"/>
      <c r="S231" s="30"/>
      <c r="T231" s="30"/>
    </row>
    <row r="232" spans="3:26" x14ac:dyDescent="0.2">
      <c r="C232" s="71" t="s">
        <v>327</v>
      </c>
      <c r="D232" s="55">
        <f>SUM(D229:D231)</f>
        <v>0</v>
      </c>
      <c r="I232" s="43" t="s">
        <v>333</v>
      </c>
      <c r="J232" s="51">
        <f>J194</f>
        <v>0</v>
      </c>
      <c r="K232" s="50"/>
      <c r="L232" s="50"/>
      <c r="M232" s="50"/>
      <c r="N232" s="50"/>
      <c r="O232" s="50"/>
      <c r="P232" s="50"/>
      <c r="Q232" s="50"/>
      <c r="R232" s="50"/>
      <c r="S232" s="50"/>
      <c r="T232" s="50"/>
    </row>
    <row r="233" spans="3:26" x14ac:dyDescent="0.2">
      <c r="C233"/>
      <c r="D233"/>
      <c r="H233" s="17"/>
      <c r="I233" s="68" t="s">
        <v>334</v>
      </c>
      <c r="J233" s="69">
        <f>SUM(J231:J232)</f>
        <v>0</v>
      </c>
      <c r="K233" s="50"/>
      <c r="L233" s="30"/>
      <c r="M233" s="30"/>
      <c r="N233" s="30"/>
      <c r="O233" s="30"/>
      <c r="P233" s="30"/>
      <c r="Q233" s="30"/>
      <c r="R233" s="30"/>
      <c r="S233" s="30"/>
      <c r="T233" s="30"/>
    </row>
    <row r="234" spans="3:26" x14ac:dyDescent="0.2">
      <c r="I234" s="17"/>
      <c r="J234" s="70"/>
      <c r="K234" s="17"/>
      <c r="L234" s="30"/>
      <c r="M234" s="30"/>
      <c r="N234" s="30"/>
      <c r="O234" s="30"/>
      <c r="P234" s="50"/>
      <c r="Q234" s="50"/>
      <c r="R234" s="50"/>
      <c r="S234" s="50"/>
      <c r="T234" s="50"/>
    </row>
    <row r="235" spans="3:26" x14ac:dyDescent="0.2">
      <c r="I235" s="43" t="str">
        <f>CONCATENATE(L19,"% Profit (R) ")</f>
        <v xml:space="preserve">0% Profit (R) </v>
      </c>
      <c r="J235" s="51">
        <f>SUM(J224,J233)*L19/100</f>
        <v>0</v>
      </c>
      <c r="K235" s="30"/>
      <c r="L235" s="30"/>
      <c r="M235" s="30"/>
      <c r="N235" s="30"/>
      <c r="O235" s="30"/>
      <c r="P235" s="17"/>
      <c r="Q235" s="17"/>
      <c r="R235" s="17"/>
      <c r="S235" s="17"/>
      <c r="T235" s="17"/>
    </row>
    <row r="236" spans="3:26" x14ac:dyDescent="0.2">
      <c r="I236" s="43" t="s">
        <v>335</v>
      </c>
      <c r="J236" s="51">
        <f>IFERROR(AE215,0)</f>
        <v>0</v>
      </c>
      <c r="K236" s="30"/>
      <c r="L236" s="50"/>
      <c r="M236" s="50"/>
      <c r="N236" s="50"/>
      <c r="O236" s="50"/>
      <c r="P236" s="73"/>
      <c r="Q236" s="73"/>
      <c r="R236" s="73"/>
      <c r="S236" s="73"/>
      <c r="T236" s="73"/>
    </row>
    <row r="237" spans="3:26" x14ac:dyDescent="0.2">
      <c r="I237" s="68" t="s">
        <v>325</v>
      </c>
      <c r="J237" s="72">
        <f>IFERROR(SUM(J235:J236),0)</f>
        <v>0</v>
      </c>
      <c r="K237" s="50"/>
      <c r="L237" s="30"/>
      <c r="M237" s="30"/>
      <c r="N237" s="30"/>
      <c r="O237" s="30"/>
      <c r="X237" s="17"/>
      <c r="Y237" s="17"/>
      <c r="Z237" s="17"/>
    </row>
    <row r="238" spans="3:26" x14ac:dyDescent="0.2">
      <c r="I238" s="17"/>
      <c r="J238" s="70"/>
      <c r="K238" s="30"/>
      <c r="L238" s="50"/>
      <c r="M238" s="50"/>
      <c r="N238" s="50"/>
      <c r="O238" s="50"/>
      <c r="Q238" s="17"/>
      <c r="R238" s="17"/>
      <c r="X238" s="17"/>
      <c r="Y238" s="17"/>
      <c r="Z238" s="17"/>
    </row>
    <row r="239" spans="3:26" x14ac:dyDescent="0.2">
      <c r="C239" s="267" t="s">
        <v>336</v>
      </c>
      <c r="D239" s="267"/>
      <c r="E239" s="74">
        <f>J224</f>
        <v>0</v>
      </c>
      <c r="I239" s="75" t="s">
        <v>337</v>
      </c>
      <c r="J239" s="76">
        <f>SUM(J229,J233,J237)</f>
        <v>0</v>
      </c>
      <c r="K239" s="30"/>
      <c r="L239" s="17"/>
      <c r="M239" s="17"/>
      <c r="N239" s="17"/>
      <c r="O239" s="17"/>
      <c r="Q239"/>
      <c r="R239"/>
      <c r="X239" s="17"/>
      <c r="Y239" s="17"/>
      <c r="Z239" s="17"/>
    </row>
    <row r="240" spans="3:26" x14ac:dyDescent="0.2">
      <c r="J240" s="17"/>
      <c r="K240" s="30"/>
      <c r="L240" s="73"/>
      <c r="M240" s="73"/>
      <c r="N240" s="73"/>
      <c r="O240" s="73"/>
      <c r="Q240" s="17"/>
      <c r="R240" s="17"/>
      <c r="X240" s="17"/>
      <c r="Y240" s="17"/>
      <c r="Z240" s="17"/>
    </row>
    <row r="241" spans="1:26" x14ac:dyDescent="0.2">
      <c r="B241"/>
      <c r="C241" s="265" t="s">
        <v>338</v>
      </c>
      <c r="D241" s="265"/>
      <c r="E241" s="265"/>
      <c r="F241" s="17"/>
      <c r="G241" s="265" t="s">
        <v>338</v>
      </c>
      <c r="H241" s="265"/>
      <c r="I241" s="265"/>
      <c r="J241" s="265"/>
      <c r="K241"/>
      <c r="L241" s="77" t="s">
        <v>339</v>
      </c>
      <c r="P241" s="70"/>
      <c r="Q241" s="70"/>
      <c r="R241" s="70"/>
      <c r="S241" s="70"/>
      <c r="T241" s="70"/>
      <c r="X241" s="17"/>
      <c r="Y241" s="17"/>
      <c r="Z241" s="17"/>
    </row>
    <row r="242" spans="1:26" ht="14.25" x14ac:dyDescent="0.2">
      <c r="B242"/>
      <c r="C242" s="258" t="s">
        <v>340</v>
      </c>
      <c r="D242" s="258"/>
      <c r="E242" s="51">
        <f>E$239*AH2/100</f>
        <v>0</v>
      </c>
      <c r="F242" s="78" t="s">
        <v>341</v>
      </c>
      <c r="G242" s="258" t="s">
        <v>340</v>
      </c>
      <c r="H242" s="258"/>
      <c r="I242" s="258"/>
      <c r="J242" s="51">
        <f>E242+J235/5+J236/5</f>
        <v>0</v>
      </c>
      <c r="K242"/>
      <c r="L242" s="79">
        <f t="shared" ref="L242:L249" si="28">IFERROR(J242/$L$122,0)</f>
        <v>0</v>
      </c>
      <c r="P242" s="70"/>
      <c r="Q242" s="43"/>
      <c r="R242"/>
      <c r="T242" s="70"/>
      <c r="V242" s="30"/>
      <c r="X242" s="17"/>
      <c r="Y242" s="17"/>
      <c r="Z242" s="17"/>
    </row>
    <row r="243" spans="1:26" ht="14.25" x14ac:dyDescent="0.2">
      <c r="B243"/>
      <c r="C243" s="258" t="s">
        <v>342</v>
      </c>
      <c r="D243" s="258"/>
      <c r="E243" s="51">
        <f>E$239*AH3/100</f>
        <v>0</v>
      </c>
      <c r="F243" s="78" t="s">
        <v>343</v>
      </c>
      <c r="G243" s="258" t="s">
        <v>342</v>
      </c>
      <c r="H243" s="258"/>
      <c r="I243" s="258"/>
      <c r="J243" s="51">
        <f>E243+J235/5+J236/5</f>
        <v>0</v>
      </c>
      <c r="K243"/>
      <c r="L243" s="79">
        <f t="shared" si="28"/>
        <v>0</v>
      </c>
      <c r="P243" s="70"/>
      <c r="Q243" s="43"/>
      <c r="R243"/>
      <c r="T243" s="70"/>
      <c r="V243" s="30"/>
      <c r="X243" s="43"/>
      <c r="Y243" s="70"/>
    </row>
    <row r="244" spans="1:26" ht="14.25" x14ac:dyDescent="0.2">
      <c r="B244"/>
      <c r="C244" s="258" t="s">
        <v>344</v>
      </c>
      <c r="D244" s="258"/>
      <c r="E244" s="51">
        <f>E$239*AH4/100</f>
        <v>0</v>
      </c>
      <c r="F244" s="78" t="s">
        <v>345</v>
      </c>
      <c r="G244" s="258" t="s">
        <v>344</v>
      </c>
      <c r="H244" s="258"/>
      <c r="I244" s="258"/>
      <c r="J244" s="51">
        <f>E244+J235/5+J236/5</f>
        <v>0</v>
      </c>
      <c r="K244"/>
      <c r="L244" s="79">
        <f t="shared" si="28"/>
        <v>0</v>
      </c>
      <c r="P244" s="70"/>
      <c r="Q244" s="43"/>
      <c r="R244"/>
      <c r="T244" s="70"/>
      <c r="V244" s="30"/>
      <c r="X244" s="43"/>
      <c r="Y244" s="70"/>
    </row>
    <row r="245" spans="1:26" ht="14.25" x14ac:dyDescent="0.2">
      <c r="B245"/>
      <c r="C245" s="258" t="s">
        <v>346</v>
      </c>
      <c r="D245" s="258"/>
      <c r="E245" s="51">
        <f>E$239*AH5/100</f>
        <v>0</v>
      </c>
      <c r="F245" s="78" t="s">
        <v>347</v>
      </c>
      <c r="G245" s="258" t="s">
        <v>346</v>
      </c>
      <c r="H245" s="258"/>
      <c r="I245" s="258"/>
      <c r="J245" s="51">
        <f>E245+J235/5+J236/5</f>
        <v>0</v>
      </c>
      <c r="K245"/>
      <c r="L245" s="79">
        <f t="shared" si="28"/>
        <v>0</v>
      </c>
      <c r="M245" s="80"/>
      <c r="N245" s="80"/>
      <c r="O245" s="70"/>
      <c r="P245" s="80"/>
      <c r="Q245" s="43"/>
      <c r="R245"/>
      <c r="T245" s="80"/>
      <c r="V245" s="30"/>
      <c r="X245" s="43"/>
      <c r="Y245" s="70"/>
    </row>
    <row r="246" spans="1:26" ht="14.25" x14ac:dyDescent="0.2">
      <c r="B246"/>
      <c r="C246" s="259" t="s">
        <v>348</v>
      </c>
      <c r="D246" s="259"/>
      <c r="E246" s="56">
        <f>SUM(E242:E245)</f>
        <v>0</v>
      </c>
      <c r="F246" s="78" t="s">
        <v>349</v>
      </c>
      <c r="G246" s="233" t="s">
        <v>350</v>
      </c>
      <c r="H246" s="233"/>
      <c r="I246" s="233"/>
      <c r="J246" s="51">
        <f>J235/5+J236/5</f>
        <v>0</v>
      </c>
      <c r="K246"/>
      <c r="L246" s="79">
        <f t="shared" si="28"/>
        <v>0</v>
      </c>
      <c r="M246" s="70"/>
      <c r="N246" s="70"/>
      <c r="O246" s="70"/>
      <c r="Q246" s="43"/>
      <c r="R246"/>
      <c r="U246" s="73"/>
      <c r="V246" s="30"/>
      <c r="X246" s="43"/>
      <c r="Y246" s="70"/>
    </row>
    <row r="247" spans="1:26" ht="14.25" x14ac:dyDescent="0.2">
      <c r="B247"/>
      <c r="C247" s="268" t="s">
        <v>351</v>
      </c>
      <c r="D247" s="268"/>
      <c r="E247" s="268"/>
      <c r="F247" s="78"/>
      <c r="G247" s="258" t="s">
        <v>352</v>
      </c>
      <c r="H247" s="258"/>
      <c r="I247" s="258"/>
      <c r="J247" s="51">
        <f>J226</f>
        <v>0</v>
      </c>
      <c r="K247"/>
      <c r="L247" s="79">
        <f t="shared" si="28"/>
        <v>0</v>
      </c>
      <c r="M247" s="70"/>
      <c r="N247" s="70"/>
      <c r="O247" s="70"/>
      <c r="Q247" s="43"/>
      <c r="R247"/>
      <c r="S247" s="17"/>
      <c r="U247" s="82"/>
      <c r="V247" s="30"/>
      <c r="X247" s="43"/>
      <c r="Y247" s="70"/>
    </row>
    <row r="248" spans="1:26" ht="14.25" x14ac:dyDescent="0.2">
      <c r="B248"/>
      <c r="C248"/>
      <c r="D248"/>
      <c r="E248"/>
      <c r="F248" s="78"/>
      <c r="G248" s="233" t="s">
        <v>353</v>
      </c>
      <c r="H248" s="233"/>
      <c r="I248" s="233"/>
      <c r="J248" s="51">
        <f>J227</f>
        <v>0</v>
      </c>
      <c r="K248"/>
      <c r="L248" s="79">
        <f t="shared" si="28"/>
        <v>0</v>
      </c>
      <c r="M248" s="70"/>
      <c r="N248" s="70"/>
      <c r="O248" s="70"/>
      <c r="Q248" s="43"/>
      <c r="R248"/>
      <c r="V248" s="30"/>
      <c r="X248" s="43"/>
      <c r="Y248" s="30"/>
      <c r="Z248" s="17"/>
    </row>
    <row r="249" spans="1:26" ht="14.25" x14ac:dyDescent="0.2">
      <c r="B249"/>
      <c r="C249"/>
      <c r="D249"/>
      <c r="E249"/>
      <c r="F249" s="78"/>
      <c r="G249" s="233" t="s">
        <v>354</v>
      </c>
      <c r="H249" s="233"/>
      <c r="I249" s="233"/>
      <c r="J249" s="83">
        <f>SUM(J242:J248)</f>
        <v>0</v>
      </c>
      <c r="K249"/>
      <c r="L249" s="84">
        <f t="shared" si="28"/>
        <v>0</v>
      </c>
      <c r="M249" s="70"/>
      <c r="N249" s="70"/>
      <c r="O249" s="80"/>
      <c r="Q249" s="43"/>
      <c r="R249"/>
      <c r="S249" s="17"/>
      <c r="V249" s="30"/>
      <c r="X249" s="43"/>
      <c r="Y249" s="70"/>
    </row>
    <row r="250" spans="1:26" x14ac:dyDescent="0.2">
      <c r="B250"/>
      <c r="C250"/>
      <c r="D250"/>
      <c r="E250"/>
      <c r="F250" s="85"/>
      <c r="G250" s="268" t="s">
        <v>355</v>
      </c>
      <c r="H250" s="268"/>
      <c r="I250" s="268"/>
      <c r="J250" s="268"/>
      <c r="K250"/>
      <c r="L250" s="79"/>
      <c r="M250" s="44"/>
      <c r="N250" s="44"/>
      <c r="O250" s="80"/>
      <c r="Q250" s="43"/>
      <c r="R250"/>
      <c r="S250" s="17"/>
      <c r="V250" s="30"/>
      <c r="X250" s="43"/>
      <c r="Y250" s="30"/>
      <c r="Z250" s="17"/>
    </row>
    <row r="251" spans="1:26" x14ac:dyDescent="0.2">
      <c r="B251"/>
      <c r="C251" s="270" t="s">
        <v>173</v>
      </c>
      <c r="D251" s="270"/>
      <c r="E251" s="270"/>
      <c r="F251" s="43"/>
      <c r="G251" s="265" t="s">
        <v>173</v>
      </c>
      <c r="H251" s="265"/>
      <c r="I251" s="265"/>
      <c r="J251" s="265"/>
      <c r="K251" s="70"/>
      <c r="L251" s="79"/>
      <c r="Q251" s="44"/>
      <c r="R251" s="80"/>
      <c r="S251" s="73"/>
      <c r="U251" s="73"/>
      <c r="V251" s="50"/>
      <c r="X251" s="44"/>
      <c r="Y251" s="80"/>
      <c r="Z251" s="73"/>
    </row>
    <row r="252" spans="1:26" ht="14.25" x14ac:dyDescent="0.2">
      <c r="B252"/>
      <c r="C252" s="260" t="s">
        <v>356</v>
      </c>
      <c r="D252" s="260"/>
      <c r="E252" s="86">
        <f>J231</f>
        <v>0</v>
      </c>
      <c r="F252" s="87" t="s">
        <v>357</v>
      </c>
      <c r="G252" s="260" t="s">
        <v>356</v>
      </c>
      <c r="H252" s="260"/>
      <c r="I252" s="260"/>
      <c r="J252" s="51">
        <f>IF(J232=0,0,E252)</f>
        <v>0</v>
      </c>
      <c r="K252" s="70"/>
      <c r="L252" s="79">
        <f>IFERROR(J252/$L$122,0)</f>
        <v>0</v>
      </c>
      <c r="P252" s="17"/>
      <c r="Q252" s="17"/>
      <c r="R252" s="17"/>
      <c r="S252" s="17"/>
      <c r="T252" s="17"/>
    </row>
    <row r="253" spans="1:26" ht="14.25" x14ac:dyDescent="0.2">
      <c r="C253" s="258" t="s">
        <v>358</v>
      </c>
      <c r="D253" s="258"/>
      <c r="E253" s="51">
        <f>J232</f>
        <v>0</v>
      </c>
      <c r="F253" s="87" t="s">
        <v>359</v>
      </c>
      <c r="G253" s="258" t="s">
        <v>358</v>
      </c>
      <c r="H253" s="258"/>
      <c r="I253" s="258"/>
      <c r="J253" s="51">
        <f>IF(J232=0,0,E253)</f>
        <v>0</v>
      </c>
      <c r="K253" s="62" t="s">
        <v>360</v>
      </c>
      <c r="L253" s="79">
        <f>IFERROR(J253/$L$122,0)</f>
        <v>0</v>
      </c>
    </row>
    <row r="254" spans="1:26" x14ac:dyDescent="0.2">
      <c r="A254"/>
      <c r="B254"/>
      <c r="C254" s="259" t="s">
        <v>348</v>
      </c>
      <c r="D254" s="259"/>
      <c r="E254" s="56">
        <f>SUM(E252:E253)</f>
        <v>0</v>
      </c>
      <c r="F254"/>
      <c r="G254" s="233" t="s">
        <v>354</v>
      </c>
      <c r="H254" s="233"/>
      <c r="I254" s="233"/>
      <c r="J254" s="83">
        <f>SUM(J252:J253)</f>
        <v>0</v>
      </c>
      <c r="K254" s="70"/>
      <c r="L254" s="84">
        <f>IFERROR(J254/$L$122,0)</f>
        <v>0</v>
      </c>
    </row>
    <row r="255" spans="1:26" x14ac:dyDescent="0.2">
      <c r="C255" s="268" t="s">
        <v>351</v>
      </c>
      <c r="D255" s="268"/>
      <c r="E255" s="268"/>
      <c r="F255" s="17"/>
      <c r="G255" s="268" t="s">
        <v>355</v>
      </c>
      <c r="H255" s="268"/>
      <c r="I255" s="268"/>
      <c r="J255" s="268"/>
      <c r="K255" s="80"/>
      <c r="L255" s="79"/>
    </row>
    <row r="256" spans="1:26" x14ac:dyDescent="0.2">
      <c r="G256" s="233" t="s">
        <v>354</v>
      </c>
      <c r="H256" s="233"/>
      <c r="I256" s="233"/>
      <c r="J256" s="88">
        <f>SUM(J249,J254)</f>
        <v>0</v>
      </c>
      <c r="K256" s="62" t="s">
        <v>360</v>
      </c>
      <c r="L256" s="84">
        <f>IFERROR(J256/$L$122,)</f>
        <v>0</v>
      </c>
      <c r="O256" s="17"/>
    </row>
    <row r="257" spans="1:12" x14ac:dyDescent="0.2">
      <c r="G257" s="233" t="s">
        <v>361</v>
      </c>
      <c r="H257" s="233"/>
      <c r="I257" s="233"/>
      <c r="J257" s="89">
        <f>J256*$L$23</f>
        <v>0</v>
      </c>
      <c r="K257" t="str">
        <f>IF(OR(L23="",L23=0),"",CONCATENATE(" @ ",L23*100," %"))</f>
        <v/>
      </c>
      <c r="L257" s="79">
        <f>IFERROR(L256*$L$23,0)</f>
        <v>0</v>
      </c>
    </row>
    <row r="258" spans="1:12" x14ac:dyDescent="0.2">
      <c r="A258"/>
      <c r="B258"/>
      <c r="C258"/>
      <c r="D258"/>
      <c r="E258"/>
      <c r="F258"/>
      <c r="G258" s="233" t="s">
        <v>354</v>
      </c>
      <c r="H258" s="233"/>
      <c r="I258" s="233"/>
      <c r="J258" s="88">
        <f>J256-J257</f>
        <v>0</v>
      </c>
      <c r="K258" s="62" t="s">
        <v>360</v>
      </c>
      <c r="L258" s="84">
        <f>IFERROR(J258/$L$122,0)</f>
        <v>0</v>
      </c>
    </row>
    <row r="259" spans="1:12" x14ac:dyDescent="0.2">
      <c r="G259" s="258" t="s">
        <v>362</v>
      </c>
      <c r="H259" s="258"/>
      <c r="I259" s="258"/>
      <c r="J259" s="90">
        <f>IFERROR(J258*L27%,0)</f>
        <v>0</v>
      </c>
      <c r="K259" s="28" t="str">
        <f>_xlfn.CONCAT(" @ ",L27," %")</f>
        <v xml:space="preserve"> @ 15 %</v>
      </c>
      <c r="L259" s="16">
        <f>IFERROR(L258*L27%,0)</f>
        <v>0</v>
      </c>
    </row>
    <row r="260" spans="1:12" x14ac:dyDescent="0.2">
      <c r="G260" s="233" t="s">
        <v>363</v>
      </c>
      <c r="H260" s="233"/>
      <c r="I260" s="233"/>
      <c r="J260" s="91">
        <f>J258+J259</f>
        <v>0</v>
      </c>
      <c r="K260" s="92"/>
      <c r="L260" s="93">
        <f>L258+L259</f>
        <v>0</v>
      </c>
    </row>
    <row r="261" spans="1:12" x14ac:dyDescent="0.2">
      <c r="K261"/>
    </row>
    <row r="262" spans="1:12" x14ac:dyDescent="0.2">
      <c r="K262" s="62"/>
    </row>
    <row r="263" spans="1:12" x14ac:dyDescent="0.2">
      <c r="A263" s="269" t="str">
        <f>Disclaimer!A7</f>
        <v>Copyright © 2025 - M. Keuter - Some Rights Reserved</v>
      </c>
      <c r="B263" s="269"/>
      <c r="C263" s="269"/>
      <c r="D263" s="269"/>
      <c r="E263" s="269"/>
      <c r="F263" s="269"/>
      <c r="G263" s="269"/>
      <c r="H263" s="269"/>
      <c r="I263" s="269"/>
      <c r="J263" s="269"/>
      <c r="K263" s="269"/>
      <c r="L263" s="269"/>
    </row>
    <row r="264" spans="1:12" x14ac:dyDescent="0.2">
      <c r="K264" s="95"/>
    </row>
    <row r="267" spans="1:12" x14ac:dyDescent="0.2">
      <c r="K267"/>
      <c r="L267"/>
    </row>
  </sheetData>
  <sheetProtection algorithmName="SHA-512" hashValue="rmwdshxGxhGkHOh/fEKUkGJdOjYbCV7zRDxZILgWfbiznN0Anuh9ldhmfMimX4xZWnSPrew/xDwF9l678VR6vg==" saltValue="O8M4Q+dFZz+byx1tAjSdLA==" spinCount="100000" sheet="1" objects="1" scenarios="1"/>
  <mergeCells count="310">
    <mergeCell ref="C255:E255"/>
    <mergeCell ref="G255:J255"/>
    <mergeCell ref="G256:I256"/>
    <mergeCell ref="G257:I257"/>
    <mergeCell ref="G258:I258"/>
    <mergeCell ref="G259:I259"/>
    <mergeCell ref="G260:I260"/>
    <mergeCell ref="A263:L263"/>
    <mergeCell ref="G249:I249"/>
    <mergeCell ref="G250:J250"/>
    <mergeCell ref="C251:E251"/>
    <mergeCell ref="G251:J251"/>
    <mergeCell ref="C252:D252"/>
    <mergeCell ref="G252:I252"/>
    <mergeCell ref="C253:D253"/>
    <mergeCell ref="G253:I253"/>
    <mergeCell ref="C254:D254"/>
    <mergeCell ref="G254:I254"/>
    <mergeCell ref="C244:D244"/>
    <mergeCell ref="G244:I244"/>
    <mergeCell ref="C245:D245"/>
    <mergeCell ref="G245:I245"/>
    <mergeCell ref="C246:D246"/>
    <mergeCell ref="G246:I246"/>
    <mergeCell ref="C247:E247"/>
    <mergeCell ref="G247:I247"/>
    <mergeCell ref="G248:I248"/>
    <mergeCell ref="C216:D216"/>
    <mergeCell ref="I216:J216"/>
    <mergeCell ref="C228:D228"/>
    <mergeCell ref="C239:D239"/>
    <mergeCell ref="C241:E241"/>
    <mergeCell ref="G241:J241"/>
    <mergeCell ref="C242:D242"/>
    <mergeCell ref="G242:I242"/>
    <mergeCell ref="C243:D243"/>
    <mergeCell ref="G243:I243"/>
    <mergeCell ref="B207:C207"/>
    <mergeCell ref="B208:C208"/>
    <mergeCell ref="B209:C209"/>
    <mergeCell ref="B210:C210"/>
    <mergeCell ref="B211:C211"/>
    <mergeCell ref="B212:C212"/>
    <mergeCell ref="G212:I212"/>
    <mergeCell ref="B213:C213"/>
    <mergeCell ref="G213:I213"/>
    <mergeCell ref="J200:J201"/>
    <mergeCell ref="W200:X200"/>
    <mergeCell ref="Y200:Z200"/>
    <mergeCell ref="AA200:AB200"/>
    <mergeCell ref="B202:C202"/>
    <mergeCell ref="B203:C203"/>
    <mergeCell ref="B204:C204"/>
    <mergeCell ref="B205:C205"/>
    <mergeCell ref="B206:C206"/>
    <mergeCell ref="B195:C195"/>
    <mergeCell ref="G195:I195"/>
    <mergeCell ref="B196:C196"/>
    <mergeCell ref="G196:I196"/>
    <mergeCell ref="G197:I197"/>
    <mergeCell ref="G198:I198"/>
    <mergeCell ref="A200:C201"/>
    <mergeCell ref="D200:D201"/>
    <mergeCell ref="E200:E201"/>
    <mergeCell ref="F200:F201"/>
    <mergeCell ref="G200:G201"/>
    <mergeCell ref="H200:H201"/>
    <mergeCell ref="I200:I201"/>
    <mergeCell ref="B189:C189"/>
    <mergeCell ref="B190:C190"/>
    <mergeCell ref="B191:C191"/>
    <mergeCell ref="B192:C192"/>
    <mergeCell ref="G192:I192"/>
    <mergeCell ref="B193:C193"/>
    <mergeCell ref="G193:I193"/>
    <mergeCell ref="B194:C194"/>
    <mergeCell ref="G194:I194"/>
    <mergeCell ref="B179:C179"/>
    <mergeCell ref="B180:C180"/>
    <mergeCell ref="B181:C181"/>
    <mergeCell ref="B182:C182"/>
    <mergeCell ref="B183:C183"/>
    <mergeCell ref="B184:C184"/>
    <mergeCell ref="B186:C186"/>
    <mergeCell ref="B187:C187"/>
    <mergeCell ref="B188:C188"/>
    <mergeCell ref="B169:C169"/>
    <mergeCell ref="B170:C170"/>
    <mergeCell ref="B171:C171"/>
    <mergeCell ref="B172:C172"/>
    <mergeCell ref="B173:C173"/>
    <mergeCell ref="B174:C174"/>
    <mergeCell ref="B175:C175"/>
    <mergeCell ref="B176:C176"/>
    <mergeCell ref="B178:C178"/>
    <mergeCell ref="B159:C159"/>
    <mergeCell ref="B160:C160"/>
    <mergeCell ref="B161:C161"/>
    <mergeCell ref="B162:C162"/>
    <mergeCell ref="B163:C163"/>
    <mergeCell ref="B164:C164"/>
    <mergeCell ref="B166:C166"/>
    <mergeCell ref="B167:C167"/>
    <mergeCell ref="B168:C168"/>
    <mergeCell ref="B148:C148"/>
    <mergeCell ref="B149:C149"/>
    <mergeCell ref="B150:C150"/>
    <mergeCell ref="B152:C152"/>
    <mergeCell ref="B153:C153"/>
    <mergeCell ref="B154:C154"/>
    <mergeCell ref="B155:C155"/>
    <mergeCell ref="B156:C156"/>
    <mergeCell ref="B158:C158"/>
    <mergeCell ref="B138:C138"/>
    <mergeCell ref="B139:C139"/>
    <mergeCell ref="B141:C141"/>
    <mergeCell ref="B142:C142"/>
    <mergeCell ref="B143:C143"/>
    <mergeCell ref="B144:C144"/>
    <mergeCell ref="B145:C145"/>
    <mergeCell ref="B146:C146"/>
    <mergeCell ref="B147:C147"/>
    <mergeCell ref="B127:C127"/>
    <mergeCell ref="B129:C129"/>
    <mergeCell ref="B130:C130"/>
    <mergeCell ref="B131:C131"/>
    <mergeCell ref="B132:C132"/>
    <mergeCell ref="B133:C133"/>
    <mergeCell ref="B134:C134"/>
    <mergeCell ref="B136:C136"/>
    <mergeCell ref="B137:C137"/>
    <mergeCell ref="B119:C119"/>
    <mergeCell ref="L119:N119"/>
    <mergeCell ref="B120:C120"/>
    <mergeCell ref="L120:N120"/>
    <mergeCell ref="B121:C121"/>
    <mergeCell ref="B122:C122"/>
    <mergeCell ref="B124:C124"/>
    <mergeCell ref="B125:C125"/>
    <mergeCell ref="B126:C126"/>
    <mergeCell ref="B108:C108"/>
    <mergeCell ref="B109:C109"/>
    <mergeCell ref="B110:C110"/>
    <mergeCell ref="B112:C112"/>
    <mergeCell ref="B113:C113"/>
    <mergeCell ref="B114:C114"/>
    <mergeCell ref="B115:C115"/>
    <mergeCell ref="B117:C117"/>
    <mergeCell ref="B118:C118"/>
    <mergeCell ref="B98:C98"/>
    <mergeCell ref="B99:C99"/>
    <mergeCell ref="B100:C100"/>
    <mergeCell ref="B101:C101"/>
    <mergeCell ref="B102:C102"/>
    <mergeCell ref="B103:C103"/>
    <mergeCell ref="B104:C104"/>
    <mergeCell ref="B106:C106"/>
    <mergeCell ref="B107:C107"/>
    <mergeCell ref="B86:C86"/>
    <mergeCell ref="B87:C87"/>
    <mergeCell ref="B88:C88"/>
    <mergeCell ref="B90:C90"/>
    <mergeCell ref="B91:C91"/>
    <mergeCell ref="B92:C92"/>
    <mergeCell ref="B93:C93"/>
    <mergeCell ref="B95:C95"/>
    <mergeCell ref="B96:C96"/>
    <mergeCell ref="J83:J84"/>
    <mergeCell ref="W83:X83"/>
    <mergeCell ref="Y83:Z83"/>
    <mergeCell ref="AA83:AB83"/>
    <mergeCell ref="AC83:AD83"/>
    <mergeCell ref="A84:C84"/>
    <mergeCell ref="L84:N84"/>
    <mergeCell ref="B85:C85"/>
    <mergeCell ref="L85:M85"/>
    <mergeCell ref="B78:C78"/>
    <mergeCell ref="G78:I78"/>
    <mergeCell ref="B79:C79"/>
    <mergeCell ref="G79:I79"/>
    <mergeCell ref="B80:C80"/>
    <mergeCell ref="G80:I80"/>
    <mergeCell ref="G81:I81"/>
    <mergeCell ref="A83:C83"/>
    <mergeCell ref="D83:D84"/>
    <mergeCell ref="E83:E84"/>
    <mergeCell ref="F83:F84"/>
    <mergeCell ref="G83:G84"/>
    <mergeCell ref="H83:H84"/>
    <mergeCell ref="I83:I84"/>
    <mergeCell ref="B70:C70"/>
    <mergeCell ref="B71:C71"/>
    <mergeCell ref="B72:C72"/>
    <mergeCell ref="B73:C73"/>
    <mergeCell ref="B74:C74"/>
    <mergeCell ref="B75:C75"/>
    <mergeCell ref="B76:C76"/>
    <mergeCell ref="B77:C77"/>
    <mergeCell ref="G77:I77"/>
    <mergeCell ref="Y64:Z64"/>
    <mergeCell ref="AA64:AB64"/>
    <mergeCell ref="B66:C66"/>
    <mergeCell ref="B67:C67"/>
    <mergeCell ref="L67:N67"/>
    <mergeCell ref="B68:C68"/>
    <mergeCell ref="L68:N68"/>
    <mergeCell ref="B69:C69"/>
    <mergeCell ref="L69:M69"/>
    <mergeCell ref="A64:C65"/>
    <mergeCell ref="D64:D65"/>
    <mergeCell ref="E64:E65"/>
    <mergeCell ref="F64:F65"/>
    <mergeCell ref="G64:G65"/>
    <mergeCell ref="H64:H65"/>
    <mergeCell ref="I64:I65"/>
    <mergeCell ref="J64:J65"/>
    <mergeCell ref="W64:X64"/>
    <mergeCell ref="G57:I57"/>
    <mergeCell ref="B58:C58"/>
    <mergeCell ref="G58:I58"/>
    <mergeCell ref="B59:C59"/>
    <mergeCell ref="G59:I59"/>
    <mergeCell ref="B60:C60"/>
    <mergeCell ref="G60:I60"/>
    <mergeCell ref="G61:I61"/>
    <mergeCell ref="G62:I62"/>
    <mergeCell ref="B49:C49"/>
    <mergeCell ref="B50:C50"/>
    <mergeCell ref="B51:C51"/>
    <mergeCell ref="B52:C52"/>
    <mergeCell ref="B53:C53"/>
    <mergeCell ref="B54:C54"/>
    <mergeCell ref="B55:C55"/>
    <mergeCell ref="B56:C56"/>
    <mergeCell ref="B57:C57"/>
    <mergeCell ref="B40:C40"/>
    <mergeCell ref="B41:C41"/>
    <mergeCell ref="B42:C42"/>
    <mergeCell ref="B43:C43"/>
    <mergeCell ref="B44:C44"/>
    <mergeCell ref="B45:C45"/>
    <mergeCell ref="B46:C46"/>
    <mergeCell ref="B47:C47"/>
    <mergeCell ref="B48:C48"/>
    <mergeCell ref="W32:X32"/>
    <mergeCell ref="Y32:Z32"/>
    <mergeCell ref="AA32:AB32"/>
    <mergeCell ref="L33:N33"/>
    <mergeCell ref="B34:C34"/>
    <mergeCell ref="B35:C35"/>
    <mergeCell ref="B37:C37"/>
    <mergeCell ref="B38:C38"/>
    <mergeCell ref="B39:C39"/>
    <mergeCell ref="B27:C27"/>
    <mergeCell ref="H27:I27"/>
    <mergeCell ref="H28:I28"/>
    <mergeCell ref="H29:I29"/>
    <mergeCell ref="L29:N29"/>
    <mergeCell ref="H30:I30"/>
    <mergeCell ref="L30:N30"/>
    <mergeCell ref="L31:N31"/>
    <mergeCell ref="A32:C33"/>
    <mergeCell ref="D32:D33"/>
    <mergeCell ref="E32:E33"/>
    <mergeCell ref="F32:F33"/>
    <mergeCell ref="G32:G33"/>
    <mergeCell ref="H32:H33"/>
    <mergeCell ref="I32:I33"/>
    <mergeCell ref="J32:J33"/>
    <mergeCell ref="L32:N32"/>
    <mergeCell ref="B18:C18"/>
    <mergeCell ref="B19:C19"/>
    <mergeCell ref="B21:C21"/>
    <mergeCell ref="L21:N21"/>
    <mergeCell ref="B23:C23"/>
    <mergeCell ref="B24:C24"/>
    <mergeCell ref="B25:C25"/>
    <mergeCell ref="L25:N25"/>
    <mergeCell ref="B26:C26"/>
    <mergeCell ref="H26:I26"/>
    <mergeCell ref="W11:X11"/>
    <mergeCell ref="Y11:Z11"/>
    <mergeCell ref="B13:C13"/>
    <mergeCell ref="L13:N13"/>
    <mergeCell ref="B14:C14"/>
    <mergeCell ref="B15:C15"/>
    <mergeCell ref="B16:C16"/>
    <mergeCell ref="B17:C17"/>
    <mergeCell ref="L17:N17"/>
    <mergeCell ref="A8:J8"/>
    <mergeCell ref="L8:N8"/>
    <mergeCell ref="A9:J9"/>
    <mergeCell ref="L9:N9"/>
    <mergeCell ref="A11:C12"/>
    <mergeCell ref="D11:D12"/>
    <mergeCell ref="E11:E12"/>
    <mergeCell ref="F11:F12"/>
    <mergeCell ref="G11:G12"/>
    <mergeCell ref="H11:H12"/>
    <mergeCell ref="I11:I12"/>
    <mergeCell ref="J11:J12"/>
    <mergeCell ref="A1:H1"/>
    <mergeCell ref="AE1:AF1"/>
    <mergeCell ref="AG1:AH1"/>
    <mergeCell ref="A2:J2"/>
    <mergeCell ref="F3:H3"/>
    <mergeCell ref="A4:J4"/>
    <mergeCell ref="A6:J6"/>
    <mergeCell ref="L6:N6"/>
    <mergeCell ref="A7:J7"/>
  </mergeCells>
  <dataValidations count="9">
    <dataValidation type="list" operator="equal" allowBlank="1" showErrorMessage="1" sqref="F13:F15 F17:F18 F21 F24:F25 F34:F35 F202:F211 F40:F56 F66 F68:F76 F86:F88 F38 F95:F96 F99:F101 F103:F104 F107:F110 F91:F93 F113:F115 F125:F127 F118:F122 F130:F134 F142:F150 F137:F139 F155:F156 F159:F164 F167:F169 F171:F176 F179:F184 F187 F189:F191 F153" xr:uid="{00000000-0002-0000-0100-000000000000}">
      <formula1>"-----,Specialist,&gt;10yrs experience,&lt;10yrs experience,Associate,Manager,Reg.Arch.Prof. w/Direct Responsibility,Reg.Arch.Prof. no Direct Responsibility,Staff in Support of Arch.Work Output"</formula1>
      <formula2>0</formula2>
    </dataValidation>
    <dataValidation type="list" operator="equal" allowBlank="1" showErrorMessage="1" sqref="H13:H25 H34:H56 H66:H76 H86:H97 H99:H101 H103:H105 H107:H123 H125:H140 H142:H157 H159:H165 H167:H169 H171:H177 H179:H185 H187 H189:H191 H202:H211" xr:uid="{00000000-0002-0000-0100-000001000000}">
      <formula1>"--------,YES"</formula1>
      <formula2>0</formula2>
    </dataValidation>
    <dataValidation type="list" operator="equal" showErrorMessage="1" sqref="C20 C22 C36 C89 C94 C97 C105 C111 C116 C123 C128 C135 C140 C151 C157 C165 C177 C185" xr:uid="{00000000-0002-0000-0100-000002000000}">
      <formula1>$M$35:$M$65</formula1>
      <formula2>0</formula2>
    </dataValidation>
    <dataValidation operator="equal" allowBlank="1" showErrorMessage="1" sqref="K27 M27:O27 G34:G35 F36 G37:G56 G66:G67 G86:G129 M87:M117 F89 F111 F116 F128 G130:G191" xr:uid="{00000000-0002-0000-0100-000003000000}">
      <formula1>0</formula1>
      <formula2>0</formula2>
    </dataValidation>
    <dataValidation type="list" operator="equal" allowBlank="1" showErrorMessage="1" sqref="L27" xr:uid="{00000000-0002-0000-0100-000004000000}">
      <formula1>"NIL VAT,13,14,14.25,14.5,14.75,15,15.25,15.5,15.75,16,16.25,16.5,16.75,17,17.25,17.5,17.75,18,18.25,18.5,18.75,19,19.25,19.5,19.75,20"</formula1>
      <formula2>0</formula2>
    </dataValidation>
    <dataValidation type="list" operator="equal" showErrorMessage="1" sqref="N87:N117" xr:uid="{00000000-0002-0000-0100-000005000000}">
      <formula1>M87:M117</formula1>
      <formula2>0</formula2>
    </dataValidation>
    <dataValidation type="list" operator="equal" showErrorMessage="1" sqref="B202:B211" xr:uid="{00000000-0002-0000-0100-000006000000}">
      <formula1>$M$87:$M$117</formula1>
      <formula2>0</formula2>
    </dataValidation>
    <dataValidation operator="equal" allowBlank="1" showErrorMessage="1" sqref="F37 F90 F112 F117 F129 F136" xr:uid="{F22E264E-29AF-4CC4-9DAD-8C441B6D812E}"/>
    <dataValidation operator="equal" allowBlank="1" showErrorMessage="1" sqref="F152" xr:uid="{6E01E404-6933-4F51-BB7A-4FDCFC2230F1}"/>
  </dataValidations>
  <pageMargins left="0.78749999999999998" right="0.78749999999999998" top="0.78749999999999998" bottom="0.78749999999999998" header="0.511811023622047" footer="0.511811023622047"/>
  <pageSetup paperSize="9" scale="92" orientation="portrait" horizontalDpi="300" verticalDpi="300"/>
  <ignoredErrors>
    <ignoredError sqref="J21 J39 J67 J94 J149 J154" formula="1"/>
  </ignoredErrors>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44"/>
  <sheetViews>
    <sheetView topLeftCell="A7" zoomScaleNormal="100" workbookViewId="0">
      <selection activeCell="B20" sqref="B20:C20"/>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16384" width="11.5703125" style="62"/>
  </cols>
  <sheetData>
    <row r="1" spans="1:5" x14ac:dyDescent="0.2">
      <c r="A1" s="96"/>
      <c r="B1" s="96"/>
      <c r="C1" s="96"/>
      <c r="D1" s="96"/>
      <c r="E1" s="96"/>
    </row>
    <row r="2" spans="1:5" x14ac:dyDescent="0.2">
      <c r="A2" s="97"/>
      <c r="B2" s="96"/>
      <c r="C2" s="96"/>
      <c r="D2" s="96"/>
      <c r="E2" s="96"/>
    </row>
    <row r="3" spans="1:5" x14ac:dyDescent="0.2">
      <c r="A3" s="97"/>
      <c r="B3" s="98" t="s">
        <v>364</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1" t="s">
        <v>16</v>
      </c>
      <c r="B11" s="271"/>
      <c r="C11" s="271"/>
      <c r="D11" s="271"/>
      <c r="E11" s="271"/>
    </row>
    <row r="12" spans="1:5" x14ac:dyDescent="0.2">
      <c r="A12" s="272"/>
      <c r="B12" s="272"/>
      <c r="C12" s="272"/>
      <c r="D12" s="272"/>
      <c r="E12" s="272"/>
    </row>
    <row r="13" spans="1:5" x14ac:dyDescent="0.2">
      <c r="A13" s="95"/>
      <c r="D13" s="249">
        <f>Cover!F13</f>
        <v>45483</v>
      </c>
      <c r="E13" s="249"/>
    </row>
    <row r="14" spans="1:5" x14ac:dyDescent="0.2"/>
    <row r="15" spans="1:5" x14ac:dyDescent="0.2">
      <c r="A15" s="101" t="s">
        <v>6</v>
      </c>
      <c r="B15" s="273" t="str">
        <f>IF(Cover!C17="","",Cover!C17)</f>
        <v/>
      </c>
      <c r="C15" s="274"/>
    </row>
    <row r="16" spans="1:5" x14ac:dyDescent="0.2"/>
    <row r="17" spans="1:12" x14ac:dyDescent="0.2">
      <c r="A17" s="101" t="s">
        <v>8</v>
      </c>
      <c r="B17" s="273" t="str">
        <f>IF(Cover!C19="","",Cover!C19)</f>
        <v/>
      </c>
      <c r="C17" s="274"/>
    </row>
    <row r="18" spans="1:12" x14ac:dyDescent="0.2"/>
    <row r="19" spans="1:12" x14ac:dyDescent="0.2"/>
    <row r="20" spans="1:12" x14ac:dyDescent="0.2">
      <c r="B20" s="115" t="s">
        <v>365</v>
      </c>
      <c r="C20" s="115" t="s">
        <v>366</v>
      </c>
      <c r="D20" s="103"/>
    </row>
    <row r="21" spans="1:12" x14ac:dyDescent="0.2">
      <c r="B21" s="103"/>
      <c r="C21" s="103"/>
      <c r="D21" s="103"/>
    </row>
    <row r="22" spans="1:12" x14ac:dyDescent="0.2">
      <c r="A22" s="258" t="s">
        <v>340</v>
      </c>
      <c r="B22" s="258"/>
      <c r="C22" s="104">
        <f>'Task Time Based Service'!J242</f>
        <v>0</v>
      </c>
      <c r="D22" s="105"/>
      <c r="E22" s="106"/>
      <c r="G22" s="43"/>
      <c r="H22" s="43"/>
    </row>
    <row r="23" spans="1:12" x14ac:dyDescent="0.2">
      <c r="A23" s="258" t="s">
        <v>342</v>
      </c>
      <c r="B23" s="258"/>
      <c r="C23" s="104">
        <f>'Task Time Based Service'!J243</f>
        <v>0</v>
      </c>
      <c r="D23" s="105"/>
      <c r="E23" s="106"/>
      <c r="G23" s="43"/>
      <c r="H23" s="43"/>
    </row>
    <row r="24" spans="1:12" x14ac:dyDescent="0.2">
      <c r="A24" s="258" t="s">
        <v>344</v>
      </c>
      <c r="B24" s="258"/>
      <c r="C24" s="104">
        <f>'Task Time Based Service'!J244</f>
        <v>0</v>
      </c>
      <c r="D24" s="105"/>
      <c r="E24" s="106"/>
      <c r="G24" s="43"/>
      <c r="H24" s="43"/>
    </row>
    <row r="25" spans="1:12" x14ac:dyDescent="0.2">
      <c r="A25" s="258" t="s">
        <v>367</v>
      </c>
      <c r="B25" s="258"/>
      <c r="C25" s="104">
        <f>'Task Time Based Service'!J245</f>
        <v>0</v>
      </c>
      <c r="D25" s="105"/>
      <c r="E25" s="106"/>
      <c r="G25" s="107"/>
      <c r="H25" s="43"/>
    </row>
    <row r="26" spans="1:12" x14ac:dyDescent="0.2">
      <c r="A26" s="275" t="s">
        <v>350</v>
      </c>
      <c r="B26" s="275"/>
      <c r="C26" s="104">
        <f>'Task Time Based Service'!J246</f>
        <v>0</v>
      </c>
      <c r="E26" s="106"/>
      <c r="G26" s="101"/>
      <c r="H26" s="101"/>
    </row>
    <row r="27" spans="1:12" x14ac:dyDescent="0.2">
      <c r="A27" s="258" t="s">
        <v>352</v>
      </c>
      <c r="B27" s="258"/>
      <c r="C27" s="104">
        <f>'Task Time Based Service'!J247</f>
        <v>0</v>
      </c>
      <c r="E27" s="106"/>
      <c r="G27" s="101"/>
      <c r="H27" s="101"/>
    </row>
    <row r="28" spans="1:12" x14ac:dyDescent="0.2">
      <c r="A28" s="275" t="s">
        <v>353</v>
      </c>
      <c r="B28" s="275"/>
      <c r="C28" s="104">
        <f>'Task Time Based Service'!J248</f>
        <v>0</v>
      </c>
      <c r="E28" s="106"/>
      <c r="G28" s="101"/>
      <c r="H28" s="101"/>
    </row>
    <row r="29" spans="1:12" x14ac:dyDescent="0.2">
      <c r="B29" s="43" t="s">
        <v>354</v>
      </c>
      <c r="C29" s="108">
        <f>SUM(C22:C28)</f>
        <v>0</v>
      </c>
      <c r="D29" s="62" t="s">
        <v>360</v>
      </c>
    </row>
    <row r="30" spans="1:12" x14ac:dyDescent="0.2">
      <c r="B30" s="43"/>
      <c r="C30" s="104"/>
      <c r="D30" s="106"/>
    </row>
    <row r="31" spans="1:12" x14ac:dyDescent="0.2">
      <c r="B31" s="126" t="s">
        <v>173</v>
      </c>
      <c r="C31" s="115" t="s">
        <v>366</v>
      </c>
    </row>
    <row r="32" spans="1:12" x14ac:dyDescent="0.2">
      <c r="A32" s="258" t="s">
        <v>356</v>
      </c>
      <c r="B32" s="258"/>
      <c r="C32" s="104">
        <f>'Task Time Based Service'!J252</f>
        <v>0</v>
      </c>
      <c r="G32" s="43"/>
      <c r="J32" s="43"/>
      <c r="K32" s="107"/>
      <c r="L32" s="109"/>
    </row>
    <row r="33" spans="1:12" x14ac:dyDescent="0.2">
      <c r="A33" s="258" t="s">
        <v>358</v>
      </c>
      <c r="B33" s="258"/>
      <c r="C33" s="104">
        <f>'Task Time Based Service'!J253</f>
        <v>0</v>
      </c>
      <c r="G33" s="43"/>
      <c r="H33" s="17"/>
      <c r="J33" s="43"/>
      <c r="K33" s="17"/>
      <c r="L33" s="110"/>
    </row>
    <row r="34" spans="1:12" x14ac:dyDescent="0.2">
      <c r="B34" s="43" t="s">
        <v>354</v>
      </c>
      <c r="C34" s="108">
        <f>SUM(C32:C33)</f>
        <v>0</v>
      </c>
      <c r="D34" s="62" t="s">
        <v>360</v>
      </c>
      <c r="G34" s="43"/>
      <c r="J34" s="43"/>
      <c r="L34" s="109"/>
    </row>
    <row r="35" spans="1:12" x14ac:dyDescent="0.2">
      <c r="A35"/>
      <c r="B35"/>
      <c r="C35"/>
      <c r="D35"/>
      <c r="E35"/>
      <c r="F35"/>
      <c r="G35"/>
      <c r="K35" s="107"/>
      <c r="L35" s="104"/>
    </row>
    <row r="36" spans="1:12" x14ac:dyDescent="0.2">
      <c r="A36"/>
      <c r="B36" s="6" t="s">
        <v>354</v>
      </c>
      <c r="C36" s="84">
        <f>SUM(C29,C34)</f>
        <v>0</v>
      </c>
      <c r="D36" s="62" t="s">
        <v>360</v>
      </c>
      <c r="E36"/>
      <c r="F36"/>
      <c r="G36"/>
      <c r="H36" s="17"/>
      <c r="J36" s="17"/>
      <c r="K36" s="101"/>
      <c r="L36" s="92"/>
    </row>
    <row r="37" spans="1:12" x14ac:dyDescent="0.2">
      <c r="A37"/>
      <c r="B37" s="6" t="s">
        <v>361</v>
      </c>
      <c r="C37" s="79">
        <f>C36*'Task Time Based Service'!L23</f>
        <v>0</v>
      </c>
      <c r="D37" t="str">
        <f>IF(OR('Task Time Based Service'!L23="",'Task Time Based Service'!L23=0),"",CONCATENATE(" @ ",'Task Time Based Service'!L23*100," %"))</f>
        <v/>
      </c>
      <c r="E37"/>
      <c r="F37"/>
      <c r="G37"/>
    </row>
    <row r="38" spans="1:12" x14ac:dyDescent="0.2">
      <c r="A38"/>
      <c r="B38" s="6" t="s">
        <v>354</v>
      </c>
      <c r="C38" s="111">
        <f>C36-C37</f>
        <v>0</v>
      </c>
      <c r="D38" s="62" t="s">
        <v>360</v>
      </c>
      <c r="E38"/>
      <c r="G38" s="107"/>
    </row>
    <row r="39" spans="1:12" x14ac:dyDescent="0.2">
      <c r="A39"/>
      <c r="B39" s="107" t="s">
        <v>362</v>
      </c>
      <c r="C39" s="104">
        <f>IFERROR(C38*'Task Time Based Service'!L27%,0)</f>
        <v>0</v>
      </c>
      <c r="D39" s="62" t="str">
        <f>_xlfn.CONCAT(" @ ",'Task Time Based Service'!L27," %")</f>
        <v xml:space="preserve"> @ 15 %</v>
      </c>
      <c r="E39"/>
    </row>
    <row r="40" spans="1:12" x14ac:dyDescent="0.2">
      <c r="B40" s="101" t="s">
        <v>363</v>
      </c>
      <c r="C40" s="93">
        <f>C38+C39</f>
        <v>0</v>
      </c>
      <c r="D40" s="95"/>
    </row>
    <row r="41" spans="1:12" x14ac:dyDescent="0.2">
      <c r="B41"/>
      <c r="C41"/>
      <c r="D41"/>
    </row>
    <row r="42" spans="1:12" x14ac:dyDescent="0.2"/>
    <row r="43" spans="1:12" x14ac:dyDescent="0.2"/>
    <row r="44" spans="1:12" x14ac:dyDescent="0.2">
      <c r="A44" s="276" t="str">
        <f>Disclaimer!A7</f>
        <v>Copyright © 2025 - M. Keuter - Some Rights Reserved</v>
      </c>
      <c r="B44" s="276"/>
      <c r="C44" s="276"/>
      <c r="D44" s="276"/>
      <c r="E44" s="276"/>
    </row>
    <row r="45" spans="1:12" x14ac:dyDescent="0.2">
      <c r="A45"/>
      <c r="B45"/>
      <c r="C45"/>
      <c r="D45"/>
      <c r="E45"/>
    </row>
    <row r="46" spans="1:12" x14ac:dyDescent="0.2">
      <c r="A46"/>
      <c r="B46"/>
      <c r="C46"/>
      <c r="D46"/>
      <c r="E46"/>
      <c r="F46"/>
      <c r="G46"/>
    </row>
    <row r="47" spans="1:12" x14ac:dyDescent="0.2"/>
    <row r="48" spans="1:12"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sheetData>
  <sheetProtection algorithmName="SHA-512" hashValue="o/f7lp4g3zJoLOA2VQ+0Ur8kaAh1HIs43eEga5/cnz95sxISpegbcsQqRar4F7Gul4tjJ9I6YNXkyth7DigIQg==" saltValue="Va9Y84fkMDweeXYvu/4vLQ==" spinCount="100000" sheet="1" objects="1" scenarios="1"/>
  <mergeCells count="15">
    <mergeCell ref="A27:B27"/>
    <mergeCell ref="A28:B28"/>
    <mergeCell ref="A32:B32"/>
    <mergeCell ref="A33:B33"/>
    <mergeCell ref="A44:E44"/>
    <mergeCell ref="A22:B22"/>
    <mergeCell ref="A23:B23"/>
    <mergeCell ref="A24:B24"/>
    <mergeCell ref="A25:B25"/>
    <mergeCell ref="A26:B26"/>
    <mergeCell ref="A11:E11"/>
    <mergeCell ref="A12:E12"/>
    <mergeCell ref="D13:E13"/>
    <mergeCell ref="B15:C15"/>
    <mergeCell ref="B17:C17"/>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0C2CD"/>
  </sheetPr>
  <dimension ref="A1:L1044"/>
  <sheetViews>
    <sheetView topLeftCell="A13" zoomScaleNormal="100" workbookViewId="0">
      <selection activeCell="D32" sqref="D32"/>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16384" width="11.5703125" style="62"/>
  </cols>
  <sheetData>
    <row r="1" spans="1:5" x14ac:dyDescent="0.2"/>
    <row r="2" spans="1:5" x14ac:dyDescent="0.2">
      <c r="A2" s="29"/>
    </row>
    <row r="3" spans="1:5" x14ac:dyDescent="0.2">
      <c r="A3" s="29"/>
      <c r="B3" s="113" t="s">
        <v>364</v>
      </c>
    </row>
    <row r="4" spans="1:5" x14ac:dyDescent="0.2">
      <c r="A4" s="29"/>
    </row>
    <row r="5" spans="1:5" x14ac:dyDescent="0.2">
      <c r="A5" s="29"/>
    </row>
    <row r="6" spans="1:5" x14ac:dyDescent="0.2">
      <c r="A6" s="29"/>
    </row>
    <row r="7" spans="1:5" x14ac:dyDescent="0.2">
      <c r="A7" s="29"/>
    </row>
    <row r="8" spans="1:5" x14ac:dyDescent="0.2">
      <c r="A8" s="29"/>
    </row>
    <row r="9" spans="1:5" ht="15.75" x14ac:dyDescent="0.25">
      <c r="A9" s="114"/>
    </row>
    <row r="10" spans="1:5" ht="15.75" x14ac:dyDescent="0.25">
      <c r="A10" s="114"/>
    </row>
    <row r="11" spans="1:5" ht="15.75" x14ac:dyDescent="0.25">
      <c r="A11" s="271" t="s">
        <v>16</v>
      </c>
      <c r="B11" s="271"/>
      <c r="C11" s="271"/>
      <c r="D11" s="271"/>
      <c r="E11" s="271"/>
    </row>
    <row r="12" spans="1:5" x14ac:dyDescent="0.2">
      <c r="A12" s="272"/>
      <c r="B12" s="272"/>
      <c r="C12" s="272"/>
      <c r="D12" s="272"/>
      <c r="E12" s="272"/>
    </row>
    <row r="13" spans="1:5" x14ac:dyDescent="0.2">
      <c r="A13" s="95"/>
      <c r="D13" s="249">
        <f>Cover!F13</f>
        <v>45483</v>
      </c>
      <c r="E13" s="249"/>
    </row>
    <row r="14" spans="1:5" x14ac:dyDescent="0.2"/>
    <row r="15" spans="1:5" x14ac:dyDescent="0.2">
      <c r="A15" s="101" t="s">
        <v>6</v>
      </c>
      <c r="B15" s="273" t="str">
        <f>IF(Cover!C17="","",Cover!C17)</f>
        <v/>
      </c>
      <c r="C15" s="274"/>
    </row>
    <row r="16" spans="1:5" x14ac:dyDescent="0.2"/>
    <row r="17" spans="1:12" x14ac:dyDescent="0.2">
      <c r="A17" s="101" t="s">
        <v>8</v>
      </c>
      <c r="B17" s="273" t="str">
        <f>IF(Cover!C19="","",Cover!C19)</f>
        <v/>
      </c>
      <c r="C17" s="274"/>
    </row>
    <row r="18" spans="1:12" x14ac:dyDescent="0.2"/>
    <row r="19" spans="1:12" x14ac:dyDescent="0.2"/>
    <row r="20" spans="1:12" x14ac:dyDescent="0.2">
      <c r="B20" s="115" t="s">
        <v>365</v>
      </c>
      <c r="C20" s="115" t="s">
        <v>339</v>
      </c>
      <c r="D20" s="103"/>
    </row>
    <row r="21" spans="1:12" x14ac:dyDescent="0.2">
      <c r="B21" s="103"/>
      <c r="C21" s="103"/>
      <c r="D21" s="103"/>
    </row>
    <row r="22" spans="1:12" x14ac:dyDescent="0.2">
      <c r="A22" s="258" t="s">
        <v>340</v>
      </c>
      <c r="B22" s="258"/>
      <c r="C22" s="104">
        <f>IFERROR('Task Time Based Service'!J242/'Task Time Based Service'!$L$122,0)</f>
        <v>0</v>
      </c>
      <c r="D22" s="105"/>
      <c r="E22" s="106"/>
      <c r="G22" s="43"/>
      <c r="H22" s="43"/>
    </row>
    <row r="23" spans="1:12" x14ac:dyDescent="0.2">
      <c r="A23" s="258" t="s">
        <v>342</v>
      </c>
      <c r="B23" s="258"/>
      <c r="C23" s="104">
        <f>IFERROR('Task Time Based Service'!J243/'Task Time Based Service'!$L$122,0)</f>
        <v>0</v>
      </c>
      <c r="D23" s="105"/>
      <c r="E23" s="106"/>
      <c r="G23" s="43"/>
      <c r="H23" s="43"/>
    </row>
    <row r="24" spans="1:12" x14ac:dyDescent="0.2">
      <c r="A24" s="258" t="s">
        <v>344</v>
      </c>
      <c r="B24" s="258"/>
      <c r="C24" s="104">
        <f>IFERROR('Task Time Based Service'!J244/'Task Time Based Service'!$L$122,0)</f>
        <v>0</v>
      </c>
      <c r="D24" s="105"/>
      <c r="E24" s="106"/>
      <c r="G24" s="43"/>
      <c r="H24" s="43"/>
    </row>
    <row r="25" spans="1:12" x14ac:dyDescent="0.2">
      <c r="A25" s="258" t="s">
        <v>367</v>
      </c>
      <c r="B25" s="258"/>
      <c r="C25" s="104">
        <f>IFERROR('Task Time Based Service'!J245/'Task Time Based Service'!$L$122,0)</f>
        <v>0</v>
      </c>
      <c r="D25" s="105"/>
      <c r="E25" s="106"/>
      <c r="G25" s="107"/>
      <c r="H25" s="43"/>
    </row>
    <row r="26" spans="1:12" x14ac:dyDescent="0.2">
      <c r="A26" s="275" t="s">
        <v>350</v>
      </c>
      <c r="B26" s="275"/>
      <c r="C26" s="104">
        <f>IFERROR('Task Time Based Service'!J246/'Task Time Based Service'!$L$122,0)</f>
        <v>0</v>
      </c>
      <c r="E26" s="106"/>
      <c r="G26" s="101"/>
      <c r="H26" s="101"/>
    </row>
    <row r="27" spans="1:12" x14ac:dyDescent="0.2">
      <c r="A27" s="258" t="s">
        <v>352</v>
      </c>
      <c r="B27" s="258"/>
      <c r="C27" s="104">
        <f>IFERROR('Task Time Based Service'!J247/'Task Time Based Service'!$L$122,0)</f>
        <v>0</v>
      </c>
      <c r="E27" s="106"/>
      <c r="G27" s="101"/>
      <c r="H27" s="101"/>
    </row>
    <row r="28" spans="1:12" x14ac:dyDescent="0.2">
      <c r="A28" s="275" t="s">
        <v>353</v>
      </c>
      <c r="B28" s="275"/>
      <c r="C28" s="104">
        <f>IFERROR('Task Time Based Service'!J248/'Task Time Based Service'!$L$122,0)</f>
        <v>0</v>
      </c>
      <c r="E28" s="106"/>
      <c r="G28" s="101"/>
      <c r="H28" s="101"/>
    </row>
    <row r="29" spans="1:12" x14ac:dyDescent="0.2">
      <c r="B29" s="43" t="s">
        <v>354</v>
      </c>
      <c r="C29" s="108">
        <f>IFERROR('Task Time Based Service'!J249/'Task Time Based Service'!$L$122,0)</f>
        <v>0</v>
      </c>
      <c r="D29" s="62" t="s">
        <v>360</v>
      </c>
    </row>
    <row r="30" spans="1:12" x14ac:dyDescent="0.2">
      <c r="B30" s="43"/>
      <c r="C30" s="104"/>
      <c r="D30" s="106"/>
    </row>
    <row r="31" spans="1:12" x14ac:dyDescent="0.2">
      <c r="B31" s="126" t="s">
        <v>173</v>
      </c>
      <c r="C31" s="115" t="s">
        <v>366</v>
      </c>
    </row>
    <row r="32" spans="1:12" x14ac:dyDescent="0.2">
      <c r="A32" s="258" t="s">
        <v>356</v>
      </c>
      <c r="B32" s="258"/>
      <c r="C32" s="104">
        <f>IFERROR('Task Time Based Service'!J252/'Task Time Based Service'!$L$122,0)</f>
        <v>0</v>
      </c>
      <c r="G32" s="43"/>
      <c r="J32" s="43"/>
      <c r="K32" s="107"/>
      <c r="L32" s="109"/>
    </row>
    <row r="33" spans="1:12" x14ac:dyDescent="0.2">
      <c r="A33" s="258" t="s">
        <v>358</v>
      </c>
      <c r="B33" s="258"/>
      <c r="C33" s="104">
        <f>IFERROR('Task Time Based Service'!J253/'Task Time Based Service'!$L$122,0)</f>
        <v>0</v>
      </c>
      <c r="G33" s="43"/>
      <c r="H33" s="17"/>
      <c r="J33" s="43"/>
      <c r="K33" s="17"/>
      <c r="L33" s="110"/>
    </row>
    <row r="34" spans="1:12" x14ac:dyDescent="0.2">
      <c r="B34" s="43" t="s">
        <v>354</v>
      </c>
      <c r="C34" s="108">
        <f>SUM(C32:C33)</f>
        <v>0</v>
      </c>
      <c r="D34" s="62" t="s">
        <v>360</v>
      </c>
      <c r="G34" s="43"/>
      <c r="J34" s="43"/>
      <c r="L34" s="109"/>
    </row>
    <row r="35" spans="1:12" x14ac:dyDescent="0.2">
      <c r="K35" s="107"/>
      <c r="L35" s="104"/>
    </row>
    <row r="36" spans="1:12" x14ac:dyDescent="0.2">
      <c r="B36" s="107" t="s">
        <v>354</v>
      </c>
      <c r="C36" s="108">
        <f>SUM(C29,C34)</f>
        <v>0</v>
      </c>
      <c r="D36" s="62" t="s">
        <v>360</v>
      </c>
      <c r="H36" s="17"/>
      <c r="J36" s="17"/>
      <c r="K36" s="101"/>
      <c r="L36" s="92"/>
    </row>
    <row r="37" spans="1:12" x14ac:dyDescent="0.2">
      <c r="B37" s="107" t="s">
        <v>361</v>
      </c>
      <c r="C37" s="104">
        <f>IFERROR(C36*'Task Time Based Service'!L23,0)</f>
        <v>0</v>
      </c>
      <c r="D37" s="62" t="str">
        <f>IF(OR('Task Time Based Service'!L23="",'Task Time Based Service'!L23=0),"",CONCATENATE(" @ ",'Task Time Based Service'!L23*100," %"))</f>
        <v/>
      </c>
    </row>
    <row r="38" spans="1:12" x14ac:dyDescent="0.2">
      <c r="B38" s="107" t="s">
        <v>354</v>
      </c>
      <c r="C38" s="116">
        <f>C36-C37</f>
        <v>0</v>
      </c>
      <c r="D38" s="62" t="s">
        <v>360</v>
      </c>
      <c r="G38" s="107"/>
    </row>
    <row r="39" spans="1:12" x14ac:dyDescent="0.2">
      <c r="B39" s="107" t="s">
        <v>362</v>
      </c>
      <c r="C39" s="104">
        <f>IFERROR(C38*'Task Time Based Service'!L27%,0)</f>
        <v>0</v>
      </c>
      <c r="D39" s="62" t="str">
        <f>_xlfn.CONCAT(" @ ",'Task Time Based Service'!L27," %")</f>
        <v xml:space="preserve"> @ 15 %</v>
      </c>
    </row>
    <row r="40" spans="1:12" x14ac:dyDescent="0.2">
      <c r="B40" s="101" t="s">
        <v>363</v>
      </c>
      <c r="C40" s="93">
        <f>C38+C39</f>
        <v>0</v>
      </c>
      <c r="D40" s="95"/>
    </row>
    <row r="41" spans="1:12" x14ac:dyDescent="0.2"/>
    <row r="42" spans="1:12" x14ac:dyDescent="0.2"/>
    <row r="43" spans="1:12" x14ac:dyDescent="0.2"/>
    <row r="44" spans="1:12" x14ac:dyDescent="0.2">
      <c r="A44" s="276" t="str">
        <f>Disclaimer!A7</f>
        <v>Copyright © 2025 - M. Keuter - Some Rights Reserved</v>
      </c>
      <c r="B44" s="276"/>
      <c r="C44" s="276"/>
      <c r="D44" s="276"/>
      <c r="E44" s="276"/>
    </row>
    <row r="45" spans="1:12" x14ac:dyDescent="0.2"/>
    <row r="46" spans="1:12" x14ac:dyDescent="0.2"/>
    <row r="47" spans="1:12" x14ac:dyDescent="0.2"/>
    <row r="48" spans="1:12"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sheetData>
  <sheetProtection algorithmName="SHA-512" hashValue="VHxYr5Qj7vu6pJ+DuB+DjgmvJV9gG6XgvSx3hkwaiI1c0L5ieb1ykO2rAs1DaIy7EKxSGFqDb0byEPQvJMXEqQ==" saltValue="1ohP3XrPP1+VTZwcs3SeLw==" spinCount="100000" sheet="1" objects="1" scenarios="1"/>
  <mergeCells count="15">
    <mergeCell ref="A27:B27"/>
    <mergeCell ref="A28:B28"/>
    <mergeCell ref="A32:B32"/>
    <mergeCell ref="A33:B33"/>
    <mergeCell ref="A44:E44"/>
    <mergeCell ref="A22:B22"/>
    <mergeCell ref="A23:B23"/>
    <mergeCell ref="A24:B24"/>
    <mergeCell ref="A25:B25"/>
    <mergeCell ref="A26:B26"/>
    <mergeCell ref="A11:E11"/>
    <mergeCell ref="A12:E12"/>
    <mergeCell ref="D13:E13"/>
    <mergeCell ref="B15:C15"/>
    <mergeCell ref="B17:C17"/>
  </mergeCells>
  <pageMargins left="0.78749999999999998" right="0.78749999999999998" top="0.78749999999999998" bottom="0.78749999999999998" header="0.511811023622047" footer="0.511811023622047"/>
  <pageSetup paperSize="9" scale="92"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DE8CB"/>
  </sheetPr>
  <dimension ref="A1:AMJ1236"/>
  <sheetViews>
    <sheetView topLeftCell="A28" zoomScaleNormal="100" workbookViewId="0">
      <selection activeCell="C7" sqref="C7:D7"/>
    </sheetView>
  </sheetViews>
  <sheetFormatPr defaultColWidth="11.5703125" defaultRowHeight="12.75" customHeight="1" x14ac:dyDescent="0.2"/>
  <cols>
    <col min="1" max="1" width="6.5703125" style="16" customWidth="1"/>
    <col min="2" max="2" width="40.5703125" style="17" customWidth="1"/>
    <col min="3" max="5" width="14.42578125" style="17" customWidth="1"/>
    <col min="6" max="8" width="11.5703125" style="17" hidden="1"/>
    <col min="9" max="9" width="11.85546875" style="17" customWidth="1"/>
    <col min="10" max="10" width="14.7109375" style="17" customWidth="1"/>
    <col min="11" max="11" width="11.5703125" style="17"/>
    <col min="12" max="12" width="11.5703125" style="17" hidden="1"/>
    <col min="13" max="1024" width="11.5703125" style="17"/>
  </cols>
  <sheetData>
    <row r="1" spans="1:12" ht="15.75" x14ac:dyDescent="0.2">
      <c r="A1" s="245" t="s">
        <v>16</v>
      </c>
      <c r="B1" s="245"/>
      <c r="C1" s="245"/>
      <c r="D1" s="245"/>
      <c r="E1" s="245"/>
      <c r="F1" s="245"/>
      <c r="G1" s="245"/>
      <c r="H1" s="245"/>
      <c r="I1" s="245"/>
      <c r="J1" s="245"/>
      <c r="L1" s="29" t="s">
        <v>19</v>
      </c>
    </row>
    <row r="2" spans="1:12" x14ac:dyDescent="0.2">
      <c r="A2" s="248"/>
      <c r="B2" s="248"/>
      <c r="C2" s="248"/>
      <c r="D2" s="248"/>
      <c r="E2" s="248"/>
      <c r="F2" s="248"/>
      <c r="G2" s="248"/>
      <c r="H2" s="248"/>
      <c r="I2" s="248"/>
      <c r="J2" s="248"/>
      <c r="L2" s="16" t="s">
        <v>22</v>
      </c>
    </row>
    <row r="3" spans="1:12" x14ac:dyDescent="0.2">
      <c r="D3" s="117"/>
      <c r="I3" s="277">
        <f>Cover!F13</f>
        <v>45483</v>
      </c>
      <c r="J3" s="277"/>
      <c r="L3" s="16" t="s">
        <v>368</v>
      </c>
    </row>
    <row r="4" spans="1:12" ht="15" x14ac:dyDescent="0.2">
      <c r="A4" s="278" t="s">
        <v>369</v>
      </c>
      <c r="B4" s="278"/>
      <c r="C4" s="278"/>
      <c r="D4" s="278"/>
      <c r="E4" s="278"/>
      <c r="F4" s="278"/>
      <c r="G4" s="278"/>
      <c r="H4" s="278"/>
      <c r="I4" s="278"/>
      <c r="J4" s="278"/>
      <c r="L4" s="16" t="s">
        <v>370</v>
      </c>
    </row>
    <row r="5" spans="1:12" ht="15" x14ac:dyDescent="0.2">
      <c r="A5" s="118"/>
      <c r="B5" s="18"/>
      <c r="C5" s="117"/>
      <c r="D5" s="117"/>
      <c r="L5" s="16"/>
    </row>
    <row r="6" spans="1:12" ht="12.75" customHeight="1" x14ac:dyDescent="0.2">
      <c r="A6" s="279" t="s">
        <v>371</v>
      </c>
      <c r="B6" s="279"/>
      <c r="C6" s="279"/>
      <c r="D6" s="279"/>
      <c r="E6" s="279"/>
      <c r="F6" s="279"/>
      <c r="G6" s="279"/>
      <c r="H6" s="279"/>
      <c r="I6" s="279"/>
      <c r="J6" s="279"/>
    </row>
    <row r="7" spans="1:12" x14ac:dyDescent="0.2">
      <c r="B7" s="44" t="s">
        <v>372</v>
      </c>
      <c r="C7" s="280"/>
      <c r="D7" s="280"/>
    </row>
    <row r="8" spans="1:12" x14ac:dyDescent="0.2">
      <c r="A8" s="29"/>
      <c r="B8" s="119"/>
    </row>
    <row r="9" spans="1:12" x14ac:dyDescent="0.2">
      <c r="B9" s="44" t="s">
        <v>373</v>
      </c>
      <c r="C9" s="281"/>
      <c r="D9" s="282"/>
      <c r="E9" s="120" t="s">
        <v>360</v>
      </c>
    </row>
    <row r="10" spans="1:12" x14ac:dyDescent="0.2">
      <c r="B10" s="44"/>
      <c r="C10" s="49"/>
      <c r="E10" s="120"/>
    </row>
    <row r="11" spans="1:12" x14ac:dyDescent="0.2">
      <c r="A11" s="251" t="s">
        <v>85</v>
      </c>
      <c r="B11" s="251"/>
      <c r="C11" s="251"/>
      <c r="D11" s="251"/>
      <c r="E11" s="251"/>
      <c r="F11" s="251"/>
      <c r="G11" s="251"/>
      <c r="H11" s="251"/>
      <c r="I11" s="251"/>
      <c r="J11" s="251"/>
    </row>
    <row r="12" spans="1:12" x14ac:dyDescent="0.2">
      <c r="B12" s="44" t="s">
        <v>374</v>
      </c>
      <c r="C12" s="34">
        <v>15</v>
      </c>
      <c r="D12" s="120" t="s">
        <v>375</v>
      </c>
      <c r="E12" s="120"/>
    </row>
    <row r="13" spans="1:12" x14ac:dyDescent="0.2">
      <c r="B13" s="44"/>
      <c r="C13" s="49"/>
      <c r="E13" s="120"/>
    </row>
    <row r="14" spans="1:12" x14ac:dyDescent="0.2">
      <c r="A14" s="251" t="s">
        <v>376</v>
      </c>
      <c r="B14" s="251"/>
      <c r="C14" s="251"/>
      <c r="D14" s="251"/>
      <c r="E14" s="251"/>
      <c r="F14" s="251"/>
      <c r="G14" s="251"/>
      <c r="H14" s="251"/>
      <c r="I14" s="251"/>
      <c r="J14" s="251"/>
    </row>
    <row r="15" spans="1:12" x14ac:dyDescent="0.2">
      <c r="A15" s="267" t="s">
        <v>377</v>
      </c>
      <c r="B15" s="267"/>
      <c r="C15" s="220">
        <v>0</v>
      </c>
      <c r="D15" s="62"/>
    </row>
    <row r="16" spans="1:12" x14ac:dyDescent="0.2">
      <c r="B16" s="44"/>
      <c r="C16" s="49"/>
      <c r="D16" s="120"/>
    </row>
    <row r="17" spans="1:10" x14ac:dyDescent="0.2">
      <c r="A17" s="251" t="s">
        <v>378</v>
      </c>
      <c r="B17" s="251"/>
      <c r="C17" s="251"/>
      <c r="D17" s="251"/>
      <c r="E17" s="251"/>
      <c r="F17" s="251"/>
      <c r="G17" s="251"/>
      <c r="H17" s="251"/>
      <c r="I17" s="251"/>
      <c r="J17" s="251"/>
    </row>
    <row r="18" spans="1:10" x14ac:dyDescent="0.2">
      <c r="A18" s="251" t="s">
        <v>379</v>
      </c>
      <c r="B18" s="251"/>
      <c r="C18" s="251"/>
      <c r="D18" s="251"/>
      <c r="E18" s="251"/>
      <c r="F18" s="251"/>
      <c r="G18" s="251"/>
      <c r="H18" s="251"/>
      <c r="I18" s="251"/>
      <c r="J18" s="251"/>
    </row>
    <row r="19" spans="1:10" x14ac:dyDescent="0.2">
      <c r="A19" s="267" t="s">
        <v>380</v>
      </c>
      <c r="B19" s="267"/>
      <c r="C19" s="48">
        <v>0</v>
      </c>
    </row>
    <row r="20" spans="1:10" x14ac:dyDescent="0.2">
      <c r="B20" s="44"/>
      <c r="C20" s="45"/>
    </row>
    <row r="21" spans="1:10" x14ac:dyDescent="0.2">
      <c r="A21" s="251" t="s">
        <v>381</v>
      </c>
      <c r="B21" s="251"/>
      <c r="C21" s="251"/>
      <c r="D21" s="251"/>
      <c r="E21" s="251"/>
      <c r="F21" s="251"/>
      <c r="G21" s="251"/>
      <c r="H21" s="251"/>
      <c r="I21" s="251"/>
      <c r="J21" s="251"/>
    </row>
    <row r="22" spans="1:10" ht="12.75" customHeight="1" x14ac:dyDescent="0.2">
      <c r="A22" s="279" t="s">
        <v>382</v>
      </c>
      <c r="B22" s="279"/>
      <c r="C22" s="279"/>
      <c r="D22" s="279"/>
      <c r="E22" s="279"/>
      <c r="F22" s="279"/>
      <c r="G22" s="279"/>
      <c r="H22" s="279"/>
      <c r="I22" s="279"/>
      <c r="J22" s="279"/>
    </row>
    <row r="23" spans="1:10" x14ac:dyDescent="0.2">
      <c r="A23" s="267" t="s">
        <v>383</v>
      </c>
      <c r="B23" s="267"/>
      <c r="C23" s="34" t="s">
        <v>22</v>
      </c>
    </row>
    <row r="24" spans="1:10" x14ac:dyDescent="0.2">
      <c r="A24" s="29"/>
      <c r="B24" s="44"/>
      <c r="C24" s="16"/>
    </row>
    <row r="25" spans="1:10" x14ac:dyDescent="0.2">
      <c r="A25" s="251" t="s">
        <v>384</v>
      </c>
      <c r="B25" s="251"/>
      <c r="C25" s="251"/>
      <c r="D25" s="251"/>
      <c r="E25" s="251"/>
      <c r="F25" s="251"/>
      <c r="G25" s="251"/>
      <c r="H25" s="251"/>
      <c r="I25" s="251"/>
      <c r="J25" s="251"/>
    </row>
    <row r="26" spans="1:10" x14ac:dyDescent="0.2">
      <c r="A26" s="267" t="s">
        <v>385</v>
      </c>
      <c r="B26" s="267"/>
      <c r="C26" s="48">
        <v>0</v>
      </c>
    </row>
    <row r="27" spans="1:10" x14ac:dyDescent="0.2">
      <c r="A27" s="29"/>
      <c r="B27" s="44"/>
      <c r="C27" s="45"/>
    </row>
    <row r="28" spans="1:10" x14ac:dyDescent="0.2">
      <c r="A28" s="251" t="s">
        <v>386</v>
      </c>
      <c r="B28" s="251"/>
      <c r="C28" s="251"/>
      <c r="D28" s="251"/>
      <c r="E28" s="251"/>
      <c r="F28" s="251"/>
      <c r="G28" s="251"/>
      <c r="H28" s="251"/>
      <c r="I28" s="251"/>
      <c r="J28" s="251"/>
    </row>
    <row r="29" spans="1:10" x14ac:dyDescent="0.2">
      <c r="A29" s="251" t="s">
        <v>387</v>
      </c>
      <c r="B29" s="251"/>
      <c r="C29" s="251"/>
      <c r="D29" s="251"/>
      <c r="E29" s="251"/>
      <c r="F29" s="251"/>
      <c r="G29" s="251"/>
      <c r="H29" s="251"/>
      <c r="I29" s="251"/>
      <c r="J29" s="251"/>
    </row>
    <row r="30" spans="1:10" x14ac:dyDescent="0.2">
      <c r="A30" s="267" t="s">
        <v>388</v>
      </c>
      <c r="B30" s="267"/>
      <c r="C30" s="121" t="s">
        <v>22</v>
      </c>
    </row>
    <row r="31" spans="1:10" x14ac:dyDescent="0.2">
      <c r="A31" s="29"/>
      <c r="B31" s="44"/>
      <c r="C31" s="45"/>
    </row>
    <row r="32" spans="1:10" x14ac:dyDescent="0.2">
      <c r="A32" s="251" t="s">
        <v>381</v>
      </c>
      <c r="B32" s="251"/>
      <c r="C32" s="251"/>
      <c r="D32" s="251"/>
      <c r="E32" s="251"/>
      <c r="F32" s="251"/>
      <c r="G32" s="251"/>
      <c r="H32" s="251"/>
      <c r="I32" s="251"/>
      <c r="J32" s="251"/>
    </row>
    <row r="33" spans="1:10" x14ac:dyDescent="0.2">
      <c r="A33" s="251" t="s">
        <v>382</v>
      </c>
      <c r="B33" s="251"/>
      <c r="C33" s="251"/>
      <c r="D33" s="251"/>
      <c r="E33" s="251"/>
      <c r="F33" s="251"/>
      <c r="G33" s="251"/>
      <c r="H33" s="251"/>
      <c r="I33" s="251"/>
      <c r="J33" s="251"/>
    </row>
    <row r="34" spans="1:10" x14ac:dyDescent="0.2">
      <c r="A34" s="267" t="s">
        <v>389</v>
      </c>
      <c r="B34" s="267"/>
      <c r="C34" s="34" t="s">
        <v>22</v>
      </c>
    </row>
    <row r="35" spans="1:10" x14ac:dyDescent="0.2">
      <c r="B35" s="44"/>
      <c r="C35" s="16"/>
    </row>
    <row r="36" spans="1:10" x14ac:dyDescent="0.2">
      <c r="A36" s="251" t="s">
        <v>390</v>
      </c>
      <c r="B36" s="251"/>
      <c r="C36" s="251"/>
      <c r="D36" s="251"/>
      <c r="E36" s="251"/>
      <c r="F36" s="251"/>
      <c r="G36" s="251"/>
      <c r="H36" s="251"/>
      <c r="I36" s="251"/>
      <c r="J36" s="251"/>
    </row>
    <row r="37" spans="1:10" x14ac:dyDescent="0.2">
      <c r="B37" s="44" t="s">
        <v>391</v>
      </c>
      <c r="C37" s="34" t="s">
        <v>22</v>
      </c>
    </row>
    <row r="38" spans="1:10" x14ac:dyDescent="0.2">
      <c r="B38"/>
      <c r="C38"/>
      <c r="D38"/>
    </row>
    <row r="39" spans="1:10" x14ac:dyDescent="0.2">
      <c r="A39" s="251" t="s">
        <v>392</v>
      </c>
      <c r="B39" s="251"/>
      <c r="C39" s="251"/>
      <c r="D39" s="251"/>
      <c r="E39" s="251"/>
      <c r="F39" s="251"/>
      <c r="G39" s="251"/>
      <c r="H39" s="251"/>
      <c r="I39" s="251"/>
      <c r="J39" s="251"/>
    </row>
    <row r="40" spans="1:10" x14ac:dyDescent="0.2">
      <c r="B40" s="44" t="s">
        <v>393</v>
      </c>
      <c r="C40" s="33">
        <v>0</v>
      </c>
    </row>
    <row r="41" spans="1:10" x14ac:dyDescent="0.2">
      <c r="B41" s="44"/>
      <c r="C41" s="16"/>
    </row>
    <row r="42" spans="1:10" x14ac:dyDescent="0.2">
      <c r="A42" s="251" t="s">
        <v>394</v>
      </c>
      <c r="B42" s="251"/>
      <c r="C42" s="251"/>
      <c r="D42" s="251"/>
      <c r="E42" s="251"/>
      <c r="F42" s="251"/>
      <c r="G42" s="251"/>
      <c r="H42" s="251"/>
      <c r="I42" s="251"/>
      <c r="J42" s="251"/>
    </row>
    <row r="43" spans="1:10" x14ac:dyDescent="0.2">
      <c r="B43" s="44" t="s">
        <v>395</v>
      </c>
      <c r="C43" s="32">
        <v>0</v>
      </c>
    </row>
    <row r="44" spans="1:10" x14ac:dyDescent="0.2">
      <c r="B44" s="44"/>
      <c r="C44" s="16"/>
    </row>
    <row r="45" spans="1:10" x14ac:dyDescent="0.2">
      <c r="A45" s="283" t="s">
        <v>396</v>
      </c>
      <c r="B45" s="283"/>
      <c r="C45" s="283"/>
      <c r="D45" s="283"/>
      <c r="E45" s="283"/>
      <c r="F45" s="283"/>
      <c r="G45" s="283"/>
      <c r="H45" s="283"/>
      <c r="I45" s="283"/>
      <c r="J45" s="283"/>
    </row>
    <row r="46" spans="1:10" x14ac:dyDescent="0.2">
      <c r="A46" s="251" t="s">
        <v>397</v>
      </c>
      <c r="B46" s="251"/>
      <c r="C46" s="251"/>
      <c r="D46" s="251"/>
      <c r="E46" s="251"/>
      <c r="F46" s="251"/>
      <c r="G46" s="251"/>
      <c r="H46" s="251"/>
      <c r="I46" s="251"/>
      <c r="J46" s="251"/>
    </row>
    <row r="47" spans="1:10" x14ac:dyDescent="0.2">
      <c r="A47" s="251" t="s">
        <v>398</v>
      </c>
      <c r="B47" s="251"/>
      <c r="C47" s="251"/>
      <c r="D47" s="251"/>
      <c r="E47" s="251"/>
      <c r="F47" s="251"/>
      <c r="G47" s="251"/>
      <c r="H47" s="251"/>
      <c r="I47" s="251"/>
      <c r="J47" s="251"/>
    </row>
    <row r="48" spans="1:10" x14ac:dyDescent="0.2">
      <c r="A48" s="279" t="s">
        <v>399</v>
      </c>
      <c r="B48" s="279"/>
      <c r="C48" s="279"/>
      <c r="D48" s="279"/>
      <c r="E48" s="279"/>
      <c r="F48" s="279"/>
      <c r="G48" s="279"/>
      <c r="H48" s="279"/>
      <c r="I48" s="279"/>
      <c r="J48" s="279"/>
    </row>
    <row r="49" spans="1:10" x14ac:dyDescent="0.2">
      <c r="A49" s="251" t="s">
        <v>400</v>
      </c>
      <c r="B49" s="251"/>
      <c r="C49" s="251"/>
      <c r="D49" s="251"/>
      <c r="E49" s="251"/>
      <c r="F49" s="251"/>
      <c r="G49" s="251"/>
      <c r="H49" s="251"/>
      <c r="I49" s="251"/>
      <c r="J49" s="251"/>
    </row>
    <row r="50" spans="1:10" ht="12.75" customHeight="1" x14ac:dyDescent="0.2">
      <c r="A50" s="246" t="s">
        <v>45</v>
      </c>
      <c r="B50" s="246"/>
      <c r="C50" s="255" t="s">
        <v>401</v>
      </c>
      <c r="D50" s="246" t="s">
        <v>402</v>
      </c>
      <c r="E50" s="246"/>
      <c r="F50" s="246" t="s">
        <v>403</v>
      </c>
      <c r="G50" s="246"/>
      <c r="H50" s="2" t="s">
        <v>404</v>
      </c>
      <c r="I50" s="246" t="s">
        <v>403</v>
      </c>
      <c r="J50" s="246"/>
    </row>
    <row r="51" spans="1:10" x14ac:dyDescent="0.2">
      <c r="A51" s="246"/>
      <c r="B51" s="246"/>
      <c r="C51" s="255"/>
      <c r="D51" s="2" t="s">
        <v>405</v>
      </c>
      <c r="E51" s="2" t="s">
        <v>406</v>
      </c>
      <c r="F51" s="2" t="s">
        <v>405</v>
      </c>
      <c r="G51" s="2" t="s">
        <v>406</v>
      </c>
      <c r="H51" s="2">
        <f>'Data &amp; Calc Sheet'!$B$45*100</f>
        <v>2</v>
      </c>
      <c r="I51" s="2" t="s">
        <v>405</v>
      </c>
      <c r="J51" s="2" t="s">
        <v>406</v>
      </c>
    </row>
    <row r="52" spans="1:10" ht="24" x14ac:dyDescent="0.2">
      <c r="A52" s="1" t="s">
        <v>407</v>
      </c>
      <c r="B52" s="122" t="s">
        <v>408</v>
      </c>
      <c r="C52" s="33">
        <v>50</v>
      </c>
      <c r="D52" s="34">
        <v>100</v>
      </c>
      <c r="E52" s="34" t="s">
        <v>23</v>
      </c>
      <c r="F52" s="36">
        <f t="shared" ref="F52:F58" si="0">IF(D52="-----",0,IF(OR(D52&lt;&gt;"-----",D52&lt;&gt;0),C52*D52/100,0))</f>
        <v>50</v>
      </c>
      <c r="G52" s="36">
        <f t="shared" ref="G52:G58" si="1">IF(E52="-----",0,IF(OR(E52&lt;&gt;"-----",E52&lt;&gt;0),C52*E52/100,0))</f>
        <v>0</v>
      </c>
      <c r="H52" s="247"/>
      <c r="I52" s="1">
        <f t="shared" ref="I52:I58" si="2">H$51*F52/100</f>
        <v>1</v>
      </c>
      <c r="J52" s="1">
        <f t="shared" ref="J52:J58" si="3">H$51*G52/100</f>
        <v>0</v>
      </c>
    </row>
    <row r="53" spans="1:10" x14ac:dyDescent="0.2">
      <c r="A53" s="1" t="s">
        <v>409</v>
      </c>
      <c r="B53" s="123" t="s">
        <v>410</v>
      </c>
      <c r="C53" s="33">
        <v>20</v>
      </c>
      <c r="D53" s="34" t="s">
        <v>23</v>
      </c>
      <c r="E53" s="34" t="s">
        <v>23</v>
      </c>
      <c r="F53" s="36">
        <f t="shared" si="0"/>
        <v>0</v>
      </c>
      <c r="G53" s="36">
        <f t="shared" si="1"/>
        <v>0</v>
      </c>
      <c r="H53" s="247"/>
      <c r="I53" s="1">
        <f t="shared" si="2"/>
        <v>0</v>
      </c>
      <c r="J53" s="1">
        <f t="shared" si="3"/>
        <v>0</v>
      </c>
    </row>
    <row r="54" spans="1:10" x14ac:dyDescent="0.2">
      <c r="A54" s="1" t="s">
        <v>411</v>
      </c>
      <c r="B54" s="123" t="s">
        <v>412</v>
      </c>
      <c r="C54" s="33">
        <v>5</v>
      </c>
      <c r="D54" s="34" t="s">
        <v>23</v>
      </c>
      <c r="E54" s="34" t="s">
        <v>23</v>
      </c>
      <c r="F54" s="36">
        <f t="shared" si="0"/>
        <v>0</v>
      </c>
      <c r="G54" s="36">
        <f t="shared" si="1"/>
        <v>0</v>
      </c>
      <c r="H54" s="247"/>
      <c r="I54" s="1">
        <f t="shared" si="2"/>
        <v>0</v>
      </c>
      <c r="J54" s="1">
        <f t="shared" si="3"/>
        <v>0</v>
      </c>
    </row>
    <row r="55" spans="1:10" x14ac:dyDescent="0.2">
      <c r="A55" s="1" t="s">
        <v>413</v>
      </c>
      <c r="B55" s="123" t="s">
        <v>414</v>
      </c>
      <c r="C55" s="33">
        <v>10</v>
      </c>
      <c r="D55" s="34" t="s">
        <v>23</v>
      </c>
      <c r="E55" s="34" t="s">
        <v>23</v>
      </c>
      <c r="F55" s="36">
        <f t="shared" si="0"/>
        <v>0</v>
      </c>
      <c r="G55" s="36">
        <f t="shared" si="1"/>
        <v>0</v>
      </c>
      <c r="H55" s="247"/>
      <c r="I55" s="1">
        <f t="shared" si="2"/>
        <v>0</v>
      </c>
      <c r="J55" s="1">
        <f t="shared" si="3"/>
        <v>0</v>
      </c>
    </row>
    <row r="56" spans="1:10" x14ac:dyDescent="0.2">
      <c r="A56" s="1" t="s">
        <v>415</v>
      </c>
      <c r="B56" s="123" t="s">
        <v>416</v>
      </c>
      <c r="C56" s="33">
        <v>5</v>
      </c>
      <c r="D56" s="34" t="s">
        <v>23</v>
      </c>
      <c r="E56" s="34" t="s">
        <v>23</v>
      </c>
      <c r="F56" s="36">
        <f t="shared" si="0"/>
        <v>0</v>
      </c>
      <c r="G56" s="36">
        <f t="shared" si="1"/>
        <v>0</v>
      </c>
      <c r="H56" s="247"/>
      <c r="I56" s="1">
        <f t="shared" si="2"/>
        <v>0</v>
      </c>
      <c r="J56" s="1">
        <f t="shared" si="3"/>
        <v>0</v>
      </c>
    </row>
    <row r="57" spans="1:10" x14ac:dyDescent="0.2">
      <c r="A57" s="1" t="s">
        <v>417</v>
      </c>
      <c r="B57" s="123" t="s">
        <v>418</v>
      </c>
      <c r="C57" s="33">
        <v>5</v>
      </c>
      <c r="D57" s="34" t="s">
        <v>23</v>
      </c>
      <c r="E57" s="34" t="s">
        <v>23</v>
      </c>
      <c r="F57" s="36">
        <f t="shared" si="0"/>
        <v>0</v>
      </c>
      <c r="G57" s="36">
        <f t="shared" si="1"/>
        <v>0</v>
      </c>
      <c r="H57" s="247"/>
      <c r="I57" s="1">
        <f t="shared" si="2"/>
        <v>0</v>
      </c>
      <c r="J57" s="1">
        <f t="shared" si="3"/>
        <v>0</v>
      </c>
    </row>
    <row r="58" spans="1:10" ht="24" x14ac:dyDescent="0.2">
      <c r="A58" s="1" t="s">
        <v>419</v>
      </c>
      <c r="B58" s="123" t="s">
        <v>420</v>
      </c>
      <c r="C58" s="33">
        <v>5</v>
      </c>
      <c r="D58" s="34" t="s">
        <v>23</v>
      </c>
      <c r="E58" s="34" t="s">
        <v>23</v>
      </c>
      <c r="F58" s="36">
        <f t="shared" si="0"/>
        <v>0</v>
      </c>
      <c r="G58" s="36">
        <f t="shared" si="1"/>
        <v>0</v>
      </c>
      <c r="H58" s="247"/>
      <c r="I58" s="1">
        <f t="shared" si="2"/>
        <v>0</v>
      </c>
      <c r="J58" s="1">
        <f t="shared" si="3"/>
        <v>0</v>
      </c>
    </row>
    <row r="59" spans="1:10" x14ac:dyDescent="0.2">
      <c r="A59" s="247"/>
      <c r="B59" s="247"/>
      <c r="C59" s="124">
        <f>SUM(C52:C58)</f>
        <v>100</v>
      </c>
      <c r="D59" s="246"/>
      <c r="E59" s="246"/>
      <c r="F59" s="124">
        <f>SUM(F52:F58)</f>
        <v>50</v>
      </c>
      <c r="G59" s="124">
        <f>SUM(G52:G58)</f>
        <v>0</v>
      </c>
      <c r="H59" s="247"/>
      <c r="I59" s="124">
        <f>SUM(I52:I58)</f>
        <v>1</v>
      </c>
      <c r="J59" s="124">
        <f>SUM(J52:J58)</f>
        <v>0</v>
      </c>
    </row>
    <row r="60" spans="1:10" x14ac:dyDescent="0.2">
      <c r="A60" s="125"/>
    </row>
    <row r="61" spans="1:10" ht="12.75" customHeight="1" x14ac:dyDescent="0.2">
      <c r="A61" s="246" t="s">
        <v>97</v>
      </c>
      <c r="B61" s="246"/>
      <c r="C61" s="255" t="s">
        <v>401</v>
      </c>
      <c r="D61" s="246" t="s">
        <v>402</v>
      </c>
      <c r="E61" s="246"/>
      <c r="F61" s="246" t="s">
        <v>403</v>
      </c>
      <c r="G61" s="246"/>
      <c r="H61" s="2" t="s">
        <v>404</v>
      </c>
      <c r="I61" s="246" t="s">
        <v>403</v>
      </c>
      <c r="J61" s="246"/>
    </row>
    <row r="62" spans="1:10" x14ac:dyDescent="0.2">
      <c r="A62" s="246"/>
      <c r="B62" s="246"/>
      <c r="C62" s="255"/>
      <c r="D62" s="2" t="s">
        <v>405</v>
      </c>
      <c r="E62" s="2" t="s">
        <v>406</v>
      </c>
      <c r="F62" s="2" t="s">
        <v>405</v>
      </c>
      <c r="G62" s="2" t="s">
        <v>406</v>
      </c>
      <c r="H62" s="2">
        <f>'Data &amp; Calc Sheet'!$B$46*100</f>
        <v>15</v>
      </c>
      <c r="I62" s="2" t="s">
        <v>405</v>
      </c>
      <c r="J62" s="2" t="s">
        <v>406</v>
      </c>
    </row>
    <row r="63" spans="1:10" ht="36" x14ac:dyDescent="0.2">
      <c r="A63" s="1" t="s">
        <v>421</v>
      </c>
      <c r="B63" s="122" t="s">
        <v>422</v>
      </c>
      <c r="C63" s="33">
        <v>25</v>
      </c>
      <c r="D63" s="34">
        <v>100</v>
      </c>
      <c r="E63" s="34" t="s">
        <v>23</v>
      </c>
      <c r="F63" s="36">
        <f>IF(D63="-----",0,IF(OR(D63&lt;&gt;"-----",D63&lt;&gt;0),C63*D63/100,0))</f>
        <v>25</v>
      </c>
      <c r="G63" s="36">
        <f t="shared" ref="G63:G69" si="4">IF(E63="-----",0,IF(OR(E63&lt;&gt;"-----",E63&lt;&gt;0),C63*E63/100,0))</f>
        <v>0</v>
      </c>
      <c r="H63" s="247"/>
      <c r="I63" s="1">
        <f t="shared" ref="I63:I69" si="5">H$62*F63/100</f>
        <v>3.75</v>
      </c>
      <c r="J63" s="1">
        <f t="shared" ref="J63:J69" si="6">H$62*G63/100</f>
        <v>0</v>
      </c>
    </row>
    <row r="64" spans="1:10" ht="36" x14ac:dyDescent="0.2">
      <c r="A64" s="1" t="s">
        <v>423</v>
      </c>
      <c r="B64" s="122" t="s">
        <v>424</v>
      </c>
      <c r="C64" s="33">
        <v>25</v>
      </c>
      <c r="D64" s="34" t="s">
        <v>23</v>
      </c>
      <c r="E64" s="34" t="s">
        <v>23</v>
      </c>
      <c r="F64" s="36">
        <f>IF(D64="-----",0,IF(OR(D64&lt;&gt;"-----",D64&lt;&gt;0),C63*D64/100,0))</f>
        <v>0</v>
      </c>
      <c r="G64" s="36">
        <f t="shared" si="4"/>
        <v>0</v>
      </c>
      <c r="H64" s="247"/>
      <c r="I64" s="1">
        <f t="shared" si="5"/>
        <v>0</v>
      </c>
      <c r="J64" s="1">
        <f t="shared" si="6"/>
        <v>0</v>
      </c>
    </row>
    <row r="65" spans="1:10" ht="36" x14ac:dyDescent="0.2">
      <c r="A65" s="1" t="s">
        <v>425</v>
      </c>
      <c r="B65" s="122" t="s">
        <v>426</v>
      </c>
      <c r="C65" s="33">
        <v>25</v>
      </c>
      <c r="D65" s="34" t="s">
        <v>23</v>
      </c>
      <c r="E65" s="34" t="s">
        <v>23</v>
      </c>
      <c r="F65" s="36">
        <f>IF(D65="-----",0,IF(OR(D65&lt;&gt;"-----",D65&lt;&gt;0),C63*D65/100,0))</f>
        <v>0</v>
      </c>
      <c r="G65" s="36">
        <f t="shared" si="4"/>
        <v>0</v>
      </c>
      <c r="H65" s="247"/>
      <c r="I65" s="1">
        <f t="shared" si="5"/>
        <v>0</v>
      </c>
      <c r="J65" s="1">
        <f t="shared" si="6"/>
        <v>0</v>
      </c>
    </row>
    <row r="66" spans="1:10" ht="24" x14ac:dyDescent="0.2">
      <c r="A66" s="1" t="s">
        <v>409</v>
      </c>
      <c r="B66" s="122" t="s">
        <v>427</v>
      </c>
      <c r="C66" s="33">
        <v>10</v>
      </c>
      <c r="D66" s="34" t="s">
        <v>23</v>
      </c>
      <c r="E66" s="34" t="s">
        <v>23</v>
      </c>
      <c r="F66" s="36">
        <f>IF(D66="-----",0,IF(OR(D66&lt;&gt;"-----",D66&lt;&gt;0),C66*D66/100,0))</f>
        <v>0</v>
      </c>
      <c r="G66" s="36">
        <f t="shared" si="4"/>
        <v>0</v>
      </c>
      <c r="H66" s="247"/>
      <c r="I66" s="1">
        <f t="shared" si="5"/>
        <v>0</v>
      </c>
      <c r="J66" s="1">
        <f t="shared" si="6"/>
        <v>0</v>
      </c>
    </row>
    <row r="67" spans="1:10" x14ac:dyDescent="0.2">
      <c r="A67" s="1" t="s">
        <v>411</v>
      </c>
      <c r="B67" s="122" t="s">
        <v>428</v>
      </c>
      <c r="C67" s="33">
        <v>5</v>
      </c>
      <c r="D67" s="34" t="s">
        <v>23</v>
      </c>
      <c r="E67" s="34" t="s">
        <v>23</v>
      </c>
      <c r="F67" s="36">
        <f>IF(D67="-----",0,IF(OR(D67&lt;&gt;"-----",D67&lt;&gt;0),C67*D67/100,0))</f>
        <v>0</v>
      </c>
      <c r="G67" s="36">
        <f t="shared" si="4"/>
        <v>0</v>
      </c>
      <c r="H67" s="247"/>
      <c r="I67" s="1">
        <f t="shared" si="5"/>
        <v>0</v>
      </c>
      <c r="J67" s="1">
        <f t="shared" si="6"/>
        <v>0</v>
      </c>
    </row>
    <row r="68" spans="1:10" x14ac:dyDescent="0.2">
      <c r="A68" s="1" t="s">
        <v>413</v>
      </c>
      <c r="B68" s="122" t="s">
        <v>429</v>
      </c>
      <c r="C68" s="33">
        <v>5</v>
      </c>
      <c r="D68" s="34" t="s">
        <v>23</v>
      </c>
      <c r="E68" s="34" t="s">
        <v>23</v>
      </c>
      <c r="F68" s="36">
        <f>IF(D68="-----",0,IF(OR(D68&lt;&gt;"-----",D68&lt;&gt;0),C68*D68/100,0))</f>
        <v>0</v>
      </c>
      <c r="G68" s="36">
        <f t="shared" si="4"/>
        <v>0</v>
      </c>
      <c r="H68" s="247"/>
      <c r="I68" s="1">
        <f t="shared" si="5"/>
        <v>0</v>
      </c>
      <c r="J68" s="1">
        <f t="shared" si="6"/>
        <v>0</v>
      </c>
    </row>
    <row r="69" spans="1:10" x14ac:dyDescent="0.2">
      <c r="A69" s="1" t="s">
        <v>415</v>
      </c>
      <c r="B69" s="122" t="s">
        <v>430</v>
      </c>
      <c r="C69" s="33">
        <v>5</v>
      </c>
      <c r="D69" s="34" t="s">
        <v>23</v>
      </c>
      <c r="E69" s="34" t="s">
        <v>23</v>
      </c>
      <c r="F69" s="36">
        <f>IF(D69="-----",0,IF(OR(D69&lt;&gt;"-----",D69&lt;&gt;0),C69*D69/100,0))</f>
        <v>0</v>
      </c>
      <c r="G69" s="36">
        <f t="shared" si="4"/>
        <v>0</v>
      </c>
      <c r="H69" s="247"/>
      <c r="I69" s="1">
        <f t="shared" si="5"/>
        <v>0</v>
      </c>
      <c r="J69" s="1">
        <f t="shared" si="6"/>
        <v>0</v>
      </c>
    </row>
    <row r="70" spans="1:10" x14ac:dyDescent="0.2">
      <c r="A70" s="247"/>
      <c r="B70" s="247"/>
      <c r="C70" s="124">
        <f>SUM(C63:C69)</f>
        <v>100</v>
      </c>
      <c r="D70" s="246"/>
      <c r="E70" s="246"/>
      <c r="F70" s="124">
        <f>SUM(F63:F69)</f>
        <v>25</v>
      </c>
      <c r="G70" s="124">
        <f>SUM(G63:G69)</f>
        <v>0</v>
      </c>
      <c r="H70" s="247"/>
      <c r="I70" s="124">
        <f>SUM(I63:I69)</f>
        <v>3.75</v>
      </c>
      <c r="J70" s="124">
        <f>SUM(J63:J69)</f>
        <v>0</v>
      </c>
    </row>
    <row r="71" spans="1:10" x14ac:dyDescent="0.2">
      <c r="A71" s="125"/>
    </row>
    <row r="72" spans="1:10" ht="12.75" customHeight="1" x14ac:dyDescent="0.2">
      <c r="A72" s="246" t="s">
        <v>143</v>
      </c>
      <c r="B72" s="246"/>
      <c r="C72" s="255" t="s">
        <v>401</v>
      </c>
      <c r="D72" s="246" t="s">
        <v>402</v>
      </c>
      <c r="E72" s="246"/>
      <c r="F72" s="246" t="s">
        <v>403</v>
      </c>
      <c r="G72" s="246"/>
      <c r="H72" s="2" t="s">
        <v>404</v>
      </c>
      <c r="I72" s="246" t="s">
        <v>403</v>
      </c>
      <c r="J72" s="246"/>
    </row>
    <row r="73" spans="1:10" x14ac:dyDescent="0.2">
      <c r="A73" s="246"/>
      <c r="B73" s="246"/>
      <c r="C73" s="255"/>
      <c r="D73" s="2" t="s">
        <v>405</v>
      </c>
      <c r="E73" s="2" t="s">
        <v>406</v>
      </c>
      <c r="F73" s="2" t="s">
        <v>405</v>
      </c>
      <c r="G73" s="2" t="s">
        <v>406</v>
      </c>
      <c r="H73" s="2">
        <f>'Data &amp; Calc Sheet'!$B$47*100</f>
        <v>20</v>
      </c>
      <c r="I73" s="2" t="s">
        <v>405</v>
      </c>
      <c r="J73" s="2" t="s">
        <v>406</v>
      </c>
    </row>
    <row r="74" spans="1:10" ht="48" x14ac:dyDescent="0.2">
      <c r="A74" s="1" t="s">
        <v>407</v>
      </c>
      <c r="B74" s="122" t="s">
        <v>431</v>
      </c>
      <c r="C74" s="33">
        <v>50</v>
      </c>
      <c r="D74" s="34">
        <v>100</v>
      </c>
      <c r="E74" s="34" t="s">
        <v>23</v>
      </c>
      <c r="F74" s="36">
        <f>IF(D74="-----",0,IF(OR(D74&lt;&gt;"-----",D74&lt;&gt;0),C74*D74/100,0))</f>
        <v>50</v>
      </c>
      <c r="G74" s="36">
        <f>IF(E74="-----",0,IF(OR(E74&lt;&gt;"-----",E74&lt;&gt;0),C74*E74/100,0))</f>
        <v>0</v>
      </c>
      <c r="H74" s="247"/>
      <c r="I74" s="1">
        <f>H$73*F74/100</f>
        <v>10</v>
      </c>
      <c r="J74" s="1">
        <f>H$73*G74/100</f>
        <v>0</v>
      </c>
    </row>
    <row r="75" spans="1:10" ht="24" x14ac:dyDescent="0.2">
      <c r="A75" s="1" t="s">
        <v>409</v>
      </c>
      <c r="B75" s="122" t="s">
        <v>432</v>
      </c>
      <c r="C75" s="33">
        <v>5</v>
      </c>
      <c r="D75" s="34" t="s">
        <v>23</v>
      </c>
      <c r="E75" s="34" t="s">
        <v>23</v>
      </c>
      <c r="F75" s="36">
        <f>IF(D75="-----",0,IF(OR(D75&lt;&gt;"-----",D75&lt;&gt;0),C75*D75/100,0))</f>
        <v>0</v>
      </c>
      <c r="G75" s="36">
        <f>IF(E75="-----",0,IF(OR(E75&lt;&gt;"-----",E75&lt;&gt;0),C75*E75/100,0))</f>
        <v>0</v>
      </c>
      <c r="H75" s="247"/>
      <c r="I75" s="1">
        <f>H$73*F75/100</f>
        <v>0</v>
      </c>
      <c r="J75" s="1">
        <f>H$73*G75/100</f>
        <v>0</v>
      </c>
    </row>
    <row r="76" spans="1:10" ht="24" x14ac:dyDescent="0.2">
      <c r="A76" s="1" t="s">
        <v>411</v>
      </c>
      <c r="B76" s="123" t="s">
        <v>433</v>
      </c>
      <c r="C76" s="33">
        <v>10</v>
      </c>
      <c r="D76" s="34" t="s">
        <v>23</v>
      </c>
      <c r="E76" s="34" t="s">
        <v>23</v>
      </c>
      <c r="F76" s="36">
        <f>IF(D76="-----",0,IF(OR(D76&lt;&gt;"-----",D76&lt;&gt;0),C76*D76/100,0))</f>
        <v>0</v>
      </c>
      <c r="G76" s="36">
        <f>IF(E76="-----",0,IF(OR(E76&lt;&gt;"-----",E76&lt;&gt;0),C76*E76/100,0))</f>
        <v>0</v>
      </c>
      <c r="H76" s="247"/>
      <c r="I76" s="1">
        <f>H$73*F76/100</f>
        <v>0</v>
      </c>
      <c r="J76" s="1">
        <f>H$73*G76/100</f>
        <v>0</v>
      </c>
    </row>
    <row r="77" spans="1:10" ht="36" x14ac:dyDescent="0.2">
      <c r="A77" s="1" t="s">
        <v>413</v>
      </c>
      <c r="B77" s="122" t="s">
        <v>434</v>
      </c>
      <c r="C77" s="33">
        <v>30</v>
      </c>
      <c r="D77" s="34" t="s">
        <v>23</v>
      </c>
      <c r="E77" s="34" t="s">
        <v>23</v>
      </c>
      <c r="F77" s="36">
        <f>IF(D77="-----",0,IF(OR(D77&lt;&gt;"-----",D77&lt;&gt;0),C77*D77/100,0))</f>
        <v>0</v>
      </c>
      <c r="G77" s="36">
        <f>IF(E77="-----",0,IF(OR(E77&lt;&gt;"-----",E77&lt;&gt;0),C77*E77/100,0))</f>
        <v>0</v>
      </c>
      <c r="H77" s="247"/>
      <c r="I77" s="1">
        <f>H$73*F77/100</f>
        <v>0</v>
      </c>
      <c r="J77" s="1">
        <f>H$73*G77/100</f>
        <v>0</v>
      </c>
    </row>
    <row r="78" spans="1:10" ht="36" x14ac:dyDescent="0.2">
      <c r="A78" s="1" t="s">
        <v>415</v>
      </c>
      <c r="B78" s="122" t="s">
        <v>435</v>
      </c>
      <c r="C78" s="33">
        <v>5</v>
      </c>
      <c r="D78" s="34" t="s">
        <v>23</v>
      </c>
      <c r="E78" s="34" t="s">
        <v>23</v>
      </c>
      <c r="F78" s="36">
        <f>IF(D78="-----",0,IF(OR(D78&lt;&gt;"-----",D78&lt;&gt;0),C78*D78/100,0))</f>
        <v>0</v>
      </c>
      <c r="G78" s="36">
        <f>IF(E78="-----",0,IF(OR(E78&lt;&gt;"-----",E78&lt;&gt;0),C78*E78/100,0))</f>
        <v>0</v>
      </c>
      <c r="H78" s="247"/>
      <c r="I78" s="1">
        <f>H$73*F78/100</f>
        <v>0</v>
      </c>
      <c r="J78" s="1">
        <f>H$73*G78/100</f>
        <v>0</v>
      </c>
    </row>
    <row r="79" spans="1:10" x14ac:dyDescent="0.2">
      <c r="A79" s="247"/>
      <c r="B79" s="247"/>
      <c r="C79" s="124">
        <f>SUM(C74:C78)</f>
        <v>100</v>
      </c>
      <c r="D79" s="246"/>
      <c r="E79" s="246"/>
      <c r="F79" s="124">
        <f>SUM(F74:F78)</f>
        <v>50</v>
      </c>
      <c r="G79" s="124">
        <f>SUM(G74:G78)</f>
        <v>0</v>
      </c>
      <c r="H79" s="247"/>
      <c r="I79" s="124">
        <f>SUM(I74:I78)</f>
        <v>10</v>
      </c>
      <c r="J79" s="124">
        <f>SUM(J74:J78)</f>
        <v>0</v>
      </c>
    </row>
    <row r="80" spans="1:10" x14ac:dyDescent="0.2">
      <c r="A80" s="125"/>
    </row>
    <row r="81" spans="1:10" ht="25.5" x14ac:dyDescent="0.2">
      <c r="A81" s="246" t="s">
        <v>165</v>
      </c>
      <c r="B81" s="246"/>
      <c r="C81" s="31" t="s">
        <v>401</v>
      </c>
      <c r="D81" s="246" t="s">
        <v>402</v>
      </c>
      <c r="E81" s="246"/>
      <c r="F81" s="246" t="s">
        <v>403</v>
      </c>
      <c r="G81" s="246"/>
      <c r="H81" s="2" t="s">
        <v>404</v>
      </c>
      <c r="I81" s="246" t="s">
        <v>403</v>
      </c>
      <c r="J81" s="246"/>
    </row>
    <row r="82" spans="1:10" x14ac:dyDescent="0.2">
      <c r="A82" s="246" t="s">
        <v>170</v>
      </c>
      <c r="B82" s="246"/>
      <c r="C82" s="2"/>
      <c r="D82" s="2" t="s">
        <v>405</v>
      </c>
      <c r="E82" s="2" t="s">
        <v>406</v>
      </c>
      <c r="F82" s="2" t="s">
        <v>405</v>
      </c>
      <c r="G82" s="2" t="s">
        <v>406</v>
      </c>
      <c r="H82" s="2">
        <f>'Data &amp; Calc Sheet'!$B$48*100</f>
        <v>10</v>
      </c>
      <c r="I82" s="2" t="s">
        <v>405</v>
      </c>
      <c r="J82" s="2" t="s">
        <v>406</v>
      </c>
    </row>
    <row r="83" spans="1:10" ht="24" x14ac:dyDescent="0.2">
      <c r="A83" s="1" t="s">
        <v>407</v>
      </c>
      <c r="B83" s="122" t="s">
        <v>436</v>
      </c>
      <c r="C83" s="33">
        <v>45</v>
      </c>
      <c r="D83" s="34">
        <v>100</v>
      </c>
      <c r="E83" s="34" t="s">
        <v>23</v>
      </c>
      <c r="F83" s="36">
        <f>IF(D83="-----",0,IF(OR(D83&lt;&gt;"-----",D83&lt;&gt;0),C83*D83/100,0))</f>
        <v>45</v>
      </c>
      <c r="G83" s="36">
        <f>IF(E83="-----",0,IF(OR(E83&lt;&gt;"-----",E83&lt;&gt;0),C83*E83/100,0))</f>
        <v>0</v>
      </c>
      <c r="H83" s="247"/>
      <c r="I83" s="1">
        <f>H$82*F83/100</f>
        <v>4.5</v>
      </c>
      <c r="J83" s="1">
        <f>H$82*G83/100</f>
        <v>0</v>
      </c>
    </row>
    <row r="84" spans="1:10" ht="36" x14ac:dyDescent="0.2">
      <c r="A84" s="1" t="s">
        <v>409</v>
      </c>
      <c r="B84" s="122" t="s">
        <v>437</v>
      </c>
      <c r="C84" s="33">
        <v>30</v>
      </c>
      <c r="D84" s="34" t="s">
        <v>23</v>
      </c>
      <c r="E84" s="34" t="s">
        <v>23</v>
      </c>
      <c r="F84" s="36">
        <f>IF(D84="-----",0,IF(OR(D84&lt;&gt;"-----",D84&lt;&gt;0),C84*D84/100,0))</f>
        <v>0</v>
      </c>
      <c r="G84" s="36">
        <f>IF(E84="-----",0,IF(OR(E84&lt;&gt;"-----",E84&lt;&gt;0),C84*E84/100,0))</f>
        <v>0</v>
      </c>
      <c r="H84" s="247"/>
      <c r="I84" s="1">
        <f>H$82*F84/100</f>
        <v>0</v>
      </c>
      <c r="J84" s="1">
        <f>H$82*G84/100</f>
        <v>0</v>
      </c>
    </row>
    <row r="85" spans="1:10" ht="24" x14ac:dyDescent="0.2">
      <c r="A85" s="1" t="s">
        <v>411</v>
      </c>
      <c r="B85" s="123" t="s">
        <v>438</v>
      </c>
      <c r="C85" s="33">
        <v>15</v>
      </c>
      <c r="D85" s="34" t="s">
        <v>23</v>
      </c>
      <c r="E85" s="34" t="s">
        <v>23</v>
      </c>
      <c r="F85" s="36">
        <f>IF(D85="-----",0,IF(OR(D85&lt;&gt;"-----",D85&lt;&gt;0),C85*D85/100,0))</f>
        <v>0</v>
      </c>
      <c r="G85" s="36">
        <f>IF(E85="-----",0,IF(OR(E85&lt;&gt;"-----",E85&lt;&gt;0),C85*E85/100,0))</f>
        <v>0</v>
      </c>
      <c r="H85" s="247"/>
      <c r="I85" s="1">
        <f>H$82*F85/100</f>
        <v>0</v>
      </c>
      <c r="J85" s="1">
        <f>H$82*G85/100</f>
        <v>0</v>
      </c>
    </row>
    <row r="86" spans="1:10" ht="24" x14ac:dyDescent="0.2">
      <c r="A86" s="1" t="s">
        <v>413</v>
      </c>
      <c r="B86" s="122" t="s">
        <v>439</v>
      </c>
      <c r="C86" s="33">
        <v>10</v>
      </c>
      <c r="D86" s="34" t="s">
        <v>23</v>
      </c>
      <c r="E86" s="34" t="s">
        <v>23</v>
      </c>
      <c r="F86" s="36">
        <f>IF(D86="-----",0,IF(OR(D86&lt;&gt;"-----",D86&lt;&gt;0),C86*D86/100,0))</f>
        <v>0</v>
      </c>
      <c r="G86" s="36">
        <f>IF(E86="-----",0,IF(OR(E86&lt;&gt;"-----",E86&lt;&gt;0),C86*E86/100,0))</f>
        <v>0</v>
      </c>
      <c r="H86" s="247"/>
      <c r="I86" s="1">
        <f>H$82*F86/100</f>
        <v>0</v>
      </c>
      <c r="J86" s="1">
        <f>H$82*G86/100</f>
        <v>0</v>
      </c>
    </row>
    <row r="87" spans="1:10" x14ac:dyDescent="0.2">
      <c r="A87" s="247"/>
      <c r="B87" s="247"/>
      <c r="C87" s="124">
        <f>SUM(C83:C86)</f>
        <v>100</v>
      </c>
      <c r="D87" s="246"/>
      <c r="E87" s="246"/>
      <c r="F87" s="124">
        <f>SUM(F83:F86)</f>
        <v>45</v>
      </c>
      <c r="G87" s="124">
        <f>SUM(G83:G86)</f>
        <v>0</v>
      </c>
      <c r="H87" s="247"/>
      <c r="I87" s="124">
        <f>SUM(I83:I86)</f>
        <v>4.5</v>
      </c>
      <c r="J87" s="124">
        <f>SUM(J83:J86)</f>
        <v>0</v>
      </c>
    </row>
    <row r="88" spans="1:10" x14ac:dyDescent="0.2">
      <c r="A88" s="125"/>
    </row>
    <row r="89" spans="1:10" ht="12.75" customHeight="1" x14ac:dyDescent="0.2">
      <c r="A89" s="246" t="s">
        <v>165</v>
      </c>
      <c r="B89" s="246"/>
      <c r="C89" s="255" t="s">
        <v>401</v>
      </c>
      <c r="D89" s="246" t="s">
        <v>402</v>
      </c>
      <c r="E89" s="246"/>
      <c r="F89" s="246" t="s">
        <v>403</v>
      </c>
      <c r="G89" s="246"/>
      <c r="H89" s="2" t="s">
        <v>404</v>
      </c>
      <c r="I89" s="246" t="s">
        <v>403</v>
      </c>
      <c r="J89" s="246"/>
    </row>
    <row r="90" spans="1:10" x14ac:dyDescent="0.2">
      <c r="A90" s="246" t="s">
        <v>440</v>
      </c>
      <c r="B90" s="246"/>
      <c r="C90" s="255"/>
      <c r="D90" s="2" t="s">
        <v>405</v>
      </c>
      <c r="E90" s="2" t="s">
        <v>406</v>
      </c>
      <c r="F90" s="2" t="s">
        <v>405</v>
      </c>
      <c r="G90" s="2" t="s">
        <v>406</v>
      </c>
      <c r="H90" s="2">
        <f>'Data &amp; Calc Sheet'!$B$49*100</f>
        <v>20</v>
      </c>
      <c r="I90" s="2" t="s">
        <v>405</v>
      </c>
      <c r="J90" s="2" t="s">
        <v>406</v>
      </c>
    </row>
    <row r="91" spans="1:10" x14ac:dyDescent="0.2">
      <c r="A91" s="1" t="s">
        <v>407</v>
      </c>
      <c r="B91" s="123" t="s">
        <v>441</v>
      </c>
      <c r="C91" s="33">
        <v>20</v>
      </c>
      <c r="D91" s="34">
        <v>100</v>
      </c>
      <c r="E91" s="34" t="s">
        <v>23</v>
      </c>
      <c r="F91" s="36">
        <f t="shared" ref="F91:F96" si="7">IF(D91="-----",0,IF(OR(D91&lt;&gt;"-----",D91&lt;&gt;0),C91*D91/100,0))</f>
        <v>20</v>
      </c>
      <c r="G91" s="36">
        <f t="shared" ref="G91:G96" si="8">IF(E91="-----",0,IF(OR(E91&lt;&gt;"-----",E91&lt;&gt;0),C91*E91/100,0))</f>
        <v>0</v>
      </c>
      <c r="H91" s="247"/>
      <c r="I91" s="1">
        <f t="shared" ref="I91:I96" si="9">H$90*F91/100</f>
        <v>4</v>
      </c>
      <c r="J91" s="1">
        <f t="shared" ref="J91:J96" si="10">H$90*G91/100</f>
        <v>0</v>
      </c>
    </row>
    <row r="92" spans="1:10" ht="24" x14ac:dyDescent="0.2">
      <c r="A92" s="1" t="s">
        <v>409</v>
      </c>
      <c r="B92" s="123" t="s">
        <v>442</v>
      </c>
      <c r="C92" s="33">
        <v>20</v>
      </c>
      <c r="D92" s="34" t="s">
        <v>23</v>
      </c>
      <c r="E92" s="34" t="s">
        <v>23</v>
      </c>
      <c r="F92" s="36">
        <f t="shared" si="7"/>
        <v>0</v>
      </c>
      <c r="G92" s="36">
        <f t="shared" si="8"/>
        <v>0</v>
      </c>
      <c r="H92" s="247"/>
      <c r="I92" s="1">
        <f t="shared" si="9"/>
        <v>0</v>
      </c>
      <c r="J92" s="1">
        <f t="shared" si="10"/>
        <v>0</v>
      </c>
    </row>
    <row r="93" spans="1:10" x14ac:dyDescent="0.2">
      <c r="A93" s="1" t="s">
        <v>411</v>
      </c>
      <c r="B93" s="123" t="s">
        <v>443</v>
      </c>
      <c r="C93" s="33">
        <v>20</v>
      </c>
      <c r="D93" s="34" t="s">
        <v>23</v>
      </c>
      <c r="E93" s="34" t="s">
        <v>23</v>
      </c>
      <c r="F93" s="36">
        <f t="shared" si="7"/>
        <v>0</v>
      </c>
      <c r="G93" s="36">
        <f t="shared" si="8"/>
        <v>0</v>
      </c>
      <c r="H93" s="247"/>
      <c r="I93" s="1">
        <f t="shared" si="9"/>
        <v>0</v>
      </c>
      <c r="J93" s="1">
        <f t="shared" si="10"/>
        <v>0</v>
      </c>
    </row>
    <row r="94" spans="1:10" ht="24" x14ac:dyDescent="0.2">
      <c r="A94" s="1" t="s">
        <v>413</v>
      </c>
      <c r="B94" s="123" t="s">
        <v>444</v>
      </c>
      <c r="C94" s="33">
        <v>20</v>
      </c>
      <c r="D94" s="34" t="s">
        <v>23</v>
      </c>
      <c r="E94" s="34" t="s">
        <v>23</v>
      </c>
      <c r="F94" s="36">
        <f t="shared" si="7"/>
        <v>0</v>
      </c>
      <c r="G94" s="36">
        <f t="shared" si="8"/>
        <v>0</v>
      </c>
      <c r="H94" s="247"/>
      <c r="I94" s="1">
        <f t="shared" si="9"/>
        <v>0</v>
      </c>
      <c r="J94" s="1">
        <f t="shared" si="10"/>
        <v>0</v>
      </c>
    </row>
    <row r="95" spans="1:10" ht="36" x14ac:dyDescent="0.2">
      <c r="A95" s="1" t="s">
        <v>415</v>
      </c>
      <c r="B95" s="122" t="s">
        <v>445</v>
      </c>
      <c r="C95" s="33">
        <v>10</v>
      </c>
      <c r="D95" s="34" t="s">
        <v>23</v>
      </c>
      <c r="E95" s="34" t="s">
        <v>23</v>
      </c>
      <c r="F95" s="36">
        <f t="shared" si="7"/>
        <v>0</v>
      </c>
      <c r="G95" s="36">
        <f t="shared" si="8"/>
        <v>0</v>
      </c>
      <c r="H95" s="247"/>
      <c r="I95" s="1">
        <f t="shared" si="9"/>
        <v>0</v>
      </c>
      <c r="J95" s="1">
        <f t="shared" si="10"/>
        <v>0</v>
      </c>
    </row>
    <row r="96" spans="1:10" ht="36" x14ac:dyDescent="0.2">
      <c r="A96" s="1" t="s">
        <v>417</v>
      </c>
      <c r="B96" s="122" t="s">
        <v>446</v>
      </c>
      <c r="C96" s="33">
        <v>10</v>
      </c>
      <c r="D96" s="34" t="s">
        <v>23</v>
      </c>
      <c r="E96" s="34" t="s">
        <v>23</v>
      </c>
      <c r="F96" s="36">
        <f t="shared" si="7"/>
        <v>0</v>
      </c>
      <c r="G96" s="36">
        <f t="shared" si="8"/>
        <v>0</v>
      </c>
      <c r="H96" s="247"/>
      <c r="I96" s="1">
        <f t="shared" si="9"/>
        <v>0</v>
      </c>
      <c r="J96" s="1">
        <f t="shared" si="10"/>
        <v>0</v>
      </c>
    </row>
    <row r="97" spans="1:10" x14ac:dyDescent="0.2">
      <c r="A97" s="247"/>
      <c r="B97" s="247"/>
      <c r="C97" s="124">
        <f>SUM(C91:C96)</f>
        <v>100</v>
      </c>
      <c r="D97" s="246"/>
      <c r="E97" s="246"/>
      <c r="F97" s="124">
        <f>SUM(F91:F96)</f>
        <v>20</v>
      </c>
      <c r="G97" s="124">
        <f>SUM(G91:G96)</f>
        <v>0</v>
      </c>
      <c r="H97" s="247"/>
      <c r="I97" s="124">
        <f>SUM(I91:I96)</f>
        <v>4</v>
      </c>
      <c r="J97" s="124">
        <f>SUM(J91:J96)</f>
        <v>0</v>
      </c>
    </row>
    <row r="98" spans="1:10" x14ac:dyDescent="0.2">
      <c r="A98" s="125"/>
    </row>
    <row r="99" spans="1:10" ht="12.75" customHeight="1" x14ac:dyDescent="0.2">
      <c r="A99" s="246" t="s">
        <v>447</v>
      </c>
      <c r="B99" s="246"/>
      <c r="C99" s="255" t="s">
        <v>401</v>
      </c>
      <c r="D99" s="246" t="s">
        <v>402</v>
      </c>
      <c r="E99" s="246"/>
      <c r="F99" s="246" t="s">
        <v>403</v>
      </c>
      <c r="G99" s="246"/>
      <c r="H99" s="2" t="s">
        <v>404</v>
      </c>
      <c r="I99" s="246" t="s">
        <v>403</v>
      </c>
      <c r="J99" s="246"/>
    </row>
    <row r="100" spans="1:10" x14ac:dyDescent="0.2">
      <c r="A100" s="246"/>
      <c r="B100" s="246"/>
      <c r="C100" s="255"/>
      <c r="D100" s="2" t="s">
        <v>405</v>
      </c>
      <c r="E100" s="2" t="s">
        <v>406</v>
      </c>
      <c r="F100" s="2" t="s">
        <v>405</v>
      </c>
      <c r="G100" s="2" t="s">
        <v>406</v>
      </c>
      <c r="H100" s="2">
        <f>'Data &amp; Calc Sheet'!$B$50*100</f>
        <v>30</v>
      </c>
      <c r="I100" s="2" t="s">
        <v>405</v>
      </c>
      <c r="J100" s="2" t="s">
        <v>406</v>
      </c>
    </row>
    <row r="101" spans="1:10" x14ac:dyDescent="0.2">
      <c r="A101" s="1" t="s">
        <v>407</v>
      </c>
      <c r="B101" s="123" t="s">
        <v>448</v>
      </c>
      <c r="C101" s="33">
        <v>10</v>
      </c>
      <c r="D101" s="34">
        <v>100</v>
      </c>
      <c r="E101" s="34" t="s">
        <v>23</v>
      </c>
      <c r="F101" s="36">
        <f t="shared" ref="F101:F108" si="11">IF(D101="-----",0,IF(OR(D101&lt;&gt;"-----",D101&lt;&gt;0),C101*D101/100,0))</f>
        <v>10</v>
      </c>
      <c r="G101" s="36">
        <f t="shared" ref="G101:G108" si="12">IF(E101="-----",0,IF(OR(E101&lt;&gt;"-----",E101&lt;&gt;0),C101*E101/100,0))</f>
        <v>0</v>
      </c>
      <c r="H101" s="247"/>
      <c r="I101" s="1">
        <f t="shared" ref="I101:I108" si="13">H$100*F101/100</f>
        <v>3</v>
      </c>
      <c r="J101" s="1">
        <f t="shared" ref="J101:J108" si="14">H$100*G101/100</f>
        <v>0</v>
      </c>
    </row>
    <row r="102" spans="1:10" x14ac:dyDescent="0.2">
      <c r="A102" s="1" t="s">
        <v>409</v>
      </c>
      <c r="B102" s="123" t="s">
        <v>449</v>
      </c>
      <c r="C102" s="33">
        <v>10</v>
      </c>
      <c r="D102" s="34" t="s">
        <v>23</v>
      </c>
      <c r="E102" s="34" t="s">
        <v>23</v>
      </c>
      <c r="F102" s="36">
        <f t="shared" si="11"/>
        <v>0</v>
      </c>
      <c r="G102" s="36">
        <f t="shared" si="12"/>
        <v>0</v>
      </c>
      <c r="H102" s="247"/>
      <c r="I102" s="1">
        <f t="shared" si="13"/>
        <v>0</v>
      </c>
      <c r="J102" s="1">
        <f t="shared" si="14"/>
        <v>0</v>
      </c>
    </row>
    <row r="103" spans="1:10" x14ac:dyDescent="0.2">
      <c r="A103" s="1" t="s">
        <v>411</v>
      </c>
      <c r="B103" s="123" t="s">
        <v>450</v>
      </c>
      <c r="C103" s="33">
        <v>10</v>
      </c>
      <c r="D103" s="34" t="s">
        <v>23</v>
      </c>
      <c r="E103" s="34" t="s">
        <v>23</v>
      </c>
      <c r="F103" s="36">
        <f t="shared" si="11"/>
        <v>0</v>
      </c>
      <c r="G103" s="36">
        <f t="shared" si="12"/>
        <v>0</v>
      </c>
      <c r="H103" s="247"/>
      <c r="I103" s="1">
        <f t="shared" si="13"/>
        <v>0</v>
      </c>
      <c r="J103" s="1">
        <f t="shared" si="14"/>
        <v>0</v>
      </c>
    </row>
    <row r="104" spans="1:10" ht="36" x14ac:dyDescent="0.2">
      <c r="A104" s="1" t="s">
        <v>413</v>
      </c>
      <c r="B104" s="122" t="s">
        <v>451</v>
      </c>
      <c r="C104" s="33">
        <v>10</v>
      </c>
      <c r="D104" s="34" t="s">
        <v>23</v>
      </c>
      <c r="E104" s="34" t="s">
        <v>23</v>
      </c>
      <c r="F104" s="36">
        <f t="shared" si="11"/>
        <v>0</v>
      </c>
      <c r="G104" s="36">
        <f t="shared" si="12"/>
        <v>0</v>
      </c>
      <c r="H104" s="247"/>
      <c r="I104" s="1">
        <f t="shared" si="13"/>
        <v>0</v>
      </c>
      <c r="J104" s="1">
        <f t="shared" si="14"/>
        <v>0</v>
      </c>
    </row>
    <row r="105" spans="1:10" ht="36" x14ac:dyDescent="0.2">
      <c r="A105" s="1" t="s">
        <v>415</v>
      </c>
      <c r="B105" s="122" t="s">
        <v>452</v>
      </c>
      <c r="C105" s="33">
        <v>10</v>
      </c>
      <c r="D105" s="34" t="s">
        <v>23</v>
      </c>
      <c r="E105" s="34" t="s">
        <v>23</v>
      </c>
      <c r="F105" s="36">
        <f t="shared" si="11"/>
        <v>0</v>
      </c>
      <c r="G105" s="36">
        <f t="shared" si="12"/>
        <v>0</v>
      </c>
      <c r="H105" s="247"/>
      <c r="I105" s="1">
        <f t="shared" si="13"/>
        <v>0</v>
      </c>
      <c r="J105" s="1">
        <f t="shared" si="14"/>
        <v>0</v>
      </c>
    </row>
    <row r="106" spans="1:10" ht="36" x14ac:dyDescent="0.2">
      <c r="A106" s="1" t="s">
        <v>417</v>
      </c>
      <c r="B106" s="122" t="s">
        <v>453</v>
      </c>
      <c r="C106" s="33">
        <v>10</v>
      </c>
      <c r="D106" s="34" t="s">
        <v>23</v>
      </c>
      <c r="E106" s="34" t="s">
        <v>23</v>
      </c>
      <c r="F106" s="36">
        <f t="shared" si="11"/>
        <v>0</v>
      </c>
      <c r="G106" s="36">
        <f t="shared" si="12"/>
        <v>0</v>
      </c>
      <c r="H106" s="247"/>
      <c r="I106" s="1">
        <f t="shared" si="13"/>
        <v>0</v>
      </c>
      <c r="J106" s="1">
        <f t="shared" si="14"/>
        <v>0</v>
      </c>
    </row>
    <row r="107" spans="1:10" x14ac:dyDescent="0.2">
      <c r="A107" s="1" t="s">
        <v>419</v>
      </c>
      <c r="B107" s="123" t="s">
        <v>454</v>
      </c>
      <c r="C107" s="33">
        <v>20</v>
      </c>
      <c r="D107" s="34" t="s">
        <v>23</v>
      </c>
      <c r="E107" s="34" t="s">
        <v>23</v>
      </c>
      <c r="F107" s="36">
        <f t="shared" si="11"/>
        <v>0</v>
      </c>
      <c r="G107" s="36">
        <f t="shared" si="12"/>
        <v>0</v>
      </c>
      <c r="H107" s="247"/>
      <c r="I107" s="1">
        <f t="shared" si="13"/>
        <v>0</v>
      </c>
      <c r="J107" s="1">
        <f t="shared" si="14"/>
        <v>0</v>
      </c>
    </row>
    <row r="108" spans="1:10" ht="36" x14ac:dyDescent="0.2">
      <c r="A108" s="1" t="s">
        <v>455</v>
      </c>
      <c r="B108" s="122" t="s">
        <v>456</v>
      </c>
      <c r="C108" s="33">
        <v>20</v>
      </c>
      <c r="D108" s="34" t="s">
        <v>23</v>
      </c>
      <c r="E108" s="34" t="s">
        <v>23</v>
      </c>
      <c r="F108" s="36">
        <f t="shared" si="11"/>
        <v>0</v>
      </c>
      <c r="G108" s="36">
        <f t="shared" si="12"/>
        <v>0</v>
      </c>
      <c r="H108" s="247"/>
      <c r="I108" s="1">
        <f t="shared" si="13"/>
        <v>0</v>
      </c>
      <c r="J108" s="1">
        <f t="shared" si="14"/>
        <v>0</v>
      </c>
    </row>
    <row r="109" spans="1:10" x14ac:dyDescent="0.2">
      <c r="A109" s="247"/>
      <c r="B109" s="247"/>
      <c r="C109" s="124">
        <f>SUM(C101:C108)</f>
        <v>100</v>
      </c>
      <c r="D109" s="246"/>
      <c r="E109" s="246"/>
      <c r="F109" s="124">
        <f>SUM(F101:F108)</f>
        <v>10</v>
      </c>
      <c r="G109" s="124">
        <f>SUM(G101:G108)</f>
        <v>0</v>
      </c>
      <c r="H109" s="247"/>
      <c r="I109" s="124">
        <f>SUM(I101:I108)</f>
        <v>3</v>
      </c>
      <c r="J109" s="124">
        <f>SUM(J101:J108)</f>
        <v>0</v>
      </c>
    </row>
    <row r="110" spans="1:10" x14ac:dyDescent="0.2">
      <c r="A110" s="125"/>
    </row>
    <row r="111" spans="1:10" ht="12.75" customHeight="1" x14ac:dyDescent="0.2">
      <c r="A111" s="246" t="s">
        <v>457</v>
      </c>
      <c r="B111" s="246"/>
      <c r="C111" s="255" t="s">
        <v>401</v>
      </c>
      <c r="D111" s="246" t="s">
        <v>402</v>
      </c>
      <c r="E111" s="246"/>
      <c r="F111" s="246" t="s">
        <v>403</v>
      </c>
      <c r="G111" s="246"/>
      <c r="H111" s="2" t="s">
        <v>404</v>
      </c>
      <c r="I111" s="246" t="s">
        <v>403</v>
      </c>
      <c r="J111" s="246"/>
    </row>
    <row r="112" spans="1:10" x14ac:dyDescent="0.2">
      <c r="A112" s="246"/>
      <c r="B112" s="246"/>
      <c r="C112" s="255"/>
      <c r="D112" s="2" t="s">
        <v>405</v>
      </c>
      <c r="E112" s="2" t="s">
        <v>406</v>
      </c>
      <c r="F112" s="2" t="s">
        <v>405</v>
      </c>
      <c r="G112" s="2" t="s">
        <v>406</v>
      </c>
      <c r="H112" s="2">
        <f>'Data &amp; Calc Sheet'!$B$51*100</f>
        <v>3</v>
      </c>
      <c r="I112" s="2" t="s">
        <v>405</v>
      </c>
      <c r="J112" s="2" t="s">
        <v>406</v>
      </c>
    </row>
    <row r="113" spans="1:10" ht="48" x14ac:dyDescent="0.2">
      <c r="A113" s="1" t="s">
        <v>407</v>
      </c>
      <c r="B113" s="122" t="s">
        <v>458</v>
      </c>
      <c r="C113" s="33">
        <v>50</v>
      </c>
      <c r="D113" s="34">
        <v>100</v>
      </c>
      <c r="E113" s="34" t="s">
        <v>23</v>
      </c>
      <c r="F113" s="36">
        <f>IF(D113="-----",0,IF(OR(D113&lt;&gt;"-----",D113&lt;&gt;0),C113*D113/100,0))</f>
        <v>50</v>
      </c>
      <c r="G113" s="36">
        <f>IF(E113="-----",0,IF(OR(E113&lt;&gt;"-----",E113&lt;&gt;0),C113*E113/100,0))</f>
        <v>0</v>
      </c>
      <c r="H113" s="247"/>
      <c r="I113" s="1">
        <f>H$112*F113/100</f>
        <v>1.5</v>
      </c>
      <c r="J113" s="1">
        <f>H$112*G113/100</f>
        <v>0</v>
      </c>
    </row>
    <row r="114" spans="1:10" ht="48" x14ac:dyDescent="0.2">
      <c r="A114" s="1" t="s">
        <v>409</v>
      </c>
      <c r="B114" s="122" t="s">
        <v>459</v>
      </c>
      <c r="C114" s="33">
        <v>30</v>
      </c>
      <c r="D114" s="34" t="s">
        <v>23</v>
      </c>
      <c r="E114" s="34" t="s">
        <v>23</v>
      </c>
      <c r="F114" s="36">
        <f>IF(D114="-----",0,IF(OR(D114&lt;&gt;"-----",D114&lt;&gt;0),C114*D114/100,0))</f>
        <v>0</v>
      </c>
      <c r="G114" s="36">
        <f>IF(E114="-----",0,IF(OR(E114&lt;&gt;"-----",E114&lt;&gt;0),C114*E114/100,0))</f>
        <v>0</v>
      </c>
      <c r="H114" s="247"/>
      <c r="I114" s="1">
        <f>H$112*F114/100</f>
        <v>0</v>
      </c>
      <c r="J114" s="1">
        <f>H$112*G114/100</f>
        <v>0</v>
      </c>
    </row>
    <row r="115" spans="1:10" ht="48" x14ac:dyDescent="0.2">
      <c r="A115" s="1" t="s">
        <v>411</v>
      </c>
      <c r="B115" s="122" t="s">
        <v>460</v>
      </c>
      <c r="C115" s="33">
        <v>20</v>
      </c>
      <c r="D115" s="34" t="s">
        <v>23</v>
      </c>
      <c r="E115" s="34" t="s">
        <v>23</v>
      </c>
      <c r="F115" s="36">
        <f>IF(D115="-----",0,IF(OR(D115&lt;&gt;"-----",D115&lt;&gt;0),C115*D115/100,0))</f>
        <v>0</v>
      </c>
      <c r="G115" s="36">
        <f>IF(E115="-----",0,IF(OR(E115&lt;&gt;"-----",E115&lt;&gt;0),C115*E115/100,0))</f>
        <v>0</v>
      </c>
      <c r="H115" s="247"/>
      <c r="I115" s="1">
        <f>H$112*F115/100</f>
        <v>0</v>
      </c>
      <c r="J115" s="1">
        <f>H$112*G115/100</f>
        <v>0</v>
      </c>
    </row>
    <row r="116" spans="1:10" x14ac:dyDescent="0.2">
      <c r="A116" s="247"/>
      <c r="B116" s="247"/>
      <c r="C116" s="124">
        <f>SUM(C113:C115)</f>
        <v>100</v>
      </c>
      <c r="D116" s="246"/>
      <c r="E116" s="246"/>
      <c r="F116" s="124">
        <f>SUM(F113:F115)</f>
        <v>50</v>
      </c>
      <c r="G116" s="124">
        <f>SUM(G113:G115)</f>
        <v>0</v>
      </c>
      <c r="H116" s="247"/>
      <c r="I116" s="124">
        <f>SUM(I113:I115)</f>
        <v>1.5</v>
      </c>
      <c r="J116" s="124">
        <f>SUM(J113:J115)</f>
        <v>0</v>
      </c>
    </row>
    <row r="117" spans="1:10" x14ac:dyDescent="0.2">
      <c r="A117" s="125"/>
    </row>
    <row r="118" spans="1:10" x14ac:dyDescent="0.2"/>
    <row r="119" spans="1:10" x14ac:dyDescent="0.2">
      <c r="A119" s="284" t="s">
        <v>173</v>
      </c>
      <c r="B119" s="284"/>
      <c r="C119" s="284"/>
      <c r="D119" s="284"/>
      <c r="E119" s="284"/>
      <c r="F119" s="284"/>
      <c r="G119" s="284"/>
      <c r="H119" s="284"/>
      <c r="I119" s="284"/>
      <c r="J119" s="284"/>
    </row>
    <row r="120" spans="1:10" x14ac:dyDescent="0.2">
      <c r="A120" s="29"/>
      <c r="B120" s="127"/>
    </row>
    <row r="121" spans="1:10" x14ac:dyDescent="0.2">
      <c r="A121" s="251" t="s">
        <v>461</v>
      </c>
      <c r="B121" s="251"/>
      <c r="C121" s="251"/>
      <c r="D121" s="251"/>
      <c r="E121" s="251"/>
      <c r="F121" s="251"/>
      <c r="G121" s="251"/>
      <c r="H121" s="251"/>
      <c r="I121" s="251"/>
      <c r="J121" s="251"/>
    </row>
    <row r="122" spans="1:10" x14ac:dyDescent="0.2">
      <c r="A122" s="283" t="s">
        <v>462</v>
      </c>
      <c r="B122" s="283"/>
      <c r="C122" s="283"/>
      <c r="D122" s="283"/>
      <c r="E122" s="283"/>
      <c r="F122" s="283"/>
      <c r="G122" s="283"/>
      <c r="H122" s="283"/>
      <c r="I122" s="283"/>
      <c r="J122" s="283"/>
    </row>
    <row r="123" spans="1:10" ht="12.75" customHeight="1" x14ac:dyDescent="0.2">
      <c r="A123" s="285" t="s">
        <v>463</v>
      </c>
      <c r="B123" s="285"/>
      <c r="C123" s="285"/>
      <c r="D123" s="285"/>
      <c r="E123" s="285"/>
      <c r="F123" s="285"/>
      <c r="G123" s="285"/>
      <c r="H123" s="285"/>
      <c r="I123" s="285"/>
      <c r="J123" s="285"/>
    </row>
    <row r="124" spans="1:10" ht="12.75" customHeight="1" x14ac:dyDescent="0.2">
      <c r="A124" s="285" t="s">
        <v>464</v>
      </c>
      <c r="B124" s="285"/>
      <c r="C124" s="285"/>
      <c r="D124" s="285"/>
      <c r="E124" s="285"/>
      <c r="F124" s="285"/>
      <c r="G124" s="285"/>
      <c r="H124" s="285"/>
      <c r="I124" s="285"/>
      <c r="J124" s="285"/>
    </row>
    <row r="125" spans="1:10" ht="22.35" customHeight="1" x14ac:dyDescent="0.2">
      <c r="A125" s="128" t="s">
        <v>465</v>
      </c>
      <c r="B125" s="286" t="s">
        <v>466</v>
      </c>
      <c r="C125" s="286"/>
      <c r="D125" s="286"/>
      <c r="E125" s="286"/>
      <c r="F125" s="20"/>
      <c r="G125" s="20"/>
      <c r="H125" s="129" t="s">
        <v>467</v>
      </c>
      <c r="I125" s="287"/>
      <c r="J125" s="287"/>
    </row>
    <row r="126" spans="1:10" ht="32.85" customHeight="1" x14ac:dyDescent="0.2">
      <c r="A126" s="128" t="s">
        <v>468</v>
      </c>
      <c r="B126" s="286" t="s">
        <v>469</v>
      </c>
      <c r="C126" s="286"/>
      <c r="D126" s="286"/>
      <c r="E126" s="286"/>
      <c r="F126" s="130"/>
      <c r="G126" s="130"/>
      <c r="H126" s="129" t="s">
        <v>467</v>
      </c>
      <c r="I126" s="287"/>
      <c r="J126" s="287"/>
    </row>
    <row r="127" spans="1:10" ht="12.75" customHeight="1" x14ac:dyDescent="0.2">
      <c r="A127" s="128" t="s">
        <v>470</v>
      </c>
      <c r="B127" s="286" t="s">
        <v>471</v>
      </c>
      <c r="C127" s="286"/>
      <c r="D127" s="286"/>
      <c r="E127" s="286"/>
      <c r="F127" s="20"/>
      <c r="G127" s="20"/>
      <c r="H127" s="129" t="s">
        <v>467</v>
      </c>
      <c r="I127" s="287"/>
      <c r="J127" s="287"/>
    </row>
    <row r="128" spans="1:10" ht="22.35" customHeight="1" x14ac:dyDescent="0.2">
      <c r="A128" s="128" t="s">
        <v>472</v>
      </c>
      <c r="B128" s="286" t="s">
        <v>473</v>
      </c>
      <c r="C128" s="286"/>
      <c r="D128" s="286"/>
      <c r="E128" s="286"/>
      <c r="F128" s="20"/>
      <c r="G128" s="20"/>
      <c r="H128" s="129" t="s">
        <v>467</v>
      </c>
      <c r="I128" s="287"/>
      <c r="J128" s="287"/>
    </row>
    <row r="129" spans="1:10" ht="12.75" customHeight="1" x14ac:dyDescent="0.2">
      <c r="A129" s="128" t="s">
        <v>474</v>
      </c>
      <c r="B129" s="286" t="s">
        <v>475</v>
      </c>
      <c r="C129" s="286"/>
      <c r="D129" s="286"/>
      <c r="E129" s="286"/>
      <c r="F129" s="20"/>
      <c r="G129" s="20"/>
      <c r="H129" s="129" t="s">
        <v>467</v>
      </c>
      <c r="I129" s="287"/>
      <c r="J129" s="287"/>
    </row>
    <row r="130" spans="1:10" ht="12.75" customHeight="1" x14ac:dyDescent="0.2">
      <c r="A130" s="128" t="s">
        <v>476</v>
      </c>
      <c r="B130" s="286" t="s">
        <v>477</v>
      </c>
      <c r="C130" s="286"/>
      <c r="D130" s="286"/>
      <c r="E130" s="286"/>
      <c r="F130" s="20"/>
      <c r="G130" s="20"/>
      <c r="H130" s="129" t="s">
        <v>467</v>
      </c>
      <c r="I130" s="287"/>
      <c r="J130" s="287"/>
    </row>
    <row r="131" spans="1:10" ht="12.75" customHeight="1" x14ac:dyDescent="0.2">
      <c r="A131" s="128" t="s">
        <v>478</v>
      </c>
      <c r="B131" s="286" t="s">
        <v>479</v>
      </c>
      <c r="C131" s="286"/>
      <c r="D131" s="286"/>
      <c r="E131" s="286"/>
      <c r="F131" s="20"/>
      <c r="G131" s="20"/>
      <c r="H131" s="129" t="s">
        <v>467</v>
      </c>
      <c r="I131" s="287"/>
      <c r="J131" s="287"/>
    </row>
    <row r="132" spans="1:10" ht="12.75" customHeight="1" x14ac:dyDescent="0.2">
      <c r="A132" s="128" t="s">
        <v>480</v>
      </c>
      <c r="B132" s="286" t="s">
        <v>481</v>
      </c>
      <c r="C132" s="286"/>
      <c r="D132" s="286"/>
      <c r="E132" s="286"/>
      <c r="F132" s="20"/>
      <c r="G132" s="20"/>
      <c r="H132" s="129" t="s">
        <v>467</v>
      </c>
      <c r="I132" s="287"/>
      <c r="J132" s="287"/>
    </row>
    <row r="133" spans="1:10" ht="12.75" customHeight="1" x14ac:dyDescent="0.2">
      <c r="A133" s="128" t="s">
        <v>482</v>
      </c>
      <c r="B133" s="286" t="s">
        <v>483</v>
      </c>
      <c r="C133" s="286"/>
      <c r="D133" s="286"/>
      <c r="E133" s="286"/>
      <c r="F133" s="20"/>
      <c r="G133" s="20"/>
      <c r="H133" s="129" t="s">
        <v>467</v>
      </c>
      <c r="I133" s="287"/>
      <c r="J133" s="287"/>
    </row>
    <row r="134" spans="1:10" ht="22.35" customHeight="1" x14ac:dyDescent="0.2">
      <c r="A134" s="128" t="s">
        <v>484</v>
      </c>
      <c r="B134" s="286" t="s">
        <v>485</v>
      </c>
      <c r="C134" s="286"/>
      <c r="D134" s="286"/>
      <c r="E134" s="286"/>
      <c r="F134" s="20"/>
      <c r="G134" s="20"/>
      <c r="H134" s="129" t="s">
        <v>467</v>
      </c>
      <c r="I134" s="287"/>
      <c r="J134" s="287"/>
    </row>
    <row r="135" spans="1:10" ht="12.75" customHeight="1" x14ac:dyDescent="0.2">
      <c r="A135" s="128" t="s">
        <v>486</v>
      </c>
      <c r="B135" s="286" t="s">
        <v>487</v>
      </c>
      <c r="C135" s="286"/>
      <c r="D135" s="286"/>
      <c r="E135" s="286"/>
      <c r="F135" s="20"/>
      <c r="G135" s="20"/>
      <c r="H135" s="129" t="s">
        <v>467</v>
      </c>
      <c r="I135" s="287"/>
      <c r="J135" s="287"/>
    </row>
    <row r="136" spans="1:10" ht="22.35" customHeight="1" x14ac:dyDescent="0.2">
      <c r="A136" s="128" t="s">
        <v>488</v>
      </c>
      <c r="B136" s="286" t="s">
        <v>489</v>
      </c>
      <c r="C136" s="286"/>
      <c r="D136" s="286"/>
      <c r="E136" s="286"/>
      <c r="F136" s="20"/>
      <c r="G136" s="20"/>
      <c r="H136" s="129" t="s">
        <v>467</v>
      </c>
      <c r="I136" s="287"/>
      <c r="J136" s="287"/>
    </row>
    <row r="137" spans="1:10" ht="12.75" customHeight="1" x14ac:dyDescent="0.2">
      <c r="A137" s="128" t="s">
        <v>490</v>
      </c>
      <c r="B137" s="286" t="s">
        <v>491</v>
      </c>
      <c r="C137" s="286"/>
      <c r="D137" s="286"/>
      <c r="E137" s="286"/>
      <c r="F137" s="20"/>
      <c r="G137" s="20"/>
      <c r="H137" s="129"/>
      <c r="I137" s="287"/>
      <c r="J137" s="287"/>
    </row>
    <row r="138" spans="1:10" ht="12.75" customHeight="1" x14ac:dyDescent="0.2">
      <c r="A138" s="128" t="s">
        <v>492</v>
      </c>
      <c r="B138" s="288" t="s">
        <v>493</v>
      </c>
      <c r="C138" s="288"/>
      <c r="D138" s="288"/>
      <c r="E138" s="288"/>
      <c r="F138" s="20"/>
      <c r="G138" s="20"/>
      <c r="H138" s="129" t="s">
        <v>467</v>
      </c>
      <c r="I138" s="287"/>
      <c r="J138" s="287"/>
    </row>
    <row r="139" spans="1:10" ht="12.75" customHeight="1" x14ac:dyDescent="0.2">
      <c r="A139" s="128" t="s">
        <v>494</v>
      </c>
      <c r="B139" s="288" t="s">
        <v>495</v>
      </c>
      <c r="C139" s="288"/>
      <c r="D139" s="288"/>
      <c r="E139" s="288"/>
      <c r="F139" s="20"/>
      <c r="G139" s="20"/>
      <c r="H139" s="129" t="s">
        <v>467</v>
      </c>
      <c r="I139" s="287"/>
      <c r="J139" s="287"/>
    </row>
    <row r="140" spans="1:10" x14ac:dyDescent="0.2">
      <c r="A140" s="128" t="s">
        <v>496</v>
      </c>
      <c r="B140" s="288"/>
      <c r="C140" s="288"/>
      <c r="D140" s="288"/>
      <c r="E140" s="288"/>
      <c r="F140" s="20"/>
      <c r="G140" s="20"/>
      <c r="H140" s="129" t="s">
        <v>467</v>
      </c>
      <c r="I140" s="287"/>
      <c r="J140" s="287"/>
    </row>
    <row r="141" spans="1:10" x14ac:dyDescent="0.2">
      <c r="A141" s="128" t="s">
        <v>497</v>
      </c>
      <c r="B141" s="288"/>
      <c r="C141" s="288"/>
      <c r="D141" s="288"/>
      <c r="E141" s="288"/>
      <c r="F141" s="20"/>
      <c r="G141" s="20"/>
      <c r="H141" s="129" t="s">
        <v>467</v>
      </c>
      <c r="I141" s="287"/>
      <c r="J141" s="287"/>
    </row>
    <row r="142" spans="1:10" x14ac:dyDescent="0.2">
      <c r="A142" s="131">
        <v>1.18</v>
      </c>
      <c r="B142" s="288"/>
      <c r="C142" s="288"/>
      <c r="D142" s="288"/>
      <c r="E142" s="288"/>
      <c r="F142" s="20"/>
      <c r="G142" s="20"/>
      <c r="H142" s="129" t="s">
        <v>467</v>
      </c>
      <c r="I142" s="287"/>
      <c r="J142" s="287"/>
    </row>
    <row r="143" spans="1:10" x14ac:dyDescent="0.2">
      <c r="A143" s="267" t="s">
        <v>498</v>
      </c>
      <c r="B143" s="267"/>
      <c r="C143" s="267"/>
      <c r="D143" s="267"/>
      <c r="E143" s="267"/>
      <c r="F143" s="267"/>
      <c r="G143" s="267"/>
      <c r="H143" s="267"/>
      <c r="I143" s="289">
        <f>SUM(I125:I142)</f>
        <v>0</v>
      </c>
      <c r="J143" s="290"/>
    </row>
    <row r="144" spans="1:10" x14ac:dyDescent="0.2"/>
    <row r="145" spans="1:14" x14ac:dyDescent="0.2">
      <c r="A145" s="283" t="s">
        <v>499</v>
      </c>
      <c r="B145" s="283"/>
      <c r="C145" s="283"/>
      <c r="D145" s="283"/>
      <c r="E145" s="283"/>
      <c r="F145" s="283"/>
      <c r="G145" s="283"/>
      <c r="H145" s="283"/>
      <c r="I145" s="283"/>
      <c r="J145" s="283"/>
    </row>
    <row r="146" spans="1:14" ht="12.75" customHeight="1" x14ac:dyDescent="0.2">
      <c r="A146" s="285" t="s">
        <v>500</v>
      </c>
      <c r="B146" s="285"/>
      <c r="C146" s="285"/>
      <c r="D146" s="285"/>
      <c r="E146" s="285"/>
      <c r="F146" s="285"/>
      <c r="G146" s="285"/>
      <c r="H146" s="285"/>
      <c r="I146" s="285"/>
      <c r="J146" s="285"/>
    </row>
    <row r="147" spans="1:14" ht="12.75" customHeight="1" x14ac:dyDescent="0.2">
      <c r="A147" s="285" t="s">
        <v>464</v>
      </c>
      <c r="B147" s="285"/>
      <c r="C147" s="285"/>
      <c r="D147" s="285"/>
      <c r="E147" s="285"/>
      <c r="F147" s="285"/>
      <c r="G147" s="285"/>
      <c r="H147" s="285"/>
      <c r="I147" s="285"/>
      <c r="J147" s="285"/>
      <c r="N147" s="62"/>
    </row>
    <row r="148" spans="1:14" x14ac:dyDescent="0.2">
      <c r="A148" s="291" t="s">
        <v>501</v>
      </c>
      <c r="B148" s="292" t="s">
        <v>502</v>
      </c>
      <c r="C148" s="292"/>
      <c r="D148" s="292"/>
      <c r="E148" s="292"/>
      <c r="F148" s="292"/>
      <c r="G148" s="292"/>
      <c r="H148" s="292"/>
      <c r="I148" s="292"/>
      <c r="J148" s="292"/>
      <c r="K148" s="62"/>
      <c r="L148" s="62"/>
      <c r="M148" s="62"/>
      <c r="N148" s="62"/>
    </row>
    <row r="149" spans="1:14" ht="12.75" customHeight="1" x14ac:dyDescent="0.2">
      <c r="A149" s="291"/>
      <c r="B149" s="286" t="s">
        <v>503</v>
      </c>
      <c r="C149" s="286"/>
      <c r="D149" s="286"/>
      <c r="E149" s="286"/>
      <c r="F149" s="62"/>
      <c r="G149" s="62"/>
      <c r="H149" s="129" t="s">
        <v>467</v>
      </c>
      <c r="I149" s="287"/>
      <c r="J149" s="287"/>
      <c r="K149" s="62"/>
      <c r="L149" s="62"/>
      <c r="M149" s="62"/>
      <c r="N149" s="62"/>
    </row>
    <row r="150" spans="1:14" ht="12.75" customHeight="1" x14ac:dyDescent="0.2">
      <c r="A150" s="291"/>
      <c r="B150" s="286" t="s">
        <v>504</v>
      </c>
      <c r="C150" s="286"/>
      <c r="D150" s="286"/>
      <c r="E150" s="286"/>
      <c r="F150" s="62"/>
      <c r="G150" s="62"/>
      <c r="H150" s="129" t="s">
        <v>467</v>
      </c>
      <c r="I150" s="287"/>
      <c r="J150" s="287"/>
      <c r="K150" s="62"/>
      <c r="L150" s="62"/>
      <c r="M150" s="62"/>
      <c r="N150" s="62"/>
    </row>
    <row r="151" spans="1:14" ht="12.75" customHeight="1" x14ac:dyDescent="0.2">
      <c r="A151" s="291"/>
      <c r="B151" s="286" t="s">
        <v>505</v>
      </c>
      <c r="C151" s="286"/>
      <c r="D151" s="286"/>
      <c r="E151" s="286"/>
      <c r="F151" s="62"/>
      <c r="G151" s="62"/>
      <c r="H151" s="129" t="s">
        <v>467</v>
      </c>
      <c r="I151" s="287"/>
      <c r="J151" s="287"/>
      <c r="K151" s="62"/>
      <c r="L151" s="62"/>
      <c r="M151" s="62"/>
      <c r="N151" s="62"/>
    </row>
    <row r="152" spans="1:14" ht="12.75" customHeight="1" x14ac:dyDescent="0.2">
      <c r="A152" s="291"/>
      <c r="B152" s="286" t="s">
        <v>506</v>
      </c>
      <c r="C152" s="286"/>
      <c r="D152" s="286"/>
      <c r="E152" s="286"/>
      <c r="F152" s="62"/>
      <c r="G152" s="62"/>
      <c r="H152" s="129" t="s">
        <v>467</v>
      </c>
      <c r="I152" s="287"/>
      <c r="J152" s="287"/>
      <c r="K152" s="62"/>
      <c r="L152" s="62"/>
      <c r="M152" s="62"/>
      <c r="N152" s="62"/>
    </row>
    <row r="153" spans="1:14" ht="12.75" customHeight="1" x14ac:dyDescent="0.2">
      <c r="A153" s="291"/>
      <c r="B153" s="286" t="s">
        <v>507</v>
      </c>
      <c r="C153" s="286"/>
      <c r="D153" s="286"/>
      <c r="E153" s="286"/>
      <c r="F153" s="62"/>
      <c r="G153" s="62"/>
      <c r="H153" s="129" t="s">
        <v>467</v>
      </c>
      <c r="I153" s="287"/>
      <c r="J153" s="287"/>
      <c r="K153" s="62"/>
      <c r="L153" s="62"/>
      <c r="M153" s="62"/>
      <c r="N153" s="62"/>
    </row>
    <row r="154" spans="1:14" ht="12.75" customHeight="1" x14ac:dyDescent="0.2">
      <c r="A154" s="291"/>
      <c r="B154" s="286" t="s">
        <v>508</v>
      </c>
      <c r="C154" s="286"/>
      <c r="D154" s="286"/>
      <c r="E154" s="286"/>
      <c r="F154" s="62"/>
      <c r="G154" s="62"/>
      <c r="H154" s="129" t="s">
        <v>467</v>
      </c>
      <c r="I154" s="287"/>
      <c r="J154" s="287"/>
      <c r="K154" s="62"/>
      <c r="L154" s="62"/>
      <c r="M154" s="62"/>
      <c r="N154" s="62"/>
    </row>
    <row r="155" spans="1:14" ht="12.75" customHeight="1" x14ac:dyDescent="0.2">
      <c r="A155" s="291"/>
      <c r="B155" s="286" t="s">
        <v>509</v>
      </c>
      <c r="C155" s="286"/>
      <c r="D155" s="286"/>
      <c r="E155" s="286"/>
      <c r="F155" s="62"/>
      <c r="G155" s="62"/>
      <c r="H155" s="129" t="s">
        <v>467</v>
      </c>
      <c r="I155" s="287"/>
      <c r="J155" s="287"/>
      <c r="K155" s="62"/>
      <c r="L155" s="62"/>
      <c r="M155" s="62"/>
      <c r="N155" s="62"/>
    </row>
    <row r="156" spans="1:14" ht="12.75" customHeight="1" x14ac:dyDescent="0.2">
      <c r="A156" s="291"/>
      <c r="B156" s="286" t="s">
        <v>510</v>
      </c>
      <c r="C156" s="286"/>
      <c r="D156" s="286"/>
      <c r="E156" s="286"/>
      <c r="F156" s="62"/>
      <c r="G156" s="62"/>
      <c r="H156" s="129" t="s">
        <v>467</v>
      </c>
      <c r="I156" s="287"/>
      <c r="J156" s="287"/>
      <c r="K156" s="62"/>
      <c r="L156" s="62"/>
      <c r="M156" s="62"/>
      <c r="N156" s="62"/>
    </row>
    <row r="157" spans="1:14" ht="12.75" customHeight="1" x14ac:dyDescent="0.2">
      <c r="A157" s="291"/>
      <c r="B157" s="286" t="s">
        <v>511</v>
      </c>
      <c r="C157" s="286"/>
      <c r="D157" s="286"/>
      <c r="E157" s="286"/>
      <c r="F157" s="62"/>
      <c r="G157" s="62"/>
      <c r="H157" s="129" t="s">
        <v>467</v>
      </c>
      <c r="I157" s="287"/>
      <c r="J157" s="287"/>
      <c r="K157" s="62"/>
      <c r="L157" s="62"/>
      <c r="M157" s="62"/>
      <c r="N157" s="62"/>
    </row>
    <row r="158" spans="1:14" ht="12.75" customHeight="1" x14ac:dyDescent="0.2">
      <c r="A158" s="291"/>
      <c r="B158" s="286" t="s">
        <v>512</v>
      </c>
      <c r="C158" s="286"/>
      <c r="D158" s="286"/>
      <c r="E158" s="286"/>
      <c r="F158" s="62"/>
      <c r="G158" s="62"/>
      <c r="H158" s="129" t="s">
        <v>467</v>
      </c>
      <c r="I158" s="287"/>
      <c r="J158" s="287"/>
      <c r="K158" s="62"/>
      <c r="L158" s="62"/>
      <c r="M158" s="62"/>
      <c r="N158" s="62"/>
    </row>
    <row r="159" spans="1:14" ht="12.75" customHeight="1" x14ac:dyDescent="0.2">
      <c r="A159" s="291"/>
      <c r="B159" s="286" t="s">
        <v>513</v>
      </c>
      <c r="C159" s="286"/>
      <c r="D159" s="286"/>
      <c r="E159" s="286"/>
      <c r="F159" s="62"/>
      <c r="G159" s="62"/>
      <c r="H159" s="129" t="s">
        <v>467</v>
      </c>
      <c r="I159" s="287"/>
      <c r="J159" s="287"/>
      <c r="K159" s="62"/>
      <c r="L159" s="62"/>
      <c r="M159" s="62"/>
      <c r="N159" s="62"/>
    </row>
    <row r="160" spans="1:14" ht="12.75" customHeight="1" x14ac:dyDescent="0.2">
      <c r="A160" s="291"/>
      <c r="B160" s="286" t="s">
        <v>514</v>
      </c>
      <c r="C160" s="286"/>
      <c r="D160" s="286"/>
      <c r="E160" s="286"/>
      <c r="F160" s="62"/>
      <c r="G160" s="62"/>
      <c r="H160" s="129" t="s">
        <v>467</v>
      </c>
      <c r="I160" s="287"/>
      <c r="J160" s="287"/>
      <c r="K160" s="62"/>
      <c r="L160" s="62"/>
      <c r="M160" s="62"/>
      <c r="N160" s="62"/>
    </row>
    <row r="161" spans="1:14" ht="12.75" customHeight="1" x14ac:dyDescent="0.2">
      <c r="A161" s="291"/>
      <c r="B161" s="286" t="s">
        <v>515</v>
      </c>
      <c r="C161" s="286"/>
      <c r="D161" s="286"/>
      <c r="E161" s="286"/>
      <c r="F161" s="62"/>
      <c r="G161" s="62"/>
      <c r="H161" s="129" t="s">
        <v>467</v>
      </c>
      <c r="I161" s="287"/>
      <c r="J161" s="287"/>
      <c r="K161" s="62"/>
      <c r="L161" s="62"/>
      <c r="M161" s="62"/>
      <c r="N161" s="62"/>
    </row>
    <row r="162" spans="1:14" ht="12.75" customHeight="1" x14ac:dyDescent="0.2">
      <c r="A162" s="291"/>
      <c r="B162" s="288" t="s">
        <v>516</v>
      </c>
      <c r="C162" s="288"/>
      <c r="D162" s="288"/>
      <c r="E162" s="288"/>
      <c r="F162" s="62"/>
      <c r="G162" s="62"/>
      <c r="H162" s="129" t="s">
        <v>467</v>
      </c>
      <c r="I162" s="287"/>
      <c r="J162" s="287"/>
      <c r="K162" s="62"/>
      <c r="L162" s="62"/>
      <c r="M162" s="62"/>
    </row>
    <row r="163" spans="1:14" ht="12.75" customHeight="1" x14ac:dyDescent="0.2">
      <c r="A163" s="291"/>
      <c r="B163" s="288" t="s">
        <v>517</v>
      </c>
      <c r="C163" s="288"/>
      <c r="D163" s="288"/>
      <c r="E163" s="288"/>
      <c r="H163" s="129" t="s">
        <v>467</v>
      </c>
      <c r="I163" s="287"/>
      <c r="J163" s="287"/>
    </row>
    <row r="164" spans="1:14" ht="12.75" customHeight="1" x14ac:dyDescent="0.2">
      <c r="A164" s="291"/>
      <c r="B164" s="288" t="s">
        <v>518</v>
      </c>
      <c r="C164" s="288"/>
      <c r="D164" s="288"/>
      <c r="E164" s="288"/>
      <c r="H164" s="129" t="s">
        <v>467</v>
      </c>
      <c r="I164" s="287"/>
      <c r="J164" s="287"/>
    </row>
    <row r="165" spans="1:14" ht="12.75" customHeight="1" x14ac:dyDescent="0.2">
      <c r="A165" s="291"/>
      <c r="B165" s="288" t="s">
        <v>519</v>
      </c>
      <c r="C165" s="288"/>
      <c r="D165" s="288"/>
      <c r="E165" s="288"/>
      <c r="H165" s="129" t="s">
        <v>467</v>
      </c>
      <c r="I165" s="287"/>
      <c r="J165" s="287"/>
    </row>
    <row r="166" spans="1:14" ht="12.75" customHeight="1" x14ac:dyDescent="0.2">
      <c r="A166" s="291"/>
      <c r="B166" s="288" t="s">
        <v>520</v>
      </c>
      <c r="C166" s="288"/>
      <c r="D166" s="288"/>
      <c r="E166" s="288"/>
      <c r="H166" s="129" t="s">
        <v>467</v>
      </c>
      <c r="I166" s="287"/>
      <c r="J166" s="287"/>
    </row>
    <row r="167" spans="1:14" ht="22.35" customHeight="1" x14ac:dyDescent="0.2">
      <c r="A167" s="128" t="s">
        <v>521</v>
      </c>
      <c r="B167" s="286" t="s">
        <v>522</v>
      </c>
      <c r="C167" s="286"/>
      <c r="D167" s="286"/>
      <c r="E167" s="286"/>
      <c r="F167" s="62"/>
      <c r="G167" s="62"/>
      <c r="H167" s="129" t="s">
        <v>467</v>
      </c>
      <c r="I167" s="287"/>
      <c r="J167" s="287"/>
    </row>
    <row r="168" spans="1:14" ht="22.35" customHeight="1" x14ac:dyDescent="0.2">
      <c r="A168" s="128" t="s">
        <v>523</v>
      </c>
      <c r="B168" s="286" t="s">
        <v>524</v>
      </c>
      <c r="C168" s="286"/>
      <c r="D168" s="286"/>
      <c r="E168" s="286"/>
      <c r="F168" s="62"/>
      <c r="G168" s="62"/>
      <c r="H168" s="129" t="s">
        <v>467</v>
      </c>
      <c r="I168" s="287"/>
      <c r="J168" s="287"/>
    </row>
    <row r="169" spans="1:14" ht="22.35" customHeight="1" x14ac:dyDescent="0.2">
      <c r="A169" s="128" t="s">
        <v>525</v>
      </c>
      <c r="B169" s="286" t="s">
        <v>526</v>
      </c>
      <c r="C169" s="286"/>
      <c r="D169" s="286"/>
      <c r="E169" s="286"/>
      <c r="F169" s="62"/>
      <c r="G169" s="62"/>
      <c r="H169" s="129" t="s">
        <v>467</v>
      </c>
      <c r="I169" s="287"/>
      <c r="J169" s="287"/>
    </row>
    <row r="170" spans="1:14" x14ac:dyDescent="0.2">
      <c r="A170" s="128" t="s">
        <v>527</v>
      </c>
      <c r="B170" s="288"/>
      <c r="C170" s="288"/>
      <c r="D170" s="288"/>
      <c r="E170" s="288"/>
      <c r="F170" s="62"/>
      <c r="G170" s="62"/>
      <c r="H170" s="129" t="s">
        <v>467</v>
      </c>
      <c r="I170" s="287"/>
      <c r="J170" s="287"/>
    </row>
    <row r="171" spans="1:14" x14ac:dyDescent="0.2">
      <c r="A171" s="128" t="s">
        <v>528</v>
      </c>
      <c r="B171" s="288"/>
      <c r="C171" s="288"/>
      <c r="D171" s="288"/>
      <c r="E171" s="288"/>
      <c r="F171" s="62"/>
      <c r="G171" s="62"/>
      <c r="H171" s="129" t="s">
        <v>467</v>
      </c>
      <c r="I171" s="287"/>
      <c r="J171" s="287"/>
    </row>
    <row r="172" spans="1:14" x14ac:dyDescent="0.2">
      <c r="A172" s="128" t="s">
        <v>529</v>
      </c>
      <c r="B172" s="288"/>
      <c r="C172" s="288"/>
      <c r="D172" s="288"/>
      <c r="E172" s="288"/>
      <c r="F172" s="62"/>
      <c r="G172" s="62"/>
      <c r="H172" s="129" t="s">
        <v>467</v>
      </c>
      <c r="I172" s="287"/>
      <c r="J172" s="287"/>
    </row>
    <row r="173" spans="1:14" x14ac:dyDescent="0.2">
      <c r="A173" s="128" t="s">
        <v>530</v>
      </c>
      <c r="B173" s="288"/>
      <c r="C173" s="288"/>
      <c r="D173" s="288"/>
      <c r="E173" s="288"/>
      <c r="F173" s="62"/>
      <c r="G173" s="62"/>
      <c r="H173" s="129" t="s">
        <v>467</v>
      </c>
      <c r="I173" s="287"/>
      <c r="J173" s="287"/>
    </row>
    <row r="174" spans="1:14" x14ac:dyDescent="0.2">
      <c r="A174" s="128" t="s">
        <v>531</v>
      </c>
      <c r="B174" s="288"/>
      <c r="C174" s="288"/>
      <c r="D174" s="288"/>
      <c r="E174" s="288"/>
      <c r="F174" s="62"/>
      <c r="G174" s="62"/>
      <c r="H174" s="129" t="s">
        <v>467</v>
      </c>
      <c r="I174" s="287"/>
      <c r="J174" s="287"/>
    </row>
    <row r="175" spans="1:14" x14ac:dyDescent="0.2">
      <c r="A175" s="267" t="s">
        <v>532</v>
      </c>
      <c r="B175" s="267"/>
      <c r="C175" s="267"/>
      <c r="D175" s="267"/>
      <c r="E175" s="267"/>
      <c r="F175" s="267"/>
      <c r="G175" s="267"/>
      <c r="H175" s="267"/>
      <c r="I175" s="289">
        <f>SUM(I149:I174)</f>
        <v>0</v>
      </c>
      <c r="J175" s="290"/>
    </row>
    <row r="176" spans="1:14" x14ac:dyDescent="0.2">
      <c r="A176" s="62"/>
      <c r="B176" s="62"/>
      <c r="C176" s="62"/>
      <c r="D176" s="62"/>
      <c r="E176" s="62"/>
      <c r="F176" s="62"/>
      <c r="G176" s="62"/>
      <c r="H176" s="62"/>
      <c r="I176" s="62"/>
      <c r="J176" s="62"/>
    </row>
    <row r="177" spans="1:10" x14ac:dyDescent="0.2">
      <c r="A177" s="283" t="s">
        <v>533</v>
      </c>
      <c r="B177" s="283"/>
      <c r="C177" s="283"/>
      <c r="D177" s="283"/>
      <c r="E177" s="283"/>
      <c r="F177" s="283"/>
      <c r="G177" s="283"/>
      <c r="H177" s="283"/>
      <c r="I177" s="283"/>
      <c r="J177" s="283"/>
    </row>
    <row r="178" spans="1:10" ht="12.75" customHeight="1" x14ac:dyDescent="0.2">
      <c r="A178" s="285" t="s">
        <v>534</v>
      </c>
      <c r="B178" s="285"/>
      <c r="C178" s="285"/>
      <c r="D178" s="285"/>
      <c r="E178" s="285"/>
      <c r="F178" s="285"/>
      <c r="G178" s="285"/>
      <c r="H178" s="285"/>
      <c r="I178" s="285"/>
      <c r="J178" s="285"/>
    </row>
    <row r="179" spans="1:10" ht="12.75" customHeight="1" x14ac:dyDescent="0.2">
      <c r="A179" s="285" t="s">
        <v>464</v>
      </c>
      <c r="B179" s="285"/>
      <c r="C179" s="285"/>
      <c r="D179" s="285"/>
      <c r="E179" s="285"/>
      <c r="F179" s="285"/>
      <c r="G179" s="285"/>
      <c r="H179" s="285"/>
      <c r="I179" s="285"/>
      <c r="J179" s="285"/>
    </row>
    <row r="180" spans="1:10" ht="23.1" customHeight="1" x14ac:dyDescent="0.2">
      <c r="A180" s="293" t="s">
        <v>535</v>
      </c>
      <c r="B180" s="294" t="s">
        <v>536</v>
      </c>
      <c r="C180" s="294"/>
      <c r="D180" s="294"/>
      <c r="E180" s="294"/>
      <c r="F180" s="62"/>
      <c r="G180" s="62"/>
      <c r="H180" s="129" t="s">
        <v>467</v>
      </c>
      <c r="I180" s="287"/>
      <c r="J180" s="287"/>
    </row>
    <row r="181" spans="1:10" ht="12.75" customHeight="1" x14ac:dyDescent="0.2">
      <c r="A181" s="293"/>
      <c r="B181" s="294" t="s">
        <v>537</v>
      </c>
      <c r="C181" s="294"/>
      <c r="D181" s="294"/>
      <c r="E181" s="294"/>
      <c r="F181" s="62"/>
      <c r="G181" s="62"/>
      <c r="H181" s="129" t="s">
        <v>467</v>
      </c>
      <c r="I181" s="287"/>
      <c r="J181" s="287"/>
    </row>
    <row r="182" spans="1:10" ht="12.75" customHeight="1" x14ac:dyDescent="0.2">
      <c r="A182" s="293"/>
      <c r="B182" s="294" t="s">
        <v>538</v>
      </c>
      <c r="C182" s="294"/>
      <c r="D182" s="294"/>
      <c r="E182" s="294"/>
      <c r="H182" s="129" t="s">
        <v>467</v>
      </c>
      <c r="I182" s="287"/>
      <c r="J182" s="287"/>
    </row>
    <row r="183" spans="1:10" ht="12.75" customHeight="1" x14ac:dyDescent="0.2">
      <c r="A183" s="293"/>
      <c r="B183" s="294" t="s">
        <v>539</v>
      </c>
      <c r="C183" s="294"/>
      <c r="D183" s="294"/>
      <c r="E183" s="294"/>
      <c r="H183" s="129" t="s">
        <v>467</v>
      </c>
      <c r="I183" s="287"/>
      <c r="J183" s="287"/>
    </row>
    <row r="184" spans="1:10" ht="12.75" customHeight="1" x14ac:dyDescent="0.2">
      <c r="A184" s="293"/>
      <c r="B184" s="294" t="s">
        <v>540</v>
      </c>
      <c r="C184" s="294"/>
      <c r="D184" s="294"/>
      <c r="E184" s="294"/>
      <c r="H184" s="129" t="s">
        <v>467</v>
      </c>
      <c r="I184" s="287"/>
      <c r="J184" s="287"/>
    </row>
    <row r="185" spans="1:10" ht="12.75" customHeight="1" x14ac:dyDescent="0.2">
      <c r="A185" s="293"/>
      <c r="B185" s="286" t="s">
        <v>541</v>
      </c>
      <c r="C185" s="286"/>
      <c r="D185" s="286"/>
      <c r="E185" s="286"/>
      <c r="F185" s="62"/>
      <c r="G185" s="62"/>
      <c r="H185" s="129" t="s">
        <v>467</v>
      </c>
      <c r="I185" s="287"/>
      <c r="J185" s="287"/>
    </row>
    <row r="186" spans="1:10" ht="12.75" customHeight="1" x14ac:dyDescent="0.2">
      <c r="A186" s="293"/>
      <c r="B186" s="286" t="s">
        <v>542</v>
      </c>
      <c r="C186" s="286"/>
      <c r="D186" s="286"/>
      <c r="E186" s="286"/>
      <c r="H186" s="129" t="s">
        <v>467</v>
      </c>
      <c r="I186" s="287"/>
      <c r="J186" s="287"/>
    </row>
    <row r="187" spans="1:10" ht="12.75" customHeight="1" x14ac:dyDescent="0.2">
      <c r="A187" s="293"/>
      <c r="B187" s="286" t="s">
        <v>543</v>
      </c>
      <c r="C187" s="286"/>
      <c r="D187" s="286"/>
      <c r="E187" s="286"/>
      <c r="H187" s="129" t="s">
        <v>467</v>
      </c>
      <c r="I187" s="287"/>
      <c r="J187" s="287"/>
    </row>
    <row r="188" spans="1:10" ht="12.75" customHeight="1" x14ac:dyDescent="0.2">
      <c r="A188" s="293"/>
      <c r="B188" s="286" t="s">
        <v>544</v>
      </c>
      <c r="C188" s="286"/>
      <c r="D188" s="286"/>
      <c r="E188" s="286"/>
      <c r="H188" s="129" t="s">
        <v>467</v>
      </c>
      <c r="I188" s="287"/>
      <c r="J188" s="287"/>
    </row>
    <row r="189" spans="1:10" ht="12.75" customHeight="1" x14ac:dyDescent="0.2">
      <c r="A189" s="293"/>
      <c r="B189" s="286" t="s">
        <v>545</v>
      </c>
      <c r="C189" s="286"/>
      <c r="D189" s="286"/>
      <c r="E189" s="286"/>
      <c r="H189" s="129" t="s">
        <v>467</v>
      </c>
      <c r="I189" s="287"/>
      <c r="J189" s="287"/>
    </row>
    <row r="190" spans="1:10" ht="12.75" customHeight="1" x14ac:dyDescent="0.2">
      <c r="A190" s="293"/>
      <c r="B190" s="288" t="s">
        <v>546</v>
      </c>
      <c r="C190" s="288"/>
      <c r="D190" s="288"/>
      <c r="E190" s="288"/>
      <c r="H190" s="129" t="s">
        <v>467</v>
      </c>
      <c r="I190" s="287"/>
      <c r="J190" s="287"/>
    </row>
    <row r="191" spans="1:10" ht="12.75" customHeight="1" x14ac:dyDescent="0.2">
      <c r="A191" s="293"/>
      <c r="B191" s="288" t="s">
        <v>547</v>
      </c>
      <c r="C191" s="288"/>
      <c r="D191" s="288"/>
      <c r="E191" s="288"/>
      <c r="H191" s="129" t="s">
        <v>467</v>
      </c>
      <c r="I191" s="287"/>
      <c r="J191" s="287"/>
    </row>
    <row r="192" spans="1:10" ht="12.75" customHeight="1" x14ac:dyDescent="0.2">
      <c r="A192" s="293"/>
      <c r="B192" s="288" t="s">
        <v>548</v>
      </c>
      <c r="C192" s="288"/>
      <c r="D192" s="288"/>
      <c r="E192" s="288"/>
      <c r="H192" s="129" t="s">
        <v>467</v>
      </c>
      <c r="I192" s="287"/>
      <c r="J192" s="287"/>
    </row>
    <row r="193" spans="1:13" ht="12.75" customHeight="1" x14ac:dyDescent="0.2">
      <c r="A193" s="293"/>
      <c r="B193" s="288" t="s">
        <v>549</v>
      </c>
      <c r="C193" s="288"/>
      <c r="D193" s="288"/>
      <c r="E193" s="288"/>
      <c r="H193" s="129" t="s">
        <v>467</v>
      </c>
      <c r="I193" s="287"/>
      <c r="J193" s="287"/>
    </row>
    <row r="194" spans="1:13" ht="12.75" customHeight="1" x14ac:dyDescent="0.2">
      <c r="A194" s="293"/>
      <c r="B194" s="288" t="s">
        <v>550</v>
      </c>
      <c r="C194" s="288"/>
      <c r="D194" s="288"/>
      <c r="E194" s="288"/>
      <c r="H194" s="129" t="s">
        <v>467</v>
      </c>
      <c r="I194" s="287"/>
      <c r="J194" s="287"/>
    </row>
    <row r="195" spans="1:13" x14ac:dyDescent="0.2">
      <c r="A195" s="267" t="s">
        <v>551</v>
      </c>
      <c r="B195" s="267"/>
      <c r="C195" s="267"/>
      <c r="D195" s="267"/>
      <c r="E195" s="267"/>
      <c r="F195" s="267"/>
      <c r="G195" s="267"/>
      <c r="H195" s="267"/>
      <c r="I195" s="289">
        <f>SUM(I180:I194)</f>
        <v>0</v>
      </c>
      <c r="J195" s="290"/>
    </row>
    <row r="196" spans="1:13" x14ac:dyDescent="0.2">
      <c r="E196" s="62"/>
    </row>
    <row r="197" spans="1:13" x14ac:dyDescent="0.2">
      <c r="A197" s="283" t="s">
        <v>552</v>
      </c>
      <c r="B197" s="283"/>
      <c r="C197" s="283"/>
      <c r="D197" s="283"/>
      <c r="E197" s="283"/>
      <c r="F197" s="283"/>
      <c r="G197" s="283"/>
      <c r="H197" s="283"/>
      <c r="I197" s="283"/>
      <c r="J197" s="283"/>
      <c r="K197" s="62"/>
      <c r="L197" s="62"/>
      <c r="M197" s="62"/>
    </row>
    <row r="198" spans="1:13" ht="12.75" customHeight="1" x14ac:dyDescent="0.2">
      <c r="A198" s="285" t="s">
        <v>553</v>
      </c>
      <c r="B198" s="285"/>
      <c r="C198" s="285"/>
      <c r="D198" s="285"/>
      <c r="E198" s="285"/>
      <c r="F198" s="285"/>
      <c r="G198" s="285"/>
      <c r="H198" s="285"/>
      <c r="I198" s="285"/>
      <c r="J198" s="285"/>
      <c r="K198" s="62"/>
      <c r="L198" s="62"/>
      <c r="M198" s="62"/>
    </row>
    <row r="199" spans="1:13" ht="12.75" customHeight="1" x14ac:dyDescent="0.2">
      <c r="A199" s="285" t="s">
        <v>464</v>
      </c>
      <c r="B199" s="285"/>
      <c r="C199" s="285"/>
      <c r="D199" s="285"/>
      <c r="E199" s="285"/>
      <c r="F199" s="285"/>
      <c r="G199" s="285"/>
      <c r="H199" s="285"/>
      <c r="I199" s="285"/>
      <c r="J199" s="285"/>
      <c r="K199" s="62"/>
      <c r="L199" s="62"/>
      <c r="M199" s="62"/>
    </row>
    <row r="200" spans="1:13" ht="12.75" customHeight="1" x14ac:dyDescent="0.2">
      <c r="A200" s="293" t="s">
        <v>554</v>
      </c>
      <c r="B200" s="295" t="s">
        <v>555</v>
      </c>
      <c r="C200" s="295"/>
      <c r="D200" s="295"/>
      <c r="E200" s="295"/>
      <c r="H200" s="129" t="s">
        <v>467</v>
      </c>
      <c r="I200" s="287"/>
      <c r="J200" s="287"/>
    </row>
    <row r="201" spans="1:13" ht="12.75" customHeight="1" x14ac:dyDescent="0.2">
      <c r="A201" s="293"/>
      <c r="B201" s="295" t="s">
        <v>556</v>
      </c>
      <c r="C201" s="295"/>
      <c r="D201" s="295"/>
      <c r="E201" s="295"/>
      <c r="H201" s="129" t="s">
        <v>467</v>
      </c>
      <c r="I201" s="287"/>
      <c r="J201" s="287"/>
    </row>
    <row r="202" spans="1:13" ht="12.75" customHeight="1" x14ac:dyDescent="0.2">
      <c r="A202" s="293"/>
      <c r="B202" s="295" t="s">
        <v>557</v>
      </c>
      <c r="C202" s="295"/>
      <c r="D202" s="295"/>
      <c r="E202" s="295"/>
      <c r="H202" s="129" t="s">
        <v>467</v>
      </c>
      <c r="I202" s="287"/>
      <c r="J202" s="287"/>
    </row>
    <row r="203" spans="1:13" ht="12.75" customHeight="1" x14ac:dyDescent="0.2">
      <c r="A203" s="293"/>
      <c r="B203" s="295" t="s">
        <v>558</v>
      </c>
      <c r="C203" s="295"/>
      <c r="D203" s="295"/>
      <c r="E203" s="295"/>
      <c r="H203" s="129" t="s">
        <v>467</v>
      </c>
      <c r="I203" s="287"/>
      <c r="J203" s="287"/>
    </row>
    <row r="204" spans="1:13" ht="12.75" customHeight="1" x14ac:dyDescent="0.2">
      <c r="A204" s="293"/>
      <c r="B204" s="288" t="s">
        <v>559</v>
      </c>
      <c r="C204" s="288"/>
      <c r="D204" s="288"/>
      <c r="E204" s="288"/>
      <c r="H204" s="129" t="s">
        <v>467</v>
      </c>
      <c r="I204" s="287"/>
      <c r="J204" s="287"/>
    </row>
    <row r="205" spans="1:13" ht="12.75" customHeight="1" x14ac:dyDescent="0.2">
      <c r="A205" s="293"/>
      <c r="B205" s="288" t="s">
        <v>560</v>
      </c>
      <c r="C205" s="288"/>
      <c r="D205" s="288"/>
      <c r="E205" s="288"/>
      <c r="H205" s="129" t="s">
        <v>467</v>
      </c>
      <c r="I205" s="287"/>
      <c r="J205" s="287"/>
    </row>
    <row r="206" spans="1:13" ht="12.75" customHeight="1" x14ac:dyDescent="0.2">
      <c r="A206" s="293"/>
      <c r="B206" s="288" t="s">
        <v>561</v>
      </c>
      <c r="C206" s="288"/>
      <c r="D206" s="288"/>
      <c r="E206" s="288"/>
      <c r="H206" s="129" t="s">
        <v>467</v>
      </c>
      <c r="I206" s="287"/>
      <c r="J206" s="287"/>
    </row>
    <row r="207" spans="1:13" ht="12.75" customHeight="1" x14ac:dyDescent="0.2">
      <c r="A207" s="293"/>
      <c r="B207" s="288" t="s">
        <v>546</v>
      </c>
      <c r="C207" s="288"/>
      <c r="D207" s="288"/>
      <c r="E207" s="288"/>
      <c r="H207" s="129" t="s">
        <v>467</v>
      </c>
      <c r="I207" s="287"/>
      <c r="J207" s="287"/>
    </row>
    <row r="208" spans="1:13" ht="12.75" customHeight="1" x14ac:dyDescent="0.2">
      <c r="A208" s="293"/>
      <c r="B208" s="288" t="s">
        <v>547</v>
      </c>
      <c r="C208" s="288"/>
      <c r="D208" s="288"/>
      <c r="E208" s="288"/>
      <c r="H208" s="129" t="s">
        <v>467</v>
      </c>
      <c r="I208" s="287"/>
      <c r="J208" s="287"/>
    </row>
    <row r="209" spans="1:10" x14ac:dyDescent="0.2">
      <c r="A209" s="296" t="s">
        <v>562</v>
      </c>
      <c r="B209" s="296"/>
      <c r="C209" s="296"/>
      <c r="D209" s="296"/>
      <c r="E209" s="296"/>
      <c r="F209" s="296"/>
      <c r="G209" s="296"/>
      <c r="H209" s="296"/>
      <c r="I209" s="289">
        <f>SUM(I200:I208)</f>
        <v>0</v>
      </c>
      <c r="J209" s="290"/>
    </row>
    <row r="210" spans="1:10" x14ac:dyDescent="0.2">
      <c r="B210" s="62"/>
      <c r="C210" s="62"/>
    </row>
    <row r="211" spans="1:10" x14ac:dyDescent="0.2">
      <c r="A211" s="283" t="s">
        <v>563</v>
      </c>
      <c r="B211" s="283"/>
      <c r="C211" s="283"/>
      <c r="D211" s="283"/>
      <c r="E211" s="283"/>
      <c r="F211" s="283"/>
      <c r="G211" s="283"/>
      <c r="H211" s="283"/>
      <c r="I211" s="283"/>
      <c r="J211" s="283"/>
    </row>
    <row r="212" spans="1:10" ht="12.75" customHeight="1" x14ac:dyDescent="0.2">
      <c r="A212" s="297" t="s">
        <v>564</v>
      </c>
      <c r="B212" s="297"/>
      <c r="C212" s="297"/>
      <c r="D212" s="297"/>
      <c r="E212" s="297"/>
      <c r="F212" s="297"/>
      <c r="G212" s="297"/>
      <c r="H212" s="297"/>
      <c r="I212" s="297"/>
      <c r="J212" s="297"/>
    </row>
    <row r="213" spans="1:10" ht="12.75" customHeight="1" x14ac:dyDescent="0.2">
      <c r="A213" s="285" t="s">
        <v>464</v>
      </c>
      <c r="B213" s="285"/>
      <c r="C213" s="285"/>
      <c r="D213" s="285"/>
      <c r="E213" s="285"/>
      <c r="F213" s="285"/>
      <c r="G213" s="285"/>
      <c r="H213" s="285"/>
      <c r="I213" s="285"/>
      <c r="J213" s="285"/>
    </row>
    <row r="214" spans="1:10" ht="23.1" customHeight="1" x14ac:dyDescent="0.2">
      <c r="A214" s="133"/>
      <c r="B214" s="294" t="s">
        <v>565</v>
      </c>
      <c r="C214" s="294"/>
      <c r="D214" s="294"/>
      <c r="E214" s="294"/>
      <c r="F214" s="62"/>
      <c r="G214" s="62"/>
      <c r="H214" s="129" t="s">
        <v>467</v>
      </c>
      <c r="I214" s="287"/>
      <c r="J214" s="287"/>
    </row>
    <row r="215" spans="1:10" ht="12.75" customHeight="1" x14ac:dyDescent="0.2">
      <c r="A215" s="133"/>
      <c r="B215" s="294" t="s">
        <v>566</v>
      </c>
      <c r="C215" s="294"/>
      <c r="D215" s="294"/>
      <c r="E215" s="294"/>
      <c r="F215" s="62"/>
      <c r="G215" s="62"/>
      <c r="H215" s="129" t="s">
        <v>467</v>
      </c>
      <c r="I215" s="287"/>
      <c r="J215" s="287"/>
    </row>
    <row r="216" spans="1:10" ht="12.75" customHeight="1" x14ac:dyDescent="0.2">
      <c r="A216" s="133"/>
      <c r="B216" s="294" t="s">
        <v>567</v>
      </c>
      <c r="C216" s="294"/>
      <c r="D216" s="294"/>
      <c r="E216" s="294"/>
      <c r="F216" s="62"/>
      <c r="G216" s="62"/>
      <c r="H216" s="129" t="s">
        <v>467</v>
      </c>
      <c r="I216" s="287"/>
      <c r="J216" s="287"/>
    </row>
    <row r="217" spans="1:10" ht="12.75" customHeight="1" x14ac:dyDescent="0.2">
      <c r="A217" s="133"/>
      <c r="B217" s="286" t="s">
        <v>568</v>
      </c>
      <c r="C217" s="286"/>
      <c r="D217" s="286"/>
      <c r="E217" s="286"/>
      <c r="F217" s="62"/>
      <c r="G217" s="62"/>
      <c r="H217" s="129" t="s">
        <v>467</v>
      </c>
      <c r="I217" s="287"/>
      <c r="J217" s="287"/>
    </row>
    <row r="218" spans="1:10" ht="12.75" customHeight="1" x14ac:dyDescent="0.2">
      <c r="A218" s="133"/>
      <c r="B218" s="288" t="s">
        <v>559</v>
      </c>
      <c r="C218" s="288"/>
      <c r="D218" s="288"/>
      <c r="E218" s="288"/>
      <c r="F218" s="62"/>
      <c r="G218" s="62"/>
      <c r="H218" s="129" t="s">
        <v>467</v>
      </c>
      <c r="I218" s="287"/>
      <c r="J218" s="287"/>
    </row>
    <row r="219" spans="1:10" ht="12.75" customHeight="1" x14ac:dyDescent="0.2">
      <c r="A219" s="1"/>
      <c r="B219" s="288" t="s">
        <v>560</v>
      </c>
      <c r="C219" s="288"/>
      <c r="D219" s="288"/>
      <c r="E219" s="288"/>
      <c r="H219" s="129" t="s">
        <v>467</v>
      </c>
      <c r="I219" s="287"/>
      <c r="J219" s="287"/>
    </row>
    <row r="220" spans="1:10" ht="12.75" customHeight="1" x14ac:dyDescent="0.2">
      <c r="A220" s="1"/>
      <c r="B220" s="288" t="s">
        <v>561</v>
      </c>
      <c r="C220" s="288"/>
      <c r="D220" s="288"/>
      <c r="E220" s="288"/>
      <c r="H220" s="129" t="s">
        <v>467</v>
      </c>
      <c r="I220" s="287"/>
      <c r="J220" s="287"/>
    </row>
    <row r="221" spans="1:10" ht="12.75" customHeight="1" x14ac:dyDescent="0.2">
      <c r="A221" s="1"/>
      <c r="B221" s="288" t="s">
        <v>546</v>
      </c>
      <c r="C221" s="288"/>
      <c r="D221" s="288"/>
      <c r="E221" s="288"/>
      <c r="H221" s="129" t="s">
        <v>467</v>
      </c>
      <c r="I221" s="287"/>
      <c r="J221" s="287"/>
    </row>
    <row r="222" spans="1:10" ht="12.75" customHeight="1" x14ac:dyDescent="0.2">
      <c r="A222" s="1"/>
      <c r="B222" s="288" t="s">
        <v>547</v>
      </c>
      <c r="C222" s="288"/>
      <c r="D222" s="288"/>
      <c r="E222" s="288"/>
      <c r="H222" s="129" t="s">
        <v>467</v>
      </c>
      <c r="I222" s="287"/>
      <c r="J222" s="287"/>
    </row>
    <row r="223" spans="1:10" x14ac:dyDescent="0.2">
      <c r="A223" s="267" t="s">
        <v>569</v>
      </c>
      <c r="B223" s="267"/>
      <c r="C223" s="267"/>
      <c r="D223" s="267"/>
      <c r="E223" s="267"/>
      <c r="F223" s="267"/>
      <c r="G223" s="267"/>
      <c r="H223" s="267"/>
      <c r="I223" s="289">
        <f>SUM(I214:I222)</f>
        <v>0</v>
      </c>
      <c r="J223" s="290"/>
    </row>
    <row r="224" spans="1:10" x14ac:dyDescent="0.2">
      <c r="A224" s="62"/>
      <c r="B224" s="62"/>
      <c r="C224" s="62"/>
      <c r="D224" s="62"/>
      <c r="E224" s="62"/>
      <c r="F224" s="62"/>
      <c r="G224" s="62"/>
      <c r="H224" s="62"/>
      <c r="I224" s="62"/>
      <c r="J224" s="62"/>
    </row>
    <row r="225" spans="1:10" x14ac:dyDescent="0.2">
      <c r="A225" s="283" t="s">
        <v>570</v>
      </c>
      <c r="B225" s="283"/>
      <c r="C225" s="283"/>
      <c r="D225" s="283"/>
      <c r="E225" s="283"/>
      <c r="F225" s="283"/>
      <c r="G225" s="283"/>
      <c r="H225" s="283"/>
      <c r="I225" s="283"/>
      <c r="J225" s="283"/>
    </row>
    <row r="226" spans="1:10" ht="12.75" customHeight="1" x14ac:dyDescent="0.2">
      <c r="A226" s="297" t="s">
        <v>571</v>
      </c>
      <c r="B226" s="297"/>
      <c r="C226" s="297"/>
      <c r="D226" s="297"/>
      <c r="E226" s="297"/>
      <c r="F226" s="297"/>
      <c r="G226" s="297"/>
      <c r="H226" s="297"/>
      <c r="I226" s="297"/>
      <c r="J226" s="297"/>
    </row>
    <row r="227" spans="1:10" ht="12.75" customHeight="1" x14ac:dyDescent="0.2">
      <c r="A227" s="285" t="s">
        <v>464</v>
      </c>
      <c r="B227" s="285"/>
      <c r="C227" s="285"/>
      <c r="D227" s="285"/>
      <c r="E227" s="285"/>
      <c r="F227" s="285"/>
      <c r="G227" s="285"/>
      <c r="H227" s="285"/>
      <c r="I227" s="285"/>
      <c r="J227" s="285"/>
    </row>
    <row r="228" spans="1:10" ht="12.75" customHeight="1" x14ac:dyDescent="0.2">
      <c r="A228" s="291" t="s">
        <v>572</v>
      </c>
      <c r="B228" s="286" t="s">
        <v>573</v>
      </c>
      <c r="C228" s="286"/>
      <c r="D228" s="286"/>
      <c r="E228" s="286"/>
      <c r="H228" s="129" t="s">
        <v>467</v>
      </c>
      <c r="I228" s="287"/>
      <c r="J228" s="287"/>
    </row>
    <row r="229" spans="1:10" ht="12.75" customHeight="1" x14ac:dyDescent="0.2">
      <c r="A229" s="291"/>
      <c r="B229" s="288" t="s">
        <v>574</v>
      </c>
      <c r="C229" s="288"/>
      <c r="D229" s="288"/>
      <c r="E229" s="288"/>
      <c r="H229" s="129" t="s">
        <v>467</v>
      </c>
      <c r="I229" s="287"/>
      <c r="J229" s="287"/>
    </row>
    <row r="230" spans="1:10" ht="12.75" customHeight="1" x14ac:dyDescent="0.2">
      <c r="A230" s="291"/>
      <c r="B230" s="288" t="s">
        <v>575</v>
      </c>
      <c r="C230" s="288"/>
      <c r="D230" s="288"/>
      <c r="E230" s="288"/>
      <c r="H230" s="129" t="s">
        <v>467</v>
      </c>
      <c r="I230" s="287"/>
      <c r="J230" s="287"/>
    </row>
    <row r="231" spans="1:10" ht="12.75" customHeight="1" x14ac:dyDescent="0.2">
      <c r="A231" s="291"/>
      <c r="B231" s="288" t="s">
        <v>576</v>
      </c>
      <c r="C231" s="288"/>
      <c r="D231" s="288"/>
      <c r="E231" s="288"/>
      <c r="H231" s="129" t="s">
        <v>467</v>
      </c>
      <c r="I231" s="287"/>
      <c r="J231" s="287"/>
    </row>
    <row r="232" spans="1:10" ht="12.75" customHeight="1" x14ac:dyDescent="0.2">
      <c r="A232" s="291"/>
      <c r="B232" s="288" t="s">
        <v>559</v>
      </c>
      <c r="C232" s="288"/>
      <c r="D232" s="288"/>
      <c r="E232" s="288"/>
      <c r="H232" s="129" t="s">
        <v>467</v>
      </c>
      <c r="I232" s="287"/>
      <c r="J232" s="287"/>
    </row>
    <row r="233" spans="1:10" ht="12.75" customHeight="1" x14ac:dyDescent="0.2">
      <c r="A233" s="291"/>
      <c r="B233" s="288" t="s">
        <v>560</v>
      </c>
      <c r="C233" s="288"/>
      <c r="D233" s="288"/>
      <c r="E233" s="288"/>
      <c r="H233" s="129" t="s">
        <v>467</v>
      </c>
      <c r="I233" s="287"/>
      <c r="J233" s="287"/>
    </row>
    <row r="234" spans="1:10" x14ac:dyDescent="0.2">
      <c r="A234" s="267" t="s">
        <v>577</v>
      </c>
      <c r="B234" s="267"/>
      <c r="C234" s="267"/>
      <c r="D234" s="267"/>
      <c r="E234" s="267"/>
      <c r="F234" s="267"/>
      <c r="G234" s="267"/>
      <c r="H234" s="267"/>
      <c r="I234" s="289">
        <f>SUM(I228:I233)</f>
        <v>0</v>
      </c>
      <c r="J234" s="290"/>
    </row>
    <row r="235" spans="1:10" x14ac:dyDescent="0.2"/>
    <row r="236" spans="1:10" x14ac:dyDescent="0.2">
      <c r="A236" s="269" t="str">
        <f>Disclaimer!A7</f>
        <v>Copyright © 2025 - M. Keuter - Some Rights Reserved</v>
      </c>
      <c r="B236" s="269"/>
      <c r="C236" s="269"/>
      <c r="D236" s="269"/>
      <c r="E236" s="269"/>
      <c r="F236" s="269"/>
      <c r="G236" s="269"/>
      <c r="H236" s="269"/>
      <c r="I236" s="269"/>
      <c r="J236" s="269"/>
    </row>
    <row r="237" spans="1:10" x14ac:dyDescent="0.2"/>
    <row r="238" spans="1:10" x14ac:dyDescent="0.2"/>
    <row r="239" spans="1:10" x14ac:dyDescent="0.2"/>
    <row r="240" spans="1:10" x14ac:dyDescent="0.2"/>
    <row r="241" spans="1:10" x14ac:dyDescent="0.2"/>
    <row r="242" spans="1:10" x14ac:dyDescent="0.2"/>
    <row r="243" spans="1:10" x14ac:dyDescent="0.2"/>
    <row r="244" spans="1:10" x14ac:dyDescent="0.2"/>
    <row r="245" spans="1:10" x14ac:dyDescent="0.2">
      <c r="B245" s="62"/>
      <c r="C245" s="62"/>
    </row>
    <row r="246" spans="1:10" x14ac:dyDescent="0.2"/>
    <row r="247" spans="1:10" x14ac:dyDescent="0.2">
      <c r="A247" s="62"/>
      <c r="B247" s="62"/>
      <c r="C247" s="62"/>
      <c r="D247" s="62"/>
      <c r="E247" s="62"/>
      <c r="F247" s="62"/>
      <c r="G247" s="62"/>
      <c r="H247" s="62"/>
      <c r="I247" s="62"/>
      <c r="J247" s="62"/>
    </row>
    <row r="248" spans="1:10" x14ac:dyDescent="0.2"/>
    <row r="249" spans="1:10" x14ac:dyDescent="0.2"/>
    <row r="250" spans="1:10" x14ac:dyDescent="0.2"/>
    <row r="251" spans="1:10" x14ac:dyDescent="0.2"/>
    <row r="252" spans="1:10" x14ac:dyDescent="0.2"/>
    <row r="253" spans="1:10" x14ac:dyDescent="0.2"/>
    <row r="254" spans="1:10" x14ac:dyDescent="0.2"/>
    <row r="255" spans="1:10" x14ac:dyDescent="0.2"/>
    <row r="256" spans="1:10"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sheetData>
  <sheetProtection algorithmName="SHA-512" hashValue="pQBLMFr3y+94UVwkOWWAsOMNUgLyd2idm240Go3C/otbmZC6wbJxZ0JURpz9U59Guk7dO0P59v+nznkGmbaKOw==" saltValue="+ZURVhN6gKYem7dxNFqxFA==" spinCount="100000" sheet="1" objects="1" scenarios="1"/>
  <mergeCells count="293">
    <mergeCell ref="A234:H234"/>
    <mergeCell ref="I234:J234"/>
    <mergeCell ref="A236:J236"/>
    <mergeCell ref="A228:A233"/>
    <mergeCell ref="B228:E228"/>
    <mergeCell ref="I228:J228"/>
    <mergeCell ref="B229:E229"/>
    <mergeCell ref="I229:J229"/>
    <mergeCell ref="B230:E230"/>
    <mergeCell ref="I230:J230"/>
    <mergeCell ref="B231:E231"/>
    <mergeCell ref="I231:J231"/>
    <mergeCell ref="B232:E232"/>
    <mergeCell ref="I232:J232"/>
    <mergeCell ref="B233:E233"/>
    <mergeCell ref="I233:J233"/>
    <mergeCell ref="B221:E221"/>
    <mergeCell ref="I221:J221"/>
    <mergeCell ref="B222:E222"/>
    <mergeCell ref="I222:J222"/>
    <mergeCell ref="A223:H223"/>
    <mergeCell ref="I223:J223"/>
    <mergeCell ref="A225:J225"/>
    <mergeCell ref="A226:J226"/>
    <mergeCell ref="A227:J227"/>
    <mergeCell ref="B216:E216"/>
    <mergeCell ref="I216:J216"/>
    <mergeCell ref="B217:E217"/>
    <mergeCell ref="I217:J217"/>
    <mergeCell ref="B218:E218"/>
    <mergeCell ref="I218:J218"/>
    <mergeCell ref="B219:E219"/>
    <mergeCell ref="I219:J219"/>
    <mergeCell ref="B220:E220"/>
    <mergeCell ref="I220:J220"/>
    <mergeCell ref="A209:H209"/>
    <mergeCell ref="I209:J209"/>
    <mergeCell ref="A211:J211"/>
    <mergeCell ref="A212:J212"/>
    <mergeCell ref="A213:J213"/>
    <mergeCell ref="B214:E214"/>
    <mergeCell ref="I214:J214"/>
    <mergeCell ref="B215:E215"/>
    <mergeCell ref="I215:J215"/>
    <mergeCell ref="A195:H195"/>
    <mergeCell ref="I195:J195"/>
    <mergeCell ref="A197:J197"/>
    <mergeCell ref="A198:J198"/>
    <mergeCell ref="A199:J199"/>
    <mergeCell ref="A200:A208"/>
    <mergeCell ref="B200:E200"/>
    <mergeCell ref="I200:J200"/>
    <mergeCell ref="B201:E201"/>
    <mergeCell ref="I201:J201"/>
    <mergeCell ref="B202:E202"/>
    <mergeCell ref="I202:J202"/>
    <mergeCell ref="B203:E203"/>
    <mergeCell ref="I203:J203"/>
    <mergeCell ref="B204:E204"/>
    <mergeCell ref="I204:J204"/>
    <mergeCell ref="B205:E205"/>
    <mergeCell ref="I205:J205"/>
    <mergeCell ref="B206:E206"/>
    <mergeCell ref="I206:J206"/>
    <mergeCell ref="B207:E207"/>
    <mergeCell ref="I207:J207"/>
    <mergeCell ref="B208:E208"/>
    <mergeCell ref="I208:J208"/>
    <mergeCell ref="I190:J190"/>
    <mergeCell ref="B191:E191"/>
    <mergeCell ref="I191:J191"/>
    <mergeCell ref="B192:E192"/>
    <mergeCell ref="I192:J192"/>
    <mergeCell ref="B193:E193"/>
    <mergeCell ref="I193:J193"/>
    <mergeCell ref="B194:E194"/>
    <mergeCell ref="I194:J194"/>
    <mergeCell ref="A178:J178"/>
    <mergeCell ref="A179:J179"/>
    <mergeCell ref="A180:A194"/>
    <mergeCell ref="B180:E180"/>
    <mergeCell ref="I180:J180"/>
    <mergeCell ref="B181:E181"/>
    <mergeCell ref="I181:J181"/>
    <mergeCell ref="B182:E182"/>
    <mergeCell ref="I182:J182"/>
    <mergeCell ref="B183:E183"/>
    <mergeCell ref="I183:J183"/>
    <mergeCell ref="B184:E184"/>
    <mergeCell ref="I184:J184"/>
    <mergeCell ref="B185:E185"/>
    <mergeCell ref="I185:J185"/>
    <mergeCell ref="B186:E186"/>
    <mergeCell ref="I186:J186"/>
    <mergeCell ref="B187:E187"/>
    <mergeCell ref="I187:J187"/>
    <mergeCell ref="B188:E188"/>
    <mergeCell ref="I188:J188"/>
    <mergeCell ref="B189:E189"/>
    <mergeCell ref="I189:J189"/>
    <mergeCell ref="B190:E190"/>
    <mergeCell ref="B172:E172"/>
    <mergeCell ref="I172:J172"/>
    <mergeCell ref="B173:E173"/>
    <mergeCell ref="I173:J173"/>
    <mergeCell ref="B174:E174"/>
    <mergeCell ref="I174:J174"/>
    <mergeCell ref="A175:H175"/>
    <mergeCell ref="I175:J175"/>
    <mergeCell ref="A177:J177"/>
    <mergeCell ref="B167:E167"/>
    <mergeCell ref="I167:J167"/>
    <mergeCell ref="B168:E168"/>
    <mergeCell ref="I168:J168"/>
    <mergeCell ref="B169:E169"/>
    <mergeCell ref="I169:J169"/>
    <mergeCell ref="B170:E170"/>
    <mergeCell ref="I170:J170"/>
    <mergeCell ref="B171:E171"/>
    <mergeCell ref="I171:J171"/>
    <mergeCell ref="B162:E162"/>
    <mergeCell ref="I162:J162"/>
    <mergeCell ref="B163:E163"/>
    <mergeCell ref="I163:J163"/>
    <mergeCell ref="B164:E164"/>
    <mergeCell ref="I164:J164"/>
    <mergeCell ref="B165:E165"/>
    <mergeCell ref="I165:J165"/>
    <mergeCell ref="B166:E166"/>
    <mergeCell ref="I166:J166"/>
    <mergeCell ref="I157:J157"/>
    <mergeCell ref="B158:E158"/>
    <mergeCell ref="I158:J158"/>
    <mergeCell ref="B159:E159"/>
    <mergeCell ref="I159:J159"/>
    <mergeCell ref="B160:E160"/>
    <mergeCell ref="I160:J160"/>
    <mergeCell ref="B161:E161"/>
    <mergeCell ref="I161:J161"/>
    <mergeCell ref="A143:H143"/>
    <mergeCell ref="I143:J143"/>
    <mergeCell ref="A145:J145"/>
    <mergeCell ref="A146:J146"/>
    <mergeCell ref="A147:J147"/>
    <mergeCell ref="A148:A166"/>
    <mergeCell ref="B148:J148"/>
    <mergeCell ref="B149:E149"/>
    <mergeCell ref="I149:J149"/>
    <mergeCell ref="B150:E150"/>
    <mergeCell ref="I150:J150"/>
    <mergeCell ref="B151:E151"/>
    <mergeCell ref="I151:J151"/>
    <mergeCell ref="B152:E152"/>
    <mergeCell ref="I152:J152"/>
    <mergeCell ref="B153:E153"/>
    <mergeCell ref="I153:J153"/>
    <mergeCell ref="B154:E154"/>
    <mergeCell ref="I154:J154"/>
    <mergeCell ref="B155:E155"/>
    <mergeCell ref="I155:J155"/>
    <mergeCell ref="B156:E156"/>
    <mergeCell ref="I156:J156"/>
    <mergeCell ref="B157:E157"/>
    <mergeCell ref="B138:E138"/>
    <mergeCell ref="I138:J138"/>
    <mergeCell ref="B139:E139"/>
    <mergeCell ref="I139:J139"/>
    <mergeCell ref="B140:E140"/>
    <mergeCell ref="I140:J140"/>
    <mergeCell ref="B141:E141"/>
    <mergeCell ref="I141:J141"/>
    <mergeCell ref="B142:E142"/>
    <mergeCell ref="I142:J142"/>
    <mergeCell ref="B133:E133"/>
    <mergeCell ref="I133:J133"/>
    <mergeCell ref="B134:E134"/>
    <mergeCell ref="I134:J134"/>
    <mergeCell ref="B135:E135"/>
    <mergeCell ref="I135:J135"/>
    <mergeCell ref="B136:E136"/>
    <mergeCell ref="I136:J136"/>
    <mergeCell ref="B137:E137"/>
    <mergeCell ref="I137:J137"/>
    <mergeCell ref="B128:E128"/>
    <mergeCell ref="I128:J128"/>
    <mergeCell ref="B129:E129"/>
    <mergeCell ref="I129:J129"/>
    <mergeCell ref="B130:E130"/>
    <mergeCell ref="I130:J130"/>
    <mergeCell ref="B131:E131"/>
    <mergeCell ref="I131:J131"/>
    <mergeCell ref="B132:E132"/>
    <mergeCell ref="I132:J132"/>
    <mergeCell ref="A121:J121"/>
    <mergeCell ref="A122:J122"/>
    <mergeCell ref="A123:J123"/>
    <mergeCell ref="A124:J124"/>
    <mergeCell ref="B125:E125"/>
    <mergeCell ref="I125:J125"/>
    <mergeCell ref="B126:E126"/>
    <mergeCell ref="I126:J126"/>
    <mergeCell ref="B127:E127"/>
    <mergeCell ref="I127:J127"/>
    <mergeCell ref="A111:B112"/>
    <mergeCell ref="C111:C112"/>
    <mergeCell ref="D111:E111"/>
    <mergeCell ref="F111:G111"/>
    <mergeCell ref="I111:J111"/>
    <mergeCell ref="H113:H116"/>
    <mergeCell ref="A116:B116"/>
    <mergeCell ref="D116:E116"/>
    <mergeCell ref="A119:J119"/>
    <mergeCell ref="H91:H97"/>
    <mergeCell ref="A97:B97"/>
    <mergeCell ref="D97:E97"/>
    <mergeCell ref="A99:B100"/>
    <mergeCell ref="C99:C100"/>
    <mergeCell ref="D99:E99"/>
    <mergeCell ref="F99:G99"/>
    <mergeCell ref="I99:J99"/>
    <mergeCell ref="H101:H109"/>
    <mergeCell ref="A109:B109"/>
    <mergeCell ref="D109:E109"/>
    <mergeCell ref="A82:B82"/>
    <mergeCell ref="H83:H87"/>
    <mergeCell ref="A87:B87"/>
    <mergeCell ref="D87:E87"/>
    <mergeCell ref="A89:B89"/>
    <mergeCell ref="C89:C90"/>
    <mergeCell ref="D89:E89"/>
    <mergeCell ref="F89:G89"/>
    <mergeCell ref="I89:J89"/>
    <mergeCell ref="A90:B90"/>
    <mergeCell ref="A72:B73"/>
    <mergeCell ref="C72:C73"/>
    <mergeCell ref="D72:E72"/>
    <mergeCell ref="F72:G72"/>
    <mergeCell ref="I72:J72"/>
    <mergeCell ref="H74:H79"/>
    <mergeCell ref="A79:B79"/>
    <mergeCell ref="D79:E79"/>
    <mergeCell ref="A81:B81"/>
    <mergeCell ref="D81:E81"/>
    <mergeCell ref="F81:G81"/>
    <mergeCell ref="I81:J81"/>
    <mergeCell ref="H52:H59"/>
    <mergeCell ref="A59:B59"/>
    <mergeCell ref="D59:E59"/>
    <mergeCell ref="A61:B62"/>
    <mergeCell ref="C61:C62"/>
    <mergeCell ref="D61:E61"/>
    <mergeCell ref="F61:G61"/>
    <mergeCell ref="I61:J61"/>
    <mergeCell ref="H63:H70"/>
    <mergeCell ref="A70:B70"/>
    <mergeCell ref="D70:E70"/>
    <mergeCell ref="A45:J45"/>
    <mergeCell ref="A46:J46"/>
    <mergeCell ref="A47:J47"/>
    <mergeCell ref="A48:J48"/>
    <mergeCell ref="A49:J49"/>
    <mergeCell ref="A50:B51"/>
    <mergeCell ref="C50:C51"/>
    <mergeCell ref="D50:E50"/>
    <mergeCell ref="F50:G50"/>
    <mergeCell ref="I50:J50"/>
    <mergeCell ref="A28:J28"/>
    <mergeCell ref="A29:J29"/>
    <mergeCell ref="A30:B30"/>
    <mergeCell ref="A32:J32"/>
    <mergeCell ref="A33:J33"/>
    <mergeCell ref="A34:B34"/>
    <mergeCell ref="A36:J36"/>
    <mergeCell ref="A39:J39"/>
    <mergeCell ref="A42:J42"/>
    <mergeCell ref="A15:B15"/>
    <mergeCell ref="A17:J17"/>
    <mergeCell ref="A18:J18"/>
    <mergeCell ref="A19:B19"/>
    <mergeCell ref="A21:J21"/>
    <mergeCell ref="A22:J22"/>
    <mergeCell ref="A23:B23"/>
    <mergeCell ref="A25:J25"/>
    <mergeCell ref="A26:B26"/>
    <mergeCell ref="A1:J1"/>
    <mergeCell ref="A2:J2"/>
    <mergeCell ref="I3:J3"/>
    <mergeCell ref="A4:J4"/>
    <mergeCell ref="A6:J6"/>
    <mergeCell ref="C7:D7"/>
    <mergeCell ref="C9:D9"/>
    <mergeCell ref="A11:J11"/>
    <mergeCell ref="A14:J14"/>
  </mergeCells>
  <dataValidations count="6">
    <dataValidation operator="equal" allowBlank="1" showErrorMessage="1" sqref="C13 C16" xr:uid="{00000000-0002-0000-0400-000000000000}">
      <formula1>0</formula1>
      <formula2>0</formula2>
    </dataValidation>
    <dataValidation type="list" operator="equal" allowBlank="1" showErrorMessage="1" sqref="C7" xr:uid="{00000000-0002-0000-0400-000001000000}">
      <formula1>"-----,LOW COMPLEXITY,MEDIUM COMPLEXITY,HIGH COMPLEXITY"</formula1>
      <formula2>0</formula2>
    </dataValidation>
    <dataValidation type="list" operator="equal" allowBlank="1" showErrorMessage="1" sqref="C12" xr:uid="{00000000-0002-0000-0400-000002000000}">
      <formula1>"NIL VAT,13,14,14.25,14.5,14.75,15,15.25,15.5,15.75,16,16.25,16.5,16.75,17,17.25,17.5,17.75,18,18.25,18.5,18.75,19,19.25,19.5,19.75,20"</formula1>
      <formula2>0</formula2>
    </dataValidation>
    <dataValidation type="list" operator="equal" allowBlank="1" sqref="C23 C34 C37" xr:uid="{00000000-0002-0000-0400-000003000000}">
      <formula1>$L$2:$L$4</formula1>
      <formula2>0</formula2>
    </dataValidation>
    <dataValidation type="list" operator="equal" allowBlank="1" showErrorMessage="1" sqref="C30" xr:uid="{00000000-0002-0000-0400-000004000000}">
      <formula1>$L$2:$L$4</formula1>
      <formula2>0</formula2>
    </dataValidation>
    <dataValidation type="list" operator="equal" allowBlank="1" showErrorMessage="1" sqref="D52:E58 D63:E69 D74:E78 D83:E86 D91:E96 D101:E108 D113:E115" xr:uid="{00000000-0002-0000-0400-000006000000}">
      <formula1>"-----,100,90,80,75,70,60,50,40,30,25,20,10,5,0"</formula1>
      <formula2>0</formula2>
    </dataValidation>
  </dataValidations>
  <pageMargins left="0.78749999999999998" right="0.78749999999999998" top="0.78749999999999998" bottom="0.78749999999999998" header="0.511811023622047" footer="0.511811023622047"/>
  <pageSetup paperSize="9" scale="92"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1059"/>
  <sheetViews>
    <sheetView topLeftCell="A19" zoomScaleNormal="100" workbookViewId="0">
      <selection activeCell="C57" sqref="C57"/>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65" width="11.5703125" style="62"/>
  </cols>
  <sheetData>
    <row r="1" spans="1:5" x14ac:dyDescent="0.2">
      <c r="A1" s="96"/>
      <c r="B1" s="96"/>
      <c r="C1" s="96"/>
      <c r="D1" s="96"/>
      <c r="E1" s="96"/>
    </row>
    <row r="2" spans="1:5" x14ac:dyDescent="0.2">
      <c r="A2" s="97"/>
      <c r="B2" s="96"/>
      <c r="C2" s="96"/>
      <c r="D2" s="96"/>
      <c r="E2" s="96"/>
    </row>
    <row r="3" spans="1:5" x14ac:dyDescent="0.2">
      <c r="A3" s="97"/>
      <c r="B3" s="98" t="s">
        <v>364</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1" t="s">
        <v>16</v>
      </c>
      <c r="B11" s="271"/>
      <c r="C11" s="271"/>
      <c r="D11" s="271"/>
      <c r="E11" s="271"/>
    </row>
    <row r="12" spans="1:5" x14ac:dyDescent="0.2">
      <c r="A12" s="272"/>
      <c r="B12" s="272"/>
      <c r="C12" s="272"/>
      <c r="D12" s="272"/>
      <c r="E12" s="272"/>
    </row>
    <row r="13" spans="1:5" x14ac:dyDescent="0.2">
      <c r="A13" s="95"/>
      <c r="D13" s="249">
        <f>Cover!F13</f>
        <v>45483</v>
      </c>
      <c r="E13" s="249"/>
    </row>
    <row r="14" spans="1:5" x14ac:dyDescent="0.2"/>
    <row r="15" spans="1:5" x14ac:dyDescent="0.2">
      <c r="A15" s="101" t="s">
        <v>6</v>
      </c>
      <c r="B15" s="273" t="str">
        <f>IF(Cover!C17="","",Cover!C17)</f>
        <v/>
      </c>
      <c r="C15" s="298"/>
      <c r="D15" s="274"/>
    </row>
    <row r="16" spans="1:5" x14ac:dyDescent="0.2"/>
    <row r="17" spans="1:6" x14ac:dyDescent="0.2">
      <c r="A17" s="101" t="s">
        <v>8</v>
      </c>
      <c r="B17" s="273" t="str">
        <f>IF(Cover!C19="","",Cover!C19)</f>
        <v/>
      </c>
      <c r="C17" s="298"/>
      <c r="D17" s="274"/>
    </row>
    <row r="18" spans="1:6" x14ac:dyDescent="0.2"/>
    <row r="19" spans="1:6" x14ac:dyDescent="0.2">
      <c r="A19" s="267" t="s">
        <v>373</v>
      </c>
      <c r="B19" s="267"/>
      <c r="C19" s="145">
        <f>'Cost Based Service Req.'!C9</f>
        <v>0</v>
      </c>
      <c r="D19" s="62" t="s">
        <v>360</v>
      </c>
      <c r="E19"/>
    </row>
    <row r="20" spans="1:6" x14ac:dyDescent="0.2"/>
    <row r="21" spans="1:6" x14ac:dyDescent="0.2">
      <c r="A21" s="267" t="s">
        <v>380</v>
      </c>
      <c r="B21" s="267"/>
      <c r="C21" s="221">
        <f>'Cost Based Service Req.'!C19</f>
        <v>0</v>
      </c>
      <c r="D21" s="105"/>
    </row>
    <row r="22" spans="1:6" x14ac:dyDescent="0.2">
      <c r="B22" s="101"/>
      <c r="C22" s="105"/>
      <c r="D22" s="105"/>
    </row>
    <row r="23" spans="1:6" x14ac:dyDescent="0.2">
      <c r="A23" s="267" t="s">
        <v>383</v>
      </c>
      <c r="B23" s="267"/>
      <c r="C23" s="221" t="str">
        <f>'Cost Based Service Req.'!C23</f>
        <v>--------</v>
      </c>
      <c r="D23" s="105"/>
    </row>
    <row r="24" spans="1:6" x14ac:dyDescent="0.2">
      <c r="A24" s="267" t="s">
        <v>385</v>
      </c>
      <c r="B24" s="267"/>
      <c r="C24" s="221">
        <f>'Cost Based Service Req.'!C26</f>
        <v>0</v>
      </c>
      <c r="D24" s="105"/>
    </row>
    <row r="25" spans="1:6" x14ac:dyDescent="0.2">
      <c r="A25"/>
      <c r="B25"/>
      <c r="C25"/>
      <c r="D25" s="105"/>
    </row>
    <row r="26" spans="1:6" x14ac:dyDescent="0.2">
      <c r="A26" s="267" t="s">
        <v>388</v>
      </c>
      <c r="B26" s="267"/>
      <c r="C26" s="221" t="str">
        <f>'Cost Based Service Req.'!C30</f>
        <v>--------</v>
      </c>
      <c r="D26" s="105"/>
    </row>
    <row r="27" spans="1:6" x14ac:dyDescent="0.2">
      <c r="A27" s="267" t="s">
        <v>389</v>
      </c>
      <c r="B27" s="267"/>
      <c r="C27" s="221" t="str">
        <f>'Cost Based Service Req.'!C34</f>
        <v>--------</v>
      </c>
      <c r="D27" s="105"/>
    </row>
    <row r="28" spans="1:6" x14ac:dyDescent="0.2">
      <c r="B28"/>
      <c r="C28"/>
    </row>
    <row r="29" spans="1:6" x14ac:dyDescent="0.2">
      <c r="B29" s="115" t="s">
        <v>365</v>
      </c>
      <c r="C29" s="115" t="s">
        <v>366</v>
      </c>
      <c r="D29" s="103"/>
    </row>
    <row r="30" spans="1:6" x14ac:dyDescent="0.2">
      <c r="B30" s="103"/>
      <c r="C30" s="103"/>
      <c r="D30" s="103"/>
    </row>
    <row r="31" spans="1:6" x14ac:dyDescent="0.2">
      <c r="B31" s="103"/>
      <c r="D31" s="134"/>
      <c r="E31" s="135"/>
      <c r="F31"/>
    </row>
    <row r="32" spans="1:6" x14ac:dyDescent="0.2">
      <c r="A32" s="258" t="s">
        <v>340</v>
      </c>
      <c r="B32" s="258"/>
      <c r="C32" s="104">
        <f>IFERROR(IF('Data &amp; Calc Sheet'!F45="YES",'Data &amp; Calc Sheet'!J45,0),0)</f>
        <v>0</v>
      </c>
      <c r="D32" s="136"/>
      <c r="E32" s="106"/>
      <c r="F32"/>
    </row>
    <row r="33" spans="1:9" x14ac:dyDescent="0.2">
      <c r="A33" s="258" t="s">
        <v>342</v>
      </c>
      <c r="B33" s="258"/>
      <c r="C33" s="104">
        <f>IFERROR(IF('Data &amp; Calc Sheet'!F46="YES",'Data &amp; Calc Sheet'!J46,0),0)</f>
        <v>0</v>
      </c>
      <c r="D33" s="136"/>
      <c r="E33" s="106"/>
      <c r="F33"/>
    </row>
    <row r="34" spans="1:9" x14ac:dyDescent="0.2">
      <c r="A34" s="258" t="s">
        <v>344</v>
      </c>
      <c r="B34" s="258"/>
      <c r="C34" s="104">
        <f>IFERROR(IF('Data &amp; Calc Sheet'!F47="YES",'Data &amp; Calc Sheet'!J47,0),0)</f>
        <v>0</v>
      </c>
      <c r="D34" s="136"/>
      <c r="E34" s="106"/>
      <c r="F34"/>
    </row>
    <row r="35" spans="1:9" x14ac:dyDescent="0.2">
      <c r="A35" s="275" t="s">
        <v>346</v>
      </c>
      <c r="B35" s="275"/>
      <c r="C35" s="104">
        <f>IFERROR(IF('Data &amp; Calc Sheet'!F48="YES",'Data &amp; Calc Sheet'!J48,0),0)</f>
        <v>0</v>
      </c>
      <c r="D35" s="136"/>
      <c r="E35" s="106"/>
      <c r="F35"/>
    </row>
    <row r="36" spans="1:9" x14ac:dyDescent="0.2">
      <c r="A36" s="275" t="s">
        <v>578</v>
      </c>
      <c r="B36" s="275"/>
      <c r="C36" s="104">
        <f>IFERROR(IF('Data &amp; Calc Sheet'!F49="YES",'Data &amp; Calc Sheet'!J49,0),0)</f>
        <v>0</v>
      </c>
      <c r="D36" s="136"/>
      <c r="E36" s="106"/>
      <c r="F36"/>
    </row>
    <row r="37" spans="1:9" x14ac:dyDescent="0.2">
      <c r="A37" s="258" t="s">
        <v>579</v>
      </c>
      <c r="B37" s="258"/>
      <c r="C37" s="104">
        <f>IFERROR(IF('Data &amp; Calc Sheet'!F50="YES",'Data &amp; Calc Sheet'!J50,0),0)</f>
        <v>0</v>
      </c>
      <c r="D37" s="136"/>
      <c r="E37" s="106"/>
      <c r="F37"/>
    </row>
    <row r="38" spans="1:9" x14ac:dyDescent="0.2">
      <c r="A38" s="258" t="s">
        <v>580</v>
      </c>
      <c r="B38" s="258"/>
      <c r="C38" s="104">
        <f>IFERROR(IF('Data &amp; Calc Sheet'!F51="YES",'Data &amp; Calc Sheet'!J51,0),0)</f>
        <v>0</v>
      </c>
      <c r="D38" s="136"/>
      <c r="E38" s="106"/>
      <c r="F38"/>
    </row>
    <row r="39" spans="1:9" x14ac:dyDescent="0.2">
      <c r="B39" s="43"/>
      <c r="C39" s="104"/>
      <c r="D39" s="106"/>
      <c r="E39" s="106"/>
    </row>
    <row r="40" spans="1:9" x14ac:dyDescent="0.2">
      <c r="B40" s="107" t="s">
        <v>581</v>
      </c>
      <c r="C40" s="108">
        <f>SUM(C32:C38)</f>
        <v>0</v>
      </c>
      <c r="D40" s="62" t="s">
        <v>360</v>
      </c>
      <c r="E40"/>
    </row>
    <row r="41" spans="1:9" x14ac:dyDescent="0.2">
      <c r="B41" s="43"/>
      <c r="C41" s="104"/>
      <c r="D41" s="106"/>
      <c r="E41"/>
    </row>
    <row r="42" spans="1:9" x14ac:dyDescent="0.2">
      <c r="B42" s="126" t="s">
        <v>173</v>
      </c>
      <c r="C42" s="147"/>
      <c r="E42"/>
    </row>
    <row r="43" spans="1:9" x14ac:dyDescent="0.2">
      <c r="B43" s="43"/>
      <c r="C43" s="104"/>
      <c r="E43"/>
    </row>
    <row r="44" spans="1:9" x14ac:dyDescent="0.2">
      <c r="A44" s="258" t="s">
        <v>498</v>
      </c>
      <c r="B44" s="258"/>
      <c r="C44" s="104">
        <f>IFERROR(IF('Cost Based Service Req.'!I143&lt;&gt;"",'Cost Based Service Req.'!I143,0),0)</f>
        <v>0</v>
      </c>
      <c r="E44"/>
    </row>
    <row r="45" spans="1:9" x14ac:dyDescent="0.2">
      <c r="A45" s="258" t="s">
        <v>532</v>
      </c>
      <c r="B45" s="258"/>
      <c r="C45" s="104">
        <f>IFERROR(IF('Cost Based Service Req.'!I144&lt;&gt;"",'Cost Based Service Req.'!I144,0),0)</f>
        <v>0</v>
      </c>
      <c r="E45"/>
    </row>
    <row r="46" spans="1:9" x14ac:dyDescent="0.2">
      <c r="A46" s="258" t="s">
        <v>551</v>
      </c>
      <c r="B46" s="258"/>
      <c r="C46" s="104">
        <f>IFERROR(IF('Cost Based Service Req.'!I145&lt;&gt;"",'Cost Based Service Req.'!I145,0),0)</f>
        <v>0</v>
      </c>
      <c r="E46"/>
    </row>
    <row r="47" spans="1:9" x14ac:dyDescent="0.2">
      <c r="A47" s="258" t="s">
        <v>582</v>
      </c>
      <c r="B47" s="258"/>
      <c r="C47" s="104">
        <f>IFERROR(IF('Cost Based Service Req.'!I146&lt;&gt;"",'Cost Based Service Req.'!I146,0),0)</f>
        <v>0</v>
      </c>
      <c r="D47" s="73"/>
      <c r="E47"/>
      <c r="F47" s="73"/>
      <c r="G47" s="73"/>
      <c r="H47" s="73"/>
      <c r="I47" s="44"/>
    </row>
    <row r="48" spans="1:9" x14ac:dyDescent="0.2">
      <c r="A48" s="258" t="s">
        <v>569</v>
      </c>
      <c r="B48" s="258"/>
      <c r="C48" s="104">
        <f>IFERROR(IF('Cost Based Service Req.'!I147&lt;&gt;"",'Cost Based Service Req.'!I147,0),0)</f>
        <v>0</v>
      </c>
      <c r="E48"/>
    </row>
    <row r="49" spans="1:6" x14ac:dyDescent="0.2">
      <c r="A49" s="258" t="s">
        <v>577</v>
      </c>
      <c r="B49" s="258"/>
      <c r="C49" s="104">
        <f>IFERROR(IF('Cost Based Service Req.'!I148&lt;&gt;"",'Cost Based Service Req.'!I148,0),0)</f>
        <v>0</v>
      </c>
      <c r="E49"/>
    </row>
    <row r="50" spans="1:6" x14ac:dyDescent="0.2">
      <c r="C50" s="138"/>
      <c r="E50"/>
    </row>
    <row r="51" spans="1:6" x14ac:dyDescent="0.2">
      <c r="B51" s="107" t="s">
        <v>581</v>
      </c>
      <c r="C51" s="108">
        <f>SUM(C44:C49)</f>
        <v>0</v>
      </c>
      <c r="D51" s="62" t="s">
        <v>360</v>
      </c>
      <c r="E51"/>
    </row>
    <row r="52" spans="1:6" x14ac:dyDescent="0.2">
      <c r="C52" s="138"/>
      <c r="E52"/>
    </row>
    <row r="53" spans="1:6" x14ac:dyDescent="0.2">
      <c r="B53" s="107" t="s">
        <v>581</v>
      </c>
      <c r="C53" s="108">
        <f>SUM(C40,C51)</f>
        <v>0</v>
      </c>
      <c r="D53" s="62" t="s">
        <v>360</v>
      </c>
      <c r="E53"/>
      <c r="F53"/>
    </row>
    <row r="54" spans="1:6" x14ac:dyDescent="0.2">
      <c r="B54" s="6" t="s">
        <v>361</v>
      </c>
      <c r="C54" s="79">
        <f>IFERROR(C53*'Cost Based Service Req.'!C15,0)</f>
        <v>0</v>
      </c>
      <c r="D54"/>
      <c r="E54"/>
      <c r="F54"/>
    </row>
    <row r="55" spans="1:6" x14ac:dyDescent="0.2">
      <c r="B55" s="107" t="s">
        <v>581</v>
      </c>
      <c r="C55" s="108">
        <f>C53-C54</f>
        <v>0</v>
      </c>
      <c r="D55" s="62" t="s">
        <v>360</v>
      </c>
      <c r="E55"/>
      <c r="F55"/>
    </row>
    <row r="56" spans="1:6" x14ac:dyDescent="0.2">
      <c r="B56" s="107" t="s">
        <v>362</v>
      </c>
      <c r="C56" s="108">
        <f>IFERROR(C55*'Cost Based Service Req.'!C12%,0)</f>
        <v>0</v>
      </c>
      <c r="D56" s="62" t="str">
        <f>_xlfn.CONCAT(" @ ",'Cost Based Service Req.'!C12," %")</f>
        <v xml:space="preserve"> @ 15 %</v>
      </c>
      <c r="E56"/>
      <c r="F56"/>
    </row>
    <row r="57" spans="1:6" x14ac:dyDescent="0.2">
      <c r="B57" s="101" t="s">
        <v>583</v>
      </c>
      <c r="C57" s="93">
        <f>SUM(C55,C56)</f>
        <v>0</v>
      </c>
      <c r="D57" s="92"/>
      <c r="E57"/>
    </row>
    <row r="58" spans="1:6" x14ac:dyDescent="0.2">
      <c r="B58" s="101"/>
      <c r="C58" s="139"/>
      <c r="D58" s="139"/>
    </row>
    <row r="59" spans="1:6" x14ac:dyDescent="0.2">
      <c r="A59" s="276" t="str">
        <f>Disclaimer!A7</f>
        <v>Copyright © 2025 - M. Keuter - Some Rights Reserved</v>
      </c>
      <c r="B59" s="276"/>
      <c r="C59" s="276"/>
      <c r="D59" s="276"/>
      <c r="E59" s="276"/>
    </row>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sheetData>
  <sheetProtection algorithmName="SHA-512" hashValue="IBm5/vWZT5jVlLetHhSCwIcQInGbnjPfYpWaa6RN/CWEppC9v6dSDWaX+adKG6L0aF8SWK45c7i/W2iUgQ0D5A==" saltValue="bBRL/J1N6FntwMVj2BZBJA==" spinCount="100000" sheet="1" objects="1" scenarios="1"/>
  <mergeCells count="25">
    <mergeCell ref="A46:B46"/>
    <mergeCell ref="A47:B47"/>
    <mergeCell ref="A48:B48"/>
    <mergeCell ref="A49:B49"/>
    <mergeCell ref="A59:E59"/>
    <mergeCell ref="A36:B36"/>
    <mergeCell ref="A37:B37"/>
    <mergeCell ref="A38:B38"/>
    <mergeCell ref="A44:B44"/>
    <mergeCell ref="A45:B45"/>
    <mergeCell ref="A27:B27"/>
    <mergeCell ref="A32:B32"/>
    <mergeCell ref="A33:B33"/>
    <mergeCell ref="A34:B34"/>
    <mergeCell ref="A35:B35"/>
    <mergeCell ref="A19:B19"/>
    <mergeCell ref="A21:B21"/>
    <mergeCell ref="A23:B23"/>
    <mergeCell ref="A24:B24"/>
    <mergeCell ref="A26:B26"/>
    <mergeCell ref="A11:E11"/>
    <mergeCell ref="A12:E12"/>
    <mergeCell ref="D13:E13"/>
    <mergeCell ref="B15:D15"/>
    <mergeCell ref="B17:D17"/>
  </mergeCells>
  <pageMargins left="0.78749999999999998" right="0.78749999999999998" top="0.78749999999999998" bottom="0.78749999999999998" header="0.511811023622047" footer="0.511811023622047"/>
  <pageSetup paperSize="9" scale="92"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N1061"/>
  <sheetViews>
    <sheetView topLeftCell="A22" zoomScaleNormal="100" workbookViewId="0">
      <selection activeCell="E32" sqref="E32"/>
    </sheetView>
  </sheetViews>
  <sheetFormatPr defaultColWidth="11.5703125" defaultRowHeight="12.75" customHeight="1" x14ac:dyDescent="0.2"/>
  <cols>
    <col min="1" max="1" width="15.7109375" style="62" customWidth="1"/>
    <col min="2" max="2" width="23.5703125" style="62" customWidth="1"/>
    <col min="3" max="3" width="18.42578125" style="62" customWidth="1"/>
    <col min="4" max="5" width="13.140625" style="62" customWidth="1"/>
    <col min="6" max="6" width="14.42578125" style="62" customWidth="1"/>
    <col min="7" max="66" width="11.5703125" style="62"/>
  </cols>
  <sheetData>
    <row r="1" spans="1:6" x14ac:dyDescent="0.2">
      <c r="A1" s="97"/>
      <c r="B1" s="96"/>
      <c r="C1" s="96"/>
      <c r="D1" s="96"/>
      <c r="E1" s="96"/>
      <c r="F1" s="96"/>
    </row>
    <row r="2" spans="1:6" x14ac:dyDescent="0.2">
      <c r="A2" s="97"/>
      <c r="B2" s="96"/>
      <c r="C2" s="96"/>
      <c r="D2" s="96"/>
      <c r="E2" s="96"/>
      <c r="F2" s="96"/>
    </row>
    <row r="3" spans="1:6" x14ac:dyDescent="0.2">
      <c r="A3" s="97"/>
      <c r="B3" s="98" t="s">
        <v>364</v>
      </c>
      <c r="C3" s="96"/>
      <c r="D3" s="96"/>
      <c r="E3" s="96"/>
      <c r="F3" s="96"/>
    </row>
    <row r="4" spans="1:6" x14ac:dyDescent="0.2">
      <c r="A4" s="97"/>
      <c r="B4" s="96"/>
      <c r="C4" s="96"/>
      <c r="D4" s="96"/>
      <c r="E4" s="96"/>
      <c r="F4" s="96"/>
    </row>
    <row r="5" spans="1:6" x14ac:dyDescent="0.2">
      <c r="A5" s="97"/>
      <c r="B5" s="96"/>
      <c r="C5" s="96"/>
      <c r="D5" s="96"/>
      <c r="E5" s="96"/>
      <c r="F5" s="96"/>
    </row>
    <row r="6" spans="1:6" x14ac:dyDescent="0.2">
      <c r="A6" s="97"/>
      <c r="B6" s="96"/>
      <c r="C6" s="96"/>
      <c r="D6" s="96"/>
      <c r="E6" s="96"/>
      <c r="F6" s="96"/>
    </row>
    <row r="7" spans="1:6" x14ac:dyDescent="0.2">
      <c r="A7" s="97"/>
      <c r="B7" s="96"/>
      <c r="C7" s="96"/>
      <c r="D7" s="96"/>
      <c r="E7" s="96"/>
      <c r="F7" s="96"/>
    </row>
    <row r="8" spans="1:6" x14ac:dyDescent="0.2">
      <c r="A8" s="97"/>
      <c r="B8" s="96"/>
      <c r="C8" s="96"/>
      <c r="D8" s="96"/>
      <c r="E8" s="96"/>
      <c r="F8" s="96"/>
    </row>
    <row r="9" spans="1:6" ht="15.75" x14ac:dyDescent="0.25">
      <c r="A9" s="99"/>
      <c r="B9" s="96"/>
      <c r="C9" s="96"/>
      <c r="D9" s="96"/>
      <c r="E9" s="96"/>
      <c r="F9" s="96"/>
    </row>
    <row r="10" spans="1:6" ht="15.75" x14ac:dyDescent="0.25">
      <c r="A10" s="99"/>
      <c r="B10" s="96"/>
      <c r="C10" s="96"/>
      <c r="D10" s="96"/>
      <c r="E10" s="96"/>
      <c r="F10" s="96"/>
    </row>
    <row r="11" spans="1:6" ht="15.75" x14ac:dyDescent="0.2">
      <c r="A11" s="245" t="s">
        <v>16</v>
      </c>
      <c r="B11" s="245"/>
      <c r="C11" s="245"/>
      <c r="D11" s="245"/>
      <c r="E11" s="245"/>
    </row>
    <row r="12" spans="1:6" x14ac:dyDescent="0.2">
      <c r="A12" s="248"/>
      <c r="B12" s="248"/>
      <c r="C12" s="248"/>
      <c r="D12" s="248"/>
      <c r="E12" s="248"/>
    </row>
    <row r="13" spans="1:6" x14ac:dyDescent="0.2">
      <c r="A13" s="95"/>
      <c r="D13" s="249">
        <f>Cover!F13</f>
        <v>45483</v>
      </c>
      <c r="E13" s="249"/>
      <c r="F13" s="140"/>
    </row>
    <row r="14" spans="1:6" x14ac:dyDescent="0.2"/>
    <row r="15" spans="1:6" x14ac:dyDescent="0.2">
      <c r="A15" s="101" t="s">
        <v>6</v>
      </c>
      <c r="B15" s="273" t="str">
        <f>IF(Cover!C17="","",Cover!C17)</f>
        <v/>
      </c>
      <c r="C15" s="298"/>
      <c r="D15" s="274"/>
    </row>
    <row r="16" spans="1:6" x14ac:dyDescent="0.2"/>
    <row r="17" spans="1:7" x14ac:dyDescent="0.2">
      <c r="A17" s="101" t="s">
        <v>8</v>
      </c>
      <c r="B17" s="273" t="str">
        <f>IF(Cover!C19="","",Cover!C19)</f>
        <v/>
      </c>
      <c r="C17" s="298"/>
      <c r="D17" s="274"/>
    </row>
    <row r="18" spans="1:7" x14ac:dyDescent="0.2"/>
    <row r="19" spans="1:7" x14ac:dyDescent="0.2">
      <c r="A19" s="267" t="s">
        <v>373</v>
      </c>
      <c r="B19" s="267"/>
      <c r="C19" s="145">
        <f>'Cost Based Service Req.'!C9</f>
        <v>0</v>
      </c>
      <c r="D19" s="62" t="s">
        <v>360</v>
      </c>
      <c r="F19"/>
    </row>
    <row r="20" spans="1:7" x14ac:dyDescent="0.2"/>
    <row r="21" spans="1:7" x14ac:dyDescent="0.2">
      <c r="A21" s="267" t="s">
        <v>380</v>
      </c>
      <c r="B21" s="267"/>
      <c r="C21" s="221">
        <f>'Cost Based Service Req.'!C19</f>
        <v>0</v>
      </c>
      <c r="D21" s="105"/>
      <c r="E21" s="105"/>
    </row>
    <row r="22" spans="1:7" x14ac:dyDescent="0.2">
      <c r="B22" s="101"/>
      <c r="C22" s="105"/>
      <c r="D22" s="105"/>
      <c r="E22" s="105"/>
    </row>
    <row r="23" spans="1:7" x14ac:dyDescent="0.2">
      <c r="A23" s="267" t="s">
        <v>383</v>
      </c>
      <c r="B23" s="267"/>
      <c r="C23" s="221" t="str">
        <f>'Cost Based Service Req.'!C23</f>
        <v>--------</v>
      </c>
      <c r="D23" s="105"/>
      <c r="E23" s="105"/>
    </row>
    <row r="24" spans="1:7" x14ac:dyDescent="0.2">
      <c r="A24" s="267" t="s">
        <v>385</v>
      </c>
      <c r="B24" s="267"/>
      <c r="C24" s="221">
        <f>'Cost Based Service Req.'!C26</f>
        <v>0</v>
      </c>
      <c r="D24"/>
      <c r="E24" s="105"/>
    </row>
    <row r="25" spans="1:7" x14ac:dyDescent="0.2">
      <c r="A25"/>
      <c r="B25"/>
      <c r="C25"/>
      <c r="D25" s="105"/>
      <c r="E25" s="105"/>
    </row>
    <row r="26" spans="1:7" x14ac:dyDescent="0.2">
      <c r="A26" s="267" t="s">
        <v>388</v>
      </c>
      <c r="B26" s="267"/>
      <c r="C26" s="221" t="str">
        <f>'Cost Based Service Req.'!C30</f>
        <v>--------</v>
      </c>
      <c r="D26" s="105"/>
      <c r="E26" s="105"/>
    </row>
    <row r="27" spans="1:7" x14ac:dyDescent="0.2">
      <c r="A27" s="267" t="s">
        <v>389</v>
      </c>
      <c r="B27" s="267"/>
      <c r="C27" s="221" t="str">
        <f>'Cost Based Service Req.'!C34</f>
        <v>--------</v>
      </c>
      <c r="E27" s="105"/>
    </row>
    <row r="28" spans="1:7" x14ac:dyDescent="0.2">
      <c r="B28"/>
      <c r="C28"/>
      <c r="D28"/>
    </row>
    <row r="29" spans="1:7" x14ac:dyDescent="0.2">
      <c r="B29" s="115" t="s">
        <v>365</v>
      </c>
      <c r="C29" s="284" t="s">
        <v>584</v>
      </c>
      <c r="D29" s="284"/>
      <c r="E29" s="284"/>
    </row>
    <row r="30" spans="1:7" x14ac:dyDescent="0.2">
      <c r="B30" s="103"/>
      <c r="C30"/>
      <c r="D30"/>
      <c r="E30"/>
    </row>
    <row r="31" spans="1:7" x14ac:dyDescent="0.2">
      <c r="A31"/>
      <c r="B31"/>
      <c r="C31" s="141" t="s">
        <v>585</v>
      </c>
      <c r="D31" s="142" t="s">
        <v>586</v>
      </c>
      <c r="E31" s="143" t="s">
        <v>587</v>
      </c>
      <c r="F31"/>
      <c r="G31"/>
    </row>
    <row r="32" spans="1:7" x14ac:dyDescent="0.2">
      <c r="A32" s="258" t="s">
        <v>340</v>
      </c>
      <c r="B32" s="258"/>
      <c r="C32" s="104">
        <f>IFERROR(IF('Data &amp; Calc Sheet'!F45="YES",'Data &amp; Calc Sheet'!J45,0),0)</f>
        <v>0</v>
      </c>
      <c r="D32" s="144" t="str">
        <f>IFERROR(IF('Cost Based Service Req.'!C$37='Cost Based Service Req.'!L$3,'Data &amp; Calc Sheet'!M45,""),0)</f>
        <v/>
      </c>
      <c r="E32" s="79" t="str">
        <f>IFERROR(IF('Cost Based Service Req.'!C$37='Cost Based Service Req.'!L$3,'Data &amp; Calc Sheet'!N45,""),)</f>
        <v/>
      </c>
      <c r="F32" s="106"/>
      <c r="G32"/>
    </row>
    <row r="33" spans="1:10" x14ac:dyDescent="0.2">
      <c r="A33" s="258" t="s">
        <v>342</v>
      </c>
      <c r="B33" s="258"/>
      <c r="C33" s="104">
        <f>IFERROR(IF('Data &amp; Calc Sheet'!F46="YES",'Data &amp; Calc Sheet'!J46,0),0)</f>
        <v>0</v>
      </c>
      <c r="D33" s="144" t="str">
        <f>IFERROR(IF('Cost Based Service Req.'!C$37='Cost Based Service Req.'!L$3,'Data &amp; Calc Sheet'!M46,""),0)</f>
        <v/>
      </c>
      <c r="E33" s="79" t="str">
        <f>IFERROR(IF('Cost Based Service Req.'!C$37='Cost Based Service Req.'!L$3,'Data &amp; Calc Sheet'!N46,""),)</f>
        <v/>
      </c>
      <c r="F33" s="106"/>
      <c r="G33"/>
    </row>
    <row r="34" spans="1:10" x14ac:dyDescent="0.2">
      <c r="A34" s="258" t="s">
        <v>344</v>
      </c>
      <c r="B34" s="258"/>
      <c r="C34" s="104">
        <f>IFERROR(IF('Data &amp; Calc Sheet'!F47="YES",'Data &amp; Calc Sheet'!J47,0),0)</f>
        <v>0</v>
      </c>
      <c r="D34" s="144" t="str">
        <f>IFERROR(IF('Cost Based Service Req.'!C$37='Cost Based Service Req.'!L$3,'Data &amp; Calc Sheet'!M47,""),0)</f>
        <v/>
      </c>
      <c r="E34" s="79" t="str">
        <f>IFERROR(IF('Cost Based Service Req.'!C$37='Cost Based Service Req.'!L$3,'Data &amp; Calc Sheet'!N47,""),)</f>
        <v/>
      </c>
      <c r="F34" s="106"/>
      <c r="G34"/>
    </row>
    <row r="35" spans="1:10" x14ac:dyDescent="0.2">
      <c r="A35" s="275" t="s">
        <v>346</v>
      </c>
      <c r="B35" s="275"/>
      <c r="C35" s="104">
        <f>IFERROR(IF('Data &amp; Calc Sheet'!F48="YES",'Data &amp; Calc Sheet'!J48,0),0)</f>
        <v>0</v>
      </c>
      <c r="D35" s="144" t="str">
        <f>IFERROR(IF('Cost Based Service Req.'!C$37='Cost Based Service Req.'!L$3,'Data &amp; Calc Sheet'!M48,""),0)</f>
        <v/>
      </c>
      <c r="E35" s="79" t="str">
        <f>IFERROR(IF('Cost Based Service Req.'!C$37='Cost Based Service Req.'!L$3,'Data &amp; Calc Sheet'!N48,""),)</f>
        <v/>
      </c>
      <c r="F35" s="106"/>
      <c r="G35"/>
    </row>
    <row r="36" spans="1:10" x14ac:dyDescent="0.2">
      <c r="A36" s="275" t="s">
        <v>578</v>
      </c>
      <c r="B36" s="275"/>
      <c r="C36" s="104">
        <f>IFERROR(IF('Data &amp; Calc Sheet'!F49="YES",'Data &amp; Calc Sheet'!J49,0),0)</f>
        <v>0</v>
      </c>
      <c r="D36" s="144" t="str">
        <f>IFERROR(IF('Cost Based Service Req.'!C$37='Cost Based Service Req.'!L$3,'Data &amp; Calc Sheet'!M49,""),0)</f>
        <v/>
      </c>
      <c r="E36" s="79" t="str">
        <f>IFERROR(IF('Cost Based Service Req.'!C$37='Cost Based Service Req.'!L$3,'Data &amp; Calc Sheet'!N49,""),)</f>
        <v/>
      </c>
      <c r="F36" s="106"/>
      <c r="G36"/>
    </row>
    <row r="37" spans="1:10" x14ac:dyDescent="0.2">
      <c r="A37" s="258" t="s">
        <v>579</v>
      </c>
      <c r="B37" s="258"/>
      <c r="C37" s="104">
        <f>IFERROR(IF('Data &amp; Calc Sheet'!F50="YES",'Data &amp; Calc Sheet'!J50,0),0)</f>
        <v>0</v>
      </c>
      <c r="D37" s="144"/>
      <c r="E37" s="79" t="str">
        <f>IFERROR(IF('Cost Based Service Req.'!C$37='Cost Based Service Req.'!L$3,'Data &amp; Calc Sheet'!N50,""),)</f>
        <v/>
      </c>
      <c r="F37" s="106"/>
      <c r="G37"/>
    </row>
    <row r="38" spans="1:10" x14ac:dyDescent="0.2">
      <c r="A38" s="258" t="s">
        <v>580</v>
      </c>
      <c r="B38" s="258"/>
      <c r="C38" s="104">
        <f>IFERROR(IF('Data &amp; Calc Sheet'!F51="YES",'Data &amp; Calc Sheet'!J51,0),0)</f>
        <v>0</v>
      </c>
      <c r="D38" s="144"/>
      <c r="E38" s="79" t="str">
        <f>IFERROR(IF('Cost Based Service Req.'!C$37='Cost Based Service Req.'!L$3,'Data &amp; Calc Sheet'!N51,""),)</f>
        <v/>
      </c>
      <c r="F38" s="106"/>
      <c r="G38"/>
    </row>
    <row r="39" spans="1:10" x14ac:dyDescent="0.2">
      <c r="B39" s="43"/>
      <c r="C39" s="104"/>
      <c r="D39" s="106"/>
      <c r="E39" s="106"/>
      <c r="F39" s="106"/>
    </row>
    <row r="40" spans="1:10" x14ac:dyDescent="0.2">
      <c r="B40" s="107" t="s">
        <v>581</v>
      </c>
      <c r="C40" s="108">
        <f>SUM(C32:C38)</f>
        <v>0</v>
      </c>
      <c r="D40" s="108"/>
      <c r="E40" s="108" t="str">
        <f>IF('Cost Based Service Req.'!C$37='Cost Based Service Req.'!L$3,SUM(E32:E38),"")</f>
        <v/>
      </c>
    </row>
    <row r="41" spans="1:10" x14ac:dyDescent="0.2">
      <c r="B41" s="43"/>
      <c r="C41" s="104"/>
      <c r="D41"/>
      <c r="E41"/>
      <c r="F41" s="106"/>
    </row>
    <row r="42" spans="1:10" x14ac:dyDescent="0.2">
      <c r="B42" s="107" t="s">
        <v>581</v>
      </c>
      <c r="C42" s="108">
        <f>SUM(C40,E40)</f>
        <v>0</v>
      </c>
      <c r="D42" s="62" t="s">
        <v>360</v>
      </c>
      <c r="F42" s="106"/>
    </row>
    <row r="43" spans="1:10" x14ac:dyDescent="0.2">
      <c r="B43" s="43"/>
      <c r="C43" s="104"/>
      <c r="D43"/>
      <c r="E43"/>
      <c r="F43" s="106"/>
    </row>
    <row r="44" spans="1:10" x14ac:dyDescent="0.2">
      <c r="B44" s="126" t="s">
        <v>173</v>
      </c>
      <c r="C44" s="147"/>
      <c r="F44"/>
    </row>
    <row r="45" spans="1:10" x14ac:dyDescent="0.2">
      <c r="B45" s="43"/>
      <c r="C45" s="104"/>
      <c r="F45"/>
    </row>
    <row r="46" spans="1:10" x14ac:dyDescent="0.2">
      <c r="A46" s="258" t="s">
        <v>498</v>
      </c>
      <c r="B46" s="258"/>
      <c r="C46" s="104">
        <f>IFERROR(IF('Cost Based Service Req.'!I143&lt;&gt;"",'Cost Based Service Req.'!I143,0),0)</f>
        <v>0</v>
      </c>
      <c r="F46"/>
    </row>
    <row r="47" spans="1:10" x14ac:dyDescent="0.2">
      <c r="A47" s="258" t="s">
        <v>532</v>
      </c>
      <c r="B47" s="258"/>
      <c r="C47" s="104">
        <f>IFERROR(IF('Cost Based Service Req.'!I144&lt;&gt;"",'Cost Based Service Req.'!I144,0),0)</f>
        <v>0</v>
      </c>
      <c r="F47"/>
      <c r="H47" s="73"/>
      <c r="I47" s="73"/>
      <c r="J47" s="44"/>
    </row>
    <row r="48" spans="1:10" x14ac:dyDescent="0.2">
      <c r="A48" s="258" t="s">
        <v>551</v>
      </c>
      <c r="B48" s="258"/>
      <c r="C48" s="104">
        <f>IFERROR(IF('Cost Based Service Req.'!I145&lt;&gt;"",'Cost Based Service Req.'!I145,0),0)</f>
        <v>0</v>
      </c>
      <c r="F48"/>
    </row>
    <row r="49" spans="1:7" x14ac:dyDescent="0.2">
      <c r="A49" s="258" t="s">
        <v>582</v>
      </c>
      <c r="B49" s="258"/>
      <c r="C49" s="104">
        <f>IFERROR(IF('Cost Based Service Req.'!I146&lt;&gt;"",'Cost Based Service Req.'!I146,0),0)</f>
        <v>0</v>
      </c>
      <c r="D49" s="73"/>
      <c r="E49" s="73"/>
      <c r="F49"/>
      <c r="G49" s="73"/>
    </row>
    <row r="50" spans="1:7" x14ac:dyDescent="0.2">
      <c r="A50" s="258" t="s">
        <v>569</v>
      </c>
      <c r="B50" s="258"/>
      <c r="C50" s="104">
        <f>IFERROR(IF('Cost Based Service Req.'!I147&lt;&gt;"",'Cost Based Service Req.'!I147,0),0)</f>
        <v>0</v>
      </c>
      <c r="F50"/>
    </row>
    <row r="51" spans="1:7" x14ac:dyDescent="0.2">
      <c r="A51" s="258" t="s">
        <v>577</v>
      </c>
      <c r="B51" s="258"/>
      <c r="C51" s="104">
        <f>IFERROR(IF('Cost Based Service Req.'!I148&lt;&gt;"",'Cost Based Service Req.'!I148,0),0)</f>
        <v>0</v>
      </c>
      <c r="F51"/>
    </row>
    <row r="52" spans="1:7" x14ac:dyDescent="0.2">
      <c r="A52" s="43"/>
      <c r="B52" s="43"/>
      <c r="C52" s="104"/>
      <c r="F52"/>
    </row>
    <row r="53" spans="1:7" x14ac:dyDescent="0.2">
      <c r="A53" s="43"/>
      <c r="B53" s="107" t="s">
        <v>581</v>
      </c>
      <c r="C53" s="108">
        <f>SUM(C46:C51)</f>
        <v>0</v>
      </c>
      <c r="D53" s="62" t="s">
        <v>360</v>
      </c>
      <c r="F53"/>
    </row>
    <row r="54" spans="1:7" x14ac:dyDescent="0.2">
      <c r="C54" s="138"/>
      <c r="F54"/>
    </row>
    <row r="55" spans="1:7" x14ac:dyDescent="0.2">
      <c r="B55" s="107" t="s">
        <v>581</v>
      </c>
      <c r="C55" s="108">
        <f>SUM(C42,C53)</f>
        <v>0</v>
      </c>
      <c r="D55" s="62" t="s">
        <v>360</v>
      </c>
      <c r="F55"/>
      <c r="G55"/>
    </row>
    <row r="56" spans="1:7" x14ac:dyDescent="0.2">
      <c r="B56" s="6" t="s">
        <v>361</v>
      </c>
      <c r="C56" s="104">
        <f>IFERROR(C55*'Cost Based Service Req.'!C15,0)</f>
        <v>0</v>
      </c>
      <c r="F56"/>
      <c r="G56"/>
    </row>
    <row r="57" spans="1:7" x14ac:dyDescent="0.2">
      <c r="B57" s="107" t="s">
        <v>581</v>
      </c>
      <c r="C57" s="108">
        <f>C55-C56</f>
        <v>0</v>
      </c>
      <c r="D57" s="62" t="s">
        <v>360</v>
      </c>
      <c r="F57"/>
      <c r="G57"/>
    </row>
    <row r="58" spans="1:7" x14ac:dyDescent="0.2">
      <c r="B58" s="107" t="s">
        <v>362</v>
      </c>
      <c r="C58" s="108">
        <f>IFERROR(C57*'Cost Based Service Req.'!C12%,0)</f>
        <v>0</v>
      </c>
      <c r="D58" s="62" t="str">
        <f>_xlfn.CONCAT(" @ ",'Cost Based Service Req.'!C12," %")</f>
        <v xml:space="preserve"> @ 15 %</v>
      </c>
      <c r="F58"/>
      <c r="G58"/>
    </row>
    <row r="59" spans="1:7" x14ac:dyDescent="0.2">
      <c r="B59" s="101" t="s">
        <v>583</v>
      </c>
      <c r="C59" s="93">
        <f>SUM(C57,C58)</f>
        <v>0</v>
      </c>
      <c r="D59" s="92"/>
      <c r="E59" s="92"/>
      <c r="F59"/>
    </row>
    <row r="60" spans="1:7" x14ac:dyDescent="0.2">
      <c r="B60" s="101"/>
      <c r="C60" s="139"/>
      <c r="D60" s="139"/>
      <c r="E60" s="139"/>
    </row>
    <row r="61" spans="1:7" x14ac:dyDescent="0.2">
      <c r="A61" s="276" t="str">
        <f>Disclaimer!A7</f>
        <v>Copyright © 2025 - M. Keuter - Some Rights Reserved</v>
      </c>
      <c r="B61" s="276"/>
      <c r="C61" s="276"/>
      <c r="D61" s="276"/>
      <c r="E61" s="276"/>
    </row>
    <row r="62" spans="1:7" x14ac:dyDescent="0.2"/>
    <row r="63" spans="1:7" x14ac:dyDescent="0.2"/>
    <row r="64" spans="1:7"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sheetData>
  <sheetProtection algorithmName="SHA-512" hashValue="9N9owcnT2D/G88bS4xApzJUKFCRUChr5zj0Sw2pc1i6a8j8eq9npIV416oW1LF9oGVTglWfIa879aUakZIOMRQ==" saltValue="bnFalLAMNJFrZ2gtEkeYlw==" spinCount="100000" sheet="1" objects="1" scenarios="1"/>
  <mergeCells count="26">
    <mergeCell ref="A61:E61"/>
    <mergeCell ref="A47:B47"/>
    <mergeCell ref="A48:B48"/>
    <mergeCell ref="A49:B49"/>
    <mergeCell ref="A50:B50"/>
    <mergeCell ref="A51:B51"/>
    <mergeCell ref="A35:B35"/>
    <mergeCell ref="A36:B36"/>
    <mergeCell ref="A37:B37"/>
    <mergeCell ref="A38:B38"/>
    <mergeCell ref="A46:B46"/>
    <mergeCell ref="A27:B27"/>
    <mergeCell ref="C29:E29"/>
    <mergeCell ref="A32:B32"/>
    <mergeCell ref="A33:B33"/>
    <mergeCell ref="A34:B34"/>
    <mergeCell ref="A19:B19"/>
    <mergeCell ref="A21:B21"/>
    <mergeCell ref="A23:B23"/>
    <mergeCell ref="A24:B24"/>
    <mergeCell ref="A26:B26"/>
    <mergeCell ref="A11:E11"/>
    <mergeCell ref="A12:E12"/>
    <mergeCell ref="D13:E13"/>
    <mergeCell ref="B15:D15"/>
    <mergeCell ref="B17:D17"/>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0C2CD"/>
  </sheetPr>
  <dimension ref="A1:BM1061"/>
  <sheetViews>
    <sheetView topLeftCell="A31" zoomScaleNormal="100" workbookViewId="0">
      <selection activeCell="C59" sqref="C59"/>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65" width="11.5703125" style="62"/>
  </cols>
  <sheetData>
    <row r="1" spans="1:5" x14ac:dyDescent="0.2">
      <c r="A1" s="96"/>
      <c r="B1" s="96"/>
      <c r="C1" s="96"/>
      <c r="D1" s="96"/>
      <c r="E1" s="96"/>
    </row>
    <row r="2" spans="1:5" x14ac:dyDescent="0.2">
      <c r="A2" s="97"/>
      <c r="B2" s="96"/>
      <c r="C2" s="96"/>
      <c r="D2" s="96"/>
      <c r="E2" s="96"/>
    </row>
    <row r="3" spans="1:5" x14ac:dyDescent="0.2">
      <c r="A3" s="97"/>
      <c r="B3" s="98" t="s">
        <v>364</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1" t="s">
        <v>16</v>
      </c>
      <c r="B11" s="271"/>
      <c r="C11" s="271"/>
      <c r="D11" s="271"/>
      <c r="E11" s="271"/>
    </row>
    <row r="12" spans="1:5" x14ac:dyDescent="0.2">
      <c r="A12" s="272"/>
      <c r="B12" s="272"/>
      <c r="C12" s="272"/>
      <c r="D12" s="272"/>
      <c r="E12" s="272"/>
    </row>
    <row r="13" spans="1:5" x14ac:dyDescent="0.2">
      <c r="A13" s="95"/>
      <c r="D13" s="249">
        <f>Cover!F13</f>
        <v>45483</v>
      </c>
      <c r="E13" s="249"/>
    </row>
    <row r="14" spans="1:5" x14ac:dyDescent="0.2"/>
    <row r="15" spans="1:5" x14ac:dyDescent="0.2">
      <c r="A15" s="101" t="s">
        <v>6</v>
      </c>
      <c r="B15" s="273" t="str">
        <f>IF(Cover!C17="","",Cover!C17)</f>
        <v/>
      </c>
      <c r="C15" s="298"/>
      <c r="D15" s="274"/>
    </row>
    <row r="16" spans="1:5" x14ac:dyDescent="0.2"/>
    <row r="17" spans="1:5" x14ac:dyDescent="0.2">
      <c r="A17" s="101" t="s">
        <v>8</v>
      </c>
      <c r="B17" s="273" t="str">
        <f>IF(Cover!C19="","",Cover!C19)</f>
        <v/>
      </c>
      <c r="C17" s="298"/>
      <c r="D17" s="274"/>
    </row>
    <row r="18" spans="1:5" x14ac:dyDescent="0.2"/>
    <row r="19" spans="1:5" x14ac:dyDescent="0.2">
      <c r="A19" s="299" t="s">
        <v>373</v>
      </c>
      <c r="B19" s="299"/>
      <c r="C19" s="145">
        <f>'Cost Based Service Req.'!C9</f>
        <v>0</v>
      </c>
      <c r="D19" s="62" t="s">
        <v>360</v>
      </c>
      <c r="E19"/>
    </row>
    <row r="20" spans="1:5" x14ac:dyDescent="0.2"/>
    <row r="21" spans="1:5" x14ac:dyDescent="0.2">
      <c r="A21" s="299" t="s">
        <v>395</v>
      </c>
      <c r="B21" s="299"/>
      <c r="C21" s="145">
        <f>'Cost Based Service Req.'!C43</f>
        <v>0</v>
      </c>
    </row>
    <row r="22" spans="1:5" x14ac:dyDescent="0.2"/>
    <row r="23" spans="1:5" x14ac:dyDescent="0.2">
      <c r="A23" s="267" t="s">
        <v>380</v>
      </c>
      <c r="B23" s="267"/>
      <c r="C23" s="221">
        <f>'Cost Based Service Req.'!C19</f>
        <v>0</v>
      </c>
      <c r="D23" s="105"/>
    </row>
    <row r="24" spans="1:5" x14ac:dyDescent="0.2">
      <c r="B24" s="101"/>
      <c r="C24" s="105"/>
      <c r="D24" s="105"/>
    </row>
    <row r="25" spans="1:5" x14ac:dyDescent="0.2">
      <c r="A25" s="267" t="s">
        <v>383</v>
      </c>
      <c r="B25" s="267"/>
      <c r="C25" s="221" t="str">
        <f>'Cost Based Service Req.'!C23</f>
        <v>--------</v>
      </c>
      <c r="D25" s="105"/>
    </row>
    <row r="26" spans="1:5" x14ac:dyDescent="0.2">
      <c r="A26" s="267" t="s">
        <v>385</v>
      </c>
      <c r="B26" s="267"/>
      <c r="C26" s="221">
        <f>'Cost Based Service Req.'!C26</f>
        <v>0</v>
      </c>
      <c r="D26" s="105"/>
    </row>
    <row r="27" spans="1:5" x14ac:dyDescent="0.2">
      <c r="A27"/>
      <c r="B27"/>
      <c r="C27"/>
      <c r="D27" s="105"/>
    </row>
    <row r="28" spans="1:5" x14ac:dyDescent="0.2">
      <c r="A28" s="267" t="s">
        <v>388</v>
      </c>
      <c r="B28" s="267"/>
      <c r="C28" s="221" t="str">
        <f>'Cost Based Service Req.'!C30</f>
        <v>--------</v>
      </c>
      <c r="D28" s="105"/>
    </row>
    <row r="29" spans="1:5" x14ac:dyDescent="0.2">
      <c r="A29" s="267" t="s">
        <v>389</v>
      </c>
      <c r="B29" s="267"/>
      <c r="C29" s="221" t="str">
        <f>'Cost Based Service Req.'!C34</f>
        <v>--------</v>
      </c>
      <c r="D29" s="105"/>
    </row>
    <row r="30" spans="1:5" x14ac:dyDescent="0.2">
      <c r="B30"/>
      <c r="C30"/>
    </row>
    <row r="31" spans="1:5" x14ac:dyDescent="0.2">
      <c r="B31" s="115" t="s">
        <v>365</v>
      </c>
      <c r="C31" s="115" t="s">
        <v>339</v>
      </c>
      <c r="D31" s="103"/>
    </row>
    <row r="32" spans="1:5" x14ac:dyDescent="0.2">
      <c r="B32" s="103"/>
      <c r="C32" s="103"/>
      <c r="D32" s="103"/>
    </row>
    <row r="33" spans="1:6" x14ac:dyDescent="0.2">
      <c r="B33" s="103"/>
      <c r="D33" s="134"/>
      <c r="E33" s="135"/>
      <c r="F33"/>
    </row>
    <row r="34" spans="1:6" x14ac:dyDescent="0.2">
      <c r="A34" s="258" t="s">
        <v>340</v>
      </c>
      <c r="B34" s="258"/>
      <c r="C34" s="104">
        <f>IFERROR(IF('Data &amp; Calc Sheet'!F45="YES",'Data &amp; Calc Sheet'!J45/'Cost Based Service Req.'!$C$43,0),)</f>
        <v>0</v>
      </c>
      <c r="D34" s="79"/>
      <c r="E34" s="106"/>
      <c r="F34"/>
    </row>
    <row r="35" spans="1:6" x14ac:dyDescent="0.2">
      <c r="A35" s="258" t="s">
        <v>342</v>
      </c>
      <c r="B35" s="258"/>
      <c r="C35" s="104">
        <f>IFERROR(IF('Data &amp; Calc Sheet'!F46="YES",'Data &amp; Calc Sheet'!J46/'Cost Based Service Req.'!$C$43,0),)</f>
        <v>0</v>
      </c>
      <c r="D35" s="79"/>
      <c r="E35" s="106"/>
      <c r="F35"/>
    </row>
    <row r="36" spans="1:6" x14ac:dyDescent="0.2">
      <c r="A36" s="258" t="s">
        <v>344</v>
      </c>
      <c r="B36" s="258"/>
      <c r="C36" s="104">
        <f>IFERROR(IF('Data &amp; Calc Sheet'!F47="YES",'Data &amp; Calc Sheet'!J47/'Cost Based Service Req.'!$C$43,0),)</f>
        <v>0</v>
      </c>
      <c r="D36" s="79"/>
      <c r="E36" s="106"/>
      <c r="F36"/>
    </row>
    <row r="37" spans="1:6" x14ac:dyDescent="0.2">
      <c r="A37" s="275" t="s">
        <v>346</v>
      </c>
      <c r="B37" s="275"/>
      <c r="C37" s="104">
        <f>IFERROR(IF('Data &amp; Calc Sheet'!F48="YES",'Data &amp; Calc Sheet'!J48/'Cost Based Service Req.'!$C$43,0),)</f>
        <v>0</v>
      </c>
      <c r="D37" s="79"/>
      <c r="E37" s="106"/>
      <c r="F37"/>
    </row>
    <row r="38" spans="1:6" x14ac:dyDescent="0.2">
      <c r="A38" s="275" t="s">
        <v>578</v>
      </c>
      <c r="B38" s="275"/>
      <c r="C38" s="104">
        <f>IFERROR(IF('Data &amp; Calc Sheet'!F49="YES",'Data &amp; Calc Sheet'!J49/'Cost Based Service Req.'!$C$43,0),)</f>
        <v>0</v>
      </c>
      <c r="D38" s="79"/>
      <c r="E38" s="106"/>
      <c r="F38"/>
    </row>
    <row r="39" spans="1:6" x14ac:dyDescent="0.2">
      <c r="A39" s="258" t="s">
        <v>579</v>
      </c>
      <c r="B39" s="258"/>
      <c r="C39" s="104">
        <f>IFERROR(IF('Data &amp; Calc Sheet'!F50="YES",'Data &amp; Calc Sheet'!J50/'Cost Based Service Req.'!$C$43,0),)</f>
        <v>0</v>
      </c>
      <c r="D39" s="79"/>
      <c r="E39" s="106"/>
      <c r="F39"/>
    </row>
    <row r="40" spans="1:6" x14ac:dyDescent="0.2">
      <c r="A40" s="258" t="s">
        <v>580</v>
      </c>
      <c r="B40" s="258"/>
      <c r="C40" s="104">
        <f>IFERROR(IF('Data &amp; Calc Sheet'!F51="YES",'Data &amp; Calc Sheet'!J51/'Cost Based Service Req.'!$C$43,0),)</f>
        <v>0</v>
      </c>
      <c r="D40" s="79"/>
      <c r="E40" s="106"/>
      <c r="F40"/>
    </row>
    <row r="41" spans="1:6" x14ac:dyDescent="0.2">
      <c r="B41" s="43"/>
      <c r="C41" s="104"/>
      <c r="D41" s="146"/>
      <c r="E41" s="106"/>
    </row>
    <row r="42" spans="1:6" x14ac:dyDescent="0.2">
      <c r="B42" s="107" t="s">
        <v>581</v>
      </c>
      <c r="C42" s="108">
        <f>SUM(C34:C40)</f>
        <v>0</v>
      </c>
      <c r="D42" s="62" t="s">
        <v>360</v>
      </c>
      <c r="F42"/>
    </row>
    <row r="43" spans="1:6" x14ac:dyDescent="0.2">
      <c r="B43" s="43"/>
      <c r="C43" s="104"/>
      <c r="D43" s="135"/>
      <c r="E43"/>
    </row>
    <row r="44" spans="1:6" x14ac:dyDescent="0.2">
      <c r="B44" s="126" t="s">
        <v>173</v>
      </c>
      <c r="C44" s="147"/>
      <c r="E44"/>
    </row>
    <row r="45" spans="1:6" x14ac:dyDescent="0.2">
      <c r="B45" s="43"/>
      <c r="C45" s="104"/>
      <c r="E45"/>
    </row>
    <row r="46" spans="1:6" x14ac:dyDescent="0.2">
      <c r="A46" s="258" t="s">
        <v>498</v>
      </c>
      <c r="B46" s="258"/>
      <c r="C46" s="104">
        <f>IFERROR(IF('Cost Based Service Req.'!I143&lt;&gt;"",'Cost Based Service Req.'!I143/'Cost Based Service Req.'!$C$43,0),0)</f>
        <v>0</v>
      </c>
      <c r="D46" s="104"/>
      <c r="E46"/>
    </row>
    <row r="47" spans="1:6" x14ac:dyDescent="0.2">
      <c r="A47" s="258" t="s">
        <v>532</v>
      </c>
      <c r="B47" s="258"/>
      <c r="C47" s="104">
        <f>IFERROR(IF('Cost Based Service Req.'!I144&lt;&gt;"",'Cost Based Service Req.'!I144/'Cost Based Service Req.'!$C$43,0),0)</f>
        <v>0</v>
      </c>
      <c r="D47" s="104"/>
      <c r="E47"/>
    </row>
    <row r="48" spans="1:6" x14ac:dyDescent="0.2">
      <c r="A48" s="258" t="s">
        <v>551</v>
      </c>
      <c r="B48" s="258"/>
      <c r="C48" s="104">
        <f>IFERROR(IF('Cost Based Service Req.'!I145&lt;&gt;"",'Cost Based Service Req.'!I145/'Cost Based Service Req.'!$C$43,0),0)</f>
        <v>0</v>
      </c>
      <c r="D48" s="104"/>
      <c r="E48"/>
    </row>
    <row r="49" spans="1:9" x14ac:dyDescent="0.2">
      <c r="A49" s="258" t="s">
        <v>582</v>
      </c>
      <c r="B49" s="258"/>
      <c r="C49" s="104">
        <f>IFERROR(IF('Cost Based Service Req.'!I146&lt;&gt;"",'Cost Based Service Req.'!I146/'Cost Based Service Req.'!$C$43,0),0)</f>
        <v>0</v>
      </c>
      <c r="D49" s="104"/>
      <c r="E49"/>
      <c r="F49" s="73"/>
      <c r="G49" s="73"/>
      <c r="H49" s="73"/>
      <c r="I49" s="44"/>
    </row>
    <row r="50" spans="1:9" x14ac:dyDescent="0.2">
      <c r="A50" s="258" t="s">
        <v>569</v>
      </c>
      <c r="B50" s="258"/>
      <c r="C50" s="104">
        <f>IFERROR(IF('Cost Based Service Req.'!I147&lt;&gt;"",'Cost Based Service Req.'!I147/'Cost Based Service Req.'!$C$43,0),0)</f>
        <v>0</v>
      </c>
      <c r="D50" s="104"/>
      <c r="E50"/>
    </row>
    <row r="51" spans="1:9" x14ac:dyDescent="0.2">
      <c r="A51" s="258" t="s">
        <v>577</v>
      </c>
      <c r="B51" s="258"/>
      <c r="C51" s="104">
        <f>IFERROR(IF('Cost Based Service Req.'!I148&lt;&gt;"",'Cost Based Service Req.'!I148/'Cost Based Service Req.'!$C$43,0),0)</f>
        <v>0</v>
      </c>
      <c r="D51" s="104"/>
      <c r="E51"/>
    </row>
    <row r="52" spans="1:9" x14ac:dyDescent="0.2">
      <c r="C52" s="138"/>
      <c r="D52" s="139"/>
      <c r="E52"/>
    </row>
    <row r="53" spans="1:9" x14ac:dyDescent="0.2">
      <c r="B53" s="107" t="s">
        <v>581</v>
      </c>
      <c r="C53" s="108">
        <f>SUM(C46:C51)</f>
        <v>0</v>
      </c>
      <c r="D53" s="62" t="s">
        <v>360</v>
      </c>
      <c r="E53"/>
    </row>
    <row r="54" spans="1:9" x14ac:dyDescent="0.2">
      <c r="C54" s="138"/>
      <c r="E54"/>
    </row>
    <row r="55" spans="1:9" x14ac:dyDescent="0.2">
      <c r="B55" s="107" t="s">
        <v>581</v>
      </c>
      <c r="C55" s="108">
        <f>SUM(C42,C53)</f>
        <v>0</v>
      </c>
      <c r="D55" s="62" t="s">
        <v>360</v>
      </c>
      <c r="E55"/>
      <c r="F55"/>
    </row>
    <row r="56" spans="1:9" x14ac:dyDescent="0.2">
      <c r="B56" s="6" t="s">
        <v>361</v>
      </c>
      <c r="C56" s="79">
        <f>IFERROR(C55*'Cost Based Service Req.'!C15,0)</f>
        <v>0</v>
      </c>
      <c r="D56"/>
      <c r="E56"/>
      <c r="F56"/>
    </row>
    <row r="57" spans="1:9" x14ac:dyDescent="0.2">
      <c r="B57" s="107" t="s">
        <v>581</v>
      </c>
      <c r="C57" s="116">
        <f>C55-C56</f>
        <v>0</v>
      </c>
      <c r="D57" s="62" t="s">
        <v>360</v>
      </c>
      <c r="E57"/>
      <c r="F57"/>
    </row>
    <row r="58" spans="1:9" x14ac:dyDescent="0.2">
      <c r="B58" s="107" t="s">
        <v>362</v>
      </c>
      <c r="C58" s="137">
        <f>IFERROR(C57*'Cost Based Service Req.'!C12%,0)</f>
        <v>0</v>
      </c>
      <c r="D58" s="62" t="str">
        <f>_xlfn.CONCAT(" @ ",'Cost Based Service Req.'!C12," %")</f>
        <v xml:space="preserve"> @ 15 %</v>
      </c>
      <c r="E58"/>
      <c r="F58"/>
    </row>
    <row r="59" spans="1:9" x14ac:dyDescent="0.2">
      <c r="B59" s="101" t="s">
        <v>583</v>
      </c>
      <c r="C59" s="93">
        <f>SUM(C57,C58)</f>
        <v>0</v>
      </c>
      <c r="D59" s="139"/>
      <c r="E59"/>
    </row>
    <row r="60" spans="1:9" x14ac:dyDescent="0.2">
      <c r="B60" s="101"/>
      <c r="C60" s="139"/>
      <c r="D60" s="139"/>
    </row>
    <row r="61" spans="1:9" x14ac:dyDescent="0.2">
      <c r="A61" s="276" t="str">
        <f>Disclaimer!A7</f>
        <v>Copyright © 2025 - M. Keuter - Some Rights Reserved</v>
      </c>
      <c r="B61" s="276"/>
      <c r="C61" s="276"/>
      <c r="D61" s="276"/>
      <c r="E61" s="276"/>
    </row>
    <row r="62" spans="1:9" x14ac:dyDescent="0.2">
      <c r="A62" s="96"/>
      <c r="B62" s="96"/>
      <c r="C62" s="96"/>
      <c r="D62" s="96"/>
      <c r="E62" s="96"/>
    </row>
    <row r="63" spans="1:9" x14ac:dyDescent="0.2">
      <c r="A63" s="97"/>
      <c r="B63" s="96"/>
      <c r="C63" s="96"/>
      <c r="D63" s="96"/>
      <c r="E63" s="96"/>
    </row>
    <row r="64" spans="1:9" x14ac:dyDescent="0.2">
      <c r="A64" s="97"/>
      <c r="B64" s="98"/>
      <c r="C64" s="96"/>
      <c r="D64" s="96"/>
      <c r="E64" s="96"/>
    </row>
    <row r="65" spans="1:5" x14ac:dyDescent="0.2">
      <c r="A65" s="97"/>
      <c r="B65" s="96"/>
      <c r="C65" s="96"/>
      <c r="D65" s="96"/>
      <c r="E65" s="96"/>
    </row>
    <row r="66" spans="1:5" x14ac:dyDescent="0.2">
      <c r="A66" s="97"/>
      <c r="B66" s="96"/>
      <c r="C66" s="96"/>
      <c r="D66" s="96"/>
      <c r="E66" s="96"/>
    </row>
    <row r="67" spans="1:5" x14ac:dyDescent="0.2">
      <c r="A67" s="97"/>
      <c r="B67" s="96"/>
      <c r="C67" s="96"/>
      <c r="D67" s="96"/>
      <c r="E67" s="96"/>
    </row>
    <row r="68" spans="1:5" x14ac:dyDescent="0.2">
      <c r="A68" s="97"/>
      <c r="B68" s="96"/>
      <c r="C68" s="96"/>
      <c r="D68" s="96"/>
      <c r="E68" s="96"/>
    </row>
    <row r="69" spans="1:5" x14ac:dyDescent="0.2">
      <c r="A69" s="97"/>
      <c r="B69" s="96"/>
      <c r="C69" s="96"/>
      <c r="D69" s="96"/>
      <c r="E69" s="96"/>
    </row>
    <row r="70" spans="1:5" ht="15.75" x14ac:dyDescent="0.25">
      <c r="A70" s="99"/>
      <c r="B70" s="96"/>
      <c r="C70" s="96"/>
      <c r="D70" s="96"/>
      <c r="E70" s="96"/>
    </row>
    <row r="71" spans="1:5" ht="15.75" x14ac:dyDescent="0.25">
      <c r="A71" s="99"/>
      <c r="B71" s="96"/>
      <c r="C71" s="96"/>
      <c r="D71" s="96"/>
      <c r="E71" s="96"/>
    </row>
    <row r="72" spans="1:5" ht="15.75" x14ac:dyDescent="0.25">
      <c r="A72" s="100"/>
    </row>
    <row r="73" spans="1:5" x14ac:dyDescent="0.2">
      <c r="A73" s="95"/>
    </row>
    <row r="74" spans="1:5" x14ac:dyDescent="0.2">
      <c r="A74" s="95"/>
      <c r="D74" s="24"/>
      <c r="E74" s="140"/>
    </row>
    <row r="75" spans="1:5" x14ac:dyDescent="0.2"/>
    <row r="76" spans="1:5" x14ac:dyDescent="0.2">
      <c r="A76" s="101"/>
      <c r="B76" s="135"/>
    </row>
    <row r="77" spans="1:5" x14ac:dyDescent="0.2"/>
    <row r="78" spans="1:5" x14ac:dyDescent="0.2">
      <c r="A78" s="101"/>
      <c r="B78" s="135"/>
    </row>
    <row r="79" spans="1:5" x14ac:dyDescent="0.2"/>
    <row r="80" spans="1:5" x14ac:dyDescent="0.2">
      <c r="A80" s="101"/>
      <c r="B80" s="101"/>
      <c r="C80" s="104"/>
      <c r="E80"/>
    </row>
    <row r="81" spans="1:5" x14ac:dyDescent="0.2"/>
    <row r="82" spans="1:5" x14ac:dyDescent="0.2">
      <c r="A82" s="101"/>
      <c r="B82" s="44"/>
      <c r="C82" s="104"/>
    </row>
    <row r="83" spans="1:5" x14ac:dyDescent="0.2"/>
    <row r="84" spans="1:5" x14ac:dyDescent="0.2">
      <c r="A84" s="43"/>
      <c r="B84" s="101"/>
      <c r="C84" s="105"/>
      <c r="D84" s="105"/>
    </row>
    <row r="85" spans="1:5" x14ac:dyDescent="0.2">
      <c r="B85" s="101"/>
      <c r="C85" s="105"/>
      <c r="D85" s="105"/>
    </row>
    <row r="86" spans="1:5" x14ac:dyDescent="0.2">
      <c r="A86" s="44"/>
      <c r="B86" s="101"/>
      <c r="C86" s="105"/>
      <c r="D86" s="105"/>
    </row>
    <row r="87" spans="1:5" x14ac:dyDescent="0.2">
      <c r="A87" s="44"/>
      <c r="C87" s="105"/>
      <c r="D87" s="105"/>
    </row>
    <row r="88" spans="1:5" x14ac:dyDescent="0.2">
      <c r="A88"/>
      <c r="B88"/>
      <c r="C88"/>
      <c r="D88" s="105"/>
    </row>
    <row r="89" spans="1:5" x14ac:dyDescent="0.2">
      <c r="B89" s="101"/>
      <c r="C89" s="105"/>
      <c r="D89" s="105"/>
    </row>
    <row r="90" spans="1:5" x14ac:dyDescent="0.2">
      <c r="B90" s="101"/>
      <c r="C90" s="105"/>
      <c r="D90" s="105"/>
    </row>
    <row r="91" spans="1:5" x14ac:dyDescent="0.2">
      <c r="B91"/>
      <c r="C91"/>
    </row>
    <row r="92" spans="1:5" x14ac:dyDescent="0.2">
      <c r="B92" s="103"/>
      <c r="C92" s="103"/>
      <c r="D92"/>
    </row>
    <row r="93" spans="1:5" x14ac:dyDescent="0.2">
      <c r="B93" s="103"/>
      <c r="C93" s="103"/>
      <c r="D93" s="103"/>
    </row>
    <row r="94" spans="1:5" x14ac:dyDescent="0.2">
      <c r="B94" s="103"/>
      <c r="D94" s="134"/>
      <c r="E94" s="135"/>
    </row>
    <row r="95" spans="1:5" x14ac:dyDescent="0.2">
      <c r="A95" s="43"/>
      <c r="B95" s="43"/>
      <c r="C95" s="79"/>
      <c r="D95" s="106"/>
      <c r="E95"/>
    </row>
    <row r="96" spans="1:5" x14ac:dyDescent="0.2">
      <c r="A96" s="43"/>
      <c r="B96" s="43"/>
      <c r="C96" s="79"/>
      <c r="D96" s="106"/>
      <c r="E96"/>
    </row>
    <row r="97" spans="1:5" x14ac:dyDescent="0.2">
      <c r="A97" s="43"/>
      <c r="B97" s="43"/>
      <c r="C97" s="79"/>
      <c r="D97" s="106"/>
      <c r="E97"/>
    </row>
    <row r="98" spans="1:5" x14ac:dyDescent="0.2">
      <c r="A98" s="107"/>
      <c r="B98" s="43"/>
      <c r="C98" s="79"/>
      <c r="D98" s="106"/>
      <c r="E98"/>
    </row>
    <row r="99" spans="1:5" x14ac:dyDescent="0.2">
      <c r="A99" s="107"/>
      <c r="B99" s="43"/>
      <c r="C99" s="79"/>
      <c r="D99" s="106"/>
      <c r="E99"/>
    </row>
    <row r="100" spans="1:5" x14ac:dyDescent="0.2">
      <c r="A100" s="43"/>
      <c r="B100" s="43"/>
      <c r="C100" s="79"/>
      <c r="D100" s="106"/>
      <c r="E100"/>
    </row>
    <row r="101" spans="1:5" x14ac:dyDescent="0.2">
      <c r="A101" s="43"/>
      <c r="B101" s="43"/>
      <c r="C101" s="79"/>
      <c r="D101" s="106"/>
      <c r="E101"/>
    </row>
    <row r="102" spans="1:5" x14ac:dyDescent="0.2">
      <c r="B102" s="43"/>
      <c r="C102" s="146"/>
      <c r="D102" s="106"/>
      <c r="E102"/>
    </row>
    <row r="103" spans="1:5" x14ac:dyDescent="0.2">
      <c r="B103" s="107"/>
      <c r="C103" s="104"/>
      <c r="E103"/>
    </row>
    <row r="104" spans="1:5" x14ac:dyDescent="0.2">
      <c r="B104" s="43"/>
      <c r="C104" s="104"/>
      <c r="D104" s="135"/>
      <c r="E104"/>
    </row>
    <row r="105" spans="1:5" x14ac:dyDescent="0.2">
      <c r="B105" s="29"/>
      <c r="C105" s="104"/>
      <c r="E105"/>
    </row>
    <row r="106" spans="1:5" x14ac:dyDescent="0.2">
      <c r="B106" s="43"/>
      <c r="C106" s="104"/>
      <c r="E106"/>
    </row>
    <row r="107" spans="1:5" x14ac:dyDescent="0.2">
      <c r="A107" s="43"/>
      <c r="B107" s="43"/>
      <c r="C107" s="104"/>
      <c r="D107"/>
      <c r="E107"/>
    </row>
    <row r="108" spans="1:5" x14ac:dyDescent="0.2">
      <c r="A108" s="43"/>
      <c r="B108" s="43"/>
      <c r="C108" s="104"/>
      <c r="D108"/>
      <c r="E108"/>
    </row>
    <row r="109" spans="1:5" x14ac:dyDescent="0.2">
      <c r="A109" s="43"/>
      <c r="B109" s="43"/>
      <c r="C109" s="104"/>
      <c r="D109"/>
      <c r="E109"/>
    </row>
    <row r="110" spans="1:5" x14ac:dyDescent="0.2">
      <c r="A110" s="43"/>
      <c r="B110" s="43"/>
      <c r="C110" s="104"/>
      <c r="D110"/>
      <c r="E110"/>
    </row>
    <row r="111" spans="1:5" x14ac:dyDescent="0.2">
      <c r="A111" s="43"/>
      <c r="B111" s="43"/>
      <c r="C111" s="104"/>
      <c r="D111"/>
      <c r="E111"/>
    </row>
    <row r="112" spans="1:5" x14ac:dyDescent="0.2">
      <c r="A112" s="43"/>
      <c r="B112" s="43"/>
      <c r="C112" s="104"/>
      <c r="D112"/>
      <c r="E112"/>
    </row>
    <row r="113" spans="1:5" x14ac:dyDescent="0.2">
      <c r="C113" s="139"/>
      <c r="D113"/>
      <c r="E113"/>
    </row>
    <row r="114" spans="1:5" x14ac:dyDescent="0.2">
      <c r="B114" s="107"/>
      <c r="C114" s="104"/>
      <c r="E114"/>
    </row>
    <row r="115" spans="1:5" x14ac:dyDescent="0.2">
      <c r="C115" s="138"/>
      <c r="D115" s="139"/>
    </row>
    <row r="116" spans="1:5" x14ac:dyDescent="0.2">
      <c r="B116" s="107"/>
      <c r="C116" s="104"/>
      <c r="E116"/>
    </row>
    <row r="117" spans="1:5" x14ac:dyDescent="0.2">
      <c r="B117" s="6"/>
      <c r="C117" s="79"/>
      <c r="D117"/>
      <c r="E117"/>
    </row>
    <row r="118" spans="1:5" x14ac:dyDescent="0.2">
      <c r="B118" s="107"/>
      <c r="C118" s="104"/>
      <c r="E118"/>
    </row>
    <row r="119" spans="1:5" x14ac:dyDescent="0.2">
      <c r="B119" s="107"/>
      <c r="C119" s="104"/>
      <c r="E119"/>
    </row>
    <row r="120" spans="1:5" x14ac:dyDescent="0.2">
      <c r="B120" s="101"/>
      <c r="C120" s="92"/>
      <c r="D120" s="148"/>
      <c r="E120"/>
    </row>
    <row r="121" spans="1:5" x14ac:dyDescent="0.2">
      <c r="B121" s="101"/>
      <c r="C121" s="139"/>
      <c r="D121" s="139"/>
    </row>
    <row r="122" spans="1:5" x14ac:dyDescent="0.2">
      <c r="A122" s="112"/>
    </row>
    <row r="123" spans="1:5" x14ac:dyDescent="0.2"/>
    <row r="124" spans="1:5" x14ac:dyDescent="0.2"/>
    <row r="125" spans="1:5" x14ac:dyDescent="0.2"/>
    <row r="126" spans="1:5" x14ac:dyDescent="0.2"/>
    <row r="127" spans="1:5" x14ac:dyDescent="0.2"/>
    <row r="128" spans="1:5"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sheetData>
  <sheetProtection algorithmName="SHA-512" hashValue="NUYweM4llEyjYkTpRbeP10ZIpTg7mOshPwxgUL8idQOsVlMiy2GAMxJBt17aTgggrOfY+UB97czw6dlQpsY0hA==" saltValue="PTdNik98K6zGf57KlGJKOQ==" spinCount="100000" sheet="1" objects="1" scenarios="1"/>
  <mergeCells count="26">
    <mergeCell ref="A61:E61"/>
    <mergeCell ref="A47:B47"/>
    <mergeCell ref="A48:B48"/>
    <mergeCell ref="A49:B49"/>
    <mergeCell ref="A50:B50"/>
    <mergeCell ref="A51:B51"/>
    <mergeCell ref="A37:B37"/>
    <mergeCell ref="A38:B38"/>
    <mergeCell ref="A39:B39"/>
    <mergeCell ref="A40:B40"/>
    <mergeCell ref="A46:B46"/>
    <mergeCell ref="A28:B28"/>
    <mergeCell ref="A29:B29"/>
    <mergeCell ref="A34:B34"/>
    <mergeCell ref="A35:B35"/>
    <mergeCell ref="A36:B36"/>
    <mergeCell ref="A19:B19"/>
    <mergeCell ref="A21:B21"/>
    <mergeCell ref="A23:B23"/>
    <mergeCell ref="A25:B25"/>
    <mergeCell ref="A26:B26"/>
    <mergeCell ref="A11:E11"/>
    <mergeCell ref="A12:E12"/>
    <mergeCell ref="D13:E13"/>
    <mergeCell ref="B15:D15"/>
    <mergeCell ref="B17:D17"/>
  </mergeCells>
  <pageMargins left="0.78749999999999998" right="0.78749999999999998" top="0.78749999999999998" bottom="0.78749999999999998" header="0.511811023622047" footer="0.511811023622047"/>
  <pageSetup paperSize="9" scale="92" orientation="portrait" horizontalDpi="300" verticalDpi="300"/>
  <rowBreaks count="1" manualBreakCount="1">
    <brk id="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0C2CD"/>
  </sheetPr>
  <dimension ref="A1:J1061"/>
  <sheetViews>
    <sheetView topLeftCell="A10" zoomScaleNormal="100" workbookViewId="0">
      <selection activeCell="D70" sqref="D70"/>
    </sheetView>
  </sheetViews>
  <sheetFormatPr defaultColWidth="11.5703125" defaultRowHeight="12.75" customHeight="1" x14ac:dyDescent="0.2"/>
  <cols>
    <col min="1" max="1" width="15.7109375" style="62" customWidth="1"/>
    <col min="2" max="2" width="23.5703125" style="62" customWidth="1"/>
    <col min="3" max="3" width="18.42578125" style="62" customWidth="1"/>
    <col min="4" max="5" width="13.140625" style="62" customWidth="1"/>
    <col min="6" max="6" width="14.42578125" style="62" customWidth="1"/>
    <col min="7" max="16384" width="11.5703125" style="62"/>
  </cols>
  <sheetData>
    <row r="1" spans="1:6" x14ac:dyDescent="0.2">
      <c r="A1" s="97"/>
      <c r="B1" s="96"/>
      <c r="C1" s="96"/>
      <c r="D1" s="96"/>
      <c r="E1" s="96"/>
      <c r="F1" s="96"/>
    </row>
    <row r="2" spans="1:6" x14ac:dyDescent="0.2">
      <c r="A2" s="97"/>
      <c r="B2" s="96"/>
      <c r="C2" s="96"/>
      <c r="D2" s="96"/>
      <c r="E2" s="96"/>
      <c r="F2" s="96"/>
    </row>
    <row r="3" spans="1:6" x14ac:dyDescent="0.2">
      <c r="A3" s="97"/>
      <c r="B3" s="98" t="s">
        <v>364</v>
      </c>
      <c r="C3" s="96"/>
      <c r="D3" s="96"/>
      <c r="E3" s="96"/>
      <c r="F3" s="96"/>
    </row>
    <row r="4" spans="1:6" x14ac:dyDescent="0.2">
      <c r="A4" s="97"/>
      <c r="B4" s="96"/>
      <c r="C4" s="96"/>
      <c r="D4" s="96"/>
      <c r="E4" s="96"/>
      <c r="F4" s="96"/>
    </row>
    <row r="5" spans="1:6" x14ac:dyDescent="0.2">
      <c r="A5" s="97"/>
      <c r="B5" s="96"/>
      <c r="C5" s="96"/>
      <c r="D5" s="96"/>
      <c r="E5" s="96"/>
      <c r="F5" s="96"/>
    </row>
    <row r="6" spans="1:6" x14ac:dyDescent="0.2">
      <c r="A6" s="97"/>
      <c r="B6" s="96"/>
      <c r="C6" s="96"/>
      <c r="D6" s="96"/>
      <c r="E6" s="96"/>
      <c r="F6" s="96"/>
    </row>
    <row r="7" spans="1:6" x14ac:dyDescent="0.2">
      <c r="A7" s="97"/>
      <c r="B7" s="96"/>
      <c r="C7" s="96"/>
      <c r="D7" s="96"/>
      <c r="E7" s="96"/>
      <c r="F7" s="96"/>
    </row>
    <row r="8" spans="1:6" x14ac:dyDescent="0.2">
      <c r="A8" s="97"/>
      <c r="B8" s="96"/>
      <c r="C8" s="96"/>
      <c r="D8" s="96"/>
      <c r="E8" s="96"/>
      <c r="F8" s="96"/>
    </row>
    <row r="9" spans="1:6" ht="15.75" x14ac:dyDescent="0.25">
      <c r="A9" s="99"/>
      <c r="B9" s="96"/>
      <c r="C9" s="96"/>
      <c r="D9" s="96"/>
      <c r="E9" s="96"/>
      <c r="F9" s="96"/>
    </row>
    <row r="10" spans="1:6" ht="15.75" x14ac:dyDescent="0.2">
      <c r="A10" s="245" t="s">
        <v>16</v>
      </c>
      <c r="B10" s="245"/>
      <c r="C10" s="245"/>
      <c r="D10" s="245"/>
      <c r="E10" s="245"/>
      <c r="F10" s="245"/>
    </row>
    <row r="11" spans="1:6" x14ac:dyDescent="0.2">
      <c r="A11" s="248"/>
      <c r="B11" s="248"/>
      <c r="C11" s="248"/>
      <c r="D11" s="248"/>
      <c r="E11" s="248"/>
      <c r="F11" s="248"/>
    </row>
    <row r="12" spans="1:6" x14ac:dyDescent="0.2">
      <c r="A12" s="95"/>
      <c r="D12" s="249">
        <f>Cover!F13</f>
        <v>45483</v>
      </c>
      <c r="E12" s="249"/>
      <c r="F12" s="140"/>
    </row>
    <row r="13" spans="1:6" x14ac:dyDescent="0.2"/>
    <row r="14" spans="1:6" x14ac:dyDescent="0.2">
      <c r="A14" s="101" t="s">
        <v>6</v>
      </c>
      <c r="B14" s="273" t="str">
        <f>IF(Cover!C17="","",Cover!C17)</f>
        <v/>
      </c>
      <c r="C14" s="298"/>
      <c r="D14" s="274"/>
    </row>
    <row r="15" spans="1:6" x14ac:dyDescent="0.2"/>
    <row r="16" spans="1:6" x14ac:dyDescent="0.2">
      <c r="A16" s="101" t="s">
        <v>8</v>
      </c>
      <c r="B16" s="273" t="str">
        <f>IF(Cover!C19="","",Cover!C19)</f>
        <v/>
      </c>
      <c r="C16" s="298"/>
      <c r="D16" s="274"/>
    </row>
    <row r="17" spans="1:6" x14ac:dyDescent="0.2"/>
    <row r="18" spans="1:6" x14ac:dyDescent="0.2">
      <c r="A18" s="299" t="s">
        <v>373</v>
      </c>
      <c r="B18" s="299"/>
      <c r="C18" s="145">
        <f>'Cost Based Service Req.'!C9</f>
        <v>0</v>
      </c>
      <c r="D18" s="62" t="s">
        <v>360</v>
      </c>
    </row>
    <row r="19" spans="1:6" x14ac:dyDescent="0.2"/>
    <row r="20" spans="1:6" x14ac:dyDescent="0.2">
      <c r="A20" s="299" t="s">
        <v>395</v>
      </c>
      <c r="B20" s="299"/>
      <c r="C20" s="145">
        <f>'Cost Based Service Req.'!C43</f>
        <v>0</v>
      </c>
    </row>
    <row r="21" spans="1:6" x14ac:dyDescent="0.2"/>
    <row r="22" spans="1:6" x14ac:dyDescent="0.2">
      <c r="A22" s="267" t="s">
        <v>380</v>
      </c>
      <c r="B22" s="267"/>
      <c r="C22" s="221">
        <f>'Cost Based Service Req.'!C19</f>
        <v>0</v>
      </c>
      <c r="D22" s="105"/>
      <c r="E22" s="105"/>
    </row>
    <row r="23" spans="1:6" x14ac:dyDescent="0.2">
      <c r="B23" s="101"/>
      <c r="C23" s="105"/>
      <c r="D23" s="105"/>
      <c r="E23" s="105"/>
    </row>
    <row r="24" spans="1:6" x14ac:dyDescent="0.2">
      <c r="A24" s="267" t="s">
        <v>383</v>
      </c>
      <c r="B24" s="267"/>
      <c r="C24" s="221" t="str">
        <f>'Cost Based Service Req.'!C23</f>
        <v>--------</v>
      </c>
      <c r="D24" s="105"/>
      <c r="E24" s="105"/>
    </row>
    <row r="25" spans="1:6" x14ac:dyDescent="0.2">
      <c r="A25" s="267" t="s">
        <v>385</v>
      </c>
      <c r="B25" s="267"/>
      <c r="C25" s="221">
        <f>'Cost Based Service Req.'!C26</f>
        <v>0</v>
      </c>
      <c r="E25" s="105"/>
    </row>
    <row r="26" spans="1:6" x14ac:dyDescent="0.2">
      <c r="D26" s="105"/>
      <c r="E26" s="105"/>
    </row>
    <row r="27" spans="1:6" x14ac:dyDescent="0.2">
      <c r="B27" s="101" t="s">
        <v>388</v>
      </c>
      <c r="C27" s="221" t="str">
        <f>'Cost Based Service Req.'!C30</f>
        <v>--------</v>
      </c>
      <c r="D27" s="105"/>
      <c r="E27" s="105"/>
    </row>
    <row r="28" spans="1:6" x14ac:dyDescent="0.2">
      <c r="B28" s="101" t="s">
        <v>389</v>
      </c>
      <c r="C28" s="221" t="str">
        <f>'Cost Based Service Req.'!C34</f>
        <v>--------</v>
      </c>
      <c r="E28" s="105"/>
    </row>
    <row r="29" spans="1:6" x14ac:dyDescent="0.2"/>
    <row r="30" spans="1:6" x14ac:dyDescent="0.2">
      <c r="B30" s="115" t="s">
        <v>365</v>
      </c>
      <c r="C30" s="284" t="s">
        <v>584</v>
      </c>
      <c r="D30" s="284"/>
      <c r="E30" s="284"/>
      <c r="F30" s="103"/>
    </row>
    <row r="31" spans="1:6" x14ac:dyDescent="0.2">
      <c r="B31" s="103"/>
      <c r="C31" s="103"/>
      <c r="D31" s="103"/>
      <c r="E31" s="103"/>
    </row>
    <row r="32" spans="1:6" x14ac:dyDescent="0.2">
      <c r="C32" s="141" t="s">
        <v>585</v>
      </c>
      <c r="D32" s="142" t="s">
        <v>586</v>
      </c>
      <c r="E32" s="143" t="s">
        <v>587</v>
      </c>
    </row>
    <row r="33" spans="1:10" x14ac:dyDescent="0.2">
      <c r="A33" s="258" t="s">
        <v>340</v>
      </c>
      <c r="B33" s="258"/>
      <c r="C33" s="104">
        <f>IFERROR(IF('Data &amp; Calc Sheet'!F45="YES",'Data &amp; Calc Sheet'!J45/'Cost Based Service Req.'!$C$43,0),0)</f>
        <v>0</v>
      </c>
      <c r="D33" s="149" t="str">
        <f>IFERROR(IF('Cost Based Service Req.'!C$37='Cost Based Service Req.'!L$3,'Data &amp; Calc Sheet'!M45/'Cost Based Service Req.'!$C$43,""),0)</f>
        <v/>
      </c>
      <c r="E33" s="104" t="str">
        <f>IFERROR(IF('Cost Based Service Req.'!C$37='Cost Based Service Req.'!L$3,'Data &amp; Calc Sheet'!N45/'Cost Based Service Req.'!$C$43,""),0)</f>
        <v/>
      </c>
      <c r="F33" s="104"/>
    </row>
    <row r="34" spans="1:10" x14ac:dyDescent="0.2">
      <c r="A34" s="258" t="s">
        <v>342</v>
      </c>
      <c r="B34" s="258"/>
      <c r="C34" s="104">
        <f>IFERROR(IF('Data &amp; Calc Sheet'!F46="YES",'Data &amp; Calc Sheet'!J46/'Cost Based Service Req.'!$C$43,0),0)</f>
        <v>0</v>
      </c>
      <c r="D34" s="149" t="str">
        <f>IFERROR(IF('Cost Based Service Req.'!C$37='Cost Based Service Req.'!L$3,'Data &amp; Calc Sheet'!M46/'Cost Based Service Req.'!$C$43,""),0)</f>
        <v/>
      </c>
      <c r="E34" s="104" t="str">
        <f>IFERROR(IF('Cost Based Service Req.'!C$37='Cost Based Service Req.'!L$3,'Data &amp; Calc Sheet'!N46/'Cost Based Service Req.'!$C$43,""),0)</f>
        <v/>
      </c>
      <c r="F34" s="104"/>
    </row>
    <row r="35" spans="1:10" x14ac:dyDescent="0.2">
      <c r="A35" s="258" t="s">
        <v>344</v>
      </c>
      <c r="B35" s="258"/>
      <c r="C35" s="104">
        <f>IFERROR(IF('Data &amp; Calc Sheet'!F47="YES",'Data &amp; Calc Sheet'!J47/'Cost Based Service Req.'!$C$43,0),0)</f>
        <v>0</v>
      </c>
      <c r="D35" s="149" t="str">
        <f>IFERROR(IF('Cost Based Service Req.'!C$37='Cost Based Service Req.'!L$3,'Data &amp; Calc Sheet'!M47/'Cost Based Service Req.'!$C$43,""),0)</f>
        <v/>
      </c>
      <c r="E35" s="104" t="str">
        <f>IFERROR(IF('Cost Based Service Req.'!C$37='Cost Based Service Req.'!L$3,'Data &amp; Calc Sheet'!N47/'Cost Based Service Req.'!$C$43,""),0)</f>
        <v/>
      </c>
      <c r="F35" s="104"/>
    </row>
    <row r="36" spans="1:10" x14ac:dyDescent="0.2">
      <c r="A36" s="275" t="s">
        <v>346</v>
      </c>
      <c r="B36" s="275"/>
      <c r="C36" s="104">
        <f>IFERROR(IF('Data &amp; Calc Sheet'!F48="YES",'Data &amp; Calc Sheet'!J48/'Cost Based Service Req.'!$C$43,0),0)</f>
        <v>0</v>
      </c>
      <c r="D36" s="149" t="str">
        <f>IFERROR(IF('Cost Based Service Req.'!C$37='Cost Based Service Req.'!L$3,'Data &amp; Calc Sheet'!M48/'Cost Based Service Req.'!$C$43,""),0)</f>
        <v/>
      </c>
      <c r="E36" s="104" t="str">
        <f>IFERROR(IF('Cost Based Service Req.'!C$37='Cost Based Service Req.'!L$3,'Data &amp; Calc Sheet'!N48/'Cost Based Service Req.'!$C$43,""),0)</f>
        <v/>
      </c>
      <c r="F36" s="104"/>
    </row>
    <row r="37" spans="1:10" x14ac:dyDescent="0.2">
      <c r="A37" s="275" t="s">
        <v>578</v>
      </c>
      <c r="B37" s="275"/>
      <c r="C37" s="104">
        <f>IFERROR(IF('Data &amp; Calc Sheet'!F49="YES",'Data &amp; Calc Sheet'!J49/'Cost Based Service Req.'!$C$43,0),0)</f>
        <v>0</v>
      </c>
      <c r="D37" s="149" t="str">
        <f>IFERROR(IF('Cost Based Service Req.'!C$37='Cost Based Service Req.'!L$3,'Data &amp; Calc Sheet'!M49/'Cost Based Service Req.'!$C$43,""),0)</f>
        <v/>
      </c>
      <c r="E37" s="104" t="str">
        <f>IFERROR(IF('Cost Based Service Req.'!C$37='Cost Based Service Req.'!L$3,'Data &amp; Calc Sheet'!N49/'Cost Based Service Req.'!$C$43,""),0)</f>
        <v/>
      </c>
      <c r="F37" s="104"/>
    </row>
    <row r="38" spans="1:10" x14ac:dyDescent="0.2">
      <c r="A38" s="258" t="s">
        <v>579</v>
      </c>
      <c r="B38" s="258"/>
      <c r="C38" s="104">
        <f>IFERROR(IF('Data &amp; Calc Sheet'!F50="YES",'Data &amp; Calc Sheet'!J50/'Cost Based Service Req.'!$C$43,0),0)</f>
        <v>0</v>
      </c>
      <c r="D38" s="150"/>
      <c r="E38" s="104" t="str">
        <f>IFERROR(IF('Cost Based Service Req.'!C$37='Cost Based Service Req.'!L$3,'Data &amp; Calc Sheet'!N50/'Cost Based Service Req.'!$C$43,""),0)</f>
        <v/>
      </c>
      <c r="F38" s="104"/>
    </row>
    <row r="39" spans="1:10" x14ac:dyDescent="0.2">
      <c r="A39" s="258" t="s">
        <v>580</v>
      </c>
      <c r="B39" s="258"/>
      <c r="C39" s="104">
        <f>IFERROR(IF('Data &amp; Calc Sheet'!F51="YES",'Data &amp; Calc Sheet'!J51/'Cost Based Service Req.'!$C$43,0),0)</f>
        <v>0</v>
      </c>
      <c r="D39" s="150"/>
      <c r="E39" s="104" t="str">
        <f>IFERROR(IF('Cost Based Service Req.'!C$37='Cost Based Service Req.'!L$3,'Data &amp; Calc Sheet'!N51/'Cost Based Service Req.'!$C$43,""),0)</f>
        <v/>
      </c>
      <c r="F39" s="104"/>
    </row>
    <row r="40" spans="1:10" x14ac:dyDescent="0.2">
      <c r="B40" s="43"/>
      <c r="C40" s="104"/>
      <c r="D40" s="106"/>
      <c r="E40" s="106"/>
      <c r="F40" s="104"/>
    </row>
    <row r="41" spans="1:10" x14ac:dyDescent="0.2">
      <c r="B41" s="107" t="s">
        <v>581</v>
      </c>
      <c r="C41" s="222">
        <f>SUM(C33:C39)</f>
        <v>0</v>
      </c>
      <c r="D41" s="83">
        <f>IFERROR(C41/'Cost Based Service Req.'!$C$43,0)</f>
        <v>0</v>
      </c>
      <c r="E41" s="108" t="str">
        <f>IF('Cost Based Service Req.'!C$37='Cost Based Service Req.'!L$3,SUM(E33:E39),"")</f>
        <v/>
      </c>
      <c r="F41" s="104"/>
    </row>
    <row r="42" spans="1:10" x14ac:dyDescent="0.2">
      <c r="B42" s="43"/>
      <c r="C42" s="104"/>
      <c r="F42" s="104"/>
    </row>
    <row r="43" spans="1:10" x14ac:dyDescent="0.2">
      <c r="B43" s="107" t="s">
        <v>581</v>
      </c>
      <c r="C43" s="108">
        <f>SUM(C41,E41)</f>
        <v>0</v>
      </c>
      <c r="D43" s="62" t="s">
        <v>360</v>
      </c>
      <c r="F43" s="104"/>
    </row>
    <row r="44" spans="1:10" x14ac:dyDescent="0.2">
      <c r="B44" s="43"/>
      <c r="C44" s="104"/>
      <c r="F44" s="106"/>
    </row>
    <row r="45" spans="1:10" x14ac:dyDescent="0.2">
      <c r="B45" s="126" t="s">
        <v>173</v>
      </c>
      <c r="C45" s="147"/>
      <c r="D45" s="151"/>
      <c r="E45" s="151"/>
    </row>
    <row r="46" spans="1:10" x14ac:dyDescent="0.2">
      <c r="B46" s="43"/>
      <c r="C46" s="104"/>
    </row>
    <row r="47" spans="1:10" x14ac:dyDescent="0.2">
      <c r="A47" s="258" t="s">
        <v>498</v>
      </c>
      <c r="B47" s="258"/>
      <c r="C47" s="104">
        <f>IFERROR(IF('Cost Based Service Req.'!I143&lt;&gt;"",'Cost Based Service Req.'!I143/'Cost Based Service Req.'!$C$43,0),0)</f>
        <v>0</v>
      </c>
      <c r="F47" s="104"/>
    </row>
    <row r="48" spans="1:10" x14ac:dyDescent="0.2">
      <c r="A48" s="258" t="s">
        <v>532</v>
      </c>
      <c r="B48" s="258"/>
      <c r="C48" s="104">
        <f>IFERROR(IF('Cost Based Service Req.'!I144&lt;&gt;"",'Cost Based Service Req.'!I144/'Cost Based Service Req.'!$C$43,0),0)</f>
        <v>0</v>
      </c>
      <c r="F48" s="104"/>
      <c r="H48" s="73"/>
      <c r="I48" s="73"/>
      <c r="J48" s="44"/>
    </row>
    <row r="49" spans="1:7" x14ac:dyDescent="0.2">
      <c r="A49" s="258" t="s">
        <v>551</v>
      </c>
      <c r="B49" s="258"/>
      <c r="C49" s="104">
        <f>IFERROR(IF('Cost Based Service Req.'!I145&lt;&gt;"",'Cost Based Service Req.'!I145/'Cost Based Service Req.'!$C$43,0),0)</f>
        <v>0</v>
      </c>
      <c r="F49" s="104"/>
    </row>
    <row r="50" spans="1:7" x14ac:dyDescent="0.2">
      <c r="A50" s="258" t="s">
        <v>582</v>
      </c>
      <c r="B50" s="258"/>
      <c r="C50" s="104">
        <f>IFERROR(IF('Cost Based Service Req.'!I146&lt;&gt;"",'Cost Based Service Req.'!I146/'Cost Based Service Req.'!$C$43,0),0)</f>
        <v>0</v>
      </c>
      <c r="D50" s="73"/>
      <c r="E50" s="73"/>
      <c r="F50" s="104"/>
      <c r="G50" s="73"/>
    </row>
    <row r="51" spans="1:7" x14ac:dyDescent="0.2">
      <c r="A51" s="258" t="s">
        <v>569</v>
      </c>
      <c r="B51" s="258"/>
      <c r="C51" s="104">
        <f>IFERROR(IF('Cost Based Service Req.'!I147&lt;&gt;"",'Cost Based Service Req.'!I147/'Cost Based Service Req.'!$C$43,0),0)</f>
        <v>0</v>
      </c>
      <c r="F51" s="104"/>
    </row>
    <row r="52" spans="1:7" x14ac:dyDescent="0.2">
      <c r="A52" s="258" t="s">
        <v>577</v>
      </c>
      <c r="B52" s="258"/>
      <c r="C52" s="104">
        <f>IFERROR(IF('Cost Based Service Req.'!I148&lt;&gt;"",'Cost Based Service Req.'!I148/'Cost Based Service Req.'!$C$43,0),0)</f>
        <v>0</v>
      </c>
      <c r="F52" s="104"/>
    </row>
    <row r="53" spans="1:7" x14ac:dyDescent="0.2">
      <c r="A53" s="43"/>
      <c r="B53" s="43"/>
      <c r="C53" s="104"/>
      <c r="F53" s="104"/>
    </row>
    <row r="54" spans="1:7" x14ac:dyDescent="0.2">
      <c r="A54" s="43"/>
      <c r="B54" s="107" t="s">
        <v>581</v>
      </c>
      <c r="C54" s="108">
        <f>SUM(C47:C52)</f>
        <v>0</v>
      </c>
      <c r="D54" s="62" t="s">
        <v>360</v>
      </c>
      <c r="F54" s="104"/>
    </row>
    <row r="55" spans="1:7" x14ac:dyDescent="0.2">
      <c r="C55" s="138"/>
      <c r="F55" s="104"/>
    </row>
    <row r="56" spans="1:7" x14ac:dyDescent="0.2">
      <c r="B56" s="107" t="s">
        <v>581</v>
      </c>
      <c r="C56" s="108">
        <f>SUM(C43,C54)</f>
        <v>0</v>
      </c>
      <c r="D56" s="62" t="s">
        <v>360</v>
      </c>
      <c r="F56" s="104"/>
    </row>
    <row r="57" spans="1:7" x14ac:dyDescent="0.2">
      <c r="B57" s="107" t="s">
        <v>361</v>
      </c>
      <c r="C57" s="104">
        <f>IFERROR(C56*'Cost Based Service Req.'!C15,0)</f>
        <v>0</v>
      </c>
      <c r="F57" s="104"/>
    </row>
    <row r="58" spans="1:7" x14ac:dyDescent="0.2">
      <c r="B58" s="107" t="s">
        <v>581</v>
      </c>
      <c r="C58" s="108">
        <f>C56-C57</f>
        <v>0</v>
      </c>
      <c r="D58" s="62" t="s">
        <v>360</v>
      </c>
      <c r="F58" s="104"/>
    </row>
    <row r="59" spans="1:7" x14ac:dyDescent="0.2">
      <c r="B59" s="107" t="s">
        <v>362</v>
      </c>
      <c r="C59" s="108">
        <f>IFERROR(C58*'Cost Based Service Req.'!C12%,0)</f>
        <v>0</v>
      </c>
      <c r="D59" s="62" t="str">
        <f>_xlfn.CONCAT(" @ ",'Cost Based Service Req.'!C12," %")</f>
        <v xml:space="preserve"> @ 15 %</v>
      </c>
      <c r="F59" s="139"/>
    </row>
    <row r="60" spans="1:7" x14ac:dyDescent="0.2">
      <c r="B60" s="101" t="s">
        <v>583</v>
      </c>
      <c r="C60" s="93">
        <f>SUM(C58,C59)</f>
        <v>0</v>
      </c>
      <c r="D60" s="92"/>
      <c r="E60" s="92"/>
      <c r="F60" s="139"/>
    </row>
    <row r="61" spans="1:7" x14ac:dyDescent="0.2">
      <c r="A61" s="276" t="str">
        <f>Disclaimer!A7</f>
        <v>Copyright © 2025 - M. Keuter - Some Rights Reserved</v>
      </c>
      <c r="B61" s="276"/>
      <c r="C61" s="276"/>
      <c r="D61" s="276"/>
      <c r="E61" s="276"/>
    </row>
    <row r="62" spans="1:7" x14ac:dyDescent="0.2">
      <c r="A62" s="29"/>
    </row>
    <row r="63" spans="1:7" x14ac:dyDescent="0.2">
      <c r="A63" s="29"/>
    </row>
    <row r="64" spans="1:7" x14ac:dyDescent="0.2">
      <c r="A64" s="29"/>
      <c r="B64" s="113"/>
    </row>
    <row r="65" spans="1:6" x14ac:dyDescent="0.2">
      <c r="A65" s="29"/>
    </row>
    <row r="66" spans="1:6" x14ac:dyDescent="0.2">
      <c r="A66" s="29"/>
    </row>
    <row r="67" spans="1:6" x14ac:dyDescent="0.2">
      <c r="A67" s="29"/>
    </row>
    <row r="68" spans="1:6" x14ac:dyDescent="0.2">
      <c r="A68" s="29"/>
    </row>
    <row r="69" spans="1:6" x14ac:dyDescent="0.2">
      <c r="A69" s="29"/>
    </row>
    <row r="70" spans="1:6" ht="15.75" x14ac:dyDescent="0.25">
      <c r="A70" s="114"/>
    </row>
    <row r="71" spans="1:6" ht="15.75" x14ac:dyDescent="0.2">
      <c r="A71" s="3"/>
    </row>
    <row r="72" spans="1:6" x14ac:dyDescent="0.2">
      <c r="A72" s="29"/>
    </row>
    <row r="73" spans="1:6" x14ac:dyDescent="0.2">
      <c r="A73" s="95"/>
      <c r="D73" s="24"/>
      <c r="E73" s="29"/>
      <c r="F73" s="140"/>
    </row>
    <row r="74" spans="1:6" x14ac:dyDescent="0.2"/>
    <row r="75" spans="1:6" x14ac:dyDescent="0.2">
      <c r="A75" s="101"/>
      <c r="B75" s="135"/>
    </row>
    <row r="76" spans="1:6" x14ac:dyDescent="0.2"/>
    <row r="77" spans="1:6" x14ac:dyDescent="0.2">
      <c r="A77" s="101"/>
      <c r="B77" s="135"/>
    </row>
    <row r="78" spans="1:6" x14ac:dyDescent="0.2"/>
    <row r="79" spans="1:6" x14ac:dyDescent="0.2">
      <c r="A79" s="101"/>
      <c r="B79" s="101"/>
      <c r="C79" s="104"/>
    </row>
    <row r="80" spans="1:6" x14ac:dyDescent="0.2"/>
    <row r="81" spans="1:6" x14ac:dyDescent="0.2">
      <c r="A81" s="101"/>
      <c r="B81" s="44"/>
      <c r="C81" s="104"/>
    </row>
    <row r="82" spans="1:6" x14ac:dyDescent="0.2"/>
    <row r="83" spans="1:6" x14ac:dyDescent="0.2">
      <c r="A83" s="43"/>
      <c r="B83" s="101"/>
      <c r="C83" s="105"/>
      <c r="D83" s="105"/>
      <c r="E83" s="105"/>
    </row>
    <row r="84" spans="1:6" x14ac:dyDescent="0.2">
      <c r="B84" s="101"/>
      <c r="C84" s="105"/>
      <c r="D84" s="105"/>
      <c r="E84" s="105"/>
    </row>
    <row r="85" spans="1:6" x14ac:dyDescent="0.2">
      <c r="A85" s="44"/>
      <c r="B85" s="101"/>
      <c r="C85" s="105"/>
      <c r="D85" s="105"/>
      <c r="E85" s="105"/>
    </row>
    <row r="86" spans="1:6" x14ac:dyDescent="0.2">
      <c r="A86" s="44"/>
      <c r="C86" s="105"/>
      <c r="E86" s="105"/>
    </row>
    <row r="87" spans="1:6" x14ac:dyDescent="0.2">
      <c r="D87" s="105"/>
      <c r="E87" s="105"/>
    </row>
    <row r="88" spans="1:6" x14ac:dyDescent="0.2">
      <c r="B88" s="101"/>
      <c r="C88" s="105"/>
      <c r="D88" s="105"/>
      <c r="E88" s="105"/>
    </row>
    <row r="89" spans="1:6" x14ac:dyDescent="0.2">
      <c r="B89" s="101"/>
      <c r="C89" s="105"/>
      <c r="E89" s="105"/>
    </row>
    <row r="90" spans="1:6" x14ac:dyDescent="0.2"/>
    <row r="91" spans="1:6" x14ac:dyDescent="0.2">
      <c r="B91" s="103"/>
      <c r="C91" s="29"/>
      <c r="D91" s="103"/>
      <c r="E91" s="103"/>
      <c r="F91" s="103"/>
    </row>
    <row r="92" spans="1:6" x14ac:dyDescent="0.2">
      <c r="B92" s="103"/>
      <c r="C92" s="103"/>
      <c r="D92" s="103"/>
      <c r="E92" s="103"/>
    </row>
    <row r="93" spans="1:6" x14ac:dyDescent="0.2">
      <c r="C93" s="103"/>
      <c r="D93" s="103"/>
      <c r="E93" s="103"/>
    </row>
    <row r="94" spans="1:6" x14ac:dyDescent="0.2">
      <c r="A94" s="43"/>
      <c r="B94" s="43"/>
      <c r="C94" s="104"/>
      <c r="D94" s="104"/>
      <c r="E94" s="104"/>
      <c r="F94" s="104"/>
    </row>
    <row r="95" spans="1:6" x14ac:dyDescent="0.2">
      <c r="A95" s="43"/>
      <c r="B95" s="43"/>
      <c r="C95" s="104"/>
      <c r="D95" s="104"/>
      <c r="E95" s="104"/>
      <c r="F95" s="104"/>
    </row>
    <row r="96" spans="1:6" x14ac:dyDescent="0.2">
      <c r="A96" s="43"/>
      <c r="B96" s="43"/>
      <c r="C96" s="104"/>
      <c r="D96" s="104"/>
      <c r="E96" s="104"/>
      <c r="F96" s="104"/>
    </row>
    <row r="97" spans="1:6" x14ac:dyDescent="0.2">
      <c r="A97" s="107"/>
      <c r="B97" s="43"/>
      <c r="C97" s="104"/>
      <c r="D97" s="104"/>
      <c r="E97" s="104"/>
      <c r="F97" s="104"/>
    </row>
    <row r="98" spans="1:6" x14ac:dyDescent="0.2">
      <c r="A98" s="107"/>
      <c r="B98" s="43"/>
      <c r="C98" s="104"/>
      <c r="D98" s="104"/>
      <c r="E98" s="104"/>
      <c r="F98" s="104"/>
    </row>
    <row r="99" spans="1:6" x14ac:dyDescent="0.2">
      <c r="A99" s="43"/>
      <c r="B99" s="43"/>
      <c r="C99" s="104"/>
      <c r="D99" s="104"/>
      <c r="E99" s="104"/>
      <c r="F99" s="104"/>
    </row>
    <row r="100" spans="1:6" x14ac:dyDescent="0.2">
      <c r="A100" s="43"/>
      <c r="B100" s="43"/>
      <c r="C100" s="104"/>
      <c r="D100" s="104"/>
      <c r="E100" s="104"/>
      <c r="F100" s="104"/>
    </row>
    <row r="101" spans="1:6" x14ac:dyDescent="0.2">
      <c r="B101" s="43"/>
      <c r="C101" s="104"/>
      <c r="D101" s="106"/>
      <c r="E101" s="106"/>
      <c r="F101" s="139"/>
    </row>
    <row r="102" spans="1:6" x14ac:dyDescent="0.2">
      <c r="B102" s="107"/>
      <c r="C102" s="104"/>
      <c r="D102" s="104"/>
      <c r="E102" s="104"/>
      <c r="F102" s="104"/>
    </row>
    <row r="103" spans="1:6" x14ac:dyDescent="0.2">
      <c r="B103" s="43"/>
      <c r="C103" s="104"/>
      <c r="F103" s="106"/>
    </row>
    <row r="104" spans="1:6" x14ac:dyDescent="0.2">
      <c r="B104" s="107"/>
      <c r="C104" s="104"/>
      <c r="F104" s="104"/>
    </row>
    <row r="105" spans="1:6" x14ac:dyDescent="0.2">
      <c r="B105" s="43"/>
      <c r="C105" s="104"/>
      <c r="F105" s="106"/>
    </row>
    <row r="106" spans="1:6" x14ac:dyDescent="0.2">
      <c r="B106" s="29"/>
      <c r="C106" s="104"/>
    </row>
    <row r="107" spans="1:6" x14ac:dyDescent="0.2">
      <c r="B107" s="43"/>
      <c r="C107" s="104"/>
    </row>
    <row r="108" spans="1:6" x14ac:dyDescent="0.2">
      <c r="A108" s="43"/>
      <c r="B108" s="43"/>
      <c r="C108" s="104"/>
      <c r="F108" s="139"/>
    </row>
    <row r="109" spans="1:6" x14ac:dyDescent="0.2">
      <c r="A109" s="43"/>
      <c r="B109" s="43"/>
      <c r="C109" s="104"/>
      <c r="F109" s="139"/>
    </row>
    <row r="110" spans="1:6" x14ac:dyDescent="0.2">
      <c r="A110" s="43"/>
      <c r="B110" s="43"/>
      <c r="C110" s="104"/>
      <c r="F110" s="139"/>
    </row>
    <row r="111" spans="1:6" x14ac:dyDescent="0.2">
      <c r="A111" s="43"/>
      <c r="B111" s="43"/>
      <c r="C111" s="104"/>
      <c r="D111" s="73"/>
      <c r="E111" s="73"/>
      <c r="F111" s="139"/>
    </row>
    <row r="112" spans="1:6" x14ac:dyDescent="0.2">
      <c r="A112" s="43"/>
      <c r="B112" s="43"/>
      <c r="C112" s="104"/>
      <c r="F112" s="139"/>
    </row>
    <row r="113" spans="1:6" x14ac:dyDescent="0.2">
      <c r="A113" s="43"/>
      <c r="B113" s="43"/>
      <c r="C113" s="104"/>
      <c r="F113" s="139"/>
    </row>
    <row r="114" spans="1:6" x14ac:dyDescent="0.2">
      <c r="A114" s="43"/>
      <c r="B114" s="43"/>
      <c r="C114" s="104"/>
      <c r="F114" s="139"/>
    </row>
    <row r="115" spans="1:6" x14ac:dyDescent="0.2">
      <c r="A115" s="43"/>
      <c r="B115" s="107"/>
      <c r="C115" s="104"/>
      <c r="F115" s="139"/>
    </row>
    <row r="116" spans="1:6" x14ac:dyDescent="0.2">
      <c r="C116" s="138"/>
      <c r="F116" s="139"/>
    </row>
    <row r="117" spans="1:6" x14ac:dyDescent="0.2">
      <c r="B117" s="107"/>
      <c r="C117" s="104"/>
      <c r="F117" s="139"/>
    </row>
    <row r="118" spans="1:6" x14ac:dyDescent="0.2">
      <c r="B118" s="107"/>
      <c r="C118" s="104"/>
      <c r="F118" s="139"/>
    </row>
    <row r="119" spans="1:6" x14ac:dyDescent="0.2">
      <c r="B119" s="107"/>
      <c r="C119" s="104"/>
      <c r="F119" s="139"/>
    </row>
    <row r="120" spans="1:6" x14ac:dyDescent="0.2">
      <c r="B120" s="107"/>
      <c r="C120" s="104"/>
      <c r="F120" s="139"/>
    </row>
    <row r="121" spans="1:6" x14ac:dyDescent="0.2">
      <c r="B121" s="101"/>
      <c r="C121" s="92"/>
      <c r="D121" s="92"/>
      <c r="E121" s="92"/>
      <c r="F121" s="139"/>
    </row>
    <row r="122" spans="1:6" x14ac:dyDescent="0.2">
      <c r="A122" s="112"/>
      <c r="B122" s="94"/>
    </row>
    <row r="123" spans="1:6" x14ac:dyDescent="0.2"/>
    <row r="124" spans="1:6" x14ac:dyDescent="0.2"/>
    <row r="125" spans="1:6" x14ac:dyDescent="0.2"/>
    <row r="126" spans="1:6" x14ac:dyDescent="0.2"/>
    <row r="127" spans="1:6" x14ac:dyDescent="0.2"/>
    <row r="128" spans="1:6"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sheetData>
  <sheetProtection algorithmName="SHA-512" hashValue="K5ZRBCOJBaiPcqxASnWycAoJpVBYHE2S5vNaNPOj7+N3Wjbg5mQGuuJtaCcptD1QrG3VApag821cWDgdF5VaNg==" saltValue="DQcr3/m8814DWyrW8W8mfA==" spinCount="100000" sheet="1" objects="1" scenarios="1"/>
  <mergeCells count="25">
    <mergeCell ref="A49:B49"/>
    <mergeCell ref="A50:B50"/>
    <mergeCell ref="A51:B51"/>
    <mergeCell ref="A52:B52"/>
    <mergeCell ref="A61:E61"/>
    <mergeCell ref="A37:B37"/>
    <mergeCell ref="A38:B38"/>
    <mergeCell ref="A39:B39"/>
    <mergeCell ref="A47:B47"/>
    <mergeCell ref="A48:B48"/>
    <mergeCell ref="C30:E30"/>
    <mergeCell ref="A33:B33"/>
    <mergeCell ref="A34:B34"/>
    <mergeCell ref="A35:B35"/>
    <mergeCell ref="A36:B36"/>
    <mergeCell ref="A18:B18"/>
    <mergeCell ref="A20:B20"/>
    <mergeCell ref="A22:B22"/>
    <mergeCell ref="A24:B24"/>
    <mergeCell ref="A25:B25"/>
    <mergeCell ref="A10:F10"/>
    <mergeCell ref="A11:F11"/>
    <mergeCell ref="D12:E12"/>
    <mergeCell ref="B14:D14"/>
    <mergeCell ref="B16:D16"/>
  </mergeCells>
  <pageMargins left="0.78749999999999998" right="0.78749999999999998" top="0.78749999999999998" bottom="0.78749999999999998" header="0.511811023622047" footer="0.511811023622047"/>
  <pageSetup paperSize="9" scale="92" orientation="portrait" horizontalDpi="300" verticalDpi="300"/>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DE8CB"/>
  </sheetPr>
  <dimension ref="A1:BL45"/>
  <sheetViews>
    <sheetView zoomScaleNormal="100" workbookViewId="0">
      <selection activeCell="C19" sqref="C19:D19"/>
    </sheetView>
  </sheetViews>
  <sheetFormatPr defaultColWidth="11.5703125" defaultRowHeight="12.75" customHeight="1" x14ac:dyDescent="0.2"/>
  <cols>
    <col min="1" max="2" width="16.7109375" style="17" customWidth="1"/>
    <col min="3" max="3" width="12.7109375" style="17" customWidth="1"/>
    <col min="4" max="4" width="11.5703125" style="17"/>
    <col min="5" max="5" width="14.85546875" style="17" customWidth="1"/>
    <col min="6" max="6" width="15" style="17" customWidth="1"/>
    <col min="7" max="7" width="12.85546875" style="17" customWidth="1"/>
    <col min="8" max="9" width="11.5703125" style="17"/>
    <col min="10" max="10" width="11.5703125" style="16" hidden="1"/>
    <col min="11" max="13" width="11.5703125" style="17" hidden="1"/>
    <col min="14" max="64" width="11.5703125" style="17"/>
  </cols>
  <sheetData>
    <row r="1" spans="1:18" ht="15.75" x14ac:dyDescent="0.2">
      <c r="A1" s="245" t="s">
        <v>16</v>
      </c>
      <c r="B1" s="245"/>
      <c r="C1" s="245"/>
      <c r="D1" s="245"/>
      <c r="E1" s="245"/>
      <c r="F1" s="245"/>
      <c r="G1" s="245"/>
      <c r="I1"/>
      <c r="J1"/>
      <c r="K1" s="23" t="s">
        <v>23</v>
      </c>
      <c r="L1" s="23"/>
    </row>
    <row r="2" spans="1:18" x14ac:dyDescent="0.2">
      <c r="A2" s="248"/>
      <c r="B2" s="248"/>
      <c r="C2" s="248"/>
      <c r="D2" s="248"/>
      <c r="E2" s="248"/>
      <c r="F2" s="248"/>
      <c r="G2" s="248"/>
      <c r="I2"/>
      <c r="J2"/>
      <c r="K2" s="23" t="s">
        <v>25</v>
      </c>
      <c r="L2" s="152">
        <f>'SACAP Prof.Rate'!B3</f>
        <v>3313</v>
      </c>
    </row>
    <row r="3" spans="1:18" x14ac:dyDescent="0.2">
      <c r="A3" s="16"/>
      <c r="E3"/>
      <c r="F3" s="300">
        <f>Cover!F13</f>
        <v>45483</v>
      </c>
      <c r="G3" s="300"/>
      <c r="I3"/>
      <c r="J3"/>
      <c r="K3" s="23" t="s">
        <v>28</v>
      </c>
      <c r="L3" s="152">
        <f>'SACAP Prof.Rate'!B4</f>
        <v>2663</v>
      </c>
    </row>
    <row r="4" spans="1:18" x14ac:dyDescent="0.2">
      <c r="A4" s="283" t="s">
        <v>588</v>
      </c>
      <c r="B4" s="283"/>
      <c r="C4" s="283"/>
      <c r="D4" s="283"/>
      <c r="E4" s="283"/>
      <c r="F4" s="283"/>
      <c r="G4" s="283"/>
      <c r="I4"/>
      <c r="J4"/>
      <c r="K4" s="23" t="s">
        <v>29</v>
      </c>
      <c r="L4" s="152">
        <f>'SACAP Prof.Rate'!B5</f>
        <v>1991</v>
      </c>
    </row>
    <row r="5" spans="1:18" x14ac:dyDescent="0.2">
      <c r="E5"/>
      <c r="F5"/>
      <c r="I5"/>
      <c r="J5"/>
      <c r="L5" s="16"/>
    </row>
    <row r="6" spans="1:18" x14ac:dyDescent="0.2">
      <c r="A6" s="251" t="s">
        <v>202</v>
      </c>
      <c r="B6" s="251"/>
      <c r="C6" s="251"/>
      <c r="D6" s="251"/>
      <c r="E6" s="251"/>
      <c r="F6" s="251"/>
      <c r="G6" s="251"/>
      <c r="I6"/>
      <c r="J6"/>
      <c r="K6" s="23" t="s">
        <v>23</v>
      </c>
      <c r="L6" s="23"/>
    </row>
    <row r="7" spans="1:18" x14ac:dyDescent="0.2">
      <c r="A7" s="263" t="s">
        <v>205</v>
      </c>
      <c r="B7" s="263"/>
      <c r="C7" s="263"/>
      <c r="D7" s="263"/>
      <c r="E7" s="263"/>
      <c r="F7" s="263"/>
      <c r="G7" s="263"/>
      <c r="I7"/>
      <c r="J7"/>
      <c r="K7" s="23" t="s">
        <v>32</v>
      </c>
      <c r="L7" s="152">
        <f>'SACAP Prof.Rate'!B6</f>
        <v>1420</v>
      </c>
    </row>
    <row r="8" spans="1:18" x14ac:dyDescent="0.2">
      <c r="A8" s="267" t="s">
        <v>395</v>
      </c>
      <c r="B8" s="267"/>
      <c r="C8" s="32"/>
      <c r="G8"/>
      <c r="I8"/>
      <c r="J8"/>
      <c r="K8" s="23" t="s">
        <v>34</v>
      </c>
      <c r="L8" s="152">
        <f>'SACAP Prof.Rate'!B7</f>
        <v>1420</v>
      </c>
    </row>
    <row r="9" spans="1:18" x14ac:dyDescent="0.2">
      <c r="A9"/>
      <c r="B9"/>
      <c r="C9"/>
      <c r="D9"/>
      <c r="E9"/>
      <c r="F9"/>
      <c r="G9"/>
      <c r="I9"/>
      <c r="J9"/>
      <c r="K9" s="23" t="s">
        <v>37</v>
      </c>
      <c r="L9" s="152">
        <f>'SACAP Prof.Rate'!B8</f>
        <v>960</v>
      </c>
      <c r="M9"/>
      <c r="N9"/>
      <c r="O9"/>
      <c r="P9"/>
      <c r="Q9"/>
      <c r="R9"/>
    </row>
    <row r="10" spans="1:18" x14ac:dyDescent="0.2">
      <c r="A10" s="251" t="s">
        <v>589</v>
      </c>
      <c r="B10" s="251"/>
      <c r="C10" s="251"/>
      <c r="D10" s="251"/>
      <c r="E10" s="251"/>
      <c r="F10" s="251"/>
      <c r="G10" s="251"/>
      <c r="I10"/>
      <c r="J10"/>
      <c r="K10" s="23" t="s">
        <v>40</v>
      </c>
      <c r="L10" s="152">
        <f>'SACAP Prof.Rate'!B9</f>
        <v>571</v>
      </c>
      <c r="M10"/>
      <c r="N10"/>
      <c r="O10"/>
      <c r="P10"/>
      <c r="Q10"/>
      <c r="R10"/>
    </row>
    <row r="11" spans="1:18" x14ac:dyDescent="0.2">
      <c r="A11" s="301" t="s">
        <v>590</v>
      </c>
      <c r="B11" s="301"/>
      <c r="C11" s="301"/>
      <c r="D11" s="301"/>
      <c r="E11" s="301"/>
      <c r="F11" s="301"/>
      <c r="G11" s="301"/>
      <c r="I11"/>
      <c r="J11"/>
      <c r="K11" s="23" t="s">
        <v>44</v>
      </c>
      <c r="L11" s="152">
        <f>'SACAP Prof.Rate'!B10</f>
        <v>408</v>
      </c>
      <c r="M11"/>
      <c r="N11"/>
      <c r="O11"/>
      <c r="P11"/>
      <c r="Q11"/>
      <c r="R11"/>
    </row>
    <row r="12" spans="1:18" x14ac:dyDescent="0.2">
      <c r="A12" s="223"/>
      <c r="B12" s="223"/>
      <c r="C12" s="224" t="s">
        <v>591</v>
      </c>
      <c r="D12" s="224" t="s">
        <v>592</v>
      </c>
      <c r="E12" s="224" t="s">
        <v>593</v>
      </c>
      <c r="F12" s="224" t="s">
        <v>594</v>
      </c>
      <c r="G12" s="224" t="s">
        <v>339</v>
      </c>
    </row>
    <row r="13" spans="1:18" x14ac:dyDescent="0.2">
      <c r="A13" s="302"/>
      <c r="B13" s="302"/>
      <c r="C13" s="225"/>
      <c r="D13" s="33"/>
      <c r="E13" s="154" t="str">
        <f>IFERROR(INDEX($K$1:$L$4,MATCH(A13,$K$1:$K$4,0),2),"")</f>
        <v/>
      </c>
      <c r="F13" s="154" t="str">
        <f>IF(OR(C13="",D13=""),"",IFERROR(PRODUCT(C13:E13),""))</f>
        <v/>
      </c>
      <c r="G13" s="154" t="str">
        <f>IF(OR(C13="",D13=""),"",IFERROR(F13/$C$8,""))</f>
        <v/>
      </c>
    </row>
    <row r="14" spans="1:18" x14ac:dyDescent="0.2">
      <c r="A14" s="280" t="s">
        <v>23</v>
      </c>
      <c r="B14" s="280"/>
      <c r="C14" s="225"/>
      <c r="D14" s="33"/>
      <c r="E14" s="154">
        <f>IFERROR(INDEX($K$1:$L$4,MATCH(A14,$K$1:$K$4,0),2),"")</f>
        <v>0</v>
      </c>
      <c r="F14" s="154" t="str">
        <f>IF(OR(C14="",D14=""),"",IFERROR(PRODUCT(C14:E14),""))</f>
        <v/>
      </c>
      <c r="G14" s="154" t="str">
        <f>IF(OR(C14="",D14=""),"",IFERROR(F14/$C$8,""))</f>
        <v/>
      </c>
    </row>
    <row r="15" spans="1:18" x14ac:dyDescent="0.2">
      <c r="A15" s="280" t="s">
        <v>23</v>
      </c>
      <c r="B15" s="280"/>
      <c r="C15" s="225"/>
      <c r="D15" s="33"/>
      <c r="E15" s="154">
        <f>IFERROR(INDEX($K$1:$L$4,MATCH(A15,$K$1:$K$4,0),2),"")</f>
        <v>0</v>
      </c>
      <c r="F15" s="154" t="str">
        <f>IF(OR(C15="",D15=""),"",IFERROR(PRODUCT(C15:E15),""))</f>
        <v/>
      </c>
      <c r="G15" s="154" t="str">
        <f>IF(OR(C15="",D15=""),"",IFERROR(F15/$C$8,""))</f>
        <v/>
      </c>
    </row>
    <row r="17" spans="1:7" x14ac:dyDescent="0.2">
      <c r="A17" s="301" t="s">
        <v>595</v>
      </c>
      <c r="B17" s="301"/>
      <c r="C17" s="301"/>
      <c r="D17" s="301"/>
      <c r="E17" s="301"/>
      <c r="F17" s="301"/>
      <c r="G17" s="301"/>
    </row>
    <row r="18" spans="1:7" x14ac:dyDescent="0.2">
      <c r="A18" s="223"/>
      <c r="B18" s="223"/>
      <c r="C18" s="224" t="s">
        <v>591</v>
      </c>
      <c r="D18" s="224" t="s">
        <v>592</v>
      </c>
      <c r="E18" s="224" t="s">
        <v>593</v>
      </c>
      <c r="F18" s="224" t="s">
        <v>594</v>
      </c>
      <c r="G18" s="224" t="s">
        <v>339</v>
      </c>
    </row>
    <row r="19" spans="1:7" x14ac:dyDescent="0.2">
      <c r="A19" s="280"/>
      <c r="B19" s="280"/>
      <c r="C19" s="225"/>
      <c r="D19" s="33"/>
      <c r="E19" s="154" t="str">
        <f>IFERROR(INDEX($K$6:$L$11,MATCH(A19,$K$6:$K$11,0),2),"")</f>
        <v/>
      </c>
      <c r="F19" s="154" t="str">
        <f>IF(OR(C19="",D19=""),"",IFERROR(PRODUCT(C19:E19),""))</f>
        <v/>
      </c>
      <c r="G19" s="154" t="str">
        <f>IF(OR(C19="",D19=""),"",IFERROR(F19/$C$8,""))</f>
        <v/>
      </c>
    </row>
    <row r="20" spans="1:7" x14ac:dyDescent="0.2">
      <c r="A20" s="280" t="s">
        <v>23</v>
      </c>
      <c r="B20" s="280"/>
      <c r="C20" s="225"/>
      <c r="D20" s="33"/>
      <c r="E20" s="154">
        <f>IFERROR(INDEX($K$6:$L$11,MATCH(A20,$K$6:$K$11,0),2),"")</f>
        <v>0</v>
      </c>
      <c r="F20" s="154" t="str">
        <f>IF(OR(C20="",D20=""),"",IFERROR(PRODUCT(C20:E20),""))</f>
        <v/>
      </c>
      <c r="G20" s="154" t="str">
        <f>IF(OR(C20="",D20=""),"",IFERROR(F20/$C$8,""))</f>
        <v/>
      </c>
    </row>
    <row r="21" spans="1:7" x14ac:dyDescent="0.2">
      <c r="A21" s="280" t="s">
        <v>23</v>
      </c>
      <c r="B21" s="280"/>
      <c r="C21" s="225"/>
      <c r="D21" s="33"/>
      <c r="E21" s="154">
        <f>IFERROR(INDEX($K$6:$L$11,MATCH(A21,$K$6:$K$11,0),2),"")</f>
        <v>0</v>
      </c>
      <c r="F21" s="154" t="str">
        <f>IF(OR(C21="",D21=""),"",IFERROR(PRODUCT(C21:E21),""))</f>
        <v/>
      </c>
      <c r="G21" s="154" t="str">
        <f>IF(OR(C21="",D21=""),"",IFERROR(F21/$C$8,""))</f>
        <v/>
      </c>
    </row>
    <row r="22" spans="1:7" x14ac:dyDescent="0.2">
      <c r="A22" s="280" t="s">
        <v>23</v>
      </c>
      <c r="B22" s="280"/>
      <c r="C22" s="225"/>
      <c r="D22" s="33"/>
      <c r="E22" s="154">
        <f>IFERROR(INDEX($K$6:$L$11,MATCH(A22,$K$6:$K$11,0),2),"")</f>
        <v>0</v>
      </c>
      <c r="F22" s="154" t="str">
        <f>IF(OR(C22="",D22=""),"",IFERROR(PRODUCT(C22:E22),""))</f>
        <v/>
      </c>
      <c r="G22" s="154" t="str">
        <f>IF(OR(C22="",D22=""),"",IFERROR(F22/$C$8,""))</f>
        <v/>
      </c>
    </row>
    <row r="23" spans="1:7" x14ac:dyDescent="0.2">
      <c r="A23" s="280" t="s">
        <v>23</v>
      </c>
      <c r="B23" s="280"/>
      <c r="C23" s="225"/>
      <c r="D23" s="33"/>
      <c r="E23" s="154">
        <f>IFERROR(INDEX($K$6:$L$11,MATCH(A23,$K$6:$K$11,0),2),"")</f>
        <v>0</v>
      </c>
      <c r="F23" s="154" t="str">
        <f>IF(OR(C23="",D23=""),"",IFERROR(PRODUCT(C23:E23),""))</f>
        <v/>
      </c>
      <c r="G23" s="154" t="str">
        <f>IF(OR(C23="",D23=""),"",IFERROR(F23/$C$8,""))</f>
        <v/>
      </c>
    </row>
    <row r="24" spans="1:7" x14ac:dyDescent="0.2">
      <c r="A24" s="16"/>
    </row>
    <row r="25" spans="1:7" x14ac:dyDescent="0.2">
      <c r="A25" s="251" t="s">
        <v>376</v>
      </c>
      <c r="B25" s="251"/>
      <c r="C25" s="251"/>
      <c r="D25" s="251"/>
      <c r="E25" s="251"/>
      <c r="F25" s="251"/>
      <c r="G25" s="251"/>
    </row>
    <row r="26" spans="1:7" x14ac:dyDescent="0.2">
      <c r="A26" s="267" t="s">
        <v>377</v>
      </c>
      <c r="B26" s="267"/>
      <c r="C26" s="220">
        <v>0</v>
      </c>
      <c r="D26" s="62"/>
    </row>
    <row r="27" spans="1:7" x14ac:dyDescent="0.2">
      <c r="A27" s="43"/>
      <c r="B27" s="101"/>
      <c r="C27" s="155"/>
      <c r="D27" s="62"/>
    </row>
    <row r="28" spans="1:7" x14ac:dyDescent="0.2">
      <c r="A28" s="251" t="s">
        <v>85</v>
      </c>
      <c r="B28" s="251"/>
      <c r="C28" s="251"/>
      <c r="D28" s="251"/>
      <c r="E28" s="251"/>
      <c r="F28" s="251"/>
      <c r="G28" s="251"/>
    </row>
    <row r="29" spans="1:7" x14ac:dyDescent="0.2">
      <c r="A29" s="43"/>
      <c r="B29" s="44" t="s">
        <v>374</v>
      </c>
      <c r="C29" s="34">
        <v>15</v>
      </c>
      <c r="D29" s="120" t="s">
        <v>375</v>
      </c>
    </row>
    <row r="30" spans="1:7" x14ac:dyDescent="0.2">
      <c r="A30" s="62"/>
      <c r="B30" s="62"/>
      <c r="C30" s="62"/>
      <c r="D30" s="62"/>
      <c r="E30" s="62"/>
      <c r="F30" s="62"/>
    </row>
    <row r="31" spans="1:7" x14ac:dyDescent="0.2">
      <c r="A31"/>
      <c r="B31"/>
      <c r="C31"/>
      <c r="D31"/>
      <c r="E31"/>
      <c r="F31"/>
      <c r="G31"/>
    </row>
    <row r="32" spans="1:7" x14ac:dyDescent="0.2">
      <c r="A32" s="62"/>
      <c r="B32"/>
      <c r="C32" s="258" t="s">
        <v>581</v>
      </c>
      <c r="D32" s="258"/>
      <c r="E32" s="108">
        <f>SUM(F13:F15,F19:F23)</f>
        <v>0</v>
      </c>
      <c r="F32" s="62" t="s">
        <v>360</v>
      </c>
      <c r="G32" s="108">
        <f>SUM(G13:G15,G19:G23)</f>
        <v>0</v>
      </c>
    </row>
    <row r="33" spans="1:10" x14ac:dyDescent="0.2">
      <c r="B33"/>
      <c r="C33" s="258" t="s">
        <v>596</v>
      </c>
      <c r="D33" s="258"/>
      <c r="E33" s="226">
        <f>E32*$C$26</f>
        <v>0</v>
      </c>
      <c r="F33" s="62" t="str">
        <f>IF(OR(C26="",C26=0),"",CONCATENATE(" @ ",C26*100," %"))</f>
        <v/>
      </c>
      <c r="G33" s="70">
        <f>G32*$C$26</f>
        <v>0</v>
      </c>
    </row>
    <row r="34" spans="1:10" x14ac:dyDescent="0.2">
      <c r="A34" s="62"/>
      <c r="B34"/>
      <c r="C34" s="258" t="s">
        <v>581</v>
      </c>
      <c r="D34" s="258"/>
      <c r="E34" s="104">
        <f>E32-E33</f>
        <v>0</v>
      </c>
      <c r="F34" s="62" t="s">
        <v>360</v>
      </c>
      <c r="G34" s="116">
        <f>G32-G33</f>
        <v>0</v>
      </c>
    </row>
    <row r="35" spans="1:10" x14ac:dyDescent="0.2">
      <c r="A35" s="62"/>
      <c r="B35"/>
      <c r="C35" s="62"/>
      <c r="D35" s="107" t="s">
        <v>362</v>
      </c>
      <c r="E35" s="108">
        <f>IFERROR(E34*C29%,0)</f>
        <v>0</v>
      </c>
      <c r="F35" t="str">
        <f>_xlfn.CONCAT(" @ ",C29," %")</f>
        <v xml:space="preserve"> @ 15 %</v>
      </c>
      <c r="G35" s="227">
        <f>IFERROR(G34*C29%,0)</f>
        <v>0</v>
      </c>
    </row>
    <row r="36" spans="1:10" x14ac:dyDescent="0.2">
      <c r="B36"/>
      <c r="D36" s="101" t="s">
        <v>583</v>
      </c>
      <c r="E36" s="93">
        <f>SUM(E34:E35)</f>
        <v>0</v>
      </c>
      <c r="F36"/>
      <c r="G36" s="93">
        <f>SUM(G34:G35)</f>
        <v>0</v>
      </c>
    </row>
    <row r="37" spans="1:10" x14ac:dyDescent="0.2">
      <c r="J37" s="17"/>
    </row>
    <row r="38" spans="1:10" x14ac:dyDescent="0.2">
      <c r="A38" s="269" t="str">
        <f>Disclaimer!A7</f>
        <v>Copyright © 2025 - M. Keuter - Some Rights Reserved</v>
      </c>
      <c r="B38" s="269"/>
      <c r="C38" s="269"/>
      <c r="D38" s="269"/>
      <c r="E38" s="269"/>
      <c r="F38" s="269"/>
      <c r="G38" s="269"/>
      <c r="J38" s="17"/>
    </row>
    <row r="39" spans="1:10" x14ac:dyDescent="0.2">
      <c r="A39"/>
      <c r="B39"/>
      <c r="C39"/>
      <c r="D39"/>
      <c r="E39"/>
      <c r="F39"/>
      <c r="G39"/>
      <c r="H39"/>
    </row>
    <row r="40" spans="1:10" x14ac:dyDescent="0.2">
      <c r="A40"/>
      <c r="B40"/>
      <c r="C40"/>
      <c r="D40"/>
      <c r="E40"/>
      <c r="F40"/>
      <c r="G40"/>
      <c r="H40"/>
    </row>
    <row r="41" spans="1:10" x14ac:dyDescent="0.2">
      <c r="A41"/>
      <c r="B41"/>
      <c r="C41"/>
      <c r="D41"/>
      <c r="E41"/>
      <c r="F41"/>
      <c r="G41"/>
      <c r="H41"/>
    </row>
    <row r="42" spans="1:10" x14ac:dyDescent="0.2">
      <c r="A42"/>
      <c r="B42"/>
      <c r="C42"/>
      <c r="D42"/>
      <c r="E42"/>
      <c r="F42"/>
      <c r="G42"/>
      <c r="H42"/>
    </row>
    <row r="43" spans="1:10" x14ac:dyDescent="0.2">
      <c r="A43"/>
      <c r="B43"/>
      <c r="C43"/>
      <c r="D43"/>
      <c r="E43"/>
      <c r="F43"/>
      <c r="G43"/>
    </row>
    <row r="44" spans="1:10" x14ac:dyDescent="0.2">
      <c r="A44"/>
      <c r="B44"/>
      <c r="C44"/>
      <c r="D44"/>
      <c r="E44"/>
      <c r="F44"/>
      <c r="G44"/>
    </row>
    <row r="45" spans="1:10" x14ac:dyDescent="0.2">
      <c r="A45"/>
      <c r="B45"/>
      <c r="C45"/>
      <c r="D45"/>
      <c r="E45"/>
      <c r="F45"/>
    </row>
  </sheetData>
  <sheetProtection algorithmName="SHA-512" hashValue="cheJqrT/hD87WhvgKVmxhU8O0YvEJ1a+d+hcN+spRwmi8W0ekTbEof3k2vKwqoCPNdqiD+HSGpuFP/vNdH6dwA==" saltValue="zRzev5Km5wk1+EvQf3wSwg==" spinCount="100000" sheet="1" objects="1" scenarios="1"/>
  <mergeCells count="25">
    <mergeCell ref="A28:G28"/>
    <mergeCell ref="C32:D32"/>
    <mergeCell ref="C33:D33"/>
    <mergeCell ref="C34:D34"/>
    <mergeCell ref="A38:G38"/>
    <mergeCell ref="A21:B21"/>
    <mergeCell ref="A22:B22"/>
    <mergeCell ref="A23:B23"/>
    <mergeCell ref="A25:G25"/>
    <mergeCell ref="A26:B26"/>
    <mergeCell ref="A14:B14"/>
    <mergeCell ref="A15:B15"/>
    <mergeCell ref="A17:G17"/>
    <mergeCell ref="A19:B19"/>
    <mergeCell ref="A20:B20"/>
    <mergeCell ref="A7:G7"/>
    <mergeCell ref="A8:B8"/>
    <mergeCell ref="A10:G10"/>
    <mergeCell ref="A11:G11"/>
    <mergeCell ref="A13:B13"/>
    <mergeCell ref="A1:G1"/>
    <mergeCell ref="A2:G2"/>
    <mergeCell ref="F3:G3"/>
    <mergeCell ref="A4:G4"/>
    <mergeCell ref="A6:G6"/>
  </mergeCells>
  <dataValidations count="4">
    <dataValidation operator="equal" allowBlank="1" showErrorMessage="1" sqref="A24:B24" xr:uid="{00000000-0002-0000-0900-000000000000}">
      <formula1>0</formula1>
      <formula2>0</formula2>
    </dataValidation>
    <dataValidation type="list" operator="equal" allowBlank="1" showErrorMessage="1" sqref="A13:A15" xr:uid="{00000000-0002-0000-0900-000001000000}">
      <formula1>"-----,Specialist,&gt;10yrs experience,&lt;10yrs experience"</formula1>
      <formula2>0</formula2>
    </dataValidation>
    <dataValidation type="list" operator="equal" allowBlank="1" showErrorMessage="1" sqref="A19:A23" xr:uid="{00000000-0002-0000-0900-000002000000}">
      <formula1>"-----,Associate,Manager,Reg.Arch.Prof. w/Direct Responsibility,Reg.Arch.Prof. no Direct Responsibility,Staff in Support of Arch.Work Output"</formula1>
      <formula2>0</formula2>
    </dataValidation>
    <dataValidation type="list" operator="equal" allowBlank="1" showErrorMessage="1" sqref="C29" xr:uid="{00000000-0002-0000-0900-000004000000}">
      <formula1>"NIL VAT,13,14,14.25,14.5,14.75,15,15.25,15.5,15.75,16,16.25,16.5,16.75,17,17.25,17.5,17.75,18,18.25,18.5,18.75,19,19.25,19.5,19.75,20"</formula1>
      <formula2>0</formula2>
    </dataValidation>
  </dataValidations>
  <pageMargins left="0.78749999999999998" right="0.78749999999999998" top="0.78749999999999998" bottom="0.78749999999999998" header="0.511811023622047" footer="0.511811023622047"/>
  <pageSetup paperSize="9" scale="92"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L38"/>
  <sheetViews>
    <sheetView topLeftCell="A7" zoomScaleNormal="100" workbookViewId="0">
      <selection activeCell="G33" sqref="G33"/>
    </sheetView>
  </sheetViews>
  <sheetFormatPr defaultColWidth="11.5703125" defaultRowHeight="12.75" customHeight="1" x14ac:dyDescent="0.2"/>
  <cols>
    <col min="1" max="4" width="11.5703125" style="62"/>
    <col min="5" max="5" width="14.85546875" style="62" customWidth="1"/>
    <col min="6" max="6" width="14.7109375" style="62" customWidth="1"/>
    <col min="7" max="64" width="11.5703125" style="62"/>
  </cols>
  <sheetData>
    <row r="1" spans="1:6" ht="12.75" customHeight="1" x14ac:dyDescent="0.2">
      <c r="A1" s="156"/>
      <c r="B1" s="64"/>
      <c r="C1" s="64"/>
      <c r="D1" s="64"/>
      <c r="E1" s="64"/>
      <c r="F1" s="64"/>
    </row>
    <row r="2" spans="1:6" ht="12.75" customHeight="1" x14ac:dyDescent="0.2">
      <c r="A2" s="156"/>
      <c r="B2" s="98" t="s">
        <v>364</v>
      </c>
      <c r="C2" s="64"/>
      <c r="D2" s="64"/>
      <c r="E2" s="64"/>
      <c r="F2" s="64"/>
    </row>
    <row r="3" spans="1:6" ht="12.75" customHeight="1" x14ac:dyDescent="0.2">
      <c r="A3" s="156"/>
      <c r="B3" s="64"/>
      <c r="C3" s="64"/>
      <c r="D3" s="64"/>
      <c r="E3" s="64"/>
      <c r="F3" s="64"/>
    </row>
    <row r="4" spans="1:6" ht="12.75" customHeight="1" x14ac:dyDescent="0.2">
      <c r="A4" s="156"/>
      <c r="B4" s="64"/>
      <c r="C4" s="64"/>
      <c r="D4" s="64"/>
      <c r="E4" s="64"/>
      <c r="F4" s="64"/>
    </row>
    <row r="5" spans="1:6" ht="12.75" customHeight="1" x14ac:dyDescent="0.2">
      <c r="A5" s="156"/>
      <c r="B5" s="64"/>
      <c r="C5" s="64"/>
      <c r="D5" s="64"/>
      <c r="E5" s="64"/>
      <c r="F5" s="64"/>
    </row>
    <row r="6" spans="1:6" ht="12.75" customHeight="1" x14ac:dyDescent="0.2">
      <c r="A6" s="156"/>
      <c r="B6" s="64"/>
      <c r="C6" s="64"/>
      <c r="D6" s="64"/>
      <c r="E6" s="64"/>
      <c r="F6" s="64"/>
    </row>
    <row r="7" spans="1:6" ht="12.75" customHeight="1" x14ac:dyDescent="0.2">
      <c r="A7" s="156"/>
      <c r="B7" s="64"/>
      <c r="C7" s="64"/>
      <c r="D7" s="64"/>
      <c r="E7" s="64"/>
      <c r="F7" s="64"/>
    </row>
    <row r="8" spans="1:6" ht="12.75" customHeight="1" x14ac:dyDescent="0.2">
      <c r="A8" s="156"/>
      <c r="B8" s="64"/>
      <c r="C8" s="64"/>
      <c r="D8" s="64"/>
      <c r="E8" s="64"/>
      <c r="F8" s="64"/>
    </row>
    <row r="9" spans="1:6" ht="12.75" customHeight="1" x14ac:dyDescent="0.2">
      <c r="A9" s="156"/>
      <c r="B9" s="64"/>
      <c r="C9" s="64"/>
      <c r="D9" s="64"/>
      <c r="E9" s="64"/>
      <c r="F9" s="64"/>
    </row>
    <row r="10" spans="1:6" ht="12.75" customHeight="1" x14ac:dyDescent="0.2">
      <c r="A10" s="156"/>
      <c r="B10" s="64"/>
      <c r="C10" s="64"/>
      <c r="D10" s="64"/>
      <c r="E10" s="64"/>
      <c r="F10" s="64"/>
    </row>
    <row r="11" spans="1:6" ht="12.75" customHeight="1" x14ac:dyDescent="0.2">
      <c r="A11" s="156"/>
      <c r="B11" s="64"/>
      <c r="C11" s="64"/>
      <c r="D11" s="64"/>
      <c r="E11" s="64"/>
      <c r="F11" s="64"/>
    </row>
    <row r="12" spans="1:6" ht="12.75" customHeight="1" x14ac:dyDescent="0.2">
      <c r="A12" s="156"/>
      <c r="B12" s="64"/>
      <c r="C12" s="64"/>
      <c r="D12" s="64"/>
      <c r="E12" s="64"/>
      <c r="F12" s="64"/>
    </row>
    <row r="13" spans="1:6" ht="12.75" customHeight="1" x14ac:dyDescent="0.2">
      <c r="A13" s="156"/>
      <c r="B13" s="64"/>
      <c r="C13" s="64"/>
      <c r="D13" s="64"/>
      <c r="E13" s="64"/>
      <c r="F13" s="64"/>
    </row>
    <row r="14" spans="1:6" ht="12.75" customHeight="1" x14ac:dyDescent="0.2">
      <c r="A14" s="3"/>
      <c r="B14" s="17"/>
      <c r="C14" s="17"/>
      <c r="D14" s="17"/>
      <c r="E14" s="17"/>
      <c r="F14" s="17"/>
    </row>
    <row r="15" spans="1:6" ht="15.75" x14ac:dyDescent="0.2">
      <c r="A15" s="245" t="s">
        <v>16</v>
      </c>
      <c r="B15" s="245"/>
      <c r="C15" s="245"/>
      <c r="D15" s="245"/>
      <c r="E15" s="245"/>
      <c r="F15" s="245"/>
    </row>
    <row r="16" spans="1:6" x14ac:dyDescent="0.2">
      <c r="A16" s="248"/>
      <c r="B16" s="248"/>
      <c r="C16" s="248"/>
      <c r="D16" s="248"/>
      <c r="E16" s="248"/>
      <c r="F16" s="248"/>
    </row>
    <row r="17" spans="1:11" x14ac:dyDescent="0.2">
      <c r="A17" s="16"/>
      <c r="B17" s="17"/>
      <c r="C17" s="17"/>
      <c r="D17" s="17"/>
      <c r="E17" s="303">
        <f>Cover!F13</f>
        <v>45483</v>
      </c>
      <c r="F17" s="303"/>
    </row>
    <row r="18" spans="1:11" x14ac:dyDescent="0.2">
      <c r="A18" s="16"/>
      <c r="B18" s="17"/>
      <c r="C18" s="17"/>
      <c r="D18" s="17"/>
      <c r="E18" s="117"/>
      <c r="F18" s="117"/>
    </row>
    <row r="19" spans="1:11" x14ac:dyDescent="0.2">
      <c r="A19" s="101" t="s">
        <v>6</v>
      </c>
      <c r="B19" s="304" t="str">
        <f>IF(Cover!C17="","",Cover!C17)</f>
        <v/>
      </c>
      <c r="C19" s="305"/>
      <c r="D19" s="305"/>
      <c r="E19" s="306"/>
      <c r="F19" s="117"/>
      <c r="G19" s="157"/>
      <c r="H19" s="157"/>
      <c r="I19" s="157"/>
      <c r="J19" s="157"/>
      <c r="K19" s="157"/>
    </row>
    <row r="20" spans="1:11" x14ac:dyDescent="0.2">
      <c r="E20" s="117"/>
      <c r="F20" s="117"/>
      <c r="G20" s="157"/>
      <c r="H20" s="157"/>
      <c r="I20" s="157"/>
      <c r="J20" s="157"/>
      <c r="K20" s="157"/>
    </row>
    <row r="21" spans="1:11" x14ac:dyDescent="0.2">
      <c r="A21" s="101" t="s">
        <v>8</v>
      </c>
      <c r="B21" s="304" t="str">
        <f>IF(Cover!C19="","",Cover!C19)</f>
        <v/>
      </c>
      <c r="C21" s="305"/>
      <c r="D21" s="305"/>
      <c r="E21" s="306"/>
      <c r="F21" s="17"/>
      <c r="G21" s="157"/>
      <c r="H21" s="157"/>
      <c r="I21" s="157"/>
      <c r="J21" s="157"/>
      <c r="K21" s="157"/>
    </row>
    <row r="22" spans="1:11" x14ac:dyDescent="0.2">
      <c r="A22" s="17"/>
      <c r="B22" s="17"/>
      <c r="C22" s="17"/>
      <c r="D22" s="17"/>
      <c r="E22" s="17"/>
      <c r="F22" s="17"/>
      <c r="G22" s="157"/>
      <c r="H22" s="157"/>
      <c r="I22" s="157"/>
      <c r="J22" s="157"/>
      <c r="K22" s="157"/>
    </row>
    <row r="23" spans="1:11" x14ac:dyDescent="0.2">
      <c r="A23" s="17"/>
      <c r="B23" s="17"/>
      <c r="C23" s="17"/>
      <c r="D23" s="17"/>
      <c r="E23" s="17"/>
      <c r="F23" s="17"/>
      <c r="G23" s="157"/>
      <c r="H23" s="157"/>
      <c r="I23" s="157"/>
      <c r="J23" s="157"/>
      <c r="K23" s="157"/>
    </row>
    <row r="24" spans="1:11" x14ac:dyDescent="0.2">
      <c r="A24" s="21"/>
      <c r="B24" s="17"/>
      <c r="C24" s="17"/>
      <c r="D24" s="153" t="s">
        <v>591</v>
      </c>
      <c r="E24" s="153" t="s">
        <v>592</v>
      </c>
      <c r="F24" s="153" t="s">
        <v>594</v>
      </c>
      <c r="G24" s="157"/>
      <c r="H24" s="19"/>
      <c r="I24" s="158"/>
      <c r="J24" s="157"/>
      <c r="K24" s="157"/>
    </row>
    <row r="25" spans="1:11" x14ac:dyDescent="0.2">
      <c r="A25" s="258" t="s">
        <v>597</v>
      </c>
      <c r="B25" s="258"/>
      <c r="C25" s="258"/>
      <c r="D25" s="1">
        <f>SUM('Time Based Service'!C13:C15)</f>
        <v>0</v>
      </c>
      <c r="E25" s="1">
        <f>SUM('Time Based Service'!D13:D15)</f>
        <v>0</v>
      </c>
      <c r="F25" s="154">
        <f>SUM('Time Based Service'!F13:F15)</f>
        <v>0</v>
      </c>
      <c r="G25" s="157"/>
      <c r="H25" s="19"/>
      <c r="I25" s="158"/>
      <c r="J25" s="157"/>
      <c r="K25" s="157"/>
    </row>
    <row r="26" spans="1:11" x14ac:dyDescent="0.2">
      <c r="A26" s="17"/>
      <c r="B26" s="17"/>
      <c r="D26"/>
      <c r="E26"/>
      <c r="G26" s="157"/>
      <c r="H26" s="157"/>
      <c r="I26" s="157"/>
      <c r="J26" s="157"/>
      <c r="K26" s="157"/>
    </row>
    <row r="27" spans="1:11" x14ac:dyDescent="0.2">
      <c r="A27" s="17"/>
      <c r="B27" s="17"/>
      <c r="C27" s="17"/>
      <c r="D27" s="153" t="s">
        <v>591</v>
      </c>
      <c r="E27" s="153" t="s">
        <v>592</v>
      </c>
      <c r="F27" s="153" t="s">
        <v>594</v>
      </c>
      <c r="G27" s="157"/>
      <c r="H27" s="157"/>
      <c r="I27" s="157"/>
      <c r="J27" s="157"/>
      <c r="K27" s="157"/>
    </row>
    <row r="28" spans="1:11" x14ac:dyDescent="0.2">
      <c r="A28" s="258" t="s">
        <v>598</v>
      </c>
      <c r="B28" s="258"/>
      <c r="C28" s="258"/>
      <c r="D28" s="1">
        <f>SUM('Time Based Service'!C19:C23)</f>
        <v>0</v>
      </c>
      <c r="E28" s="1">
        <f>SUM('Time Based Service'!D19:D23)</f>
        <v>0</v>
      </c>
      <c r="F28" s="154">
        <f>SUM('Time Based Service'!F19:F23)</f>
        <v>0</v>
      </c>
    </row>
    <row r="29" spans="1:11" x14ac:dyDescent="0.2">
      <c r="A29" s="17"/>
      <c r="B29" s="17"/>
      <c r="E29" s="153"/>
    </row>
    <row r="30" spans="1:11" x14ac:dyDescent="0.2">
      <c r="A30" s="43"/>
      <c r="B30" s="101"/>
      <c r="E30" s="17"/>
      <c r="F30" s="105"/>
    </row>
    <row r="32" spans="1:11" x14ac:dyDescent="0.2">
      <c r="C32" s="258" t="s">
        <v>599</v>
      </c>
      <c r="D32" s="258"/>
      <c r="E32" s="181">
        <f>SUM(F25,F28)</f>
        <v>0</v>
      </c>
      <c r="F32" s="62" t="s">
        <v>360</v>
      </c>
    </row>
    <row r="33" spans="1:10" x14ac:dyDescent="0.2">
      <c r="A33" s="17"/>
      <c r="C33" s="258" t="s">
        <v>361</v>
      </c>
      <c r="D33" s="258"/>
      <c r="E33" s="228">
        <f>IFERROR(E32*'Time Based Service'!C26,0)</f>
        <v>0</v>
      </c>
      <c r="F33" s="62" t="str">
        <f>IF(OR('Time Based Service'!C26=0,'Time Based Service'!C26=""),"",CONCATENATE(" @ ",'Time Based Service'!C26*100," %"))</f>
        <v/>
      </c>
    </row>
    <row r="34" spans="1:10" x14ac:dyDescent="0.2">
      <c r="C34" s="258" t="s">
        <v>581</v>
      </c>
      <c r="D34" s="258"/>
      <c r="E34" s="109">
        <f>E32-E33</f>
        <v>0</v>
      </c>
      <c r="F34" s="62" t="s">
        <v>360</v>
      </c>
    </row>
    <row r="35" spans="1:10" x14ac:dyDescent="0.2">
      <c r="D35" s="107" t="s">
        <v>362</v>
      </c>
      <c r="E35" s="108">
        <f>IFERROR(E34*'Time Based Service'!C29%,0)</f>
        <v>0</v>
      </c>
      <c r="F35" s="62" t="str">
        <f>IFERROR(_xlfn.CONCAT(" @ ",'Time Based Service'!C29," %"),0)</f>
        <v xml:space="preserve"> @ 15 %</v>
      </c>
    </row>
    <row r="36" spans="1:10" x14ac:dyDescent="0.2">
      <c r="A36" s="17"/>
      <c r="C36" s="17"/>
      <c r="D36" s="101" t="s">
        <v>583</v>
      </c>
      <c r="E36" s="93">
        <f>SUM(E34:E35)</f>
        <v>0</v>
      </c>
    </row>
    <row r="37" spans="1:10" x14ac:dyDescent="0.2">
      <c r="A37" s="17"/>
      <c r="B37" s="17"/>
      <c r="C37" s="17"/>
      <c r="H37" s="17"/>
      <c r="I37" s="17"/>
      <c r="J37" s="17"/>
    </row>
    <row r="38" spans="1:10" x14ac:dyDescent="0.2">
      <c r="A38" s="276" t="str">
        <f>Disclaimer!A7</f>
        <v>Copyright © 2025 - M. Keuter - Some Rights Reserved</v>
      </c>
      <c r="B38" s="276"/>
      <c r="C38" s="276"/>
      <c r="D38" s="276"/>
      <c r="E38" s="276"/>
      <c r="F38" s="276"/>
      <c r="H38" s="17"/>
      <c r="I38" s="17"/>
      <c r="J38" s="17"/>
    </row>
  </sheetData>
  <sheetProtection algorithmName="SHA-512" hashValue="MvvqrqLQhYTZqbjUUmCaORY0dzrwWg2cxXae7flBKJlhXdMnwSfrXWNMBYUM1uvikn9JFav/VsySSqSpOlNRRw==" saltValue="npJAi9F4M58KfVUPSBnnlQ==" spinCount="100000" sheet="1" objects="1" scenarios="1"/>
  <mergeCells count="11">
    <mergeCell ref="A38:F38"/>
    <mergeCell ref="A25:C25"/>
    <mergeCell ref="A28:C28"/>
    <mergeCell ref="C32:D32"/>
    <mergeCell ref="C33:D33"/>
    <mergeCell ref="C34:D34"/>
    <mergeCell ref="A15:F15"/>
    <mergeCell ref="A16:F16"/>
    <mergeCell ref="E17:F17"/>
    <mergeCell ref="B19:E19"/>
    <mergeCell ref="B21:E2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E0C2CD"/>
  </sheetPr>
  <dimension ref="A1:BL38"/>
  <sheetViews>
    <sheetView zoomScaleNormal="100" workbookViewId="0">
      <selection activeCell="D25" sqref="D25"/>
    </sheetView>
  </sheetViews>
  <sheetFormatPr defaultColWidth="11.5703125" defaultRowHeight="12.75" customHeight="1" x14ac:dyDescent="0.2"/>
  <cols>
    <col min="1" max="4" width="11.5703125" style="62"/>
    <col min="5" max="5" width="14.85546875" style="62" customWidth="1"/>
    <col min="6" max="6" width="14.7109375" style="62" customWidth="1"/>
    <col min="7" max="64" width="11.5703125" style="62"/>
  </cols>
  <sheetData>
    <row r="1" spans="1:6" ht="12.75" customHeight="1" x14ac:dyDescent="0.2">
      <c r="A1" s="156"/>
      <c r="B1" s="64"/>
      <c r="C1" s="64"/>
      <c r="D1" s="64"/>
      <c r="E1" s="64"/>
      <c r="F1" s="64"/>
    </row>
    <row r="2" spans="1:6" ht="12.75" customHeight="1" x14ac:dyDescent="0.2">
      <c r="A2" s="156"/>
      <c r="B2" s="98" t="s">
        <v>364</v>
      </c>
      <c r="C2" s="64"/>
      <c r="D2" s="64"/>
      <c r="E2" s="64"/>
      <c r="F2" s="64"/>
    </row>
    <row r="3" spans="1:6" ht="12.75" customHeight="1" x14ac:dyDescent="0.2">
      <c r="A3" s="156"/>
      <c r="B3" s="64"/>
      <c r="C3" s="64"/>
      <c r="D3" s="64"/>
      <c r="E3" s="64"/>
      <c r="F3" s="64"/>
    </row>
    <row r="4" spans="1:6" ht="12.75" customHeight="1" x14ac:dyDescent="0.2">
      <c r="A4" s="156"/>
      <c r="B4" s="64"/>
      <c r="C4" s="64"/>
      <c r="D4" s="64"/>
      <c r="E4" s="64"/>
      <c r="F4" s="64"/>
    </row>
    <row r="5" spans="1:6" ht="12.75" customHeight="1" x14ac:dyDescent="0.2">
      <c r="A5" s="156"/>
      <c r="B5" s="64"/>
      <c r="C5" s="64"/>
      <c r="D5" s="64"/>
      <c r="E5" s="64"/>
      <c r="F5" s="64"/>
    </row>
    <row r="6" spans="1:6" ht="12.75" customHeight="1" x14ac:dyDescent="0.2">
      <c r="A6" s="156"/>
      <c r="B6" s="64"/>
      <c r="C6" s="64"/>
      <c r="D6" s="64"/>
      <c r="E6" s="64"/>
      <c r="F6" s="64"/>
    </row>
    <row r="7" spans="1:6" ht="12.75" customHeight="1" x14ac:dyDescent="0.2">
      <c r="A7" s="156"/>
      <c r="B7" s="64"/>
      <c r="C7" s="64"/>
      <c r="D7" s="64"/>
      <c r="E7" s="64"/>
      <c r="F7" s="64"/>
    </row>
    <row r="8" spans="1:6" ht="12.75" customHeight="1" x14ac:dyDescent="0.2">
      <c r="A8" s="156"/>
      <c r="B8" s="64"/>
      <c r="C8" s="64"/>
      <c r="D8" s="64"/>
      <c r="E8" s="64"/>
      <c r="F8" s="64"/>
    </row>
    <row r="9" spans="1:6" ht="12.75" customHeight="1" x14ac:dyDescent="0.2">
      <c r="A9" s="156"/>
      <c r="B9" s="64"/>
      <c r="C9" s="64"/>
      <c r="D9" s="64"/>
      <c r="E9" s="64"/>
      <c r="F9" s="64"/>
    </row>
    <row r="10" spans="1:6" ht="12.75" customHeight="1" x14ac:dyDescent="0.2">
      <c r="A10" s="156"/>
      <c r="B10" s="64"/>
      <c r="C10" s="64"/>
      <c r="D10" s="64"/>
      <c r="E10" s="64"/>
      <c r="F10" s="64"/>
    </row>
    <row r="11" spans="1:6" ht="12.75" customHeight="1" x14ac:dyDescent="0.2">
      <c r="A11" s="156"/>
      <c r="B11" s="64"/>
      <c r="C11" s="64"/>
      <c r="D11" s="64"/>
      <c r="E11" s="64"/>
      <c r="F11" s="64"/>
    </row>
    <row r="12" spans="1:6" ht="12.75" customHeight="1" x14ac:dyDescent="0.2">
      <c r="A12" s="156"/>
      <c r="B12" s="64"/>
      <c r="C12" s="64"/>
      <c r="D12" s="64"/>
      <c r="E12" s="64"/>
      <c r="F12" s="64"/>
    </row>
    <row r="13" spans="1:6" ht="12.75" customHeight="1" x14ac:dyDescent="0.2">
      <c r="A13" s="156"/>
      <c r="B13" s="64"/>
      <c r="C13" s="64"/>
      <c r="D13" s="64"/>
      <c r="E13" s="64"/>
      <c r="F13" s="64"/>
    </row>
    <row r="14" spans="1:6" ht="12.75" customHeight="1" x14ac:dyDescent="0.2">
      <c r="A14" s="3"/>
      <c r="B14" s="17"/>
      <c r="C14" s="17"/>
      <c r="D14" s="17"/>
      <c r="E14" s="17"/>
      <c r="F14" s="17"/>
    </row>
    <row r="15" spans="1:6" ht="15.75" x14ac:dyDescent="0.2">
      <c r="A15" s="245" t="s">
        <v>16</v>
      </c>
      <c r="B15" s="245"/>
      <c r="C15" s="245"/>
      <c r="D15" s="245"/>
      <c r="E15" s="245"/>
      <c r="F15" s="245"/>
    </row>
    <row r="16" spans="1:6" x14ac:dyDescent="0.2">
      <c r="A16" s="248"/>
      <c r="B16" s="248"/>
      <c r="C16" s="248"/>
      <c r="D16" s="248"/>
      <c r="E16" s="248"/>
      <c r="F16" s="248"/>
    </row>
    <row r="17" spans="1:11" x14ac:dyDescent="0.2">
      <c r="A17" s="16"/>
      <c r="B17" s="17"/>
      <c r="C17" s="17"/>
      <c r="D17" s="17"/>
      <c r="E17" s="303">
        <f>Cover!F13</f>
        <v>45483</v>
      </c>
      <c r="F17" s="303"/>
    </row>
    <row r="18" spans="1:11" x14ac:dyDescent="0.2">
      <c r="A18" s="16"/>
      <c r="B18" s="17"/>
      <c r="C18" s="17"/>
      <c r="D18" s="17"/>
      <c r="E18" s="117"/>
      <c r="F18" s="117"/>
    </row>
    <row r="19" spans="1:11" x14ac:dyDescent="0.2">
      <c r="A19" s="101" t="s">
        <v>6</v>
      </c>
      <c r="B19" s="304" t="str">
        <f>IF('Task Time Based Service'!C17="","",'Task Time Based Service'!C17)</f>
        <v/>
      </c>
      <c r="C19" s="305"/>
      <c r="D19" s="305"/>
      <c r="E19" s="306"/>
      <c r="F19" s="117"/>
      <c r="G19" s="157"/>
      <c r="H19" s="157"/>
      <c r="I19" s="157"/>
      <c r="J19" s="157"/>
      <c r="K19" s="157"/>
    </row>
    <row r="20" spans="1:11" x14ac:dyDescent="0.2">
      <c r="E20" s="117"/>
      <c r="F20" s="117"/>
      <c r="G20" s="157"/>
      <c r="H20" s="157"/>
      <c r="I20" s="157"/>
      <c r="J20" s="157"/>
      <c r="K20" s="157"/>
    </row>
    <row r="21" spans="1:11" x14ac:dyDescent="0.2">
      <c r="A21" s="101" t="s">
        <v>8</v>
      </c>
      <c r="B21" s="304" t="str">
        <f>IF('Task Time Based Service'!C19="","",'Task Time Based Service'!C19)</f>
        <v/>
      </c>
      <c r="C21" s="305"/>
      <c r="D21" s="305"/>
      <c r="E21" s="306"/>
      <c r="F21" s="17"/>
      <c r="G21" s="157"/>
      <c r="H21" s="157"/>
      <c r="I21" s="157"/>
      <c r="J21" s="157"/>
      <c r="K21" s="157"/>
    </row>
    <row r="22" spans="1:11" x14ac:dyDescent="0.2">
      <c r="A22" s="17"/>
      <c r="B22" s="17"/>
      <c r="C22" s="17"/>
      <c r="D22" s="17"/>
      <c r="E22" s="17"/>
      <c r="F22" s="17"/>
      <c r="G22" s="157"/>
      <c r="H22" s="157"/>
      <c r="I22" s="157"/>
      <c r="J22" s="157"/>
      <c r="K22" s="157"/>
    </row>
    <row r="23" spans="1:11" x14ac:dyDescent="0.2">
      <c r="A23" s="17"/>
      <c r="B23" s="17"/>
      <c r="C23" s="17"/>
      <c r="D23" s="17"/>
      <c r="E23" s="17"/>
      <c r="F23" s="17"/>
      <c r="G23" s="157"/>
      <c r="H23" s="157"/>
      <c r="I23" s="157"/>
      <c r="J23" s="157"/>
      <c r="K23" s="157"/>
    </row>
    <row r="24" spans="1:11" x14ac:dyDescent="0.2">
      <c r="A24" s="21"/>
      <c r="B24" s="17"/>
      <c r="C24" s="17"/>
      <c r="D24" s="153" t="s">
        <v>591</v>
      </c>
      <c r="E24" s="153" t="s">
        <v>592</v>
      </c>
      <c r="F24" s="153" t="s">
        <v>600</v>
      </c>
      <c r="G24" s="157"/>
      <c r="H24" s="19"/>
      <c r="I24" s="158"/>
      <c r="J24" s="157"/>
      <c r="K24" s="157"/>
    </row>
    <row r="25" spans="1:11" x14ac:dyDescent="0.2">
      <c r="A25" s="258" t="s">
        <v>597</v>
      </c>
      <c r="B25" s="258"/>
      <c r="C25" s="258"/>
      <c r="D25" s="1">
        <f>SUM('Time Based Service'!C13:C15)</f>
        <v>0</v>
      </c>
      <c r="E25" s="1">
        <f>SUM('Time Based Service'!D13:D15)</f>
        <v>0</v>
      </c>
      <c r="F25" s="154">
        <f>SUM('Time Based Service'!G13:G15)</f>
        <v>0</v>
      </c>
      <c r="G25" s="157"/>
      <c r="H25" s="19"/>
      <c r="I25" s="158"/>
      <c r="J25" s="157"/>
      <c r="K25" s="157"/>
    </row>
    <row r="26" spans="1:11" x14ac:dyDescent="0.2">
      <c r="A26" s="17"/>
      <c r="B26" s="17"/>
      <c r="D26"/>
      <c r="E26"/>
      <c r="G26" s="157"/>
      <c r="H26" s="157"/>
      <c r="I26" s="157"/>
      <c r="J26" s="157"/>
      <c r="K26" s="157"/>
    </row>
    <row r="27" spans="1:11" x14ac:dyDescent="0.2">
      <c r="A27" s="17"/>
      <c r="B27" s="17"/>
      <c r="C27" s="17"/>
      <c r="D27" s="153" t="s">
        <v>591</v>
      </c>
      <c r="E27" s="153" t="s">
        <v>592</v>
      </c>
      <c r="F27" s="153" t="s">
        <v>600</v>
      </c>
      <c r="G27" s="157"/>
      <c r="H27" s="157"/>
      <c r="I27" s="157"/>
      <c r="J27" s="157"/>
      <c r="K27" s="157"/>
    </row>
    <row r="28" spans="1:11" x14ac:dyDescent="0.2">
      <c r="A28" s="258" t="s">
        <v>598</v>
      </c>
      <c r="B28" s="258"/>
      <c r="C28" s="258"/>
      <c r="D28" s="1">
        <f>SUM('Time Based Service'!C19:C23)</f>
        <v>0</v>
      </c>
      <c r="E28" s="1">
        <f>SUM('Time Based Service'!D19:D23)</f>
        <v>0</v>
      </c>
      <c r="F28" s="154">
        <f>SUM('Time Based Service'!G19:G23)</f>
        <v>0</v>
      </c>
    </row>
    <row r="29" spans="1:11" x14ac:dyDescent="0.2">
      <c r="A29" s="17"/>
      <c r="B29" s="17"/>
      <c r="E29" s="153"/>
    </row>
    <row r="30" spans="1:11" x14ac:dyDescent="0.2">
      <c r="A30" s="43"/>
      <c r="B30" s="101"/>
      <c r="E30" s="17"/>
      <c r="F30" s="105"/>
    </row>
    <row r="32" spans="1:11" x14ac:dyDescent="0.2">
      <c r="C32" s="258" t="s">
        <v>599</v>
      </c>
      <c r="D32" s="258"/>
      <c r="E32" s="181">
        <f>SUM(F25,F28)</f>
        <v>0</v>
      </c>
      <c r="F32" s="62" t="s">
        <v>360</v>
      </c>
    </row>
    <row r="33" spans="1:10" x14ac:dyDescent="0.2">
      <c r="A33" s="17"/>
      <c r="C33" s="258" t="s">
        <v>361</v>
      </c>
      <c r="D33" s="258"/>
      <c r="E33" s="228">
        <f>IFERROR(E32*'Time Based Service'!C26,0)</f>
        <v>0</v>
      </c>
      <c r="F33" s="62" t="str">
        <f>IF(OR('Time Based Service'!C26=0,'Time Based Service'!C26=""),"",CONCATENATE(" @ ",'Time Based Service'!C26*100," %"))</f>
        <v/>
      </c>
    </row>
    <row r="34" spans="1:10" x14ac:dyDescent="0.2">
      <c r="C34" s="258" t="s">
        <v>581</v>
      </c>
      <c r="D34" s="258"/>
      <c r="E34" s="109">
        <f>E32-E33</f>
        <v>0</v>
      </c>
      <c r="F34" s="62" t="s">
        <v>360</v>
      </c>
    </row>
    <row r="35" spans="1:10" x14ac:dyDescent="0.2">
      <c r="D35" s="107" t="s">
        <v>362</v>
      </c>
      <c r="E35" s="108">
        <f>IFERROR(E34*'Time Based Service'!C29%,0)</f>
        <v>0</v>
      </c>
      <c r="F35" s="62" t="str">
        <f>IFERROR(_xlfn.CONCAT(" @ ",'Time Based Service'!C29," %"),0)</f>
        <v xml:space="preserve"> @ 15 %</v>
      </c>
    </row>
    <row r="36" spans="1:10" x14ac:dyDescent="0.2">
      <c r="A36" s="17"/>
      <c r="C36" s="17"/>
      <c r="D36" s="101" t="s">
        <v>583</v>
      </c>
      <c r="E36" s="93">
        <f>SUM(E34:E35)</f>
        <v>0</v>
      </c>
    </row>
    <row r="37" spans="1:10" x14ac:dyDescent="0.2">
      <c r="A37" s="17"/>
      <c r="B37" s="17"/>
      <c r="C37" s="17"/>
      <c r="H37" s="17"/>
      <c r="I37" s="17"/>
      <c r="J37" s="17"/>
    </row>
    <row r="38" spans="1:10" x14ac:dyDescent="0.2">
      <c r="A38" s="276" t="str">
        <f>Disclaimer!A7</f>
        <v>Copyright © 2025 - M. Keuter - Some Rights Reserved</v>
      </c>
      <c r="B38" s="276"/>
      <c r="C38" s="276"/>
      <c r="D38" s="276"/>
      <c r="E38" s="276"/>
      <c r="F38" s="276"/>
      <c r="H38" s="17"/>
      <c r="I38" s="17"/>
      <c r="J38" s="17"/>
    </row>
  </sheetData>
  <sheetProtection algorithmName="SHA-512" hashValue="38FkU2W/yFHYqeKMrR+f0+LU+n4FoFydKzvgavKpNcFMLOBoqLJlt7k4qlutKxZel9ljk3i2eAHthZ558gDseA==" saltValue="T/qB7PBDLPXFdrhzo+JXrg==" spinCount="100000" sheet="1" objects="1" scenarios="1"/>
  <mergeCells count="11">
    <mergeCell ref="A38:F38"/>
    <mergeCell ref="A25:C25"/>
    <mergeCell ref="A28:C28"/>
    <mergeCell ref="C32:D32"/>
    <mergeCell ref="C33:D33"/>
    <mergeCell ref="C34:D34"/>
    <mergeCell ref="A15:F15"/>
    <mergeCell ref="A16:F16"/>
    <mergeCell ref="E17:F17"/>
    <mergeCell ref="B19:E19"/>
    <mergeCell ref="B21:E2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DDE8CB"/>
  </sheetPr>
  <dimension ref="A1:AMJ1245"/>
  <sheetViews>
    <sheetView topLeftCell="A22" zoomScaleNormal="100" workbookViewId="0">
      <selection activeCell="E43" sqref="E43"/>
    </sheetView>
  </sheetViews>
  <sheetFormatPr defaultColWidth="11.5703125" defaultRowHeight="12.75" customHeight="1" x14ac:dyDescent="0.2"/>
  <cols>
    <col min="1" max="1" width="6.5703125" style="16" customWidth="1"/>
    <col min="2" max="2" width="37.5703125" style="17" customWidth="1"/>
    <col min="3" max="3" width="12.42578125" style="17" customWidth="1"/>
    <col min="4" max="4" width="14.7109375" style="17" customWidth="1"/>
    <col min="5" max="5" width="33.140625" style="17" customWidth="1"/>
    <col min="6" max="6" width="11.5703125" style="17"/>
    <col min="7" max="7" width="10.42578125" style="17" customWidth="1"/>
    <col min="8" max="8" width="32.5703125" style="17" customWidth="1"/>
    <col min="9" max="9" width="13" style="17" customWidth="1"/>
    <col min="10" max="10" width="14.28515625" style="17" customWidth="1"/>
    <col min="11" max="11" width="11.5703125" style="17"/>
    <col min="12" max="12" width="13" style="17" customWidth="1"/>
    <col min="13" max="15" width="13" style="16" customWidth="1"/>
    <col min="16" max="16" width="14.85546875" style="16" customWidth="1"/>
    <col min="17" max="18" width="11.5703125" style="16" hidden="1"/>
    <col min="19" max="19" width="11.5703125" style="28" hidden="1"/>
    <col min="20" max="40" width="11.5703125" style="17" hidden="1"/>
    <col min="41" max="1024" width="11.5703125" style="17"/>
    <col min="1025" max="16384" width="11.5703125" style="62"/>
  </cols>
  <sheetData>
    <row r="1" spans="1:29" ht="15.75" x14ac:dyDescent="0.2">
      <c r="A1" s="245" t="s">
        <v>16</v>
      </c>
      <c r="B1" s="245"/>
      <c r="C1" s="245"/>
      <c r="D1" s="245"/>
      <c r="E1" s="245"/>
      <c r="F1" s="245"/>
      <c r="G1" s="245"/>
      <c r="H1" s="245"/>
      <c r="I1" s="245"/>
      <c r="J1" s="245"/>
      <c r="L1" s="62"/>
      <c r="M1" s="62"/>
      <c r="N1" s="62"/>
      <c r="Q1" s="159"/>
      <c r="R1" s="160" t="s">
        <v>19</v>
      </c>
      <c r="S1" s="161" t="s">
        <v>23</v>
      </c>
      <c r="T1" s="152"/>
      <c r="V1" s="247" t="s">
        <v>21</v>
      </c>
      <c r="W1" s="247"/>
    </row>
    <row r="2" spans="1:29" x14ac:dyDescent="0.2">
      <c r="A2" s="248"/>
      <c r="B2" s="248"/>
      <c r="C2" s="248"/>
      <c r="D2" s="248"/>
      <c r="E2" s="248"/>
      <c r="F2" s="248"/>
      <c r="G2" s="248"/>
      <c r="H2" s="248"/>
      <c r="I2" s="248"/>
      <c r="J2" s="248"/>
      <c r="L2" s="62"/>
      <c r="M2" s="62"/>
      <c r="N2" s="62"/>
      <c r="Q2" s="159"/>
      <c r="R2" s="159" t="s">
        <v>22</v>
      </c>
      <c r="S2" s="161" t="s">
        <v>25</v>
      </c>
      <c r="T2" s="152">
        <f>'SACAP Prof.Rate'!B3</f>
        <v>3313</v>
      </c>
      <c r="V2" s="1">
        <v>10</v>
      </c>
      <c r="W2" s="1">
        <v>3</v>
      </c>
    </row>
    <row r="3" spans="1:29" x14ac:dyDescent="0.2">
      <c r="D3" s="117"/>
      <c r="F3" s="62"/>
      <c r="G3" s="62"/>
      <c r="H3" s="277">
        <f>Cover!F13</f>
        <v>45483</v>
      </c>
      <c r="I3" s="277"/>
      <c r="J3" s="62"/>
      <c r="L3" s="62"/>
      <c r="M3" s="62"/>
      <c r="N3" s="62"/>
      <c r="Q3" s="159"/>
      <c r="R3" s="159" t="s">
        <v>368</v>
      </c>
      <c r="S3" s="161" t="s">
        <v>28</v>
      </c>
      <c r="T3" s="152">
        <f>'SACAP Prof.Rate'!B4</f>
        <v>2663</v>
      </c>
      <c r="V3" s="1">
        <v>20</v>
      </c>
      <c r="W3" s="1">
        <v>22</v>
      </c>
    </row>
    <row r="4" spans="1:29" ht="15" x14ac:dyDescent="0.2">
      <c r="A4" s="278" t="s">
        <v>601</v>
      </c>
      <c r="B4" s="278"/>
      <c r="C4" s="278"/>
      <c r="D4" s="278"/>
      <c r="E4" s="278"/>
      <c r="F4" s="278"/>
      <c r="G4" s="278"/>
      <c r="H4" s="278"/>
      <c r="I4" s="278"/>
      <c r="J4" s="278"/>
      <c r="L4" s="62"/>
      <c r="M4" s="62"/>
      <c r="N4" s="62"/>
      <c r="Q4" s="159"/>
      <c r="R4" s="159" t="s">
        <v>370</v>
      </c>
      <c r="S4" s="161" t="s">
        <v>29</v>
      </c>
      <c r="T4" s="152">
        <f>'SACAP Prof.Rate'!B5</f>
        <v>1991</v>
      </c>
      <c r="V4" s="1">
        <v>65</v>
      </c>
      <c r="W4" s="1">
        <v>30</v>
      </c>
    </row>
    <row r="5" spans="1:29" ht="15" x14ac:dyDescent="0.2">
      <c r="A5" s="118"/>
      <c r="B5" s="18"/>
      <c r="C5" s="117"/>
      <c r="D5" s="117"/>
      <c r="I5" s="62"/>
      <c r="J5" s="62"/>
      <c r="L5" s="62"/>
      <c r="M5" s="62"/>
      <c r="N5" s="62"/>
      <c r="Q5" s="159"/>
      <c r="R5" s="159"/>
      <c r="S5" s="161" t="s">
        <v>32</v>
      </c>
      <c r="T5" s="152">
        <f>'SACAP Prof.Rate'!B6</f>
        <v>1420</v>
      </c>
      <c r="V5" s="1">
        <v>5</v>
      </c>
      <c r="W5" s="1">
        <v>45</v>
      </c>
    </row>
    <row r="6" spans="1:29" ht="12.75" customHeight="1" x14ac:dyDescent="0.2">
      <c r="A6" s="279" t="s">
        <v>371</v>
      </c>
      <c r="B6" s="279"/>
      <c r="C6" s="279"/>
      <c r="D6" s="279"/>
      <c r="E6" s="279"/>
      <c r="F6" s="279"/>
      <c r="G6" s="279"/>
      <c r="I6" s="62"/>
      <c r="J6" s="62"/>
      <c r="L6" s="62"/>
      <c r="M6" s="62"/>
      <c r="N6" s="62"/>
      <c r="Q6" s="159"/>
      <c r="R6" s="162"/>
      <c r="S6" s="161" t="s">
        <v>34</v>
      </c>
      <c r="T6" s="152">
        <f>'SACAP Prof.Rate'!B7</f>
        <v>1420</v>
      </c>
      <c r="V6" s="1">
        <f>SUM(V2:V5)</f>
        <v>100</v>
      </c>
      <c r="W6" s="1">
        <f>SUM(W2:W5)</f>
        <v>100</v>
      </c>
    </row>
    <row r="7" spans="1:29" x14ac:dyDescent="0.2">
      <c r="B7" s="44" t="s">
        <v>372</v>
      </c>
      <c r="C7" s="280" t="s">
        <v>641</v>
      </c>
      <c r="D7" s="280"/>
      <c r="I7" s="62"/>
      <c r="J7" s="62"/>
      <c r="L7" s="62"/>
      <c r="M7" s="62"/>
      <c r="N7" s="62"/>
      <c r="Q7" s="159"/>
      <c r="R7" s="162"/>
      <c r="S7" s="161" t="s">
        <v>37</v>
      </c>
      <c r="T7" s="152">
        <f>'SACAP Prof.Rate'!B8</f>
        <v>960</v>
      </c>
    </row>
    <row r="8" spans="1:29" x14ac:dyDescent="0.2">
      <c r="A8" s="29"/>
      <c r="B8" s="119"/>
      <c r="I8" s="62"/>
      <c r="J8" s="62"/>
      <c r="L8" s="62"/>
      <c r="M8" s="62"/>
      <c r="N8" s="62"/>
      <c r="Q8" s="159"/>
      <c r="R8" s="162"/>
      <c r="S8" s="161" t="s">
        <v>40</v>
      </c>
      <c r="T8" s="152">
        <f>'SACAP Prof.Rate'!B9</f>
        <v>571</v>
      </c>
    </row>
    <row r="9" spans="1:29" x14ac:dyDescent="0.2">
      <c r="A9" s="251" t="s">
        <v>390</v>
      </c>
      <c r="B9" s="251"/>
      <c r="C9" s="251"/>
      <c r="D9" s="251"/>
      <c r="E9" s="251"/>
      <c r="F9" s="251"/>
      <c r="G9" s="251"/>
      <c r="H9" s="251"/>
      <c r="I9" s="251"/>
      <c r="J9" s="251"/>
      <c r="L9" s="62"/>
      <c r="M9" s="62"/>
      <c r="N9" s="62"/>
      <c r="Q9" s="159"/>
      <c r="R9" s="162"/>
      <c r="S9" s="161" t="s">
        <v>44</v>
      </c>
      <c r="T9" s="152">
        <f>'SACAP Prof.Rate'!B10</f>
        <v>408</v>
      </c>
    </row>
    <row r="10" spans="1:29" x14ac:dyDescent="0.2">
      <c r="B10" s="44" t="s">
        <v>391</v>
      </c>
      <c r="C10" s="34" t="s">
        <v>22</v>
      </c>
      <c r="Q10" s="159"/>
      <c r="R10" s="159"/>
      <c r="S10" s="163"/>
      <c r="T10" s="162"/>
    </row>
    <row r="11" spans="1:29" x14ac:dyDescent="0.2">
      <c r="B11" s="62"/>
      <c r="C11" s="62"/>
      <c r="D11" s="62"/>
      <c r="Q11" s="159"/>
      <c r="R11" s="159"/>
      <c r="S11" s="163"/>
      <c r="T11" s="162"/>
    </row>
    <row r="12" spans="1:29" x14ac:dyDescent="0.2">
      <c r="A12" s="251" t="s">
        <v>392</v>
      </c>
      <c r="B12" s="251"/>
      <c r="C12" s="251"/>
      <c r="D12" s="251"/>
      <c r="E12" s="251"/>
      <c r="F12" s="251"/>
      <c r="G12" s="251"/>
      <c r="H12" s="251"/>
      <c r="I12" s="251"/>
      <c r="J12" s="251"/>
      <c r="Q12" s="159"/>
      <c r="R12" s="159"/>
      <c r="S12" s="163"/>
      <c r="T12" s="162"/>
    </row>
    <row r="13" spans="1:29" x14ac:dyDescent="0.2">
      <c r="B13" s="44" t="s">
        <v>393</v>
      </c>
      <c r="C13" s="33">
        <v>0</v>
      </c>
      <c r="H13" s="21"/>
      <c r="I13" s="164"/>
      <c r="J13" s="164"/>
      <c r="Q13" s="159"/>
      <c r="R13" s="159"/>
      <c r="S13" s="163"/>
      <c r="T13" s="162"/>
    </row>
    <row r="14" spans="1:29" x14ac:dyDescent="0.2">
      <c r="B14" s="44"/>
      <c r="C14" s="16"/>
      <c r="H14" s="65"/>
      <c r="I14" s="164"/>
      <c r="J14" s="164"/>
      <c r="Q14" s="159"/>
      <c r="R14" s="159"/>
      <c r="S14" s="163"/>
      <c r="T14" s="162"/>
    </row>
    <row r="15" spans="1:29" x14ac:dyDescent="0.2">
      <c r="A15" s="251" t="s">
        <v>376</v>
      </c>
      <c r="B15" s="251"/>
      <c r="C15" s="251"/>
      <c r="D15" s="251"/>
      <c r="E15" s="251"/>
      <c r="F15" s="251"/>
      <c r="G15" s="251"/>
      <c r="H15" s="251"/>
      <c r="I15" s="251"/>
      <c r="J15" s="251"/>
      <c r="Q15" s="159"/>
      <c r="R15" s="159"/>
      <c r="S15" s="163"/>
      <c r="T15" s="162"/>
    </row>
    <row r="16" spans="1:29" x14ac:dyDescent="0.2">
      <c r="A16" s="267" t="s">
        <v>377</v>
      </c>
      <c r="B16" s="267"/>
      <c r="C16" s="220">
        <v>0</v>
      </c>
      <c r="D16" s="62"/>
      <c r="H16" s="70"/>
      <c r="I16" s="30"/>
      <c r="J16" s="30"/>
      <c r="Q16" s="159"/>
      <c r="R16" s="159"/>
      <c r="S16" s="163"/>
      <c r="T16" s="162"/>
      <c r="V16"/>
      <c r="W16"/>
      <c r="X16"/>
      <c r="Y16"/>
      <c r="Z16"/>
      <c r="AA16"/>
      <c r="AB16"/>
      <c r="AC16"/>
    </row>
    <row r="17" spans="1:38" x14ac:dyDescent="0.2">
      <c r="B17" s="44"/>
      <c r="C17" s="16"/>
      <c r="Q17" s="159"/>
      <c r="R17" s="159"/>
      <c r="S17" s="163"/>
      <c r="T17" s="162"/>
      <c r="V17"/>
    </row>
    <row r="18" spans="1:38" x14ac:dyDescent="0.2">
      <c r="A18" s="251" t="s">
        <v>85</v>
      </c>
      <c r="B18" s="251"/>
      <c r="C18" s="251"/>
      <c r="D18" s="251"/>
      <c r="E18" s="251"/>
      <c r="F18" s="251"/>
      <c r="G18" s="251"/>
      <c r="H18" s="251"/>
      <c r="I18" s="251"/>
      <c r="J18" s="251"/>
      <c r="Q18" s="159"/>
      <c r="R18" s="159"/>
      <c r="S18" s="163"/>
      <c r="T18" s="162"/>
      <c r="V18"/>
    </row>
    <row r="19" spans="1:38" x14ac:dyDescent="0.2">
      <c r="B19" s="44" t="s">
        <v>374</v>
      </c>
      <c r="C19" s="34">
        <v>15</v>
      </c>
      <c r="D19" s="120" t="s">
        <v>375</v>
      </c>
      <c r="E19" s="120"/>
      <c r="Q19" s="159"/>
      <c r="R19" s="159"/>
      <c r="S19" s="163"/>
      <c r="T19" s="162"/>
      <c r="V19"/>
    </row>
    <row r="20" spans="1:38" x14ac:dyDescent="0.2">
      <c r="B20" s="44"/>
      <c r="C20" s="16"/>
      <c r="Q20" s="159"/>
      <c r="R20" s="159"/>
      <c r="S20" s="163"/>
      <c r="T20" s="162"/>
      <c r="V20"/>
    </row>
    <row r="21" spans="1:38" x14ac:dyDescent="0.2">
      <c r="A21" s="251" t="s">
        <v>394</v>
      </c>
      <c r="B21" s="251"/>
      <c r="C21" s="251"/>
      <c r="D21" s="251"/>
      <c r="E21" s="251"/>
      <c r="F21" s="251"/>
      <c r="G21" s="251"/>
      <c r="H21" s="251"/>
      <c r="I21" s="251"/>
      <c r="J21" s="251"/>
      <c r="Q21" s="159"/>
      <c r="R21" s="159"/>
      <c r="S21" s="163"/>
      <c r="T21" s="162"/>
      <c r="V21"/>
    </row>
    <row r="22" spans="1:38" x14ac:dyDescent="0.2">
      <c r="B22" s="44" t="s">
        <v>395</v>
      </c>
      <c r="C22" s="32">
        <v>0</v>
      </c>
      <c r="Q22" s="159"/>
      <c r="R22" s="159"/>
      <c r="S22" s="163"/>
      <c r="T22" s="162"/>
      <c r="V22"/>
    </row>
    <row r="23" spans="1:38" x14ac:dyDescent="0.2">
      <c r="B23" s="44"/>
      <c r="C23" s="16"/>
      <c r="Q23" s="159"/>
      <c r="R23" s="159"/>
      <c r="S23" s="163"/>
      <c r="T23" s="162"/>
      <c r="V23"/>
    </row>
    <row r="24" spans="1:38" x14ac:dyDescent="0.2">
      <c r="A24" s="283" t="s">
        <v>602</v>
      </c>
      <c r="B24" s="283"/>
      <c r="C24" s="283"/>
      <c r="D24" s="283"/>
      <c r="E24" s="283"/>
      <c r="F24" s="283"/>
      <c r="G24" s="283"/>
      <c r="H24" s="283"/>
      <c r="I24" s="283"/>
      <c r="J24" s="283"/>
      <c r="K24" s="283"/>
      <c r="L24" s="283"/>
      <c r="Q24" s="159"/>
      <c r="R24" s="159"/>
      <c r="S24" s="163"/>
      <c r="T24" s="162"/>
      <c r="V24"/>
    </row>
    <row r="25" spans="1:38" x14ac:dyDescent="0.2">
      <c r="A25" s="251" t="s">
        <v>603</v>
      </c>
      <c r="B25" s="251"/>
      <c r="C25" s="251"/>
      <c r="D25" s="251"/>
      <c r="E25" s="251"/>
      <c r="F25" s="251"/>
      <c r="G25" s="251"/>
      <c r="H25" s="251"/>
      <c r="I25" s="251"/>
      <c r="J25" s="251"/>
      <c r="K25" s="251"/>
      <c r="L25" s="251"/>
      <c r="Q25" s="159"/>
      <c r="R25" s="159"/>
      <c r="S25" s="163"/>
      <c r="T25" s="162"/>
      <c r="V25"/>
    </row>
    <row r="26" spans="1:38" x14ac:dyDescent="0.2">
      <c r="A26" s="251" t="s">
        <v>604</v>
      </c>
      <c r="B26" s="251"/>
      <c r="C26" s="251"/>
      <c r="D26" s="251"/>
      <c r="E26" s="251"/>
      <c r="F26" s="251"/>
      <c r="G26" s="251"/>
      <c r="H26" s="251"/>
      <c r="I26" s="251"/>
      <c r="J26" s="251"/>
      <c r="K26" s="251"/>
      <c r="L26" s="251"/>
      <c r="Q26" s="159"/>
      <c r="R26" s="159"/>
      <c r="S26" s="163"/>
      <c r="T26" s="162"/>
      <c r="V26"/>
    </row>
    <row r="27" spans="1:38" ht="12.75" customHeight="1" x14ac:dyDescent="0.2">
      <c r="A27" s="279" t="s">
        <v>605</v>
      </c>
      <c r="B27" s="279"/>
      <c r="C27" s="279"/>
      <c r="D27" s="279"/>
      <c r="E27" s="279"/>
      <c r="F27" s="279"/>
      <c r="G27" s="279"/>
      <c r="H27" s="279"/>
      <c r="I27" s="279"/>
      <c r="J27" s="279"/>
      <c r="K27" s="279"/>
      <c r="L27" s="279"/>
      <c r="Q27" s="159"/>
      <c r="R27" s="159"/>
      <c r="S27" s="163"/>
      <c r="T27" s="162"/>
    </row>
    <row r="28" spans="1:38" ht="12.75" customHeight="1" x14ac:dyDescent="0.2">
      <c r="A28" s="279" t="s">
        <v>606</v>
      </c>
      <c r="B28" s="279"/>
      <c r="C28" s="279"/>
      <c r="D28" s="279"/>
      <c r="E28" s="279"/>
      <c r="F28" s="279"/>
      <c r="G28" s="279"/>
      <c r="H28" s="279"/>
      <c r="I28" s="279"/>
      <c r="J28" s="279"/>
      <c r="K28" s="279"/>
      <c r="L28" s="279"/>
      <c r="M28" s="17"/>
      <c r="N28" s="17"/>
      <c r="O28" s="17"/>
      <c r="P28" s="17"/>
      <c r="Q28" s="162"/>
      <c r="R28" s="159"/>
      <c r="S28" s="163"/>
      <c r="T28" s="162"/>
      <c r="V28"/>
      <c r="W28"/>
      <c r="X28"/>
      <c r="Y28"/>
      <c r="Z28"/>
      <c r="AA28"/>
      <c r="AB28"/>
      <c r="AC28"/>
    </row>
    <row r="29" spans="1:38" ht="12.75" customHeight="1" x14ac:dyDescent="0.2">
      <c r="A29" s="246" t="s">
        <v>45</v>
      </c>
      <c r="B29" s="246"/>
      <c r="C29" s="308" t="s">
        <v>46</v>
      </c>
      <c r="D29" s="307" t="s">
        <v>47</v>
      </c>
      <c r="E29" s="308" t="s">
        <v>48</v>
      </c>
      <c r="F29" s="307" t="s">
        <v>51</v>
      </c>
      <c r="G29" s="307" t="s">
        <v>607</v>
      </c>
      <c r="H29" s="307" t="s">
        <v>608</v>
      </c>
      <c r="I29" s="307" t="s">
        <v>609</v>
      </c>
      <c r="J29" s="307" t="s">
        <v>610</v>
      </c>
      <c r="K29" s="307" t="s">
        <v>611</v>
      </c>
      <c r="L29" s="307" t="s">
        <v>612</v>
      </c>
      <c r="M29" s="19"/>
      <c r="N29" s="17"/>
      <c r="O29" s="17"/>
      <c r="P29" s="17"/>
      <c r="Q29" s="162"/>
      <c r="R29" s="159"/>
      <c r="S29" s="163"/>
      <c r="T29" s="162"/>
      <c r="V29" s="17" t="s">
        <v>613</v>
      </c>
      <c r="AE29" s="17" t="s">
        <v>614</v>
      </c>
    </row>
    <row r="30" spans="1:38" x14ac:dyDescent="0.2">
      <c r="A30" s="246"/>
      <c r="B30" s="246"/>
      <c r="C30" s="308"/>
      <c r="D30" s="307"/>
      <c r="E30" s="308"/>
      <c r="F30" s="308"/>
      <c r="G30" s="308"/>
      <c r="H30" s="308"/>
      <c r="I30" s="308"/>
      <c r="J30" s="308"/>
      <c r="K30" s="307"/>
      <c r="L30" s="307"/>
      <c r="M30" s="62"/>
      <c r="Q30" s="159"/>
      <c r="R30" s="159"/>
      <c r="S30" s="163"/>
      <c r="T30" s="162"/>
      <c r="V30" s="23" t="s">
        <v>25</v>
      </c>
      <c r="W30" s="23" t="s">
        <v>28</v>
      </c>
      <c r="X30" s="23" t="s">
        <v>29</v>
      </c>
      <c r="Y30" s="23" t="s">
        <v>32</v>
      </c>
      <c r="Z30" s="23" t="s">
        <v>34</v>
      </c>
      <c r="AA30" s="23" t="s">
        <v>37</v>
      </c>
      <c r="AB30" s="23" t="s">
        <v>40</v>
      </c>
      <c r="AC30" s="23" t="s">
        <v>44</v>
      </c>
      <c r="AE30" s="23" t="s">
        <v>25</v>
      </c>
      <c r="AF30" s="23" t="s">
        <v>28</v>
      </c>
      <c r="AG30" s="23" t="s">
        <v>29</v>
      </c>
      <c r="AH30" s="23" t="s">
        <v>32</v>
      </c>
      <c r="AI30" s="23" t="s">
        <v>34</v>
      </c>
      <c r="AJ30" s="23" t="s">
        <v>37</v>
      </c>
      <c r="AK30" s="23" t="s">
        <v>40</v>
      </c>
      <c r="AL30" s="23" t="s">
        <v>44</v>
      </c>
    </row>
    <row r="31" spans="1:38" ht="24" x14ac:dyDescent="0.2">
      <c r="A31" s="1" t="s">
        <v>407</v>
      </c>
      <c r="B31" s="122" t="s">
        <v>408</v>
      </c>
      <c r="C31" s="33"/>
      <c r="D31" s="229"/>
      <c r="E31" s="34"/>
      <c r="F31" s="230" t="str">
        <f t="shared" ref="F31:F37" si="0">IFERROR(INDEX($S$1:$T$9,MATCH(E31,$S$1:$S$9,0),2),"")</f>
        <v/>
      </c>
      <c r="G31" s="32"/>
      <c r="H31" s="35">
        <f t="shared" ref="H31:H37" si="1">IFERROR(IF(OR(G31=0,G31=""),C31*D31*F31,D31*G31),0)</f>
        <v>0</v>
      </c>
      <c r="I31" s="35">
        <f t="shared" ref="I31:I37" si="2">IF(OR(E31=S$2,E31=S$3,E31=S$4),H31,0)</f>
        <v>0</v>
      </c>
      <c r="J31" s="35">
        <f t="shared" ref="J31:J37" si="3">IF(OR(E31=S$5,E31=S$6,E31=S$7,E31=S$8,E31=S$9),H31,0)</f>
        <v>0</v>
      </c>
      <c r="K31" s="1">
        <f t="shared" ref="K31:K37" si="4">IF(OR(E31=S$2,E31=S$3,E31=S$4),C31*D31,0)</f>
        <v>0</v>
      </c>
      <c r="L31" s="1">
        <f t="shared" ref="L31:L37" si="5">IF(OR(E31=S$5,E31=S$6,E31=S$7,E31=S$8,E31=S$9),C31*D31,0)</f>
        <v>0</v>
      </c>
      <c r="M31" s="62"/>
      <c r="Q31" s="159"/>
      <c r="R31" s="159"/>
      <c r="S31" s="163"/>
      <c r="T31" s="162"/>
      <c r="V31" s="165">
        <f t="shared" ref="V31:X37" si="6">IF($E31=V$30,$K31,0)</f>
        <v>0</v>
      </c>
      <c r="W31" s="165">
        <f t="shared" si="6"/>
        <v>0</v>
      </c>
      <c r="X31" s="165">
        <f t="shared" si="6"/>
        <v>0</v>
      </c>
      <c r="Y31" s="165">
        <f t="shared" ref="Y31:AC37" si="7">IF($E31=Y$30,$L31,0)</f>
        <v>0</v>
      </c>
      <c r="Z31" s="165">
        <f t="shared" si="7"/>
        <v>0</v>
      </c>
      <c r="AA31" s="165">
        <f t="shared" si="7"/>
        <v>0</v>
      </c>
      <c r="AB31" s="165">
        <f t="shared" si="7"/>
        <v>0</v>
      </c>
      <c r="AC31" s="165">
        <f t="shared" si="7"/>
        <v>0</v>
      </c>
      <c r="AE31" s="35">
        <f t="shared" ref="AE31:AL37" si="8">IF($E31=AE$30,$H31,0)</f>
        <v>0</v>
      </c>
      <c r="AF31" s="35">
        <f t="shared" si="8"/>
        <v>0</v>
      </c>
      <c r="AG31" s="35">
        <f t="shared" si="8"/>
        <v>0</v>
      </c>
      <c r="AH31" s="35">
        <f t="shared" si="8"/>
        <v>0</v>
      </c>
      <c r="AI31" s="35">
        <f t="shared" si="8"/>
        <v>0</v>
      </c>
      <c r="AJ31" s="35">
        <f t="shared" si="8"/>
        <v>0</v>
      </c>
      <c r="AK31" s="35">
        <f t="shared" si="8"/>
        <v>0</v>
      </c>
      <c r="AL31" s="35">
        <f t="shared" si="8"/>
        <v>0</v>
      </c>
    </row>
    <row r="32" spans="1:38" x14ac:dyDescent="0.2">
      <c r="A32" s="1" t="s">
        <v>409</v>
      </c>
      <c r="B32" s="123" t="s">
        <v>410</v>
      </c>
      <c r="C32" s="33"/>
      <c r="D32" s="229"/>
      <c r="E32" s="34" t="s">
        <v>23</v>
      </c>
      <c r="F32" s="230">
        <f t="shared" si="0"/>
        <v>0</v>
      </c>
      <c r="G32" s="32"/>
      <c r="H32" s="35">
        <f t="shared" si="1"/>
        <v>0</v>
      </c>
      <c r="I32" s="35">
        <f t="shared" si="2"/>
        <v>0</v>
      </c>
      <c r="J32" s="35">
        <f t="shared" si="3"/>
        <v>0</v>
      </c>
      <c r="K32" s="1">
        <f t="shared" si="4"/>
        <v>0</v>
      </c>
      <c r="L32" s="1">
        <f t="shared" si="5"/>
        <v>0</v>
      </c>
      <c r="M32" s="62"/>
      <c r="Q32" s="159"/>
      <c r="R32" s="159"/>
      <c r="S32" s="163"/>
      <c r="T32" s="162"/>
      <c r="V32" s="165">
        <f t="shared" si="6"/>
        <v>0</v>
      </c>
      <c r="W32" s="165">
        <f t="shared" si="6"/>
        <v>0</v>
      </c>
      <c r="X32" s="165">
        <f t="shared" si="6"/>
        <v>0</v>
      </c>
      <c r="Y32" s="165">
        <f t="shared" si="7"/>
        <v>0</v>
      </c>
      <c r="Z32" s="165">
        <f t="shared" si="7"/>
        <v>0</v>
      </c>
      <c r="AA32" s="165">
        <f t="shared" si="7"/>
        <v>0</v>
      </c>
      <c r="AB32" s="165">
        <f t="shared" si="7"/>
        <v>0</v>
      </c>
      <c r="AC32" s="165">
        <f t="shared" si="7"/>
        <v>0</v>
      </c>
      <c r="AE32" s="35">
        <f t="shared" si="8"/>
        <v>0</v>
      </c>
      <c r="AF32" s="35">
        <f t="shared" si="8"/>
        <v>0</v>
      </c>
      <c r="AG32" s="35">
        <f t="shared" si="8"/>
        <v>0</v>
      </c>
      <c r="AH32" s="35">
        <f t="shared" si="8"/>
        <v>0</v>
      </c>
      <c r="AI32" s="35">
        <f t="shared" si="8"/>
        <v>0</v>
      </c>
      <c r="AJ32" s="35">
        <f t="shared" si="8"/>
        <v>0</v>
      </c>
      <c r="AK32" s="35">
        <f t="shared" si="8"/>
        <v>0</v>
      </c>
      <c r="AL32" s="35">
        <f t="shared" si="8"/>
        <v>0</v>
      </c>
    </row>
    <row r="33" spans="1:38" x14ac:dyDescent="0.2">
      <c r="A33" s="1" t="s">
        <v>411</v>
      </c>
      <c r="B33" s="123" t="s">
        <v>412</v>
      </c>
      <c r="C33" s="33"/>
      <c r="D33" s="229"/>
      <c r="E33" s="34" t="s">
        <v>23</v>
      </c>
      <c r="F33" s="230">
        <f t="shared" si="0"/>
        <v>0</v>
      </c>
      <c r="G33" s="32"/>
      <c r="H33" s="35">
        <f t="shared" si="1"/>
        <v>0</v>
      </c>
      <c r="I33" s="35">
        <f t="shared" si="2"/>
        <v>0</v>
      </c>
      <c r="J33" s="35">
        <f t="shared" si="3"/>
        <v>0</v>
      </c>
      <c r="K33" s="1">
        <f t="shared" si="4"/>
        <v>0</v>
      </c>
      <c r="L33" s="1">
        <f t="shared" si="5"/>
        <v>0</v>
      </c>
      <c r="M33" s="62"/>
      <c r="Q33" s="159"/>
      <c r="R33" s="159"/>
      <c r="S33" s="163"/>
      <c r="T33" s="162"/>
      <c r="V33" s="165">
        <f t="shared" si="6"/>
        <v>0</v>
      </c>
      <c r="W33" s="165">
        <f t="shared" si="6"/>
        <v>0</v>
      </c>
      <c r="X33" s="165">
        <f t="shared" si="6"/>
        <v>0</v>
      </c>
      <c r="Y33" s="165">
        <f t="shared" si="7"/>
        <v>0</v>
      </c>
      <c r="Z33" s="165">
        <f t="shared" si="7"/>
        <v>0</v>
      </c>
      <c r="AA33" s="165">
        <f t="shared" si="7"/>
        <v>0</v>
      </c>
      <c r="AB33" s="165">
        <f t="shared" si="7"/>
        <v>0</v>
      </c>
      <c r="AC33" s="165">
        <f t="shared" si="7"/>
        <v>0</v>
      </c>
      <c r="AE33" s="35">
        <f t="shared" si="8"/>
        <v>0</v>
      </c>
      <c r="AF33" s="35">
        <f t="shared" si="8"/>
        <v>0</v>
      </c>
      <c r="AG33" s="35">
        <f t="shared" si="8"/>
        <v>0</v>
      </c>
      <c r="AH33" s="35">
        <f t="shared" si="8"/>
        <v>0</v>
      </c>
      <c r="AI33" s="35">
        <f t="shared" si="8"/>
        <v>0</v>
      </c>
      <c r="AJ33" s="35">
        <f t="shared" si="8"/>
        <v>0</v>
      </c>
      <c r="AK33" s="35">
        <f t="shared" si="8"/>
        <v>0</v>
      </c>
      <c r="AL33" s="35">
        <f t="shared" si="8"/>
        <v>0</v>
      </c>
    </row>
    <row r="34" spans="1:38" x14ac:dyDescent="0.2">
      <c r="A34" s="1" t="s">
        <v>413</v>
      </c>
      <c r="B34" s="123" t="s">
        <v>414</v>
      </c>
      <c r="C34" s="33"/>
      <c r="D34" s="229"/>
      <c r="E34" s="34" t="s">
        <v>23</v>
      </c>
      <c r="F34" s="230">
        <f t="shared" si="0"/>
        <v>0</v>
      </c>
      <c r="G34" s="32"/>
      <c r="H34" s="35">
        <f t="shared" si="1"/>
        <v>0</v>
      </c>
      <c r="I34" s="35">
        <f t="shared" si="2"/>
        <v>0</v>
      </c>
      <c r="J34" s="35">
        <f t="shared" si="3"/>
        <v>0</v>
      </c>
      <c r="K34" s="1">
        <f t="shared" si="4"/>
        <v>0</v>
      </c>
      <c r="L34" s="1">
        <f t="shared" si="5"/>
        <v>0</v>
      </c>
      <c r="Q34" s="159"/>
      <c r="R34" s="159"/>
      <c r="S34" s="163"/>
      <c r="T34" s="162"/>
      <c r="V34" s="165">
        <f t="shared" si="6"/>
        <v>0</v>
      </c>
      <c r="W34" s="165">
        <f t="shared" si="6"/>
        <v>0</v>
      </c>
      <c r="X34" s="165">
        <f t="shared" si="6"/>
        <v>0</v>
      </c>
      <c r="Y34" s="165">
        <f t="shared" si="7"/>
        <v>0</v>
      </c>
      <c r="Z34" s="165">
        <f t="shared" si="7"/>
        <v>0</v>
      </c>
      <c r="AA34" s="165">
        <f t="shared" si="7"/>
        <v>0</v>
      </c>
      <c r="AB34" s="165">
        <f t="shared" si="7"/>
        <v>0</v>
      </c>
      <c r="AC34" s="165">
        <f t="shared" si="7"/>
        <v>0</v>
      </c>
      <c r="AE34" s="35">
        <f t="shared" si="8"/>
        <v>0</v>
      </c>
      <c r="AF34" s="35">
        <f t="shared" si="8"/>
        <v>0</v>
      </c>
      <c r="AG34" s="35">
        <f t="shared" si="8"/>
        <v>0</v>
      </c>
      <c r="AH34" s="35">
        <f t="shared" si="8"/>
        <v>0</v>
      </c>
      <c r="AI34" s="35">
        <f t="shared" si="8"/>
        <v>0</v>
      </c>
      <c r="AJ34" s="35">
        <f t="shared" si="8"/>
        <v>0</v>
      </c>
      <c r="AK34" s="35">
        <f t="shared" si="8"/>
        <v>0</v>
      </c>
      <c r="AL34" s="35">
        <f t="shared" si="8"/>
        <v>0</v>
      </c>
    </row>
    <row r="35" spans="1:38" x14ac:dyDescent="0.2">
      <c r="A35" s="1" t="s">
        <v>415</v>
      </c>
      <c r="B35" s="123" t="s">
        <v>416</v>
      </c>
      <c r="C35" s="33"/>
      <c r="D35" s="229"/>
      <c r="E35" s="34" t="s">
        <v>23</v>
      </c>
      <c r="F35" s="230">
        <f t="shared" si="0"/>
        <v>0</v>
      </c>
      <c r="G35" s="32"/>
      <c r="H35" s="35">
        <f t="shared" si="1"/>
        <v>0</v>
      </c>
      <c r="I35" s="35">
        <f t="shared" si="2"/>
        <v>0</v>
      </c>
      <c r="J35" s="35">
        <f t="shared" si="3"/>
        <v>0</v>
      </c>
      <c r="K35" s="1">
        <f t="shared" si="4"/>
        <v>0</v>
      </c>
      <c r="L35" s="1">
        <f t="shared" si="5"/>
        <v>0</v>
      </c>
      <c r="Q35" s="159"/>
      <c r="R35" s="159"/>
      <c r="S35" s="163"/>
      <c r="T35" s="162"/>
      <c r="V35" s="165">
        <f t="shared" si="6"/>
        <v>0</v>
      </c>
      <c r="W35" s="165">
        <f t="shared" si="6"/>
        <v>0</v>
      </c>
      <c r="X35" s="165">
        <f t="shared" si="6"/>
        <v>0</v>
      </c>
      <c r="Y35" s="165">
        <f t="shared" si="7"/>
        <v>0</v>
      </c>
      <c r="Z35" s="165">
        <f t="shared" si="7"/>
        <v>0</v>
      </c>
      <c r="AA35" s="165">
        <f t="shared" si="7"/>
        <v>0</v>
      </c>
      <c r="AB35" s="165">
        <f t="shared" si="7"/>
        <v>0</v>
      </c>
      <c r="AC35" s="165">
        <f t="shared" si="7"/>
        <v>0</v>
      </c>
      <c r="AE35" s="35">
        <f t="shared" si="8"/>
        <v>0</v>
      </c>
      <c r="AF35" s="35">
        <f t="shared" si="8"/>
        <v>0</v>
      </c>
      <c r="AG35" s="35">
        <f t="shared" si="8"/>
        <v>0</v>
      </c>
      <c r="AH35" s="35">
        <f t="shared" si="8"/>
        <v>0</v>
      </c>
      <c r="AI35" s="35">
        <f t="shared" si="8"/>
        <v>0</v>
      </c>
      <c r="AJ35" s="35">
        <f t="shared" si="8"/>
        <v>0</v>
      </c>
      <c r="AK35" s="35">
        <f t="shared" si="8"/>
        <v>0</v>
      </c>
      <c r="AL35" s="35">
        <f t="shared" si="8"/>
        <v>0</v>
      </c>
    </row>
    <row r="36" spans="1:38" x14ac:dyDescent="0.2">
      <c r="A36" s="1" t="s">
        <v>417</v>
      </c>
      <c r="B36" s="123" t="s">
        <v>418</v>
      </c>
      <c r="C36" s="33"/>
      <c r="D36" s="229"/>
      <c r="E36" s="34" t="s">
        <v>23</v>
      </c>
      <c r="F36" s="230">
        <f t="shared" si="0"/>
        <v>0</v>
      </c>
      <c r="G36" s="32"/>
      <c r="H36" s="35">
        <f t="shared" si="1"/>
        <v>0</v>
      </c>
      <c r="I36" s="35">
        <f t="shared" si="2"/>
        <v>0</v>
      </c>
      <c r="J36" s="35">
        <f t="shared" si="3"/>
        <v>0</v>
      </c>
      <c r="K36" s="1">
        <f t="shared" si="4"/>
        <v>0</v>
      </c>
      <c r="L36" s="1">
        <f t="shared" si="5"/>
        <v>0</v>
      </c>
      <c r="Q36" s="159"/>
      <c r="R36" s="159"/>
      <c r="S36" s="163"/>
      <c r="T36" s="162"/>
      <c r="V36" s="165">
        <f t="shared" si="6"/>
        <v>0</v>
      </c>
      <c r="W36" s="165">
        <f t="shared" si="6"/>
        <v>0</v>
      </c>
      <c r="X36" s="165">
        <f t="shared" si="6"/>
        <v>0</v>
      </c>
      <c r="Y36" s="165">
        <f t="shared" si="7"/>
        <v>0</v>
      </c>
      <c r="Z36" s="165">
        <f t="shared" si="7"/>
        <v>0</v>
      </c>
      <c r="AA36" s="165">
        <f t="shared" si="7"/>
        <v>0</v>
      </c>
      <c r="AB36" s="165">
        <f t="shared" si="7"/>
        <v>0</v>
      </c>
      <c r="AC36" s="165">
        <f t="shared" si="7"/>
        <v>0</v>
      </c>
      <c r="AE36" s="35">
        <f t="shared" si="8"/>
        <v>0</v>
      </c>
      <c r="AF36" s="35">
        <f t="shared" si="8"/>
        <v>0</v>
      </c>
      <c r="AG36" s="35">
        <f t="shared" si="8"/>
        <v>0</v>
      </c>
      <c r="AH36" s="35">
        <f t="shared" si="8"/>
        <v>0</v>
      </c>
      <c r="AI36" s="35">
        <f t="shared" si="8"/>
        <v>0</v>
      </c>
      <c r="AJ36" s="35">
        <f t="shared" si="8"/>
        <v>0</v>
      </c>
      <c r="AK36" s="35">
        <f t="shared" si="8"/>
        <v>0</v>
      </c>
      <c r="AL36" s="35">
        <f t="shared" si="8"/>
        <v>0</v>
      </c>
    </row>
    <row r="37" spans="1:38" ht="24" x14ac:dyDescent="0.2">
      <c r="A37" s="1" t="s">
        <v>419</v>
      </c>
      <c r="B37" s="123" t="s">
        <v>420</v>
      </c>
      <c r="C37" s="33"/>
      <c r="D37" s="229"/>
      <c r="E37" s="34" t="s">
        <v>23</v>
      </c>
      <c r="F37" s="230">
        <f t="shared" si="0"/>
        <v>0</v>
      </c>
      <c r="G37" s="32"/>
      <c r="H37" s="35">
        <f t="shared" si="1"/>
        <v>0</v>
      </c>
      <c r="I37" s="35">
        <f t="shared" si="2"/>
        <v>0</v>
      </c>
      <c r="J37" s="35">
        <f t="shared" si="3"/>
        <v>0</v>
      </c>
      <c r="K37" s="1">
        <f t="shared" si="4"/>
        <v>0</v>
      </c>
      <c r="L37" s="1">
        <f t="shared" si="5"/>
        <v>0</v>
      </c>
      <c r="Q37" s="159"/>
      <c r="R37" s="159"/>
      <c r="S37" s="163"/>
      <c r="T37" s="162"/>
      <c r="V37" s="165">
        <f t="shared" si="6"/>
        <v>0</v>
      </c>
      <c r="W37" s="165">
        <f t="shared" si="6"/>
        <v>0</v>
      </c>
      <c r="X37" s="165">
        <f t="shared" si="6"/>
        <v>0</v>
      </c>
      <c r="Y37" s="165">
        <f t="shared" si="7"/>
        <v>0</v>
      </c>
      <c r="Z37" s="165">
        <f t="shared" si="7"/>
        <v>0</v>
      </c>
      <c r="AA37" s="165">
        <f t="shared" si="7"/>
        <v>0</v>
      </c>
      <c r="AB37" s="165">
        <f t="shared" si="7"/>
        <v>0</v>
      </c>
      <c r="AC37" s="165">
        <f t="shared" si="7"/>
        <v>0</v>
      </c>
      <c r="AE37" s="35">
        <f t="shared" si="8"/>
        <v>0</v>
      </c>
      <c r="AF37" s="35">
        <f t="shared" si="8"/>
        <v>0</v>
      </c>
      <c r="AG37" s="35">
        <f t="shared" si="8"/>
        <v>0</v>
      </c>
      <c r="AH37" s="35">
        <f t="shared" si="8"/>
        <v>0</v>
      </c>
      <c r="AI37" s="35">
        <f t="shared" si="8"/>
        <v>0</v>
      </c>
      <c r="AJ37" s="35">
        <f t="shared" si="8"/>
        <v>0</v>
      </c>
      <c r="AK37" s="35">
        <f t="shared" si="8"/>
        <v>0</v>
      </c>
      <c r="AL37" s="35">
        <f t="shared" si="8"/>
        <v>0</v>
      </c>
    </row>
    <row r="38" spans="1:38" x14ac:dyDescent="0.2">
      <c r="A38" s="247"/>
      <c r="B38" s="247"/>
      <c r="C38" s="2">
        <f>SUM(C31:C37)</f>
        <v>0</v>
      </c>
      <c r="D38" s="2">
        <f>SUM(D31:D37)</f>
        <v>0</v>
      </c>
      <c r="E38" s="2"/>
      <c r="F38" s="2"/>
      <c r="G38" s="2"/>
      <c r="H38" s="166">
        <f>SUM(H31:H37)</f>
        <v>0</v>
      </c>
      <c r="I38" s="166">
        <f>SUM(I31:I37)</f>
        <v>0</v>
      </c>
      <c r="J38" s="166">
        <f>SUM(J31:J37)</f>
        <v>0</v>
      </c>
      <c r="K38" s="2">
        <f>SUM(K31:K37)</f>
        <v>0</v>
      </c>
      <c r="L38" s="2">
        <f>SUM(L31:L37)</f>
        <v>0</v>
      </c>
      <c r="Q38" s="159"/>
      <c r="R38" s="159"/>
      <c r="S38" s="163"/>
      <c r="T38" s="162"/>
      <c r="V38" s="167">
        <f t="shared" ref="V38:AC38" si="9">SUM(V31:V37)</f>
        <v>0</v>
      </c>
      <c r="W38" s="167">
        <f t="shared" si="9"/>
        <v>0</v>
      </c>
      <c r="X38" s="167">
        <f t="shared" si="9"/>
        <v>0</v>
      </c>
      <c r="Y38" s="167">
        <f t="shared" si="9"/>
        <v>0</v>
      </c>
      <c r="Z38" s="167">
        <f t="shared" si="9"/>
        <v>0</v>
      </c>
      <c r="AA38" s="167">
        <f t="shared" si="9"/>
        <v>0</v>
      </c>
      <c r="AB38" s="167">
        <f t="shared" si="9"/>
        <v>0</v>
      </c>
      <c r="AC38" s="167">
        <f t="shared" si="9"/>
        <v>0</v>
      </c>
      <c r="AE38" s="166">
        <f t="shared" ref="AE38:AL38" si="10">SUM(AE31:AE37)</f>
        <v>0</v>
      </c>
      <c r="AF38" s="166">
        <f t="shared" si="10"/>
        <v>0</v>
      </c>
      <c r="AG38" s="166">
        <f t="shared" si="10"/>
        <v>0</v>
      </c>
      <c r="AH38" s="166">
        <f t="shared" si="10"/>
        <v>0</v>
      </c>
      <c r="AI38" s="166">
        <f t="shared" si="10"/>
        <v>0</v>
      </c>
      <c r="AJ38" s="166">
        <f t="shared" si="10"/>
        <v>0</v>
      </c>
      <c r="AK38" s="166">
        <f t="shared" si="10"/>
        <v>0</v>
      </c>
      <c r="AL38" s="166">
        <f t="shared" si="10"/>
        <v>0</v>
      </c>
    </row>
    <row r="39" spans="1:38" x14ac:dyDescent="0.2">
      <c r="A39" s="125"/>
      <c r="Q39" s="159"/>
      <c r="R39" s="159"/>
      <c r="S39" s="163"/>
      <c r="T39" s="162"/>
    </row>
    <row r="40" spans="1:38" ht="12.75" customHeight="1" x14ac:dyDescent="0.2">
      <c r="A40" s="246" t="s">
        <v>97</v>
      </c>
      <c r="B40" s="246"/>
      <c r="C40" s="308" t="s">
        <v>46</v>
      </c>
      <c r="D40" s="307" t="s">
        <v>47</v>
      </c>
      <c r="E40" s="308" t="s">
        <v>48</v>
      </c>
      <c r="F40" s="307" t="s">
        <v>51</v>
      </c>
      <c r="G40" s="307" t="s">
        <v>607</v>
      </c>
      <c r="H40" s="307" t="s">
        <v>608</v>
      </c>
      <c r="I40" s="307" t="s">
        <v>609</v>
      </c>
      <c r="J40" s="307" t="s">
        <v>610</v>
      </c>
      <c r="K40" s="307" t="s">
        <v>611</v>
      </c>
      <c r="L40" s="307" t="s">
        <v>612</v>
      </c>
      <c r="Q40" s="159"/>
      <c r="R40" s="159"/>
      <c r="S40" s="163"/>
      <c r="T40" s="162"/>
      <c r="V40" s="17" t="s">
        <v>613</v>
      </c>
      <c r="AE40" s="17" t="s">
        <v>614</v>
      </c>
    </row>
    <row r="41" spans="1:38" x14ac:dyDescent="0.2">
      <c r="A41" s="246"/>
      <c r="B41" s="246"/>
      <c r="C41" s="308"/>
      <c r="D41" s="307"/>
      <c r="E41" s="308"/>
      <c r="F41" s="308"/>
      <c r="G41" s="308"/>
      <c r="H41" s="308"/>
      <c r="I41" s="308"/>
      <c r="J41" s="308"/>
      <c r="K41" s="307"/>
      <c r="L41" s="307"/>
      <c r="Q41" s="159"/>
      <c r="R41" s="159"/>
      <c r="S41" s="163"/>
      <c r="T41" s="162"/>
      <c r="V41" s="23" t="s">
        <v>25</v>
      </c>
      <c r="W41" s="23" t="s">
        <v>28</v>
      </c>
      <c r="X41" s="23" t="s">
        <v>29</v>
      </c>
      <c r="Y41" s="23" t="s">
        <v>32</v>
      </c>
      <c r="Z41" s="23" t="s">
        <v>34</v>
      </c>
      <c r="AA41" s="23" t="s">
        <v>37</v>
      </c>
      <c r="AB41" s="23" t="s">
        <v>40</v>
      </c>
      <c r="AC41" s="23" t="s">
        <v>44</v>
      </c>
      <c r="AE41" s="23" t="s">
        <v>25</v>
      </c>
      <c r="AF41" s="23" t="s">
        <v>28</v>
      </c>
      <c r="AG41" s="23" t="s">
        <v>29</v>
      </c>
      <c r="AH41" s="23" t="s">
        <v>32</v>
      </c>
      <c r="AI41" s="23" t="s">
        <v>34</v>
      </c>
      <c r="AJ41" s="23" t="s">
        <v>37</v>
      </c>
      <c r="AK41" s="23" t="s">
        <v>40</v>
      </c>
      <c r="AL41" s="23" t="s">
        <v>44</v>
      </c>
    </row>
    <row r="42" spans="1:38" ht="36" x14ac:dyDescent="0.2">
      <c r="A42" s="1" t="s">
        <v>421</v>
      </c>
      <c r="B42" s="122" t="s">
        <v>422</v>
      </c>
      <c r="C42" s="33"/>
      <c r="D42" s="229"/>
      <c r="E42" s="34"/>
      <c r="F42" s="230" t="str">
        <f t="shared" ref="F42:F48" si="11">IFERROR(INDEX($S$1:$T$9,MATCH(E42,$S$1:$S$9,0),2),"")</f>
        <v/>
      </c>
      <c r="G42" s="32"/>
      <c r="H42" s="35">
        <f>IFERROR(IF(OR(G42=0,G42=""),C42*D42*F42,D42*G42),0)</f>
        <v>0</v>
      </c>
      <c r="I42" s="35">
        <f t="shared" ref="I42:I48" si="12">IF(OR(E42=S$2,E42=S$3,E42=S$4),H42,0)</f>
        <v>0</v>
      </c>
      <c r="J42" s="35">
        <f t="shared" ref="J42:J48" si="13">IF(OR(E42=S$5,E42=S$6,E42=S$7,E42=S$8,E42=S$9),H42,0)</f>
        <v>0</v>
      </c>
      <c r="K42" s="1">
        <f t="shared" ref="K42:K48" si="14">IF(OR(E42=S$2,E42=S$3,E42=S$4),C42*D42,0)</f>
        <v>0</v>
      </c>
      <c r="L42" s="1">
        <f t="shared" ref="L42:L48" si="15">IF(OR(E42=S$5,E42=S$6,E42=S$7,E42=S$8,E42=S$9),C41*D42,0)</f>
        <v>0</v>
      </c>
      <c r="M42" s="62"/>
      <c r="N42" s="62"/>
      <c r="O42" s="62"/>
      <c r="P42" s="62"/>
      <c r="Q42" s="168"/>
      <c r="R42" s="168"/>
      <c r="S42" s="163"/>
      <c r="T42" s="162"/>
      <c r="V42" s="165">
        <f t="shared" ref="V42:X48" si="16">IF($E42=V$30,$K42,0)</f>
        <v>0</v>
      </c>
      <c r="W42" s="165">
        <f t="shared" si="16"/>
        <v>0</v>
      </c>
      <c r="X42" s="165">
        <f t="shared" si="16"/>
        <v>0</v>
      </c>
      <c r="Y42" s="165">
        <f t="shared" ref="Y42:AC48" si="17">IF($E42=Y$30,$L42,0)</f>
        <v>0</v>
      </c>
      <c r="Z42" s="165">
        <f t="shared" si="17"/>
        <v>0</v>
      </c>
      <c r="AA42" s="165">
        <f t="shared" si="17"/>
        <v>0</v>
      </c>
      <c r="AB42" s="165">
        <f t="shared" si="17"/>
        <v>0</v>
      </c>
      <c r="AC42" s="165">
        <f t="shared" si="17"/>
        <v>0</v>
      </c>
      <c r="AE42" s="35">
        <f t="shared" ref="AE42:AL48" si="18">IF($E42=AE$30,$H42,0)</f>
        <v>0</v>
      </c>
      <c r="AF42" s="35">
        <f t="shared" si="18"/>
        <v>0</v>
      </c>
      <c r="AG42" s="35">
        <f t="shared" si="18"/>
        <v>0</v>
      </c>
      <c r="AH42" s="35">
        <f t="shared" si="18"/>
        <v>0</v>
      </c>
      <c r="AI42" s="35">
        <f t="shared" si="18"/>
        <v>0</v>
      </c>
      <c r="AJ42" s="35">
        <f t="shared" si="18"/>
        <v>0</v>
      </c>
      <c r="AK42" s="35">
        <f t="shared" si="18"/>
        <v>0</v>
      </c>
      <c r="AL42" s="35">
        <f t="shared" si="18"/>
        <v>0</v>
      </c>
    </row>
    <row r="43" spans="1:38" ht="36" x14ac:dyDescent="0.2">
      <c r="A43" s="1" t="s">
        <v>423</v>
      </c>
      <c r="B43" s="122" t="s">
        <v>424</v>
      </c>
      <c r="C43" s="33"/>
      <c r="D43" s="229"/>
      <c r="E43" s="34" t="s">
        <v>23</v>
      </c>
      <c r="F43" s="230">
        <f t="shared" si="11"/>
        <v>0</v>
      </c>
      <c r="G43" s="32"/>
      <c r="H43" s="35">
        <f>IFERROR(IF(OR(G43=0,G43=""),C42*D43*F43,D43*G43),0)</f>
        <v>0</v>
      </c>
      <c r="I43" s="35">
        <f t="shared" si="12"/>
        <v>0</v>
      </c>
      <c r="J43" s="35">
        <f t="shared" si="13"/>
        <v>0</v>
      </c>
      <c r="K43" s="1">
        <f t="shared" si="14"/>
        <v>0</v>
      </c>
      <c r="L43" s="1">
        <f t="shared" si="15"/>
        <v>0</v>
      </c>
      <c r="M43" s="62"/>
      <c r="N43" s="62"/>
      <c r="O43" s="62"/>
      <c r="P43" s="62"/>
      <c r="Q43" s="168"/>
      <c r="R43" s="159"/>
      <c r="S43" s="163"/>
      <c r="T43" s="162"/>
      <c r="V43" s="165">
        <f t="shared" si="16"/>
        <v>0</v>
      </c>
      <c r="W43" s="165">
        <f t="shared" si="16"/>
        <v>0</v>
      </c>
      <c r="X43" s="165">
        <f t="shared" si="16"/>
        <v>0</v>
      </c>
      <c r="Y43" s="165">
        <f t="shared" si="17"/>
        <v>0</v>
      </c>
      <c r="Z43" s="165">
        <f t="shared" si="17"/>
        <v>0</v>
      </c>
      <c r="AA43" s="165">
        <f t="shared" si="17"/>
        <v>0</v>
      </c>
      <c r="AB43" s="165">
        <f t="shared" si="17"/>
        <v>0</v>
      </c>
      <c r="AC43" s="165">
        <f t="shared" si="17"/>
        <v>0</v>
      </c>
      <c r="AE43" s="35">
        <f t="shared" si="18"/>
        <v>0</v>
      </c>
      <c r="AF43" s="35">
        <f t="shared" si="18"/>
        <v>0</v>
      </c>
      <c r="AG43" s="35">
        <f t="shared" si="18"/>
        <v>0</v>
      </c>
      <c r="AH43" s="35">
        <f t="shared" si="18"/>
        <v>0</v>
      </c>
      <c r="AI43" s="35">
        <f t="shared" si="18"/>
        <v>0</v>
      </c>
      <c r="AJ43" s="35">
        <f t="shared" si="18"/>
        <v>0</v>
      </c>
      <c r="AK43" s="35">
        <f t="shared" si="18"/>
        <v>0</v>
      </c>
      <c r="AL43" s="35">
        <f t="shared" si="18"/>
        <v>0</v>
      </c>
    </row>
    <row r="44" spans="1:38" ht="36" x14ac:dyDescent="0.2">
      <c r="A44" s="1" t="s">
        <v>425</v>
      </c>
      <c r="B44" s="122" t="s">
        <v>426</v>
      </c>
      <c r="C44" s="33"/>
      <c r="D44" s="229"/>
      <c r="E44" s="34" t="s">
        <v>23</v>
      </c>
      <c r="F44" s="230">
        <f t="shared" si="11"/>
        <v>0</v>
      </c>
      <c r="G44" s="32"/>
      <c r="H44" s="35">
        <f>IFERROR(IF(OR(G44=0,G44=""),C42*D44*F44,D44*G44),0)</f>
        <v>0</v>
      </c>
      <c r="I44" s="35">
        <f t="shared" si="12"/>
        <v>0</v>
      </c>
      <c r="J44" s="35">
        <f t="shared" si="13"/>
        <v>0</v>
      </c>
      <c r="K44" s="1">
        <f t="shared" si="14"/>
        <v>0</v>
      </c>
      <c r="L44" s="1">
        <f t="shared" si="15"/>
        <v>0</v>
      </c>
      <c r="M44" s="62"/>
      <c r="N44" s="62"/>
      <c r="O44" s="62"/>
      <c r="P44" s="62"/>
      <c r="Q44" s="168"/>
      <c r="R44" s="159"/>
      <c r="S44" s="163"/>
      <c r="T44" s="162"/>
      <c r="V44" s="165">
        <f t="shared" si="16"/>
        <v>0</v>
      </c>
      <c r="W44" s="165">
        <f t="shared" si="16"/>
        <v>0</v>
      </c>
      <c r="X44" s="165">
        <f t="shared" si="16"/>
        <v>0</v>
      </c>
      <c r="Y44" s="165">
        <f t="shared" si="17"/>
        <v>0</v>
      </c>
      <c r="Z44" s="165">
        <f t="shared" si="17"/>
        <v>0</v>
      </c>
      <c r="AA44" s="165">
        <f t="shared" si="17"/>
        <v>0</v>
      </c>
      <c r="AB44" s="165">
        <f t="shared" si="17"/>
        <v>0</v>
      </c>
      <c r="AC44" s="165">
        <f t="shared" si="17"/>
        <v>0</v>
      </c>
      <c r="AE44" s="35">
        <f t="shared" si="18"/>
        <v>0</v>
      </c>
      <c r="AF44" s="35">
        <f t="shared" si="18"/>
        <v>0</v>
      </c>
      <c r="AG44" s="35">
        <f t="shared" si="18"/>
        <v>0</v>
      </c>
      <c r="AH44" s="35">
        <f t="shared" si="18"/>
        <v>0</v>
      </c>
      <c r="AI44" s="35">
        <f t="shared" si="18"/>
        <v>0</v>
      </c>
      <c r="AJ44" s="35">
        <f t="shared" si="18"/>
        <v>0</v>
      </c>
      <c r="AK44" s="35">
        <f t="shared" si="18"/>
        <v>0</v>
      </c>
      <c r="AL44" s="35">
        <f t="shared" si="18"/>
        <v>0</v>
      </c>
    </row>
    <row r="45" spans="1:38" ht="24" x14ac:dyDescent="0.2">
      <c r="A45" s="1" t="s">
        <v>409</v>
      </c>
      <c r="B45" s="122" t="s">
        <v>427</v>
      </c>
      <c r="C45" s="33"/>
      <c r="D45" s="229"/>
      <c r="E45" s="34" t="s">
        <v>23</v>
      </c>
      <c r="F45" s="230">
        <f t="shared" si="11"/>
        <v>0</v>
      </c>
      <c r="G45" s="32"/>
      <c r="H45" s="35">
        <f>IFERROR(IF(OR(G45=0,G45=""),C45*D45*F45,D45*G45),0)</f>
        <v>0</v>
      </c>
      <c r="I45" s="35">
        <f t="shared" si="12"/>
        <v>0</v>
      </c>
      <c r="J45" s="35">
        <f t="shared" si="13"/>
        <v>0</v>
      </c>
      <c r="K45" s="1">
        <f t="shared" si="14"/>
        <v>0</v>
      </c>
      <c r="L45" s="1">
        <f t="shared" si="15"/>
        <v>0</v>
      </c>
      <c r="Q45" s="159"/>
      <c r="R45" s="159"/>
      <c r="S45" s="163"/>
      <c r="T45" s="162"/>
      <c r="V45" s="165">
        <f t="shared" si="16"/>
        <v>0</v>
      </c>
      <c r="W45" s="165">
        <f t="shared" si="16"/>
        <v>0</v>
      </c>
      <c r="X45" s="165">
        <f t="shared" si="16"/>
        <v>0</v>
      </c>
      <c r="Y45" s="165">
        <f t="shared" si="17"/>
        <v>0</v>
      </c>
      <c r="Z45" s="165">
        <f t="shared" si="17"/>
        <v>0</v>
      </c>
      <c r="AA45" s="165">
        <f t="shared" si="17"/>
        <v>0</v>
      </c>
      <c r="AB45" s="165">
        <f t="shared" si="17"/>
        <v>0</v>
      </c>
      <c r="AC45" s="165">
        <f t="shared" si="17"/>
        <v>0</v>
      </c>
      <c r="AE45" s="35">
        <f t="shared" si="18"/>
        <v>0</v>
      </c>
      <c r="AF45" s="35">
        <f t="shared" si="18"/>
        <v>0</v>
      </c>
      <c r="AG45" s="35">
        <f t="shared" si="18"/>
        <v>0</v>
      </c>
      <c r="AH45" s="35">
        <f t="shared" si="18"/>
        <v>0</v>
      </c>
      <c r="AI45" s="35">
        <f t="shared" si="18"/>
        <v>0</v>
      </c>
      <c r="AJ45" s="35">
        <f t="shared" si="18"/>
        <v>0</v>
      </c>
      <c r="AK45" s="35">
        <f t="shared" si="18"/>
        <v>0</v>
      </c>
      <c r="AL45" s="35">
        <f t="shared" si="18"/>
        <v>0</v>
      </c>
    </row>
    <row r="46" spans="1:38" x14ac:dyDescent="0.2">
      <c r="A46" s="1" t="s">
        <v>411</v>
      </c>
      <c r="B46" s="122" t="s">
        <v>428</v>
      </c>
      <c r="C46" s="33"/>
      <c r="D46" s="229"/>
      <c r="E46" s="34" t="s">
        <v>23</v>
      </c>
      <c r="F46" s="230">
        <f t="shared" si="11"/>
        <v>0</v>
      </c>
      <c r="G46" s="32"/>
      <c r="H46" s="35">
        <f>IFERROR(IF(OR(G46=0,G46=""),C46*D46*F46,D46*G46),0)</f>
        <v>0</v>
      </c>
      <c r="I46" s="35">
        <f t="shared" si="12"/>
        <v>0</v>
      </c>
      <c r="J46" s="35">
        <f t="shared" si="13"/>
        <v>0</v>
      </c>
      <c r="K46" s="1">
        <f t="shared" si="14"/>
        <v>0</v>
      </c>
      <c r="L46" s="1">
        <f t="shared" si="15"/>
        <v>0</v>
      </c>
      <c r="Q46" s="159"/>
      <c r="R46" s="159"/>
      <c r="S46" s="163"/>
      <c r="T46" s="162"/>
      <c r="V46" s="165">
        <f t="shared" si="16"/>
        <v>0</v>
      </c>
      <c r="W46" s="165">
        <f t="shared" si="16"/>
        <v>0</v>
      </c>
      <c r="X46" s="165">
        <f t="shared" si="16"/>
        <v>0</v>
      </c>
      <c r="Y46" s="165">
        <f t="shared" si="17"/>
        <v>0</v>
      </c>
      <c r="Z46" s="165">
        <f t="shared" si="17"/>
        <v>0</v>
      </c>
      <c r="AA46" s="165">
        <f t="shared" si="17"/>
        <v>0</v>
      </c>
      <c r="AB46" s="165">
        <f t="shared" si="17"/>
        <v>0</v>
      </c>
      <c r="AC46" s="165">
        <f t="shared" si="17"/>
        <v>0</v>
      </c>
      <c r="AE46" s="35">
        <f t="shared" si="18"/>
        <v>0</v>
      </c>
      <c r="AF46" s="35">
        <f t="shared" si="18"/>
        <v>0</v>
      </c>
      <c r="AG46" s="35">
        <f t="shared" si="18"/>
        <v>0</v>
      </c>
      <c r="AH46" s="35">
        <f t="shared" si="18"/>
        <v>0</v>
      </c>
      <c r="AI46" s="35">
        <f t="shared" si="18"/>
        <v>0</v>
      </c>
      <c r="AJ46" s="35">
        <f t="shared" si="18"/>
        <v>0</v>
      </c>
      <c r="AK46" s="35">
        <f t="shared" si="18"/>
        <v>0</v>
      </c>
      <c r="AL46" s="35">
        <f t="shared" si="18"/>
        <v>0</v>
      </c>
    </row>
    <row r="47" spans="1:38" x14ac:dyDescent="0.2">
      <c r="A47" s="1" t="s">
        <v>413</v>
      </c>
      <c r="B47" s="122" t="s">
        <v>429</v>
      </c>
      <c r="C47" s="33"/>
      <c r="D47" s="229"/>
      <c r="E47" s="34" t="s">
        <v>23</v>
      </c>
      <c r="F47" s="230">
        <f t="shared" si="11"/>
        <v>0</v>
      </c>
      <c r="G47" s="32"/>
      <c r="H47" s="35">
        <f>IFERROR(IF(OR(G47=0,G47=""),C47*D47*F47,D47*G47),0)</f>
        <v>0</v>
      </c>
      <c r="I47" s="35">
        <f t="shared" si="12"/>
        <v>0</v>
      </c>
      <c r="J47" s="35">
        <f t="shared" si="13"/>
        <v>0</v>
      </c>
      <c r="K47" s="1">
        <f t="shared" si="14"/>
        <v>0</v>
      </c>
      <c r="L47" s="1">
        <f t="shared" si="15"/>
        <v>0</v>
      </c>
      <c r="Q47" s="159"/>
      <c r="R47" s="159"/>
      <c r="S47" s="163"/>
      <c r="T47" s="162"/>
      <c r="V47" s="165">
        <f t="shared" si="16"/>
        <v>0</v>
      </c>
      <c r="W47" s="165">
        <f t="shared" si="16"/>
        <v>0</v>
      </c>
      <c r="X47" s="165">
        <f t="shared" si="16"/>
        <v>0</v>
      </c>
      <c r="Y47" s="165">
        <f t="shared" si="17"/>
        <v>0</v>
      </c>
      <c r="Z47" s="165">
        <f t="shared" si="17"/>
        <v>0</v>
      </c>
      <c r="AA47" s="165">
        <f t="shared" si="17"/>
        <v>0</v>
      </c>
      <c r="AB47" s="165">
        <f t="shared" si="17"/>
        <v>0</v>
      </c>
      <c r="AC47" s="165">
        <f t="shared" si="17"/>
        <v>0</v>
      </c>
      <c r="AE47" s="35">
        <f t="shared" si="18"/>
        <v>0</v>
      </c>
      <c r="AF47" s="35">
        <f t="shared" si="18"/>
        <v>0</v>
      </c>
      <c r="AG47" s="35">
        <f t="shared" si="18"/>
        <v>0</v>
      </c>
      <c r="AH47" s="35">
        <f t="shared" si="18"/>
        <v>0</v>
      </c>
      <c r="AI47" s="35">
        <f t="shared" si="18"/>
        <v>0</v>
      </c>
      <c r="AJ47" s="35">
        <f t="shared" si="18"/>
        <v>0</v>
      </c>
      <c r="AK47" s="35">
        <f t="shared" si="18"/>
        <v>0</v>
      </c>
      <c r="AL47" s="35">
        <f t="shared" si="18"/>
        <v>0</v>
      </c>
    </row>
    <row r="48" spans="1:38" x14ac:dyDescent="0.2">
      <c r="A48" s="1" t="s">
        <v>415</v>
      </c>
      <c r="B48" s="122" t="s">
        <v>430</v>
      </c>
      <c r="C48" s="33"/>
      <c r="D48" s="229"/>
      <c r="E48" s="34" t="s">
        <v>23</v>
      </c>
      <c r="F48" s="230">
        <f t="shared" si="11"/>
        <v>0</v>
      </c>
      <c r="G48" s="32"/>
      <c r="H48" s="35">
        <f>IFERROR(IF(OR(G48=0,G48=""),C48*D48*F48,D48*G48),0)</f>
        <v>0</v>
      </c>
      <c r="I48" s="35">
        <f t="shared" si="12"/>
        <v>0</v>
      </c>
      <c r="J48" s="35">
        <f t="shared" si="13"/>
        <v>0</v>
      </c>
      <c r="K48" s="1">
        <f t="shared" si="14"/>
        <v>0</v>
      </c>
      <c r="L48" s="1">
        <f t="shared" si="15"/>
        <v>0</v>
      </c>
      <c r="Q48" s="159"/>
      <c r="R48" s="159"/>
      <c r="S48" s="163"/>
      <c r="T48" s="162"/>
      <c r="V48" s="165">
        <f t="shared" si="16"/>
        <v>0</v>
      </c>
      <c r="W48" s="165">
        <f t="shared" si="16"/>
        <v>0</v>
      </c>
      <c r="X48" s="165">
        <f t="shared" si="16"/>
        <v>0</v>
      </c>
      <c r="Y48" s="165">
        <f t="shared" si="17"/>
        <v>0</v>
      </c>
      <c r="Z48" s="165">
        <f t="shared" si="17"/>
        <v>0</v>
      </c>
      <c r="AA48" s="165">
        <f t="shared" si="17"/>
        <v>0</v>
      </c>
      <c r="AB48" s="165">
        <f t="shared" si="17"/>
        <v>0</v>
      </c>
      <c r="AC48" s="165">
        <f t="shared" si="17"/>
        <v>0</v>
      </c>
      <c r="AE48" s="35">
        <f t="shared" si="18"/>
        <v>0</v>
      </c>
      <c r="AF48" s="35">
        <f t="shared" si="18"/>
        <v>0</v>
      </c>
      <c r="AG48" s="35">
        <f t="shared" si="18"/>
        <v>0</v>
      </c>
      <c r="AH48" s="35">
        <f t="shared" si="18"/>
        <v>0</v>
      </c>
      <c r="AI48" s="35">
        <f t="shared" si="18"/>
        <v>0</v>
      </c>
      <c r="AJ48" s="35">
        <f t="shared" si="18"/>
        <v>0</v>
      </c>
      <c r="AK48" s="35">
        <f t="shared" si="18"/>
        <v>0</v>
      </c>
      <c r="AL48" s="35">
        <f t="shared" si="18"/>
        <v>0</v>
      </c>
    </row>
    <row r="49" spans="1:38" x14ac:dyDescent="0.2">
      <c r="A49" s="247"/>
      <c r="B49" s="247"/>
      <c r="C49" s="2">
        <f>SUM(C42:C48)</f>
        <v>0</v>
      </c>
      <c r="D49" s="2">
        <f>SUM(D42:D48)</f>
        <v>0</v>
      </c>
      <c r="E49" s="2"/>
      <c r="F49" s="2"/>
      <c r="G49" s="2"/>
      <c r="H49" s="166">
        <f>SUM(H42:H48)</f>
        <v>0</v>
      </c>
      <c r="I49" s="166">
        <f>SUM(I42:I48)</f>
        <v>0</v>
      </c>
      <c r="J49" s="166">
        <f>SUM(J42:J48)</f>
        <v>0</v>
      </c>
      <c r="K49" s="2">
        <f>SUM(K42:K48)</f>
        <v>0</v>
      </c>
      <c r="L49" s="2">
        <f>SUM(L42:L48)</f>
        <v>0</v>
      </c>
      <c r="Q49" s="159"/>
      <c r="R49" s="159"/>
      <c r="S49" s="163"/>
      <c r="T49" s="162"/>
      <c r="V49" s="2">
        <f t="shared" ref="V49:AC49" si="19">SUM(V42:V48)</f>
        <v>0</v>
      </c>
      <c r="W49" s="2">
        <f t="shared" si="19"/>
        <v>0</v>
      </c>
      <c r="X49" s="2">
        <f t="shared" si="19"/>
        <v>0</v>
      </c>
      <c r="Y49" s="2">
        <f t="shared" si="19"/>
        <v>0</v>
      </c>
      <c r="Z49" s="2">
        <f t="shared" si="19"/>
        <v>0</v>
      </c>
      <c r="AA49" s="2">
        <f t="shared" si="19"/>
        <v>0</v>
      </c>
      <c r="AB49" s="2">
        <f t="shared" si="19"/>
        <v>0</v>
      </c>
      <c r="AC49" s="2">
        <f t="shared" si="19"/>
        <v>0</v>
      </c>
      <c r="AE49" s="166">
        <f t="shared" ref="AE49:AL49" si="20">SUM(AE42:AE48)</f>
        <v>0</v>
      </c>
      <c r="AF49" s="166">
        <f t="shared" si="20"/>
        <v>0</v>
      </c>
      <c r="AG49" s="166">
        <f t="shared" si="20"/>
        <v>0</v>
      </c>
      <c r="AH49" s="166">
        <f t="shared" si="20"/>
        <v>0</v>
      </c>
      <c r="AI49" s="166">
        <f t="shared" si="20"/>
        <v>0</v>
      </c>
      <c r="AJ49" s="166">
        <f t="shared" si="20"/>
        <v>0</v>
      </c>
      <c r="AK49" s="166">
        <f t="shared" si="20"/>
        <v>0</v>
      </c>
      <c r="AL49" s="166">
        <f t="shared" si="20"/>
        <v>0</v>
      </c>
    </row>
    <row r="50" spans="1:38" x14ac:dyDescent="0.2">
      <c r="A50" s="125"/>
      <c r="Q50" s="159"/>
      <c r="R50" s="159"/>
      <c r="S50" s="163"/>
      <c r="T50" s="162"/>
    </row>
    <row r="51" spans="1:38" ht="12.75" customHeight="1" x14ac:dyDescent="0.2">
      <c r="A51" s="246" t="s">
        <v>143</v>
      </c>
      <c r="B51" s="246"/>
      <c r="C51" s="308" t="s">
        <v>46</v>
      </c>
      <c r="D51" s="307" t="s">
        <v>47</v>
      </c>
      <c r="E51" s="308" t="s">
        <v>48</v>
      </c>
      <c r="F51" s="307" t="s">
        <v>51</v>
      </c>
      <c r="G51" s="307" t="s">
        <v>607</v>
      </c>
      <c r="H51" s="307" t="s">
        <v>608</v>
      </c>
      <c r="I51" s="307" t="s">
        <v>609</v>
      </c>
      <c r="J51" s="307" t="s">
        <v>610</v>
      </c>
      <c r="K51" s="307" t="s">
        <v>611</v>
      </c>
      <c r="L51" s="307" t="s">
        <v>612</v>
      </c>
      <c r="Q51" s="159"/>
      <c r="R51" s="159"/>
      <c r="S51" s="163"/>
      <c r="T51" s="162"/>
      <c r="V51" s="17" t="s">
        <v>613</v>
      </c>
      <c r="AE51" s="17" t="s">
        <v>614</v>
      </c>
    </row>
    <row r="52" spans="1:38" x14ac:dyDescent="0.2">
      <c r="A52" s="246"/>
      <c r="B52" s="246"/>
      <c r="C52" s="308"/>
      <c r="D52" s="307"/>
      <c r="E52" s="308"/>
      <c r="F52" s="308"/>
      <c r="G52" s="308"/>
      <c r="H52" s="308"/>
      <c r="I52" s="308"/>
      <c r="J52" s="308"/>
      <c r="K52" s="307"/>
      <c r="L52" s="307"/>
      <c r="Q52" s="159"/>
      <c r="R52" s="159"/>
      <c r="S52" s="163"/>
      <c r="T52" s="162"/>
      <c r="V52" s="23" t="s">
        <v>25</v>
      </c>
      <c r="W52" s="23" t="s">
        <v>28</v>
      </c>
      <c r="X52" s="23" t="s">
        <v>29</v>
      </c>
      <c r="Y52" s="23" t="s">
        <v>32</v>
      </c>
      <c r="Z52" s="23" t="s">
        <v>34</v>
      </c>
      <c r="AA52" s="23" t="s">
        <v>37</v>
      </c>
      <c r="AB52" s="23" t="s">
        <v>40</v>
      </c>
      <c r="AC52" s="23" t="s">
        <v>44</v>
      </c>
      <c r="AE52" s="23" t="s">
        <v>25</v>
      </c>
      <c r="AF52" s="23" t="s">
        <v>28</v>
      </c>
      <c r="AG52" s="23" t="s">
        <v>29</v>
      </c>
      <c r="AH52" s="23" t="s">
        <v>32</v>
      </c>
      <c r="AI52" s="23" t="s">
        <v>34</v>
      </c>
      <c r="AJ52" s="23" t="s">
        <v>37</v>
      </c>
      <c r="AK52" s="23" t="s">
        <v>40</v>
      </c>
      <c r="AL52" s="23" t="s">
        <v>44</v>
      </c>
    </row>
    <row r="53" spans="1:38" ht="48" x14ac:dyDescent="0.2">
      <c r="A53" s="1" t="s">
        <v>407</v>
      </c>
      <c r="B53" s="122" t="s">
        <v>431</v>
      </c>
      <c r="C53" s="33"/>
      <c r="D53" s="229"/>
      <c r="E53" s="34" t="s">
        <v>23</v>
      </c>
      <c r="F53" s="230">
        <f>IFERROR(INDEX($S$1:$T$9,MATCH(E53,$S$1:$S$9,0),2),"")</f>
        <v>0</v>
      </c>
      <c r="G53" s="32"/>
      <c r="H53" s="35">
        <f>IFERROR(IF(OR(G53=0,G53=""),C53*D53*F53,D53*G53),0)</f>
        <v>0</v>
      </c>
      <c r="I53" s="35">
        <f>IF(OR(E53=S$2,E53=S$3,E53=S$4),H53,0)</f>
        <v>0</v>
      </c>
      <c r="J53" s="35">
        <f>IF(OR(E53=S$5,E53=S$6,E53=S$7,E53=S$8,E53=S$9),H53,0)</f>
        <v>0</v>
      </c>
      <c r="K53" s="1">
        <f>IF(OR(E53=S$2,E53=S$3,E53=S$4),C53*D53,0)</f>
        <v>0</v>
      </c>
      <c r="L53" s="1">
        <f>IF(OR(E53=S$5,E53=S$6,E53=S$7,E53=S$8,E53=S$9),C53*D53,0)</f>
        <v>0</v>
      </c>
      <c r="Q53" s="159"/>
      <c r="R53" s="159"/>
      <c r="S53" s="163"/>
      <c r="T53" s="162"/>
      <c r="V53" s="165">
        <f t="shared" ref="V53:X57" si="21">IF($E53=V$30,$K53,0)</f>
        <v>0</v>
      </c>
      <c r="W53" s="165">
        <f t="shared" si="21"/>
        <v>0</v>
      </c>
      <c r="X53" s="165">
        <f t="shared" si="21"/>
        <v>0</v>
      </c>
      <c r="Y53" s="165">
        <f t="shared" ref="Y53:AC57" si="22">IF($E53=Y$30,$L53,0)</f>
        <v>0</v>
      </c>
      <c r="Z53" s="165">
        <f t="shared" si="22"/>
        <v>0</v>
      </c>
      <c r="AA53" s="165">
        <f t="shared" si="22"/>
        <v>0</v>
      </c>
      <c r="AB53" s="165">
        <f t="shared" si="22"/>
        <v>0</v>
      </c>
      <c r="AC53" s="165">
        <f t="shared" si="22"/>
        <v>0</v>
      </c>
      <c r="AE53" s="35">
        <f t="shared" ref="AE53:AL57" si="23">IF($E53=AE$30,$H53,0)</f>
        <v>0</v>
      </c>
      <c r="AF53" s="35">
        <f t="shared" si="23"/>
        <v>0</v>
      </c>
      <c r="AG53" s="35">
        <f t="shared" si="23"/>
        <v>0</v>
      </c>
      <c r="AH53" s="35">
        <f t="shared" si="23"/>
        <v>0</v>
      </c>
      <c r="AI53" s="35">
        <f t="shared" si="23"/>
        <v>0</v>
      </c>
      <c r="AJ53" s="35">
        <f t="shared" si="23"/>
        <v>0</v>
      </c>
      <c r="AK53" s="35">
        <f t="shared" si="23"/>
        <v>0</v>
      </c>
      <c r="AL53" s="35">
        <f t="shared" si="23"/>
        <v>0</v>
      </c>
    </row>
    <row r="54" spans="1:38" ht="36" x14ac:dyDescent="0.2">
      <c r="A54" s="1" t="s">
        <v>409</v>
      </c>
      <c r="B54" s="122" t="s">
        <v>432</v>
      </c>
      <c r="C54" s="33"/>
      <c r="D54" s="229"/>
      <c r="E54" s="34" t="s">
        <v>23</v>
      </c>
      <c r="F54" s="230">
        <f>IFERROR(INDEX($S$1:$T$9,MATCH(E54,$S$1:$S$9,0),2),"")</f>
        <v>0</v>
      </c>
      <c r="G54" s="32"/>
      <c r="H54" s="35">
        <f>IFERROR(IF(OR(G54=0,G54=""),C54*D54*F54,D54*G54),0)</f>
        <v>0</v>
      </c>
      <c r="I54" s="35">
        <f>IF(OR(E54=S$2,E54=S$3,E54=S$4),H54,0)</f>
        <v>0</v>
      </c>
      <c r="J54" s="35">
        <f>IF(OR(E54=S$5,E54=S$6,E54=S$7,E54=S$8,E54=S$9),H54,0)</f>
        <v>0</v>
      </c>
      <c r="K54" s="1">
        <f>IF(OR(E54=S$2,E54=S$3,E54=S$4),C54*D54,0)</f>
        <v>0</v>
      </c>
      <c r="L54" s="1">
        <f>IF(OR(E54=S$5,E54=S$6,E54=S$7,E54=S$8,E54=S$9),C54*D54,0)</f>
        <v>0</v>
      </c>
      <c r="Q54" s="159"/>
      <c r="R54" s="159"/>
      <c r="S54" s="163"/>
      <c r="T54" s="162"/>
      <c r="V54" s="165">
        <f t="shared" si="21"/>
        <v>0</v>
      </c>
      <c r="W54" s="165">
        <f t="shared" si="21"/>
        <v>0</v>
      </c>
      <c r="X54" s="165">
        <f t="shared" si="21"/>
        <v>0</v>
      </c>
      <c r="Y54" s="165">
        <f t="shared" si="22"/>
        <v>0</v>
      </c>
      <c r="Z54" s="165">
        <f t="shared" si="22"/>
        <v>0</v>
      </c>
      <c r="AA54" s="165">
        <f t="shared" si="22"/>
        <v>0</v>
      </c>
      <c r="AB54" s="165">
        <f t="shared" si="22"/>
        <v>0</v>
      </c>
      <c r="AC54" s="165">
        <f t="shared" si="22"/>
        <v>0</v>
      </c>
      <c r="AE54" s="35">
        <f t="shared" si="23"/>
        <v>0</v>
      </c>
      <c r="AF54" s="35">
        <f t="shared" si="23"/>
        <v>0</v>
      </c>
      <c r="AG54" s="35">
        <f t="shared" si="23"/>
        <v>0</v>
      </c>
      <c r="AH54" s="35">
        <f t="shared" si="23"/>
        <v>0</v>
      </c>
      <c r="AI54" s="35">
        <f t="shared" si="23"/>
        <v>0</v>
      </c>
      <c r="AJ54" s="35">
        <f t="shared" si="23"/>
        <v>0</v>
      </c>
      <c r="AK54" s="35">
        <f t="shared" si="23"/>
        <v>0</v>
      </c>
      <c r="AL54" s="35">
        <f t="shared" si="23"/>
        <v>0</v>
      </c>
    </row>
    <row r="55" spans="1:38" ht="24" x14ac:dyDescent="0.2">
      <c r="A55" s="1" t="s">
        <v>411</v>
      </c>
      <c r="B55" s="123" t="s">
        <v>433</v>
      </c>
      <c r="C55" s="33"/>
      <c r="D55" s="229"/>
      <c r="E55" s="34" t="s">
        <v>23</v>
      </c>
      <c r="F55" s="230">
        <f>IFERROR(INDEX($S$1:$T$9,MATCH(E55,$S$1:$S$9,0),2),"")</f>
        <v>0</v>
      </c>
      <c r="G55" s="32"/>
      <c r="H55" s="35">
        <f>IFERROR(IF(OR(G55=0,G55=""),C55*D55*F55,D55*G55),0)</f>
        <v>0</v>
      </c>
      <c r="I55" s="35">
        <f>IF(OR(E55=S$2,E55=S$3,E55=S$4),H55,0)</f>
        <v>0</v>
      </c>
      <c r="J55" s="35">
        <f>IF(OR(E55=S$5,E55=S$6,E55=S$7,E55=S$8,E55=S$9),H55,0)</f>
        <v>0</v>
      </c>
      <c r="K55" s="1">
        <f>IF(OR(E55=S$2,E55=S$3,E55=S$4),C55*D55,0)</f>
        <v>0</v>
      </c>
      <c r="L55" s="1">
        <f>IF(OR(E55=S$5,E55=S$6,E55=S$7,E55=S$8,E55=S$9),C55*D55,0)</f>
        <v>0</v>
      </c>
      <c r="Q55" s="159"/>
      <c r="R55" s="159"/>
      <c r="S55" s="163"/>
      <c r="T55" s="162"/>
      <c r="V55" s="165">
        <f t="shared" si="21"/>
        <v>0</v>
      </c>
      <c r="W55" s="165">
        <f t="shared" si="21"/>
        <v>0</v>
      </c>
      <c r="X55" s="165">
        <f t="shared" si="21"/>
        <v>0</v>
      </c>
      <c r="Y55" s="165">
        <f t="shared" si="22"/>
        <v>0</v>
      </c>
      <c r="Z55" s="165">
        <f t="shared" si="22"/>
        <v>0</v>
      </c>
      <c r="AA55" s="165">
        <f t="shared" si="22"/>
        <v>0</v>
      </c>
      <c r="AB55" s="165">
        <f t="shared" si="22"/>
        <v>0</v>
      </c>
      <c r="AC55" s="165">
        <f t="shared" si="22"/>
        <v>0</v>
      </c>
      <c r="AE55" s="35">
        <f t="shared" si="23"/>
        <v>0</v>
      </c>
      <c r="AF55" s="35">
        <f t="shared" si="23"/>
        <v>0</v>
      </c>
      <c r="AG55" s="35">
        <f t="shared" si="23"/>
        <v>0</v>
      </c>
      <c r="AH55" s="35">
        <f t="shared" si="23"/>
        <v>0</v>
      </c>
      <c r="AI55" s="35">
        <f t="shared" si="23"/>
        <v>0</v>
      </c>
      <c r="AJ55" s="35">
        <f t="shared" si="23"/>
        <v>0</v>
      </c>
      <c r="AK55" s="35">
        <f t="shared" si="23"/>
        <v>0</v>
      </c>
      <c r="AL55" s="35">
        <f t="shared" si="23"/>
        <v>0</v>
      </c>
    </row>
    <row r="56" spans="1:38" ht="36" x14ac:dyDescent="0.2">
      <c r="A56" s="1" t="s">
        <v>413</v>
      </c>
      <c r="B56" s="122" t="s">
        <v>434</v>
      </c>
      <c r="C56" s="33"/>
      <c r="D56" s="229"/>
      <c r="E56" s="34" t="s">
        <v>23</v>
      </c>
      <c r="F56" s="230">
        <f>IFERROR(INDEX($S$1:$T$9,MATCH(E56,$S$1:$S$9,0),2),"")</f>
        <v>0</v>
      </c>
      <c r="G56" s="32"/>
      <c r="H56" s="35">
        <f>IFERROR(IF(OR(G56=0,G56=""),C56*D56*F56,D56*G56),0)</f>
        <v>0</v>
      </c>
      <c r="I56" s="35">
        <f>IF(OR(E56=S$2,E56=S$3,E56=S$4),H56,0)</f>
        <v>0</v>
      </c>
      <c r="J56" s="35">
        <f>IF(OR(E56=S$5,E56=S$6,E56=S$7,E56=S$8,E56=S$9),H56,0)</f>
        <v>0</v>
      </c>
      <c r="K56" s="1">
        <f>IF(OR(E56=S$2,E56=S$3,E56=S$4),C56*D56,0)</f>
        <v>0</v>
      </c>
      <c r="L56" s="1">
        <f>IF(OR(E56=S$5,E56=S$6,E56=S$7,E56=S$8,E56=S$9),C56*D56,0)</f>
        <v>0</v>
      </c>
      <c r="Q56" s="159"/>
      <c r="R56" s="159"/>
      <c r="S56" s="163"/>
      <c r="T56" s="162"/>
      <c r="V56" s="165">
        <f t="shared" si="21"/>
        <v>0</v>
      </c>
      <c r="W56" s="165">
        <f t="shared" si="21"/>
        <v>0</v>
      </c>
      <c r="X56" s="165">
        <f t="shared" si="21"/>
        <v>0</v>
      </c>
      <c r="Y56" s="165">
        <f t="shared" si="22"/>
        <v>0</v>
      </c>
      <c r="Z56" s="165">
        <f t="shared" si="22"/>
        <v>0</v>
      </c>
      <c r="AA56" s="165">
        <f t="shared" si="22"/>
        <v>0</v>
      </c>
      <c r="AB56" s="165">
        <f t="shared" si="22"/>
        <v>0</v>
      </c>
      <c r="AC56" s="165">
        <f t="shared" si="22"/>
        <v>0</v>
      </c>
      <c r="AE56" s="35">
        <f t="shared" si="23"/>
        <v>0</v>
      </c>
      <c r="AF56" s="35">
        <f t="shared" si="23"/>
        <v>0</v>
      </c>
      <c r="AG56" s="35">
        <f t="shared" si="23"/>
        <v>0</v>
      </c>
      <c r="AH56" s="35">
        <f t="shared" si="23"/>
        <v>0</v>
      </c>
      <c r="AI56" s="35">
        <f t="shared" si="23"/>
        <v>0</v>
      </c>
      <c r="AJ56" s="35">
        <f t="shared" si="23"/>
        <v>0</v>
      </c>
      <c r="AK56" s="35">
        <f t="shared" si="23"/>
        <v>0</v>
      </c>
      <c r="AL56" s="35">
        <f t="shared" si="23"/>
        <v>0</v>
      </c>
    </row>
    <row r="57" spans="1:38" ht="36" x14ac:dyDescent="0.2">
      <c r="A57" s="1" t="s">
        <v>415</v>
      </c>
      <c r="B57" s="122" t="s">
        <v>435</v>
      </c>
      <c r="C57" s="33"/>
      <c r="D57" s="229"/>
      <c r="E57" s="34" t="s">
        <v>23</v>
      </c>
      <c r="F57" s="230">
        <f>IFERROR(INDEX($S$1:$T$9,MATCH(E57,$S$1:$S$9,0),2),"")</f>
        <v>0</v>
      </c>
      <c r="G57" s="32"/>
      <c r="H57" s="35">
        <f>IFERROR(IF(OR(G57=0,G57=""),C57*D57*F57,D57*G57),0)</f>
        <v>0</v>
      </c>
      <c r="I57" s="35">
        <f>IF(OR(E57=S$2,E57=S$3,E57=S$4),H57,0)</f>
        <v>0</v>
      </c>
      <c r="J57" s="35">
        <f>IF(OR(E57=S$5,E57=S$6,E57=S$7,E57=S$8,E57=S$9),H57,0)</f>
        <v>0</v>
      </c>
      <c r="K57" s="1">
        <f>IF(OR(E57=S$2,E57=S$3,E57=S$4),C57*D57,0)</f>
        <v>0</v>
      </c>
      <c r="L57" s="1">
        <f>IF(OR(E57=S$5,E57=S$6,E57=S$7,E57=S$8,E57=S$9),C57*D57,0)</f>
        <v>0</v>
      </c>
      <c r="Q57" s="159"/>
      <c r="R57" s="159"/>
      <c r="S57" s="163"/>
      <c r="T57" s="162"/>
      <c r="V57" s="165">
        <f t="shared" si="21"/>
        <v>0</v>
      </c>
      <c r="W57" s="165">
        <f t="shared" si="21"/>
        <v>0</v>
      </c>
      <c r="X57" s="165">
        <f t="shared" si="21"/>
        <v>0</v>
      </c>
      <c r="Y57" s="165">
        <f t="shared" si="22"/>
        <v>0</v>
      </c>
      <c r="Z57" s="165">
        <f t="shared" si="22"/>
        <v>0</v>
      </c>
      <c r="AA57" s="165">
        <f t="shared" si="22"/>
        <v>0</v>
      </c>
      <c r="AB57" s="165">
        <f t="shared" si="22"/>
        <v>0</v>
      </c>
      <c r="AC57" s="165">
        <f t="shared" si="22"/>
        <v>0</v>
      </c>
      <c r="AE57" s="35">
        <f t="shared" si="23"/>
        <v>0</v>
      </c>
      <c r="AF57" s="35">
        <f t="shared" si="23"/>
        <v>0</v>
      </c>
      <c r="AG57" s="35">
        <f t="shared" si="23"/>
        <v>0</v>
      </c>
      <c r="AH57" s="35">
        <f t="shared" si="23"/>
        <v>0</v>
      </c>
      <c r="AI57" s="35">
        <f t="shared" si="23"/>
        <v>0</v>
      </c>
      <c r="AJ57" s="35">
        <f t="shared" si="23"/>
        <v>0</v>
      </c>
      <c r="AK57" s="35">
        <f t="shared" si="23"/>
        <v>0</v>
      </c>
      <c r="AL57" s="35">
        <f t="shared" si="23"/>
        <v>0</v>
      </c>
    </row>
    <row r="58" spans="1:38" x14ac:dyDescent="0.2">
      <c r="A58" s="247"/>
      <c r="B58" s="247"/>
      <c r="C58" s="2">
        <f>SUM(C53:C57)</f>
        <v>0</v>
      </c>
      <c r="D58" s="2">
        <f>SUM(D53:D57)</f>
        <v>0</v>
      </c>
      <c r="E58" s="2"/>
      <c r="F58" s="2"/>
      <c r="G58" s="2"/>
      <c r="H58" s="166">
        <f>SUM(H53:H57)</f>
        <v>0</v>
      </c>
      <c r="I58" s="166">
        <f>SUM(I53:I57)</f>
        <v>0</v>
      </c>
      <c r="J58" s="166">
        <f>SUM(J53:J57)</f>
        <v>0</v>
      </c>
      <c r="K58" s="2">
        <f>SUM(K53:K57)</f>
        <v>0</v>
      </c>
      <c r="L58" s="2">
        <f>SUM(L53:L57)</f>
        <v>0</v>
      </c>
      <c r="Q58" s="159"/>
      <c r="R58" s="159"/>
      <c r="S58" s="163"/>
      <c r="T58" s="162"/>
      <c r="V58" s="2">
        <f t="shared" ref="V58:AC58" si="24">SUM(V53:V57)</f>
        <v>0</v>
      </c>
      <c r="W58" s="2">
        <f t="shared" si="24"/>
        <v>0</v>
      </c>
      <c r="X58" s="2">
        <f t="shared" si="24"/>
        <v>0</v>
      </c>
      <c r="Y58" s="2">
        <f t="shared" si="24"/>
        <v>0</v>
      </c>
      <c r="Z58" s="2">
        <f t="shared" si="24"/>
        <v>0</v>
      </c>
      <c r="AA58" s="2">
        <f t="shared" si="24"/>
        <v>0</v>
      </c>
      <c r="AB58" s="2">
        <f t="shared" si="24"/>
        <v>0</v>
      </c>
      <c r="AC58" s="2">
        <f t="shared" si="24"/>
        <v>0</v>
      </c>
      <c r="AE58" s="166">
        <f t="shared" ref="AE58:AL58" si="25">SUM(AE53:AE57)</f>
        <v>0</v>
      </c>
      <c r="AF58" s="166">
        <f t="shared" si="25"/>
        <v>0</v>
      </c>
      <c r="AG58" s="166">
        <f t="shared" si="25"/>
        <v>0</v>
      </c>
      <c r="AH58" s="166">
        <f t="shared" si="25"/>
        <v>0</v>
      </c>
      <c r="AI58" s="166">
        <f t="shared" si="25"/>
        <v>0</v>
      </c>
      <c r="AJ58" s="166">
        <f t="shared" si="25"/>
        <v>0</v>
      </c>
      <c r="AK58" s="166">
        <f t="shared" si="25"/>
        <v>0</v>
      </c>
      <c r="AL58" s="166">
        <f t="shared" si="25"/>
        <v>0</v>
      </c>
    </row>
    <row r="59" spans="1:38" x14ac:dyDescent="0.2">
      <c r="A59" s="125"/>
      <c r="Q59" s="159"/>
      <c r="R59" s="159"/>
      <c r="S59" s="163"/>
      <c r="T59" s="162"/>
    </row>
    <row r="60" spans="1:38" ht="12.75" customHeight="1" x14ac:dyDescent="0.2">
      <c r="A60" s="246" t="s">
        <v>165</v>
      </c>
      <c r="B60" s="246"/>
      <c r="C60" s="308" t="s">
        <v>46</v>
      </c>
      <c r="D60" s="307" t="s">
        <v>47</v>
      </c>
      <c r="E60" s="308" t="s">
        <v>48</v>
      </c>
      <c r="F60" s="307" t="s">
        <v>51</v>
      </c>
      <c r="G60" s="307" t="s">
        <v>607</v>
      </c>
      <c r="H60" s="307" t="s">
        <v>608</v>
      </c>
      <c r="I60" s="307" t="s">
        <v>609</v>
      </c>
      <c r="J60" s="307" t="s">
        <v>610</v>
      </c>
      <c r="K60" s="307" t="s">
        <v>611</v>
      </c>
      <c r="L60" s="307" t="s">
        <v>612</v>
      </c>
      <c r="Q60" s="159"/>
      <c r="R60" s="159"/>
      <c r="S60" s="163"/>
      <c r="T60" s="162"/>
      <c r="V60" s="17" t="s">
        <v>613</v>
      </c>
      <c r="AE60" s="17" t="s">
        <v>614</v>
      </c>
    </row>
    <row r="61" spans="1:38" x14ac:dyDescent="0.2">
      <c r="A61" s="246" t="s">
        <v>170</v>
      </c>
      <c r="B61" s="246"/>
      <c r="C61" s="308"/>
      <c r="D61" s="307"/>
      <c r="E61" s="308"/>
      <c r="F61" s="308"/>
      <c r="G61" s="308"/>
      <c r="H61" s="308"/>
      <c r="I61" s="308"/>
      <c r="J61" s="308"/>
      <c r="K61" s="307"/>
      <c r="L61" s="307"/>
      <c r="Q61" s="159"/>
      <c r="R61" s="159"/>
      <c r="S61" s="163"/>
      <c r="T61" s="162"/>
      <c r="V61" s="23" t="s">
        <v>25</v>
      </c>
      <c r="W61" s="23" t="s">
        <v>28</v>
      </c>
      <c r="X61" s="23" t="s">
        <v>29</v>
      </c>
      <c r="Y61" s="23" t="s">
        <v>32</v>
      </c>
      <c r="Z61" s="23" t="s">
        <v>34</v>
      </c>
      <c r="AA61" s="23" t="s">
        <v>37</v>
      </c>
      <c r="AB61" s="23" t="s">
        <v>40</v>
      </c>
      <c r="AC61" s="23" t="s">
        <v>44</v>
      </c>
      <c r="AE61" s="23" t="s">
        <v>25</v>
      </c>
      <c r="AF61" s="23" t="s">
        <v>28</v>
      </c>
      <c r="AG61" s="23" t="s">
        <v>29</v>
      </c>
      <c r="AH61" s="23" t="s">
        <v>32</v>
      </c>
      <c r="AI61" s="23" t="s">
        <v>34</v>
      </c>
      <c r="AJ61" s="23" t="s">
        <v>37</v>
      </c>
      <c r="AK61" s="23" t="s">
        <v>40</v>
      </c>
      <c r="AL61" s="23" t="s">
        <v>44</v>
      </c>
    </row>
    <row r="62" spans="1:38" ht="36" x14ac:dyDescent="0.2">
      <c r="A62" s="1" t="s">
        <v>407</v>
      </c>
      <c r="B62" s="122" t="s">
        <v>436</v>
      </c>
      <c r="C62" s="33"/>
      <c r="D62" s="229"/>
      <c r="E62" s="34" t="s">
        <v>23</v>
      </c>
      <c r="F62" s="230">
        <f>IFERROR(INDEX($S$1:$T$9,MATCH(E62,$S$1:$S$9,0),2),"")</f>
        <v>0</v>
      </c>
      <c r="G62" s="32"/>
      <c r="H62" s="35">
        <f>IFERROR(IF(OR(G62=0,G62=""),C62*D62*F62,D62*G62),0)</f>
        <v>0</v>
      </c>
      <c r="I62" s="35">
        <f>IF(OR(E62=S$2,E62=S$3,E62=S$4),H62,0)</f>
        <v>0</v>
      </c>
      <c r="J62" s="35">
        <f>IF(OR(E62=S$5,E62=S$6,E62=S$7,E62=S$8,E62=S$9),H62,0)</f>
        <v>0</v>
      </c>
      <c r="K62" s="1">
        <f>IF(OR(E62=S$2,E62=S$3,E62=S$4),C62*D62,0)</f>
        <v>0</v>
      </c>
      <c r="L62" s="1">
        <f>IF(OR(E62=S$5,E62=S$6,E62=S$7,E62=S$8,E62=S$9),C62*D62,0)</f>
        <v>0</v>
      </c>
      <c r="Q62" s="159"/>
      <c r="R62" s="159"/>
      <c r="S62" s="163"/>
      <c r="T62" s="162"/>
      <c r="V62" s="165">
        <f t="shared" ref="V62:X65" si="26">IF($E62=V$30,$K62,0)</f>
        <v>0</v>
      </c>
      <c r="W62" s="165">
        <f t="shared" si="26"/>
        <v>0</v>
      </c>
      <c r="X62" s="165">
        <f t="shared" si="26"/>
        <v>0</v>
      </c>
      <c r="Y62" s="165">
        <f t="shared" ref="Y62:AC65" si="27">IF($E62=Y$30,$L62,0)</f>
        <v>0</v>
      </c>
      <c r="Z62" s="165">
        <f t="shared" si="27"/>
        <v>0</v>
      </c>
      <c r="AA62" s="165">
        <f t="shared" si="27"/>
        <v>0</v>
      </c>
      <c r="AB62" s="165">
        <f t="shared" si="27"/>
        <v>0</v>
      </c>
      <c r="AC62" s="165">
        <f t="shared" si="27"/>
        <v>0</v>
      </c>
      <c r="AE62" s="35">
        <f t="shared" ref="AE62:AL65" si="28">IF($E62=AE$30,$H62,0)</f>
        <v>0</v>
      </c>
      <c r="AF62" s="35">
        <f t="shared" si="28"/>
        <v>0</v>
      </c>
      <c r="AG62" s="35">
        <f t="shared" si="28"/>
        <v>0</v>
      </c>
      <c r="AH62" s="35">
        <f t="shared" si="28"/>
        <v>0</v>
      </c>
      <c r="AI62" s="35">
        <f t="shared" si="28"/>
        <v>0</v>
      </c>
      <c r="AJ62" s="35">
        <f t="shared" si="28"/>
        <v>0</v>
      </c>
      <c r="AK62" s="35">
        <f t="shared" si="28"/>
        <v>0</v>
      </c>
      <c r="AL62" s="35">
        <f t="shared" si="28"/>
        <v>0</v>
      </c>
    </row>
    <row r="63" spans="1:38" ht="48" x14ac:dyDescent="0.2">
      <c r="A63" s="1" t="s">
        <v>409</v>
      </c>
      <c r="B63" s="122" t="s">
        <v>437</v>
      </c>
      <c r="C63" s="33"/>
      <c r="D63" s="229"/>
      <c r="E63" s="34" t="s">
        <v>23</v>
      </c>
      <c r="F63" s="230">
        <f>IFERROR(INDEX($S$1:$T$9,MATCH(E63,$S$1:$S$9,0),2),"")</f>
        <v>0</v>
      </c>
      <c r="G63" s="32"/>
      <c r="H63" s="35">
        <f>IFERROR(IF(OR(G63=0,G63=""),C63*D63*F63,D63*G63),0)</f>
        <v>0</v>
      </c>
      <c r="I63" s="35">
        <f>IF(OR(E63=S$2,E63=S$3,E63=S$4),H63,0)</f>
        <v>0</v>
      </c>
      <c r="J63" s="35">
        <f>IF(OR(E63=S$5,E63=S$6,E63=S$7,E63=S$8,E63=S$9),H63,0)</f>
        <v>0</v>
      </c>
      <c r="K63" s="1">
        <f>IF(OR(E63=S$2,E63=S$3,E63=S$4),C63*D63,0)</f>
        <v>0</v>
      </c>
      <c r="L63" s="1">
        <f>IF(OR(E63=S$5,E63=S$6,E63=S$7,E63=S$8,E63=S$9),C63*D63,0)</f>
        <v>0</v>
      </c>
      <c r="Q63" s="159"/>
      <c r="R63" s="159"/>
      <c r="S63" s="163"/>
      <c r="T63" s="162"/>
      <c r="V63" s="165">
        <f t="shared" si="26"/>
        <v>0</v>
      </c>
      <c r="W63" s="165">
        <f t="shared" si="26"/>
        <v>0</v>
      </c>
      <c r="X63" s="165">
        <f t="shared" si="26"/>
        <v>0</v>
      </c>
      <c r="Y63" s="165">
        <f t="shared" si="27"/>
        <v>0</v>
      </c>
      <c r="Z63" s="165">
        <f t="shared" si="27"/>
        <v>0</v>
      </c>
      <c r="AA63" s="165">
        <f t="shared" si="27"/>
        <v>0</v>
      </c>
      <c r="AB63" s="165">
        <f t="shared" si="27"/>
        <v>0</v>
      </c>
      <c r="AC63" s="165">
        <f t="shared" si="27"/>
        <v>0</v>
      </c>
      <c r="AE63" s="35">
        <f t="shared" si="28"/>
        <v>0</v>
      </c>
      <c r="AF63" s="35">
        <f t="shared" si="28"/>
        <v>0</v>
      </c>
      <c r="AG63" s="35">
        <f t="shared" si="28"/>
        <v>0</v>
      </c>
      <c r="AH63" s="35">
        <f t="shared" si="28"/>
        <v>0</v>
      </c>
      <c r="AI63" s="35">
        <f t="shared" si="28"/>
        <v>0</v>
      </c>
      <c r="AJ63" s="35">
        <f t="shared" si="28"/>
        <v>0</v>
      </c>
      <c r="AK63" s="35">
        <f t="shared" si="28"/>
        <v>0</v>
      </c>
      <c r="AL63" s="35">
        <f t="shared" si="28"/>
        <v>0</v>
      </c>
    </row>
    <row r="64" spans="1:38" ht="24" x14ac:dyDescent="0.2">
      <c r="A64" s="1" t="s">
        <v>411</v>
      </c>
      <c r="B64" s="123" t="s">
        <v>438</v>
      </c>
      <c r="C64" s="33"/>
      <c r="D64" s="229"/>
      <c r="E64" s="34" t="s">
        <v>23</v>
      </c>
      <c r="F64" s="230">
        <f>IFERROR(INDEX($S$1:$T$9,MATCH(E64,$S$1:$S$9,0),2),"")</f>
        <v>0</v>
      </c>
      <c r="G64" s="32">
        <v>1200</v>
      </c>
      <c r="H64" s="35">
        <f>IFERROR(IF(OR(G64=0,G64=""),C64*D64*F64,D64*G64),0)</f>
        <v>0</v>
      </c>
      <c r="I64" s="35">
        <f>IF(OR(E64=S$2,E64=S$3,E64=S$4),H64,0)</f>
        <v>0</v>
      </c>
      <c r="J64" s="35">
        <f>IF(OR(E64=S$5,E64=S$6,E64=S$7,E64=S$8,E64=S$9),H64,0)</f>
        <v>0</v>
      </c>
      <c r="K64" s="1">
        <f>IF(OR(E64=S$2,E64=S$3,E64=S$4),C64*D64,0)</f>
        <v>0</v>
      </c>
      <c r="L64" s="1">
        <f>IF(OR(E64=S$5,E64=S$6,E64=S$7,E64=S$8,E64=S$9),C64*D64,0)</f>
        <v>0</v>
      </c>
      <c r="Q64" s="159"/>
      <c r="R64" s="159"/>
      <c r="S64" s="163"/>
      <c r="T64" s="162"/>
      <c r="V64" s="165">
        <f t="shared" si="26"/>
        <v>0</v>
      </c>
      <c r="W64" s="165">
        <f t="shared" si="26"/>
        <v>0</v>
      </c>
      <c r="X64" s="165">
        <f t="shared" si="26"/>
        <v>0</v>
      </c>
      <c r="Y64" s="165">
        <f t="shared" si="27"/>
        <v>0</v>
      </c>
      <c r="Z64" s="165">
        <f t="shared" si="27"/>
        <v>0</v>
      </c>
      <c r="AA64" s="165">
        <f t="shared" si="27"/>
        <v>0</v>
      </c>
      <c r="AB64" s="165">
        <f t="shared" si="27"/>
        <v>0</v>
      </c>
      <c r="AC64" s="165">
        <f t="shared" si="27"/>
        <v>0</v>
      </c>
      <c r="AE64" s="35">
        <f t="shared" si="28"/>
        <v>0</v>
      </c>
      <c r="AF64" s="35">
        <f t="shared" si="28"/>
        <v>0</v>
      </c>
      <c r="AG64" s="35">
        <f t="shared" si="28"/>
        <v>0</v>
      </c>
      <c r="AH64" s="35">
        <f t="shared" si="28"/>
        <v>0</v>
      </c>
      <c r="AI64" s="35">
        <f t="shared" si="28"/>
        <v>0</v>
      </c>
      <c r="AJ64" s="35">
        <f t="shared" si="28"/>
        <v>0</v>
      </c>
      <c r="AK64" s="35">
        <f t="shared" si="28"/>
        <v>0</v>
      </c>
      <c r="AL64" s="35">
        <f t="shared" si="28"/>
        <v>0</v>
      </c>
    </row>
    <row r="65" spans="1:38" ht="24" x14ac:dyDescent="0.2">
      <c r="A65" s="1" t="s">
        <v>413</v>
      </c>
      <c r="B65" s="122" t="s">
        <v>439</v>
      </c>
      <c r="C65" s="33"/>
      <c r="D65" s="229"/>
      <c r="E65" s="34" t="s">
        <v>23</v>
      </c>
      <c r="F65" s="230">
        <f>IFERROR(INDEX($S$1:$T$9,MATCH(E65,$S$1:$S$9,0),2),"")</f>
        <v>0</v>
      </c>
      <c r="G65" s="32"/>
      <c r="H65" s="35">
        <f>IFERROR(IF(OR(G65=0,G65=""),C65*D65*F65,D65*G65),0)</f>
        <v>0</v>
      </c>
      <c r="I65" s="35">
        <f>IF(OR(E65=S$2,E65=S$3,E65=S$4),H65,0)</f>
        <v>0</v>
      </c>
      <c r="J65" s="35">
        <f>IF(OR(E65=S$5,E65=S$6,E65=S$7,E65=S$8,E65=S$9),H65,0)</f>
        <v>0</v>
      </c>
      <c r="K65" s="1">
        <f>IF(OR(E65=S$2,E65=S$3,E65=S$4),C65*D65,0)</f>
        <v>0</v>
      </c>
      <c r="L65" s="1">
        <f>IF(OR(E65=S$5,E65=S$6,E65=S$7,E65=S$8,E65=S$9),C65*D65,0)</f>
        <v>0</v>
      </c>
      <c r="Q65" s="159"/>
      <c r="R65" s="159"/>
      <c r="S65" s="163"/>
      <c r="T65" s="162"/>
      <c r="V65" s="165">
        <f t="shared" si="26"/>
        <v>0</v>
      </c>
      <c r="W65" s="165">
        <f t="shared" si="26"/>
        <v>0</v>
      </c>
      <c r="X65" s="165">
        <f t="shared" si="26"/>
        <v>0</v>
      </c>
      <c r="Y65" s="165">
        <f t="shared" si="27"/>
        <v>0</v>
      </c>
      <c r="Z65" s="165">
        <f t="shared" si="27"/>
        <v>0</v>
      </c>
      <c r="AA65" s="165">
        <f t="shared" si="27"/>
        <v>0</v>
      </c>
      <c r="AB65" s="165">
        <f t="shared" si="27"/>
        <v>0</v>
      </c>
      <c r="AC65" s="165">
        <f t="shared" si="27"/>
        <v>0</v>
      </c>
      <c r="AE65" s="35">
        <f t="shared" si="28"/>
        <v>0</v>
      </c>
      <c r="AF65" s="35">
        <f t="shared" si="28"/>
        <v>0</v>
      </c>
      <c r="AG65" s="35">
        <f t="shared" si="28"/>
        <v>0</v>
      </c>
      <c r="AH65" s="35">
        <f t="shared" si="28"/>
        <v>0</v>
      </c>
      <c r="AI65" s="35">
        <f t="shared" si="28"/>
        <v>0</v>
      </c>
      <c r="AJ65" s="35">
        <f t="shared" si="28"/>
        <v>0</v>
      </c>
      <c r="AK65" s="35">
        <f t="shared" si="28"/>
        <v>0</v>
      </c>
      <c r="AL65" s="35">
        <f t="shared" si="28"/>
        <v>0</v>
      </c>
    </row>
    <row r="66" spans="1:38" x14ac:dyDescent="0.2">
      <c r="A66" s="247"/>
      <c r="B66" s="247"/>
      <c r="C66" s="2">
        <f>SUM(C62:C65)</f>
        <v>0</v>
      </c>
      <c r="D66" s="2">
        <f>SUM(D62:D65)</f>
        <v>0</v>
      </c>
      <c r="E66" s="2"/>
      <c r="F66" s="2"/>
      <c r="G66" s="2"/>
      <c r="H66" s="166">
        <f>SUM(H62:H65)</f>
        <v>0</v>
      </c>
      <c r="I66" s="166">
        <f>SUM(I62:I65)</f>
        <v>0</v>
      </c>
      <c r="J66" s="166">
        <f>SUM(J62:J65)</f>
        <v>0</v>
      </c>
      <c r="K66" s="2">
        <f>SUM(K62:K65)</f>
        <v>0</v>
      </c>
      <c r="L66" s="2">
        <f>SUM(L62:L65)</f>
        <v>0</v>
      </c>
      <c r="Q66" s="159"/>
      <c r="R66" s="159"/>
      <c r="S66" s="163"/>
      <c r="T66" s="162"/>
      <c r="V66" s="2">
        <f t="shared" ref="V66:AC66" si="29">SUM(V62:V65)</f>
        <v>0</v>
      </c>
      <c r="W66" s="2">
        <f t="shared" si="29"/>
        <v>0</v>
      </c>
      <c r="X66" s="2">
        <f t="shared" si="29"/>
        <v>0</v>
      </c>
      <c r="Y66" s="2">
        <f t="shared" si="29"/>
        <v>0</v>
      </c>
      <c r="Z66" s="2">
        <f t="shared" si="29"/>
        <v>0</v>
      </c>
      <c r="AA66" s="2">
        <f t="shared" si="29"/>
        <v>0</v>
      </c>
      <c r="AB66" s="2">
        <f t="shared" si="29"/>
        <v>0</v>
      </c>
      <c r="AC66" s="2">
        <f t="shared" si="29"/>
        <v>0</v>
      </c>
      <c r="AE66" s="166">
        <f t="shared" ref="AE66:AL66" si="30">SUM(AE62:AE65)</f>
        <v>0</v>
      </c>
      <c r="AF66" s="166">
        <f t="shared" si="30"/>
        <v>0</v>
      </c>
      <c r="AG66" s="166">
        <f t="shared" si="30"/>
        <v>0</v>
      </c>
      <c r="AH66" s="166">
        <f t="shared" si="30"/>
        <v>0</v>
      </c>
      <c r="AI66" s="166">
        <f t="shared" si="30"/>
        <v>0</v>
      </c>
      <c r="AJ66" s="166">
        <f t="shared" si="30"/>
        <v>0</v>
      </c>
      <c r="AK66" s="166">
        <f t="shared" si="30"/>
        <v>0</v>
      </c>
      <c r="AL66" s="166">
        <f t="shared" si="30"/>
        <v>0</v>
      </c>
    </row>
    <row r="67" spans="1:38" x14ac:dyDescent="0.2">
      <c r="A67" s="125"/>
      <c r="Q67" s="159"/>
      <c r="R67" s="159"/>
      <c r="S67" s="163"/>
      <c r="T67" s="162"/>
    </row>
    <row r="68" spans="1:38" ht="12.75" customHeight="1" x14ac:dyDescent="0.2">
      <c r="A68" s="246" t="s">
        <v>165</v>
      </c>
      <c r="B68" s="246"/>
      <c r="C68" s="308" t="s">
        <v>46</v>
      </c>
      <c r="D68" s="307" t="s">
        <v>47</v>
      </c>
      <c r="E68" s="308" t="s">
        <v>48</v>
      </c>
      <c r="F68" s="307" t="s">
        <v>51</v>
      </c>
      <c r="G68" s="307" t="s">
        <v>607</v>
      </c>
      <c r="H68" s="307" t="s">
        <v>608</v>
      </c>
      <c r="I68" s="307" t="s">
        <v>609</v>
      </c>
      <c r="J68" s="307" t="s">
        <v>610</v>
      </c>
      <c r="K68" s="307" t="s">
        <v>611</v>
      </c>
      <c r="L68" s="307" t="s">
        <v>612</v>
      </c>
      <c r="Q68" s="159"/>
      <c r="R68" s="159"/>
      <c r="S68" s="163"/>
      <c r="T68" s="162"/>
      <c r="V68" s="17" t="s">
        <v>613</v>
      </c>
      <c r="AE68" s="17" t="s">
        <v>614</v>
      </c>
    </row>
    <row r="69" spans="1:38" x14ac:dyDescent="0.2">
      <c r="A69" s="246" t="s">
        <v>440</v>
      </c>
      <c r="B69" s="246"/>
      <c r="C69" s="308"/>
      <c r="D69" s="307"/>
      <c r="E69" s="308"/>
      <c r="F69" s="308"/>
      <c r="G69" s="308"/>
      <c r="H69" s="308"/>
      <c r="I69" s="308"/>
      <c r="J69" s="308"/>
      <c r="K69" s="307"/>
      <c r="L69" s="307"/>
      <c r="Q69" s="159"/>
      <c r="R69" s="159"/>
      <c r="S69" s="163"/>
      <c r="T69" s="162"/>
      <c r="V69" s="23" t="s">
        <v>25</v>
      </c>
      <c r="W69" s="23" t="s">
        <v>28</v>
      </c>
      <c r="X69" s="23" t="s">
        <v>29</v>
      </c>
      <c r="Y69" s="23" t="s">
        <v>32</v>
      </c>
      <c r="Z69" s="23" t="s">
        <v>34</v>
      </c>
      <c r="AA69" s="23" t="s">
        <v>37</v>
      </c>
      <c r="AB69" s="23" t="s">
        <v>40</v>
      </c>
      <c r="AC69" s="23" t="s">
        <v>44</v>
      </c>
      <c r="AE69" s="23" t="s">
        <v>25</v>
      </c>
      <c r="AF69" s="23" t="s">
        <v>28</v>
      </c>
      <c r="AG69" s="23" t="s">
        <v>29</v>
      </c>
      <c r="AH69" s="23" t="s">
        <v>32</v>
      </c>
      <c r="AI69" s="23" t="s">
        <v>34</v>
      </c>
      <c r="AJ69" s="23" t="s">
        <v>37</v>
      </c>
      <c r="AK69" s="23" t="s">
        <v>40</v>
      </c>
      <c r="AL69" s="23" t="s">
        <v>44</v>
      </c>
    </row>
    <row r="70" spans="1:38" x14ac:dyDescent="0.2">
      <c r="A70" s="1" t="s">
        <v>407</v>
      </c>
      <c r="B70" s="123" t="s">
        <v>441</v>
      </c>
      <c r="C70" s="33"/>
      <c r="D70" s="229"/>
      <c r="E70" s="34" t="s">
        <v>23</v>
      </c>
      <c r="F70" s="230">
        <f t="shared" ref="F70:F75" si="31">IFERROR(INDEX($S$1:$T$9,MATCH(E70,$S$1:$S$9,0),2),"")</f>
        <v>0</v>
      </c>
      <c r="G70" s="32"/>
      <c r="H70" s="35">
        <f t="shared" ref="H70:H75" si="32">IFERROR(IF(OR(G70=0,G70=""),C70*D70*F70,D70*G70),0)</f>
        <v>0</v>
      </c>
      <c r="I70" s="35">
        <f t="shared" ref="I70:I75" si="33">IF(OR(E70=S$2,E70=S$3,E70=S$4),H70,0)</f>
        <v>0</v>
      </c>
      <c r="J70" s="35">
        <f t="shared" ref="J70:J75" si="34">IF(OR(E70=S$5,E70=S$6,E70=S$7,E70=S$8,E70=S$9),H70,0)</f>
        <v>0</v>
      </c>
      <c r="K70" s="1">
        <f t="shared" ref="K70:K75" si="35">IF(OR(E70=S$2,E70=S$3,E70=S$4),C70*D70,0)</f>
        <v>0</v>
      </c>
      <c r="L70" s="1">
        <f t="shared" ref="L70:L75" si="36">IF(OR(E70=S$5,E70=S$6,E70=S$7,E70=S$8,E70=S$9),C70*D70,0)</f>
        <v>0</v>
      </c>
      <c r="Q70" s="159"/>
      <c r="R70" s="159"/>
      <c r="S70" s="163"/>
      <c r="T70" s="162"/>
      <c r="V70" s="165">
        <f t="shared" ref="V70:X75" si="37">IF($E70=V$30,$K70,0)</f>
        <v>0</v>
      </c>
      <c r="W70" s="165">
        <f t="shared" si="37"/>
        <v>0</v>
      </c>
      <c r="X70" s="165">
        <f t="shared" si="37"/>
        <v>0</v>
      </c>
      <c r="Y70" s="165">
        <f t="shared" ref="Y70:AC75" si="38">IF($E70=Y$30,$L70,0)</f>
        <v>0</v>
      </c>
      <c r="Z70" s="165">
        <f t="shared" si="38"/>
        <v>0</v>
      </c>
      <c r="AA70" s="165">
        <f t="shared" si="38"/>
        <v>0</v>
      </c>
      <c r="AB70" s="165">
        <f t="shared" si="38"/>
        <v>0</v>
      </c>
      <c r="AC70" s="165">
        <f t="shared" si="38"/>
        <v>0</v>
      </c>
      <c r="AE70" s="35">
        <f t="shared" ref="AE70:AL75" si="39">IF($E70=AE$30,$H70,0)</f>
        <v>0</v>
      </c>
      <c r="AF70" s="35">
        <f t="shared" si="39"/>
        <v>0</v>
      </c>
      <c r="AG70" s="35">
        <f t="shared" si="39"/>
        <v>0</v>
      </c>
      <c r="AH70" s="35">
        <f t="shared" si="39"/>
        <v>0</v>
      </c>
      <c r="AI70" s="35">
        <f t="shared" si="39"/>
        <v>0</v>
      </c>
      <c r="AJ70" s="35">
        <f t="shared" si="39"/>
        <v>0</v>
      </c>
      <c r="AK70" s="35">
        <f t="shared" si="39"/>
        <v>0</v>
      </c>
      <c r="AL70" s="35">
        <f t="shared" si="39"/>
        <v>0</v>
      </c>
    </row>
    <row r="71" spans="1:38" ht="24" x14ac:dyDescent="0.2">
      <c r="A71" s="1" t="s">
        <v>409</v>
      </c>
      <c r="B71" s="123" t="s">
        <v>442</v>
      </c>
      <c r="C71" s="33"/>
      <c r="D71" s="229"/>
      <c r="E71" s="34" t="s">
        <v>23</v>
      </c>
      <c r="F71" s="230">
        <f t="shared" si="31"/>
        <v>0</v>
      </c>
      <c r="G71" s="32"/>
      <c r="H71" s="35">
        <f t="shared" si="32"/>
        <v>0</v>
      </c>
      <c r="I71" s="35">
        <f t="shared" si="33"/>
        <v>0</v>
      </c>
      <c r="J71" s="35">
        <f t="shared" si="34"/>
        <v>0</v>
      </c>
      <c r="K71" s="1">
        <f t="shared" si="35"/>
        <v>0</v>
      </c>
      <c r="L71" s="1">
        <f t="shared" si="36"/>
        <v>0</v>
      </c>
      <c r="Q71" s="159"/>
      <c r="R71" s="159"/>
      <c r="S71" s="163"/>
      <c r="T71" s="162"/>
      <c r="V71" s="165">
        <f t="shared" si="37"/>
        <v>0</v>
      </c>
      <c r="W71" s="165">
        <f t="shared" si="37"/>
        <v>0</v>
      </c>
      <c r="X71" s="165">
        <f t="shared" si="37"/>
        <v>0</v>
      </c>
      <c r="Y71" s="165">
        <f t="shared" si="38"/>
        <v>0</v>
      </c>
      <c r="Z71" s="165">
        <f t="shared" si="38"/>
        <v>0</v>
      </c>
      <c r="AA71" s="165">
        <f t="shared" si="38"/>
        <v>0</v>
      </c>
      <c r="AB71" s="165">
        <f t="shared" si="38"/>
        <v>0</v>
      </c>
      <c r="AC71" s="165">
        <f t="shared" si="38"/>
        <v>0</v>
      </c>
      <c r="AE71" s="35">
        <f t="shared" si="39"/>
        <v>0</v>
      </c>
      <c r="AF71" s="35">
        <f t="shared" si="39"/>
        <v>0</v>
      </c>
      <c r="AG71" s="35">
        <f t="shared" si="39"/>
        <v>0</v>
      </c>
      <c r="AH71" s="35">
        <f t="shared" si="39"/>
        <v>0</v>
      </c>
      <c r="AI71" s="35">
        <f t="shared" si="39"/>
        <v>0</v>
      </c>
      <c r="AJ71" s="35">
        <f t="shared" si="39"/>
        <v>0</v>
      </c>
      <c r="AK71" s="35">
        <f t="shared" si="39"/>
        <v>0</v>
      </c>
      <c r="AL71" s="35">
        <f t="shared" si="39"/>
        <v>0</v>
      </c>
    </row>
    <row r="72" spans="1:38" x14ac:dyDescent="0.2">
      <c r="A72" s="1" t="s">
        <v>411</v>
      </c>
      <c r="B72" s="123" t="s">
        <v>443</v>
      </c>
      <c r="C72" s="33"/>
      <c r="D72" s="229"/>
      <c r="E72" s="34" t="s">
        <v>23</v>
      </c>
      <c r="F72" s="230">
        <f t="shared" si="31"/>
        <v>0</v>
      </c>
      <c r="G72" s="32"/>
      <c r="H72" s="35">
        <f t="shared" si="32"/>
        <v>0</v>
      </c>
      <c r="I72" s="35">
        <f t="shared" si="33"/>
        <v>0</v>
      </c>
      <c r="J72" s="35">
        <f t="shared" si="34"/>
        <v>0</v>
      </c>
      <c r="K72" s="1">
        <f t="shared" si="35"/>
        <v>0</v>
      </c>
      <c r="L72" s="1">
        <f t="shared" si="36"/>
        <v>0</v>
      </c>
      <c r="Q72" s="159"/>
      <c r="R72" s="159"/>
      <c r="S72" s="163"/>
      <c r="T72" s="162"/>
      <c r="V72" s="165">
        <f t="shared" si="37"/>
        <v>0</v>
      </c>
      <c r="W72" s="165">
        <f t="shared" si="37"/>
        <v>0</v>
      </c>
      <c r="X72" s="165">
        <f t="shared" si="37"/>
        <v>0</v>
      </c>
      <c r="Y72" s="165">
        <f t="shared" si="38"/>
        <v>0</v>
      </c>
      <c r="Z72" s="165">
        <f t="shared" si="38"/>
        <v>0</v>
      </c>
      <c r="AA72" s="165">
        <f t="shared" si="38"/>
        <v>0</v>
      </c>
      <c r="AB72" s="165">
        <f t="shared" si="38"/>
        <v>0</v>
      </c>
      <c r="AC72" s="165">
        <f t="shared" si="38"/>
        <v>0</v>
      </c>
      <c r="AE72" s="35">
        <f t="shared" si="39"/>
        <v>0</v>
      </c>
      <c r="AF72" s="35">
        <f t="shared" si="39"/>
        <v>0</v>
      </c>
      <c r="AG72" s="35">
        <f t="shared" si="39"/>
        <v>0</v>
      </c>
      <c r="AH72" s="35">
        <f t="shared" si="39"/>
        <v>0</v>
      </c>
      <c r="AI72" s="35">
        <f t="shared" si="39"/>
        <v>0</v>
      </c>
      <c r="AJ72" s="35">
        <f t="shared" si="39"/>
        <v>0</v>
      </c>
      <c r="AK72" s="35">
        <f t="shared" si="39"/>
        <v>0</v>
      </c>
      <c r="AL72" s="35">
        <f t="shared" si="39"/>
        <v>0</v>
      </c>
    </row>
    <row r="73" spans="1:38" ht="24" x14ac:dyDescent="0.2">
      <c r="A73" s="1" t="s">
        <v>413</v>
      </c>
      <c r="B73" s="123" t="s">
        <v>444</v>
      </c>
      <c r="C73" s="33"/>
      <c r="D73" s="229"/>
      <c r="E73" s="34" t="s">
        <v>23</v>
      </c>
      <c r="F73" s="230">
        <f t="shared" si="31"/>
        <v>0</v>
      </c>
      <c r="G73" s="32"/>
      <c r="H73" s="35">
        <f t="shared" si="32"/>
        <v>0</v>
      </c>
      <c r="I73" s="35">
        <f t="shared" si="33"/>
        <v>0</v>
      </c>
      <c r="J73" s="35">
        <f t="shared" si="34"/>
        <v>0</v>
      </c>
      <c r="K73" s="1">
        <f t="shared" si="35"/>
        <v>0</v>
      </c>
      <c r="L73" s="1">
        <f t="shared" si="36"/>
        <v>0</v>
      </c>
      <c r="Q73" s="159"/>
      <c r="R73" s="159"/>
      <c r="S73" s="163"/>
      <c r="T73" s="162"/>
      <c r="V73" s="165">
        <f t="shared" si="37"/>
        <v>0</v>
      </c>
      <c r="W73" s="165">
        <f t="shared" si="37"/>
        <v>0</v>
      </c>
      <c r="X73" s="165">
        <f t="shared" si="37"/>
        <v>0</v>
      </c>
      <c r="Y73" s="165">
        <f t="shared" si="38"/>
        <v>0</v>
      </c>
      <c r="Z73" s="165">
        <f t="shared" si="38"/>
        <v>0</v>
      </c>
      <c r="AA73" s="165">
        <f t="shared" si="38"/>
        <v>0</v>
      </c>
      <c r="AB73" s="165">
        <f t="shared" si="38"/>
        <v>0</v>
      </c>
      <c r="AC73" s="165">
        <f t="shared" si="38"/>
        <v>0</v>
      </c>
      <c r="AE73" s="35">
        <f t="shared" si="39"/>
        <v>0</v>
      </c>
      <c r="AF73" s="35">
        <f t="shared" si="39"/>
        <v>0</v>
      </c>
      <c r="AG73" s="35">
        <f t="shared" si="39"/>
        <v>0</v>
      </c>
      <c r="AH73" s="35">
        <f t="shared" si="39"/>
        <v>0</v>
      </c>
      <c r="AI73" s="35">
        <f t="shared" si="39"/>
        <v>0</v>
      </c>
      <c r="AJ73" s="35">
        <f t="shared" si="39"/>
        <v>0</v>
      </c>
      <c r="AK73" s="35">
        <f t="shared" si="39"/>
        <v>0</v>
      </c>
      <c r="AL73" s="35">
        <f t="shared" si="39"/>
        <v>0</v>
      </c>
    </row>
    <row r="74" spans="1:38" ht="36" x14ac:dyDescent="0.2">
      <c r="A74" s="1" t="s">
        <v>415</v>
      </c>
      <c r="B74" s="122" t="s">
        <v>445</v>
      </c>
      <c r="C74" s="33"/>
      <c r="D74" s="229"/>
      <c r="E74" s="34" t="s">
        <v>23</v>
      </c>
      <c r="F74" s="230">
        <f t="shared" si="31"/>
        <v>0</v>
      </c>
      <c r="G74" s="32"/>
      <c r="H74" s="35">
        <f t="shared" si="32"/>
        <v>0</v>
      </c>
      <c r="I74" s="35">
        <f t="shared" si="33"/>
        <v>0</v>
      </c>
      <c r="J74" s="35">
        <f t="shared" si="34"/>
        <v>0</v>
      </c>
      <c r="K74" s="1">
        <f t="shared" si="35"/>
        <v>0</v>
      </c>
      <c r="L74" s="1">
        <f t="shared" si="36"/>
        <v>0</v>
      </c>
      <c r="Q74" s="159"/>
      <c r="R74" s="159"/>
      <c r="S74" s="163"/>
      <c r="T74" s="162"/>
      <c r="V74" s="165">
        <f t="shared" si="37"/>
        <v>0</v>
      </c>
      <c r="W74" s="165">
        <f t="shared" si="37"/>
        <v>0</v>
      </c>
      <c r="X74" s="165">
        <f t="shared" si="37"/>
        <v>0</v>
      </c>
      <c r="Y74" s="165">
        <f t="shared" si="38"/>
        <v>0</v>
      </c>
      <c r="Z74" s="165">
        <f t="shared" si="38"/>
        <v>0</v>
      </c>
      <c r="AA74" s="165">
        <f t="shared" si="38"/>
        <v>0</v>
      </c>
      <c r="AB74" s="165">
        <f t="shared" si="38"/>
        <v>0</v>
      </c>
      <c r="AC74" s="165">
        <f t="shared" si="38"/>
        <v>0</v>
      </c>
      <c r="AE74" s="35">
        <f t="shared" si="39"/>
        <v>0</v>
      </c>
      <c r="AF74" s="35">
        <f t="shared" si="39"/>
        <v>0</v>
      </c>
      <c r="AG74" s="35">
        <f t="shared" si="39"/>
        <v>0</v>
      </c>
      <c r="AH74" s="35">
        <f t="shared" si="39"/>
        <v>0</v>
      </c>
      <c r="AI74" s="35">
        <f t="shared" si="39"/>
        <v>0</v>
      </c>
      <c r="AJ74" s="35">
        <f t="shared" si="39"/>
        <v>0</v>
      </c>
      <c r="AK74" s="35">
        <f t="shared" si="39"/>
        <v>0</v>
      </c>
      <c r="AL74" s="35">
        <f t="shared" si="39"/>
        <v>0</v>
      </c>
    </row>
    <row r="75" spans="1:38" ht="36" x14ac:dyDescent="0.2">
      <c r="A75" s="1" t="s">
        <v>417</v>
      </c>
      <c r="B75" s="122" t="s">
        <v>446</v>
      </c>
      <c r="C75" s="33"/>
      <c r="D75" s="229"/>
      <c r="E75" s="34" t="s">
        <v>23</v>
      </c>
      <c r="F75" s="230">
        <f t="shared" si="31"/>
        <v>0</v>
      </c>
      <c r="G75" s="32"/>
      <c r="H75" s="35">
        <f t="shared" si="32"/>
        <v>0</v>
      </c>
      <c r="I75" s="35">
        <f t="shared" si="33"/>
        <v>0</v>
      </c>
      <c r="J75" s="35">
        <f t="shared" si="34"/>
        <v>0</v>
      </c>
      <c r="K75" s="1">
        <f t="shared" si="35"/>
        <v>0</v>
      </c>
      <c r="L75" s="1">
        <f t="shared" si="36"/>
        <v>0</v>
      </c>
      <c r="Q75" s="159"/>
      <c r="R75" s="159"/>
      <c r="S75" s="163"/>
      <c r="T75" s="162"/>
      <c r="V75" s="165">
        <f t="shared" si="37"/>
        <v>0</v>
      </c>
      <c r="W75" s="165">
        <f t="shared" si="37"/>
        <v>0</v>
      </c>
      <c r="X75" s="165">
        <f t="shared" si="37"/>
        <v>0</v>
      </c>
      <c r="Y75" s="165">
        <f t="shared" si="38"/>
        <v>0</v>
      </c>
      <c r="Z75" s="165">
        <f t="shared" si="38"/>
        <v>0</v>
      </c>
      <c r="AA75" s="165">
        <f t="shared" si="38"/>
        <v>0</v>
      </c>
      <c r="AB75" s="165">
        <f t="shared" si="38"/>
        <v>0</v>
      </c>
      <c r="AC75" s="165">
        <f t="shared" si="38"/>
        <v>0</v>
      </c>
      <c r="AE75" s="35">
        <f t="shared" si="39"/>
        <v>0</v>
      </c>
      <c r="AF75" s="35">
        <f t="shared" si="39"/>
        <v>0</v>
      </c>
      <c r="AG75" s="35">
        <f t="shared" si="39"/>
        <v>0</v>
      </c>
      <c r="AH75" s="35">
        <f t="shared" si="39"/>
        <v>0</v>
      </c>
      <c r="AI75" s="35">
        <f t="shared" si="39"/>
        <v>0</v>
      </c>
      <c r="AJ75" s="35">
        <f t="shared" si="39"/>
        <v>0</v>
      </c>
      <c r="AK75" s="35">
        <f t="shared" si="39"/>
        <v>0</v>
      </c>
      <c r="AL75" s="35">
        <f t="shared" si="39"/>
        <v>0</v>
      </c>
    </row>
    <row r="76" spans="1:38" x14ac:dyDescent="0.2">
      <c r="A76" s="247"/>
      <c r="B76" s="247"/>
      <c r="C76" s="2">
        <f>SUM(C70:C75)</f>
        <v>0</v>
      </c>
      <c r="D76" s="2">
        <f>SUM(D70:D75)</f>
        <v>0</v>
      </c>
      <c r="E76" s="2"/>
      <c r="F76" s="2"/>
      <c r="G76" s="2"/>
      <c r="H76" s="166">
        <f>SUM(H70:H75)</f>
        <v>0</v>
      </c>
      <c r="I76" s="166">
        <f>SUM(I70:I75)</f>
        <v>0</v>
      </c>
      <c r="J76" s="166">
        <f>SUM(J70:J75)</f>
        <v>0</v>
      </c>
      <c r="K76" s="2">
        <f>SUM(K70:K75)</f>
        <v>0</v>
      </c>
      <c r="L76" s="2">
        <f>SUM(L70:L75)</f>
        <v>0</v>
      </c>
      <c r="Q76" s="159"/>
      <c r="R76" s="159"/>
      <c r="S76" s="163"/>
      <c r="T76" s="162"/>
      <c r="V76" s="2">
        <f t="shared" ref="V76:AC76" si="40">SUM(V70:V75)</f>
        <v>0</v>
      </c>
      <c r="W76" s="2">
        <f t="shared" si="40"/>
        <v>0</v>
      </c>
      <c r="X76" s="2">
        <f t="shared" si="40"/>
        <v>0</v>
      </c>
      <c r="Y76" s="2">
        <f t="shared" si="40"/>
        <v>0</v>
      </c>
      <c r="Z76" s="2">
        <f t="shared" si="40"/>
        <v>0</v>
      </c>
      <c r="AA76" s="2">
        <f t="shared" si="40"/>
        <v>0</v>
      </c>
      <c r="AB76" s="2">
        <f t="shared" si="40"/>
        <v>0</v>
      </c>
      <c r="AC76" s="2">
        <f t="shared" si="40"/>
        <v>0</v>
      </c>
      <c r="AE76" s="166">
        <f t="shared" ref="AE76:AL76" si="41">SUM(AE70:AE75)</f>
        <v>0</v>
      </c>
      <c r="AF76" s="166">
        <f t="shared" si="41"/>
        <v>0</v>
      </c>
      <c r="AG76" s="166">
        <f t="shared" si="41"/>
        <v>0</v>
      </c>
      <c r="AH76" s="166">
        <f t="shared" si="41"/>
        <v>0</v>
      </c>
      <c r="AI76" s="166">
        <f t="shared" si="41"/>
        <v>0</v>
      </c>
      <c r="AJ76" s="166">
        <f t="shared" si="41"/>
        <v>0</v>
      </c>
      <c r="AK76" s="166">
        <f t="shared" si="41"/>
        <v>0</v>
      </c>
      <c r="AL76" s="166">
        <f t="shared" si="41"/>
        <v>0</v>
      </c>
    </row>
    <row r="77" spans="1:38" x14ac:dyDescent="0.2">
      <c r="A77" s="125"/>
      <c r="Q77" s="159"/>
      <c r="R77" s="159"/>
      <c r="S77" s="163"/>
      <c r="T77" s="162"/>
    </row>
    <row r="78" spans="1:38" ht="12.75" customHeight="1" x14ac:dyDescent="0.2">
      <c r="A78" s="246" t="s">
        <v>447</v>
      </c>
      <c r="B78" s="246"/>
      <c r="C78" s="308" t="s">
        <v>46</v>
      </c>
      <c r="D78" s="307" t="s">
        <v>47</v>
      </c>
      <c r="E78" s="308" t="s">
        <v>48</v>
      </c>
      <c r="F78" s="307" t="s">
        <v>51</v>
      </c>
      <c r="G78" s="307" t="s">
        <v>607</v>
      </c>
      <c r="H78" s="307" t="s">
        <v>608</v>
      </c>
      <c r="I78" s="307" t="s">
        <v>609</v>
      </c>
      <c r="J78" s="307" t="s">
        <v>610</v>
      </c>
      <c r="K78" s="307" t="s">
        <v>611</v>
      </c>
      <c r="L78" s="307" t="s">
        <v>612</v>
      </c>
      <c r="Q78" s="159"/>
      <c r="R78" s="159"/>
      <c r="S78" s="163"/>
      <c r="T78" s="162"/>
      <c r="V78" s="17" t="s">
        <v>613</v>
      </c>
      <c r="AE78" s="17" t="s">
        <v>614</v>
      </c>
    </row>
    <row r="79" spans="1:38" x14ac:dyDescent="0.2">
      <c r="A79" s="246"/>
      <c r="B79" s="246"/>
      <c r="C79" s="308"/>
      <c r="D79" s="307"/>
      <c r="E79" s="308"/>
      <c r="F79" s="308"/>
      <c r="G79" s="308"/>
      <c r="H79" s="308"/>
      <c r="I79" s="308"/>
      <c r="J79" s="308"/>
      <c r="K79" s="307"/>
      <c r="L79" s="307"/>
      <c r="Q79" s="159"/>
      <c r="R79" s="159"/>
      <c r="S79" s="163"/>
      <c r="T79" s="162"/>
      <c r="V79" s="23" t="s">
        <v>25</v>
      </c>
      <c r="W79" s="23" t="s">
        <v>28</v>
      </c>
      <c r="X79" s="23" t="s">
        <v>29</v>
      </c>
      <c r="Y79" s="23" t="s">
        <v>32</v>
      </c>
      <c r="Z79" s="23" t="s">
        <v>34</v>
      </c>
      <c r="AA79" s="23" t="s">
        <v>37</v>
      </c>
      <c r="AB79" s="23" t="s">
        <v>40</v>
      </c>
      <c r="AC79" s="23" t="s">
        <v>44</v>
      </c>
      <c r="AE79" s="23" t="s">
        <v>25</v>
      </c>
      <c r="AF79" s="23" t="s">
        <v>28</v>
      </c>
      <c r="AG79" s="23" t="s">
        <v>29</v>
      </c>
      <c r="AH79" s="23" t="s">
        <v>32</v>
      </c>
      <c r="AI79" s="23" t="s">
        <v>34</v>
      </c>
      <c r="AJ79" s="23" t="s">
        <v>37</v>
      </c>
      <c r="AK79" s="23" t="s">
        <v>40</v>
      </c>
      <c r="AL79" s="23" t="s">
        <v>44</v>
      </c>
    </row>
    <row r="80" spans="1:38" x14ac:dyDescent="0.2">
      <c r="A80" s="1" t="s">
        <v>407</v>
      </c>
      <c r="B80" s="123" t="s">
        <v>448</v>
      </c>
      <c r="C80" s="33"/>
      <c r="D80" s="229"/>
      <c r="E80" s="34" t="s">
        <v>23</v>
      </c>
      <c r="F80" s="230">
        <f t="shared" ref="F80:F87" si="42">IFERROR(INDEX($S$1:$T$9,MATCH(E80,$S$1:$S$9,0),2),"")</f>
        <v>0</v>
      </c>
      <c r="G80" s="32"/>
      <c r="H80" s="35">
        <f t="shared" ref="H80:H87" si="43">IFERROR(IF(OR(G80=0,G80=""),C80*D80*F80,D80*G80),0)</f>
        <v>0</v>
      </c>
      <c r="I80" s="35">
        <f t="shared" ref="I80:I87" si="44">IF(OR(E80=S$2,E80=S$3,E80=S$4),H80,0)</f>
        <v>0</v>
      </c>
      <c r="J80" s="35">
        <f t="shared" ref="J80:J87" si="45">IF(OR(E80=S$5,E80=S$6,E80=S$7,E80=S$8,E80=S$9),H80,0)</f>
        <v>0</v>
      </c>
      <c r="K80" s="1">
        <f t="shared" ref="K80:K87" si="46">IF(OR(E80=S$2,E80=S$3,E80=S$4),C80*D80,0)</f>
        <v>0</v>
      </c>
      <c r="L80" s="1">
        <f t="shared" ref="L80:L87" si="47">IF(OR(E80=S$5,E80=S$6,E80=S$7,E80=S$8,E80=S$9),C80*D80,0)</f>
        <v>0</v>
      </c>
      <c r="Q80" s="159"/>
      <c r="R80" s="159"/>
      <c r="S80" s="163"/>
      <c r="T80" s="162"/>
      <c r="V80" s="165">
        <f t="shared" ref="V80:X87" si="48">IF($E80=V$30,$K80,0)</f>
        <v>0</v>
      </c>
      <c r="W80" s="165">
        <f t="shared" si="48"/>
        <v>0</v>
      </c>
      <c r="X80" s="165">
        <f t="shared" si="48"/>
        <v>0</v>
      </c>
      <c r="Y80" s="165">
        <f t="shared" ref="Y80:AC87" si="49">IF($E80=Y$30,$L80,0)</f>
        <v>0</v>
      </c>
      <c r="Z80" s="165">
        <f t="shared" si="49"/>
        <v>0</v>
      </c>
      <c r="AA80" s="165">
        <f t="shared" si="49"/>
        <v>0</v>
      </c>
      <c r="AB80" s="165">
        <f t="shared" si="49"/>
        <v>0</v>
      </c>
      <c r="AC80" s="165">
        <f t="shared" si="49"/>
        <v>0</v>
      </c>
      <c r="AE80" s="35">
        <f t="shared" ref="AE80:AL87" si="50">IF($E80=AE$30,$H80,0)</f>
        <v>0</v>
      </c>
      <c r="AF80" s="35">
        <f t="shared" si="50"/>
        <v>0</v>
      </c>
      <c r="AG80" s="35">
        <f t="shared" si="50"/>
        <v>0</v>
      </c>
      <c r="AH80" s="35">
        <f t="shared" si="50"/>
        <v>0</v>
      </c>
      <c r="AI80" s="35">
        <f t="shared" si="50"/>
        <v>0</v>
      </c>
      <c r="AJ80" s="35">
        <f t="shared" si="50"/>
        <v>0</v>
      </c>
      <c r="AK80" s="35">
        <f t="shared" si="50"/>
        <v>0</v>
      </c>
      <c r="AL80" s="35">
        <f t="shared" si="50"/>
        <v>0</v>
      </c>
    </row>
    <row r="81" spans="1:38" x14ac:dyDescent="0.2">
      <c r="A81" s="1" t="s">
        <v>409</v>
      </c>
      <c r="B81" s="123" t="s">
        <v>449</v>
      </c>
      <c r="C81" s="33"/>
      <c r="D81" s="229"/>
      <c r="E81" s="34" t="s">
        <v>23</v>
      </c>
      <c r="F81" s="230">
        <f t="shared" si="42"/>
        <v>0</v>
      </c>
      <c r="G81" s="32"/>
      <c r="H81" s="35">
        <f t="shared" si="43"/>
        <v>0</v>
      </c>
      <c r="I81" s="35">
        <f t="shared" si="44"/>
        <v>0</v>
      </c>
      <c r="J81" s="35">
        <f t="shared" si="45"/>
        <v>0</v>
      </c>
      <c r="K81" s="1">
        <f t="shared" si="46"/>
        <v>0</v>
      </c>
      <c r="L81" s="1">
        <f t="shared" si="47"/>
        <v>0</v>
      </c>
      <c r="Q81" s="159"/>
      <c r="R81" s="159"/>
      <c r="S81" s="163"/>
      <c r="T81" s="162"/>
      <c r="V81" s="165">
        <f t="shared" si="48"/>
        <v>0</v>
      </c>
      <c r="W81" s="165">
        <f t="shared" si="48"/>
        <v>0</v>
      </c>
      <c r="X81" s="165">
        <f t="shared" si="48"/>
        <v>0</v>
      </c>
      <c r="Y81" s="165">
        <f t="shared" si="49"/>
        <v>0</v>
      </c>
      <c r="Z81" s="165">
        <f t="shared" si="49"/>
        <v>0</v>
      </c>
      <c r="AA81" s="165">
        <f t="shared" si="49"/>
        <v>0</v>
      </c>
      <c r="AB81" s="165">
        <f t="shared" si="49"/>
        <v>0</v>
      </c>
      <c r="AC81" s="165">
        <f t="shared" si="49"/>
        <v>0</v>
      </c>
      <c r="AE81" s="35">
        <f t="shared" si="50"/>
        <v>0</v>
      </c>
      <c r="AF81" s="35">
        <f t="shared" si="50"/>
        <v>0</v>
      </c>
      <c r="AG81" s="35">
        <f t="shared" si="50"/>
        <v>0</v>
      </c>
      <c r="AH81" s="35">
        <f t="shared" si="50"/>
        <v>0</v>
      </c>
      <c r="AI81" s="35">
        <f t="shared" si="50"/>
        <v>0</v>
      </c>
      <c r="AJ81" s="35">
        <f t="shared" si="50"/>
        <v>0</v>
      </c>
      <c r="AK81" s="35">
        <f t="shared" si="50"/>
        <v>0</v>
      </c>
      <c r="AL81" s="35">
        <f t="shared" si="50"/>
        <v>0</v>
      </c>
    </row>
    <row r="82" spans="1:38" x14ac:dyDescent="0.2">
      <c r="A82" s="1" t="s">
        <v>411</v>
      </c>
      <c r="B82" s="123" t="s">
        <v>450</v>
      </c>
      <c r="C82" s="33"/>
      <c r="D82" s="229"/>
      <c r="E82" s="34" t="s">
        <v>23</v>
      </c>
      <c r="F82" s="230">
        <f t="shared" si="42"/>
        <v>0</v>
      </c>
      <c r="G82" s="32"/>
      <c r="H82" s="35">
        <f t="shared" si="43"/>
        <v>0</v>
      </c>
      <c r="I82" s="35">
        <f t="shared" si="44"/>
        <v>0</v>
      </c>
      <c r="J82" s="35">
        <f t="shared" si="45"/>
        <v>0</v>
      </c>
      <c r="K82" s="1">
        <f t="shared" si="46"/>
        <v>0</v>
      </c>
      <c r="L82" s="1">
        <f t="shared" si="47"/>
        <v>0</v>
      </c>
      <c r="Q82" s="159"/>
      <c r="R82" s="159"/>
      <c r="S82" s="163"/>
      <c r="T82" s="162"/>
      <c r="V82" s="165">
        <f t="shared" si="48"/>
        <v>0</v>
      </c>
      <c r="W82" s="165">
        <f t="shared" si="48"/>
        <v>0</v>
      </c>
      <c r="X82" s="165">
        <f t="shared" si="48"/>
        <v>0</v>
      </c>
      <c r="Y82" s="165">
        <f t="shared" si="49"/>
        <v>0</v>
      </c>
      <c r="Z82" s="165">
        <f t="shared" si="49"/>
        <v>0</v>
      </c>
      <c r="AA82" s="165">
        <f t="shared" si="49"/>
        <v>0</v>
      </c>
      <c r="AB82" s="165">
        <f t="shared" si="49"/>
        <v>0</v>
      </c>
      <c r="AC82" s="165">
        <f t="shared" si="49"/>
        <v>0</v>
      </c>
      <c r="AE82" s="35">
        <f t="shared" si="50"/>
        <v>0</v>
      </c>
      <c r="AF82" s="35">
        <f t="shared" si="50"/>
        <v>0</v>
      </c>
      <c r="AG82" s="35">
        <f t="shared" si="50"/>
        <v>0</v>
      </c>
      <c r="AH82" s="35">
        <f t="shared" si="50"/>
        <v>0</v>
      </c>
      <c r="AI82" s="35">
        <f t="shared" si="50"/>
        <v>0</v>
      </c>
      <c r="AJ82" s="35">
        <f t="shared" si="50"/>
        <v>0</v>
      </c>
      <c r="AK82" s="35">
        <f t="shared" si="50"/>
        <v>0</v>
      </c>
      <c r="AL82" s="35">
        <f t="shared" si="50"/>
        <v>0</v>
      </c>
    </row>
    <row r="83" spans="1:38" ht="36" x14ac:dyDescent="0.2">
      <c r="A83" s="1" t="s">
        <v>413</v>
      </c>
      <c r="B83" s="122" t="s">
        <v>451</v>
      </c>
      <c r="C83" s="33"/>
      <c r="D83" s="229"/>
      <c r="E83" s="34" t="s">
        <v>23</v>
      </c>
      <c r="F83" s="230">
        <f t="shared" si="42"/>
        <v>0</v>
      </c>
      <c r="G83" s="32"/>
      <c r="H83" s="35">
        <f t="shared" si="43"/>
        <v>0</v>
      </c>
      <c r="I83" s="35">
        <f t="shared" si="44"/>
        <v>0</v>
      </c>
      <c r="J83" s="35">
        <f t="shared" si="45"/>
        <v>0</v>
      </c>
      <c r="K83" s="1">
        <f t="shared" si="46"/>
        <v>0</v>
      </c>
      <c r="L83" s="1">
        <f t="shared" si="47"/>
        <v>0</v>
      </c>
      <c r="Q83" s="159"/>
      <c r="R83" s="159"/>
      <c r="S83" s="163"/>
      <c r="T83" s="162"/>
      <c r="V83" s="165">
        <f t="shared" si="48"/>
        <v>0</v>
      </c>
      <c r="W83" s="165">
        <f t="shared" si="48"/>
        <v>0</v>
      </c>
      <c r="X83" s="165">
        <f t="shared" si="48"/>
        <v>0</v>
      </c>
      <c r="Y83" s="165">
        <f t="shared" si="49"/>
        <v>0</v>
      </c>
      <c r="Z83" s="165">
        <f t="shared" si="49"/>
        <v>0</v>
      </c>
      <c r="AA83" s="165">
        <f t="shared" si="49"/>
        <v>0</v>
      </c>
      <c r="AB83" s="165">
        <f t="shared" si="49"/>
        <v>0</v>
      </c>
      <c r="AC83" s="165">
        <f t="shared" si="49"/>
        <v>0</v>
      </c>
      <c r="AE83" s="35">
        <f t="shared" si="50"/>
        <v>0</v>
      </c>
      <c r="AF83" s="35">
        <f t="shared" si="50"/>
        <v>0</v>
      </c>
      <c r="AG83" s="35">
        <f t="shared" si="50"/>
        <v>0</v>
      </c>
      <c r="AH83" s="35">
        <f t="shared" si="50"/>
        <v>0</v>
      </c>
      <c r="AI83" s="35">
        <f t="shared" si="50"/>
        <v>0</v>
      </c>
      <c r="AJ83" s="35">
        <f t="shared" si="50"/>
        <v>0</v>
      </c>
      <c r="AK83" s="35">
        <f t="shared" si="50"/>
        <v>0</v>
      </c>
      <c r="AL83" s="35">
        <f t="shared" si="50"/>
        <v>0</v>
      </c>
    </row>
    <row r="84" spans="1:38" ht="36" x14ac:dyDescent="0.2">
      <c r="A84" s="1" t="s">
        <v>415</v>
      </c>
      <c r="B84" s="122" t="s">
        <v>452</v>
      </c>
      <c r="C84" s="33"/>
      <c r="D84" s="229"/>
      <c r="E84" s="34" t="s">
        <v>23</v>
      </c>
      <c r="F84" s="230">
        <f t="shared" si="42"/>
        <v>0</v>
      </c>
      <c r="G84" s="32"/>
      <c r="H84" s="35">
        <f t="shared" si="43"/>
        <v>0</v>
      </c>
      <c r="I84" s="35">
        <f t="shared" si="44"/>
        <v>0</v>
      </c>
      <c r="J84" s="35">
        <f t="shared" si="45"/>
        <v>0</v>
      </c>
      <c r="K84" s="1">
        <f t="shared" si="46"/>
        <v>0</v>
      </c>
      <c r="L84" s="1">
        <f t="shared" si="47"/>
        <v>0</v>
      </c>
      <c r="Q84" s="159"/>
      <c r="R84" s="159"/>
      <c r="S84" s="163"/>
      <c r="T84" s="162"/>
      <c r="V84" s="165">
        <f t="shared" si="48"/>
        <v>0</v>
      </c>
      <c r="W84" s="165">
        <f t="shared" si="48"/>
        <v>0</v>
      </c>
      <c r="X84" s="165">
        <f t="shared" si="48"/>
        <v>0</v>
      </c>
      <c r="Y84" s="165">
        <f t="shared" si="49"/>
        <v>0</v>
      </c>
      <c r="Z84" s="165">
        <f t="shared" si="49"/>
        <v>0</v>
      </c>
      <c r="AA84" s="165">
        <f t="shared" si="49"/>
        <v>0</v>
      </c>
      <c r="AB84" s="165">
        <f t="shared" si="49"/>
        <v>0</v>
      </c>
      <c r="AC84" s="165">
        <f t="shared" si="49"/>
        <v>0</v>
      </c>
      <c r="AE84" s="35">
        <f t="shared" si="50"/>
        <v>0</v>
      </c>
      <c r="AF84" s="35">
        <f t="shared" si="50"/>
        <v>0</v>
      </c>
      <c r="AG84" s="35">
        <f t="shared" si="50"/>
        <v>0</v>
      </c>
      <c r="AH84" s="35">
        <f t="shared" si="50"/>
        <v>0</v>
      </c>
      <c r="AI84" s="35">
        <f t="shared" si="50"/>
        <v>0</v>
      </c>
      <c r="AJ84" s="35">
        <f t="shared" si="50"/>
        <v>0</v>
      </c>
      <c r="AK84" s="35">
        <f t="shared" si="50"/>
        <v>0</v>
      </c>
      <c r="AL84" s="35">
        <f t="shared" si="50"/>
        <v>0</v>
      </c>
    </row>
    <row r="85" spans="1:38" ht="36" x14ac:dyDescent="0.2">
      <c r="A85" s="1" t="s">
        <v>417</v>
      </c>
      <c r="B85" s="122" t="s">
        <v>453</v>
      </c>
      <c r="C85" s="33"/>
      <c r="D85" s="229"/>
      <c r="E85" s="34" t="s">
        <v>23</v>
      </c>
      <c r="F85" s="230">
        <f t="shared" si="42"/>
        <v>0</v>
      </c>
      <c r="G85" s="32"/>
      <c r="H85" s="35">
        <f t="shared" si="43"/>
        <v>0</v>
      </c>
      <c r="I85" s="35">
        <f t="shared" si="44"/>
        <v>0</v>
      </c>
      <c r="J85" s="35">
        <f t="shared" si="45"/>
        <v>0</v>
      </c>
      <c r="K85" s="1">
        <f t="shared" si="46"/>
        <v>0</v>
      </c>
      <c r="L85" s="1">
        <f t="shared" si="47"/>
        <v>0</v>
      </c>
      <c r="Q85" s="159"/>
      <c r="R85" s="159"/>
      <c r="S85" s="163"/>
      <c r="T85" s="162"/>
      <c r="V85" s="165">
        <f t="shared" si="48"/>
        <v>0</v>
      </c>
      <c r="W85" s="165">
        <f t="shared" si="48"/>
        <v>0</v>
      </c>
      <c r="X85" s="165">
        <f t="shared" si="48"/>
        <v>0</v>
      </c>
      <c r="Y85" s="165">
        <f t="shared" si="49"/>
        <v>0</v>
      </c>
      <c r="Z85" s="165">
        <f t="shared" si="49"/>
        <v>0</v>
      </c>
      <c r="AA85" s="165">
        <f t="shared" si="49"/>
        <v>0</v>
      </c>
      <c r="AB85" s="165">
        <f t="shared" si="49"/>
        <v>0</v>
      </c>
      <c r="AC85" s="165">
        <f t="shared" si="49"/>
        <v>0</v>
      </c>
      <c r="AE85" s="35">
        <f t="shared" si="50"/>
        <v>0</v>
      </c>
      <c r="AF85" s="35">
        <f t="shared" si="50"/>
        <v>0</v>
      </c>
      <c r="AG85" s="35">
        <f t="shared" si="50"/>
        <v>0</v>
      </c>
      <c r="AH85" s="35">
        <f t="shared" si="50"/>
        <v>0</v>
      </c>
      <c r="AI85" s="35">
        <f t="shared" si="50"/>
        <v>0</v>
      </c>
      <c r="AJ85" s="35">
        <f t="shared" si="50"/>
        <v>0</v>
      </c>
      <c r="AK85" s="35">
        <f t="shared" si="50"/>
        <v>0</v>
      </c>
      <c r="AL85" s="35">
        <f t="shared" si="50"/>
        <v>0</v>
      </c>
    </row>
    <row r="86" spans="1:38" ht="24" x14ac:dyDescent="0.2">
      <c r="A86" s="1" t="s">
        <v>419</v>
      </c>
      <c r="B86" s="123" t="s">
        <v>454</v>
      </c>
      <c r="C86" s="33"/>
      <c r="D86" s="229"/>
      <c r="E86" s="34" t="s">
        <v>23</v>
      </c>
      <c r="F86" s="230">
        <f t="shared" si="42"/>
        <v>0</v>
      </c>
      <c r="G86" s="32"/>
      <c r="H86" s="35">
        <f t="shared" si="43"/>
        <v>0</v>
      </c>
      <c r="I86" s="35">
        <f t="shared" si="44"/>
        <v>0</v>
      </c>
      <c r="J86" s="35">
        <f t="shared" si="45"/>
        <v>0</v>
      </c>
      <c r="K86" s="1">
        <f t="shared" si="46"/>
        <v>0</v>
      </c>
      <c r="L86" s="1">
        <f t="shared" si="47"/>
        <v>0</v>
      </c>
      <c r="Q86" s="159"/>
      <c r="R86" s="159"/>
      <c r="S86" s="163"/>
      <c r="T86" s="162"/>
      <c r="V86" s="165">
        <f t="shared" si="48"/>
        <v>0</v>
      </c>
      <c r="W86" s="165">
        <f t="shared" si="48"/>
        <v>0</v>
      </c>
      <c r="X86" s="165">
        <f t="shared" si="48"/>
        <v>0</v>
      </c>
      <c r="Y86" s="165">
        <f t="shared" si="49"/>
        <v>0</v>
      </c>
      <c r="Z86" s="165">
        <f t="shared" si="49"/>
        <v>0</v>
      </c>
      <c r="AA86" s="165">
        <f t="shared" si="49"/>
        <v>0</v>
      </c>
      <c r="AB86" s="165">
        <f t="shared" si="49"/>
        <v>0</v>
      </c>
      <c r="AC86" s="165">
        <f t="shared" si="49"/>
        <v>0</v>
      </c>
      <c r="AD86"/>
      <c r="AE86" s="35">
        <f t="shared" si="50"/>
        <v>0</v>
      </c>
      <c r="AF86" s="35">
        <f t="shared" si="50"/>
        <v>0</v>
      </c>
      <c r="AG86" s="35">
        <f t="shared" si="50"/>
        <v>0</v>
      </c>
      <c r="AH86" s="35">
        <f t="shared" si="50"/>
        <v>0</v>
      </c>
      <c r="AI86" s="35">
        <f t="shared" si="50"/>
        <v>0</v>
      </c>
      <c r="AJ86" s="35">
        <f t="shared" si="50"/>
        <v>0</v>
      </c>
      <c r="AK86" s="35">
        <f t="shared" si="50"/>
        <v>0</v>
      </c>
      <c r="AL86" s="35">
        <f t="shared" si="50"/>
        <v>0</v>
      </c>
    </row>
    <row r="87" spans="1:38" ht="36" x14ac:dyDescent="0.2">
      <c r="A87" s="1" t="s">
        <v>455</v>
      </c>
      <c r="B87" s="122" t="s">
        <v>456</v>
      </c>
      <c r="C87" s="33"/>
      <c r="D87" s="229"/>
      <c r="E87" s="34" t="s">
        <v>23</v>
      </c>
      <c r="F87" s="230">
        <f t="shared" si="42"/>
        <v>0</v>
      </c>
      <c r="G87" s="32"/>
      <c r="H87" s="35">
        <f t="shared" si="43"/>
        <v>0</v>
      </c>
      <c r="I87" s="35">
        <f t="shared" si="44"/>
        <v>0</v>
      </c>
      <c r="J87" s="35">
        <f t="shared" si="45"/>
        <v>0</v>
      </c>
      <c r="K87" s="1">
        <f t="shared" si="46"/>
        <v>0</v>
      </c>
      <c r="L87" s="1">
        <f t="shared" si="47"/>
        <v>0</v>
      </c>
      <c r="Q87" s="159"/>
      <c r="R87" s="159"/>
      <c r="S87" s="163"/>
      <c r="T87" s="162"/>
      <c r="V87" s="165">
        <f t="shared" si="48"/>
        <v>0</v>
      </c>
      <c r="W87" s="165">
        <f t="shared" si="48"/>
        <v>0</v>
      </c>
      <c r="X87" s="165">
        <f t="shared" si="48"/>
        <v>0</v>
      </c>
      <c r="Y87" s="165">
        <f t="shared" si="49"/>
        <v>0</v>
      </c>
      <c r="Z87" s="165">
        <f t="shared" si="49"/>
        <v>0</v>
      </c>
      <c r="AA87" s="165">
        <f t="shared" si="49"/>
        <v>0</v>
      </c>
      <c r="AB87" s="165">
        <f t="shared" si="49"/>
        <v>0</v>
      </c>
      <c r="AC87" s="165">
        <f t="shared" si="49"/>
        <v>0</v>
      </c>
      <c r="AE87" s="35">
        <f t="shared" si="50"/>
        <v>0</v>
      </c>
      <c r="AF87" s="35">
        <f t="shared" si="50"/>
        <v>0</v>
      </c>
      <c r="AG87" s="35">
        <f t="shared" si="50"/>
        <v>0</v>
      </c>
      <c r="AH87" s="35">
        <f t="shared" si="50"/>
        <v>0</v>
      </c>
      <c r="AI87" s="35">
        <f t="shared" si="50"/>
        <v>0</v>
      </c>
      <c r="AJ87" s="35">
        <f t="shared" si="50"/>
        <v>0</v>
      </c>
      <c r="AK87" s="35">
        <f t="shared" si="50"/>
        <v>0</v>
      </c>
      <c r="AL87" s="35">
        <f t="shared" si="50"/>
        <v>0</v>
      </c>
    </row>
    <row r="88" spans="1:38" x14ac:dyDescent="0.2">
      <c r="A88" s="247"/>
      <c r="B88" s="247"/>
      <c r="C88" s="2">
        <f>SUM(C80:C87)</f>
        <v>0</v>
      </c>
      <c r="D88" s="2">
        <f>SUM(D80:D87)</f>
        <v>0</v>
      </c>
      <c r="E88" s="2"/>
      <c r="F88" s="2"/>
      <c r="G88" s="2"/>
      <c r="H88" s="166">
        <f>SUM(H80:H87)</f>
        <v>0</v>
      </c>
      <c r="I88" s="166">
        <f>SUM(I80:I87)</f>
        <v>0</v>
      </c>
      <c r="J88" s="166">
        <f>SUM(J80:J87)</f>
        <v>0</v>
      </c>
      <c r="K88" s="2">
        <f>SUM(K80:K87)</f>
        <v>0</v>
      </c>
      <c r="L88" s="2">
        <f>SUM(L80:L87)</f>
        <v>0</v>
      </c>
      <c r="Q88" s="159"/>
      <c r="R88" s="159"/>
      <c r="S88" s="163"/>
      <c r="T88" s="162"/>
      <c r="V88" s="2">
        <f t="shared" ref="V88:AC88" si="51">SUM(V80:V85)</f>
        <v>0</v>
      </c>
      <c r="W88" s="2">
        <f t="shared" si="51"/>
        <v>0</v>
      </c>
      <c r="X88" s="2">
        <f t="shared" si="51"/>
        <v>0</v>
      </c>
      <c r="Y88" s="2">
        <f t="shared" si="51"/>
        <v>0</v>
      </c>
      <c r="Z88" s="2">
        <f t="shared" si="51"/>
        <v>0</v>
      </c>
      <c r="AA88" s="2">
        <f t="shared" si="51"/>
        <v>0</v>
      </c>
      <c r="AB88" s="2">
        <f t="shared" si="51"/>
        <v>0</v>
      </c>
      <c r="AC88" s="2">
        <f t="shared" si="51"/>
        <v>0</v>
      </c>
      <c r="AE88" s="166">
        <f t="shared" ref="AE88:AL88" si="52">SUM(AE80:AE85)</f>
        <v>0</v>
      </c>
      <c r="AF88" s="166">
        <f t="shared" si="52"/>
        <v>0</v>
      </c>
      <c r="AG88" s="166">
        <f t="shared" si="52"/>
        <v>0</v>
      </c>
      <c r="AH88" s="166">
        <f t="shared" si="52"/>
        <v>0</v>
      </c>
      <c r="AI88" s="166">
        <f t="shared" si="52"/>
        <v>0</v>
      </c>
      <c r="AJ88" s="166">
        <f t="shared" si="52"/>
        <v>0</v>
      </c>
      <c r="AK88" s="166">
        <f t="shared" si="52"/>
        <v>0</v>
      </c>
      <c r="AL88" s="166">
        <f t="shared" si="52"/>
        <v>0</v>
      </c>
    </row>
    <row r="89" spans="1:38" x14ac:dyDescent="0.2">
      <c r="A89" s="125"/>
      <c r="Q89" s="159"/>
      <c r="R89" s="159"/>
      <c r="S89" s="163"/>
      <c r="T89" s="162"/>
    </row>
    <row r="90" spans="1:38" ht="12.75" customHeight="1" x14ac:dyDescent="0.2">
      <c r="A90" s="246" t="s">
        <v>457</v>
      </c>
      <c r="B90" s="246"/>
      <c r="C90" s="308" t="s">
        <v>46</v>
      </c>
      <c r="D90" s="307" t="s">
        <v>47</v>
      </c>
      <c r="E90" s="308" t="s">
        <v>48</v>
      </c>
      <c r="F90" s="307" t="s">
        <v>51</v>
      </c>
      <c r="G90" s="307" t="s">
        <v>607</v>
      </c>
      <c r="H90" s="307" t="s">
        <v>608</v>
      </c>
      <c r="I90" s="307" t="s">
        <v>609</v>
      </c>
      <c r="J90" s="307" t="s">
        <v>610</v>
      </c>
      <c r="K90" s="307" t="s">
        <v>611</v>
      </c>
      <c r="L90" s="307" t="s">
        <v>612</v>
      </c>
      <c r="Q90" s="159"/>
      <c r="R90" s="159"/>
      <c r="S90" s="163"/>
      <c r="T90" s="162"/>
      <c r="V90" s="17" t="s">
        <v>613</v>
      </c>
      <c r="AE90" s="17" t="s">
        <v>614</v>
      </c>
    </row>
    <row r="91" spans="1:38" x14ac:dyDescent="0.2">
      <c r="A91" s="246"/>
      <c r="B91" s="246"/>
      <c r="C91" s="308"/>
      <c r="D91" s="307"/>
      <c r="E91" s="308"/>
      <c r="F91" s="308"/>
      <c r="G91" s="308"/>
      <c r="H91" s="308"/>
      <c r="I91" s="308"/>
      <c r="J91" s="308"/>
      <c r="K91" s="307"/>
      <c r="L91" s="307"/>
      <c r="Q91" s="159"/>
      <c r="R91" s="159"/>
      <c r="S91" s="163"/>
      <c r="T91" s="162"/>
      <c r="V91" s="23" t="s">
        <v>25</v>
      </c>
      <c r="W91" s="23" t="s">
        <v>28</v>
      </c>
      <c r="X91" s="23" t="s">
        <v>29</v>
      </c>
      <c r="Y91" s="23" t="s">
        <v>32</v>
      </c>
      <c r="Z91" s="23" t="s">
        <v>34</v>
      </c>
      <c r="AA91" s="23" t="s">
        <v>37</v>
      </c>
      <c r="AB91" s="23" t="s">
        <v>40</v>
      </c>
      <c r="AC91" s="23" t="s">
        <v>44</v>
      </c>
      <c r="AE91" s="23" t="s">
        <v>25</v>
      </c>
      <c r="AF91" s="23" t="s">
        <v>28</v>
      </c>
      <c r="AG91" s="23" t="s">
        <v>29</v>
      </c>
      <c r="AH91" s="23" t="s">
        <v>32</v>
      </c>
      <c r="AI91" s="23" t="s">
        <v>34</v>
      </c>
      <c r="AJ91" s="23" t="s">
        <v>37</v>
      </c>
      <c r="AK91" s="23" t="s">
        <v>40</v>
      </c>
      <c r="AL91" s="23" t="s">
        <v>44</v>
      </c>
    </row>
    <row r="92" spans="1:38" ht="48" x14ac:dyDescent="0.2">
      <c r="A92" s="1" t="s">
        <v>407</v>
      </c>
      <c r="B92" s="122" t="s">
        <v>458</v>
      </c>
      <c r="C92" s="33"/>
      <c r="D92" s="229"/>
      <c r="E92" s="34" t="s">
        <v>23</v>
      </c>
      <c r="F92" s="230">
        <f>IFERROR(INDEX($S$1:$T$9,MATCH(E92,$S$1:$S$9,0),2),"")</f>
        <v>0</v>
      </c>
      <c r="G92" s="32"/>
      <c r="H92" s="35">
        <f>IFERROR(IF(OR(G92=0,G92=""),C92*D92*F92,D92*G92),0)</f>
        <v>0</v>
      </c>
      <c r="I92" s="35">
        <f>IF(OR(E92=S$2,E92=S$3,E92=S$4),H92,0)</f>
        <v>0</v>
      </c>
      <c r="J92" s="35">
        <f>IF(OR(E92=S$5,E92=S$6,E92=S$7,E92=S$8,E92=S$9),H92,0)</f>
        <v>0</v>
      </c>
      <c r="K92" s="1">
        <f>IF(OR(E92=S$2,E92=S$3,E92=S$4),C92*D92,0)</f>
        <v>0</v>
      </c>
      <c r="L92" s="1">
        <f>IF(OR(E92=S$5,E92=S$6,E92=S$7,E92=S$8,E92=S$9),C92*D92,0)</f>
        <v>0</v>
      </c>
      <c r="Q92" s="159"/>
      <c r="R92" s="159"/>
      <c r="S92" s="163"/>
      <c r="T92" s="162"/>
      <c r="V92" s="165">
        <f t="shared" ref="V92:X94" si="53">IF($E92=V$30,$K92,0)</f>
        <v>0</v>
      </c>
      <c r="W92" s="165">
        <f t="shared" si="53"/>
        <v>0</v>
      </c>
      <c r="X92" s="165">
        <f t="shared" si="53"/>
        <v>0</v>
      </c>
      <c r="Y92" s="165">
        <f t="shared" ref="Y92:AC94" si="54">IF($E92=Y$30,$L92,0)</f>
        <v>0</v>
      </c>
      <c r="Z92" s="165">
        <f t="shared" si="54"/>
        <v>0</v>
      </c>
      <c r="AA92" s="165">
        <f t="shared" si="54"/>
        <v>0</v>
      </c>
      <c r="AB92" s="165">
        <f t="shared" si="54"/>
        <v>0</v>
      </c>
      <c r="AC92" s="165">
        <f t="shared" si="54"/>
        <v>0</v>
      </c>
      <c r="AE92" s="35">
        <f t="shared" ref="AE92:AL94" si="55">IF($E92=AE$30,$H92,0)</f>
        <v>0</v>
      </c>
      <c r="AF92" s="35">
        <f t="shared" si="55"/>
        <v>0</v>
      </c>
      <c r="AG92" s="35">
        <f t="shared" si="55"/>
        <v>0</v>
      </c>
      <c r="AH92" s="35">
        <f t="shared" si="55"/>
        <v>0</v>
      </c>
      <c r="AI92" s="35">
        <f t="shared" si="55"/>
        <v>0</v>
      </c>
      <c r="AJ92" s="35">
        <f t="shared" si="55"/>
        <v>0</v>
      </c>
      <c r="AK92" s="35">
        <f t="shared" si="55"/>
        <v>0</v>
      </c>
      <c r="AL92" s="35">
        <f t="shared" si="55"/>
        <v>0</v>
      </c>
    </row>
    <row r="93" spans="1:38" ht="60" x14ac:dyDescent="0.2">
      <c r="A93" s="1" t="s">
        <v>409</v>
      </c>
      <c r="B93" s="122" t="s">
        <v>459</v>
      </c>
      <c r="C93" s="33"/>
      <c r="D93" s="229"/>
      <c r="E93" s="34" t="s">
        <v>23</v>
      </c>
      <c r="F93" s="230">
        <f>IFERROR(INDEX($S$1:$T$9,MATCH(E93,$S$1:$S$9,0),2),"")</f>
        <v>0</v>
      </c>
      <c r="G93" s="32"/>
      <c r="H93" s="35">
        <f>IFERROR(IF(OR(G93=0,G93=""),C93*D93*F93,D93*G93),0)</f>
        <v>0</v>
      </c>
      <c r="I93" s="35">
        <f>IF(OR(E93=S$2,E93=S$3,E93=S$4),H93,0)</f>
        <v>0</v>
      </c>
      <c r="J93" s="35">
        <f>IF(OR(E93=S$5,E93=S$6,E93=S$7,E93=S$8,E93=S$9),H93,0)</f>
        <v>0</v>
      </c>
      <c r="K93" s="1">
        <f>IF(OR(E93=S$2,E93=S$3,E93=S$4),C93*D93,0)</f>
        <v>0</v>
      </c>
      <c r="L93" s="1">
        <f>IF(OR(E93=S$5,E93=S$6,E93=S$7,E93=S$8,E93=S$9),C93*D93,0)</f>
        <v>0</v>
      </c>
      <c r="Q93" s="159"/>
      <c r="R93" s="159"/>
      <c r="S93" s="163"/>
      <c r="T93" s="162"/>
      <c r="V93" s="165">
        <f t="shared" si="53"/>
        <v>0</v>
      </c>
      <c r="W93" s="165">
        <f t="shared" si="53"/>
        <v>0</v>
      </c>
      <c r="X93" s="165">
        <f t="shared" si="53"/>
        <v>0</v>
      </c>
      <c r="Y93" s="165">
        <f t="shared" si="54"/>
        <v>0</v>
      </c>
      <c r="Z93" s="165">
        <f t="shared" si="54"/>
        <v>0</v>
      </c>
      <c r="AA93" s="165">
        <f t="shared" si="54"/>
        <v>0</v>
      </c>
      <c r="AB93" s="165">
        <f t="shared" si="54"/>
        <v>0</v>
      </c>
      <c r="AC93" s="165">
        <f t="shared" si="54"/>
        <v>0</v>
      </c>
      <c r="AE93" s="35">
        <f t="shared" si="55"/>
        <v>0</v>
      </c>
      <c r="AF93" s="35">
        <f t="shared" si="55"/>
        <v>0</v>
      </c>
      <c r="AG93" s="35">
        <f t="shared" si="55"/>
        <v>0</v>
      </c>
      <c r="AH93" s="35">
        <f t="shared" si="55"/>
        <v>0</v>
      </c>
      <c r="AI93" s="35">
        <f t="shared" si="55"/>
        <v>0</v>
      </c>
      <c r="AJ93" s="35">
        <f t="shared" si="55"/>
        <v>0</v>
      </c>
      <c r="AK93" s="35">
        <f t="shared" si="55"/>
        <v>0</v>
      </c>
      <c r="AL93" s="35">
        <f t="shared" si="55"/>
        <v>0</v>
      </c>
    </row>
    <row r="94" spans="1:38" ht="48" x14ac:dyDescent="0.2">
      <c r="A94" s="1" t="s">
        <v>411</v>
      </c>
      <c r="B94" s="122" t="s">
        <v>460</v>
      </c>
      <c r="C94" s="33"/>
      <c r="D94" s="229"/>
      <c r="E94" s="34" t="s">
        <v>23</v>
      </c>
      <c r="F94" s="230">
        <f>IFERROR(INDEX($S$1:$T$9,MATCH(E94,$S$1:$S$9,0),2),"")</f>
        <v>0</v>
      </c>
      <c r="G94" s="32"/>
      <c r="H94" s="35">
        <f>IFERROR(IF(OR(G94=0,G94=""),C94*D94*F94,D94*G94),0)</f>
        <v>0</v>
      </c>
      <c r="I94" s="35">
        <f>IF(OR(E94=S$2,E94=S$3,E94=S$4),H94,0)</f>
        <v>0</v>
      </c>
      <c r="J94" s="35">
        <f>IF(OR(E94=S$5,E94=S$6,E94=S$7,E94=S$8,E94=S$9),H94,0)</f>
        <v>0</v>
      </c>
      <c r="K94" s="1">
        <f>IF(OR(E94=S$2,E94=S$3,E94=S$4),C94*D94,0)</f>
        <v>0</v>
      </c>
      <c r="L94" s="1">
        <f>IF(OR(E94=S$5,E94=S$6,E94=S$7,E94=S$8,E94=S$9),C94*D94,0)</f>
        <v>0</v>
      </c>
      <c r="Q94" s="159"/>
      <c r="R94" s="159"/>
      <c r="S94" s="163"/>
      <c r="T94" s="162"/>
      <c r="V94" s="165">
        <f t="shared" si="53"/>
        <v>0</v>
      </c>
      <c r="W94" s="165">
        <f t="shared" si="53"/>
        <v>0</v>
      </c>
      <c r="X94" s="165">
        <f t="shared" si="53"/>
        <v>0</v>
      </c>
      <c r="Y94" s="165">
        <f t="shared" si="54"/>
        <v>0</v>
      </c>
      <c r="Z94" s="165">
        <f t="shared" si="54"/>
        <v>0</v>
      </c>
      <c r="AA94" s="165">
        <f t="shared" si="54"/>
        <v>0</v>
      </c>
      <c r="AB94" s="165">
        <f t="shared" si="54"/>
        <v>0</v>
      </c>
      <c r="AC94" s="165">
        <f t="shared" si="54"/>
        <v>0</v>
      </c>
      <c r="AE94" s="35">
        <f t="shared" si="55"/>
        <v>0</v>
      </c>
      <c r="AF94" s="35">
        <f t="shared" si="55"/>
        <v>0</v>
      </c>
      <c r="AG94" s="35">
        <f t="shared" si="55"/>
        <v>0</v>
      </c>
      <c r="AH94" s="35">
        <f t="shared" si="55"/>
        <v>0</v>
      </c>
      <c r="AI94" s="35">
        <f t="shared" si="55"/>
        <v>0</v>
      </c>
      <c r="AJ94" s="35">
        <f t="shared" si="55"/>
        <v>0</v>
      </c>
      <c r="AK94" s="35">
        <f t="shared" si="55"/>
        <v>0</v>
      </c>
      <c r="AL94" s="35">
        <f t="shared" si="55"/>
        <v>0</v>
      </c>
    </row>
    <row r="95" spans="1:38" x14ac:dyDescent="0.2">
      <c r="A95" s="247"/>
      <c r="B95" s="247"/>
      <c r="C95" s="2">
        <f>SUM(C92:C94)</f>
        <v>0</v>
      </c>
      <c r="D95" s="2">
        <f>SUM(D92:D94)</f>
        <v>0</v>
      </c>
      <c r="E95" s="2"/>
      <c r="F95" s="2"/>
      <c r="G95" s="2"/>
      <c r="H95" s="166">
        <f>SUM(H92:H94)</f>
        <v>0</v>
      </c>
      <c r="I95" s="166">
        <f>SUM(I92:I94)</f>
        <v>0</v>
      </c>
      <c r="J95" s="166">
        <f>SUM(J92:J94)</f>
        <v>0</v>
      </c>
      <c r="K95" s="2">
        <f>SUM(K92:K94)</f>
        <v>0</v>
      </c>
      <c r="L95" s="2">
        <f>SUM(L92:L94)</f>
        <v>0</v>
      </c>
      <c r="Q95" s="159"/>
      <c r="R95" s="159"/>
      <c r="S95" s="163"/>
      <c r="T95" s="162"/>
      <c r="V95" s="2">
        <f t="shared" ref="V95:AC95" si="56">SUM(V92:V94)</f>
        <v>0</v>
      </c>
      <c r="W95" s="2">
        <f t="shared" si="56"/>
        <v>0</v>
      </c>
      <c r="X95" s="2">
        <f t="shared" si="56"/>
        <v>0</v>
      </c>
      <c r="Y95" s="2">
        <f t="shared" si="56"/>
        <v>0</v>
      </c>
      <c r="Z95" s="2">
        <f t="shared" si="56"/>
        <v>0</v>
      </c>
      <c r="AA95" s="2">
        <f t="shared" si="56"/>
        <v>0</v>
      </c>
      <c r="AB95" s="2">
        <f t="shared" si="56"/>
        <v>0</v>
      </c>
      <c r="AC95" s="2">
        <f t="shared" si="56"/>
        <v>0</v>
      </c>
      <c r="AE95" s="166">
        <f t="shared" ref="AE95:AL95" si="57">SUM(AE92:AE94)</f>
        <v>0</v>
      </c>
      <c r="AF95" s="166">
        <f t="shared" si="57"/>
        <v>0</v>
      </c>
      <c r="AG95" s="166">
        <f t="shared" si="57"/>
        <v>0</v>
      </c>
      <c r="AH95" s="166">
        <f t="shared" si="57"/>
        <v>0</v>
      </c>
      <c r="AI95" s="166">
        <f t="shared" si="57"/>
        <v>0</v>
      </c>
      <c r="AJ95" s="166">
        <f t="shared" si="57"/>
        <v>0</v>
      </c>
      <c r="AK95" s="166">
        <f t="shared" si="57"/>
        <v>0</v>
      </c>
      <c r="AL95" s="166">
        <f t="shared" si="57"/>
        <v>0</v>
      </c>
    </row>
    <row r="96" spans="1:38" x14ac:dyDescent="0.2">
      <c r="A96" s="125"/>
      <c r="Q96" s="159"/>
      <c r="R96" s="159"/>
      <c r="S96" s="163"/>
      <c r="T96" s="162"/>
      <c r="V96" s="2">
        <f t="shared" ref="V96:AC96" si="58">V38+V49+V58+V66+V76+V88+V95</f>
        <v>0</v>
      </c>
      <c r="W96" s="2">
        <f t="shared" si="58"/>
        <v>0</v>
      </c>
      <c r="X96" s="2">
        <f t="shared" si="58"/>
        <v>0</v>
      </c>
      <c r="Y96" s="2">
        <f t="shared" si="58"/>
        <v>0</v>
      </c>
      <c r="Z96" s="2">
        <f t="shared" si="58"/>
        <v>0</v>
      </c>
      <c r="AA96" s="2">
        <f t="shared" si="58"/>
        <v>0</v>
      </c>
      <c r="AB96" s="2">
        <f t="shared" si="58"/>
        <v>0</v>
      </c>
      <c r="AC96" s="2">
        <f t="shared" si="58"/>
        <v>0</v>
      </c>
      <c r="AD96" s="29"/>
      <c r="AE96" s="166">
        <f t="shared" ref="AE96:AL96" si="59">AE38+AE49+AE58+AE66+AE76+AE88+AE95</f>
        <v>0</v>
      </c>
      <c r="AF96" s="166">
        <f t="shared" si="59"/>
        <v>0</v>
      </c>
      <c r="AG96" s="166">
        <f t="shared" si="59"/>
        <v>0</v>
      </c>
      <c r="AH96" s="166">
        <f t="shared" si="59"/>
        <v>0</v>
      </c>
      <c r="AI96" s="166">
        <f t="shared" si="59"/>
        <v>0</v>
      </c>
      <c r="AJ96" s="166">
        <f t="shared" si="59"/>
        <v>0</v>
      </c>
      <c r="AK96" s="166">
        <f t="shared" si="59"/>
        <v>0</v>
      </c>
      <c r="AL96" s="166">
        <f t="shared" si="59"/>
        <v>0</v>
      </c>
    </row>
    <row r="97" spans="1:38" x14ac:dyDescent="0.2">
      <c r="Q97" s="159"/>
      <c r="R97" s="159"/>
      <c r="S97" s="163"/>
      <c r="T97" s="162"/>
    </row>
    <row r="98" spans="1:38" x14ac:dyDescent="0.2">
      <c r="A98" s="284" t="s">
        <v>173</v>
      </c>
      <c r="B98" s="284"/>
      <c r="C98" s="284"/>
      <c r="D98" s="284"/>
      <c r="E98" s="284"/>
      <c r="F98" s="284"/>
      <c r="G98" s="284"/>
      <c r="H98" s="284"/>
      <c r="I98" s="284"/>
      <c r="J98" s="284"/>
      <c r="K98" s="284"/>
      <c r="L98" s="284"/>
      <c r="M98" s="284"/>
      <c r="N98" s="284"/>
      <c r="O98" s="284"/>
      <c r="Q98" s="159"/>
      <c r="R98" s="159"/>
      <c r="S98" s="163"/>
      <c r="T98" s="162"/>
    </row>
    <row r="99" spans="1:38" x14ac:dyDescent="0.2">
      <c r="A99" s="126"/>
      <c r="B99" s="127"/>
      <c r="Q99" s="159"/>
      <c r="R99" s="159"/>
      <c r="S99" s="163"/>
      <c r="T99" s="162"/>
    </row>
    <row r="100" spans="1:38" x14ac:dyDescent="0.2">
      <c r="A100" s="251" t="s">
        <v>615</v>
      </c>
      <c r="B100" s="251"/>
      <c r="C100" s="251"/>
      <c r="D100" s="251"/>
      <c r="E100" s="251"/>
      <c r="F100" s="251"/>
      <c r="G100" s="251"/>
      <c r="H100" s="251"/>
      <c r="I100" s="251"/>
      <c r="J100" s="251"/>
      <c r="Q100" s="159"/>
      <c r="R100" s="159"/>
      <c r="S100" s="163"/>
      <c r="T100" s="162"/>
    </row>
    <row r="101" spans="1:38" x14ac:dyDescent="0.2">
      <c r="A101" s="283" t="s">
        <v>462</v>
      </c>
      <c r="B101" s="283"/>
      <c r="C101" s="283"/>
      <c r="D101" s="283"/>
      <c r="E101" s="283"/>
      <c r="F101" s="283"/>
      <c r="G101" s="283"/>
      <c r="H101" s="283"/>
      <c r="I101" s="283"/>
      <c r="J101" s="283"/>
      <c r="K101" s="283"/>
      <c r="L101" s="283"/>
      <c r="M101" s="283"/>
      <c r="N101" s="283"/>
      <c r="O101" s="283"/>
      <c r="Q101" s="159"/>
      <c r="R101" s="159"/>
      <c r="S101" s="163"/>
      <c r="T101" s="162"/>
    </row>
    <row r="102" spans="1:38" ht="12.75" customHeight="1" x14ac:dyDescent="0.2">
      <c r="A102" s="309" t="s">
        <v>463</v>
      </c>
      <c r="B102" s="309"/>
      <c r="C102" s="309"/>
      <c r="D102" s="309"/>
      <c r="E102" s="309"/>
      <c r="F102" s="308" t="s">
        <v>46</v>
      </c>
      <c r="G102" s="307" t="s">
        <v>47</v>
      </c>
      <c r="H102" s="308" t="s">
        <v>48</v>
      </c>
      <c r="I102" s="307" t="s">
        <v>51</v>
      </c>
      <c r="J102" s="307" t="s">
        <v>607</v>
      </c>
      <c r="K102" s="307" t="s">
        <v>608</v>
      </c>
      <c r="L102" s="307" t="s">
        <v>609</v>
      </c>
      <c r="M102" s="307" t="s">
        <v>610</v>
      </c>
      <c r="N102" s="307" t="s">
        <v>611</v>
      </c>
      <c r="O102" s="307" t="s">
        <v>612</v>
      </c>
      <c r="Q102" s="159"/>
      <c r="R102" s="159"/>
      <c r="S102" s="163"/>
      <c r="T102" s="162"/>
      <c r="V102" s="17" t="s">
        <v>613</v>
      </c>
      <c r="AE102" s="17" t="s">
        <v>614</v>
      </c>
    </row>
    <row r="103" spans="1:38" ht="12.75" customHeight="1" x14ac:dyDescent="0.2">
      <c r="A103" s="309" t="s">
        <v>464</v>
      </c>
      <c r="B103" s="309"/>
      <c r="C103" s="309"/>
      <c r="D103" s="309"/>
      <c r="E103" s="309"/>
      <c r="F103" s="308"/>
      <c r="G103" s="307"/>
      <c r="H103" s="308"/>
      <c r="I103" s="308"/>
      <c r="J103" s="308"/>
      <c r="K103" s="308"/>
      <c r="L103" s="308"/>
      <c r="M103" s="308"/>
      <c r="N103" s="307"/>
      <c r="O103" s="307"/>
      <c r="Q103" s="159"/>
      <c r="R103" s="159"/>
      <c r="S103" s="163"/>
      <c r="T103" s="162"/>
      <c r="V103" s="23" t="s">
        <v>25</v>
      </c>
      <c r="W103" s="23" t="s">
        <v>28</v>
      </c>
      <c r="X103" s="23" t="s">
        <v>29</v>
      </c>
      <c r="Y103" s="23" t="s">
        <v>32</v>
      </c>
      <c r="Z103" s="23" t="s">
        <v>34</v>
      </c>
      <c r="AA103" s="23" t="s">
        <v>37</v>
      </c>
      <c r="AB103" s="23" t="s">
        <v>40</v>
      </c>
      <c r="AC103" s="23" t="s">
        <v>44</v>
      </c>
      <c r="AE103" s="23" t="s">
        <v>25</v>
      </c>
      <c r="AF103" s="23" t="s">
        <v>28</v>
      </c>
      <c r="AG103" s="23" t="s">
        <v>29</v>
      </c>
      <c r="AH103" s="23" t="s">
        <v>32</v>
      </c>
      <c r="AI103" s="23" t="s">
        <v>34</v>
      </c>
      <c r="AJ103" s="23" t="s">
        <v>37</v>
      </c>
      <c r="AK103" s="23" t="s">
        <v>40</v>
      </c>
      <c r="AL103" s="23" t="s">
        <v>44</v>
      </c>
    </row>
    <row r="104" spans="1:38" ht="22.35" customHeight="1" x14ac:dyDescent="0.2">
      <c r="A104" s="128" t="s">
        <v>465</v>
      </c>
      <c r="B104" s="286" t="s">
        <v>466</v>
      </c>
      <c r="C104" s="286"/>
      <c r="D104" s="286"/>
      <c r="E104" s="286"/>
      <c r="F104" s="33"/>
      <c r="G104" s="229"/>
      <c r="H104" s="34" t="s">
        <v>23</v>
      </c>
      <c r="I104" s="230">
        <f t="shared" ref="I104:I120" si="60">IFERROR(INDEX($S$1:$T$9,MATCH(H104,$S$1:$S$9,0),2),"")</f>
        <v>0</v>
      </c>
      <c r="J104" s="32"/>
      <c r="K104" s="35">
        <f t="shared" ref="K104:K120" si="61">IFERROR(IF(OR(J104=0,J104=""),F104*G104*I104,G104*J104),0)</f>
        <v>0</v>
      </c>
      <c r="L104" s="35">
        <f t="shared" ref="L104:L120" si="62">IF(OR(H104=S$2,H104=S$3,H104=S$4),K104,0)</f>
        <v>0</v>
      </c>
      <c r="M104" s="35">
        <f t="shared" ref="M104:M120" si="63">IF(OR(H104=S$5,H104=S$6,H104=S$7,H104=S$8,H104=S$9),K104,0)</f>
        <v>0</v>
      </c>
      <c r="N104" s="1">
        <f t="shared" ref="N104:N120" si="64">IF(OR(H104=S$2,H104=S$3,H104=S$4),F104*G104,0)</f>
        <v>0</v>
      </c>
      <c r="O104" s="1">
        <f t="shared" ref="O104:O120" si="65">IF(OR(H104=S$5,H104=S$6,H104=S$7,H104=S$8,H104=S$9),F104*G104,0)</f>
        <v>0</v>
      </c>
      <c r="Q104" s="159"/>
      <c r="R104" s="159"/>
      <c r="S104" s="163"/>
      <c r="T104" s="162"/>
      <c r="V104" s="165">
        <f t="shared" ref="V104:X120" si="66">IF($H104=V$30,$N104,0)</f>
        <v>0</v>
      </c>
      <c r="W104" s="165">
        <f t="shared" si="66"/>
        <v>0</v>
      </c>
      <c r="X104" s="165">
        <f t="shared" si="66"/>
        <v>0</v>
      </c>
      <c r="Y104" s="165">
        <f t="shared" ref="Y104:AC113" si="67">IF($H104=Y$30,$O104,0)</f>
        <v>0</v>
      </c>
      <c r="Z104" s="165">
        <f t="shared" si="67"/>
        <v>0</v>
      </c>
      <c r="AA104" s="165">
        <f t="shared" si="67"/>
        <v>0</v>
      </c>
      <c r="AB104" s="165">
        <f t="shared" si="67"/>
        <v>0</v>
      </c>
      <c r="AC104" s="165">
        <f t="shared" si="67"/>
        <v>0</v>
      </c>
      <c r="AE104" s="35">
        <f t="shared" ref="AE104:AL113" si="68">IF($H104=AE$30,$K104,0)</f>
        <v>0</v>
      </c>
      <c r="AF104" s="35">
        <f t="shared" si="68"/>
        <v>0</v>
      </c>
      <c r="AG104" s="35">
        <f t="shared" si="68"/>
        <v>0</v>
      </c>
      <c r="AH104" s="35">
        <f t="shared" si="68"/>
        <v>0</v>
      </c>
      <c r="AI104" s="35">
        <f t="shared" si="68"/>
        <v>0</v>
      </c>
      <c r="AJ104" s="35">
        <f t="shared" si="68"/>
        <v>0</v>
      </c>
      <c r="AK104" s="35">
        <f t="shared" si="68"/>
        <v>0</v>
      </c>
      <c r="AL104" s="35">
        <f t="shared" si="68"/>
        <v>0</v>
      </c>
    </row>
    <row r="105" spans="1:38" ht="32.85" customHeight="1" x14ac:dyDescent="0.2">
      <c r="A105" s="128" t="s">
        <v>468</v>
      </c>
      <c r="B105" s="286" t="s">
        <v>469</v>
      </c>
      <c r="C105" s="286"/>
      <c r="D105" s="286"/>
      <c r="E105" s="286"/>
      <c r="F105" s="33"/>
      <c r="G105" s="229"/>
      <c r="H105" s="34" t="s">
        <v>23</v>
      </c>
      <c r="I105" s="230">
        <f t="shared" si="60"/>
        <v>0</v>
      </c>
      <c r="J105" s="32"/>
      <c r="K105" s="35">
        <f t="shared" si="61"/>
        <v>0</v>
      </c>
      <c r="L105" s="35">
        <f t="shared" si="62"/>
        <v>0</v>
      </c>
      <c r="M105" s="35">
        <f t="shared" si="63"/>
        <v>0</v>
      </c>
      <c r="N105" s="1">
        <f t="shared" si="64"/>
        <v>0</v>
      </c>
      <c r="O105" s="1">
        <f t="shared" si="65"/>
        <v>0</v>
      </c>
      <c r="Q105" s="159"/>
      <c r="R105" s="159"/>
      <c r="S105" s="163"/>
      <c r="T105" s="162"/>
      <c r="V105" s="165">
        <f t="shared" si="66"/>
        <v>0</v>
      </c>
      <c r="W105" s="165">
        <f t="shared" si="66"/>
        <v>0</v>
      </c>
      <c r="X105" s="165">
        <f t="shared" si="66"/>
        <v>0</v>
      </c>
      <c r="Y105" s="165">
        <f t="shared" si="67"/>
        <v>0</v>
      </c>
      <c r="Z105" s="165">
        <f t="shared" si="67"/>
        <v>0</v>
      </c>
      <c r="AA105" s="165">
        <f t="shared" si="67"/>
        <v>0</v>
      </c>
      <c r="AB105" s="165">
        <f t="shared" si="67"/>
        <v>0</v>
      </c>
      <c r="AC105" s="165">
        <f t="shared" si="67"/>
        <v>0</v>
      </c>
      <c r="AE105" s="35">
        <f t="shared" si="68"/>
        <v>0</v>
      </c>
      <c r="AF105" s="35">
        <f t="shared" si="68"/>
        <v>0</v>
      </c>
      <c r="AG105" s="35">
        <f t="shared" si="68"/>
        <v>0</v>
      </c>
      <c r="AH105" s="35">
        <f t="shared" si="68"/>
        <v>0</v>
      </c>
      <c r="AI105" s="35">
        <f t="shared" si="68"/>
        <v>0</v>
      </c>
      <c r="AJ105" s="35">
        <f t="shared" si="68"/>
        <v>0</v>
      </c>
      <c r="AK105" s="35">
        <f t="shared" si="68"/>
        <v>0</v>
      </c>
      <c r="AL105" s="35">
        <f t="shared" si="68"/>
        <v>0</v>
      </c>
    </row>
    <row r="106" spans="1:38" ht="12.75" customHeight="1" x14ac:dyDescent="0.2">
      <c r="A106" s="128" t="s">
        <v>470</v>
      </c>
      <c r="B106" s="286" t="s">
        <v>471</v>
      </c>
      <c r="C106" s="286"/>
      <c r="D106" s="286"/>
      <c r="E106" s="286"/>
      <c r="F106" s="33"/>
      <c r="G106" s="229"/>
      <c r="H106" s="34" t="s">
        <v>23</v>
      </c>
      <c r="I106" s="230">
        <f t="shared" si="60"/>
        <v>0</v>
      </c>
      <c r="J106" s="32"/>
      <c r="K106" s="35">
        <f t="shared" si="61"/>
        <v>0</v>
      </c>
      <c r="L106" s="35">
        <f t="shared" si="62"/>
        <v>0</v>
      </c>
      <c r="M106" s="35">
        <f t="shared" si="63"/>
        <v>0</v>
      </c>
      <c r="N106" s="1">
        <f t="shared" si="64"/>
        <v>0</v>
      </c>
      <c r="O106" s="1">
        <f t="shared" si="65"/>
        <v>0</v>
      </c>
      <c r="Q106" s="159"/>
      <c r="R106" s="159"/>
      <c r="S106" s="163"/>
      <c r="T106" s="162"/>
      <c r="V106" s="165">
        <f t="shared" si="66"/>
        <v>0</v>
      </c>
      <c r="W106" s="165">
        <f t="shared" si="66"/>
        <v>0</v>
      </c>
      <c r="X106" s="165">
        <f t="shared" si="66"/>
        <v>0</v>
      </c>
      <c r="Y106" s="165">
        <f t="shared" si="67"/>
        <v>0</v>
      </c>
      <c r="Z106" s="165">
        <f t="shared" si="67"/>
        <v>0</v>
      </c>
      <c r="AA106" s="165">
        <f t="shared" si="67"/>
        <v>0</v>
      </c>
      <c r="AB106" s="165">
        <f t="shared" si="67"/>
        <v>0</v>
      </c>
      <c r="AC106" s="165">
        <f t="shared" si="67"/>
        <v>0</v>
      </c>
      <c r="AE106" s="35">
        <f t="shared" si="68"/>
        <v>0</v>
      </c>
      <c r="AF106" s="35">
        <f t="shared" si="68"/>
        <v>0</v>
      </c>
      <c r="AG106" s="35">
        <f t="shared" si="68"/>
        <v>0</v>
      </c>
      <c r="AH106" s="35">
        <f t="shared" si="68"/>
        <v>0</v>
      </c>
      <c r="AI106" s="35">
        <f t="shared" si="68"/>
        <v>0</v>
      </c>
      <c r="AJ106" s="35">
        <f t="shared" si="68"/>
        <v>0</v>
      </c>
      <c r="AK106" s="35">
        <f t="shared" si="68"/>
        <v>0</v>
      </c>
      <c r="AL106" s="35">
        <f t="shared" si="68"/>
        <v>0</v>
      </c>
    </row>
    <row r="107" spans="1:38" ht="12.75" customHeight="1" x14ac:dyDescent="0.2">
      <c r="A107" s="128" t="s">
        <v>472</v>
      </c>
      <c r="B107" s="286" t="s">
        <v>473</v>
      </c>
      <c r="C107" s="286"/>
      <c r="D107" s="286"/>
      <c r="E107" s="286"/>
      <c r="F107" s="33"/>
      <c r="G107" s="229"/>
      <c r="H107" s="34" t="s">
        <v>23</v>
      </c>
      <c r="I107" s="230">
        <f t="shared" si="60"/>
        <v>0</v>
      </c>
      <c r="J107" s="32"/>
      <c r="K107" s="35">
        <f t="shared" si="61"/>
        <v>0</v>
      </c>
      <c r="L107" s="35">
        <f t="shared" si="62"/>
        <v>0</v>
      </c>
      <c r="M107" s="35">
        <f t="shared" si="63"/>
        <v>0</v>
      </c>
      <c r="N107" s="1">
        <f t="shared" si="64"/>
        <v>0</v>
      </c>
      <c r="O107" s="1">
        <f t="shared" si="65"/>
        <v>0</v>
      </c>
      <c r="Q107" s="159"/>
      <c r="R107" s="159"/>
      <c r="S107" s="163"/>
      <c r="T107" s="162"/>
      <c r="V107" s="165">
        <f t="shared" si="66"/>
        <v>0</v>
      </c>
      <c r="W107" s="165">
        <f t="shared" si="66"/>
        <v>0</v>
      </c>
      <c r="X107" s="165">
        <f t="shared" si="66"/>
        <v>0</v>
      </c>
      <c r="Y107" s="165">
        <f t="shared" si="67"/>
        <v>0</v>
      </c>
      <c r="Z107" s="165">
        <f t="shared" si="67"/>
        <v>0</v>
      </c>
      <c r="AA107" s="165">
        <f t="shared" si="67"/>
        <v>0</v>
      </c>
      <c r="AB107" s="165">
        <f t="shared" si="67"/>
        <v>0</v>
      </c>
      <c r="AC107" s="165">
        <f t="shared" si="67"/>
        <v>0</v>
      </c>
      <c r="AE107" s="35">
        <f t="shared" si="68"/>
        <v>0</v>
      </c>
      <c r="AF107" s="35">
        <f t="shared" si="68"/>
        <v>0</v>
      </c>
      <c r="AG107" s="35">
        <f t="shared" si="68"/>
        <v>0</v>
      </c>
      <c r="AH107" s="35">
        <f t="shared" si="68"/>
        <v>0</v>
      </c>
      <c r="AI107" s="35">
        <f t="shared" si="68"/>
        <v>0</v>
      </c>
      <c r="AJ107" s="35">
        <f t="shared" si="68"/>
        <v>0</v>
      </c>
      <c r="AK107" s="35">
        <f t="shared" si="68"/>
        <v>0</v>
      </c>
      <c r="AL107" s="35">
        <f t="shared" si="68"/>
        <v>0</v>
      </c>
    </row>
    <row r="108" spans="1:38" ht="12.75" customHeight="1" x14ac:dyDescent="0.2">
      <c r="A108" s="128" t="s">
        <v>474</v>
      </c>
      <c r="B108" s="286" t="s">
        <v>475</v>
      </c>
      <c r="C108" s="286"/>
      <c r="D108" s="286"/>
      <c r="E108" s="286"/>
      <c r="F108" s="33"/>
      <c r="G108" s="229"/>
      <c r="H108" s="34" t="s">
        <v>23</v>
      </c>
      <c r="I108" s="230">
        <f t="shared" si="60"/>
        <v>0</v>
      </c>
      <c r="J108" s="32"/>
      <c r="K108" s="35">
        <f t="shared" si="61"/>
        <v>0</v>
      </c>
      <c r="L108" s="35">
        <f t="shared" si="62"/>
        <v>0</v>
      </c>
      <c r="M108" s="35">
        <f t="shared" si="63"/>
        <v>0</v>
      </c>
      <c r="N108" s="1">
        <f t="shared" si="64"/>
        <v>0</v>
      </c>
      <c r="O108" s="1">
        <f t="shared" si="65"/>
        <v>0</v>
      </c>
      <c r="Q108" s="159"/>
      <c r="R108" s="159"/>
      <c r="S108" s="163"/>
      <c r="T108" s="162"/>
      <c r="V108" s="165">
        <f t="shared" si="66"/>
        <v>0</v>
      </c>
      <c r="W108" s="165">
        <f t="shared" si="66"/>
        <v>0</v>
      </c>
      <c r="X108" s="165">
        <f t="shared" si="66"/>
        <v>0</v>
      </c>
      <c r="Y108" s="165">
        <f t="shared" si="67"/>
        <v>0</v>
      </c>
      <c r="Z108" s="165">
        <f t="shared" si="67"/>
        <v>0</v>
      </c>
      <c r="AA108" s="165">
        <f t="shared" si="67"/>
        <v>0</v>
      </c>
      <c r="AB108" s="165">
        <f t="shared" si="67"/>
        <v>0</v>
      </c>
      <c r="AC108" s="165">
        <f t="shared" si="67"/>
        <v>0</v>
      </c>
      <c r="AE108" s="35">
        <f t="shared" si="68"/>
        <v>0</v>
      </c>
      <c r="AF108" s="35">
        <f t="shared" si="68"/>
        <v>0</v>
      </c>
      <c r="AG108" s="35">
        <f t="shared" si="68"/>
        <v>0</v>
      </c>
      <c r="AH108" s="35">
        <f t="shared" si="68"/>
        <v>0</v>
      </c>
      <c r="AI108" s="35">
        <f t="shared" si="68"/>
        <v>0</v>
      </c>
      <c r="AJ108" s="35">
        <f t="shared" si="68"/>
        <v>0</v>
      </c>
      <c r="AK108" s="35">
        <f t="shared" si="68"/>
        <v>0</v>
      </c>
      <c r="AL108" s="35">
        <f t="shared" si="68"/>
        <v>0</v>
      </c>
    </row>
    <row r="109" spans="1:38" ht="12.75" customHeight="1" x14ac:dyDescent="0.2">
      <c r="A109" s="128" t="s">
        <v>476</v>
      </c>
      <c r="B109" s="286" t="s">
        <v>477</v>
      </c>
      <c r="C109" s="286"/>
      <c r="D109" s="286"/>
      <c r="E109" s="286"/>
      <c r="F109" s="33"/>
      <c r="G109" s="229"/>
      <c r="H109" s="34" t="s">
        <v>23</v>
      </c>
      <c r="I109" s="230">
        <f t="shared" si="60"/>
        <v>0</v>
      </c>
      <c r="J109" s="32"/>
      <c r="K109" s="35">
        <f t="shared" si="61"/>
        <v>0</v>
      </c>
      <c r="L109" s="35">
        <f t="shared" si="62"/>
        <v>0</v>
      </c>
      <c r="M109" s="35">
        <f t="shared" si="63"/>
        <v>0</v>
      </c>
      <c r="N109" s="1">
        <f t="shared" si="64"/>
        <v>0</v>
      </c>
      <c r="O109" s="1">
        <f t="shared" si="65"/>
        <v>0</v>
      </c>
      <c r="Q109" s="159"/>
      <c r="R109" s="159"/>
      <c r="S109" s="163"/>
      <c r="T109" s="162"/>
      <c r="V109" s="165">
        <f t="shared" si="66"/>
        <v>0</v>
      </c>
      <c r="W109" s="165">
        <f t="shared" si="66"/>
        <v>0</v>
      </c>
      <c r="X109" s="165">
        <f t="shared" si="66"/>
        <v>0</v>
      </c>
      <c r="Y109" s="165">
        <f t="shared" si="67"/>
        <v>0</v>
      </c>
      <c r="Z109" s="165">
        <f t="shared" si="67"/>
        <v>0</v>
      </c>
      <c r="AA109" s="165">
        <f t="shared" si="67"/>
        <v>0</v>
      </c>
      <c r="AB109" s="165">
        <f t="shared" si="67"/>
        <v>0</v>
      </c>
      <c r="AC109" s="165">
        <f t="shared" si="67"/>
        <v>0</v>
      </c>
      <c r="AE109" s="35">
        <f t="shared" si="68"/>
        <v>0</v>
      </c>
      <c r="AF109" s="35">
        <f t="shared" si="68"/>
        <v>0</v>
      </c>
      <c r="AG109" s="35">
        <f t="shared" si="68"/>
        <v>0</v>
      </c>
      <c r="AH109" s="35">
        <f t="shared" si="68"/>
        <v>0</v>
      </c>
      <c r="AI109" s="35">
        <f t="shared" si="68"/>
        <v>0</v>
      </c>
      <c r="AJ109" s="35">
        <f t="shared" si="68"/>
        <v>0</v>
      </c>
      <c r="AK109" s="35">
        <f t="shared" si="68"/>
        <v>0</v>
      </c>
      <c r="AL109" s="35">
        <f t="shared" si="68"/>
        <v>0</v>
      </c>
    </row>
    <row r="110" spans="1:38" ht="12.75" customHeight="1" x14ac:dyDescent="0.2">
      <c r="A110" s="128" t="s">
        <v>478</v>
      </c>
      <c r="B110" s="286" t="s">
        <v>479</v>
      </c>
      <c r="C110" s="286"/>
      <c r="D110" s="286"/>
      <c r="E110" s="286"/>
      <c r="F110" s="33"/>
      <c r="G110" s="229"/>
      <c r="H110" s="34" t="s">
        <v>23</v>
      </c>
      <c r="I110" s="230">
        <f t="shared" si="60"/>
        <v>0</v>
      </c>
      <c r="J110" s="32"/>
      <c r="K110" s="35">
        <f t="shared" si="61"/>
        <v>0</v>
      </c>
      <c r="L110" s="35">
        <f t="shared" si="62"/>
        <v>0</v>
      </c>
      <c r="M110" s="35">
        <f t="shared" si="63"/>
        <v>0</v>
      </c>
      <c r="N110" s="1">
        <f t="shared" si="64"/>
        <v>0</v>
      </c>
      <c r="O110" s="1">
        <f t="shared" si="65"/>
        <v>0</v>
      </c>
      <c r="Q110" s="159"/>
      <c r="R110" s="159"/>
      <c r="S110" s="163"/>
      <c r="T110" s="162"/>
      <c r="V110" s="165">
        <f t="shared" si="66"/>
        <v>0</v>
      </c>
      <c r="W110" s="165">
        <f t="shared" si="66"/>
        <v>0</v>
      </c>
      <c r="X110" s="165">
        <f t="shared" si="66"/>
        <v>0</v>
      </c>
      <c r="Y110" s="165">
        <f t="shared" si="67"/>
        <v>0</v>
      </c>
      <c r="Z110" s="165">
        <f t="shared" si="67"/>
        <v>0</v>
      </c>
      <c r="AA110" s="165">
        <f t="shared" si="67"/>
        <v>0</v>
      </c>
      <c r="AB110" s="165">
        <f t="shared" si="67"/>
        <v>0</v>
      </c>
      <c r="AC110" s="165">
        <f t="shared" si="67"/>
        <v>0</v>
      </c>
      <c r="AE110" s="35">
        <f t="shared" si="68"/>
        <v>0</v>
      </c>
      <c r="AF110" s="35">
        <f t="shared" si="68"/>
        <v>0</v>
      </c>
      <c r="AG110" s="35">
        <f t="shared" si="68"/>
        <v>0</v>
      </c>
      <c r="AH110" s="35">
        <f t="shared" si="68"/>
        <v>0</v>
      </c>
      <c r="AI110" s="35">
        <f t="shared" si="68"/>
        <v>0</v>
      </c>
      <c r="AJ110" s="35">
        <f t="shared" si="68"/>
        <v>0</v>
      </c>
      <c r="AK110" s="35">
        <f t="shared" si="68"/>
        <v>0</v>
      </c>
      <c r="AL110" s="35">
        <f t="shared" si="68"/>
        <v>0</v>
      </c>
    </row>
    <row r="111" spans="1:38" ht="12.75" customHeight="1" x14ac:dyDescent="0.2">
      <c r="A111" s="128" t="s">
        <v>480</v>
      </c>
      <c r="B111" s="286" t="s">
        <v>481</v>
      </c>
      <c r="C111" s="286"/>
      <c r="D111" s="286"/>
      <c r="E111" s="286"/>
      <c r="F111" s="33"/>
      <c r="G111" s="229"/>
      <c r="H111" s="34" t="s">
        <v>23</v>
      </c>
      <c r="I111" s="230">
        <f t="shared" si="60"/>
        <v>0</v>
      </c>
      <c r="J111" s="32"/>
      <c r="K111" s="35">
        <f t="shared" si="61"/>
        <v>0</v>
      </c>
      <c r="L111" s="35">
        <f t="shared" si="62"/>
        <v>0</v>
      </c>
      <c r="M111" s="35">
        <f t="shared" si="63"/>
        <v>0</v>
      </c>
      <c r="N111" s="1">
        <f t="shared" si="64"/>
        <v>0</v>
      </c>
      <c r="O111" s="1">
        <f t="shared" si="65"/>
        <v>0</v>
      </c>
      <c r="Q111" s="159"/>
      <c r="R111" s="159"/>
      <c r="S111" s="163"/>
      <c r="T111" s="162"/>
      <c r="V111" s="165">
        <f t="shared" si="66"/>
        <v>0</v>
      </c>
      <c r="W111" s="165">
        <f t="shared" si="66"/>
        <v>0</v>
      </c>
      <c r="X111" s="165">
        <f t="shared" si="66"/>
        <v>0</v>
      </c>
      <c r="Y111" s="165">
        <f t="shared" si="67"/>
        <v>0</v>
      </c>
      <c r="Z111" s="165">
        <f t="shared" si="67"/>
        <v>0</v>
      </c>
      <c r="AA111" s="165">
        <f t="shared" si="67"/>
        <v>0</v>
      </c>
      <c r="AB111" s="165">
        <f t="shared" si="67"/>
        <v>0</v>
      </c>
      <c r="AC111" s="165">
        <f t="shared" si="67"/>
        <v>0</v>
      </c>
      <c r="AE111" s="35">
        <f t="shared" si="68"/>
        <v>0</v>
      </c>
      <c r="AF111" s="35">
        <f t="shared" si="68"/>
        <v>0</v>
      </c>
      <c r="AG111" s="35">
        <f t="shared" si="68"/>
        <v>0</v>
      </c>
      <c r="AH111" s="35">
        <f t="shared" si="68"/>
        <v>0</v>
      </c>
      <c r="AI111" s="35">
        <f t="shared" si="68"/>
        <v>0</v>
      </c>
      <c r="AJ111" s="35">
        <f t="shared" si="68"/>
        <v>0</v>
      </c>
      <c r="AK111" s="35">
        <f t="shared" si="68"/>
        <v>0</v>
      </c>
      <c r="AL111" s="35">
        <f t="shared" si="68"/>
        <v>0</v>
      </c>
    </row>
    <row r="112" spans="1:38" ht="12.75" customHeight="1" x14ac:dyDescent="0.2">
      <c r="A112" s="128" t="s">
        <v>482</v>
      </c>
      <c r="B112" s="286" t="s">
        <v>483</v>
      </c>
      <c r="C112" s="286"/>
      <c r="D112" s="286"/>
      <c r="E112" s="286"/>
      <c r="F112" s="33"/>
      <c r="G112" s="229"/>
      <c r="H112" s="34" t="s">
        <v>23</v>
      </c>
      <c r="I112" s="230">
        <f t="shared" si="60"/>
        <v>0</v>
      </c>
      <c r="J112" s="32"/>
      <c r="K112" s="35">
        <f t="shared" si="61"/>
        <v>0</v>
      </c>
      <c r="L112" s="35">
        <f t="shared" si="62"/>
        <v>0</v>
      </c>
      <c r="M112" s="35">
        <f t="shared" si="63"/>
        <v>0</v>
      </c>
      <c r="N112" s="1">
        <f t="shared" si="64"/>
        <v>0</v>
      </c>
      <c r="O112" s="1">
        <f t="shared" si="65"/>
        <v>0</v>
      </c>
      <c r="Q112" s="159"/>
      <c r="R112" s="159"/>
      <c r="S112" s="163"/>
      <c r="T112" s="162"/>
      <c r="V112" s="165">
        <f t="shared" si="66"/>
        <v>0</v>
      </c>
      <c r="W112" s="165">
        <f t="shared" si="66"/>
        <v>0</v>
      </c>
      <c r="X112" s="165">
        <f t="shared" si="66"/>
        <v>0</v>
      </c>
      <c r="Y112" s="165">
        <f t="shared" si="67"/>
        <v>0</v>
      </c>
      <c r="Z112" s="165">
        <f t="shared" si="67"/>
        <v>0</v>
      </c>
      <c r="AA112" s="165">
        <f t="shared" si="67"/>
        <v>0</v>
      </c>
      <c r="AB112" s="165">
        <f t="shared" si="67"/>
        <v>0</v>
      </c>
      <c r="AC112" s="165">
        <f t="shared" si="67"/>
        <v>0</v>
      </c>
      <c r="AE112" s="35">
        <f t="shared" si="68"/>
        <v>0</v>
      </c>
      <c r="AF112" s="35">
        <f t="shared" si="68"/>
        <v>0</v>
      </c>
      <c r="AG112" s="35">
        <f t="shared" si="68"/>
        <v>0</v>
      </c>
      <c r="AH112" s="35">
        <f t="shared" si="68"/>
        <v>0</v>
      </c>
      <c r="AI112" s="35">
        <f t="shared" si="68"/>
        <v>0</v>
      </c>
      <c r="AJ112" s="35">
        <f t="shared" si="68"/>
        <v>0</v>
      </c>
      <c r="AK112" s="35">
        <f t="shared" si="68"/>
        <v>0</v>
      </c>
      <c r="AL112" s="35">
        <f t="shared" si="68"/>
        <v>0</v>
      </c>
    </row>
    <row r="113" spans="1:38" ht="12.75" customHeight="1" x14ac:dyDescent="0.2">
      <c r="A113" s="128" t="s">
        <v>484</v>
      </c>
      <c r="B113" s="286" t="s">
        <v>485</v>
      </c>
      <c r="C113" s="286"/>
      <c r="D113" s="286"/>
      <c r="E113" s="286"/>
      <c r="F113" s="33"/>
      <c r="G113" s="229"/>
      <c r="H113" s="34" t="s">
        <v>23</v>
      </c>
      <c r="I113" s="230">
        <f t="shared" si="60"/>
        <v>0</v>
      </c>
      <c r="J113" s="32"/>
      <c r="K113" s="35">
        <f t="shared" si="61"/>
        <v>0</v>
      </c>
      <c r="L113" s="35">
        <f t="shared" si="62"/>
        <v>0</v>
      </c>
      <c r="M113" s="35">
        <f t="shared" si="63"/>
        <v>0</v>
      </c>
      <c r="N113" s="1">
        <f t="shared" si="64"/>
        <v>0</v>
      </c>
      <c r="O113" s="1">
        <f t="shared" si="65"/>
        <v>0</v>
      </c>
      <c r="Q113" s="159"/>
      <c r="R113" s="159"/>
      <c r="S113" s="163"/>
      <c r="T113" s="162"/>
      <c r="V113" s="165">
        <f t="shared" si="66"/>
        <v>0</v>
      </c>
      <c r="W113" s="165">
        <f t="shared" si="66"/>
        <v>0</v>
      </c>
      <c r="X113" s="165">
        <f t="shared" si="66"/>
        <v>0</v>
      </c>
      <c r="Y113" s="165">
        <f t="shared" si="67"/>
        <v>0</v>
      </c>
      <c r="Z113" s="165">
        <f t="shared" si="67"/>
        <v>0</v>
      </c>
      <c r="AA113" s="165">
        <f t="shared" si="67"/>
        <v>0</v>
      </c>
      <c r="AB113" s="165">
        <f t="shared" si="67"/>
        <v>0</v>
      </c>
      <c r="AC113" s="165">
        <f t="shared" si="67"/>
        <v>0</v>
      </c>
      <c r="AE113" s="35">
        <f t="shared" si="68"/>
        <v>0</v>
      </c>
      <c r="AF113" s="35">
        <f t="shared" si="68"/>
        <v>0</v>
      </c>
      <c r="AG113" s="35">
        <f t="shared" si="68"/>
        <v>0</v>
      </c>
      <c r="AH113" s="35">
        <f t="shared" si="68"/>
        <v>0</v>
      </c>
      <c r="AI113" s="35">
        <f t="shared" si="68"/>
        <v>0</v>
      </c>
      <c r="AJ113" s="35">
        <f t="shared" si="68"/>
        <v>0</v>
      </c>
      <c r="AK113" s="35">
        <f t="shared" si="68"/>
        <v>0</v>
      </c>
      <c r="AL113" s="35">
        <f t="shared" si="68"/>
        <v>0</v>
      </c>
    </row>
    <row r="114" spans="1:38" ht="12.75" customHeight="1" x14ac:dyDescent="0.2">
      <c r="A114" s="128" t="s">
        <v>486</v>
      </c>
      <c r="B114" s="286" t="s">
        <v>487</v>
      </c>
      <c r="C114" s="286"/>
      <c r="D114" s="286"/>
      <c r="E114" s="286"/>
      <c r="F114" s="33"/>
      <c r="G114" s="229"/>
      <c r="H114" s="34" t="s">
        <v>23</v>
      </c>
      <c r="I114" s="230">
        <f t="shared" si="60"/>
        <v>0</v>
      </c>
      <c r="J114" s="32"/>
      <c r="K114" s="35">
        <f t="shared" si="61"/>
        <v>0</v>
      </c>
      <c r="L114" s="35">
        <f t="shared" si="62"/>
        <v>0</v>
      </c>
      <c r="M114" s="35">
        <f t="shared" si="63"/>
        <v>0</v>
      </c>
      <c r="N114" s="1">
        <f t="shared" si="64"/>
        <v>0</v>
      </c>
      <c r="O114" s="1">
        <f t="shared" si="65"/>
        <v>0</v>
      </c>
      <c r="Q114" s="159"/>
      <c r="R114" s="159"/>
      <c r="S114" s="163"/>
      <c r="T114" s="162"/>
      <c r="V114" s="165">
        <f t="shared" si="66"/>
        <v>0</v>
      </c>
      <c r="W114" s="165">
        <f t="shared" si="66"/>
        <v>0</v>
      </c>
      <c r="X114" s="165">
        <f t="shared" si="66"/>
        <v>0</v>
      </c>
      <c r="Y114" s="165">
        <f t="shared" ref="Y114:AC120" si="69">IF($H114=Y$30,$O114,0)</f>
        <v>0</v>
      </c>
      <c r="Z114" s="165">
        <f t="shared" si="69"/>
        <v>0</v>
      </c>
      <c r="AA114" s="165">
        <f t="shared" si="69"/>
        <v>0</v>
      </c>
      <c r="AB114" s="165">
        <f t="shared" si="69"/>
        <v>0</v>
      </c>
      <c r="AC114" s="165">
        <f t="shared" si="69"/>
        <v>0</v>
      </c>
      <c r="AE114" s="35">
        <f t="shared" ref="AE114:AL120" si="70">IF($H114=AE$30,$K114,0)</f>
        <v>0</v>
      </c>
      <c r="AF114" s="35">
        <f t="shared" si="70"/>
        <v>0</v>
      </c>
      <c r="AG114" s="35">
        <f t="shared" si="70"/>
        <v>0</v>
      </c>
      <c r="AH114" s="35">
        <f t="shared" si="70"/>
        <v>0</v>
      </c>
      <c r="AI114" s="35">
        <f t="shared" si="70"/>
        <v>0</v>
      </c>
      <c r="AJ114" s="35">
        <f t="shared" si="70"/>
        <v>0</v>
      </c>
      <c r="AK114" s="35">
        <f t="shared" si="70"/>
        <v>0</v>
      </c>
      <c r="AL114" s="35">
        <f t="shared" si="70"/>
        <v>0</v>
      </c>
    </row>
    <row r="115" spans="1:38" ht="22.35" customHeight="1" x14ac:dyDescent="0.2">
      <c r="A115" s="128" t="s">
        <v>488</v>
      </c>
      <c r="B115" s="286" t="s">
        <v>489</v>
      </c>
      <c r="C115" s="286"/>
      <c r="D115" s="286"/>
      <c r="E115" s="286"/>
      <c r="F115" s="33"/>
      <c r="G115" s="229"/>
      <c r="H115" s="34" t="s">
        <v>23</v>
      </c>
      <c r="I115" s="230">
        <f t="shared" si="60"/>
        <v>0</v>
      </c>
      <c r="J115" s="32"/>
      <c r="K115" s="35">
        <f t="shared" si="61"/>
        <v>0</v>
      </c>
      <c r="L115" s="35">
        <f t="shared" si="62"/>
        <v>0</v>
      </c>
      <c r="M115" s="35">
        <f t="shared" si="63"/>
        <v>0</v>
      </c>
      <c r="N115" s="1">
        <f t="shared" si="64"/>
        <v>0</v>
      </c>
      <c r="O115" s="1">
        <f t="shared" si="65"/>
        <v>0</v>
      </c>
      <c r="Q115" s="159"/>
      <c r="R115" s="159"/>
      <c r="S115" s="163"/>
      <c r="T115" s="162"/>
      <c r="V115" s="165">
        <f t="shared" si="66"/>
        <v>0</v>
      </c>
      <c r="W115" s="165">
        <f t="shared" si="66"/>
        <v>0</v>
      </c>
      <c r="X115" s="165">
        <f t="shared" si="66"/>
        <v>0</v>
      </c>
      <c r="Y115" s="165">
        <f t="shared" si="69"/>
        <v>0</v>
      </c>
      <c r="Z115" s="165">
        <f t="shared" si="69"/>
        <v>0</v>
      </c>
      <c r="AA115" s="165">
        <f t="shared" si="69"/>
        <v>0</v>
      </c>
      <c r="AB115" s="165">
        <f t="shared" si="69"/>
        <v>0</v>
      </c>
      <c r="AC115" s="165">
        <f t="shared" si="69"/>
        <v>0</v>
      </c>
      <c r="AE115" s="35">
        <f t="shared" si="70"/>
        <v>0</v>
      </c>
      <c r="AF115" s="35">
        <f t="shared" si="70"/>
        <v>0</v>
      </c>
      <c r="AG115" s="35">
        <f t="shared" si="70"/>
        <v>0</v>
      </c>
      <c r="AH115" s="35">
        <f t="shared" si="70"/>
        <v>0</v>
      </c>
      <c r="AI115" s="35">
        <f t="shared" si="70"/>
        <v>0</v>
      </c>
      <c r="AJ115" s="35">
        <f t="shared" si="70"/>
        <v>0</v>
      </c>
      <c r="AK115" s="35">
        <f t="shared" si="70"/>
        <v>0</v>
      </c>
      <c r="AL115" s="35">
        <f t="shared" si="70"/>
        <v>0</v>
      </c>
    </row>
    <row r="116" spans="1:38" ht="12.75" customHeight="1" x14ac:dyDescent="0.2">
      <c r="A116" s="128" t="s">
        <v>490</v>
      </c>
      <c r="B116" s="288" t="s">
        <v>493</v>
      </c>
      <c r="C116" s="288"/>
      <c r="D116" s="288"/>
      <c r="E116" s="288"/>
      <c r="F116" s="33"/>
      <c r="G116" s="229"/>
      <c r="H116" s="34" t="s">
        <v>23</v>
      </c>
      <c r="I116" s="230">
        <f t="shared" si="60"/>
        <v>0</v>
      </c>
      <c r="J116" s="32"/>
      <c r="K116" s="35">
        <f t="shared" si="61"/>
        <v>0</v>
      </c>
      <c r="L116" s="35">
        <f t="shared" si="62"/>
        <v>0</v>
      </c>
      <c r="M116" s="35">
        <f t="shared" si="63"/>
        <v>0</v>
      </c>
      <c r="N116" s="1">
        <f t="shared" si="64"/>
        <v>0</v>
      </c>
      <c r="O116" s="1">
        <f t="shared" si="65"/>
        <v>0</v>
      </c>
      <c r="Q116" s="159"/>
      <c r="R116" s="159"/>
      <c r="S116" s="163"/>
      <c r="T116" s="162"/>
      <c r="V116" s="165">
        <f t="shared" si="66"/>
        <v>0</v>
      </c>
      <c r="W116" s="165">
        <f t="shared" si="66"/>
        <v>0</v>
      </c>
      <c r="X116" s="165">
        <f t="shared" si="66"/>
        <v>0</v>
      </c>
      <c r="Y116" s="165">
        <f t="shared" si="69"/>
        <v>0</v>
      </c>
      <c r="Z116" s="165">
        <f t="shared" si="69"/>
        <v>0</v>
      </c>
      <c r="AA116" s="165">
        <f t="shared" si="69"/>
        <v>0</v>
      </c>
      <c r="AB116" s="165">
        <f t="shared" si="69"/>
        <v>0</v>
      </c>
      <c r="AC116" s="165">
        <f t="shared" si="69"/>
        <v>0</v>
      </c>
      <c r="AE116" s="35">
        <f t="shared" si="70"/>
        <v>0</v>
      </c>
      <c r="AF116" s="35">
        <f t="shared" si="70"/>
        <v>0</v>
      </c>
      <c r="AG116" s="35">
        <f t="shared" si="70"/>
        <v>0</v>
      </c>
      <c r="AH116" s="35">
        <f t="shared" si="70"/>
        <v>0</v>
      </c>
      <c r="AI116" s="35">
        <f t="shared" si="70"/>
        <v>0</v>
      </c>
      <c r="AJ116" s="35">
        <f t="shared" si="70"/>
        <v>0</v>
      </c>
      <c r="AK116" s="35">
        <f t="shared" si="70"/>
        <v>0</v>
      </c>
      <c r="AL116" s="35">
        <f t="shared" si="70"/>
        <v>0</v>
      </c>
    </row>
    <row r="117" spans="1:38" ht="12.75" customHeight="1" x14ac:dyDescent="0.2">
      <c r="A117" s="128" t="s">
        <v>492</v>
      </c>
      <c r="B117" s="288" t="s">
        <v>495</v>
      </c>
      <c r="C117" s="288"/>
      <c r="D117" s="288"/>
      <c r="E117" s="288"/>
      <c r="F117" s="33"/>
      <c r="G117" s="229"/>
      <c r="H117" s="34" t="s">
        <v>23</v>
      </c>
      <c r="I117" s="230">
        <f t="shared" si="60"/>
        <v>0</v>
      </c>
      <c r="J117" s="32"/>
      <c r="K117" s="35">
        <f t="shared" si="61"/>
        <v>0</v>
      </c>
      <c r="L117" s="35">
        <f t="shared" si="62"/>
        <v>0</v>
      </c>
      <c r="M117" s="35">
        <f t="shared" si="63"/>
        <v>0</v>
      </c>
      <c r="N117" s="1">
        <f t="shared" si="64"/>
        <v>0</v>
      </c>
      <c r="O117" s="1">
        <f t="shared" si="65"/>
        <v>0</v>
      </c>
      <c r="Q117" s="159"/>
      <c r="R117" s="159"/>
      <c r="S117" s="163"/>
      <c r="T117" s="162"/>
      <c r="V117" s="165">
        <f t="shared" si="66"/>
        <v>0</v>
      </c>
      <c r="W117" s="165">
        <f t="shared" si="66"/>
        <v>0</v>
      </c>
      <c r="X117" s="165">
        <f t="shared" si="66"/>
        <v>0</v>
      </c>
      <c r="Y117" s="165">
        <f t="shared" si="69"/>
        <v>0</v>
      </c>
      <c r="Z117" s="165">
        <f t="shared" si="69"/>
        <v>0</v>
      </c>
      <c r="AA117" s="165">
        <f t="shared" si="69"/>
        <v>0</v>
      </c>
      <c r="AB117" s="165">
        <f t="shared" si="69"/>
        <v>0</v>
      </c>
      <c r="AC117" s="165">
        <f t="shared" si="69"/>
        <v>0</v>
      </c>
      <c r="AE117" s="35">
        <f t="shared" si="70"/>
        <v>0</v>
      </c>
      <c r="AF117" s="35">
        <f t="shared" si="70"/>
        <v>0</v>
      </c>
      <c r="AG117" s="35">
        <f t="shared" si="70"/>
        <v>0</v>
      </c>
      <c r="AH117" s="35">
        <f t="shared" si="70"/>
        <v>0</v>
      </c>
      <c r="AI117" s="35">
        <f t="shared" si="70"/>
        <v>0</v>
      </c>
      <c r="AJ117" s="35">
        <f t="shared" si="70"/>
        <v>0</v>
      </c>
      <c r="AK117" s="35">
        <f t="shared" si="70"/>
        <v>0</v>
      </c>
      <c r="AL117" s="35">
        <f t="shared" si="70"/>
        <v>0</v>
      </c>
    </row>
    <row r="118" spans="1:38" x14ac:dyDescent="0.2">
      <c r="A118" s="128" t="s">
        <v>494</v>
      </c>
      <c r="B118" s="288"/>
      <c r="C118" s="288"/>
      <c r="D118" s="288"/>
      <c r="E118" s="288"/>
      <c r="F118" s="33"/>
      <c r="G118" s="229"/>
      <c r="H118" s="34" t="s">
        <v>23</v>
      </c>
      <c r="I118" s="230">
        <f t="shared" si="60"/>
        <v>0</v>
      </c>
      <c r="J118" s="32"/>
      <c r="K118" s="35">
        <f t="shared" si="61"/>
        <v>0</v>
      </c>
      <c r="L118" s="35">
        <f t="shared" si="62"/>
        <v>0</v>
      </c>
      <c r="M118" s="35">
        <f t="shared" si="63"/>
        <v>0</v>
      </c>
      <c r="N118" s="1">
        <f t="shared" si="64"/>
        <v>0</v>
      </c>
      <c r="O118" s="1">
        <f t="shared" si="65"/>
        <v>0</v>
      </c>
      <c r="Q118" s="159"/>
      <c r="R118" s="159"/>
      <c r="S118" s="163"/>
      <c r="T118" s="162"/>
      <c r="V118" s="165">
        <f t="shared" si="66"/>
        <v>0</v>
      </c>
      <c r="W118" s="165">
        <f t="shared" si="66"/>
        <v>0</v>
      </c>
      <c r="X118" s="165">
        <f t="shared" si="66"/>
        <v>0</v>
      </c>
      <c r="Y118" s="165">
        <f t="shared" si="69"/>
        <v>0</v>
      </c>
      <c r="Z118" s="165">
        <f t="shared" si="69"/>
        <v>0</v>
      </c>
      <c r="AA118" s="165">
        <f t="shared" si="69"/>
        <v>0</v>
      </c>
      <c r="AB118" s="165">
        <f t="shared" si="69"/>
        <v>0</v>
      </c>
      <c r="AC118" s="165">
        <f t="shared" si="69"/>
        <v>0</v>
      </c>
      <c r="AE118" s="35">
        <f t="shared" si="70"/>
        <v>0</v>
      </c>
      <c r="AF118" s="35">
        <f t="shared" si="70"/>
        <v>0</v>
      </c>
      <c r="AG118" s="35">
        <f t="shared" si="70"/>
        <v>0</v>
      </c>
      <c r="AH118" s="35">
        <f t="shared" si="70"/>
        <v>0</v>
      </c>
      <c r="AI118" s="35">
        <f t="shared" si="70"/>
        <v>0</v>
      </c>
      <c r="AJ118" s="35">
        <f t="shared" si="70"/>
        <v>0</v>
      </c>
      <c r="AK118" s="35">
        <f t="shared" si="70"/>
        <v>0</v>
      </c>
      <c r="AL118" s="35">
        <f t="shared" si="70"/>
        <v>0</v>
      </c>
    </row>
    <row r="119" spans="1:38" x14ac:dyDescent="0.2">
      <c r="A119" s="128" t="s">
        <v>496</v>
      </c>
      <c r="B119" s="288"/>
      <c r="C119" s="288"/>
      <c r="D119" s="288"/>
      <c r="E119" s="288"/>
      <c r="F119" s="33"/>
      <c r="G119" s="229"/>
      <c r="H119" s="34" t="s">
        <v>23</v>
      </c>
      <c r="I119" s="230">
        <f t="shared" si="60"/>
        <v>0</v>
      </c>
      <c r="J119" s="32"/>
      <c r="K119" s="35">
        <f t="shared" si="61"/>
        <v>0</v>
      </c>
      <c r="L119" s="35">
        <f t="shared" si="62"/>
        <v>0</v>
      </c>
      <c r="M119" s="35">
        <f t="shared" si="63"/>
        <v>0</v>
      </c>
      <c r="N119" s="1">
        <f t="shared" si="64"/>
        <v>0</v>
      </c>
      <c r="O119" s="1">
        <f t="shared" si="65"/>
        <v>0</v>
      </c>
      <c r="Q119" s="159"/>
      <c r="R119" s="159"/>
      <c r="S119" s="163"/>
      <c r="T119" s="162"/>
      <c r="V119" s="165">
        <f t="shared" si="66"/>
        <v>0</v>
      </c>
      <c r="W119" s="165">
        <f t="shared" si="66"/>
        <v>0</v>
      </c>
      <c r="X119" s="165">
        <f t="shared" si="66"/>
        <v>0</v>
      </c>
      <c r="Y119" s="165">
        <f t="shared" si="69"/>
        <v>0</v>
      </c>
      <c r="Z119" s="165">
        <f t="shared" si="69"/>
        <v>0</v>
      </c>
      <c r="AA119" s="165">
        <f t="shared" si="69"/>
        <v>0</v>
      </c>
      <c r="AB119" s="165">
        <f t="shared" si="69"/>
        <v>0</v>
      </c>
      <c r="AC119" s="165">
        <f t="shared" si="69"/>
        <v>0</v>
      </c>
      <c r="AE119" s="35">
        <f t="shared" si="70"/>
        <v>0</v>
      </c>
      <c r="AF119" s="35">
        <f t="shared" si="70"/>
        <v>0</v>
      </c>
      <c r="AG119" s="35">
        <f t="shared" si="70"/>
        <v>0</v>
      </c>
      <c r="AH119" s="35">
        <f t="shared" si="70"/>
        <v>0</v>
      </c>
      <c r="AI119" s="35">
        <f t="shared" si="70"/>
        <v>0</v>
      </c>
      <c r="AJ119" s="35">
        <f t="shared" si="70"/>
        <v>0</v>
      </c>
      <c r="AK119" s="35">
        <f t="shared" si="70"/>
        <v>0</v>
      </c>
      <c r="AL119" s="35">
        <f t="shared" si="70"/>
        <v>0</v>
      </c>
    </row>
    <row r="120" spans="1:38" x14ac:dyDescent="0.2">
      <c r="A120" s="128" t="s">
        <v>497</v>
      </c>
      <c r="B120" s="288"/>
      <c r="C120" s="288"/>
      <c r="D120" s="288"/>
      <c r="E120" s="288"/>
      <c r="F120" s="33">
        <v>1.5</v>
      </c>
      <c r="G120" s="229"/>
      <c r="H120" s="34" t="s">
        <v>23</v>
      </c>
      <c r="I120" s="230">
        <f t="shared" si="60"/>
        <v>0</v>
      </c>
      <c r="J120" s="32"/>
      <c r="K120" s="35">
        <f t="shared" si="61"/>
        <v>0</v>
      </c>
      <c r="L120" s="35">
        <f t="shared" si="62"/>
        <v>0</v>
      </c>
      <c r="M120" s="35">
        <f t="shared" si="63"/>
        <v>0</v>
      </c>
      <c r="N120" s="1">
        <f t="shared" si="64"/>
        <v>0</v>
      </c>
      <c r="O120" s="1">
        <f t="shared" si="65"/>
        <v>0</v>
      </c>
      <c r="Q120" s="159"/>
      <c r="R120" s="159"/>
      <c r="S120" s="163"/>
      <c r="T120" s="162"/>
      <c r="V120" s="165">
        <f t="shared" si="66"/>
        <v>0</v>
      </c>
      <c r="W120" s="165">
        <f t="shared" si="66"/>
        <v>0</v>
      </c>
      <c r="X120" s="165">
        <f t="shared" si="66"/>
        <v>0</v>
      </c>
      <c r="Y120" s="165">
        <f t="shared" si="69"/>
        <v>0</v>
      </c>
      <c r="Z120" s="165">
        <f t="shared" si="69"/>
        <v>0</v>
      </c>
      <c r="AA120" s="165">
        <f t="shared" si="69"/>
        <v>0</v>
      </c>
      <c r="AB120" s="165">
        <f t="shared" si="69"/>
        <v>0</v>
      </c>
      <c r="AC120" s="165">
        <f t="shared" si="69"/>
        <v>0</v>
      </c>
      <c r="AE120" s="35">
        <f t="shared" si="70"/>
        <v>0</v>
      </c>
      <c r="AF120" s="35">
        <f t="shared" si="70"/>
        <v>0</v>
      </c>
      <c r="AG120" s="35">
        <f t="shared" si="70"/>
        <v>0</v>
      </c>
      <c r="AH120" s="35">
        <f t="shared" si="70"/>
        <v>0</v>
      </c>
      <c r="AI120" s="35">
        <f t="shared" si="70"/>
        <v>0</v>
      </c>
      <c r="AJ120" s="35">
        <f t="shared" si="70"/>
        <v>0</v>
      </c>
      <c r="AK120" s="35">
        <f t="shared" si="70"/>
        <v>0</v>
      </c>
      <c r="AL120" s="35">
        <f t="shared" si="70"/>
        <v>0</v>
      </c>
    </row>
    <row r="121" spans="1:38" x14ac:dyDescent="0.2">
      <c r="A121" s="267" t="s">
        <v>498</v>
      </c>
      <c r="B121" s="267"/>
      <c r="C121" s="267"/>
      <c r="D121" s="267"/>
      <c r="E121" s="267"/>
      <c r="F121" s="2">
        <f>SUM(F104:F120)</f>
        <v>1.5</v>
      </c>
      <c r="G121" s="2">
        <f>SUM(G104:G120)</f>
        <v>0</v>
      </c>
      <c r="H121" s="2"/>
      <c r="I121" s="2"/>
      <c r="J121" s="2"/>
      <c r="K121" s="166">
        <f>SUM(K104:K120)</f>
        <v>0</v>
      </c>
      <c r="L121" s="166">
        <f>SUM(L104:L120)</f>
        <v>0</v>
      </c>
      <c r="M121" s="166">
        <f>SUM(M104:M120)</f>
        <v>0</v>
      </c>
      <c r="N121" s="2">
        <f>SUM(N104:N120)</f>
        <v>0</v>
      </c>
      <c r="O121" s="2">
        <f>SUM(O104:O120)</f>
        <v>0</v>
      </c>
      <c r="Q121" s="159"/>
      <c r="R121" s="159"/>
      <c r="S121" s="163"/>
      <c r="T121" s="162"/>
      <c r="V121" s="167">
        <f t="shared" ref="V121:AC121" si="71">SUM(V104:V120)</f>
        <v>0</v>
      </c>
      <c r="W121" s="167">
        <f t="shared" si="71"/>
        <v>0</v>
      </c>
      <c r="X121" s="167">
        <f t="shared" si="71"/>
        <v>0</v>
      </c>
      <c r="Y121" s="167">
        <f t="shared" si="71"/>
        <v>0</v>
      </c>
      <c r="Z121" s="167">
        <f t="shared" si="71"/>
        <v>0</v>
      </c>
      <c r="AA121" s="167">
        <f t="shared" si="71"/>
        <v>0</v>
      </c>
      <c r="AB121" s="167">
        <f t="shared" si="71"/>
        <v>0</v>
      </c>
      <c r="AC121" s="167">
        <f t="shared" si="71"/>
        <v>0</v>
      </c>
      <c r="AD121" s="169"/>
      <c r="AE121" s="166">
        <f t="shared" ref="AE121:AL121" si="72">SUM(AE104:AE120)</f>
        <v>0</v>
      </c>
      <c r="AF121" s="166">
        <f t="shared" si="72"/>
        <v>0</v>
      </c>
      <c r="AG121" s="166">
        <f t="shared" si="72"/>
        <v>0</v>
      </c>
      <c r="AH121" s="166">
        <f t="shared" si="72"/>
        <v>0</v>
      </c>
      <c r="AI121" s="166">
        <f t="shared" si="72"/>
        <v>0</v>
      </c>
      <c r="AJ121" s="166">
        <f t="shared" si="72"/>
        <v>0</v>
      </c>
      <c r="AK121" s="166">
        <f t="shared" si="72"/>
        <v>0</v>
      </c>
      <c r="AL121" s="166">
        <f t="shared" si="72"/>
        <v>0</v>
      </c>
    </row>
    <row r="122" spans="1:38" x14ac:dyDescent="0.2">
      <c r="Q122" s="159"/>
      <c r="R122" s="159"/>
      <c r="S122" s="163"/>
      <c r="T122" s="162"/>
    </row>
    <row r="123" spans="1:38" x14ac:dyDescent="0.2">
      <c r="A123" s="283" t="s">
        <v>499</v>
      </c>
      <c r="B123" s="283"/>
      <c r="C123" s="283"/>
      <c r="D123" s="283"/>
      <c r="E123" s="283"/>
      <c r="F123" s="283"/>
      <c r="G123" s="283"/>
      <c r="H123" s="283"/>
      <c r="I123" s="283"/>
      <c r="J123" s="283"/>
      <c r="K123" s="283"/>
      <c r="L123" s="283"/>
      <c r="M123" s="283"/>
      <c r="N123" s="283"/>
      <c r="O123" s="283"/>
      <c r="Q123" s="159"/>
      <c r="R123" s="159"/>
      <c r="S123" s="163"/>
      <c r="T123" s="162"/>
    </row>
    <row r="124" spans="1:38" ht="12.75" customHeight="1" x14ac:dyDescent="0.2">
      <c r="A124" s="309" t="s">
        <v>500</v>
      </c>
      <c r="B124" s="309"/>
      <c r="C124" s="309"/>
      <c r="D124" s="309"/>
      <c r="E124" s="309"/>
      <c r="F124" s="308" t="s">
        <v>46</v>
      </c>
      <c r="G124" s="307" t="s">
        <v>47</v>
      </c>
      <c r="H124" s="308" t="s">
        <v>48</v>
      </c>
      <c r="I124" s="307" t="s">
        <v>51</v>
      </c>
      <c r="J124" s="307" t="s">
        <v>607</v>
      </c>
      <c r="K124" s="307" t="s">
        <v>608</v>
      </c>
      <c r="L124" s="307" t="s">
        <v>609</v>
      </c>
      <c r="M124" s="307" t="s">
        <v>610</v>
      </c>
      <c r="N124" s="307" t="s">
        <v>611</v>
      </c>
      <c r="O124" s="307" t="s">
        <v>612</v>
      </c>
      <c r="Q124" s="159"/>
      <c r="R124" s="159"/>
      <c r="S124" s="163"/>
      <c r="T124" s="162"/>
      <c r="V124" s="17" t="s">
        <v>613</v>
      </c>
      <c r="AE124" s="17" t="s">
        <v>614</v>
      </c>
    </row>
    <row r="125" spans="1:38" ht="12.75" customHeight="1" x14ac:dyDescent="0.2">
      <c r="A125" s="309" t="s">
        <v>464</v>
      </c>
      <c r="B125" s="309"/>
      <c r="C125" s="309"/>
      <c r="D125" s="309"/>
      <c r="E125" s="309"/>
      <c r="F125" s="308"/>
      <c r="G125" s="307"/>
      <c r="H125" s="308"/>
      <c r="I125" s="308"/>
      <c r="J125" s="308"/>
      <c r="K125" s="308"/>
      <c r="L125" s="308"/>
      <c r="M125" s="308"/>
      <c r="N125" s="307"/>
      <c r="O125" s="307"/>
      <c r="Q125" s="159"/>
      <c r="R125" s="159"/>
      <c r="S125" s="163"/>
      <c r="T125" s="162"/>
      <c r="V125" s="23" t="s">
        <v>25</v>
      </c>
      <c r="W125" s="23" t="s">
        <v>28</v>
      </c>
      <c r="X125" s="23" t="s">
        <v>29</v>
      </c>
      <c r="Y125" s="23" t="s">
        <v>32</v>
      </c>
      <c r="Z125" s="23" t="s">
        <v>34</v>
      </c>
      <c r="AA125" s="23" t="s">
        <v>37</v>
      </c>
      <c r="AB125" s="23" t="s">
        <v>40</v>
      </c>
      <c r="AC125" s="23" t="s">
        <v>44</v>
      </c>
      <c r="AE125" s="23" t="s">
        <v>25</v>
      </c>
      <c r="AF125" s="23" t="s">
        <v>28</v>
      </c>
      <c r="AG125" s="23" t="s">
        <v>29</v>
      </c>
      <c r="AH125" s="23" t="s">
        <v>32</v>
      </c>
      <c r="AI125" s="23" t="s">
        <v>34</v>
      </c>
      <c r="AJ125" s="23" t="s">
        <v>37</v>
      </c>
      <c r="AK125" s="23" t="s">
        <v>40</v>
      </c>
      <c r="AL125" s="23" t="s">
        <v>44</v>
      </c>
    </row>
    <row r="126" spans="1:38" x14ac:dyDescent="0.2">
      <c r="A126" s="291" t="s">
        <v>501</v>
      </c>
      <c r="B126" s="292" t="s">
        <v>502</v>
      </c>
      <c r="C126" s="292"/>
      <c r="D126" s="292"/>
      <c r="E126" s="292"/>
      <c r="F126" s="33"/>
      <c r="G126" s="229"/>
      <c r="H126" s="34" t="s">
        <v>23</v>
      </c>
      <c r="I126" s="230">
        <f t="shared" ref="I126:I152" si="73">IFERROR(INDEX($S$1:$T$9,MATCH(H126,$S$1:$S$9,0),2),"")</f>
        <v>0</v>
      </c>
      <c r="J126" s="32"/>
      <c r="K126" s="35">
        <f t="shared" ref="K126:K152" si="74">IFERROR(IF(OR(J126=0,J126=""),F126*G126*I126,G126*J126),0)</f>
        <v>0</v>
      </c>
      <c r="L126" s="35">
        <f t="shared" ref="L126:L152" si="75">IF(OR(H126=S$2,H126=S$3,H126=S$4),K126,0)</f>
        <v>0</v>
      </c>
      <c r="M126" s="35">
        <f t="shared" ref="M126:M152" si="76">IF(OR(H126=S$5,H126=S$6,H126=S$7,H126=S$8,H126=S$9),K126,0)</f>
        <v>0</v>
      </c>
      <c r="N126" s="1">
        <f t="shared" ref="N126:N152" si="77">IF(OR(H126=S$2,H126=S$3,H126=S$4),F126*G126,0)</f>
        <v>0</v>
      </c>
      <c r="O126" s="1">
        <f t="shared" ref="O126:O152" si="78">IF(OR(H126=S$5,H126=S$6,H126=S$7,H126=S$8,H126=S$9),F126*G126,0)</f>
        <v>0</v>
      </c>
      <c r="Q126" s="159"/>
      <c r="R126" s="159"/>
      <c r="S126" s="163"/>
      <c r="T126" s="162"/>
      <c r="V126" s="165">
        <f t="shared" ref="V126:X152" si="79">IF($H126=V$30,$N126,0)</f>
        <v>0</v>
      </c>
      <c r="W126" s="165">
        <f t="shared" si="79"/>
        <v>0</v>
      </c>
      <c r="X126" s="165">
        <f t="shared" si="79"/>
        <v>0</v>
      </c>
      <c r="Y126" s="165">
        <f t="shared" ref="Y126:AC135" si="80">IF($H126=Y$30,$O126,0)</f>
        <v>0</v>
      </c>
      <c r="Z126" s="165">
        <f t="shared" si="80"/>
        <v>0</v>
      </c>
      <c r="AA126" s="165">
        <f t="shared" si="80"/>
        <v>0</v>
      </c>
      <c r="AB126" s="165">
        <f t="shared" si="80"/>
        <v>0</v>
      </c>
      <c r="AC126" s="165">
        <f t="shared" si="80"/>
        <v>0</v>
      </c>
      <c r="AE126" s="35">
        <f t="shared" ref="AE126:AL135" si="81">IF($H126=AE$30,$K126,0)</f>
        <v>0</v>
      </c>
      <c r="AF126" s="35">
        <f t="shared" si="81"/>
        <v>0</v>
      </c>
      <c r="AG126" s="35">
        <f t="shared" si="81"/>
        <v>0</v>
      </c>
      <c r="AH126" s="35">
        <f t="shared" si="81"/>
        <v>0</v>
      </c>
      <c r="AI126" s="35">
        <f t="shared" si="81"/>
        <v>0</v>
      </c>
      <c r="AJ126" s="35">
        <f t="shared" si="81"/>
        <v>0</v>
      </c>
      <c r="AK126" s="35">
        <f t="shared" si="81"/>
        <v>0</v>
      </c>
      <c r="AL126" s="35">
        <f t="shared" si="81"/>
        <v>0</v>
      </c>
    </row>
    <row r="127" spans="1:38" ht="12.75" customHeight="1" x14ac:dyDescent="0.2">
      <c r="A127" s="291"/>
      <c r="B127" s="286" t="s">
        <v>503</v>
      </c>
      <c r="C127" s="286"/>
      <c r="D127" s="286"/>
      <c r="E127" s="286"/>
      <c r="F127" s="33"/>
      <c r="G127" s="229"/>
      <c r="H127" s="34" t="s">
        <v>23</v>
      </c>
      <c r="I127" s="230">
        <f t="shared" si="73"/>
        <v>0</v>
      </c>
      <c r="J127" s="32"/>
      <c r="K127" s="35">
        <f t="shared" si="74"/>
        <v>0</v>
      </c>
      <c r="L127" s="35">
        <f t="shared" si="75"/>
        <v>0</v>
      </c>
      <c r="M127" s="35">
        <f t="shared" si="76"/>
        <v>0</v>
      </c>
      <c r="N127" s="1">
        <f t="shared" si="77"/>
        <v>0</v>
      </c>
      <c r="O127" s="1">
        <f t="shared" si="78"/>
        <v>0</v>
      </c>
      <c r="Q127" s="159"/>
      <c r="R127" s="159"/>
      <c r="S127" s="163"/>
      <c r="T127" s="162"/>
      <c r="V127" s="165">
        <f t="shared" si="79"/>
        <v>0</v>
      </c>
      <c r="W127" s="165">
        <f t="shared" si="79"/>
        <v>0</v>
      </c>
      <c r="X127" s="165">
        <f t="shared" si="79"/>
        <v>0</v>
      </c>
      <c r="Y127" s="165">
        <f t="shared" si="80"/>
        <v>0</v>
      </c>
      <c r="Z127" s="165">
        <f t="shared" si="80"/>
        <v>0</v>
      </c>
      <c r="AA127" s="165">
        <f t="shared" si="80"/>
        <v>0</v>
      </c>
      <c r="AB127" s="165">
        <f t="shared" si="80"/>
        <v>0</v>
      </c>
      <c r="AC127" s="165">
        <f t="shared" si="80"/>
        <v>0</v>
      </c>
      <c r="AE127" s="35">
        <f t="shared" si="81"/>
        <v>0</v>
      </c>
      <c r="AF127" s="35">
        <f t="shared" si="81"/>
        <v>0</v>
      </c>
      <c r="AG127" s="35">
        <f t="shared" si="81"/>
        <v>0</v>
      </c>
      <c r="AH127" s="35">
        <f t="shared" si="81"/>
        <v>0</v>
      </c>
      <c r="AI127" s="35">
        <f t="shared" si="81"/>
        <v>0</v>
      </c>
      <c r="AJ127" s="35">
        <f t="shared" si="81"/>
        <v>0</v>
      </c>
      <c r="AK127" s="35">
        <f t="shared" si="81"/>
        <v>0</v>
      </c>
      <c r="AL127" s="35">
        <f t="shared" si="81"/>
        <v>0</v>
      </c>
    </row>
    <row r="128" spans="1:38" ht="12.75" customHeight="1" x14ac:dyDescent="0.2">
      <c r="A128" s="291"/>
      <c r="B128" s="286" t="s">
        <v>504</v>
      </c>
      <c r="C128" s="286"/>
      <c r="D128" s="286"/>
      <c r="E128" s="286"/>
      <c r="F128" s="33"/>
      <c r="G128" s="229"/>
      <c r="H128" s="34" t="s">
        <v>23</v>
      </c>
      <c r="I128" s="230">
        <f t="shared" si="73"/>
        <v>0</v>
      </c>
      <c r="J128" s="32"/>
      <c r="K128" s="35">
        <f t="shared" si="74"/>
        <v>0</v>
      </c>
      <c r="L128" s="35">
        <f t="shared" si="75"/>
        <v>0</v>
      </c>
      <c r="M128" s="35">
        <f t="shared" si="76"/>
        <v>0</v>
      </c>
      <c r="N128" s="1">
        <f t="shared" si="77"/>
        <v>0</v>
      </c>
      <c r="O128" s="1">
        <f t="shared" si="78"/>
        <v>0</v>
      </c>
      <c r="Q128" s="159"/>
      <c r="R128" s="159"/>
      <c r="S128" s="163"/>
      <c r="T128" s="162"/>
      <c r="V128" s="165">
        <f t="shared" si="79"/>
        <v>0</v>
      </c>
      <c r="W128" s="165">
        <f t="shared" si="79"/>
        <v>0</v>
      </c>
      <c r="X128" s="165">
        <f t="shared" si="79"/>
        <v>0</v>
      </c>
      <c r="Y128" s="165">
        <f t="shared" si="80"/>
        <v>0</v>
      </c>
      <c r="Z128" s="165">
        <f t="shared" si="80"/>
        <v>0</v>
      </c>
      <c r="AA128" s="165">
        <f t="shared" si="80"/>
        <v>0</v>
      </c>
      <c r="AB128" s="165">
        <f t="shared" si="80"/>
        <v>0</v>
      </c>
      <c r="AC128" s="165">
        <f t="shared" si="80"/>
        <v>0</v>
      </c>
      <c r="AE128" s="35">
        <f t="shared" si="81"/>
        <v>0</v>
      </c>
      <c r="AF128" s="35">
        <f t="shared" si="81"/>
        <v>0</v>
      </c>
      <c r="AG128" s="35">
        <f t="shared" si="81"/>
        <v>0</v>
      </c>
      <c r="AH128" s="35">
        <f t="shared" si="81"/>
        <v>0</v>
      </c>
      <c r="AI128" s="35">
        <f t="shared" si="81"/>
        <v>0</v>
      </c>
      <c r="AJ128" s="35">
        <f t="shared" si="81"/>
        <v>0</v>
      </c>
      <c r="AK128" s="35">
        <f t="shared" si="81"/>
        <v>0</v>
      </c>
      <c r="AL128" s="35">
        <f t="shared" si="81"/>
        <v>0</v>
      </c>
    </row>
    <row r="129" spans="1:38" ht="12.75" customHeight="1" x14ac:dyDescent="0.2">
      <c r="A129" s="291"/>
      <c r="B129" s="286" t="s">
        <v>505</v>
      </c>
      <c r="C129" s="286"/>
      <c r="D129" s="286"/>
      <c r="E129" s="286"/>
      <c r="F129" s="33"/>
      <c r="G129" s="229"/>
      <c r="H129" s="34" t="s">
        <v>23</v>
      </c>
      <c r="I129" s="230">
        <f t="shared" si="73"/>
        <v>0</v>
      </c>
      <c r="J129" s="32"/>
      <c r="K129" s="35">
        <f t="shared" si="74"/>
        <v>0</v>
      </c>
      <c r="L129" s="35">
        <f t="shared" si="75"/>
        <v>0</v>
      </c>
      <c r="M129" s="35">
        <f t="shared" si="76"/>
        <v>0</v>
      </c>
      <c r="N129" s="1">
        <f t="shared" si="77"/>
        <v>0</v>
      </c>
      <c r="O129" s="1">
        <f t="shared" si="78"/>
        <v>0</v>
      </c>
      <c r="Q129" s="159"/>
      <c r="R129" s="159"/>
      <c r="S129" s="163"/>
      <c r="T129" s="162"/>
      <c r="V129" s="165">
        <f t="shared" si="79"/>
        <v>0</v>
      </c>
      <c r="W129" s="165">
        <f t="shared" si="79"/>
        <v>0</v>
      </c>
      <c r="X129" s="165">
        <f t="shared" si="79"/>
        <v>0</v>
      </c>
      <c r="Y129" s="165">
        <f t="shared" si="80"/>
        <v>0</v>
      </c>
      <c r="Z129" s="165">
        <f t="shared" si="80"/>
        <v>0</v>
      </c>
      <c r="AA129" s="165">
        <f t="shared" si="80"/>
        <v>0</v>
      </c>
      <c r="AB129" s="165">
        <f t="shared" si="80"/>
        <v>0</v>
      </c>
      <c r="AC129" s="165">
        <f t="shared" si="80"/>
        <v>0</v>
      </c>
      <c r="AE129" s="35">
        <f t="shared" si="81"/>
        <v>0</v>
      </c>
      <c r="AF129" s="35">
        <f t="shared" si="81"/>
        <v>0</v>
      </c>
      <c r="AG129" s="35">
        <f t="shared" si="81"/>
        <v>0</v>
      </c>
      <c r="AH129" s="35">
        <f t="shared" si="81"/>
        <v>0</v>
      </c>
      <c r="AI129" s="35">
        <f t="shared" si="81"/>
        <v>0</v>
      </c>
      <c r="AJ129" s="35">
        <f t="shared" si="81"/>
        <v>0</v>
      </c>
      <c r="AK129" s="35">
        <f t="shared" si="81"/>
        <v>0</v>
      </c>
      <c r="AL129" s="35">
        <f t="shared" si="81"/>
        <v>0</v>
      </c>
    </row>
    <row r="130" spans="1:38" ht="12.75" customHeight="1" x14ac:dyDescent="0.2">
      <c r="A130" s="291"/>
      <c r="B130" s="286" t="s">
        <v>506</v>
      </c>
      <c r="C130" s="286"/>
      <c r="D130" s="286"/>
      <c r="E130" s="286"/>
      <c r="F130" s="33"/>
      <c r="G130" s="229"/>
      <c r="H130" s="34" t="s">
        <v>23</v>
      </c>
      <c r="I130" s="230">
        <f t="shared" si="73"/>
        <v>0</v>
      </c>
      <c r="J130" s="32"/>
      <c r="K130" s="35">
        <f t="shared" si="74"/>
        <v>0</v>
      </c>
      <c r="L130" s="35">
        <f t="shared" si="75"/>
        <v>0</v>
      </c>
      <c r="M130" s="35">
        <f t="shared" si="76"/>
        <v>0</v>
      </c>
      <c r="N130" s="1">
        <f t="shared" si="77"/>
        <v>0</v>
      </c>
      <c r="O130" s="1">
        <f t="shared" si="78"/>
        <v>0</v>
      </c>
      <c r="Q130" s="159"/>
      <c r="R130" s="159"/>
      <c r="S130" s="163"/>
      <c r="T130" s="162"/>
      <c r="V130" s="165">
        <f t="shared" si="79"/>
        <v>0</v>
      </c>
      <c r="W130" s="165">
        <f t="shared" si="79"/>
        <v>0</v>
      </c>
      <c r="X130" s="165">
        <f t="shared" si="79"/>
        <v>0</v>
      </c>
      <c r="Y130" s="165">
        <f t="shared" si="80"/>
        <v>0</v>
      </c>
      <c r="Z130" s="165">
        <f t="shared" si="80"/>
        <v>0</v>
      </c>
      <c r="AA130" s="165">
        <f t="shared" si="80"/>
        <v>0</v>
      </c>
      <c r="AB130" s="165">
        <f t="shared" si="80"/>
        <v>0</v>
      </c>
      <c r="AC130" s="165">
        <f t="shared" si="80"/>
        <v>0</v>
      </c>
      <c r="AE130" s="35">
        <f t="shared" si="81"/>
        <v>0</v>
      </c>
      <c r="AF130" s="35">
        <f t="shared" si="81"/>
        <v>0</v>
      </c>
      <c r="AG130" s="35">
        <f t="shared" si="81"/>
        <v>0</v>
      </c>
      <c r="AH130" s="35">
        <f t="shared" si="81"/>
        <v>0</v>
      </c>
      <c r="AI130" s="35">
        <f t="shared" si="81"/>
        <v>0</v>
      </c>
      <c r="AJ130" s="35">
        <f t="shared" si="81"/>
        <v>0</v>
      </c>
      <c r="AK130" s="35">
        <f t="shared" si="81"/>
        <v>0</v>
      </c>
      <c r="AL130" s="35">
        <f t="shared" si="81"/>
        <v>0</v>
      </c>
    </row>
    <row r="131" spans="1:38" ht="12.75" customHeight="1" x14ac:dyDescent="0.2">
      <c r="A131" s="291"/>
      <c r="B131" s="286" t="s">
        <v>507</v>
      </c>
      <c r="C131" s="286"/>
      <c r="D131" s="286"/>
      <c r="E131" s="286"/>
      <c r="F131" s="33"/>
      <c r="G131" s="229"/>
      <c r="H131" s="34" t="s">
        <v>23</v>
      </c>
      <c r="I131" s="230">
        <f t="shared" si="73"/>
        <v>0</v>
      </c>
      <c r="J131" s="32"/>
      <c r="K131" s="35">
        <f t="shared" si="74"/>
        <v>0</v>
      </c>
      <c r="L131" s="35">
        <f t="shared" si="75"/>
        <v>0</v>
      </c>
      <c r="M131" s="35">
        <f t="shared" si="76"/>
        <v>0</v>
      </c>
      <c r="N131" s="1">
        <f t="shared" si="77"/>
        <v>0</v>
      </c>
      <c r="O131" s="1">
        <f t="shared" si="78"/>
        <v>0</v>
      </c>
      <c r="Q131" s="159"/>
      <c r="R131" s="159"/>
      <c r="S131" s="163"/>
      <c r="T131" s="162"/>
      <c r="V131" s="165">
        <f t="shared" si="79"/>
        <v>0</v>
      </c>
      <c r="W131" s="165">
        <f t="shared" si="79"/>
        <v>0</v>
      </c>
      <c r="X131" s="165">
        <f t="shared" si="79"/>
        <v>0</v>
      </c>
      <c r="Y131" s="165">
        <f t="shared" si="80"/>
        <v>0</v>
      </c>
      <c r="Z131" s="165">
        <f t="shared" si="80"/>
        <v>0</v>
      </c>
      <c r="AA131" s="165">
        <f t="shared" si="80"/>
        <v>0</v>
      </c>
      <c r="AB131" s="165">
        <f t="shared" si="80"/>
        <v>0</v>
      </c>
      <c r="AC131" s="165">
        <f t="shared" si="80"/>
        <v>0</v>
      </c>
      <c r="AE131" s="35">
        <f t="shared" si="81"/>
        <v>0</v>
      </c>
      <c r="AF131" s="35">
        <f t="shared" si="81"/>
        <v>0</v>
      </c>
      <c r="AG131" s="35">
        <f t="shared" si="81"/>
        <v>0</v>
      </c>
      <c r="AH131" s="35">
        <f t="shared" si="81"/>
        <v>0</v>
      </c>
      <c r="AI131" s="35">
        <f t="shared" si="81"/>
        <v>0</v>
      </c>
      <c r="AJ131" s="35">
        <f t="shared" si="81"/>
        <v>0</v>
      </c>
      <c r="AK131" s="35">
        <f t="shared" si="81"/>
        <v>0</v>
      </c>
      <c r="AL131" s="35">
        <f t="shared" si="81"/>
        <v>0</v>
      </c>
    </row>
    <row r="132" spans="1:38" ht="12.75" customHeight="1" x14ac:dyDescent="0.2">
      <c r="A132" s="291"/>
      <c r="B132" s="286" t="s">
        <v>508</v>
      </c>
      <c r="C132" s="286"/>
      <c r="D132" s="286"/>
      <c r="E132" s="286"/>
      <c r="F132" s="33"/>
      <c r="G132" s="229"/>
      <c r="H132" s="34" t="s">
        <v>23</v>
      </c>
      <c r="I132" s="230">
        <f t="shared" si="73"/>
        <v>0</v>
      </c>
      <c r="J132" s="32"/>
      <c r="K132" s="35">
        <f t="shared" si="74"/>
        <v>0</v>
      </c>
      <c r="L132" s="35">
        <f t="shared" si="75"/>
        <v>0</v>
      </c>
      <c r="M132" s="35">
        <f t="shared" si="76"/>
        <v>0</v>
      </c>
      <c r="N132" s="1">
        <f t="shared" si="77"/>
        <v>0</v>
      </c>
      <c r="O132" s="1">
        <f t="shared" si="78"/>
        <v>0</v>
      </c>
      <c r="Q132" s="159"/>
      <c r="R132" s="159"/>
      <c r="S132" s="163"/>
      <c r="T132" s="162"/>
      <c r="V132" s="165">
        <f t="shared" si="79"/>
        <v>0</v>
      </c>
      <c r="W132" s="165">
        <f t="shared" si="79"/>
        <v>0</v>
      </c>
      <c r="X132" s="165">
        <f t="shared" si="79"/>
        <v>0</v>
      </c>
      <c r="Y132" s="165">
        <f t="shared" si="80"/>
        <v>0</v>
      </c>
      <c r="Z132" s="165">
        <f t="shared" si="80"/>
        <v>0</v>
      </c>
      <c r="AA132" s="165">
        <f t="shared" si="80"/>
        <v>0</v>
      </c>
      <c r="AB132" s="165">
        <f t="shared" si="80"/>
        <v>0</v>
      </c>
      <c r="AC132" s="165">
        <f t="shared" si="80"/>
        <v>0</v>
      </c>
      <c r="AE132" s="35">
        <f t="shared" si="81"/>
        <v>0</v>
      </c>
      <c r="AF132" s="35">
        <f t="shared" si="81"/>
        <v>0</v>
      </c>
      <c r="AG132" s="35">
        <f t="shared" si="81"/>
        <v>0</v>
      </c>
      <c r="AH132" s="35">
        <f t="shared" si="81"/>
        <v>0</v>
      </c>
      <c r="AI132" s="35">
        <f t="shared" si="81"/>
        <v>0</v>
      </c>
      <c r="AJ132" s="35">
        <f t="shared" si="81"/>
        <v>0</v>
      </c>
      <c r="AK132" s="35">
        <f t="shared" si="81"/>
        <v>0</v>
      </c>
      <c r="AL132" s="35">
        <f t="shared" si="81"/>
        <v>0</v>
      </c>
    </row>
    <row r="133" spans="1:38" ht="12.75" customHeight="1" x14ac:dyDescent="0.2">
      <c r="A133" s="291"/>
      <c r="B133" s="286" t="s">
        <v>509</v>
      </c>
      <c r="C133" s="286"/>
      <c r="D133" s="286"/>
      <c r="E133" s="286"/>
      <c r="F133" s="33"/>
      <c r="G133" s="229"/>
      <c r="H133" s="34" t="s">
        <v>23</v>
      </c>
      <c r="I133" s="230">
        <f t="shared" si="73"/>
        <v>0</v>
      </c>
      <c r="J133" s="32"/>
      <c r="K133" s="35">
        <f t="shared" si="74"/>
        <v>0</v>
      </c>
      <c r="L133" s="35">
        <f t="shared" si="75"/>
        <v>0</v>
      </c>
      <c r="M133" s="35">
        <f t="shared" si="76"/>
        <v>0</v>
      </c>
      <c r="N133" s="1">
        <f t="shared" si="77"/>
        <v>0</v>
      </c>
      <c r="O133" s="1">
        <f t="shared" si="78"/>
        <v>0</v>
      </c>
      <c r="Q133" s="159"/>
      <c r="R133" s="159"/>
      <c r="S133" s="163"/>
      <c r="T133" s="162"/>
      <c r="V133" s="165">
        <f t="shared" si="79"/>
        <v>0</v>
      </c>
      <c r="W133" s="165">
        <f t="shared" si="79"/>
        <v>0</v>
      </c>
      <c r="X133" s="165">
        <f t="shared" si="79"/>
        <v>0</v>
      </c>
      <c r="Y133" s="165">
        <f t="shared" si="80"/>
        <v>0</v>
      </c>
      <c r="Z133" s="165">
        <f t="shared" si="80"/>
        <v>0</v>
      </c>
      <c r="AA133" s="165">
        <f t="shared" si="80"/>
        <v>0</v>
      </c>
      <c r="AB133" s="165">
        <f t="shared" si="80"/>
        <v>0</v>
      </c>
      <c r="AC133" s="165">
        <f t="shared" si="80"/>
        <v>0</v>
      </c>
      <c r="AE133" s="35">
        <f t="shared" si="81"/>
        <v>0</v>
      </c>
      <c r="AF133" s="35">
        <f t="shared" si="81"/>
        <v>0</v>
      </c>
      <c r="AG133" s="35">
        <f t="shared" si="81"/>
        <v>0</v>
      </c>
      <c r="AH133" s="35">
        <f t="shared" si="81"/>
        <v>0</v>
      </c>
      <c r="AI133" s="35">
        <f t="shared" si="81"/>
        <v>0</v>
      </c>
      <c r="AJ133" s="35">
        <f t="shared" si="81"/>
        <v>0</v>
      </c>
      <c r="AK133" s="35">
        <f t="shared" si="81"/>
        <v>0</v>
      </c>
      <c r="AL133" s="35">
        <f t="shared" si="81"/>
        <v>0</v>
      </c>
    </row>
    <row r="134" spans="1:38" ht="12.75" customHeight="1" x14ac:dyDescent="0.2">
      <c r="A134" s="291"/>
      <c r="B134" s="286" t="s">
        <v>510</v>
      </c>
      <c r="C134" s="286"/>
      <c r="D134" s="286"/>
      <c r="E134" s="286"/>
      <c r="F134" s="33"/>
      <c r="G134" s="229"/>
      <c r="H134" s="34" t="s">
        <v>23</v>
      </c>
      <c r="I134" s="230">
        <f t="shared" si="73"/>
        <v>0</v>
      </c>
      <c r="J134" s="32"/>
      <c r="K134" s="35">
        <f t="shared" si="74"/>
        <v>0</v>
      </c>
      <c r="L134" s="35">
        <f t="shared" si="75"/>
        <v>0</v>
      </c>
      <c r="M134" s="35">
        <f t="shared" si="76"/>
        <v>0</v>
      </c>
      <c r="N134" s="1">
        <f t="shared" si="77"/>
        <v>0</v>
      </c>
      <c r="O134" s="1">
        <f t="shared" si="78"/>
        <v>0</v>
      </c>
      <c r="Q134" s="159"/>
      <c r="R134" s="159"/>
      <c r="S134" s="163"/>
      <c r="T134" s="162"/>
      <c r="V134" s="165">
        <f t="shared" si="79"/>
        <v>0</v>
      </c>
      <c r="W134" s="165">
        <f t="shared" si="79"/>
        <v>0</v>
      </c>
      <c r="X134" s="165">
        <f t="shared" si="79"/>
        <v>0</v>
      </c>
      <c r="Y134" s="165">
        <f t="shared" si="80"/>
        <v>0</v>
      </c>
      <c r="Z134" s="165">
        <f t="shared" si="80"/>
        <v>0</v>
      </c>
      <c r="AA134" s="165">
        <f t="shared" si="80"/>
        <v>0</v>
      </c>
      <c r="AB134" s="165">
        <f t="shared" si="80"/>
        <v>0</v>
      </c>
      <c r="AC134" s="165">
        <f t="shared" si="80"/>
        <v>0</v>
      </c>
      <c r="AE134" s="35">
        <f t="shared" si="81"/>
        <v>0</v>
      </c>
      <c r="AF134" s="35">
        <f t="shared" si="81"/>
        <v>0</v>
      </c>
      <c r="AG134" s="35">
        <f t="shared" si="81"/>
        <v>0</v>
      </c>
      <c r="AH134" s="35">
        <f t="shared" si="81"/>
        <v>0</v>
      </c>
      <c r="AI134" s="35">
        <f t="shared" si="81"/>
        <v>0</v>
      </c>
      <c r="AJ134" s="35">
        <f t="shared" si="81"/>
        <v>0</v>
      </c>
      <c r="AK134" s="35">
        <f t="shared" si="81"/>
        <v>0</v>
      </c>
      <c r="AL134" s="35">
        <f t="shared" si="81"/>
        <v>0</v>
      </c>
    </row>
    <row r="135" spans="1:38" ht="12.75" customHeight="1" x14ac:dyDescent="0.2">
      <c r="A135" s="291"/>
      <c r="B135" s="286" t="s">
        <v>511</v>
      </c>
      <c r="C135" s="286"/>
      <c r="D135" s="286"/>
      <c r="E135" s="286"/>
      <c r="F135" s="33"/>
      <c r="G135" s="229"/>
      <c r="H135" s="34" t="s">
        <v>23</v>
      </c>
      <c r="I135" s="230">
        <f t="shared" si="73"/>
        <v>0</v>
      </c>
      <c r="J135" s="32"/>
      <c r="K135" s="35">
        <f t="shared" si="74"/>
        <v>0</v>
      </c>
      <c r="L135" s="35">
        <f t="shared" si="75"/>
        <v>0</v>
      </c>
      <c r="M135" s="35">
        <f t="shared" si="76"/>
        <v>0</v>
      </c>
      <c r="N135" s="1">
        <f t="shared" si="77"/>
        <v>0</v>
      </c>
      <c r="O135" s="1">
        <f t="shared" si="78"/>
        <v>0</v>
      </c>
      <c r="Q135" s="159"/>
      <c r="R135" s="159"/>
      <c r="S135" s="163"/>
      <c r="T135" s="162"/>
      <c r="V135" s="165">
        <f t="shared" si="79"/>
        <v>0</v>
      </c>
      <c r="W135" s="165">
        <f t="shared" si="79"/>
        <v>0</v>
      </c>
      <c r="X135" s="165">
        <f t="shared" si="79"/>
        <v>0</v>
      </c>
      <c r="Y135" s="165">
        <f t="shared" si="80"/>
        <v>0</v>
      </c>
      <c r="Z135" s="165">
        <f t="shared" si="80"/>
        <v>0</v>
      </c>
      <c r="AA135" s="165">
        <f t="shared" si="80"/>
        <v>0</v>
      </c>
      <c r="AB135" s="165">
        <f t="shared" si="80"/>
        <v>0</v>
      </c>
      <c r="AC135" s="165">
        <f t="shared" si="80"/>
        <v>0</v>
      </c>
      <c r="AE135" s="35">
        <f t="shared" si="81"/>
        <v>0</v>
      </c>
      <c r="AF135" s="35">
        <f t="shared" si="81"/>
        <v>0</v>
      </c>
      <c r="AG135" s="35">
        <f t="shared" si="81"/>
        <v>0</v>
      </c>
      <c r="AH135" s="35">
        <f t="shared" si="81"/>
        <v>0</v>
      </c>
      <c r="AI135" s="35">
        <f t="shared" si="81"/>
        <v>0</v>
      </c>
      <c r="AJ135" s="35">
        <f t="shared" si="81"/>
        <v>0</v>
      </c>
      <c r="AK135" s="35">
        <f t="shared" si="81"/>
        <v>0</v>
      </c>
      <c r="AL135" s="35">
        <f t="shared" si="81"/>
        <v>0</v>
      </c>
    </row>
    <row r="136" spans="1:38" ht="12.75" customHeight="1" x14ac:dyDescent="0.2">
      <c r="A136" s="291"/>
      <c r="B136" s="286" t="s">
        <v>512</v>
      </c>
      <c r="C136" s="286"/>
      <c r="D136" s="286"/>
      <c r="E136" s="286"/>
      <c r="F136" s="33"/>
      <c r="G136" s="229"/>
      <c r="H136" s="34" t="s">
        <v>23</v>
      </c>
      <c r="I136" s="230">
        <f t="shared" si="73"/>
        <v>0</v>
      </c>
      <c r="J136" s="32"/>
      <c r="K136" s="35">
        <f t="shared" si="74"/>
        <v>0</v>
      </c>
      <c r="L136" s="35">
        <f t="shared" si="75"/>
        <v>0</v>
      </c>
      <c r="M136" s="35">
        <f t="shared" si="76"/>
        <v>0</v>
      </c>
      <c r="N136" s="1">
        <f t="shared" si="77"/>
        <v>0</v>
      </c>
      <c r="O136" s="1">
        <f t="shared" si="78"/>
        <v>0</v>
      </c>
      <c r="Q136" s="159"/>
      <c r="R136" s="159"/>
      <c r="S136" s="163"/>
      <c r="T136" s="162"/>
      <c r="V136" s="165">
        <f t="shared" si="79"/>
        <v>0</v>
      </c>
      <c r="W136" s="165">
        <f t="shared" si="79"/>
        <v>0</v>
      </c>
      <c r="X136" s="165">
        <f t="shared" si="79"/>
        <v>0</v>
      </c>
      <c r="Y136" s="165">
        <f t="shared" ref="Y136:AC145" si="82">IF($H136=Y$30,$O136,0)</f>
        <v>0</v>
      </c>
      <c r="Z136" s="165">
        <f t="shared" si="82"/>
        <v>0</v>
      </c>
      <c r="AA136" s="165">
        <f t="shared" si="82"/>
        <v>0</v>
      </c>
      <c r="AB136" s="165">
        <f t="shared" si="82"/>
        <v>0</v>
      </c>
      <c r="AC136" s="165">
        <f t="shared" si="82"/>
        <v>0</v>
      </c>
      <c r="AE136" s="35">
        <f t="shared" ref="AE136:AL145" si="83">IF($H136=AE$30,$K136,0)</f>
        <v>0</v>
      </c>
      <c r="AF136" s="35">
        <f t="shared" si="83"/>
        <v>0</v>
      </c>
      <c r="AG136" s="35">
        <f t="shared" si="83"/>
        <v>0</v>
      </c>
      <c r="AH136" s="35">
        <f t="shared" si="83"/>
        <v>0</v>
      </c>
      <c r="AI136" s="35">
        <f t="shared" si="83"/>
        <v>0</v>
      </c>
      <c r="AJ136" s="35">
        <f t="shared" si="83"/>
        <v>0</v>
      </c>
      <c r="AK136" s="35">
        <f t="shared" si="83"/>
        <v>0</v>
      </c>
      <c r="AL136" s="35">
        <f t="shared" si="83"/>
        <v>0</v>
      </c>
    </row>
    <row r="137" spans="1:38" ht="12.75" customHeight="1" x14ac:dyDescent="0.2">
      <c r="A137" s="291"/>
      <c r="B137" s="286" t="s">
        <v>513</v>
      </c>
      <c r="C137" s="286"/>
      <c r="D137" s="286"/>
      <c r="E137" s="286"/>
      <c r="F137" s="33"/>
      <c r="G137" s="229"/>
      <c r="H137" s="34" t="s">
        <v>23</v>
      </c>
      <c r="I137" s="230">
        <f t="shared" si="73"/>
        <v>0</v>
      </c>
      <c r="J137" s="32"/>
      <c r="K137" s="35">
        <f t="shared" si="74"/>
        <v>0</v>
      </c>
      <c r="L137" s="35">
        <f t="shared" si="75"/>
        <v>0</v>
      </c>
      <c r="M137" s="35">
        <f t="shared" si="76"/>
        <v>0</v>
      </c>
      <c r="N137" s="1">
        <f t="shared" si="77"/>
        <v>0</v>
      </c>
      <c r="O137" s="1">
        <f t="shared" si="78"/>
        <v>0</v>
      </c>
      <c r="Q137" s="159"/>
      <c r="R137" s="159"/>
      <c r="S137" s="163"/>
      <c r="T137" s="162"/>
      <c r="V137" s="165">
        <f t="shared" si="79"/>
        <v>0</v>
      </c>
      <c r="W137" s="165">
        <f t="shared" si="79"/>
        <v>0</v>
      </c>
      <c r="X137" s="165">
        <f t="shared" si="79"/>
        <v>0</v>
      </c>
      <c r="Y137" s="165">
        <f t="shared" si="82"/>
        <v>0</v>
      </c>
      <c r="Z137" s="165">
        <f t="shared" si="82"/>
        <v>0</v>
      </c>
      <c r="AA137" s="165">
        <f t="shared" si="82"/>
        <v>0</v>
      </c>
      <c r="AB137" s="165">
        <f t="shared" si="82"/>
        <v>0</v>
      </c>
      <c r="AC137" s="165">
        <f t="shared" si="82"/>
        <v>0</v>
      </c>
      <c r="AE137" s="35">
        <f t="shared" si="83"/>
        <v>0</v>
      </c>
      <c r="AF137" s="35">
        <f t="shared" si="83"/>
        <v>0</v>
      </c>
      <c r="AG137" s="35">
        <f t="shared" si="83"/>
        <v>0</v>
      </c>
      <c r="AH137" s="35">
        <f t="shared" si="83"/>
        <v>0</v>
      </c>
      <c r="AI137" s="35">
        <f t="shared" si="83"/>
        <v>0</v>
      </c>
      <c r="AJ137" s="35">
        <f t="shared" si="83"/>
        <v>0</v>
      </c>
      <c r="AK137" s="35">
        <f t="shared" si="83"/>
        <v>0</v>
      </c>
      <c r="AL137" s="35">
        <f t="shared" si="83"/>
        <v>0</v>
      </c>
    </row>
    <row r="138" spans="1:38" ht="12.75" customHeight="1" x14ac:dyDescent="0.2">
      <c r="A138" s="291"/>
      <c r="B138" s="286" t="s">
        <v>514</v>
      </c>
      <c r="C138" s="286"/>
      <c r="D138" s="286"/>
      <c r="E138" s="286"/>
      <c r="F138" s="33"/>
      <c r="G138" s="229"/>
      <c r="H138" s="34" t="s">
        <v>23</v>
      </c>
      <c r="I138" s="230">
        <f t="shared" si="73"/>
        <v>0</v>
      </c>
      <c r="J138" s="32"/>
      <c r="K138" s="35">
        <f t="shared" si="74"/>
        <v>0</v>
      </c>
      <c r="L138" s="35">
        <f t="shared" si="75"/>
        <v>0</v>
      </c>
      <c r="M138" s="35">
        <f t="shared" si="76"/>
        <v>0</v>
      </c>
      <c r="N138" s="1">
        <f t="shared" si="77"/>
        <v>0</v>
      </c>
      <c r="O138" s="1">
        <f t="shared" si="78"/>
        <v>0</v>
      </c>
      <c r="Q138" s="159"/>
      <c r="R138" s="159"/>
      <c r="S138" s="163"/>
      <c r="T138" s="162"/>
      <c r="V138" s="165">
        <f t="shared" si="79"/>
        <v>0</v>
      </c>
      <c r="W138" s="165">
        <f t="shared" si="79"/>
        <v>0</v>
      </c>
      <c r="X138" s="165">
        <f t="shared" si="79"/>
        <v>0</v>
      </c>
      <c r="Y138" s="165">
        <f t="shared" si="82"/>
        <v>0</v>
      </c>
      <c r="Z138" s="165">
        <f t="shared" si="82"/>
        <v>0</v>
      </c>
      <c r="AA138" s="165">
        <f t="shared" si="82"/>
        <v>0</v>
      </c>
      <c r="AB138" s="165">
        <f t="shared" si="82"/>
        <v>0</v>
      </c>
      <c r="AC138" s="165">
        <f t="shared" si="82"/>
        <v>0</v>
      </c>
      <c r="AE138" s="35">
        <f t="shared" si="83"/>
        <v>0</v>
      </c>
      <c r="AF138" s="35">
        <f t="shared" si="83"/>
        <v>0</v>
      </c>
      <c r="AG138" s="35">
        <f t="shared" si="83"/>
        <v>0</v>
      </c>
      <c r="AH138" s="35">
        <f t="shared" si="83"/>
        <v>0</v>
      </c>
      <c r="AI138" s="35">
        <f t="shared" si="83"/>
        <v>0</v>
      </c>
      <c r="AJ138" s="35">
        <f t="shared" si="83"/>
        <v>0</v>
      </c>
      <c r="AK138" s="35">
        <f t="shared" si="83"/>
        <v>0</v>
      </c>
      <c r="AL138" s="35">
        <f t="shared" si="83"/>
        <v>0</v>
      </c>
    </row>
    <row r="139" spans="1:38" ht="12.75" customHeight="1" x14ac:dyDescent="0.2">
      <c r="A139" s="291"/>
      <c r="B139" s="286" t="s">
        <v>515</v>
      </c>
      <c r="C139" s="286"/>
      <c r="D139" s="286"/>
      <c r="E139" s="286"/>
      <c r="F139" s="33"/>
      <c r="G139" s="229"/>
      <c r="H139" s="34" t="s">
        <v>23</v>
      </c>
      <c r="I139" s="230">
        <f t="shared" si="73"/>
        <v>0</v>
      </c>
      <c r="J139" s="32"/>
      <c r="K139" s="35">
        <f t="shared" si="74"/>
        <v>0</v>
      </c>
      <c r="L139" s="35">
        <f t="shared" si="75"/>
        <v>0</v>
      </c>
      <c r="M139" s="35">
        <f t="shared" si="76"/>
        <v>0</v>
      </c>
      <c r="N139" s="1">
        <f t="shared" si="77"/>
        <v>0</v>
      </c>
      <c r="O139" s="1">
        <f t="shared" si="78"/>
        <v>0</v>
      </c>
      <c r="Q139" s="159"/>
      <c r="R139" s="159"/>
      <c r="S139" s="163"/>
      <c r="T139" s="162"/>
      <c r="V139" s="165">
        <f t="shared" si="79"/>
        <v>0</v>
      </c>
      <c r="W139" s="165">
        <f t="shared" si="79"/>
        <v>0</v>
      </c>
      <c r="X139" s="165">
        <f t="shared" si="79"/>
        <v>0</v>
      </c>
      <c r="Y139" s="165">
        <f t="shared" si="82"/>
        <v>0</v>
      </c>
      <c r="Z139" s="165">
        <f t="shared" si="82"/>
        <v>0</v>
      </c>
      <c r="AA139" s="165">
        <f t="shared" si="82"/>
        <v>0</v>
      </c>
      <c r="AB139" s="165">
        <f t="shared" si="82"/>
        <v>0</v>
      </c>
      <c r="AC139" s="165">
        <f t="shared" si="82"/>
        <v>0</v>
      </c>
      <c r="AE139" s="35">
        <f t="shared" si="83"/>
        <v>0</v>
      </c>
      <c r="AF139" s="35">
        <f t="shared" si="83"/>
        <v>0</v>
      </c>
      <c r="AG139" s="35">
        <f t="shared" si="83"/>
        <v>0</v>
      </c>
      <c r="AH139" s="35">
        <f t="shared" si="83"/>
        <v>0</v>
      </c>
      <c r="AI139" s="35">
        <f t="shared" si="83"/>
        <v>0</v>
      </c>
      <c r="AJ139" s="35">
        <f t="shared" si="83"/>
        <v>0</v>
      </c>
      <c r="AK139" s="35">
        <f t="shared" si="83"/>
        <v>0</v>
      </c>
      <c r="AL139" s="35">
        <f t="shared" si="83"/>
        <v>0</v>
      </c>
    </row>
    <row r="140" spans="1:38" ht="12.75" customHeight="1" x14ac:dyDescent="0.2">
      <c r="A140" s="291"/>
      <c r="B140" s="288" t="s">
        <v>516</v>
      </c>
      <c r="C140" s="288"/>
      <c r="D140" s="288"/>
      <c r="E140" s="288"/>
      <c r="F140" s="33"/>
      <c r="G140" s="229"/>
      <c r="H140" s="34" t="s">
        <v>23</v>
      </c>
      <c r="I140" s="230">
        <f t="shared" si="73"/>
        <v>0</v>
      </c>
      <c r="J140" s="32"/>
      <c r="K140" s="35">
        <f t="shared" si="74"/>
        <v>0</v>
      </c>
      <c r="L140" s="35">
        <f t="shared" si="75"/>
        <v>0</v>
      </c>
      <c r="M140" s="35">
        <f t="shared" si="76"/>
        <v>0</v>
      </c>
      <c r="N140" s="1">
        <f t="shared" si="77"/>
        <v>0</v>
      </c>
      <c r="O140" s="1">
        <f t="shared" si="78"/>
        <v>0</v>
      </c>
      <c r="Q140" s="159"/>
      <c r="R140" s="159"/>
      <c r="S140" s="163"/>
      <c r="T140" s="162"/>
      <c r="V140" s="165">
        <f t="shared" si="79"/>
        <v>0</v>
      </c>
      <c r="W140" s="165">
        <f t="shared" si="79"/>
        <v>0</v>
      </c>
      <c r="X140" s="165">
        <f t="shared" si="79"/>
        <v>0</v>
      </c>
      <c r="Y140" s="165">
        <f t="shared" si="82"/>
        <v>0</v>
      </c>
      <c r="Z140" s="165">
        <f t="shared" si="82"/>
        <v>0</v>
      </c>
      <c r="AA140" s="165">
        <f t="shared" si="82"/>
        <v>0</v>
      </c>
      <c r="AB140" s="165">
        <f t="shared" si="82"/>
        <v>0</v>
      </c>
      <c r="AC140" s="165">
        <f t="shared" si="82"/>
        <v>0</v>
      </c>
      <c r="AE140" s="35">
        <f t="shared" si="83"/>
        <v>0</v>
      </c>
      <c r="AF140" s="35">
        <f t="shared" si="83"/>
        <v>0</v>
      </c>
      <c r="AG140" s="35">
        <f t="shared" si="83"/>
        <v>0</v>
      </c>
      <c r="AH140" s="35">
        <f t="shared" si="83"/>
        <v>0</v>
      </c>
      <c r="AI140" s="35">
        <f t="shared" si="83"/>
        <v>0</v>
      </c>
      <c r="AJ140" s="35">
        <f t="shared" si="83"/>
        <v>0</v>
      </c>
      <c r="AK140" s="35">
        <f t="shared" si="83"/>
        <v>0</v>
      </c>
      <c r="AL140" s="35">
        <f t="shared" si="83"/>
        <v>0</v>
      </c>
    </row>
    <row r="141" spans="1:38" ht="12.75" customHeight="1" x14ac:dyDescent="0.2">
      <c r="A141" s="291"/>
      <c r="B141" s="288" t="s">
        <v>517</v>
      </c>
      <c r="C141" s="288"/>
      <c r="D141" s="288"/>
      <c r="E141" s="288"/>
      <c r="F141" s="33"/>
      <c r="G141" s="229"/>
      <c r="H141" s="34" t="s">
        <v>23</v>
      </c>
      <c r="I141" s="230">
        <f t="shared" si="73"/>
        <v>0</v>
      </c>
      <c r="J141" s="32"/>
      <c r="K141" s="35">
        <f t="shared" si="74"/>
        <v>0</v>
      </c>
      <c r="L141" s="35">
        <f t="shared" si="75"/>
        <v>0</v>
      </c>
      <c r="M141" s="35">
        <f t="shared" si="76"/>
        <v>0</v>
      </c>
      <c r="N141" s="1">
        <f t="shared" si="77"/>
        <v>0</v>
      </c>
      <c r="O141" s="1">
        <f t="shared" si="78"/>
        <v>0</v>
      </c>
      <c r="Q141" s="159"/>
      <c r="R141" s="159"/>
      <c r="S141" s="163"/>
      <c r="T141" s="162"/>
      <c r="V141" s="165">
        <f t="shared" si="79"/>
        <v>0</v>
      </c>
      <c r="W141" s="165">
        <f t="shared" si="79"/>
        <v>0</v>
      </c>
      <c r="X141" s="165">
        <f t="shared" si="79"/>
        <v>0</v>
      </c>
      <c r="Y141" s="165">
        <f t="shared" si="82"/>
        <v>0</v>
      </c>
      <c r="Z141" s="165">
        <f t="shared" si="82"/>
        <v>0</v>
      </c>
      <c r="AA141" s="165">
        <f t="shared" si="82"/>
        <v>0</v>
      </c>
      <c r="AB141" s="165">
        <f t="shared" si="82"/>
        <v>0</v>
      </c>
      <c r="AC141" s="165">
        <f t="shared" si="82"/>
        <v>0</v>
      </c>
      <c r="AE141" s="35">
        <f t="shared" si="83"/>
        <v>0</v>
      </c>
      <c r="AF141" s="35">
        <f t="shared" si="83"/>
        <v>0</v>
      </c>
      <c r="AG141" s="35">
        <f t="shared" si="83"/>
        <v>0</v>
      </c>
      <c r="AH141" s="35">
        <f t="shared" si="83"/>
        <v>0</v>
      </c>
      <c r="AI141" s="35">
        <f t="shared" si="83"/>
        <v>0</v>
      </c>
      <c r="AJ141" s="35">
        <f t="shared" si="83"/>
        <v>0</v>
      </c>
      <c r="AK141" s="35">
        <f t="shared" si="83"/>
        <v>0</v>
      </c>
      <c r="AL141" s="35">
        <f t="shared" si="83"/>
        <v>0</v>
      </c>
    </row>
    <row r="142" spans="1:38" ht="12.75" customHeight="1" x14ac:dyDescent="0.2">
      <c r="A142" s="291"/>
      <c r="B142" s="288" t="s">
        <v>518</v>
      </c>
      <c r="C142" s="288"/>
      <c r="D142" s="288"/>
      <c r="E142" s="288"/>
      <c r="F142" s="33"/>
      <c r="G142" s="229"/>
      <c r="H142" s="34" t="s">
        <v>23</v>
      </c>
      <c r="I142" s="230">
        <f t="shared" si="73"/>
        <v>0</v>
      </c>
      <c r="J142" s="32"/>
      <c r="K142" s="35">
        <f t="shared" si="74"/>
        <v>0</v>
      </c>
      <c r="L142" s="35">
        <f t="shared" si="75"/>
        <v>0</v>
      </c>
      <c r="M142" s="35">
        <f t="shared" si="76"/>
        <v>0</v>
      </c>
      <c r="N142" s="1">
        <f t="shared" si="77"/>
        <v>0</v>
      </c>
      <c r="O142" s="1">
        <f t="shared" si="78"/>
        <v>0</v>
      </c>
      <c r="Q142" s="159"/>
      <c r="R142" s="159"/>
      <c r="S142" s="163"/>
      <c r="T142" s="162"/>
      <c r="V142" s="165">
        <f t="shared" si="79"/>
        <v>0</v>
      </c>
      <c r="W142" s="165">
        <f t="shared" si="79"/>
        <v>0</v>
      </c>
      <c r="X142" s="165">
        <f t="shared" si="79"/>
        <v>0</v>
      </c>
      <c r="Y142" s="165">
        <f t="shared" si="82"/>
        <v>0</v>
      </c>
      <c r="Z142" s="165">
        <f t="shared" si="82"/>
        <v>0</v>
      </c>
      <c r="AA142" s="165">
        <f t="shared" si="82"/>
        <v>0</v>
      </c>
      <c r="AB142" s="165">
        <f t="shared" si="82"/>
        <v>0</v>
      </c>
      <c r="AC142" s="165">
        <f t="shared" si="82"/>
        <v>0</v>
      </c>
      <c r="AE142" s="35">
        <f t="shared" si="83"/>
        <v>0</v>
      </c>
      <c r="AF142" s="35">
        <f t="shared" si="83"/>
        <v>0</v>
      </c>
      <c r="AG142" s="35">
        <f t="shared" si="83"/>
        <v>0</v>
      </c>
      <c r="AH142" s="35">
        <f t="shared" si="83"/>
        <v>0</v>
      </c>
      <c r="AI142" s="35">
        <f t="shared" si="83"/>
        <v>0</v>
      </c>
      <c r="AJ142" s="35">
        <f t="shared" si="83"/>
        <v>0</v>
      </c>
      <c r="AK142" s="35">
        <f t="shared" si="83"/>
        <v>0</v>
      </c>
      <c r="AL142" s="35">
        <f t="shared" si="83"/>
        <v>0</v>
      </c>
    </row>
    <row r="143" spans="1:38" ht="12.75" customHeight="1" x14ac:dyDescent="0.2">
      <c r="A143" s="291"/>
      <c r="B143" s="288" t="s">
        <v>519</v>
      </c>
      <c r="C143" s="288"/>
      <c r="D143" s="288"/>
      <c r="E143" s="288"/>
      <c r="F143" s="33"/>
      <c r="G143" s="229"/>
      <c r="H143" s="34" t="s">
        <v>23</v>
      </c>
      <c r="I143" s="230">
        <f t="shared" si="73"/>
        <v>0</v>
      </c>
      <c r="J143" s="32"/>
      <c r="K143" s="35">
        <f t="shared" si="74"/>
        <v>0</v>
      </c>
      <c r="L143" s="35">
        <f t="shared" si="75"/>
        <v>0</v>
      </c>
      <c r="M143" s="35">
        <f t="shared" si="76"/>
        <v>0</v>
      </c>
      <c r="N143" s="1">
        <f t="shared" si="77"/>
        <v>0</v>
      </c>
      <c r="O143" s="1">
        <f t="shared" si="78"/>
        <v>0</v>
      </c>
      <c r="Q143" s="159"/>
      <c r="R143" s="159"/>
      <c r="S143" s="163"/>
      <c r="T143" s="162"/>
      <c r="V143" s="165">
        <f t="shared" si="79"/>
        <v>0</v>
      </c>
      <c r="W143" s="165">
        <f t="shared" si="79"/>
        <v>0</v>
      </c>
      <c r="X143" s="165">
        <f t="shared" si="79"/>
        <v>0</v>
      </c>
      <c r="Y143" s="165">
        <f t="shared" si="82"/>
        <v>0</v>
      </c>
      <c r="Z143" s="165">
        <f t="shared" si="82"/>
        <v>0</v>
      </c>
      <c r="AA143" s="165">
        <f t="shared" si="82"/>
        <v>0</v>
      </c>
      <c r="AB143" s="165">
        <f t="shared" si="82"/>
        <v>0</v>
      </c>
      <c r="AC143" s="165">
        <f t="shared" si="82"/>
        <v>0</v>
      </c>
      <c r="AD143"/>
      <c r="AE143" s="35">
        <f t="shared" si="83"/>
        <v>0</v>
      </c>
      <c r="AF143" s="35">
        <f t="shared" si="83"/>
        <v>0</v>
      </c>
      <c r="AG143" s="35">
        <f t="shared" si="83"/>
        <v>0</v>
      </c>
      <c r="AH143" s="35">
        <f t="shared" si="83"/>
        <v>0</v>
      </c>
      <c r="AI143" s="35">
        <f t="shared" si="83"/>
        <v>0</v>
      </c>
      <c r="AJ143" s="35">
        <f t="shared" si="83"/>
        <v>0</v>
      </c>
      <c r="AK143" s="35">
        <f t="shared" si="83"/>
        <v>0</v>
      </c>
      <c r="AL143" s="35">
        <f t="shared" si="83"/>
        <v>0</v>
      </c>
    </row>
    <row r="144" spans="1:38" ht="12.75" customHeight="1" x14ac:dyDescent="0.2">
      <c r="A144" s="291"/>
      <c r="B144" s="288" t="s">
        <v>520</v>
      </c>
      <c r="C144" s="288"/>
      <c r="D144" s="288"/>
      <c r="E144" s="288"/>
      <c r="F144" s="33"/>
      <c r="G144" s="229"/>
      <c r="H144" s="34" t="s">
        <v>23</v>
      </c>
      <c r="I144" s="230">
        <f t="shared" si="73"/>
        <v>0</v>
      </c>
      <c r="J144" s="32"/>
      <c r="K144" s="35">
        <f t="shared" si="74"/>
        <v>0</v>
      </c>
      <c r="L144" s="35">
        <f t="shared" si="75"/>
        <v>0</v>
      </c>
      <c r="M144" s="35">
        <f t="shared" si="76"/>
        <v>0</v>
      </c>
      <c r="N144" s="1">
        <f t="shared" si="77"/>
        <v>0</v>
      </c>
      <c r="O144" s="1">
        <f t="shared" si="78"/>
        <v>0</v>
      </c>
      <c r="Q144" s="159"/>
      <c r="R144" s="159"/>
      <c r="S144" s="163"/>
      <c r="T144" s="162"/>
      <c r="V144" s="165">
        <f t="shared" si="79"/>
        <v>0</v>
      </c>
      <c r="W144" s="165">
        <f t="shared" si="79"/>
        <v>0</v>
      </c>
      <c r="X144" s="165">
        <f t="shared" si="79"/>
        <v>0</v>
      </c>
      <c r="Y144" s="165">
        <f t="shared" si="82"/>
        <v>0</v>
      </c>
      <c r="Z144" s="165">
        <f t="shared" si="82"/>
        <v>0</v>
      </c>
      <c r="AA144" s="165">
        <f t="shared" si="82"/>
        <v>0</v>
      </c>
      <c r="AB144" s="165">
        <f t="shared" si="82"/>
        <v>0</v>
      </c>
      <c r="AC144" s="165">
        <f t="shared" si="82"/>
        <v>0</v>
      </c>
      <c r="AE144" s="35">
        <f t="shared" si="83"/>
        <v>0</v>
      </c>
      <c r="AF144" s="35">
        <f t="shared" si="83"/>
        <v>0</v>
      </c>
      <c r="AG144" s="35">
        <f t="shared" si="83"/>
        <v>0</v>
      </c>
      <c r="AH144" s="35">
        <f t="shared" si="83"/>
        <v>0</v>
      </c>
      <c r="AI144" s="35">
        <f t="shared" si="83"/>
        <v>0</v>
      </c>
      <c r="AJ144" s="35">
        <f t="shared" si="83"/>
        <v>0</v>
      </c>
      <c r="AK144" s="35">
        <f t="shared" si="83"/>
        <v>0</v>
      </c>
      <c r="AL144" s="35">
        <f t="shared" si="83"/>
        <v>0</v>
      </c>
    </row>
    <row r="145" spans="1:38" ht="22.35" customHeight="1" x14ac:dyDescent="0.2">
      <c r="A145" s="128" t="s">
        <v>521</v>
      </c>
      <c r="B145" s="286" t="s">
        <v>522</v>
      </c>
      <c r="C145" s="286"/>
      <c r="D145" s="286"/>
      <c r="E145" s="286"/>
      <c r="F145" s="33"/>
      <c r="G145" s="229"/>
      <c r="H145" s="34" t="s">
        <v>23</v>
      </c>
      <c r="I145" s="230">
        <f t="shared" si="73"/>
        <v>0</v>
      </c>
      <c r="J145" s="32"/>
      <c r="K145" s="35">
        <f t="shared" si="74"/>
        <v>0</v>
      </c>
      <c r="L145" s="35">
        <f t="shared" si="75"/>
        <v>0</v>
      </c>
      <c r="M145" s="35">
        <f t="shared" si="76"/>
        <v>0</v>
      </c>
      <c r="N145" s="1">
        <f t="shared" si="77"/>
        <v>0</v>
      </c>
      <c r="O145" s="1">
        <f t="shared" si="78"/>
        <v>0</v>
      </c>
      <c r="Q145" s="159"/>
      <c r="R145" s="159"/>
      <c r="S145" s="163"/>
      <c r="T145" s="162"/>
      <c r="V145" s="165">
        <f t="shared" si="79"/>
        <v>0</v>
      </c>
      <c r="W145" s="165">
        <f t="shared" si="79"/>
        <v>0</v>
      </c>
      <c r="X145" s="165">
        <f t="shared" si="79"/>
        <v>0</v>
      </c>
      <c r="Y145" s="165">
        <f t="shared" si="82"/>
        <v>0</v>
      </c>
      <c r="Z145" s="165">
        <f t="shared" si="82"/>
        <v>0</v>
      </c>
      <c r="AA145" s="165">
        <f t="shared" si="82"/>
        <v>0</v>
      </c>
      <c r="AB145" s="165">
        <f t="shared" si="82"/>
        <v>0</v>
      </c>
      <c r="AC145" s="165">
        <f t="shared" si="82"/>
        <v>0</v>
      </c>
      <c r="AE145" s="35">
        <f t="shared" si="83"/>
        <v>0</v>
      </c>
      <c r="AF145" s="35">
        <f t="shared" si="83"/>
        <v>0</v>
      </c>
      <c r="AG145" s="35">
        <f t="shared" si="83"/>
        <v>0</v>
      </c>
      <c r="AH145" s="35">
        <f t="shared" si="83"/>
        <v>0</v>
      </c>
      <c r="AI145" s="35">
        <f t="shared" si="83"/>
        <v>0</v>
      </c>
      <c r="AJ145" s="35">
        <f t="shared" si="83"/>
        <v>0</v>
      </c>
      <c r="AK145" s="35">
        <f t="shared" si="83"/>
        <v>0</v>
      </c>
      <c r="AL145" s="35">
        <f t="shared" si="83"/>
        <v>0</v>
      </c>
    </row>
    <row r="146" spans="1:38" ht="22.35" customHeight="1" x14ac:dyDescent="0.2">
      <c r="A146" s="128" t="s">
        <v>523</v>
      </c>
      <c r="B146" s="286" t="s">
        <v>524</v>
      </c>
      <c r="C146" s="286"/>
      <c r="D146" s="286"/>
      <c r="E146" s="286"/>
      <c r="F146" s="33"/>
      <c r="G146" s="229"/>
      <c r="H146" s="34" t="s">
        <v>23</v>
      </c>
      <c r="I146" s="230">
        <f t="shared" si="73"/>
        <v>0</v>
      </c>
      <c r="J146" s="32"/>
      <c r="K146" s="35">
        <f t="shared" si="74"/>
        <v>0</v>
      </c>
      <c r="L146" s="35">
        <f t="shared" si="75"/>
        <v>0</v>
      </c>
      <c r="M146" s="35">
        <f t="shared" si="76"/>
        <v>0</v>
      </c>
      <c r="N146" s="1">
        <f t="shared" si="77"/>
        <v>0</v>
      </c>
      <c r="O146" s="1">
        <f t="shared" si="78"/>
        <v>0</v>
      </c>
      <c r="Q146" s="159"/>
      <c r="R146" s="159"/>
      <c r="S146" s="163"/>
      <c r="T146" s="162"/>
      <c r="V146" s="165">
        <f t="shared" si="79"/>
        <v>0</v>
      </c>
      <c r="W146" s="165">
        <f t="shared" si="79"/>
        <v>0</v>
      </c>
      <c r="X146" s="165">
        <f t="shared" si="79"/>
        <v>0</v>
      </c>
      <c r="Y146" s="165">
        <f t="shared" ref="Y146:AC152" si="84">IF($H146=Y$30,$O146,0)</f>
        <v>0</v>
      </c>
      <c r="Z146" s="165">
        <f t="shared" si="84"/>
        <v>0</v>
      </c>
      <c r="AA146" s="165">
        <f t="shared" si="84"/>
        <v>0</v>
      </c>
      <c r="AB146" s="165">
        <f t="shared" si="84"/>
        <v>0</v>
      </c>
      <c r="AC146" s="165">
        <f t="shared" si="84"/>
        <v>0</v>
      </c>
      <c r="AE146" s="35">
        <f t="shared" ref="AE146:AL152" si="85">IF($H146=AE$30,$K146,0)</f>
        <v>0</v>
      </c>
      <c r="AF146" s="35">
        <f t="shared" si="85"/>
        <v>0</v>
      </c>
      <c r="AG146" s="35">
        <f t="shared" si="85"/>
        <v>0</v>
      </c>
      <c r="AH146" s="35">
        <f t="shared" si="85"/>
        <v>0</v>
      </c>
      <c r="AI146" s="35">
        <f t="shared" si="85"/>
        <v>0</v>
      </c>
      <c r="AJ146" s="35">
        <f t="shared" si="85"/>
        <v>0</v>
      </c>
      <c r="AK146" s="35">
        <f t="shared" si="85"/>
        <v>0</v>
      </c>
      <c r="AL146" s="35">
        <f t="shared" si="85"/>
        <v>0</v>
      </c>
    </row>
    <row r="147" spans="1:38" ht="22.35" customHeight="1" x14ac:dyDescent="0.2">
      <c r="A147" s="128" t="s">
        <v>525</v>
      </c>
      <c r="B147" s="286" t="s">
        <v>526</v>
      </c>
      <c r="C147" s="286"/>
      <c r="D147" s="286"/>
      <c r="E147" s="286"/>
      <c r="F147" s="33"/>
      <c r="G147" s="229"/>
      <c r="H147" s="34" t="s">
        <v>23</v>
      </c>
      <c r="I147" s="230">
        <f t="shared" si="73"/>
        <v>0</v>
      </c>
      <c r="J147" s="32"/>
      <c r="K147" s="35">
        <f t="shared" si="74"/>
        <v>0</v>
      </c>
      <c r="L147" s="35">
        <f t="shared" si="75"/>
        <v>0</v>
      </c>
      <c r="M147" s="35">
        <f t="shared" si="76"/>
        <v>0</v>
      </c>
      <c r="N147" s="1">
        <f t="shared" si="77"/>
        <v>0</v>
      </c>
      <c r="O147" s="1">
        <f t="shared" si="78"/>
        <v>0</v>
      </c>
      <c r="Q147" s="159"/>
      <c r="R147" s="159"/>
      <c r="S147" s="163"/>
      <c r="T147" s="162"/>
      <c r="V147" s="165">
        <f t="shared" si="79"/>
        <v>0</v>
      </c>
      <c r="W147" s="165">
        <f t="shared" si="79"/>
        <v>0</v>
      </c>
      <c r="X147" s="165">
        <f t="shared" si="79"/>
        <v>0</v>
      </c>
      <c r="Y147" s="165">
        <f t="shared" si="84"/>
        <v>0</v>
      </c>
      <c r="Z147" s="165">
        <f t="shared" si="84"/>
        <v>0</v>
      </c>
      <c r="AA147" s="165">
        <f t="shared" si="84"/>
        <v>0</v>
      </c>
      <c r="AB147" s="165">
        <f t="shared" si="84"/>
        <v>0</v>
      </c>
      <c r="AC147" s="165">
        <f t="shared" si="84"/>
        <v>0</v>
      </c>
      <c r="AE147" s="35">
        <f t="shared" si="85"/>
        <v>0</v>
      </c>
      <c r="AF147" s="35">
        <f t="shared" si="85"/>
        <v>0</v>
      </c>
      <c r="AG147" s="35">
        <f t="shared" si="85"/>
        <v>0</v>
      </c>
      <c r="AH147" s="35">
        <f t="shared" si="85"/>
        <v>0</v>
      </c>
      <c r="AI147" s="35">
        <f t="shared" si="85"/>
        <v>0</v>
      </c>
      <c r="AJ147" s="35">
        <f t="shared" si="85"/>
        <v>0</v>
      </c>
      <c r="AK147" s="35">
        <f t="shared" si="85"/>
        <v>0</v>
      </c>
      <c r="AL147" s="35">
        <f t="shared" si="85"/>
        <v>0</v>
      </c>
    </row>
    <row r="148" spans="1:38" x14ac:dyDescent="0.2">
      <c r="A148" s="128" t="s">
        <v>527</v>
      </c>
      <c r="B148" s="288"/>
      <c r="C148" s="288"/>
      <c r="D148" s="288"/>
      <c r="E148" s="288"/>
      <c r="F148" s="33"/>
      <c r="G148" s="229"/>
      <c r="H148" s="34" t="s">
        <v>23</v>
      </c>
      <c r="I148" s="230">
        <f t="shared" si="73"/>
        <v>0</v>
      </c>
      <c r="J148" s="32"/>
      <c r="K148" s="35">
        <f t="shared" si="74"/>
        <v>0</v>
      </c>
      <c r="L148" s="35">
        <f t="shared" si="75"/>
        <v>0</v>
      </c>
      <c r="M148" s="35">
        <f t="shared" si="76"/>
        <v>0</v>
      </c>
      <c r="N148" s="1">
        <f t="shared" si="77"/>
        <v>0</v>
      </c>
      <c r="O148" s="1">
        <f t="shared" si="78"/>
        <v>0</v>
      </c>
      <c r="Q148" s="159"/>
      <c r="R148" s="159"/>
      <c r="S148" s="163"/>
      <c r="T148" s="162"/>
      <c r="V148" s="165">
        <f t="shared" si="79"/>
        <v>0</v>
      </c>
      <c r="W148" s="165">
        <f t="shared" si="79"/>
        <v>0</v>
      </c>
      <c r="X148" s="165">
        <f t="shared" si="79"/>
        <v>0</v>
      </c>
      <c r="Y148" s="165">
        <f t="shared" si="84"/>
        <v>0</v>
      </c>
      <c r="Z148" s="165">
        <f t="shared" si="84"/>
        <v>0</v>
      </c>
      <c r="AA148" s="165">
        <f t="shared" si="84"/>
        <v>0</v>
      </c>
      <c r="AB148" s="165">
        <f t="shared" si="84"/>
        <v>0</v>
      </c>
      <c r="AC148" s="165">
        <f t="shared" si="84"/>
        <v>0</v>
      </c>
      <c r="AE148" s="35">
        <f t="shared" si="85"/>
        <v>0</v>
      </c>
      <c r="AF148" s="35">
        <f t="shared" si="85"/>
        <v>0</v>
      </c>
      <c r="AG148" s="35">
        <f t="shared" si="85"/>
        <v>0</v>
      </c>
      <c r="AH148" s="35">
        <f t="shared" si="85"/>
        <v>0</v>
      </c>
      <c r="AI148" s="35">
        <f t="shared" si="85"/>
        <v>0</v>
      </c>
      <c r="AJ148" s="35">
        <f t="shared" si="85"/>
        <v>0</v>
      </c>
      <c r="AK148" s="35">
        <f t="shared" si="85"/>
        <v>0</v>
      </c>
      <c r="AL148" s="35">
        <f t="shared" si="85"/>
        <v>0</v>
      </c>
    </row>
    <row r="149" spans="1:38" x14ac:dyDescent="0.2">
      <c r="A149" s="128" t="s">
        <v>528</v>
      </c>
      <c r="B149" s="288"/>
      <c r="C149" s="288"/>
      <c r="D149" s="288"/>
      <c r="E149" s="288"/>
      <c r="F149" s="33"/>
      <c r="G149" s="229"/>
      <c r="H149" s="34" t="s">
        <v>23</v>
      </c>
      <c r="I149" s="230">
        <f t="shared" si="73"/>
        <v>0</v>
      </c>
      <c r="J149" s="32"/>
      <c r="K149" s="35">
        <f t="shared" si="74"/>
        <v>0</v>
      </c>
      <c r="L149" s="35">
        <f t="shared" si="75"/>
        <v>0</v>
      </c>
      <c r="M149" s="35">
        <f t="shared" si="76"/>
        <v>0</v>
      </c>
      <c r="N149" s="1">
        <f t="shared" si="77"/>
        <v>0</v>
      </c>
      <c r="O149" s="1">
        <f t="shared" si="78"/>
        <v>0</v>
      </c>
      <c r="Q149" s="159"/>
      <c r="R149" s="159"/>
      <c r="S149" s="163"/>
      <c r="T149" s="162"/>
      <c r="V149" s="165">
        <f t="shared" si="79"/>
        <v>0</v>
      </c>
      <c r="W149" s="165">
        <f t="shared" si="79"/>
        <v>0</v>
      </c>
      <c r="X149" s="165">
        <f t="shared" si="79"/>
        <v>0</v>
      </c>
      <c r="Y149" s="165">
        <f t="shared" si="84"/>
        <v>0</v>
      </c>
      <c r="Z149" s="165">
        <f t="shared" si="84"/>
        <v>0</v>
      </c>
      <c r="AA149" s="165">
        <f t="shared" si="84"/>
        <v>0</v>
      </c>
      <c r="AB149" s="165">
        <f t="shared" si="84"/>
        <v>0</v>
      </c>
      <c r="AC149" s="165">
        <f t="shared" si="84"/>
        <v>0</v>
      </c>
      <c r="AE149" s="35">
        <f t="shared" si="85"/>
        <v>0</v>
      </c>
      <c r="AF149" s="35">
        <f t="shared" si="85"/>
        <v>0</v>
      </c>
      <c r="AG149" s="35">
        <f t="shared" si="85"/>
        <v>0</v>
      </c>
      <c r="AH149" s="35">
        <f t="shared" si="85"/>
        <v>0</v>
      </c>
      <c r="AI149" s="35">
        <f t="shared" si="85"/>
        <v>0</v>
      </c>
      <c r="AJ149" s="35">
        <f t="shared" si="85"/>
        <v>0</v>
      </c>
      <c r="AK149" s="35">
        <f t="shared" si="85"/>
        <v>0</v>
      </c>
      <c r="AL149" s="35">
        <f t="shared" si="85"/>
        <v>0</v>
      </c>
    </row>
    <row r="150" spans="1:38" x14ac:dyDescent="0.2">
      <c r="A150" s="128" t="s">
        <v>529</v>
      </c>
      <c r="B150" s="288"/>
      <c r="C150" s="288"/>
      <c r="D150" s="288"/>
      <c r="E150" s="288"/>
      <c r="F150" s="33"/>
      <c r="G150" s="229"/>
      <c r="H150" s="34" t="s">
        <v>23</v>
      </c>
      <c r="I150" s="230">
        <f t="shared" si="73"/>
        <v>0</v>
      </c>
      <c r="J150" s="32"/>
      <c r="K150" s="35">
        <f t="shared" si="74"/>
        <v>0</v>
      </c>
      <c r="L150" s="35">
        <f t="shared" si="75"/>
        <v>0</v>
      </c>
      <c r="M150" s="35">
        <f t="shared" si="76"/>
        <v>0</v>
      </c>
      <c r="N150" s="1">
        <f t="shared" si="77"/>
        <v>0</v>
      </c>
      <c r="O150" s="1">
        <f t="shared" si="78"/>
        <v>0</v>
      </c>
      <c r="Q150" s="159"/>
      <c r="R150" s="159"/>
      <c r="S150" s="163"/>
      <c r="T150" s="162"/>
      <c r="V150" s="165">
        <f t="shared" si="79"/>
        <v>0</v>
      </c>
      <c r="W150" s="165">
        <f t="shared" si="79"/>
        <v>0</v>
      </c>
      <c r="X150" s="165">
        <f t="shared" si="79"/>
        <v>0</v>
      </c>
      <c r="Y150" s="165">
        <f t="shared" si="84"/>
        <v>0</v>
      </c>
      <c r="Z150" s="165">
        <f t="shared" si="84"/>
        <v>0</v>
      </c>
      <c r="AA150" s="165">
        <f t="shared" si="84"/>
        <v>0</v>
      </c>
      <c r="AB150" s="165">
        <f t="shared" si="84"/>
        <v>0</v>
      </c>
      <c r="AC150" s="165">
        <f t="shared" si="84"/>
        <v>0</v>
      </c>
      <c r="AE150" s="35">
        <f t="shared" si="85"/>
        <v>0</v>
      </c>
      <c r="AF150" s="35">
        <f t="shared" si="85"/>
        <v>0</v>
      </c>
      <c r="AG150" s="35">
        <f t="shared" si="85"/>
        <v>0</v>
      </c>
      <c r="AH150" s="35">
        <f t="shared" si="85"/>
        <v>0</v>
      </c>
      <c r="AI150" s="35">
        <f t="shared" si="85"/>
        <v>0</v>
      </c>
      <c r="AJ150" s="35">
        <f t="shared" si="85"/>
        <v>0</v>
      </c>
      <c r="AK150" s="35">
        <f t="shared" si="85"/>
        <v>0</v>
      </c>
      <c r="AL150" s="35">
        <f t="shared" si="85"/>
        <v>0</v>
      </c>
    </row>
    <row r="151" spans="1:38" x14ac:dyDescent="0.2">
      <c r="A151" s="128" t="s">
        <v>530</v>
      </c>
      <c r="B151" s="288"/>
      <c r="C151" s="288"/>
      <c r="D151" s="288"/>
      <c r="E151" s="288"/>
      <c r="F151" s="33"/>
      <c r="G151" s="229"/>
      <c r="H151" s="34" t="s">
        <v>23</v>
      </c>
      <c r="I151" s="230">
        <f t="shared" si="73"/>
        <v>0</v>
      </c>
      <c r="J151" s="32"/>
      <c r="K151" s="35">
        <f t="shared" si="74"/>
        <v>0</v>
      </c>
      <c r="L151" s="35">
        <f t="shared" si="75"/>
        <v>0</v>
      </c>
      <c r="M151" s="35">
        <f t="shared" si="76"/>
        <v>0</v>
      </c>
      <c r="N151" s="1">
        <f t="shared" si="77"/>
        <v>0</v>
      </c>
      <c r="O151" s="1">
        <f t="shared" si="78"/>
        <v>0</v>
      </c>
      <c r="Q151" s="159"/>
      <c r="R151" s="159"/>
      <c r="S151" s="163"/>
      <c r="T151" s="162"/>
      <c r="V151" s="165">
        <f t="shared" si="79"/>
        <v>0</v>
      </c>
      <c r="W151" s="165">
        <f t="shared" si="79"/>
        <v>0</v>
      </c>
      <c r="X151" s="165">
        <f t="shared" si="79"/>
        <v>0</v>
      </c>
      <c r="Y151" s="165">
        <f t="shared" si="84"/>
        <v>0</v>
      </c>
      <c r="Z151" s="165">
        <f t="shared" si="84"/>
        <v>0</v>
      </c>
      <c r="AA151" s="165">
        <f t="shared" si="84"/>
        <v>0</v>
      </c>
      <c r="AB151" s="165">
        <f t="shared" si="84"/>
        <v>0</v>
      </c>
      <c r="AC151" s="165">
        <f t="shared" si="84"/>
        <v>0</v>
      </c>
      <c r="AE151" s="35">
        <f t="shared" si="85"/>
        <v>0</v>
      </c>
      <c r="AF151" s="35">
        <f t="shared" si="85"/>
        <v>0</v>
      </c>
      <c r="AG151" s="35">
        <f t="shared" si="85"/>
        <v>0</v>
      </c>
      <c r="AH151" s="35">
        <f t="shared" si="85"/>
        <v>0</v>
      </c>
      <c r="AI151" s="35">
        <f t="shared" si="85"/>
        <v>0</v>
      </c>
      <c r="AJ151" s="35">
        <f t="shared" si="85"/>
        <v>0</v>
      </c>
      <c r="AK151" s="35">
        <f t="shared" si="85"/>
        <v>0</v>
      </c>
      <c r="AL151" s="35">
        <f t="shared" si="85"/>
        <v>0</v>
      </c>
    </row>
    <row r="152" spans="1:38" x14ac:dyDescent="0.2">
      <c r="A152" s="128" t="s">
        <v>531</v>
      </c>
      <c r="B152" s="288"/>
      <c r="C152" s="288"/>
      <c r="D152" s="288"/>
      <c r="E152" s="288"/>
      <c r="F152" s="33"/>
      <c r="G152" s="229"/>
      <c r="H152" s="34" t="s">
        <v>23</v>
      </c>
      <c r="I152" s="230">
        <f t="shared" si="73"/>
        <v>0</v>
      </c>
      <c r="J152" s="32"/>
      <c r="K152" s="35">
        <f t="shared" si="74"/>
        <v>0</v>
      </c>
      <c r="L152" s="35">
        <f t="shared" si="75"/>
        <v>0</v>
      </c>
      <c r="M152" s="35">
        <f t="shared" si="76"/>
        <v>0</v>
      </c>
      <c r="N152" s="1">
        <f t="shared" si="77"/>
        <v>0</v>
      </c>
      <c r="O152" s="1">
        <f t="shared" si="78"/>
        <v>0</v>
      </c>
      <c r="Q152" s="159"/>
      <c r="R152" s="159"/>
      <c r="S152" s="163"/>
      <c r="T152" s="162"/>
      <c r="V152" s="165">
        <f t="shared" si="79"/>
        <v>0</v>
      </c>
      <c r="W152" s="165">
        <f t="shared" si="79"/>
        <v>0</v>
      </c>
      <c r="X152" s="165">
        <f t="shared" si="79"/>
        <v>0</v>
      </c>
      <c r="Y152" s="165">
        <f t="shared" si="84"/>
        <v>0</v>
      </c>
      <c r="Z152" s="165">
        <f t="shared" si="84"/>
        <v>0</v>
      </c>
      <c r="AA152" s="165">
        <f t="shared" si="84"/>
        <v>0</v>
      </c>
      <c r="AB152" s="165">
        <f t="shared" si="84"/>
        <v>0</v>
      </c>
      <c r="AC152" s="165">
        <f t="shared" si="84"/>
        <v>0</v>
      </c>
      <c r="AE152" s="35">
        <f t="shared" si="85"/>
        <v>0</v>
      </c>
      <c r="AF152" s="35">
        <f t="shared" si="85"/>
        <v>0</v>
      </c>
      <c r="AG152" s="35">
        <f t="shared" si="85"/>
        <v>0</v>
      </c>
      <c r="AH152" s="35">
        <f t="shared" si="85"/>
        <v>0</v>
      </c>
      <c r="AI152" s="35">
        <f t="shared" si="85"/>
        <v>0</v>
      </c>
      <c r="AJ152" s="35">
        <f t="shared" si="85"/>
        <v>0</v>
      </c>
      <c r="AK152" s="35">
        <f t="shared" si="85"/>
        <v>0</v>
      </c>
      <c r="AL152" s="35">
        <f t="shared" si="85"/>
        <v>0</v>
      </c>
    </row>
    <row r="153" spans="1:38" x14ac:dyDescent="0.2">
      <c r="A153" s="267" t="s">
        <v>532</v>
      </c>
      <c r="B153" s="267"/>
      <c r="C153" s="267"/>
      <c r="D153" s="267"/>
      <c r="E153" s="267"/>
      <c r="F153" s="2">
        <f>SUM(F126:F152)</f>
        <v>0</v>
      </c>
      <c r="G153" s="2">
        <f>SUM(G126:G152)</f>
        <v>0</v>
      </c>
      <c r="H153" s="2"/>
      <c r="I153" s="2"/>
      <c r="J153" s="2"/>
      <c r="K153" s="166">
        <f>SUM(K126:K152)</f>
        <v>0</v>
      </c>
      <c r="L153" s="166">
        <f>SUM(L126:L152)</f>
        <v>0</v>
      </c>
      <c r="M153" s="166">
        <f>SUM(M126:M152)</f>
        <v>0</v>
      </c>
      <c r="N153" s="2">
        <f>SUM(N126:N152)</f>
        <v>0</v>
      </c>
      <c r="O153" s="2">
        <f>SUM(O126:O152)</f>
        <v>0</v>
      </c>
      <c r="Q153" s="159"/>
      <c r="R153" s="159"/>
      <c r="S153" s="163"/>
      <c r="T153" s="162"/>
      <c r="V153" s="167">
        <f t="shared" ref="V153:AC153" si="86">SUM(V126:V152)</f>
        <v>0</v>
      </c>
      <c r="W153" s="167">
        <f t="shared" si="86"/>
        <v>0</v>
      </c>
      <c r="X153" s="167">
        <f t="shared" si="86"/>
        <v>0</v>
      </c>
      <c r="Y153" s="167">
        <f t="shared" si="86"/>
        <v>0</v>
      </c>
      <c r="Z153" s="167">
        <f t="shared" si="86"/>
        <v>0</v>
      </c>
      <c r="AA153" s="167">
        <f t="shared" si="86"/>
        <v>0</v>
      </c>
      <c r="AB153" s="167">
        <f t="shared" si="86"/>
        <v>0</v>
      </c>
      <c r="AC153" s="167">
        <f t="shared" si="86"/>
        <v>0</v>
      </c>
      <c r="AD153" s="169"/>
      <c r="AE153" s="166">
        <f t="shared" ref="AE153:AL153" si="87">SUM(AE126:AE152)</f>
        <v>0</v>
      </c>
      <c r="AF153" s="166">
        <f t="shared" si="87"/>
        <v>0</v>
      </c>
      <c r="AG153" s="166">
        <f t="shared" si="87"/>
        <v>0</v>
      </c>
      <c r="AH153" s="166">
        <f t="shared" si="87"/>
        <v>0</v>
      </c>
      <c r="AI153" s="166">
        <f t="shared" si="87"/>
        <v>0</v>
      </c>
      <c r="AJ153" s="166">
        <f t="shared" si="87"/>
        <v>0</v>
      </c>
      <c r="AK153" s="166">
        <f t="shared" si="87"/>
        <v>0</v>
      </c>
      <c r="AL153" s="166">
        <f t="shared" si="87"/>
        <v>0</v>
      </c>
    </row>
    <row r="154" spans="1:38" x14ac:dyDescent="0.2">
      <c r="A154" s="62"/>
      <c r="B154" s="62"/>
      <c r="C154" s="62"/>
      <c r="D154" s="62"/>
      <c r="E154" s="62"/>
      <c r="F154" s="62"/>
      <c r="G154" s="62"/>
      <c r="H154" s="62"/>
      <c r="I154" s="62"/>
      <c r="J154" s="62"/>
      <c r="Q154" s="159"/>
      <c r="R154" s="159"/>
      <c r="S154" s="163"/>
      <c r="T154" s="162"/>
    </row>
    <row r="155" spans="1:38" x14ac:dyDescent="0.2">
      <c r="A155" s="283" t="s">
        <v>533</v>
      </c>
      <c r="B155" s="283"/>
      <c r="C155" s="283"/>
      <c r="D155" s="283"/>
      <c r="E155" s="283"/>
      <c r="F155" s="283"/>
      <c r="G155" s="283"/>
      <c r="H155" s="283"/>
      <c r="I155" s="283"/>
      <c r="J155" s="283"/>
      <c r="K155" s="283"/>
      <c r="L155" s="283"/>
      <c r="M155" s="283"/>
      <c r="N155" s="283"/>
      <c r="O155" s="283"/>
      <c r="Q155" s="159"/>
      <c r="R155" s="159"/>
      <c r="S155" s="163"/>
      <c r="T155" s="162"/>
    </row>
    <row r="156" spans="1:38" ht="12.75" customHeight="1" x14ac:dyDescent="0.2">
      <c r="A156" s="309" t="s">
        <v>534</v>
      </c>
      <c r="B156" s="309"/>
      <c r="C156" s="309"/>
      <c r="D156" s="309"/>
      <c r="E156" s="309"/>
      <c r="F156" s="308" t="s">
        <v>46</v>
      </c>
      <c r="G156" s="307" t="s">
        <v>47</v>
      </c>
      <c r="H156" s="308" t="s">
        <v>48</v>
      </c>
      <c r="I156" s="307" t="s">
        <v>51</v>
      </c>
      <c r="J156" s="307" t="s">
        <v>607</v>
      </c>
      <c r="K156" s="307" t="s">
        <v>608</v>
      </c>
      <c r="L156" s="307" t="s">
        <v>609</v>
      </c>
      <c r="M156" s="307" t="s">
        <v>610</v>
      </c>
      <c r="N156" s="307" t="s">
        <v>611</v>
      </c>
      <c r="O156" s="307" t="s">
        <v>612</v>
      </c>
      <c r="Q156" s="159"/>
      <c r="R156" s="159"/>
      <c r="S156" s="163"/>
      <c r="T156" s="162"/>
      <c r="V156" s="17" t="s">
        <v>613</v>
      </c>
      <c r="AE156" s="17" t="s">
        <v>614</v>
      </c>
    </row>
    <row r="157" spans="1:38" ht="12.75" customHeight="1" x14ac:dyDescent="0.2">
      <c r="A157" s="309" t="s">
        <v>464</v>
      </c>
      <c r="B157" s="309"/>
      <c r="C157" s="309"/>
      <c r="D157" s="309"/>
      <c r="E157" s="309"/>
      <c r="F157" s="308"/>
      <c r="G157" s="307"/>
      <c r="H157" s="308"/>
      <c r="I157" s="308"/>
      <c r="J157" s="308"/>
      <c r="K157" s="308"/>
      <c r="L157" s="308"/>
      <c r="M157" s="308"/>
      <c r="N157" s="307"/>
      <c r="O157" s="307"/>
      <c r="Q157" s="159"/>
      <c r="R157" s="159"/>
      <c r="S157" s="163"/>
      <c r="T157" s="162"/>
      <c r="V157" s="23" t="s">
        <v>25</v>
      </c>
      <c r="W157" s="23" t="s">
        <v>28</v>
      </c>
      <c r="X157" s="23" t="s">
        <v>29</v>
      </c>
      <c r="Y157" s="23" t="s">
        <v>32</v>
      </c>
      <c r="Z157" s="23" t="s">
        <v>34</v>
      </c>
      <c r="AA157" s="23" t="s">
        <v>37</v>
      </c>
      <c r="AB157" s="23" t="s">
        <v>40</v>
      </c>
      <c r="AC157" s="23" t="s">
        <v>44</v>
      </c>
      <c r="AE157" s="23" t="s">
        <v>25</v>
      </c>
      <c r="AF157" s="23" t="s">
        <v>28</v>
      </c>
      <c r="AG157" s="23" t="s">
        <v>29</v>
      </c>
      <c r="AH157" s="23" t="s">
        <v>32</v>
      </c>
      <c r="AI157" s="23" t="s">
        <v>34</v>
      </c>
      <c r="AJ157" s="23" t="s">
        <v>37</v>
      </c>
      <c r="AK157" s="23" t="s">
        <v>40</v>
      </c>
      <c r="AL157" s="23" t="s">
        <v>44</v>
      </c>
    </row>
    <row r="158" spans="1:38" ht="23.1" customHeight="1" x14ac:dyDescent="0.2">
      <c r="A158" s="293" t="s">
        <v>535</v>
      </c>
      <c r="B158" s="294" t="s">
        <v>536</v>
      </c>
      <c r="C158" s="294"/>
      <c r="D158" s="294"/>
      <c r="E158" s="294"/>
      <c r="F158" s="33"/>
      <c r="G158" s="229"/>
      <c r="H158" s="34" t="s">
        <v>23</v>
      </c>
      <c r="I158" s="230">
        <f t="shared" ref="I158:I172" si="88">IFERROR(INDEX($S$1:$T$9,MATCH(H158,$S$1:$S$9,0),2),"")</f>
        <v>0</v>
      </c>
      <c r="J158" s="32"/>
      <c r="K158" s="35">
        <f t="shared" ref="K158:K172" si="89">IFERROR(IF(OR(J158=0,J158=""),F158*G158*I158,G158*J158),0)</f>
        <v>0</v>
      </c>
      <c r="L158" s="35">
        <f t="shared" ref="L158:L172" si="90">IF(OR(H158=S$2,H158=S$3,H158=S$4),K158,0)</f>
        <v>0</v>
      </c>
      <c r="M158" s="35">
        <f t="shared" ref="M158:M172" si="91">IF(OR(H158=S$5,H158=S$6,H158=S$7,H158=S$8,H158=S$9),K158,0)</f>
        <v>0</v>
      </c>
      <c r="N158" s="1">
        <f t="shared" ref="N158:N172" si="92">IF(OR(H158=S$2,H158=S$3,H158=S$4),F158*G158,0)</f>
        <v>0</v>
      </c>
      <c r="O158" s="1">
        <f t="shared" ref="O158:O172" si="93">IF(OR(H158=S$5,H158=S$6,H158=S$7,H158=S$8,H158=S$9),F158*G158,0)</f>
        <v>0</v>
      </c>
      <c r="Q158" s="159"/>
      <c r="R158" s="159"/>
      <c r="S158" s="163"/>
      <c r="T158" s="162"/>
      <c r="V158" s="165">
        <f t="shared" ref="V158:X173" si="94">IF($H158=V$30,$N158,0)</f>
        <v>0</v>
      </c>
      <c r="W158" s="165">
        <f t="shared" si="94"/>
        <v>0</v>
      </c>
      <c r="X158" s="165">
        <f t="shared" si="94"/>
        <v>0</v>
      </c>
      <c r="Y158" s="165">
        <f t="shared" ref="Y158:AC167" si="95">IF($H158=Y$30,$O158,0)</f>
        <v>0</v>
      </c>
      <c r="Z158" s="165">
        <f t="shared" si="95"/>
        <v>0</v>
      </c>
      <c r="AA158" s="165">
        <f t="shared" si="95"/>
        <v>0</v>
      </c>
      <c r="AB158" s="165">
        <f t="shared" si="95"/>
        <v>0</v>
      </c>
      <c r="AC158" s="165">
        <f t="shared" si="95"/>
        <v>0</v>
      </c>
      <c r="AE158" s="35">
        <f t="shared" ref="AE158:AL167" si="96">IF($H158=AE$30,$K158,0)</f>
        <v>0</v>
      </c>
      <c r="AF158" s="35">
        <f t="shared" si="96"/>
        <v>0</v>
      </c>
      <c r="AG158" s="35">
        <f t="shared" si="96"/>
        <v>0</v>
      </c>
      <c r="AH158" s="35">
        <f t="shared" si="96"/>
        <v>0</v>
      </c>
      <c r="AI158" s="35">
        <f t="shared" si="96"/>
        <v>0</v>
      </c>
      <c r="AJ158" s="35">
        <f t="shared" si="96"/>
        <v>0</v>
      </c>
      <c r="AK158" s="35">
        <f t="shared" si="96"/>
        <v>0</v>
      </c>
      <c r="AL158" s="35">
        <f t="shared" si="96"/>
        <v>0</v>
      </c>
    </row>
    <row r="159" spans="1:38" ht="12.75" customHeight="1" x14ac:dyDescent="0.2">
      <c r="A159" s="293"/>
      <c r="B159" s="294" t="s">
        <v>537</v>
      </c>
      <c r="C159" s="294"/>
      <c r="D159" s="294"/>
      <c r="E159" s="294"/>
      <c r="F159" s="33"/>
      <c r="G159" s="229"/>
      <c r="H159" s="34" t="s">
        <v>23</v>
      </c>
      <c r="I159" s="230">
        <f t="shared" si="88"/>
        <v>0</v>
      </c>
      <c r="J159" s="32"/>
      <c r="K159" s="35">
        <f t="shared" si="89"/>
        <v>0</v>
      </c>
      <c r="L159" s="35">
        <f t="shared" si="90"/>
        <v>0</v>
      </c>
      <c r="M159" s="35">
        <f t="shared" si="91"/>
        <v>0</v>
      </c>
      <c r="N159" s="1">
        <f t="shared" si="92"/>
        <v>0</v>
      </c>
      <c r="O159" s="1">
        <f t="shared" si="93"/>
        <v>0</v>
      </c>
      <c r="Q159" s="159"/>
      <c r="R159" s="159"/>
      <c r="S159" s="163"/>
      <c r="T159" s="162"/>
      <c r="V159" s="165">
        <f t="shared" si="94"/>
        <v>0</v>
      </c>
      <c r="W159" s="165">
        <f t="shared" si="94"/>
        <v>0</v>
      </c>
      <c r="X159" s="165">
        <f t="shared" si="94"/>
        <v>0</v>
      </c>
      <c r="Y159" s="165">
        <f t="shared" si="95"/>
        <v>0</v>
      </c>
      <c r="Z159" s="165">
        <f t="shared" si="95"/>
        <v>0</v>
      </c>
      <c r="AA159" s="165">
        <f t="shared" si="95"/>
        <v>0</v>
      </c>
      <c r="AB159" s="165">
        <f t="shared" si="95"/>
        <v>0</v>
      </c>
      <c r="AC159" s="165">
        <f t="shared" si="95"/>
        <v>0</v>
      </c>
      <c r="AE159" s="35">
        <f t="shared" si="96"/>
        <v>0</v>
      </c>
      <c r="AF159" s="35">
        <f t="shared" si="96"/>
        <v>0</v>
      </c>
      <c r="AG159" s="35">
        <f t="shared" si="96"/>
        <v>0</v>
      </c>
      <c r="AH159" s="35">
        <f t="shared" si="96"/>
        <v>0</v>
      </c>
      <c r="AI159" s="35">
        <f t="shared" si="96"/>
        <v>0</v>
      </c>
      <c r="AJ159" s="35">
        <f t="shared" si="96"/>
        <v>0</v>
      </c>
      <c r="AK159" s="35">
        <f t="shared" si="96"/>
        <v>0</v>
      </c>
      <c r="AL159" s="35">
        <f t="shared" si="96"/>
        <v>0</v>
      </c>
    </row>
    <row r="160" spans="1:38" ht="12.75" customHeight="1" x14ac:dyDescent="0.2">
      <c r="A160" s="293"/>
      <c r="B160" s="294" t="s">
        <v>538</v>
      </c>
      <c r="C160" s="294"/>
      <c r="D160" s="294"/>
      <c r="E160" s="294"/>
      <c r="F160" s="33"/>
      <c r="G160" s="229"/>
      <c r="H160" s="34" t="s">
        <v>23</v>
      </c>
      <c r="I160" s="230">
        <f t="shared" si="88"/>
        <v>0</v>
      </c>
      <c r="J160" s="32"/>
      <c r="K160" s="35">
        <f t="shared" si="89"/>
        <v>0</v>
      </c>
      <c r="L160" s="35">
        <f t="shared" si="90"/>
        <v>0</v>
      </c>
      <c r="M160" s="35">
        <f t="shared" si="91"/>
        <v>0</v>
      </c>
      <c r="N160" s="1">
        <f t="shared" si="92"/>
        <v>0</v>
      </c>
      <c r="O160" s="1">
        <f t="shared" si="93"/>
        <v>0</v>
      </c>
      <c r="Q160" s="159"/>
      <c r="R160" s="159"/>
      <c r="S160" s="163"/>
      <c r="T160" s="162"/>
      <c r="V160" s="165">
        <f t="shared" si="94"/>
        <v>0</v>
      </c>
      <c r="W160" s="165">
        <f t="shared" si="94"/>
        <v>0</v>
      </c>
      <c r="X160" s="165">
        <f t="shared" si="94"/>
        <v>0</v>
      </c>
      <c r="Y160" s="165">
        <f t="shared" si="95"/>
        <v>0</v>
      </c>
      <c r="Z160" s="165">
        <f t="shared" si="95"/>
        <v>0</v>
      </c>
      <c r="AA160" s="165">
        <f t="shared" si="95"/>
        <v>0</v>
      </c>
      <c r="AB160" s="165">
        <f t="shared" si="95"/>
        <v>0</v>
      </c>
      <c r="AC160" s="165">
        <f t="shared" si="95"/>
        <v>0</v>
      </c>
      <c r="AE160" s="35">
        <f t="shared" si="96"/>
        <v>0</v>
      </c>
      <c r="AF160" s="35">
        <f t="shared" si="96"/>
        <v>0</v>
      </c>
      <c r="AG160" s="35">
        <f t="shared" si="96"/>
        <v>0</v>
      </c>
      <c r="AH160" s="35">
        <f t="shared" si="96"/>
        <v>0</v>
      </c>
      <c r="AI160" s="35">
        <f t="shared" si="96"/>
        <v>0</v>
      </c>
      <c r="AJ160" s="35">
        <f t="shared" si="96"/>
        <v>0</v>
      </c>
      <c r="AK160" s="35">
        <f t="shared" si="96"/>
        <v>0</v>
      </c>
      <c r="AL160" s="35">
        <f t="shared" si="96"/>
        <v>0</v>
      </c>
    </row>
    <row r="161" spans="1:38" ht="12.75" customHeight="1" x14ac:dyDescent="0.2">
      <c r="A161" s="293"/>
      <c r="B161" s="294" t="s">
        <v>539</v>
      </c>
      <c r="C161" s="294"/>
      <c r="D161" s="294"/>
      <c r="E161" s="294"/>
      <c r="F161" s="33"/>
      <c r="G161" s="229"/>
      <c r="H161" s="34" t="s">
        <v>23</v>
      </c>
      <c r="I161" s="230">
        <f t="shared" si="88"/>
        <v>0</v>
      </c>
      <c r="J161" s="32"/>
      <c r="K161" s="35">
        <f t="shared" si="89"/>
        <v>0</v>
      </c>
      <c r="L161" s="35">
        <f t="shared" si="90"/>
        <v>0</v>
      </c>
      <c r="M161" s="35">
        <f t="shared" si="91"/>
        <v>0</v>
      </c>
      <c r="N161" s="1">
        <f t="shared" si="92"/>
        <v>0</v>
      </c>
      <c r="O161" s="1">
        <f t="shared" si="93"/>
        <v>0</v>
      </c>
      <c r="Q161" s="159"/>
      <c r="R161" s="159"/>
      <c r="S161" s="163"/>
      <c r="T161" s="162"/>
      <c r="V161" s="165">
        <f t="shared" si="94"/>
        <v>0</v>
      </c>
      <c r="W161" s="165">
        <f t="shared" si="94"/>
        <v>0</v>
      </c>
      <c r="X161" s="165">
        <f t="shared" si="94"/>
        <v>0</v>
      </c>
      <c r="Y161" s="165">
        <f t="shared" si="95"/>
        <v>0</v>
      </c>
      <c r="Z161" s="165">
        <f t="shared" si="95"/>
        <v>0</v>
      </c>
      <c r="AA161" s="165">
        <f t="shared" si="95"/>
        <v>0</v>
      </c>
      <c r="AB161" s="165">
        <f t="shared" si="95"/>
        <v>0</v>
      </c>
      <c r="AC161" s="165">
        <f t="shared" si="95"/>
        <v>0</v>
      </c>
      <c r="AE161" s="35">
        <f t="shared" si="96"/>
        <v>0</v>
      </c>
      <c r="AF161" s="35">
        <f t="shared" si="96"/>
        <v>0</v>
      </c>
      <c r="AG161" s="35">
        <f t="shared" si="96"/>
        <v>0</v>
      </c>
      <c r="AH161" s="35">
        <f t="shared" si="96"/>
        <v>0</v>
      </c>
      <c r="AI161" s="35">
        <f t="shared" si="96"/>
        <v>0</v>
      </c>
      <c r="AJ161" s="35">
        <f t="shared" si="96"/>
        <v>0</v>
      </c>
      <c r="AK161" s="35">
        <f t="shared" si="96"/>
        <v>0</v>
      </c>
      <c r="AL161" s="35">
        <f t="shared" si="96"/>
        <v>0</v>
      </c>
    </row>
    <row r="162" spans="1:38" ht="12.75" customHeight="1" x14ac:dyDescent="0.2">
      <c r="A162" s="293"/>
      <c r="B162" s="294" t="s">
        <v>540</v>
      </c>
      <c r="C162" s="294"/>
      <c r="D162" s="294"/>
      <c r="E162" s="294"/>
      <c r="F162" s="33"/>
      <c r="G162" s="229"/>
      <c r="H162" s="34" t="s">
        <v>23</v>
      </c>
      <c r="I162" s="230">
        <f t="shared" si="88"/>
        <v>0</v>
      </c>
      <c r="J162" s="32"/>
      <c r="K162" s="35">
        <f t="shared" si="89"/>
        <v>0</v>
      </c>
      <c r="L162" s="35">
        <f t="shared" si="90"/>
        <v>0</v>
      </c>
      <c r="M162" s="35">
        <f t="shared" si="91"/>
        <v>0</v>
      </c>
      <c r="N162" s="1">
        <f t="shared" si="92"/>
        <v>0</v>
      </c>
      <c r="O162" s="1">
        <f t="shared" si="93"/>
        <v>0</v>
      </c>
      <c r="Q162" s="159"/>
      <c r="R162" s="159"/>
      <c r="S162" s="163"/>
      <c r="T162" s="162"/>
      <c r="V162" s="165">
        <f t="shared" si="94"/>
        <v>0</v>
      </c>
      <c r="W162" s="165">
        <f t="shared" si="94"/>
        <v>0</v>
      </c>
      <c r="X162" s="165">
        <f t="shared" si="94"/>
        <v>0</v>
      </c>
      <c r="Y162" s="165">
        <f t="shared" si="95"/>
        <v>0</v>
      </c>
      <c r="Z162" s="165">
        <f t="shared" si="95"/>
        <v>0</v>
      </c>
      <c r="AA162" s="165">
        <f t="shared" si="95"/>
        <v>0</v>
      </c>
      <c r="AB162" s="165">
        <f t="shared" si="95"/>
        <v>0</v>
      </c>
      <c r="AC162" s="165">
        <f t="shared" si="95"/>
        <v>0</v>
      </c>
      <c r="AE162" s="35">
        <f t="shared" si="96"/>
        <v>0</v>
      </c>
      <c r="AF162" s="35">
        <f t="shared" si="96"/>
        <v>0</v>
      </c>
      <c r="AG162" s="35">
        <f t="shared" si="96"/>
        <v>0</v>
      </c>
      <c r="AH162" s="35">
        <f t="shared" si="96"/>
        <v>0</v>
      </c>
      <c r="AI162" s="35">
        <f t="shared" si="96"/>
        <v>0</v>
      </c>
      <c r="AJ162" s="35">
        <f t="shared" si="96"/>
        <v>0</v>
      </c>
      <c r="AK162" s="35">
        <f t="shared" si="96"/>
        <v>0</v>
      </c>
      <c r="AL162" s="35">
        <f t="shared" si="96"/>
        <v>0</v>
      </c>
    </row>
    <row r="163" spans="1:38" ht="12.75" customHeight="1" x14ac:dyDescent="0.2">
      <c r="A163" s="293"/>
      <c r="B163" s="286" t="s">
        <v>541</v>
      </c>
      <c r="C163" s="286"/>
      <c r="D163" s="286"/>
      <c r="E163" s="286"/>
      <c r="F163" s="33"/>
      <c r="G163" s="229"/>
      <c r="H163" s="34" t="s">
        <v>23</v>
      </c>
      <c r="I163" s="230">
        <f t="shared" si="88"/>
        <v>0</v>
      </c>
      <c r="J163" s="32"/>
      <c r="K163" s="35">
        <f t="shared" si="89"/>
        <v>0</v>
      </c>
      <c r="L163" s="35">
        <f t="shared" si="90"/>
        <v>0</v>
      </c>
      <c r="M163" s="35">
        <f t="shared" si="91"/>
        <v>0</v>
      </c>
      <c r="N163" s="1">
        <f t="shared" si="92"/>
        <v>0</v>
      </c>
      <c r="O163" s="1">
        <f t="shared" si="93"/>
        <v>0</v>
      </c>
      <c r="Q163" s="159"/>
      <c r="R163" s="159"/>
      <c r="S163" s="163"/>
      <c r="T163" s="162"/>
      <c r="V163" s="165">
        <f t="shared" si="94"/>
        <v>0</v>
      </c>
      <c r="W163" s="165">
        <f t="shared" si="94"/>
        <v>0</v>
      </c>
      <c r="X163" s="165">
        <f t="shared" si="94"/>
        <v>0</v>
      </c>
      <c r="Y163" s="165">
        <f t="shared" si="95"/>
        <v>0</v>
      </c>
      <c r="Z163" s="165">
        <f t="shared" si="95"/>
        <v>0</v>
      </c>
      <c r="AA163" s="165">
        <f t="shared" si="95"/>
        <v>0</v>
      </c>
      <c r="AB163" s="165">
        <f t="shared" si="95"/>
        <v>0</v>
      </c>
      <c r="AC163" s="165">
        <f t="shared" si="95"/>
        <v>0</v>
      </c>
      <c r="AE163" s="35">
        <f t="shared" si="96"/>
        <v>0</v>
      </c>
      <c r="AF163" s="35">
        <f t="shared" si="96"/>
        <v>0</v>
      </c>
      <c r="AG163" s="35">
        <f t="shared" si="96"/>
        <v>0</v>
      </c>
      <c r="AH163" s="35">
        <f t="shared" si="96"/>
        <v>0</v>
      </c>
      <c r="AI163" s="35">
        <f t="shared" si="96"/>
        <v>0</v>
      </c>
      <c r="AJ163" s="35">
        <f t="shared" si="96"/>
        <v>0</v>
      </c>
      <c r="AK163" s="35">
        <f t="shared" si="96"/>
        <v>0</v>
      </c>
      <c r="AL163" s="35">
        <f t="shared" si="96"/>
        <v>0</v>
      </c>
    </row>
    <row r="164" spans="1:38" ht="12.75" customHeight="1" x14ac:dyDescent="0.2">
      <c r="A164" s="293"/>
      <c r="B164" s="286" t="s">
        <v>542</v>
      </c>
      <c r="C164" s="286"/>
      <c r="D164" s="286"/>
      <c r="E164" s="286"/>
      <c r="F164" s="33"/>
      <c r="G164" s="229"/>
      <c r="H164" s="34" t="s">
        <v>23</v>
      </c>
      <c r="I164" s="230">
        <f t="shared" si="88"/>
        <v>0</v>
      </c>
      <c r="J164" s="32"/>
      <c r="K164" s="35">
        <f t="shared" si="89"/>
        <v>0</v>
      </c>
      <c r="L164" s="35">
        <f t="shared" si="90"/>
        <v>0</v>
      </c>
      <c r="M164" s="35">
        <f t="shared" si="91"/>
        <v>0</v>
      </c>
      <c r="N164" s="1">
        <f t="shared" si="92"/>
        <v>0</v>
      </c>
      <c r="O164" s="1">
        <f t="shared" si="93"/>
        <v>0</v>
      </c>
      <c r="Q164" s="159"/>
      <c r="R164" s="159"/>
      <c r="S164" s="163"/>
      <c r="T164" s="162"/>
      <c r="V164" s="165">
        <f t="shared" si="94"/>
        <v>0</v>
      </c>
      <c r="W164" s="165">
        <f t="shared" si="94"/>
        <v>0</v>
      </c>
      <c r="X164" s="165">
        <f t="shared" si="94"/>
        <v>0</v>
      </c>
      <c r="Y164" s="165">
        <f t="shared" si="95"/>
        <v>0</v>
      </c>
      <c r="Z164" s="165">
        <f t="shared" si="95"/>
        <v>0</v>
      </c>
      <c r="AA164" s="165">
        <f t="shared" si="95"/>
        <v>0</v>
      </c>
      <c r="AB164" s="165">
        <f t="shared" si="95"/>
        <v>0</v>
      </c>
      <c r="AC164" s="165">
        <f t="shared" si="95"/>
        <v>0</v>
      </c>
      <c r="AE164" s="35">
        <f t="shared" si="96"/>
        <v>0</v>
      </c>
      <c r="AF164" s="35">
        <f t="shared" si="96"/>
        <v>0</v>
      </c>
      <c r="AG164" s="35">
        <f t="shared" si="96"/>
        <v>0</v>
      </c>
      <c r="AH164" s="35">
        <f t="shared" si="96"/>
        <v>0</v>
      </c>
      <c r="AI164" s="35">
        <f t="shared" si="96"/>
        <v>0</v>
      </c>
      <c r="AJ164" s="35">
        <f t="shared" si="96"/>
        <v>0</v>
      </c>
      <c r="AK164" s="35">
        <f t="shared" si="96"/>
        <v>0</v>
      </c>
      <c r="AL164" s="35">
        <f t="shared" si="96"/>
        <v>0</v>
      </c>
    </row>
    <row r="165" spans="1:38" ht="12.75" customHeight="1" x14ac:dyDescent="0.2">
      <c r="A165" s="293"/>
      <c r="B165" s="286" t="s">
        <v>543</v>
      </c>
      <c r="C165" s="286"/>
      <c r="D165" s="286"/>
      <c r="E165" s="286"/>
      <c r="F165" s="33"/>
      <c r="G165" s="229"/>
      <c r="H165" s="34" t="s">
        <v>23</v>
      </c>
      <c r="I165" s="230">
        <f t="shared" si="88"/>
        <v>0</v>
      </c>
      <c r="J165" s="32"/>
      <c r="K165" s="35">
        <f t="shared" si="89"/>
        <v>0</v>
      </c>
      <c r="L165" s="35">
        <f t="shared" si="90"/>
        <v>0</v>
      </c>
      <c r="M165" s="35">
        <f t="shared" si="91"/>
        <v>0</v>
      </c>
      <c r="N165" s="1">
        <f t="shared" si="92"/>
        <v>0</v>
      </c>
      <c r="O165" s="1">
        <f t="shared" si="93"/>
        <v>0</v>
      </c>
      <c r="Q165" s="159"/>
      <c r="R165" s="159"/>
      <c r="S165" s="163"/>
      <c r="T165" s="162"/>
      <c r="V165" s="165">
        <f t="shared" si="94"/>
        <v>0</v>
      </c>
      <c r="W165" s="165">
        <f t="shared" si="94"/>
        <v>0</v>
      </c>
      <c r="X165" s="165">
        <f t="shared" si="94"/>
        <v>0</v>
      </c>
      <c r="Y165" s="165">
        <f t="shared" si="95"/>
        <v>0</v>
      </c>
      <c r="Z165" s="165">
        <f t="shared" si="95"/>
        <v>0</v>
      </c>
      <c r="AA165" s="165">
        <f t="shared" si="95"/>
        <v>0</v>
      </c>
      <c r="AB165" s="165">
        <f t="shared" si="95"/>
        <v>0</v>
      </c>
      <c r="AC165" s="165">
        <f t="shared" si="95"/>
        <v>0</v>
      </c>
      <c r="AE165" s="35">
        <f t="shared" si="96"/>
        <v>0</v>
      </c>
      <c r="AF165" s="35">
        <f t="shared" si="96"/>
        <v>0</v>
      </c>
      <c r="AG165" s="35">
        <f t="shared" si="96"/>
        <v>0</v>
      </c>
      <c r="AH165" s="35">
        <f t="shared" si="96"/>
        <v>0</v>
      </c>
      <c r="AI165" s="35">
        <f t="shared" si="96"/>
        <v>0</v>
      </c>
      <c r="AJ165" s="35">
        <f t="shared" si="96"/>
        <v>0</v>
      </c>
      <c r="AK165" s="35">
        <f t="shared" si="96"/>
        <v>0</v>
      </c>
      <c r="AL165" s="35">
        <f t="shared" si="96"/>
        <v>0</v>
      </c>
    </row>
    <row r="166" spans="1:38" ht="12.75" customHeight="1" x14ac:dyDescent="0.2">
      <c r="A166" s="293"/>
      <c r="B166" s="286" t="s">
        <v>544</v>
      </c>
      <c r="C166" s="286"/>
      <c r="D166" s="286"/>
      <c r="E166" s="286"/>
      <c r="F166" s="33"/>
      <c r="G166" s="229"/>
      <c r="H166" s="34" t="s">
        <v>23</v>
      </c>
      <c r="I166" s="230">
        <f t="shared" si="88"/>
        <v>0</v>
      </c>
      <c r="J166" s="32"/>
      <c r="K166" s="35">
        <f t="shared" si="89"/>
        <v>0</v>
      </c>
      <c r="L166" s="35">
        <f t="shared" si="90"/>
        <v>0</v>
      </c>
      <c r="M166" s="35">
        <f t="shared" si="91"/>
        <v>0</v>
      </c>
      <c r="N166" s="1">
        <f t="shared" si="92"/>
        <v>0</v>
      </c>
      <c r="O166" s="1">
        <f t="shared" si="93"/>
        <v>0</v>
      </c>
      <c r="Q166" s="159"/>
      <c r="R166" s="159"/>
      <c r="S166" s="163"/>
      <c r="T166" s="162"/>
      <c r="V166" s="165">
        <f t="shared" si="94"/>
        <v>0</v>
      </c>
      <c r="W166" s="165">
        <f t="shared" si="94"/>
        <v>0</v>
      </c>
      <c r="X166" s="165">
        <f t="shared" si="94"/>
        <v>0</v>
      </c>
      <c r="Y166" s="165">
        <f t="shared" si="95"/>
        <v>0</v>
      </c>
      <c r="Z166" s="165">
        <f t="shared" si="95"/>
        <v>0</v>
      </c>
      <c r="AA166" s="165">
        <f t="shared" si="95"/>
        <v>0</v>
      </c>
      <c r="AB166" s="165">
        <f t="shared" si="95"/>
        <v>0</v>
      </c>
      <c r="AC166" s="165">
        <f t="shared" si="95"/>
        <v>0</v>
      </c>
      <c r="AE166" s="35">
        <f t="shared" si="96"/>
        <v>0</v>
      </c>
      <c r="AF166" s="35">
        <f t="shared" si="96"/>
        <v>0</v>
      </c>
      <c r="AG166" s="35">
        <f t="shared" si="96"/>
        <v>0</v>
      </c>
      <c r="AH166" s="35">
        <f t="shared" si="96"/>
        <v>0</v>
      </c>
      <c r="AI166" s="35">
        <f t="shared" si="96"/>
        <v>0</v>
      </c>
      <c r="AJ166" s="35">
        <f t="shared" si="96"/>
        <v>0</v>
      </c>
      <c r="AK166" s="35">
        <f t="shared" si="96"/>
        <v>0</v>
      </c>
      <c r="AL166" s="35">
        <f t="shared" si="96"/>
        <v>0</v>
      </c>
    </row>
    <row r="167" spans="1:38" ht="12.75" customHeight="1" x14ac:dyDescent="0.2">
      <c r="A167" s="293"/>
      <c r="B167" s="286" t="s">
        <v>545</v>
      </c>
      <c r="C167" s="286"/>
      <c r="D167" s="286"/>
      <c r="E167" s="286"/>
      <c r="F167" s="33"/>
      <c r="G167" s="229"/>
      <c r="H167" s="34" t="s">
        <v>23</v>
      </c>
      <c r="I167" s="230">
        <f t="shared" si="88"/>
        <v>0</v>
      </c>
      <c r="J167" s="32"/>
      <c r="K167" s="35">
        <f t="shared" si="89"/>
        <v>0</v>
      </c>
      <c r="L167" s="35">
        <f t="shared" si="90"/>
        <v>0</v>
      </c>
      <c r="M167" s="35">
        <f t="shared" si="91"/>
        <v>0</v>
      </c>
      <c r="N167" s="1">
        <f t="shared" si="92"/>
        <v>0</v>
      </c>
      <c r="O167" s="1">
        <f t="shared" si="93"/>
        <v>0</v>
      </c>
      <c r="Q167" s="159"/>
      <c r="R167" s="159"/>
      <c r="S167" s="163"/>
      <c r="T167" s="162"/>
      <c r="V167" s="165">
        <f t="shared" si="94"/>
        <v>0</v>
      </c>
      <c r="W167" s="165">
        <f t="shared" si="94"/>
        <v>0</v>
      </c>
      <c r="X167" s="165">
        <f t="shared" si="94"/>
        <v>0</v>
      </c>
      <c r="Y167" s="165">
        <f t="shared" si="95"/>
        <v>0</v>
      </c>
      <c r="Z167" s="165">
        <f t="shared" si="95"/>
        <v>0</v>
      </c>
      <c r="AA167" s="165">
        <f t="shared" si="95"/>
        <v>0</v>
      </c>
      <c r="AB167" s="165">
        <f t="shared" si="95"/>
        <v>0</v>
      </c>
      <c r="AC167" s="165">
        <f t="shared" si="95"/>
        <v>0</v>
      </c>
      <c r="AE167" s="35">
        <f t="shared" si="96"/>
        <v>0</v>
      </c>
      <c r="AF167" s="35">
        <f t="shared" si="96"/>
        <v>0</v>
      </c>
      <c r="AG167" s="35">
        <f t="shared" si="96"/>
        <v>0</v>
      </c>
      <c r="AH167" s="35">
        <f t="shared" si="96"/>
        <v>0</v>
      </c>
      <c r="AI167" s="35">
        <f t="shared" si="96"/>
        <v>0</v>
      </c>
      <c r="AJ167" s="35">
        <f t="shared" si="96"/>
        <v>0</v>
      </c>
      <c r="AK167" s="35">
        <f t="shared" si="96"/>
        <v>0</v>
      </c>
      <c r="AL167" s="35">
        <f t="shared" si="96"/>
        <v>0</v>
      </c>
    </row>
    <row r="168" spans="1:38" ht="12.75" customHeight="1" x14ac:dyDescent="0.2">
      <c r="A168" s="293"/>
      <c r="B168" s="288" t="s">
        <v>546</v>
      </c>
      <c r="C168" s="288"/>
      <c r="D168" s="288"/>
      <c r="E168" s="288"/>
      <c r="F168" s="33"/>
      <c r="G168" s="229"/>
      <c r="H168" s="34" t="s">
        <v>23</v>
      </c>
      <c r="I168" s="230">
        <f t="shared" si="88"/>
        <v>0</v>
      </c>
      <c r="J168" s="32"/>
      <c r="K168" s="35">
        <f t="shared" si="89"/>
        <v>0</v>
      </c>
      <c r="L168" s="35">
        <f t="shared" si="90"/>
        <v>0</v>
      </c>
      <c r="M168" s="35">
        <f t="shared" si="91"/>
        <v>0</v>
      </c>
      <c r="N168" s="1">
        <f t="shared" si="92"/>
        <v>0</v>
      </c>
      <c r="O168" s="1">
        <f t="shared" si="93"/>
        <v>0</v>
      </c>
      <c r="Q168" s="159"/>
      <c r="R168" s="159"/>
      <c r="S168" s="163"/>
      <c r="T168" s="162"/>
      <c r="V168" s="165">
        <f t="shared" si="94"/>
        <v>0</v>
      </c>
      <c r="W168" s="165">
        <f t="shared" si="94"/>
        <v>0</v>
      </c>
      <c r="X168" s="165">
        <f t="shared" si="94"/>
        <v>0</v>
      </c>
      <c r="Y168" s="165">
        <f t="shared" ref="Y168:AC173" si="97">IF($H168=Y$30,$O168,0)</f>
        <v>0</v>
      </c>
      <c r="Z168" s="165">
        <f t="shared" si="97"/>
        <v>0</v>
      </c>
      <c r="AA168" s="165">
        <f t="shared" si="97"/>
        <v>0</v>
      </c>
      <c r="AB168" s="165">
        <f t="shared" si="97"/>
        <v>0</v>
      </c>
      <c r="AC168" s="165">
        <f t="shared" si="97"/>
        <v>0</v>
      </c>
      <c r="AE168" s="35">
        <f t="shared" ref="AE168:AL173" si="98">IF($H168=AE$30,$K168,0)</f>
        <v>0</v>
      </c>
      <c r="AF168" s="35">
        <f t="shared" si="98"/>
        <v>0</v>
      </c>
      <c r="AG168" s="35">
        <f t="shared" si="98"/>
        <v>0</v>
      </c>
      <c r="AH168" s="35">
        <f t="shared" si="98"/>
        <v>0</v>
      </c>
      <c r="AI168" s="35">
        <f t="shared" si="98"/>
        <v>0</v>
      </c>
      <c r="AJ168" s="35">
        <f t="shared" si="98"/>
        <v>0</v>
      </c>
      <c r="AK168" s="35">
        <f t="shared" si="98"/>
        <v>0</v>
      </c>
      <c r="AL168" s="35">
        <f t="shared" si="98"/>
        <v>0</v>
      </c>
    </row>
    <row r="169" spans="1:38" ht="12.75" customHeight="1" x14ac:dyDescent="0.2">
      <c r="A169" s="293"/>
      <c r="B169" s="288" t="s">
        <v>547</v>
      </c>
      <c r="C169" s="288"/>
      <c r="D169" s="288"/>
      <c r="E169" s="288"/>
      <c r="F169" s="33"/>
      <c r="G169" s="229"/>
      <c r="H169" s="34" t="s">
        <v>23</v>
      </c>
      <c r="I169" s="230">
        <f t="shared" si="88"/>
        <v>0</v>
      </c>
      <c r="J169" s="32"/>
      <c r="K169" s="35">
        <f t="shared" si="89"/>
        <v>0</v>
      </c>
      <c r="L169" s="35">
        <f t="shared" si="90"/>
        <v>0</v>
      </c>
      <c r="M169" s="35">
        <f t="shared" si="91"/>
        <v>0</v>
      </c>
      <c r="N169" s="1">
        <f t="shared" si="92"/>
        <v>0</v>
      </c>
      <c r="O169" s="1">
        <f t="shared" si="93"/>
        <v>0</v>
      </c>
      <c r="Q169" s="159"/>
      <c r="R169" s="159"/>
      <c r="S169" s="163"/>
      <c r="T169" s="162"/>
      <c r="V169" s="165">
        <f t="shared" si="94"/>
        <v>0</v>
      </c>
      <c r="W169" s="165">
        <f t="shared" si="94"/>
        <v>0</v>
      </c>
      <c r="X169" s="165">
        <f t="shared" si="94"/>
        <v>0</v>
      </c>
      <c r="Y169" s="165">
        <f t="shared" si="97"/>
        <v>0</v>
      </c>
      <c r="Z169" s="165">
        <f t="shared" si="97"/>
        <v>0</v>
      </c>
      <c r="AA169" s="165">
        <f t="shared" si="97"/>
        <v>0</v>
      </c>
      <c r="AB169" s="165">
        <f t="shared" si="97"/>
        <v>0</v>
      </c>
      <c r="AC169" s="165">
        <f t="shared" si="97"/>
        <v>0</v>
      </c>
      <c r="AE169" s="35">
        <f t="shared" si="98"/>
        <v>0</v>
      </c>
      <c r="AF169" s="35">
        <f t="shared" si="98"/>
        <v>0</v>
      </c>
      <c r="AG169" s="35">
        <f t="shared" si="98"/>
        <v>0</v>
      </c>
      <c r="AH169" s="35">
        <f t="shared" si="98"/>
        <v>0</v>
      </c>
      <c r="AI169" s="35">
        <f t="shared" si="98"/>
        <v>0</v>
      </c>
      <c r="AJ169" s="35">
        <f t="shared" si="98"/>
        <v>0</v>
      </c>
      <c r="AK169" s="35">
        <f t="shared" si="98"/>
        <v>0</v>
      </c>
      <c r="AL169" s="35">
        <f t="shared" si="98"/>
        <v>0</v>
      </c>
    </row>
    <row r="170" spans="1:38" ht="12.75" customHeight="1" x14ac:dyDescent="0.2">
      <c r="A170" s="293"/>
      <c r="B170" s="288" t="s">
        <v>548</v>
      </c>
      <c r="C170" s="288"/>
      <c r="D170" s="288"/>
      <c r="E170" s="288"/>
      <c r="F170" s="33"/>
      <c r="G170" s="229"/>
      <c r="H170" s="34" t="s">
        <v>23</v>
      </c>
      <c r="I170" s="230">
        <f t="shared" si="88"/>
        <v>0</v>
      </c>
      <c r="J170" s="32"/>
      <c r="K170" s="35">
        <f t="shared" si="89"/>
        <v>0</v>
      </c>
      <c r="L170" s="35">
        <f t="shared" si="90"/>
        <v>0</v>
      </c>
      <c r="M170" s="35">
        <f t="shared" si="91"/>
        <v>0</v>
      </c>
      <c r="N170" s="1">
        <f t="shared" si="92"/>
        <v>0</v>
      </c>
      <c r="O170" s="1">
        <f t="shared" si="93"/>
        <v>0</v>
      </c>
      <c r="Q170" s="159"/>
      <c r="R170" s="159"/>
      <c r="S170" s="163"/>
      <c r="T170" s="162"/>
      <c r="V170" s="165">
        <f t="shared" si="94"/>
        <v>0</v>
      </c>
      <c r="W170" s="165">
        <f t="shared" si="94"/>
        <v>0</v>
      </c>
      <c r="X170" s="165">
        <f t="shared" si="94"/>
        <v>0</v>
      </c>
      <c r="Y170" s="165">
        <f t="shared" si="97"/>
        <v>0</v>
      </c>
      <c r="Z170" s="165">
        <f t="shared" si="97"/>
        <v>0</v>
      </c>
      <c r="AA170" s="165">
        <f t="shared" si="97"/>
        <v>0</v>
      </c>
      <c r="AB170" s="165">
        <f t="shared" si="97"/>
        <v>0</v>
      </c>
      <c r="AC170" s="165">
        <f t="shared" si="97"/>
        <v>0</v>
      </c>
      <c r="AE170" s="35">
        <f t="shared" si="98"/>
        <v>0</v>
      </c>
      <c r="AF170" s="35">
        <f t="shared" si="98"/>
        <v>0</v>
      </c>
      <c r="AG170" s="35">
        <f t="shared" si="98"/>
        <v>0</v>
      </c>
      <c r="AH170" s="35">
        <f t="shared" si="98"/>
        <v>0</v>
      </c>
      <c r="AI170" s="35">
        <f t="shared" si="98"/>
        <v>0</v>
      </c>
      <c r="AJ170" s="35">
        <f t="shared" si="98"/>
        <v>0</v>
      </c>
      <c r="AK170" s="35">
        <f t="shared" si="98"/>
        <v>0</v>
      </c>
      <c r="AL170" s="35">
        <f t="shared" si="98"/>
        <v>0</v>
      </c>
    </row>
    <row r="171" spans="1:38" ht="12.75" customHeight="1" x14ac:dyDescent="0.2">
      <c r="A171" s="293"/>
      <c r="B171" s="288" t="s">
        <v>549</v>
      </c>
      <c r="C171" s="288"/>
      <c r="D171" s="288"/>
      <c r="E171" s="288"/>
      <c r="F171" s="33"/>
      <c r="G171" s="229"/>
      <c r="H171" s="34" t="s">
        <v>23</v>
      </c>
      <c r="I171" s="230">
        <f t="shared" si="88"/>
        <v>0</v>
      </c>
      <c r="J171" s="32"/>
      <c r="K171" s="35">
        <f t="shared" si="89"/>
        <v>0</v>
      </c>
      <c r="L171" s="35">
        <f t="shared" si="90"/>
        <v>0</v>
      </c>
      <c r="M171" s="35">
        <f t="shared" si="91"/>
        <v>0</v>
      </c>
      <c r="N171" s="1">
        <f t="shared" si="92"/>
        <v>0</v>
      </c>
      <c r="O171" s="1">
        <f t="shared" si="93"/>
        <v>0</v>
      </c>
      <c r="Q171" s="159"/>
      <c r="R171" s="159"/>
      <c r="S171" s="163"/>
      <c r="T171" s="162"/>
      <c r="V171" s="165">
        <f t="shared" si="94"/>
        <v>0</v>
      </c>
      <c r="W171" s="165">
        <f t="shared" si="94"/>
        <v>0</v>
      </c>
      <c r="X171" s="165">
        <f t="shared" si="94"/>
        <v>0</v>
      </c>
      <c r="Y171" s="165">
        <f t="shared" si="97"/>
        <v>0</v>
      </c>
      <c r="Z171" s="165">
        <f t="shared" si="97"/>
        <v>0</v>
      </c>
      <c r="AA171" s="165">
        <f t="shared" si="97"/>
        <v>0</v>
      </c>
      <c r="AB171" s="165">
        <f t="shared" si="97"/>
        <v>0</v>
      </c>
      <c r="AC171" s="165">
        <f t="shared" si="97"/>
        <v>0</v>
      </c>
      <c r="AE171" s="35">
        <f t="shared" si="98"/>
        <v>0</v>
      </c>
      <c r="AF171" s="35">
        <f t="shared" si="98"/>
        <v>0</v>
      </c>
      <c r="AG171" s="35">
        <f t="shared" si="98"/>
        <v>0</v>
      </c>
      <c r="AH171" s="35">
        <f t="shared" si="98"/>
        <v>0</v>
      </c>
      <c r="AI171" s="35">
        <f t="shared" si="98"/>
        <v>0</v>
      </c>
      <c r="AJ171" s="35">
        <f t="shared" si="98"/>
        <v>0</v>
      </c>
      <c r="AK171" s="35">
        <f t="shared" si="98"/>
        <v>0</v>
      </c>
      <c r="AL171" s="35">
        <f t="shared" si="98"/>
        <v>0</v>
      </c>
    </row>
    <row r="172" spans="1:38" ht="12.75" customHeight="1" x14ac:dyDescent="0.2">
      <c r="A172" s="293"/>
      <c r="B172" s="288" t="s">
        <v>550</v>
      </c>
      <c r="C172" s="288"/>
      <c r="D172" s="288"/>
      <c r="E172" s="288"/>
      <c r="F172" s="33"/>
      <c r="G172" s="229"/>
      <c r="H172" s="34" t="s">
        <v>23</v>
      </c>
      <c r="I172" s="230">
        <f t="shared" si="88"/>
        <v>0</v>
      </c>
      <c r="J172" s="32"/>
      <c r="K172" s="35">
        <f t="shared" si="89"/>
        <v>0</v>
      </c>
      <c r="L172" s="35">
        <f t="shared" si="90"/>
        <v>0</v>
      </c>
      <c r="M172" s="35">
        <f t="shared" si="91"/>
        <v>0</v>
      </c>
      <c r="N172" s="1">
        <f t="shared" si="92"/>
        <v>0</v>
      </c>
      <c r="O172" s="1">
        <f t="shared" si="93"/>
        <v>0</v>
      </c>
      <c r="Q172" s="159"/>
      <c r="R172" s="159"/>
      <c r="S172" s="163"/>
      <c r="T172" s="162"/>
      <c r="V172" s="165">
        <f t="shared" si="94"/>
        <v>0</v>
      </c>
      <c r="W172" s="165">
        <f t="shared" si="94"/>
        <v>0</v>
      </c>
      <c r="X172" s="165">
        <f t="shared" si="94"/>
        <v>0</v>
      </c>
      <c r="Y172" s="165">
        <f t="shared" si="97"/>
        <v>0</v>
      </c>
      <c r="Z172" s="165">
        <f t="shared" si="97"/>
        <v>0</v>
      </c>
      <c r="AA172" s="165">
        <f t="shared" si="97"/>
        <v>0</v>
      </c>
      <c r="AB172" s="165">
        <f t="shared" si="97"/>
        <v>0</v>
      </c>
      <c r="AC172" s="165">
        <f t="shared" si="97"/>
        <v>0</v>
      </c>
      <c r="AE172" s="35">
        <f t="shared" si="98"/>
        <v>0</v>
      </c>
      <c r="AF172" s="35">
        <f t="shared" si="98"/>
        <v>0</v>
      </c>
      <c r="AG172" s="35">
        <f t="shared" si="98"/>
        <v>0</v>
      </c>
      <c r="AH172" s="35">
        <f t="shared" si="98"/>
        <v>0</v>
      </c>
      <c r="AI172" s="35">
        <f t="shared" si="98"/>
        <v>0</v>
      </c>
      <c r="AJ172" s="35">
        <f t="shared" si="98"/>
        <v>0</v>
      </c>
      <c r="AK172" s="35">
        <f t="shared" si="98"/>
        <v>0</v>
      </c>
      <c r="AL172" s="35">
        <f t="shared" si="98"/>
        <v>0</v>
      </c>
    </row>
    <row r="173" spans="1:38" x14ac:dyDescent="0.2">
      <c r="A173" s="267" t="s">
        <v>551</v>
      </c>
      <c r="B173" s="267"/>
      <c r="C173" s="267"/>
      <c r="D173" s="267"/>
      <c r="E173" s="267"/>
      <c r="F173" s="2">
        <f>SUM(F158:F172)</f>
        <v>0</v>
      </c>
      <c r="G173" s="2">
        <f>SUM(G158:G172)</f>
        <v>0</v>
      </c>
      <c r="H173" s="2"/>
      <c r="I173" s="2"/>
      <c r="J173" s="2"/>
      <c r="K173" s="166">
        <f>SUM(K158:K172)</f>
        <v>0</v>
      </c>
      <c r="L173" s="166">
        <f>SUM(L158:L172)</f>
        <v>0</v>
      </c>
      <c r="M173" s="166">
        <f>SUM(M158:M172)</f>
        <v>0</v>
      </c>
      <c r="N173" s="2">
        <f>SUM(N158:N172)</f>
        <v>0</v>
      </c>
      <c r="O173" s="2">
        <f>SUM(O158:O172)</f>
        <v>0</v>
      </c>
      <c r="Q173" s="159"/>
      <c r="R173" s="159"/>
      <c r="S173" s="163"/>
      <c r="T173" s="162"/>
      <c r="V173" s="165">
        <f t="shared" si="94"/>
        <v>0</v>
      </c>
      <c r="W173" s="165">
        <f t="shared" si="94"/>
        <v>0</v>
      </c>
      <c r="X173" s="165">
        <f t="shared" si="94"/>
        <v>0</v>
      </c>
      <c r="Y173" s="165">
        <f t="shared" si="97"/>
        <v>0</v>
      </c>
      <c r="Z173" s="165">
        <f t="shared" si="97"/>
        <v>0</v>
      </c>
      <c r="AA173" s="165">
        <f t="shared" si="97"/>
        <v>0</v>
      </c>
      <c r="AB173" s="165">
        <f t="shared" si="97"/>
        <v>0</v>
      </c>
      <c r="AC173" s="165">
        <f t="shared" si="97"/>
        <v>0</v>
      </c>
      <c r="AE173" s="35">
        <f t="shared" si="98"/>
        <v>0</v>
      </c>
      <c r="AF173" s="35">
        <f t="shared" si="98"/>
        <v>0</v>
      </c>
      <c r="AG173" s="35">
        <f t="shared" si="98"/>
        <v>0</v>
      </c>
      <c r="AH173" s="35">
        <f t="shared" si="98"/>
        <v>0</v>
      </c>
      <c r="AI173" s="35">
        <f t="shared" si="98"/>
        <v>0</v>
      </c>
      <c r="AJ173" s="35">
        <f t="shared" si="98"/>
        <v>0</v>
      </c>
      <c r="AK173" s="35">
        <f t="shared" si="98"/>
        <v>0</v>
      </c>
      <c r="AL173" s="35">
        <f t="shared" si="98"/>
        <v>0</v>
      </c>
    </row>
    <row r="174" spans="1:38" x14ac:dyDescent="0.2">
      <c r="E174" s="62"/>
      <c r="Q174" s="159"/>
      <c r="R174" s="159"/>
      <c r="S174" s="163"/>
      <c r="T174" s="162"/>
      <c r="V174" s="167">
        <f t="shared" ref="V174:AC174" si="99">SUM(V158:V173)</f>
        <v>0</v>
      </c>
      <c r="W174" s="167">
        <f t="shared" si="99"/>
        <v>0</v>
      </c>
      <c r="X174" s="167">
        <f t="shared" si="99"/>
        <v>0</v>
      </c>
      <c r="Y174" s="167">
        <f t="shared" si="99"/>
        <v>0</v>
      </c>
      <c r="Z174" s="167">
        <f t="shared" si="99"/>
        <v>0</v>
      </c>
      <c r="AA174" s="167">
        <f t="shared" si="99"/>
        <v>0</v>
      </c>
      <c r="AB174" s="167">
        <f t="shared" si="99"/>
        <v>0</v>
      </c>
      <c r="AC174" s="167">
        <f t="shared" si="99"/>
        <v>0</v>
      </c>
      <c r="AD174" s="169"/>
      <c r="AE174" s="166">
        <f t="shared" ref="AE174:AL174" si="100">SUM(AE158:AE173)</f>
        <v>0</v>
      </c>
      <c r="AF174" s="166">
        <f t="shared" si="100"/>
        <v>0</v>
      </c>
      <c r="AG174" s="166">
        <f t="shared" si="100"/>
        <v>0</v>
      </c>
      <c r="AH174" s="166">
        <f t="shared" si="100"/>
        <v>0</v>
      </c>
      <c r="AI174" s="166">
        <f t="shared" si="100"/>
        <v>0</v>
      </c>
      <c r="AJ174" s="166">
        <f t="shared" si="100"/>
        <v>0</v>
      </c>
      <c r="AK174" s="166">
        <f t="shared" si="100"/>
        <v>0</v>
      </c>
      <c r="AL174" s="166">
        <f t="shared" si="100"/>
        <v>0</v>
      </c>
    </row>
    <row r="175" spans="1:38" x14ac:dyDescent="0.2">
      <c r="A175" s="283" t="s">
        <v>552</v>
      </c>
      <c r="B175" s="283"/>
      <c r="C175" s="283"/>
      <c r="D175" s="283"/>
      <c r="E175" s="283"/>
      <c r="F175" s="283"/>
      <c r="G175" s="283"/>
      <c r="H175" s="283"/>
      <c r="I175" s="283"/>
      <c r="J175" s="283"/>
      <c r="K175" s="283"/>
      <c r="L175" s="283"/>
      <c r="M175" s="283"/>
      <c r="N175" s="283"/>
      <c r="O175" s="283"/>
      <c r="Q175" s="159"/>
      <c r="R175" s="159"/>
      <c r="S175" s="163"/>
      <c r="T175" s="162"/>
    </row>
    <row r="176" spans="1:38" ht="12.75" customHeight="1" x14ac:dyDescent="0.2">
      <c r="A176" s="309" t="s">
        <v>553</v>
      </c>
      <c r="B176" s="309"/>
      <c r="C176" s="309"/>
      <c r="D176" s="309"/>
      <c r="E176" s="309"/>
      <c r="F176" s="308" t="s">
        <v>46</v>
      </c>
      <c r="G176" s="307" t="s">
        <v>47</v>
      </c>
      <c r="H176" s="308" t="s">
        <v>48</v>
      </c>
      <c r="I176" s="307" t="s">
        <v>51</v>
      </c>
      <c r="J176" s="307" t="s">
        <v>607</v>
      </c>
      <c r="K176" s="307" t="s">
        <v>608</v>
      </c>
      <c r="L176" s="307" t="s">
        <v>609</v>
      </c>
      <c r="M176" s="307" t="s">
        <v>610</v>
      </c>
      <c r="N176" s="307" t="s">
        <v>611</v>
      </c>
      <c r="O176" s="307" t="s">
        <v>612</v>
      </c>
      <c r="Q176" s="159"/>
      <c r="R176" s="159"/>
      <c r="S176" s="163"/>
      <c r="T176" s="162"/>
      <c r="V176" s="17" t="s">
        <v>613</v>
      </c>
      <c r="AE176" s="17" t="s">
        <v>614</v>
      </c>
    </row>
    <row r="177" spans="1:38" ht="12.75" customHeight="1" x14ac:dyDescent="0.2">
      <c r="A177" s="309" t="s">
        <v>464</v>
      </c>
      <c r="B177" s="309"/>
      <c r="C177" s="309"/>
      <c r="D177" s="309"/>
      <c r="E177" s="309"/>
      <c r="F177" s="308"/>
      <c r="G177" s="307"/>
      <c r="H177" s="308"/>
      <c r="I177" s="308"/>
      <c r="J177" s="308"/>
      <c r="K177" s="308"/>
      <c r="L177" s="308"/>
      <c r="M177" s="308"/>
      <c r="N177" s="307"/>
      <c r="O177" s="307"/>
      <c r="Q177" s="159"/>
      <c r="R177" s="159"/>
      <c r="S177" s="163"/>
      <c r="T177" s="162"/>
      <c r="V177" s="23" t="s">
        <v>25</v>
      </c>
      <c r="W177" s="23" t="s">
        <v>28</v>
      </c>
      <c r="X177" s="23" t="s">
        <v>29</v>
      </c>
      <c r="Y177" s="23" t="s">
        <v>32</v>
      </c>
      <c r="Z177" s="23" t="s">
        <v>34</v>
      </c>
      <c r="AA177" s="23" t="s">
        <v>37</v>
      </c>
      <c r="AB177" s="23" t="s">
        <v>40</v>
      </c>
      <c r="AC177" s="23" t="s">
        <v>44</v>
      </c>
      <c r="AE177" s="23" t="s">
        <v>25</v>
      </c>
      <c r="AF177" s="23" t="s">
        <v>28</v>
      </c>
      <c r="AG177" s="23" t="s">
        <v>29</v>
      </c>
      <c r="AH177" s="23" t="s">
        <v>32</v>
      </c>
      <c r="AI177" s="23" t="s">
        <v>34</v>
      </c>
      <c r="AJ177" s="23" t="s">
        <v>37</v>
      </c>
      <c r="AK177" s="23" t="s">
        <v>40</v>
      </c>
      <c r="AL177" s="23" t="s">
        <v>44</v>
      </c>
    </row>
    <row r="178" spans="1:38" ht="12.75" customHeight="1" x14ac:dyDescent="0.2">
      <c r="A178" s="293" t="s">
        <v>554</v>
      </c>
      <c r="B178" s="295" t="s">
        <v>555</v>
      </c>
      <c r="C178" s="295"/>
      <c r="D178" s="295"/>
      <c r="E178" s="295"/>
      <c r="F178" s="33"/>
      <c r="G178" s="229"/>
      <c r="H178" s="34" t="s">
        <v>23</v>
      </c>
      <c r="I178" s="230">
        <f t="shared" ref="I178:I186" si="101">IFERROR(INDEX($S$1:$T$9,MATCH(H178,$S$1:$S$9,0),2),"")</f>
        <v>0</v>
      </c>
      <c r="J178" s="32"/>
      <c r="K178" s="35">
        <f t="shared" ref="K178:K186" si="102">IFERROR(IF(OR(J178=0,J178=""),F178*G178*I178,G178*J178),0)</f>
        <v>0</v>
      </c>
      <c r="L178" s="35">
        <f t="shared" ref="L178:L186" si="103">IF(OR(H178=S$2,H178=S$3,H178=S$4),K178,0)</f>
        <v>0</v>
      </c>
      <c r="M178" s="35">
        <f t="shared" ref="M178:M186" si="104">IF(OR(H178=S$5,H178=S$6,H178=S$7,H178=S$8,H178=S$9),K178,0)</f>
        <v>0</v>
      </c>
      <c r="N178" s="1">
        <f t="shared" ref="N178:N186" si="105">IF(OR(H178=S$2,H178=S$3,H178=S$4),F178*G178,0)</f>
        <v>0</v>
      </c>
      <c r="O178" s="1">
        <f t="shared" ref="O178:O186" si="106">IF(OR(H178=S$5,H178=S$6,H178=S$7,H178=S$8,H178=S$9),F178*G178,0)</f>
        <v>0</v>
      </c>
      <c r="Q178" s="159"/>
      <c r="R178" s="159"/>
      <c r="S178" s="163"/>
      <c r="T178" s="162"/>
      <c r="V178" s="165">
        <f t="shared" ref="V178:X187" si="107">IF($H178=V$30,$N178,0)</f>
        <v>0</v>
      </c>
      <c r="W178" s="165">
        <f t="shared" si="107"/>
        <v>0</v>
      </c>
      <c r="X178" s="165">
        <f t="shared" si="107"/>
        <v>0</v>
      </c>
      <c r="Y178" s="165">
        <f t="shared" ref="Y178:AC187" si="108">IF($H178=Y$30,$O178,0)</f>
        <v>0</v>
      </c>
      <c r="Z178" s="165">
        <f t="shared" si="108"/>
        <v>0</v>
      </c>
      <c r="AA178" s="165">
        <f t="shared" si="108"/>
        <v>0</v>
      </c>
      <c r="AB178" s="165">
        <f t="shared" si="108"/>
        <v>0</v>
      </c>
      <c r="AC178" s="165">
        <f t="shared" si="108"/>
        <v>0</v>
      </c>
      <c r="AE178" s="35">
        <f t="shared" ref="AE178:AL187" si="109">IF($H178=AE$30,$K178,0)</f>
        <v>0</v>
      </c>
      <c r="AF178" s="35">
        <f t="shared" si="109"/>
        <v>0</v>
      </c>
      <c r="AG178" s="35">
        <f t="shared" si="109"/>
        <v>0</v>
      </c>
      <c r="AH178" s="35">
        <f t="shared" si="109"/>
        <v>0</v>
      </c>
      <c r="AI178" s="35">
        <f t="shared" si="109"/>
        <v>0</v>
      </c>
      <c r="AJ178" s="35">
        <f t="shared" si="109"/>
        <v>0</v>
      </c>
      <c r="AK178" s="35">
        <f t="shared" si="109"/>
        <v>0</v>
      </c>
      <c r="AL178" s="35">
        <f t="shared" si="109"/>
        <v>0</v>
      </c>
    </row>
    <row r="179" spans="1:38" ht="12.75" customHeight="1" x14ac:dyDescent="0.2">
      <c r="A179" s="293"/>
      <c r="B179" s="295" t="s">
        <v>556</v>
      </c>
      <c r="C179" s="295"/>
      <c r="D179" s="295"/>
      <c r="E179" s="295"/>
      <c r="F179" s="33"/>
      <c r="G179" s="229"/>
      <c r="H179" s="34" t="s">
        <v>23</v>
      </c>
      <c r="I179" s="230">
        <f t="shared" si="101"/>
        <v>0</v>
      </c>
      <c r="J179" s="32"/>
      <c r="K179" s="35">
        <f t="shared" si="102"/>
        <v>0</v>
      </c>
      <c r="L179" s="35">
        <f t="shared" si="103"/>
        <v>0</v>
      </c>
      <c r="M179" s="35">
        <f t="shared" si="104"/>
        <v>0</v>
      </c>
      <c r="N179" s="1">
        <f t="shared" si="105"/>
        <v>0</v>
      </c>
      <c r="O179" s="1">
        <f t="shared" si="106"/>
        <v>0</v>
      </c>
      <c r="Q179" s="159"/>
      <c r="R179" s="159"/>
      <c r="S179" s="163"/>
      <c r="T179" s="162"/>
      <c r="V179" s="165">
        <f t="shared" si="107"/>
        <v>0</v>
      </c>
      <c r="W179" s="165">
        <f t="shared" si="107"/>
        <v>0</v>
      </c>
      <c r="X179" s="165">
        <f t="shared" si="107"/>
        <v>0</v>
      </c>
      <c r="Y179" s="165">
        <f t="shared" si="108"/>
        <v>0</v>
      </c>
      <c r="Z179" s="165">
        <f t="shared" si="108"/>
        <v>0</v>
      </c>
      <c r="AA179" s="165">
        <f t="shared" si="108"/>
        <v>0</v>
      </c>
      <c r="AB179" s="165">
        <f t="shared" si="108"/>
        <v>0</v>
      </c>
      <c r="AC179" s="165">
        <f t="shared" si="108"/>
        <v>0</v>
      </c>
      <c r="AE179" s="35">
        <f t="shared" si="109"/>
        <v>0</v>
      </c>
      <c r="AF179" s="35">
        <f t="shared" si="109"/>
        <v>0</v>
      </c>
      <c r="AG179" s="35">
        <f t="shared" si="109"/>
        <v>0</v>
      </c>
      <c r="AH179" s="35">
        <f t="shared" si="109"/>
        <v>0</v>
      </c>
      <c r="AI179" s="35">
        <f t="shared" si="109"/>
        <v>0</v>
      </c>
      <c r="AJ179" s="35">
        <f t="shared" si="109"/>
        <v>0</v>
      </c>
      <c r="AK179" s="35">
        <f t="shared" si="109"/>
        <v>0</v>
      </c>
      <c r="AL179" s="35">
        <f t="shared" si="109"/>
        <v>0</v>
      </c>
    </row>
    <row r="180" spans="1:38" ht="12.75" customHeight="1" x14ac:dyDescent="0.2">
      <c r="A180" s="293"/>
      <c r="B180" s="295" t="s">
        <v>557</v>
      </c>
      <c r="C180" s="295"/>
      <c r="D180" s="295"/>
      <c r="E180" s="295"/>
      <c r="F180" s="33"/>
      <c r="G180" s="229"/>
      <c r="H180" s="34" t="s">
        <v>23</v>
      </c>
      <c r="I180" s="230">
        <f t="shared" si="101"/>
        <v>0</v>
      </c>
      <c r="J180" s="32"/>
      <c r="K180" s="35">
        <f t="shared" si="102"/>
        <v>0</v>
      </c>
      <c r="L180" s="35">
        <f t="shared" si="103"/>
        <v>0</v>
      </c>
      <c r="M180" s="35">
        <f t="shared" si="104"/>
        <v>0</v>
      </c>
      <c r="N180" s="1">
        <f t="shared" si="105"/>
        <v>0</v>
      </c>
      <c r="O180" s="1">
        <f t="shared" si="106"/>
        <v>0</v>
      </c>
      <c r="Q180" s="159"/>
      <c r="R180" s="159"/>
      <c r="S180" s="163"/>
      <c r="T180" s="162"/>
      <c r="V180" s="165">
        <f t="shared" si="107"/>
        <v>0</v>
      </c>
      <c r="W180" s="165">
        <f t="shared" si="107"/>
        <v>0</v>
      </c>
      <c r="X180" s="165">
        <f t="shared" si="107"/>
        <v>0</v>
      </c>
      <c r="Y180" s="165">
        <f t="shared" si="108"/>
        <v>0</v>
      </c>
      <c r="Z180" s="165">
        <f t="shared" si="108"/>
        <v>0</v>
      </c>
      <c r="AA180" s="165">
        <f t="shared" si="108"/>
        <v>0</v>
      </c>
      <c r="AB180" s="165">
        <f t="shared" si="108"/>
        <v>0</v>
      </c>
      <c r="AC180" s="165">
        <f t="shared" si="108"/>
        <v>0</v>
      </c>
      <c r="AE180" s="35">
        <f t="shared" si="109"/>
        <v>0</v>
      </c>
      <c r="AF180" s="35">
        <f t="shared" si="109"/>
        <v>0</v>
      </c>
      <c r="AG180" s="35">
        <f t="shared" si="109"/>
        <v>0</v>
      </c>
      <c r="AH180" s="35">
        <f t="shared" si="109"/>
        <v>0</v>
      </c>
      <c r="AI180" s="35">
        <f t="shared" si="109"/>
        <v>0</v>
      </c>
      <c r="AJ180" s="35">
        <f t="shared" si="109"/>
        <v>0</v>
      </c>
      <c r="AK180" s="35">
        <f t="shared" si="109"/>
        <v>0</v>
      </c>
      <c r="AL180" s="35">
        <f t="shared" si="109"/>
        <v>0</v>
      </c>
    </row>
    <row r="181" spans="1:38" ht="12.75" customHeight="1" x14ac:dyDescent="0.2">
      <c r="A181" s="293"/>
      <c r="B181" s="295" t="s">
        <v>558</v>
      </c>
      <c r="C181" s="295"/>
      <c r="D181" s="295"/>
      <c r="E181" s="295"/>
      <c r="F181" s="33"/>
      <c r="G181" s="229"/>
      <c r="H181" s="34" t="s">
        <v>23</v>
      </c>
      <c r="I181" s="230">
        <f t="shared" si="101"/>
        <v>0</v>
      </c>
      <c r="J181" s="32"/>
      <c r="K181" s="35">
        <f t="shared" si="102"/>
        <v>0</v>
      </c>
      <c r="L181" s="35">
        <f t="shared" si="103"/>
        <v>0</v>
      </c>
      <c r="M181" s="35">
        <f t="shared" si="104"/>
        <v>0</v>
      </c>
      <c r="N181" s="1">
        <f t="shared" si="105"/>
        <v>0</v>
      </c>
      <c r="O181" s="1">
        <f t="shared" si="106"/>
        <v>0</v>
      </c>
      <c r="Q181" s="159"/>
      <c r="R181" s="159"/>
      <c r="S181" s="163"/>
      <c r="T181" s="162"/>
      <c r="V181" s="165">
        <f t="shared" si="107"/>
        <v>0</v>
      </c>
      <c r="W181" s="165">
        <f t="shared" si="107"/>
        <v>0</v>
      </c>
      <c r="X181" s="165">
        <f t="shared" si="107"/>
        <v>0</v>
      </c>
      <c r="Y181" s="165">
        <f t="shared" si="108"/>
        <v>0</v>
      </c>
      <c r="Z181" s="165">
        <f t="shared" si="108"/>
        <v>0</v>
      </c>
      <c r="AA181" s="165">
        <f t="shared" si="108"/>
        <v>0</v>
      </c>
      <c r="AB181" s="165">
        <f t="shared" si="108"/>
        <v>0</v>
      </c>
      <c r="AC181" s="165">
        <f t="shared" si="108"/>
        <v>0</v>
      </c>
      <c r="AE181" s="35">
        <f t="shared" si="109"/>
        <v>0</v>
      </c>
      <c r="AF181" s="35">
        <f t="shared" si="109"/>
        <v>0</v>
      </c>
      <c r="AG181" s="35">
        <f t="shared" si="109"/>
        <v>0</v>
      </c>
      <c r="AH181" s="35">
        <f t="shared" si="109"/>
        <v>0</v>
      </c>
      <c r="AI181" s="35">
        <f t="shared" si="109"/>
        <v>0</v>
      </c>
      <c r="AJ181" s="35">
        <f t="shared" si="109"/>
        <v>0</v>
      </c>
      <c r="AK181" s="35">
        <f t="shared" si="109"/>
        <v>0</v>
      </c>
      <c r="AL181" s="35">
        <f t="shared" si="109"/>
        <v>0</v>
      </c>
    </row>
    <row r="182" spans="1:38" ht="12.75" customHeight="1" x14ac:dyDescent="0.2">
      <c r="A182" s="293"/>
      <c r="B182" s="288" t="s">
        <v>559</v>
      </c>
      <c r="C182" s="288"/>
      <c r="D182" s="288"/>
      <c r="E182" s="288"/>
      <c r="F182" s="33"/>
      <c r="G182" s="229"/>
      <c r="H182" s="34" t="s">
        <v>23</v>
      </c>
      <c r="I182" s="230">
        <f t="shared" si="101"/>
        <v>0</v>
      </c>
      <c r="J182" s="32"/>
      <c r="K182" s="35">
        <f t="shared" si="102"/>
        <v>0</v>
      </c>
      <c r="L182" s="35">
        <f t="shared" si="103"/>
        <v>0</v>
      </c>
      <c r="M182" s="35">
        <f t="shared" si="104"/>
        <v>0</v>
      </c>
      <c r="N182" s="1">
        <f t="shared" si="105"/>
        <v>0</v>
      </c>
      <c r="O182" s="1">
        <f t="shared" si="106"/>
        <v>0</v>
      </c>
      <c r="Q182" s="159"/>
      <c r="R182" s="159"/>
      <c r="S182" s="163"/>
      <c r="T182" s="162"/>
      <c r="V182" s="165">
        <f t="shared" si="107"/>
        <v>0</v>
      </c>
      <c r="W182" s="165">
        <f t="shared" si="107"/>
        <v>0</v>
      </c>
      <c r="X182" s="165">
        <f t="shared" si="107"/>
        <v>0</v>
      </c>
      <c r="Y182" s="165">
        <f t="shared" si="108"/>
        <v>0</v>
      </c>
      <c r="Z182" s="165">
        <f t="shared" si="108"/>
        <v>0</v>
      </c>
      <c r="AA182" s="165">
        <f t="shared" si="108"/>
        <v>0</v>
      </c>
      <c r="AB182" s="165">
        <f t="shared" si="108"/>
        <v>0</v>
      </c>
      <c r="AC182" s="165">
        <f t="shared" si="108"/>
        <v>0</v>
      </c>
      <c r="AE182" s="35">
        <f t="shared" si="109"/>
        <v>0</v>
      </c>
      <c r="AF182" s="35">
        <f t="shared" si="109"/>
        <v>0</v>
      </c>
      <c r="AG182" s="35">
        <f t="shared" si="109"/>
        <v>0</v>
      </c>
      <c r="AH182" s="35">
        <f t="shared" si="109"/>
        <v>0</v>
      </c>
      <c r="AI182" s="35">
        <f t="shared" si="109"/>
        <v>0</v>
      </c>
      <c r="AJ182" s="35">
        <f t="shared" si="109"/>
        <v>0</v>
      </c>
      <c r="AK182" s="35">
        <f t="shared" si="109"/>
        <v>0</v>
      </c>
      <c r="AL182" s="35">
        <f t="shared" si="109"/>
        <v>0</v>
      </c>
    </row>
    <row r="183" spans="1:38" ht="12.75" customHeight="1" x14ac:dyDescent="0.2">
      <c r="A183" s="293"/>
      <c r="B183" s="288" t="s">
        <v>560</v>
      </c>
      <c r="C183" s="288"/>
      <c r="D183" s="288"/>
      <c r="E183" s="288"/>
      <c r="F183" s="33"/>
      <c r="G183" s="229"/>
      <c r="H183" s="34" t="s">
        <v>23</v>
      </c>
      <c r="I183" s="230">
        <f t="shared" si="101"/>
        <v>0</v>
      </c>
      <c r="J183" s="32"/>
      <c r="K183" s="35">
        <f t="shared" si="102"/>
        <v>0</v>
      </c>
      <c r="L183" s="35">
        <f t="shared" si="103"/>
        <v>0</v>
      </c>
      <c r="M183" s="35">
        <f t="shared" si="104"/>
        <v>0</v>
      </c>
      <c r="N183" s="1">
        <f t="shared" si="105"/>
        <v>0</v>
      </c>
      <c r="O183" s="1">
        <f t="shared" si="106"/>
        <v>0</v>
      </c>
      <c r="Q183" s="159"/>
      <c r="R183" s="159"/>
      <c r="S183" s="163"/>
      <c r="T183" s="162"/>
      <c r="V183" s="165">
        <f t="shared" si="107"/>
        <v>0</v>
      </c>
      <c r="W183" s="165">
        <f t="shared" si="107"/>
        <v>0</v>
      </c>
      <c r="X183" s="165">
        <f t="shared" si="107"/>
        <v>0</v>
      </c>
      <c r="Y183" s="165">
        <f t="shared" si="108"/>
        <v>0</v>
      </c>
      <c r="Z183" s="165">
        <f t="shared" si="108"/>
        <v>0</v>
      </c>
      <c r="AA183" s="165">
        <f t="shared" si="108"/>
        <v>0</v>
      </c>
      <c r="AB183" s="165">
        <f t="shared" si="108"/>
        <v>0</v>
      </c>
      <c r="AC183" s="165">
        <f t="shared" si="108"/>
        <v>0</v>
      </c>
      <c r="AE183" s="35">
        <f t="shared" si="109"/>
        <v>0</v>
      </c>
      <c r="AF183" s="35">
        <f t="shared" si="109"/>
        <v>0</v>
      </c>
      <c r="AG183" s="35">
        <f t="shared" si="109"/>
        <v>0</v>
      </c>
      <c r="AH183" s="35">
        <f t="shared" si="109"/>
        <v>0</v>
      </c>
      <c r="AI183" s="35">
        <f t="shared" si="109"/>
        <v>0</v>
      </c>
      <c r="AJ183" s="35">
        <f t="shared" si="109"/>
        <v>0</v>
      </c>
      <c r="AK183" s="35">
        <f t="shared" si="109"/>
        <v>0</v>
      </c>
      <c r="AL183" s="35">
        <f t="shared" si="109"/>
        <v>0</v>
      </c>
    </row>
    <row r="184" spans="1:38" ht="12.75" customHeight="1" x14ac:dyDescent="0.2">
      <c r="A184" s="293"/>
      <c r="B184" s="288" t="s">
        <v>561</v>
      </c>
      <c r="C184" s="288"/>
      <c r="D184" s="288"/>
      <c r="E184" s="288"/>
      <c r="F184" s="33"/>
      <c r="G184" s="229"/>
      <c r="H184" s="34" t="s">
        <v>23</v>
      </c>
      <c r="I184" s="230">
        <f t="shared" si="101"/>
        <v>0</v>
      </c>
      <c r="J184" s="32"/>
      <c r="K184" s="35">
        <f t="shared" si="102"/>
        <v>0</v>
      </c>
      <c r="L184" s="35">
        <f t="shared" si="103"/>
        <v>0</v>
      </c>
      <c r="M184" s="35">
        <f t="shared" si="104"/>
        <v>0</v>
      </c>
      <c r="N184" s="1">
        <f t="shared" si="105"/>
        <v>0</v>
      </c>
      <c r="O184" s="1">
        <f t="shared" si="106"/>
        <v>0</v>
      </c>
      <c r="Q184" s="159"/>
      <c r="R184" s="159"/>
      <c r="S184" s="163"/>
      <c r="T184" s="162"/>
      <c r="V184" s="165">
        <f t="shared" si="107"/>
        <v>0</v>
      </c>
      <c r="W184" s="165">
        <f t="shared" si="107"/>
        <v>0</v>
      </c>
      <c r="X184" s="165">
        <f t="shared" si="107"/>
        <v>0</v>
      </c>
      <c r="Y184" s="165">
        <f t="shared" si="108"/>
        <v>0</v>
      </c>
      <c r="Z184" s="165">
        <f t="shared" si="108"/>
        <v>0</v>
      </c>
      <c r="AA184" s="165">
        <f t="shared" si="108"/>
        <v>0</v>
      </c>
      <c r="AB184" s="165">
        <f t="shared" si="108"/>
        <v>0</v>
      </c>
      <c r="AC184" s="165">
        <f t="shared" si="108"/>
        <v>0</v>
      </c>
      <c r="AE184" s="35">
        <f t="shared" si="109"/>
        <v>0</v>
      </c>
      <c r="AF184" s="35">
        <f t="shared" si="109"/>
        <v>0</v>
      </c>
      <c r="AG184" s="35">
        <f t="shared" si="109"/>
        <v>0</v>
      </c>
      <c r="AH184" s="35">
        <f t="shared" si="109"/>
        <v>0</v>
      </c>
      <c r="AI184" s="35">
        <f t="shared" si="109"/>
        <v>0</v>
      </c>
      <c r="AJ184" s="35">
        <f t="shared" si="109"/>
        <v>0</v>
      </c>
      <c r="AK184" s="35">
        <f t="shared" si="109"/>
        <v>0</v>
      </c>
      <c r="AL184" s="35">
        <f t="shared" si="109"/>
        <v>0</v>
      </c>
    </row>
    <row r="185" spans="1:38" ht="12.75" customHeight="1" x14ac:dyDescent="0.2">
      <c r="A185" s="293"/>
      <c r="B185" s="288" t="s">
        <v>546</v>
      </c>
      <c r="C185" s="288"/>
      <c r="D185" s="288"/>
      <c r="E185" s="288"/>
      <c r="F185" s="33"/>
      <c r="G185" s="229"/>
      <c r="H185" s="34" t="s">
        <v>23</v>
      </c>
      <c r="I185" s="230">
        <f t="shared" si="101"/>
        <v>0</v>
      </c>
      <c r="J185" s="32"/>
      <c r="K185" s="35">
        <f t="shared" si="102"/>
        <v>0</v>
      </c>
      <c r="L185" s="35">
        <f t="shared" si="103"/>
        <v>0</v>
      </c>
      <c r="M185" s="35">
        <f t="shared" si="104"/>
        <v>0</v>
      </c>
      <c r="N185" s="1">
        <f t="shared" si="105"/>
        <v>0</v>
      </c>
      <c r="O185" s="1">
        <f t="shared" si="106"/>
        <v>0</v>
      </c>
      <c r="Q185" s="159"/>
      <c r="R185" s="159"/>
      <c r="S185" s="163"/>
      <c r="T185" s="162"/>
      <c r="V185" s="165">
        <f t="shared" si="107"/>
        <v>0</v>
      </c>
      <c r="W185" s="165">
        <f t="shared" si="107"/>
        <v>0</v>
      </c>
      <c r="X185" s="165">
        <f t="shared" si="107"/>
        <v>0</v>
      </c>
      <c r="Y185" s="165">
        <f t="shared" si="108"/>
        <v>0</v>
      </c>
      <c r="Z185" s="165">
        <f t="shared" si="108"/>
        <v>0</v>
      </c>
      <c r="AA185" s="165">
        <f t="shared" si="108"/>
        <v>0</v>
      </c>
      <c r="AB185" s="165">
        <f t="shared" si="108"/>
        <v>0</v>
      </c>
      <c r="AC185" s="165">
        <f t="shared" si="108"/>
        <v>0</v>
      </c>
      <c r="AE185" s="35">
        <f t="shared" si="109"/>
        <v>0</v>
      </c>
      <c r="AF185" s="35">
        <f t="shared" si="109"/>
        <v>0</v>
      </c>
      <c r="AG185" s="35">
        <f t="shared" si="109"/>
        <v>0</v>
      </c>
      <c r="AH185" s="35">
        <f t="shared" si="109"/>
        <v>0</v>
      </c>
      <c r="AI185" s="35">
        <f t="shared" si="109"/>
        <v>0</v>
      </c>
      <c r="AJ185" s="35">
        <f t="shared" si="109"/>
        <v>0</v>
      </c>
      <c r="AK185" s="35">
        <f t="shared" si="109"/>
        <v>0</v>
      </c>
      <c r="AL185" s="35">
        <f t="shared" si="109"/>
        <v>0</v>
      </c>
    </row>
    <row r="186" spans="1:38" ht="12.75" customHeight="1" x14ac:dyDescent="0.2">
      <c r="A186" s="293"/>
      <c r="B186" s="288" t="s">
        <v>547</v>
      </c>
      <c r="C186" s="288"/>
      <c r="D186" s="288"/>
      <c r="E186" s="288"/>
      <c r="F186" s="33"/>
      <c r="G186" s="229"/>
      <c r="H186" s="34" t="s">
        <v>23</v>
      </c>
      <c r="I186" s="230">
        <f t="shared" si="101"/>
        <v>0</v>
      </c>
      <c r="J186" s="32"/>
      <c r="K186" s="35">
        <f t="shared" si="102"/>
        <v>0</v>
      </c>
      <c r="L186" s="35">
        <f t="shared" si="103"/>
        <v>0</v>
      </c>
      <c r="M186" s="35">
        <f t="shared" si="104"/>
        <v>0</v>
      </c>
      <c r="N186" s="1">
        <f t="shared" si="105"/>
        <v>0</v>
      </c>
      <c r="O186" s="1">
        <f t="shared" si="106"/>
        <v>0</v>
      </c>
      <c r="Q186" s="159"/>
      <c r="R186" s="159"/>
      <c r="S186" s="163"/>
      <c r="T186" s="162"/>
      <c r="V186" s="165">
        <f t="shared" si="107"/>
        <v>0</v>
      </c>
      <c r="W186" s="165">
        <f t="shared" si="107"/>
        <v>0</v>
      </c>
      <c r="X186" s="165">
        <f t="shared" si="107"/>
        <v>0</v>
      </c>
      <c r="Y186" s="165">
        <f t="shared" si="108"/>
        <v>0</v>
      </c>
      <c r="Z186" s="165">
        <f t="shared" si="108"/>
        <v>0</v>
      </c>
      <c r="AA186" s="165">
        <f t="shared" si="108"/>
        <v>0</v>
      </c>
      <c r="AB186" s="165">
        <f t="shared" si="108"/>
        <v>0</v>
      </c>
      <c r="AC186" s="165">
        <f t="shared" si="108"/>
        <v>0</v>
      </c>
      <c r="AE186" s="35">
        <f t="shared" si="109"/>
        <v>0</v>
      </c>
      <c r="AF186" s="35">
        <f t="shared" si="109"/>
        <v>0</v>
      </c>
      <c r="AG186" s="35">
        <f t="shared" si="109"/>
        <v>0</v>
      </c>
      <c r="AH186" s="35">
        <f t="shared" si="109"/>
        <v>0</v>
      </c>
      <c r="AI186" s="35">
        <f t="shared" si="109"/>
        <v>0</v>
      </c>
      <c r="AJ186" s="35">
        <f t="shared" si="109"/>
        <v>0</v>
      </c>
      <c r="AK186" s="35">
        <f t="shared" si="109"/>
        <v>0</v>
      </c>
      <c r="AL186" s="35">
        <f t="shared" si="109"/>
        <v>0</v>
      </c>
    </row>
    <row r="187" spans="1:38" x14ac:dyDescent="0.2">
      <c r="A187" s="296" t="s">
        <v>562</v>
      </c>
      <c r="B187" s="296"/>
      <c r="C187" s="296"/>
      <c r="D187" s="296"/>
      <c r="E187" s="296"/>
      <c r="F187" s="2">
        <f>SUM(F178:F186)</f>
        <v>0</v>
      </c>
      <c r="G187" s="2">
        <f>SUM(G178:G186)</f>
        <v>0</v>
      </c>
      <c r="H187" s="2"/>
      <c r="I187" s="2"/>
      <c r="J187" s="2"/>
      <c r="K187" s="166">
        <f>SUM(K178:K186)</f>
        <v>0</v>
      </c>
      <c r="L187" s="166">
        <f>SUM(L178:L186)</f>
        <v>0</v>
      </c>
      <c r="M187" s="166">
        <f>SUM(M178:M186)</f>
        <v>0</v>
      </c>
      <c r="N187" s="2">
        <f>SUM(N178:N186)</f>
        <v>0</v>
      </c>
      <c r="O187" s="2">
        <f>SUM(O178:O186)</f>
        <v>0</v>
      </c>
      <c r="Q187" s="159"/>
      <c r="R187" s="159"/>
      <c r="S187" s="163"/>
      <c r="T187" s="162"/>
      <c r="V187" s="165">
        <f t="shared" si="107"/>
        <v>0</v>
      </c>
      <c r="W187" s="165">
        <f t="shared" si="107"/>
        <v>0</v>
      </c>
      <c r="X187" s="165">
        <f t="shared" si="107"/>
        <v>0</v>
      </c>
      <c r="Y187" s="165">
        <f t="shared" si="108"/>
        <v>0</v>
      </c>
      <c r="Z187" s="165">
        <f t="shared" si="108"/>
        <v>0</v>
      </c>
      <c r="AA187" s="165">
        <f t="shared" si="108"/>
        <v>0</v>
      </c>
      <c r="AB187" s="165">
        <f t="shared" si="108"/>
        <v>0</v>
      </c>
      <c r="AC187" s="165">
        <f t="shared" si="108"/>
        <v>0</v>
      </c>
      <c r="AE187" s="35">
        <f t="shared" si="109"/>
        <v>0</v>
      </c>
      <c r="AF187" s="35">
        <f t="shared" si="109"/>
        <v>0</v>
      </c>
      <c r="AG187" s="35">
        <f t="shared" si="109"/>
        <v>0</v>
      </c>
      <c r="AH187" s="35">
        <f t="shared" si="109"/>
        <v>0</v>
      </c>
      <c r="AI187" s="35">
        <f t="shared" si="109"/>
        <v>0</v>
      </c>
      <c r="AJ187" s="35">
        <f t="shared" si="109"/>
        <v>0</v>
      </c>
      <c r="AK187" s="35">
        <f t="shared" si="109"/>
        <v>0</v>
      </c>
      <c r="AL187" s="35">
        <f t="shared" si="109"/>
        <v>0</v>
      </c>
    </row>
    <row r="188" spans="1:38" x14ac:dyDescent="0.2">
      <c r="B188" s="62"/>
      <c r="C188" s="62"/>
      <c r="L188" s="62"/>
      <c r="Q188" s="159"/>
      <c r="R188" s="159"/>
      <c r="S188" s="163"/>
      <c r="T188" s="162"/>
      <c r="V188" s="167">
        <f t="shared" ref="V188:AC188" si="110">SUM(V178:V187)</f>
        <v>0</v>
      </c>
      <c r="W188" s="167">
        <f t="shared" si="110"/>
        <v>0</v>
      </c>
      <c r="X188" s="167">
        <f t="shared" si="110"/>
        <v>0</v>
      </c>
      <c r="Y188" s="167">
        <f t="shared" si="110"/>
        <v>0</v>
      </c>
      <c r="Z188" s="167">
        <f t="shared" si="110"/>
        <v>0</v>
      </c>
      <c r="AA188" s="167">
        <f t="shared" si="110"/>
        <v>0</v>
      </c>
      <c r="AB188" s="167">
        <f t="shared" si="110"/>
        <v>0</v>
      </c>
      <c r="AC188" s="167">
        <f t="shared" si="110"/>
        <v>0</v>
      </c>
      <c r="AD188" s="169"/>
      <c r="AE188" s="166">
        <f t="shared" ref="AE188:AL188" si="111">SUM(AE178:AE187)</f>
        <v>0</v>
      </c>
      <c r="AF188" s="166">
        <f t="shared" si="111"/>
        <v>0</v>
      </c>
      <c r="AG188" s="166">
        <f t="shared" si="111"/>
        <v>0</v>
      </c>
      <c r="AH188" s="166">
        <f t="shared" si="111"/>
        <v>0</v>
      </c>
      <c r="AI188" s="166">
        <f t="shared" si="111"/>
        <v>0</v>
      </c>
      <c r="AJ188" s="166">
        <f t="shared" si="111"/>
        <v>0</v>
      </c>
      <c r="AK188" s="166">
        <f t="shared" si="111"/>
        <v>0</v>
      </c>
      <c r="AL188" s="166">
        <f t="shared" si="111"/>
        <v>0</v>
      </c>
    </row>
    <row r="189" spans="1:38" x14ac:dyDescent="0.2">
      <c r="A189" s="283" t="s">
        <v>563</v>
      </c>
      <c r="B189" s="283"/>
      <c r="C189" s="283"/>
      <c r="D189" s="283"/>
      <c r="E189" s="283"/>
      <c r="F189" s="283"/>
      <c r="G189" s="283"/>
      <c r="H189" s="283"/>
      <c r="I189" s="283"/>
      <c r="J189" s="283"/>
      <c r="K189" s="283"/>
      <c r="L189" s="283"/>
      <c r="M189" s="283"/>
      <c r="N189" s="283"/>
      <c r="O189" s="283"/>
      <c r="Q189" s="159"/>
      <c r="R189" s="159"/>
      <c r="S189" s="163"/>
      <c r="T189" s="162"/>
    </row>
    <row r="190" spans="1:38" ht="12.75" customHeight="1" x14ac:dyDescent="0.2">
      <c r="A190" s="297" t="s">
        <v>616</v>
      </c>
      <c r="B190" s="297"/>
      <c r="C190" s="297"/>
      <c r="D190" s="297"/>
      <c r="E190" s="297"/>
      <c r="F190" s="308" t="s">
        <v>46</v>
      </c>
      <c r="G190" s="307" t="s">
        <v>47</v>
      </c>
      <c r="H190" s="308" t="s">
        <v>48</v>
      </c>
      <c r="I190" s="307" t="s">
        <v>51</v>
      </c>
      <c r="J190" s="307" t="s">
        <v>607</v>
      </c>
      <c r="K190" s="307" t="s">
        <v>608</v>
      </c>
      <c r="L190" s="307" t="s">
        <v>609</v>
      </c>
      <c r="M190" s="307" t="s">
        <v>610</v>
      </c>
      <c r="N190" s="307" t="s">
        <v>611</v>
      </c>
      <c r="O190" s="307" t="s">
        <v>612</v>
      </c>
      <c r="Q190" s="159"/>
      <c r="R190" s="159"/>
      <c r="S190" s="163"/>
      <c r="T190" s="162"/>
      <c r="V190" s="17" t="s">
        <v>613</v>
      </c>
      <c r="AE190" s="17" t="s">
        <v>614</v>
      </c>
    </row>
    <row r="191" spans="1:38" ht="12.75" customHeight="1" x14ac:dyDescent="0.2">
      <c r="A191" s="309" t="s">
        <v>464</v>
      </c>
      <c r="B191" s="309"/>
      <c r="C191" s="309"/>
      <c r="D191" s="309"/>
      <c r="E191" s="309"/>
      <c r="F191" s="308"/>
      <c r="G191" s="307"/>
      <c r="H191" s="308"/>
      <c r="I191" s="308"/>
      <c r="J191" s="308"/>
      <c r="K191" s="308"/>
      <c r="L191" s="308"/>
      <c r="M191" s="308"/>
      <c r="N191" s="307"/>
      <c r="O191" s="307"/>
      <c r="Q191" s="159"/>
      <c r="R191" s="159"/>
      <c r="S191" s="163"/>
      <c r="T191" s="162"/>
      <c r="V191" s="23" t="s">
        <v>25</v>
      </c>
      <c r="W191" s="23" t="s">
        <v>28</v>
      </c>
      <c r="X191" s="23" t="s">
        <v>29</v>
      </c>
      <c r="Y191" s="23" t="s">
        <v>32</v>
      </c>
      <c r="Z191" s="23" t="s">
        <v>34</v>
      </c>
      <c r="AA191" s="23" t="s">
        <v>37</v>
      </c>
      <c r="AB191" s="23" t="s">
        <v>40</v>
      </c>
      <c r="AC191" s="23" t="s">
        <v>44</v>
      </c>
      <c r="AE191" s="23" t="s">
        <v>25</v>
      </c>
      <c r="AF191" s="23" t="s">
        <v>28</v>
      </c>
      <c r="AG191" s="23" t="s">
        <v>29</v>
      </c>
      <c r="AH191" s="23" t="s">
        <v>32</v>
      </c>
      <c r="AI191" s="23" t="s">
        <v>34</v>
      </c>
      <c r="AJ191" s="23" t="s">
        <v>37</v>
      </c>
      <c r="AK191" s="23" t="s">
        <v>40</v>
      </c>
      <c r="AL191" s="23" t="s">
        <v>44</v>
      </c>
    </row>
    <row r="192" spans="1:38" ht="23.1" customHeight="1" x14ac:dyDescent="0.2">
      <c r="A192" s="133"/>
      <c r="B192" s="294" t="s">
        <v>565</v>
      </c>
      <c r="C192" s="294"/>
      <c r="D192" s="294"/>
      <c r="E192" s="294"/>
      <c r="F192" s="33"/>
      <c r="G192" s="229"/>
      <c r="H192" s="34" t="s">
        <v>23</v>
      </c>
      <c r="I192" s="230">
        <f t="shared" ref="I192:I200" si="112">IFERROR(INDEX($S$1:$T$9,MATCH(H192,$S$1:$S$9,0),2),"")</f>
        <v>0</v>
      </c>
      <c r="J192" s="32"/>
      <c r="K192" s="35">
        <f t="shared" ref="K192:K200" si="113">IFERROR(IF(OR(J192=0,J192=""),F192*G192*I192,G192*J192),0)</f>
        <v>0</v>
      </c>
      <c r="L192" s="35">
        <f t="shared" ref="L192:L200" si="114">IF(OR(H192=S$2,H192=S$3,H192=S$4),K192,0)</f>
        <v>0</v>
      </c>
      <c r="M192" s="35">
        <f t="shared" ref="M192:M200" si="115">IF(OR(H192=S$5,H192=S$6,H192=S$7,H192=S$8,H192=S$9),K192,0)</f>
        <v>0</v>
      </c>
      <c r="N192" s="1">
        <f t="shared" ref="N192:N200" si="116">IF(OR(H192=S$2,H192=S$3,H192=S$4),F192*G192,0)</f>
        <v>0</v>
      </c>
      <c r="O192" s="1">
        <f t="shared" ref="O192:O200" si="117">IF(OR(H192=S$5,H192=S$6,H192=S$7,H192=S$8,H192=S$9),F192*G192,0)</f>
        <v>0</v>
      </c>
      <c r="Q192" s="159"/>
      <c r="R192" s="159"/>
      <c r="S192" s="163"/>
      <c r="T192" s="162"/>
      <c r="V192" s="165">
        <f t="shared" ref="V192:X201" si="118">IF($H192=V$30,$N192,0)</f>
        <v>0</v>
      </c>
      <c r="W192" s="165">
        <f t="shared" si="118"/>
        <v>0</v>
      </c>
      <c r="X192" s="165">
        <f t="shared" si="118"/>
        <v>0</v>
      </c>
      <c r="Y192" s="165">
        <f t="shared" ref="Y192:AC201" si="119">IF($H192=Y$30,$O192,0)</f>
        <v>0</v>
      </c>
      <c r="Z192" s="165">
        <f t="shared" si="119"/>
        <v>0</v>
      </c>
      <c r="AA192" s="165">
        <f t="shared" si="119"/>
        <v>0</v>
      </c>
      <c r="AB192" s="165">
        <f t="shared" si="119"/>
        <v>0</v>
      </c>
      <c r="AC192" s="165">
        <f t="shared" si="119"/>
        <v>0</v>
      </c>
      <c r="AE192" s="35">
        <f t="shared" ref="AE192:AL201" si="120">IF($H192=AE$30,$K192,0)</f>
        <v>0</v>
      </c>
      <c r="AF192" s="35">
        <f t="shared" si="120"/>
        <v>0</v>
      </c>
      <c r="AG192" s="35">
        <f t="shared" si="120"/>
        <v>0</v>
      </c>
      <c r="AH192" s="35">
        <f t="shared" si="120"/>
        <v>0</v>
      </c>
      <c r="AI192" s="35">
        <f t="shared" si="120"/>
        <v>0</v>
      </c>
      <c r="AJ192" s="35">
        <f t="shared" si="120"/>
        <v>0</v>
      </c>
      <c r="AK192" s="35">
        <f t="shared" si="120"/>
        <v>0</v>
      </c>
      <c r="AL192" s="35">
        <f t="shared" si="120"/>
        <v>0</v>
      </c>
    </row>
    <row r="193" spans="1:38" ht="12.75" customHeight="1" x14ac:dyDescent="0.2">
      <c r="A193" s="133"/>
      <c r="B193" s="294" t="s">
        <v>566</v>
      </c>
      <c r="C193" s="294"/>
      <c r="D193" s="294"/>
      <c r="E193" s="294"/>
      <c r="F193" s="33"/>
      <c r="G193" s="229"/>
      <c r="H193" s="34" t="s">
        <v>23</v>
      </c>
      <c r="I193" s="230">
        <f t="shared" si="112"/>
        <v>0</v>
      </c>
      <c r="J193" s="32"/>
      <c r="K193" s="35">
        <f t="shared" si="113"/>
        <v>0</v>
      </c>
      <c r="L193" s="35">
        <f t="shared" si="114"/>
        <v>0</v>
      </c>
      <c r="M193" s="35">
        <f t="shared" si="115"/>
        <v>0</v>
      </c>
      <c r="N193" s="1">
        <f t="shared" si="116"/>
        <v>0</v>
      </c>
      <c r="O193" s="1">
        <f t="shared" si="117"/>
        <v>0</v>
      </c>
      <c r="Q193" s="159"/>
      <c r="R193" s="159"/>
      <c r="S193" s="163"/>
      <c r="T193" s="162"/>
      <c r="V193" s="165">
        <f t="shared" si="118"/>
        <v>0</v>
      </c>
      <c r="W193" s="165">
        <f t="shared" si="118"/>
        <v>0</v>
      </c>
      <c r="X193" s="165">
        <f t="shared" si="118"/>
        <v>0</v>
      </c>
      <c r="Y193" s="165">
        <f t="shared" si="119"/>
        <v>0</v>
      </c>
      <c r="Z193" s="165">
        <f t="shared" si="119"/>
        <v>0</v>
      </c>
      <c r="AA193" s="165">
        <f t="shared" si="119"/>
        <v>0</v>
      </c>
      <c r="AB193" s="165">
        <f t="shared" si="119"/>
        <v>0</v>
      </c>
      <c r="AC193" s="165">
        <f t="shared" si="119"/>
        <v>0</v>
      </c>
      <c r="AE193" s="35">
        <f t="shared" si="120"/>
        <v>0</v>
      </c>
      <c r="AF193" s="35">
        <f t="shared" si="120"/>
        <v>0</v>
      </c>
      <c r="AG193" s="35">
        <f t="shared" si="120"/>
        <v>0</v>
      </c>
      <c r="AH193" s="35">
        <f t="shared" si="120"/>
        <v>0</v>
      </c>
      <c r="AI193" s="35">
        <f t="shared" si="120"/>
        <v>0</v>
      </c>
      <c r="AJ193" s="35">
        <f t="shared" si="120"/>
        <v>0</v>
      </c>
      <c r="AK193" s="35">
        <f t="shared" si="120"/>
        <v>0</v>
      </c>
      <c r="AL193" s="35">
        <f t="shared" si="120"/>
        <v>0</v>
      </c>
    </row>
    <row r="194" spans="1:38" ht="12.75" customHeight="1" x14ac:dyDescent="0.2">
      <c r="A194" s="133"/>
      <c r="B194" s="294" t="s">
        <v>567</v>
      </c>
      <c r="C194" s="294"/>
      <c r="D194" s="294"/>
      <c r="E194" s="294"/>
      <c r="F194" s="33"/>
      <c r="G194" s="229"/>
      <c r="H194" s="34" t="s">
        <v>23</v>
      </c>
      <c r="I194" s="230">
        <f t="shared" si="112"/>
        <v>0</v>
      </c>
      <c r="J194" s="32"/>
      <c r="K194" s="35">
        <f t="shared" si="113"/>
        <v>0</v>
      </c>
      <c r="L194" s="35">
        <f t="shared" si="114"/>
        <v>0</v>
      </c>
      <c r="M194" s="35">
        <f t="shared" si="115"/>
        <v>0</v>
      </c>
      <c r="N194" s="1">
        <f t="shared" si="116"/>
        <v>0</v>
      </c>
      <c r="O194" s="1">
        <f t="shared" si="117"/>
        <v>0</v>
      </c>
      <c r="Q194" s="159"/>
      <c r="R194" s="159"/>
      <c r="S194" s="163"/>
      <c r="T194" s="162"/>
      <c r="V194" s="165">
        <f t="shared" si="118"/>
        <v>0</v>
      </c>
      <c r="W194" s="165">
        <f t="shared" si="118"/>
        <v>0</v>
      </c>
      <c r="X194" s="165">
        <f t="shared" si="118"/>
        <v>0</v>
      </c>
      <c r="Y194" s="165">
        <f t="shared" si="119"/>
        <v>0</v>
      </c>
      <c r="Z194" s="165">
        <f t="shared" si="119"/>
        <v>0</v>
      </c>
      <c r="AA194" s="165">
        <f t="shared" si="119"/>
        <v>0</v>
      </c>
      <c r="AB194" s="165">
        <f t="shared" si="119"/>
        <v>0</v>
      </c>
      <c r="AC194" s="165">
        <f t="shared" si="119"/>
        <v>0</v>
      </c>
      <c r="AE194" s="35">
        <f t="shared" si="120"/>
        <v>0</v>
      </c>
      <c r="AF194" s="35">
        <f t="shared" si="120"/>
        <v>0</v>
      </c>
      <c r="AG194" s="35">
        <f t="shared" si="120"/>
        <v>0</v>
      </c>
      <c r="AH194" s="35">
        <f t="shared" si="120"/>
        <v>0</v>
      </c>
      <c r="AI194" s="35">
        <f t="shared" si="120"/>
        <v>0</v>
      </c>
      <c r="AJ194" s="35">
        <f t="shared" si="120"/>
        <v>0</v>
      </c>
      <c r="AK194" s="35">
        <f t="shared" si="120"/>
        <v>0</v>
      </c>
      <c r="AL194" s="35">
        <f t="shared" si="120"/>
        <v>0</v>
      </c>
    </row>
    <row r="195" spans="1:38" ht="12.75" customHeight="1" x14ac:dyDescent="0.2">
      <c r="A195" s="133"/>
      <c r="B195" s="286" t="s">
        <v>568</v>
      </c>
      <c r="C195" s="286"/>
      <c r="D195" s="286"/>
      <c r="E195" s="286"/>
      <c r="F195" s="33"/>
      <c r="G195" s="229"/>
      <c r="H195" s="34" t="s">
        <v>23</v>
      </c>
      <c r="I195" s="230">
        <f t="shared" si="112"/>
        <v>0</v>
      </c>
      <c r="J195" s="32"/>
      <c r="K195" s="35">
        <f t="shared" si="113"/>
        <v>0</v>
      </c>
      <c r="L195" s="35">
        <f t="shared" si="114"/>
        <v>0</v>
      </c>
      <c r="M195" s="35">
        <f t="shared" si="115"/>
        <v>0</v>
      </c>
      <c r="N195" s="1">
        <f t="shared" si="116"/>
        <v>0</v>
      </c>
      <c r="O195" s="1">
        <f t="shared" si="117"/>
        <v>0</v>
      </c>
      <c r="Q195" s="159"/>
      <c r="R195" s="159"/>
      <c r="S195" s="163"/>
      <c r="T195" s="162"/>
      <c r="V195" s="165">
        <f t="shared" si="118"/>
        <v>0</v>
      </c>
      <c r="W195" s="165">
        <f t="shared" si="118"/>
        <v>0</v>
      </c>
      <c r="X195" s="165">
        <f t="shared" si="118"/>
        <v>0</v>
      </c>
      <c r="Y195" s="165">
        <f t="shared" si="119"/>
        <v>0</v>
      </c>
      <c r="Z195" s="165">
        <f t="shared" si="119"/>
        <v>0</v>
      </c>
      <c r="AA195" s="165">
        <f t="shared" si="119"/>
        <v>0</v>
      </c>
      <c r="AB195" s="165">
        <f t="shared" si="119"/>
        <v>0</v>
      </c>
      <c r="AC195" s="165">
        <f t="shared" si="119"/>
        <v>0</v>
      </c>
      <c r="AE195" s="35">
        <f t="shared" si="120"/>
        <v>0</v>
      </c>
      <c r="AF195" s="35">
        <f t="shared" si="120"/>
        <v>0</v>
      </c>
      <c r="AG195" s="35">
        <f t="shared" si="120"/>
        <v>0</v>
      </c>
      <c r="AH195" s="35">
        <f t="shared" si="120"/>
        <v>0</v>
      </c>
      <c r="AI195" s="35">
        <f t="shared" si="120"/>
        <v>0</v>
      </c>
      <c r="AJ195" s="35">
        <f t="shared" si="120"/>
        <v>0</v>
      </c>
      <c r="AK195" s="35">
        <f t="shared" si="120"/>
        <v>0</v>
      </c>
      <c r="AL195" s="35">
        <f t="shared" si="120"/>
        <v>0</v>
      </c>
    </row>
    <row r="196" spans="1:38" ht="12.75" customHeight="1" x14ac:dyDescent="0.2">
      <c r="A196" s="133"/>
      <c r="B196" s="288" t="s">
        <v>559</v>
      </c>
      <c r="C196" s="288"/>
      <c r="D196" s="288"/>
      <c r="E196" s="288"/>
      <c r="F196" s="33"/>
      <c r="G196" s="229"/>
      <c r="H196" s="34" t="s">
        <v>23</v>
      </c>
      <c r="I196" s="230">
        <f t="shared" si="112"/>
        <v>0</v>
      </c>
      <c r="J196" s="32"/>
      <c r="K196" s="35">
        <f t="shared" si="113"/>
        <v>0</v>
      </c>
      <c r="L196" s="35">
        <f t="shared" si="114"/>
        <v>0</v>
      </c>
      <c r="M196" s="35">
        <f t="shared" si="115"/>
        <v>0</v>
      </c>
      <c r="N196" s="1">
        <f t="shared" si="116"/>
        <v>0</v>
      </c>
      <c r="O196" s="1">
        <f t="shared" si="117"/>
        <v>0</v>
      </c>
      <c r="Q196" s="159"/>
      <c r="R196" s="159"/>
      <c r="S196" s="163"/>
      <c r="T196" s="162"/>
      <c r="V196" s="165">
        <f t="shared" si="118"/>
        <v>0</v>
      </c>
      <c r="W196" s="165">
        <f t="shared" si="118"/>
        <v>0</v>
      </c>
      <c r="X196" s="165">
        <f t="shared" si="118"/>
        <v>0</v>
      </c>
      <c r="Y196" s="165">
        <f t="shared" si="119"/>
        <v>0</v>
      </c>
      <c r="Z196" s="165">
        <f t="shared" si="119"/>
        <v>0</v>
      </c>
      <c r="AA196" s="165">
        <f t="shared" si="119"/>
        <v>0</v>
      </c>
      <c r="AB196" s="165">
        <f t="shared" si="119"/>
        <v>0</v>
      </c>
      <c r="AC196" s="165">
        <f t="shared" si="119"/>
        <v>0</v>
      </c>
      <c r="AE196" s="35">
        <f t="shared" si="120"/>
        <v>0</v>
      </c>
      <c r="AF196" s="35">
        <f t="shared" si="120"/>
        <v>0</v>
      </c>
      <c r="AG196" s="35">
        <f t="shared" si="120"/>
        <v>0</v>
      </c>
      <c r="AH196" s="35">
        <f t="shared" si="120"/>
        <v>0</v>
      </c>
      <c r="AI196" s="35">
        <f t="shared" si="120"/>
        <v>0</v>
      </c>
      <c r="AJ196" s="35">
        <f t="shared" si="120"/>
        <v>0</v>
      </c>
      <c r="AK196" s="35">
        <f t="shared" si="120"/>
        <v>0</v>
      </c>
      <c r="AL196" s="35">
        <f t="shared" si="120"/>
        <v>0</v>
      </c>
    </row>
    <row r="197" spans="1:38" ht="12.75" customHeight="1" x14ac:dyDescent="0.2">
      <c r="A197" s="1"/>
      <c r="B197" s="288" t="s">
        <v>560</v>
      </c>
      <c r="C197" s="288"/>
      <c r="D197" s="288"/>
      <c r="E197" s="288"/>
      <c r="F197" s="33"/>
      <c r="G197" s="229"/>
      <c r="H197" s="34" t="s">
        <v>23</v>
      </c>
      <c r="I197" s="230">
        <f t="shared" si="112"/>
        <v>0</v>
      </c>
      <c r="J197" s="32"/>
      <c r="K197" s="35">
        <f t="shared" si="113"/>
        <v>0</v>
      </c>
      <c r="L197" s="35">
        <f t="shared" si="114"/>
        <v>0</v>
      </c>
      <c r="M197" s="35">
        <f t="shared" si="115"/>
        <v>0</v>
      </c>
      <c r="N197" s="1">
        <f t="shared" si="116"/>
        <v>0</v>
      </c>
      <c r="O197" s="1">
        <f t="shared" si="117"/>
        <v>0</v>
      </c>
      <c r="Q197" s="159"/>
      <c r="R197" s="159"/>
      <c r="S197" s="163"/>
      <c r="T197" s="162"/>
      <c r="V197" s="165">
        <f t="shared" si="118"/>
        <v>0</v>
      </c>
      <c r="W197" s="165">
        <f t="shared" si="118"/>
        <v>0</v>
      </c>
      <c r="X197" s="165">
        <f t="shared" si="118"/>
        <v>0</v>
      </c>
      <c r="Y197" s="165">
        <f t="shared" si="119"/>
        <v>0</v>
      </c>
      <c r="Z197" s="165">
        <f t="shared" si="119"/>
        <v>0</v>
      </c>
      <c r="AA197" s="165">
        <f t="shared" si="119"/>
        <v>0</v>
      </c>
      <c r="AB197" s="165">
        <f t="shared" si="119"/>
        <v>0</v>
      </c>
      <c r="AC197" s="165">
        <f t="shared" si="119"/>
        <v>0</v>
      </c>
      <c r="AE197" s="35">
        <f t="shared" si="120"/>
        <v>0</v>
      </c>
      <c r="AF197" s="35">
        <f t="shared" si="120"/>
        <v>0</v>
      </c>
      <c r="AG197" s="35">
        <f t="shared" si="120"/>
        <v>0</v>
      </c>
      <c r="AH197" s="35">
        <f t="shared" si="120"/>
        <v>0</v>
      </c>
      <c r="AI197" s="35">
        <f t="shared" si="120"/>
        <v>0</v>
      </c>
      <c r="AJ197" s="35">
        <f t="shared" si="120"/>
        <v>0</v>
      </c>
      <c r="AK197" s="35">
        <f t="shared" si="120"/>
        <v>0</v>
      </c>
      <c r="AL197" s="35">
        <f t="shared" si="120"/>
        <v>0</v>
      </c>
    </row>
    <row r="198" spans="1:38" ht="12.75" customHeight="1" x14ac:dyDescent="0.2">
      <c r="A198" s="1"/>
      <c r="B198" s="288" t="s">
        <v>561</v>
      </c>
      <c r="C198" s="288"/>
      <c r="D198" s="288"/>
      <c r="E198" s="288"/>
      <c r="F198" s="33"/>
      <c r="G198" s="229"/>
      <c r="H198" s="34" t="s">
        <v>23</v>
      </c>
      <c r="I198" s="230">
        <f t="shared" si="112"/>
        <v>0</v>
      </c>
      <c r="J198" s="32"/>
      <c r="K198" s="35">
        <f t="shared" si="113"/>
        <v>0</v>
      </c>
      <c r="L198" s="35">
        <f t="shared" si="114"/>
        <v>0</v>
      </c>
      <c r="M198" s="35">
        <f t="shared" si="115"/>
        <v>0</v>
      </c>
      <c r="N198" s="1">
        <f t="shared" si="116"/>
        <v>0</v>
      </c>
      <c r="O198" s="1">
        <f t="shared" si="117"/>
        <v>0</v>
      </c>
      <c r="Q198" s="159"/>
      <c r="R198" s="159"/>
      <c r="S198" s="163"/>
      <c r="T198" s="162"/>
      <c r="V198" s="165">
        <f t="shared" si="118"/>
        <v>0</v>
      </c>
      <c r="W198" s="165">
        <f t="shared" si="118"/>
        <v>0</v>
      </c>
      <c r="X198" s="165">
        <f t="shared" si="118"/>
        <v>0</v>
      </c>
      <c r="Y198" s="165">
        <f t="shared" si="119"/>
        <v>0</v>
      </c>
      <c r="Z198" s="165">
        <f t="shared" si="119"/>
        <v>0</v>
      </c>
      <c r="AA198" s="165">
        <f t="shared" si="119"/>
        <v>0</v>
      </c>
      <c r="AB198" s="165">
        <f t="shared" si="119"/>
        <v>0</v>
      </c>
      <c r="AC198" s="165">
        <f t="shared" si="119"/>
        <v>0</v>
      </c>
      <c r="AE198" s="35">
        <f t="shared" si="120"/>
        <v>0</v>
      </c>
      <c r="AF198" s="35">
        <f t="shared" si="120"/>
        <v>0</v>
      </c>
      <c r="AG198" s="35">
        <f t="shared" si="120"/>
        <v>0</v>
      </c>
      <c r="AH198" s="35">
        <f t="shared" si="120"/>
        <v>0</v>
      </c>
      <c r="AI198" s="35">
        <f t="shared" si="120"/>
        <v>0</v>
      </c>
      <c r="AJ198" s="35">
        <f t="shared" si="120"/>
        <v>0</v>
      </c>
      <c r="AK198" s="35">
        <f t="shared" si="120"/>
        <v>0</v>
      </c>
      <c r="AL198" s="35">
        <f t="shared" si="120"/>
        <v>0</v>
      </c>
    </row>
    <row r="199" spans="1:38" ht="12.75" customHeight="1" x14ac:dyDescent="0.2">
      <c r="A199" s="1"/>
      <c r="B199" s="288" t="s">
        <v>546</v>
      </c>
      <c r="C199" s="288"/>
      <c r="D199" s="288"/>
      <c r="E199" s="288"/>
      <c r="F199" s="33"/>
      <c r="G199" s="229"/>
      <c r="H199" s="34" t="s">
        <v>23</v>
      </c>
      <c r="I199" s="230">
        <f t="shared" si="112"/>
        <v>0</v>
      </c>
      <c r="J199" s="32"/>
      <c r="K199" s="35">
        <f t="shared" si="113"/>
        <v>0</v>
      </c>
      <c r="L199" s="35">
        <f t="shared" si="114"/>
        <v>0</v>
      </c>
      <c r="M199" s="35">
        <f t="shared" si="115"/>
        <v>0</v>
      </c>
      <c r="N199" s="1">
        <f t="shared" si="116"/>
        <v>0</v>
      </c>
      <c r="O199" s="1">
        <f t="shared" si="117"/>
        <v>0</v>
      </c>
      <c r="Q199" s="159"/>
      <c r="R199" s="159"/>
      <c r="S199" s="163"/>
      <c r="T199" s="162"/>
      <c r="V199" s="165">
        <f t="shared" si="118"/>
        <v>0</v>
      </c>
      <c r="W199" s="165">
        <f t="shared" si="118"/>
        <v>0</v>
      </c>
      <c r="X199" s="165">
        <f t="shared" si="118"/>
        <v>0</v>
      </c>
      <c r="Y199" s="165">
        <f t="shared" si="119"/>
        <v>0</v>
      </c>
      <c r="Z199" s="165">
        <f t="shared" si="119"/>
        <v>0</v>
      </c>
      <c r="AA199" s="165">
        <f t="shared" si="119"/>
        <v>0</v>
      </c>
      <c r="AB199" s="165">
        <f t="shared" si="119"/>
        <v>0</v>
      </c>
      <c r="AC199" s="165">
        <f t="shared" si="119"/>
        <v>0</v>
      </c>
      <c r="AE199" s="35">
        <f t="shared" si="120"/>
        <v>0</v>
      </c>
      <c r="AF199" s="35">
        <f t="shared" si="120"/>
        <v>0</v>
      </c>
      <c r="AG199" s="35">
        <f t="shared" si="120"/>
        <v>0</v>
      </c>
      <c r="AH199" s="35">
        <f t="shared" si="120"/>
        <v>0</v>
      </c>
      <c r="AI199" s="35">
        <f t="shared" si="120"/>
        <v>0</v>
      </c>
      <c r="AJ199" s="35">
        <f t="shared" si="120"/>
        <v>0</v>
      </c>
      <c r="AK199" s="35">
        <f t="shared" si="120"/>
        <v>0</v>
      </c>
      <c r="AL199" s="35">
        <f t="shared" si="120"/>
        <v>0</v>
      </c>
    </row>
    <row r="200" spans="1:38" ht="12.75" customHeight="1" x14ac:dyDescent="0.2">
      <c r="A200" s="1"/>
      <c r="B200" s="288" t="s">
        <v>547</v>
      </c>
      <c r="C200" s="288"/>
      <c r="D200" s="288"/>
      <c r="E200" s="288"/>
      <c r="F200" s="33"/>
      <c r="G200" s="229"/>
      <c r="H200" s="34" t="s">
        <v>23</v>
      </c>
      <c r="I200" s="230">
        <f t="shared" si="112"/>
        <v>0</v>
      </c>
      <c r="J200" s="32"/>
      <c r="K200" s="35">
        <f t="shared" si="113"/>
        <v>0</v>
      </c>
      <c r="L200" s="35">
        <f t="shared" si="114"/>
        <v>0</v>
      </c>
      <c r="M200" s="35">
        <f t="shared" si="115"/>
        <v>0</v>
      </c>
      <c r="N200" s="1">
        <f t="shared" si="116"/>
        <v>0</v>
      </c>
      <c r="O200" s="1">
        <f t="shared" si="117"/>
        <v>0</v>
      </c>
      <c r="Q200" s="159"/>
      <c r="R200" s="159"/>
      <c r="S200" s="163"/>
      <c r="T200" s="162"/>
      <c r="V200" s="165">
        <f t="shared" si="118"/>
        <v>0</v>
      </c>
      <c r="W200" s="165">
        <f t="shared" si="118"/>
        <v>0</v>
      </c>
      <c r="X200" s="165">
        <f t="shared" si="118"/>
        <v>0</v>
      </c>
      <c r="Y200" s="165">
        <f t="shared" si="119"/>
        <v>0</v>
      </c>
      <c r="Z200" s="165">
        <f t="shared" si="119"/>
        <v>0</v>
      </c>
      <c r="AA200" s="165">
        <f t="shared" si="119"/>
        <v>0</v>
      </c>
      <c r="AB200" s="165">
        <f t="shared" si="119"/>
        <v>0</v>
      </c>
      <c r="AC200" s="165">
        <f t="shared" si="119"/>
        <v>0</v>
      </c>
      <c r="AE200" s="35">
        <f t="shared" si="120"/>
        <v>0</v>
      </c>
      <c r="AF200" s="35">
        <f t="shared" si="120"/>
        <v>0</v>
      </c>
      <c r="AG200" s="35">
        <f t="shared" si="120"/>
        <v>0</v>
      </c>
      <c r="AH200" s="35">
        <f t="shared" si="120"/>
        <v>0</v>
      </c>
      <c r="AI200" s="35">
        <f t="shared" si="120"/>
        <v>0</v>
      </c>
      <c r="AJ200" s="35">
        <f t="shared" si="120"/>
        <v>0</v>
      </c>
      <c r="AK200" s="35">
        <f t="shared" si="120"/>
        <v>0</v>
      </c>
      <c r="AL200" s="35">
        <f t="shared" si="120"/>
        <v>0</v>
      </c>
    </row>
    <row r="201" spans="1:38" x14ac:dyDescent="0.2">
      <c r="A201" s="267" t="s">
        <v>569</v>
      </c>
      <c r="B201" s="267"/>
      <c r="C201" s="267"/>
      <c r="D201" s="267"/>
      <c r="E201" s="267"/>
      <c r="F201" s="2">
        <f>SUM(F192:F200)</f>
        <v>0</v>
      </c>
      <c r="G201" s="2">
        <f>SUM(G192:G200)</f>
        <v>0</v>
      </c>
      <c r="H201" s="2"/>
      <c r="I201" s="2"/>
      <c r="J201" s="2"/>
      <c r="K201" s="166">
        <f>SUM(K192:K200)</f>
        <v>0</v>
      </c>
      <c r="L201" s="166">
        <f>SUM(L192:L200)</f>
        <v>0</v>
      </c>
      <c r="M201" s="166">
        <f>SUM(M192:M200)</f>
        <v>0</v>
      </c>
      <c r="N201" s="2">
        <f>SUM(N192:N200)</f>
        <v>0</v>
      </c>
      <c r="O201" s="2">
        <f>SUM(O192:O200)</f>
        <v>0</v>
      </c>
      <c r="Q201" s="159"/>
      <c r="R201" s="159"/>
      <c r="S201" s="163"/>
      <c r="T201" s="162"/>
      <c r="V201" s="165">
        <f t="shared" si="118"/>
        <v>0</v>
      </c>
      <c r="W201" s="165">
        <f t="shared" si="118"/>
        <v>0</v>
      </c>
      <c r="X201" s="165">
        <f t="shared" si="118"/>
        <v>0</v>
      </c>
      <c r="Y201" s="165">
        <f t="shared" si="119"/>
        <v>0</v>
      </c>
      <c r="Z201" s="165">
        <f t="shared" si="119"/>
        <v>0</v>
      </c>
      <c r="AA201" s="165">
        <f t="shared" si="119"/>
        <v>0</v>
      </c>
      <c r="AB201" s="165">
        <f t="shared" si="119"/>
        <v>0</v>
      </c>
      <c r="AC201" s="165">
        <f t="shared" si="119"/>
        <v>0</v>
      </c>
      <c r="AE201" s="35">
        <f t="shared" si="120"/>
        <v>0</v>
      </c>
      <c r="AF201" s="35">
        <f t="shared" si="120"/>
        <v>0</v>
      </c>
      <c r="AG201" s="35">
        <f t="shared" si="120"/>
        <v>0</v>
      </c>
      <c r="AH201" s="35">
        <f t="shared" si="120"/>
        <v>0</v>
      </c>
      <c r="AI201" s="35">
        <f t="shared" si="120"/>
        <v>0</v>
      </c>
      <c r="AJ201" s="35">
        <f t="shared" si="120"/>
        <v>0</v>
      </c>
      <c r="AK201" s="35">
        <f t="shared" si="120"/>
        <v>0</v>
      </c>
      <c r="AL201" s="35">
        <f t="shared" si="120"/>
        <v>0</v>
      </c>
    </row>
    <row r="202" spans="1:38" x14ac:dyDescent="0.2">
      <c r="A202" s="62"/>
      <c r="B202" s="62"/>
      <c r="C202" s="62"/>
      <c r="D202" s="62"/>
      <c r="E202" s="62"/>
      <c r="F202" s="62"/>
      <c r="G202" s="62"/>
      <c r="H202" s="62"/>
      <c r="I202" s="62"/>
      <c r="J202" s="62"/>
      <c r="Q202" s="159"/>
      <c r="R202" s="159"/>
      <c r="S202" s="163"/>
      <c r="T202" s="162"/>
      <c r="V202" s="167">
        <f t="shared" ref="V202:AC202" si="121">SUM(V192:V201)</f>
        <v>0</v>
      </c>
      <c r="W202" s="167">
        <f t="shared" si="121"/>
        <v>0</v>
      </c>
      <c r="X202" s="167">
        <f t="shared" si="121"/>
        <v>0</v>
      </c>
      <c r="Y202" s="167">
        <f t="shared" si="121"/>
        <v>0</v>
      </c>
      <c r="Z202" s="167">
        <f t="shared" si="121"/>
        <v>0</v>
      </c>
      <c r="AA202" s="167">
        <f t="shared" si="121"/>
        <v>0</v>
      </c>
      <c r="AB202" s="167">
        <f t="shared" si="121"/>
        <v>0</v>
      </c>
      <c r="AC202" s="167">
        <f t="shared" si="121"/>
        <v>0</v>
      </c>
      <c r="AD202" s="169"/>
      <c r="AE202" s="166">
        <f t="shared" ref="AE202:AL202" si="122">SUM(AE192:AE201)</f>
        <v>0</v>
      </c>
      <c r="AF202" s="166">
        <f t="shared" si="122"/>
        <v>0</v>
      </c>
      <c r="AG202" s="166">
        <f t="shared" si="122"/>
        <v>0</v>
      </c>
      <c r="AH202" s="166">
        <f t="shared" si="122"/>
        <v>0</v>
      </c>
      <c r="AI202" s="166">
        <f t="shared" si="122"/>
        <v>0</v>
      </c>
      <c r="AJ202" s="166">
        <f t="shared" si="122"/>
        <v>0</v>
      </c>
      <c r="AK202" s="166">
        <f t="shared" si="122"/>
        <v>0</v>
      </c>
      <c r="AL202" s="166">
        <f t="shared" si="122"/>
        <v>0</v>
      </c>
    </row>
    <row r="203" spans="1:38" x14ac:dyDescent="0.2">
      <c r="A203" s="283" t="s">
        <v>570</v>
      </c>
      <c r="B203" s="283"/>
      <c r="C203" s="283"/>
      <c r="D203" s="283"/>
      <c r="E203" s="283"/>
      <c r="F203" s="283"/>
      <c r="G203" s="283"/>
      <c r="H203" s="283"/>
      <c r="I203" s="283"/>
      <c r="J203" s="283"/>
      <c r="K203" s="283"/>
      <c r="L203" s="283"/>
      <c r="M203" s="283"/>
      <c r="N203" s="283"/>
      <c r="O203" s="283"/>
      <c r="Q203" s="159"/>
      <c r="R203" s="159"/>
      <c r="S203" s="163"/>
      <c r="T203" s="162"/>
    </row>
    <row r="204" spans="1:38" ht="12.75" customHeight="1" x14ac:dyDescent="0.2">
      <c r="A204" s="297" t="s">
        <v>617</v>
      </c>
      <c r="B204" s="297"/>
      <c r="C204" s="297"/>
      <c r="D204" s="297"/>
      <c r="E204" s="297"/>
      <c r="F204" s="308" t="s">
        <v>46</v>
      </c>
      <c r="G204" s="307" t="s">
        <v>47</v>
      </c>
      <c r="H204" s="308" t="s">
        <v>48</v>
      </c>
      <c r="I204" s="307" t="s">
        <v>51</v>
      </c>
      <c r="J204" s="307" t="s">
        <v>607</v>
      </c>
      <c r="K204" s="307" t="s">
        <v>608</v>
      </c>
      <c r="L204" s="307" t="s">
        <v>609</v>
      </c>
      <c r="M204" s="307" t="s">
        <v>610</v>
      </c>
      <c r="N204" s="307" t="s">
        <v>611</v>
      </c>
      <c r="O204" s="307" t="s">
        <v>612</v>
      </c>
      <c r="Q204" s="159"/>
      <c r="R204" s="159"/>
      <c r="S204" s="163"/>
      <c r="T204" s="162"/>
      <c r="V204" s="17" t="s">
        <v>613</v>
      </c>
      <c r="AE204" s="17" t="s">
        <v>614</v>
      </c>
    </row>
    <row r="205" spans="1:38" ht="12.75" customHeight="1" x14ac:dyDescent="0.2">
      <c r="A205" s="309" t="s">
        <v>464</v>
      </c>
      <c r="B205" s="309"/>
      <c r="C205" s="309"/>
      <c r="D205" s="309"/>
      <c r="E205" s="309"/>
      <c r="F205" s="308"/>
      <c r="G205" s="307"/>
      <c r="H205" s="308"/>
      <c r="I205" s="308"/>
      <c r="J205" s="308"/>
      <c r="K205" s="308"/>
      <c r="L205" s="308"/>
      <c r="M205" s="308"/>
      <c r="N205" s="307"/>
      <c r="O205" s="307"/>
      <c r="Q205" s="159"/>
      <c r="R205" s="159"/>
      <c r="S205" s="163"/>
      <c r="T205" s="162"/>
      <c r="V205" s="23" t="s">
        <v>25</v>
      </c>
      <c r="W205" s="23" t="s">
        <v>28</v>
      </c>
      <c r="X205" s="23" t="s">
        <v>29</v>
      </c>
      <c r="Y205" s="23" t="s">
        <v>32</v>
      </c>
      <c r="Z205" s="23" t="s">
        <v>34</v>
      </c>
      <c r="AA205" s="23" t="s">
        <v>37</v>
      </c>
      <c r="AB205" s="23" t="s">
        <v>40</v>
      </c>
      <c r="AC205" s="23" t="s">
        <v>44</v>
      </c>
      <c r="AE205" s="23" t="s">
        <v>25</v>
      </c>
      <c r="AF205" s="23" t="s">
        <v>28</v>
      </c>
      <c r="AG205" s="23" t="s">
        <v>29</v>
      </c>
      <c r="AH205" s="23" t="s">
        <v>32</v>
      </c>
      <c r="AI205" s="23" t="s">
        <v>34</v>
      </c>
      <c r="AJ205" s="23" t="s">
        <v>37</v>
      </c>
      <c r="AK205" s="23" t="s">
        <v>40</v>
      </c>
      <c r="AL205" s="23" t="s">
        <v>44</v>
      </c>
    </row>
    <row r="206" spans="1:38" ht="12.75" customHeight="1" x14ac:dyDescent="0.2">
      <c r="A206" s="291" t="s">
        <v>572</v>
      </c>
      <c r="B206" s="286" t="s">
        <v>573</v>
      </c>
      <c r="C206" s="286"/>
      <c r="D206" s="286"/>
      <c r="E206" s="286"/>
      <c r="F206" s="33"/>
      <c r="G206" s="229"/>
      <c r="H206" s="34" t="s">
        <v>23</v>
      </c>
      <c r="I206" s="230">
        <f t="shared" ref="I206:I211" si="123">IFERROR(INDEX($S$1:$T$9,MATCH(H206,$S$1:$S$9,0),2),"")</f>
        <v>0</v>
      </c>
      <c r="J206" s="32"/>
      <c r="K206" s="35">
        <f t="shared" ref="K206:K211" si="124">IFERROR(IF(OR(J206=0,J206=""),F206*G206*I206,G206*J206),0)</f>
        <v>0</v>
      </c>
      <c r="L206" s="35">
        <f t="shared" ref="L206:L211" si="125">IF(OR(H206=S$2,H206=S$3,H206=S$4),K206,0)</f>
        <v>0</v>
      </c>
      <c r="M206" s="35">
        <f t="shared" ref="M206:M211" si="126">IF(OR(H206=S$5,H206=S$6,H206=S$7,H206=S$8,H206=S$9),K206,0)</f>
        <v>0</v>
      </c>
      <c r="N206" s="1">
        <f t="shared" ref="N206:N211" si="127">IF(OR(H206=S$2,H206=S$3,H206=S$4),F206*G206,0)</f>
        <v>0</v>
      </c>
      <c r="O206" s="1">
        <f t="shared" ref="O206:O211" si="128">IF(OR(H206=S$5,H206=S$6,H206=S$7,H206=S$8,H206=S$9),F206*G206,0)</f>
        <v>0</v>
      </c>
      <c r="Q206" s="159"/>
      <c r="R206" s="159"/>
      <c r="S206" s="163"/>
      <c r="T206" s="162"/>
      <c r="V206" s="165">
        <f t="shared" ref="V206:X212" si="129">IF($H206=V$30,$N206,0)</f>
        <v>0</v>
      </c>
      <c r="W206" s="165">
        <f t="shared" si="129"/>
        <v>0</v>
      </c>
      <c r="X206" s="165">
        <f t="shared" si="129"/>
        <v>0</v>
      </c>
      <c r="Y206" s="165">
        <f t="shared" ref="Y206:AC212" si="130">IF($H206=Y$30,$O206,0)</f>
        <v>0</v>
      </c>
      <c r="Z206" s="165">
        <f t="shared" si="130"/>
        <v>0</v>
      </c>
      <c r="AA206" s="165">
        <f t="shared" si="130"/>
        <v>0</v>
      </c>
      <c r="AB206" s="165">
        <f t="shared" si="130"/>
        <v>0</v>
      </c>
      <c r="AC206" s="165">
        <f t="shared" si="130"/>
        <v>0</v>
      </c>
      <c r="AE206" s="35">
        <f t="shared" ref="AE206:AL212" si="131">IF($H206=AE$30,$K206,0)</f>
        <v>0</v>
      </c>
      <c r="AF206" s="35">
        <f t="shared" si="131"/>
        <v>0</v>
      </c>
      <c r="AG206" s="35">
        <f t="shared" si="131"/>
        <v>0</v>
      </c>
      <c r="AH206" s="35">
        <f t="shared" si="131"/>
        <v>0</v>
      </c>
      <c r="AI206" s="35">
        <f t="shared" si="131"/>
        <v>0</v>
      </c>
      <c r="AJ206" s="35">
        <f t="shared" si="131"/>
        <v>0</v>
      </c>
      <c r="AK206" s="35">
        <f t="shared" si="131"/>
        <v>0</v>
      </c>
      <c r="AL206" s="35">
        <f t="shared" si="131"/>
        <v>0</v>
      </c>
    </row>
    <row r="207" spans="1:38" ht="12.75" customHeight="1" x14ac:dyDescent="0.2">
      <c r="A207" s="291"/>
      <c r="B207" s="288" t="s">
        <v>574</v>
      </c>
      <c r="C207" s="288"/>
      <c r="D207" s="288"/>
      <c r="E207" s="288"/>
      <c r="F207" s="33"/>
      <c r="G207" s="229"/>
      <c r="H207" s="34" t="s">
        <v>23</v>
      </c>
      <c r="I207" s="230">
        <f t="shared" si="123"/>
        <v>0</v>
      </c>
      <c r="J207" s="32"/>
      <c r="K207" s="35">
        <f t="shared" si="124"/>
        <v>0</v>
      </c>
      <c r="L207" s="35">
        <f t="shared" si="125"/>
        <v>0</v>
      </c>
      <c r="M207" s="35">
        <f t="shared" si="126"/>
        <v>0</v>
      </c>
      <c r="N207" s="1">
        <f t="shared" si="127"/>
        <v>0</v>
      </c>
      <c r="O207" s="1">
        <f t="shared" si="128"/>
        <v>0</v>
      </c>
      <c r="Q207" s="159"/>
      <c r="R207" s="159"/>
      <c r="S207" s="163"/>
      <c r="T207" s="162"/>
      <c r="V207" s="165">
        <f t="shared" si="129"/>
        <v>0</v>
      </c>
      <c r="W207" s="165">
        <f t="shared" si="129"/>
        <v>0</v>
      </c>
      <c r="X207" s="165">
        <f t="shared" si="129"/>
        <v>0</v>
      </c>
      <c r="Y207" s="165">
        <f t="shared" si="130"/>
        <v>0</v>
      </c>
      <c r="Z207" s="165">
        <f t="shared" si="130"/>
        <v>0</v>
      </c>
      <c r="AA207" s="165">
        <f t="shared" si="130"/>
        <v>0</v>
      </c>
      <c r="AB207" s="165">
        <f t="shared" si="130"/>
        <v>0</v>
      </c>
      <c r="AC207" s="165">
        <f t="shared" si="130"/>
        <v>0</v>
      </c>
      <c r="AE207" s="35">
        <f t="shared" si="131"/>
        <v>0</v>
      </c>
      <c r="AF207" s="35">
        <f t="shared" si="131"/>
        <v>0</v>
      </c>
      <c r="AG207" s="35">
        <f t="shared" si="131"/>
        <v>0</v>
      </c>
      <c r="AH207" s="35">
        <f t="shared" si="131"/>
        <v>0</v>
      </c>
      <c r="AI207" s="35">
        <f t="shared" si="131"/>
        <v>0</v>
      </c>
      <c r="AJ207" s="35">
        <f t="shared" si="131"/>
        <v>0</v>
      </c>
      <c r="AK207" s="35">
        <f t="shared" si="131"/>
        <v>0</v>
      </c>
      <c r="AL207" s="35">
        <f t="shared" si="131"/>
        <v>0</v>
      </c>
    </row>
    <row r="208" spans="1:38" ht="12.75" customHeight="1" x14ac:dyDescent="0.2">
      <c r="A208" s="291"/>
      <c r="B208" s="288" t="s">
        <v>575</v>
      </c>
      <c r="C208" s="288"/>
      <c r="D208" s="288"/>
      <c r="E208" s="288"/>
      <c r="F208" s="33"/>
      <c r="G208" s="229"/>
      <c r="H208" s="34" t="s">
        <v>23</v>
      </c>
      <c r="I208" s="230">
        <f t="shared" si="123"/>
        <v>0</v>
      </c>
      <c r="J208" s="32"/>
      <c r="K208" s="35">
        <f t="shared" si="124"/>
        <v>0</v>
      </c>
      <c r="L208" s="35">
        <f t="shared" si="125"/>
        <v>0</v>
      </c>
      <c r="M208" s="35">
        <f t="shared" si="126"/>
        <v>0</v>
      </c>
      <c r="N208" s="1">
        <f t="shared" si="127"/>
        <v>0</v>
      </c>
      <c r="O208" s="1">
        <f t="shared" si="128"/>
        <v>0</v>
      </c>
      <c r="Q208" s="159"/>
      <c r="R208" s="159"/>
      <c r="S208" s="163"/>
      <c r="T208" s="162"/>
      <c r="V208" s="165">
        <f t="shared" si="129"/>
        <v>0</v>
      </c>
      <c r="W208" s="165">
        <f t="shared" si="129"/>
        <v>0</v>
      </c>
      <c r="X208" s="165">
        <f t="shared" si="129"/>
        <v>0</v>
      </c>
      <c r="Y208" s="165">
        <f t="shared" si="130"/>
        <v>0</v>
      </c>
      <c r="Z208" s="165">
        <f t="shared" si="130"/>
        <v>0</v>
      </c>
      <c r="AA208" s="165">
        <f t="shared" si="130"/>
        <v>0</v>
      </c>
      <c r="AB208" s="165">
        <f t="shared" si="130"/>
        <v>0</v>
      </c>
      <c r="AC208" s="165">
        <f t="shared" si="130"/>
        <v>0</v>
      </c>
      <c r="AE208" s="35">
        <f t="shared" si="131"/>
        <v>0</v>
      </c>
      <c r="AF208" s="35">
        <f t="shared" si="131"/>
        <v>0</v>
      </c>
      <c r="AG208" s="35">
        <f t="shared" si="131"/>
        <v>0</v>
      </c>
      <c r="AH208" s="35">
        <f t="shared" si="131"/>
        <v>0</v>
      </c>
      <c r="AI208" s="35">
        <f t="shared" si="131"/>
        <v>0</v>
      </c>
      <c r="AJ208" s="35">
        <f t="shared" si="131"/>
        <v>0</v>
      </c>
      <c r="AK208" s="35">
        <f t="shared" si="131"/>
        <v>0</v>
      </c>
      <c r="AL208" s="35">
        <f t="shared" si="131"/>
        <v>0</v>
      </c>
    </row>
    <row r="209" spans="1:38" ht="12.75" customHeight="1" x14ac:dyDescent="0.2">
      <c r="A209" s="291"/>
      <c r="B209" s="288" t="s">
        <v>576</v>
      </c>
      <c r="C209" s="288"/>
      <c r="D209" s="288"/>
      <c r="E209" s="288"/>
      <c r="F209" s="33"/>
      <c r="G209" s="229"/>
      <c r="H209" s="34" t="s">
        <v>23</v>
      </c>
      <c r="I209" s="230">
        <f t="shared" si="123"/>
        <v>0</v>
      </c>
      <c r="J209" s="32"/>
      <c r="K209" s="35">
        <f t="shared" si="124"/>
        <v>0</v>
      </c>
      <c r="L209" s="35">
        <f t="shared" si="125"/>
        <v>0</v>
      </c>
      <c r="M209" s="35">
        <f t="shared" si="126"/>
        <v>0</v>
      </c>
      <c r="N209" s="1">
        <f t="shared" si="127"/>
        <v>0</v>
      </c>
      <c r="O209" s="1">
        <f t="shared" si="128"/>
        <v>0</v>
      </c>
      <c r="Q209" s="159"/>
      <c r="R209" s="159"/>
      <c r="S209" s="163"/>
      <c r="T209" s="162"/>
      <c r="V209" s="165">
        <f t="shared" si="129"/>
        <v>0</v>
      </c>
      <c r="W209" s="165">
        <f t="shared" si="129"/>
        <v>0</v>
      </c>
      <c r="X209" s="165">
        <f t="shared" si="129"/>
        <v>0</v>
      </c>
      <c r="Y209" s="165">
        <f t="shared" si="130"/>
        <v>0</v>
      </c>
      <c r="Z209" s="165">
        <f t="shared" si="130"/>
        <v>0</v>
      </c>
      <c r="AA209" s="165">
        <f t="shared" si="130"/>
        <v>0</v>
      </c>
      <c r="AB209" s="165">
        <f t="shared" si="130"/>
        <v>0</v>
      </c>
      <c r="AC209" s="165">
        <f t="shared" si="130"/>
        <v>0</v>
      </c>
      <c r="AE209" s="35">
        <f t="shared" si="131"/>
        <v>0</v>
      </c>
      <c r="AF209" s="35">
        <f t="shared" si="131"/>
        <v>0</v>
      </c>
      <c r="AG209" s="35">
        <f t="shared" si="131"/>
        <v>0</v>
      </c>
      <c r="AH209" s="35">
        <f t="shared" si="131"/>
        <v>0</v>
      </c>
      <c r="AI209" s="35">
        <f t="shared" si="131"/>
        <v>0</v>
      </c>
      <c r="AJ209" s="35">
        <f t="shared" si="131"/>
        <v>0</v>
      </c>
      <c r="AK209" s="35">
        <f t="shared" si="131"/>
        <v>0</v>
      </c>
      <c r="AL209" s="35">
        <f t="shared" si="131"/>
        <v>0</v>
      </c>
    </row>
    <row r="210" spans="1:38" ht="12.75" customHeight="1" x14ac:dyDescent="0.2">
      <c r="A210" s="291"/>
      <c r="B210" s="288" t="s">
        <v>559</v>
      </c>
      <c r="C210" s="288"/>
      <c r="D210" s="288"/>
      <c r="E210" s="288"/>
      <c r="F210" s="33"/>
      <c r="G210" s="229"/>
      <c r="H210" s="34" t="s">
        <v>23</v>
      </c>
      <c r="I210" s="230">
        <f t="shared" si="123"/>
        <v>0</v>
      </c>
      <c r="J210" s="32"/>
      <c r="K210" s="35">
        <f t="shared" si="124"/>
        <v>0</v>
      </c>
      <c r="L210" s="35">
        <f t="shared" si="125"/>
        <v>0</v>
      </c>
      <c r="M210" s="35">
        <f t="shared" si="126"/>
        <v>0</v>
      </c>
      <c r="N210" s="1">
        <f t="shared" si="127"/>
        <v>0</v>
      </c>
      <c r="O210" s="1">
        <f t="shared" si="128"/>
        <v>0</v>
      </c>
      <c r="Q210" s="159"/>
      <c r="R210" s="159"/>
      <c r="S210" s="163"/>
      <c r="T210" s="162"/>
      <c r="V210" s="165">
        <f t="shared" si="129"/>
        <v>0</v>
      </c>
      <c r="W210" s="165">
        <f t="shared" si="129"/>
        <v>0</v>
      </c>
      <c r="X210" s="165">
        <f t="shared" si="129"/>
        <v>0</v>
      </c>
      <c r="Y210" s="165">
        <f t="shared" si="130"/>
        <v>0</v>
      </c>
      <c r="Z210" s="165">
        <f t="shared" si="130"/>
        <v>0</v>
      </c>
      <c r="AA210" s="165">
        <f t="shared" si="130"/>
        <v>0</v>
      </c>
      <c r="AB210" s="165">
        <f t="shared" si="130"/>
        <v>0</v>
      </c>
      <c r="AC210" s="165">
        <f t="shared" si="130"/>
        <v>0</v>
      </c>
      <c r="AE210" s="35">
        <f t="shared" si="131"/>
        <v>0</v>
      </c>
      <c r="AF210" s="35">
        <f t="shared" si="131"/>
        <v>0</v>
      </c>
      <c r="AG210" s="35">
        <f t="shared" si="131"/>
        <v>0</v>
      </c>
      <c r="AH210" s="35">
        <f t="shared" si="131"/>
        <v>0</v>
      </c>
      <c r="AI210" s="35">
        <f t="shared" si="131"/>
        <v>0</v>
      </c>
      <c r="AJ210" s="35">
        <f t="shared" si="131"/>
        <v>0</v>
      </c>
      <c r="AK210" s="35">
        <f t="shared" si="131"/>
        <v>0</v>
      </c>
      <c r="AL210" s="35">
        <f t="shared" si="131"/>
        <v>0</v>
      </c>
    </row>
    <row r="211" spans="1:38" ht="12.75" customHeight="1" x14ac:dyDescent="0.2">
      <c r="A211" s="291"/>
      <c r="B211" s="288" t="s">
        <v>560</v>
      </c>
      <c r="C211" s="288"/>
      <c r="D211" s="288"/>
      <c r="E211" s="288"/>
      <c r="F211" s="33"/>
      <c r="G211" s="229"/>
      <c r="H211" s="34" t="s">
        <v>23</v>
      </c>
      <c r="I211" s="230">
        <f t="shared" si="123"/>
        <v>0</v>
      </c>
      <c r="J211" s="32"/>
      <c r="K211" s="35">
        <f t="shared" si="124"/>
        <v>0</v>
      </c>
      <c r="L211" s="35">
        <f t="shared" si="125"/>
        <v>0</v>
      </c>
      <c r="M211" s="35">
        <f t="shared" si="126"/>
        <v>0</v>
      </c>
      <c r="N211" s="1">
        <f t="shared" si="127"/>
        <v>0</v>
      </c>
      <c r="O211" s="1">
        <f t="shared" si="128"/>
        <v>0</v>
      </c>
      <c r="Q211" s="159"/>
      <c r="R211" s="159"/>
      <c r="S211" s="163"/>
      <c r="T211" s="162"/>
      <c r="V211" s="165">
        <f t="shared" si="129"/>
        <v>0</v>
      </c>
      <c r="W211" s="165">
        <f t="shared" si="129"/>
        <v>0</v>
      </c>
      <c r="X211" s="165">
        <f t="shared" si="129"/>
        <v>0</v>
      </c>
      <c r="Y211" s="165">
        <f t="shared" si="130"/>
        <v>0</v>
      </c>
      <c r="Z211" s="165">
        <f t="shared" si="130"/>
        <v>0</v>
      </c>
      <c r="AA211" s="165">
        <f t="shared" si="130"/>
        <v>0</v>
      </c>
      <c r="AB211" s="165">
        <f t="shared" si="130"/>
        <v>0</v>
      </c>
      <c r="AC211" s="165">
        <f t="shared" si="130"/>
        <v>0</v>
      </c>
      <c r="AE211" s="35">
        <f t="shared" si="131"/>
        <v>0</v>
      </c>
      <c r="AF211" s="35">
        <f t="shared" si="131"/>
        <v>0</v>
      </c>
      <c r="AG211" s="35">
        <f t="shared" si="131"/>
        <v>0</v>
      </c>
      <c r="AH211" s="35">
        <f t="shared" si="131"/>
        <v>0</v>
      </c>
      <c r="AI211" s="35">
        <f t="shared" si="131"/>
        <v>0</v>
      </c>
      <c r="AJ211" s="35">
        <f t="shared" si="131"/>
        <v>0</v>
      </c>
      <c r="AK211" s="35">
        <f t="shared" si="131"/>
        <v>0</v>
      </c>
      <c r="AL211" s="35">
        <f t="shared" si="131"/>
        <v>0</v>
      </c>
    </row>
    <row r="212" spans="1:38" x14ac:dyDescent="0.2">
      <c r="A212" s="267" t="s">
        <v>577</v>
      </c>
      <c r="B212" s="267"/>
      <c r="C212" s="267"/>
      <c r="D212" s="267"/>
      <c r="E212" s="267"/>
      <c r="F212" s="2">
        <f>SUM(F206:F211)</f>
        <v>0</v>
      </c>
      <c r="G212" s="2">
        <f>SUM(G206:G211)</f>
        <v>0</v>
      </c>
      <c r="H212" s="2"/>
      <c r="I212" s="2"/>
      <c r="J212" s="2"/>
      <c r="K212" s="166">
        <f>SUM(K206:K211)</f>
        <v>0</v>
      </c>
      <c r="L212" s="166">
        <f>SUM(L206:L211)</f>
        <v>0</v>
      </c>
      <c r="M212" s="166">
        <f>SUM(M206:M211)</f>
        <v>0</v>
      </c>
      <c r="N212" s="2">
        <f>SUM(N206:N211)</f>
        <v>0</v>
      </c>
      <c r="O212" s="2">
        <f>SUM(O206:O211)</f>
        <v>0</v>
      </c>
      <c r="Q212" s="159"/>
      <c r="R212" s="159"/>
      <c r="S212" s="163"/>
      <c r="T212" s="162"/>
      <c r="V212" s="165">
        <f t="shared" si="129"/>
        <v>0</v>
      </c>
      <c r="W212" s="165">
        <f t="shared" si="129"/>
        <v>0</v>
      </c>
      <c r="X212" s="165">
        <f t="shared" si="129"/>
        <v>0</v>
      </c>
      <c r="Y212" s="165">
        <f t="shared" si="130"/>
        <v>0</v>
      </c>
      <c r="Z212" s="165">
        <f t="shared" si="130"/>
        <v>0</v>
      </c>
      <c r="AA212" s="165">
        <f t="shared" si="130"/>
        <v>0</v>
      </c>
      <c r="AB212" s="165">
        <f t="shared" si="130"/>
        <v>0</v>
      </c>
      <c r="AC212" s="165">
        <f t="shared" si="130"/>
        <v>0</v>
      </c>
      <c r="AE212" s="35">
        <f t="shared" si="131"/>
        <v>0</v>
      </c>
      <c r="AF212" s="35">
        <f t="shared" si="131"/>
        <v>0</v>
      </c>
      <c r="AG212" s="35">
        <f t="shared" si="131"/>
        <v>0</v>
      </c>
      <c r="AH212" s="35">
        <f t="shared" si="131"/>
        <v>0</v>
      </c>
      <c r="AI212" s="35">
        <f t="shared" si="131"/>
        <v>0</v>
      </c>
      <c r="AJ212" s="35">
        <f t="shared" si="131"/>
        <v>0</v>
      </c>
      <c r="AK212" s="35">
        <f t="shared" si="131"/>
        <v>0</v>
      </c>
      <c r="AL212" s="35">
        <f t="shared" si="131"/>
        <v>0</v>
      </c>
    </row>
    <row r="213" spans="1:38" x14ac:dyDescent="0.2">
      <c r="K213" s="62"/>
      <c r="Q213" s="159"/>
      <c r="R213" s="159"/>
      <c r="S213" s="163"/>
      <c r="T213" s="162"/>
      <c r="V213" s="167">
        <f t="shared" ref="V213:AC213" si="132">SUM(V206:V212)</f>
        <v>0</v>
      </c>
      <c r="W213" s="167">
        <f t="shared" si="132"/>
        <v>0</v>
      </c>
      <c r="X213" s="167">
        <f t="shared" si="132"/>
        <v>0</v>
      </c>
      <c r="Y213" s="167">
        <f t="shared" si="132"/>
        <v>0</v>
      </c>
      <c r="Z213" s="167">
        <f t="shared" si="132"/>
        <v>0</v>
      </c>
      <c r="AA213" s="167">
        <f t="shared" si="132"/>
        <v>0</v>
      </c>
      <c r="AB213" s="167">
        <f t="shared" si="132"/>
        <v>0</v>
      </c>
      <c r="AC213" s="167">
        <f t="shared" si="132"/>
        <v>0</v>
      </c>
      <c r="AD213" s="169"/>
      <c r="AE213" s="166">
        <f t="shared" ref="AE213:AL213" si="133">SUM(AE206:AE212)</f>
        <v>0</v>
      </c>
      <c r="AF213" s="166">
        <f t="shared" si="133"/>
        <v>0</v>
      </c>
      <c r="AG213" s="166">
        <f t="shared" si="133"/>
        <v>0</v>
      </c>
      <c r="AH213" s="166">
        <f t="shared" si="133"/>
        <v>0</v>
      </c>
      <c r="AI213" s="166">
        <f t="shared" si="133"/>
        <v>0</v>
      </c>
      <c r="AJ213" s="166">
        <f t="shared" si="133"/>
        <v>0</v>
      </c>
      <c r="AK213" s="166">
        <f t="shared" si="133"/>
        <v>0</v>
      </c>
      <c r="AL213" s="166">
        <f t="shared" si="133"/>
        <v>0</v>
      </c>
    </row>
    <row r="214" spans="1:38" x14ac:dyDescent="0.2">
      <c r="A214" s="269" t="str">
        <f>Disclaimer!A7</f>
        <v>Copyright © 2025 - M. Keuter - Some Rights Reserved</v>
      </c>
      <c r="B214" s="269"/>
      <c r="C214" s="269"/>
      <c r="D214" s="269"/>
      <c r="E214" s="269"/>
      <c r="F214" s="269"/>
      <c r="G214" s="269"/>
      <c r="H214" s="269"/>
      <c r="I214" s="269"/>
      <c r="J214" s="269"/>
      <c r="K214" s="269"/>
      <c r="L214" s="269"/>
      <c r="M214" s="269"/>
      <c r="N214" s="269"/>
      <c r="O214" s="269"/>
      <c r="Q214" s="159"/>
      <c r="R214" s="159"/>
      <c r="S214" s="163"/>
      <c r="T214" s="162"/>
      <c r="V214" s="2">
        <f t="shared" ref="V214:AC214" si="134">V121+V153+V174+V188+V202+V213</f>
        <v>0</v>
      </c>
      <c r="W214" s="2">
        <f t="shared" si="134"/>
        <v>0</v>
      </c>
      <c r="X214" s="2">
        <f t="shared" si="134"/>
        <v>0</v>
      </c>
      <c r="Y214" s="2">
        <f t="shared" si="134"/>
        <v>0</v>
      </c>
      <c r="Z214" s="2">
        <f t="shared" si="134"/>
        <v>0</v>
      </c>
      <c r="AA214" s="2">
        <f t="shared" si="134"/>
        <v>0</v>
      </c>
      <c r="AB214" s="2">
        <f t="shared" si="134"/>
        <v>0</v>
      </c>
      <c r="AC214" s="2">
        <f t="shared" si="134"/>
        <v>0</v>
      </c>
      <c r="AD214" s="29"/>
      <c r="AE214" s="166">
        <f t="shared" ref="AE214:AL214" si="135">AE121+AE153+AE174+AE188+AE202+AE213</f>
        <v>0</v>
      </c>
      <c r="AF214" s="166">
        <f t="shared" si="135"/>
        <v>0</v>
      </c>
      <c r="AG214" s="166">
        <f t="shared" si="135"/>
        <v>0</v>
      </c>
      <c r="AH214" s="166">
        <f t="shared" si="135"/>
        <v>0</v>
      </c>
      <c r="AI214" s="166">
        <f t="shared" si="135"/>
        <v>0</v>
      </c>
      <c r="AJ214" s="166">
        <f t="shared" si="135"/>
        <v>0</v>
      </c>
      <c r="AK214" s="166">
        <f t="shared" si="135"/>
        <v>0</v>
      </c>
      <c r="AL214" s="166">
        <f t="shared" si="135"/>
        <v>0</v>
      </c>
    </row>
    <row r="215" spans="1:38" x14ac:dyDescent="0.2">
      <c r="K215" s="62"/>
    </row>
    <row r="216" spans="1:38" x14ac:dyDescent="0.2">
      <c r="B216" s="62"/>
      <c r="C216" s="62"/>
      <c r="D216" s="62"/>
      <c r="E216" s="62"/>
      <c r="F216" s="62"/>
      <c r="G216" s="62"/>
      <c r="H216" s="62"/>
      <c r="I216" s="62"/>
      <c r="J216" s="62"/>
      <c r="K216" s="62"/>
    </row>
    <row r="217" spans="1:38" x14ac:dyDescent="0.2">
      <c r="B217" s="62"/>
      <c r="C217" s="62"/>
      <c r="D217" s="62"/>
      <c r="E217" s="62"/>
      <c r="F217" s="62"/>
      <c r="G217" s="62"/>
      <c r="H217" s="62"/>
      <c r="I217" s="62"/>
      <c r="J217" s="62"/>
      <c r="K217" s="62"/>
      <c r="L217" s="62"/>
      <c r="M217" s="62"/>
      <c r="N217" s="62"/>
      <c r="P217" s="44"/>
      <c r="R217" s="29"/>
      <c r="T217" s="30"/>
    </row>
    <row r="218" spans="1:38" x14ac:dyDescent="0.2">
      <c r="B218" s="252" t="s">
        <v>618</v>
      </c>
      <c r="C218" s="252"/>
      <c r="D218" s="252"/>
      <c r="E218" s="252"/>
      <c r="H218" s="252" t="s">
        <v>619</v>
      </c>
      <c r="I218" s="252"/>
      <c r="J218" s="252"/>
      <c r="K218" s="252"/>
      <c r="L218" s="252"/>
      <c r="M218" s="252"/>
      <c r="N218" s="252"/>
      <c r="O218" s="252"/>
      <c r="P218" s="44"/>
      <c r="R218" s="43"/>
      <c r="S218" s="170"/>
      <c r="T218" s="30"/>
    </row>
    <row r="219" spans="1:38" x14ac:dyDescent="0.2">
      <c r="B219" s="171" t="s">
        <v>48</v>
      </c>
      <c r="C219" s="172" t="s">
        <v>620</v>
      </c>
      <c r="D219" s="172" t="s">
        <v>366</v>
      </c>
      <c r="E219" s="171" t="s">
        <v>621</v>
      </c>
      <c r="H219" s="310" t="s">
        <v>338</v>
      </c>
      <c r="I219" s="310"/>
      <c r="J219" s="172" t="s">
        <v>366</v>
      </c>
      <c r="K219" s="171" t="s">
        <v>621</v>
      </c>
      <c r="L219" s="171" t="s">
        <v>622</v>
      </c>
      <c r="M219" s="173" t="s">
        <v>623</v>
      </c>
      <c r="N219" s="171" t="s">
        <v>624</v>
      </c>
      <c r="O219" s="171" t="s">
        <v>625</v>
      </c>
      <c r="R219" s="43"/>
      <c r="S219" s="170"/>
      <c r="T219" s="50"/>
    </row>
    <row r="220" spans="1:38" x14ac:dyDescent="0.2">
      <c r="B220" s="311" t="s">
        <v>590</v>
      </c>
      <c r="C220" s="311"/>
      <c r="D220" s="311"/>
      <c r="E220" s="311"/>
      <c r="H220" s="257" t="s">
        <v>340</v>
      </c>
      <c r="I220" s="257"/>
      <c r="J220" s="35">
        <f>H38</f>
        <v>0</v>
      </c>
      <c r="K220" s="36">
        <f t="shared" ref="K220:K227" si="136">IFERROR(J220/$C$22,0)</f>
        <v>0</v>
      </c>
      <c r="L220" s="1">
        <f>K38</f>
        <v>0</v>
      </c>
      <c r="M220" s="174">
        <f>I38</f>
        <v>0</v>
      </c>
      <c r="N220" s="1">
        <f>L38</f>
        <v>0</v>
      </c>
      <c r="O220" s="35">
        <f>J38</f>
        <v>0</v>
      </c>
      <c r="R220" s="43"/>
      <c r="S220" s="170"/>
    </row>
    <row r="221" spans="1:38" x14ac:dyDescent="0.2">
      <c r="B221" s="23" t="s">
        <v>25</v>
      </c>
      <c r="C221" s="1">
        <f>V96</f>
        <v>0</v>
      </c>
      <c r="D221" s="35">
        <f>AE96</f>
        <v>0</v>
      </c>
      <c r="E221" s="36">
        <f>IFERROR(D221/$C$22,0)</f>
        <v>0</v>
      </c>
      <c r="H221" s="257" t="s">
        <v>342</v>
      </c>
      <c r="I221" s="257"/>
      <c r="J221" s="35">
        <f>H49</f>
        <v>0</v>
      </c>
      <c r="K221" s="36">
        <f t="shared" si="136"/>
        <v>0</v>
      </c>
      <c r="L221" s="1">
        <f>K49</f>
        <v>0</v>
      </c>
      <c r="M221" s="174">
        <f>I49</f>
        <v>0</v>
      </c>
      <c r="N221" s="1">
        <f>L49</f>
        <v>0</v>
      </c>
      <c r="O221" s="35">
        <f>J49</f>
        <v>0</v>
      </c>
      <c r="R221" s="43"/>
      <c r="S221" s="170"/>
      <c r="T221" s="16"/>
    </row>
    <row r="222" spans="1:38" x14ac:dyDescent="0.2">
      <c r="B222" s="23" t="s">
        <v>28</v>
      </c>
      <c r="C222" s="1">
        <f>W96</f>
        <v>0</v>
      </c>
      <c r="D222" s="35">
        <f>AF96</f>
        <v>0</v>
      </c>
      <c r="E222" s="36">
        <f>IFERROR(D222/$C$22,0)</f>
        <v>0</v>
      </c>
      <c r="H222" s="257" t="s">
        <v>344</v>
      </c>
      <c r="I222" s="257"/>
      <c r="J222" s="35">
        <f>H58</f>
        <v>0</v>
      </c>
      <c r="K222" s="36">
        <f t="shared" si="136"/>
        <v>0</v>
      </c>
      <c r="L222" s="1">
        <f>K58</f>
        <v>0</v>
      </c>
      <c r="M222" s="174">
        <f>I58</f>
        <v>0</v>
      </c>
      <c r="N222" s="1">
        <f>L58</f>
        <v>0</v>
      </c>
      <c r="O222" s="35">
        <f>J58</f>
        <v>0</v>
      </c>
      <c r="R222" s="43"/>
      <c r="S222" s="170"/>
      <c r="T222" s="30"/>
    </row>
    <row r="223" spans="1:38" x14ac:dyDescent="0.2">
      <c r="B223" s="23" t="s">
        <v>29</v>
      </c>
      <c r="C223" s="1">
        <f>X96</f>
        <v>0</v>
      </c>
      <c r="D223" s="35">
        <f>AG96</f>
        <v>0</v>
      </c>
      <c r="E223" s="36">
        <f>IFERROR(D223/$C$22,0)</f>
        <v>0</v>
      </c>
      <c r="H223" s="257" t="s">
        <v>626</v>
      </c>
      <c r="I223" s="257"/>
      <c r="J223" s="35">
        <f>H66</f>
        <v>0</v>
      </c>
      <c r="K223" s="36">
        <f t="shared" si="136"/>
        <v>0</v>
      </c>
      <c r="L223" s="1">
        <f>K66</f>
        <v>0</v>
      </c>
      <c r="M223" s="174">
        <f>I66</f>
        <v>0</v>
      </c>
      <c r="N223" s="1">
        <f>L66</f>
        <v>0</v>
      </c>
      <c r="O223" s="35">
        <f>J66</f>
        <v>0</v>
      </c>
      <c r="Q223" s="17"/>
      <c r="R223" s="43"/>
      <c r="S223" s="170"/>
      <c r="T223" s="30"/>
    </row>
    <row r="224" spans="1:38" x14ac:dyDescent="0.2">
      <c r="B224" s="311" t="s">
        <v>595</v>
      </c>
      <c r="C224" s="311"/>
      <c r="D224" s="311"/>
      <c r="E224" s="311"/>
      <c r="H224" s="257" t="s">
        <v>627</v>
      </c>
      <c r="I224" s="257"/>
      <c r="J224" s="35">
        <f>H76</f>
        <v>0</v>
      </c>
      <c r="K224" s="36">
        <f t="shared" si="136"/>
        <v>0</v>
      </c>
      <c r="L224" s="1">
        <f>K76</f>
        <v>0</v>
      </c>
      <c r="M224" s="174">
        <f>I76</f>
        <v>0</v>
      </c>
      <c r="N224" s="1">
        <f>L76</f>
        <v>0</v>
      </c>
      <c r="O224" s="35">
        <f>J76</f>
        <v>0</v>
      </c>
      <c r="Q224" s="17"/>
      <c r="R224" s="43"/>
      <c r="S224" s="170"/>
      <c r="T224" s="30"/>
    </row>
    <row r="225" spans="1:20" x14ac:dyDescent="0.2">
      <c r="A225" s="62"/>
      <c r="B225" s="23" t="s">
        <v>32</v>
      </c>
      <c r="C225" s="1">
        <f>Y96</f>
        <v>0</v>
      </c>
      <c r="D225" s="35">
        <f>AH96</f>
        <v>0</v>
      </c>
      <c r="E225" s="36">
        <f>IFERROR(D225/$C$22,0)</f>
        <v>0</v>
      </c>
      <c r="H225" s="257" t="s">
        <v>628</v>
      </c>
      <c r="I225" s="257"/>
      <c r="J225" s="35">
        <f>H88</f>
        <v>0</v>
      </c>
      <c r="K225" s="36">
        <f t="shared" si="136"/>
        <v>0</v>
      </c>
      <c r="L225" s="1">
        <f>K88</f>
        <v>0</v>
      </c>
      <c r="M225" s="174">
        <f>I88</f>
        <v>0</v>
      </c>
      <c r="N225" s="1">
        <f>L88</f>
        <v>0</v>
      </c>
      <c r="O225" s="35">
        <f>J88</f>
        <v>0</v>
      </c>
      <c r="R225" s="44"/>
      <c r="S225" s="175"/>
      <c r="T225" s="30"/>
    </row>
    <row r="226" spans="1:20" x14ac:dyDescent="0.2">
      <c r="B226" s="23" t="s">
        <v>34</v>
      </c>
      <c r="C226" s="1">
        <f>Z96</f>
        <v>0</v>
      </c>
      <c r="D226" s="35">
        <f>AI96</f>
        <v>0</v>
      </c>
      <c r="E226" s="36">
        <f>IFERROR(D226/$C$22,0)</f>
        <v>0</v>
      </c>
      <c r="H226" s="257" t="s">
        <v>580</v>
      </c>
      <c r="I226" s="257"/>
      <c r="J226" s="35">
        <f>H95</f>
        <v>0</v>
      </c>
      <c r="K226" s="36">
        <f t="shared" si="136"/>
        <v>0</v>
      </c>
      <c r="L226" s="1">
        <f>K95</f>
        <v>0</v>
      </c>
      <c r="M226" s="174">
        <f>I95</f>
        <v>0</v>
      </c>
      <c r="N226" s="1">
        <f>L95</f>
        <v>0</v>
      </c>
      <c r="O226" s="35">
        <f>J95</f>
        <v>0</v>
      </c>
      <c r="Q226" s="17"/>
      <c r="R226" s="17"/>
      <c r="S226" s="170"/>
      <c r="T226" s="30"/>
    </row>
    <row r="227" spans="1:20" x14ac:dyDescent="0.2">
      <c r="B227" s="23" t="s">
        <v>37</v>
      </c>
      <c r="C227" s="1">
        <f>AA96</f>
        <v>0</v>
      </c>
      <c r="D227" s="35">
        <f>AJ96</f>
        <v>0</v>
      </c>
      <c r="E227" s="36">
        <f>IFERROR(D227/$C$22,0)</f>
        <v>0</v>
      </c>
      <c r="H227" s="259" t="s">
        <v>348</v>
      </c>
      <c r="I227" s="259"/>
      <c r="J227" s="166">
        <f>SUM(J220:J226)</f>
        <v>0</v>
      </c>
      <c r="K227" s="59">
        <f t="shared" si="136"/>
        <v>0</v>
      </c>
      <c r="L227" s="2">
        <f>SUM(L220:L226)</f>
        <v>0</v>
      </c>
      <c r="M227" s="166">
        <f>SUM(M220:M226)</f>
        <v>0</v>
      </c>
      <c r="N227" s="2">
        <f>SUM(N220:N226)</f>
        <v>0</v>
      </c>
      <c r="O227" s="166">
        <f>SUM(O220:O226)</f>
        <v>0</v>
      </c>
      <c r="R227" s="43"/>
      <c r="S227" s="170"/>
      <c r="T227" s="30"/>
    </row>
    <row r="228" spans="1:20" x14ac:dyDescent="0.2">
      <c r="B228" s="23" t="s">
        <v>40</v>
      </c>
      <c r="C228" s="1">
        <f>AB96</f>
        <v>0</v>
      </c>
      <c r="D228" s="35">
        <f>AK96</f>
        <v>0</v>
      </c>
      <c r="E228" s="36">
        <f>IFERROR(D228/$C$22,0)</f>
        <v>0</v>
      </c>
      <c r="M228" s="17"/>
      <c r="N228" s="17"/>
      <c r="Q228" s="17"/>
      <c r="R228" s="43"/>
      <c r="S228" s="170"/>
      <c r="T228" s="30"/>
    </row>
    <row r="229" spans="1:20" x14ac:dyDescent="0.2">
      <c r="B229" s="23" t="s">
        <v>44</v>
      </c>
      <c r="C229" s="1">
        <f>AC96</f>
        <v>0</v>
      </c>
      <c r="D229" s="35">
        <f>AL96</f>
        <v>0</v>
      </c>
      <c r="E229" s="36">
        <f>IFERROR(D229/$C$22,0)</f>
        <v>0</v>
      </c>
      <c r="I229" s="16"/>
      <c r="J229" s="16"/>
      <c r="M229" s="17"/>
      <c r="N229" s="17"/>
      <c r="Q229" s="17"/>
      <c r="R229" s="44"/>
      <c r="S229" s="175"/>
      <c r="T229" s="50"/>
    </row>
    <row r="230" spans="1:20" x14ac:dyDescent="0.2">
      <c r="B230" s="54" t="s">
        <v>629</v>
      </c>
      <c r="C230" s="2">
        <f>SUM(C221:C228)</f>
        <v>0</v>
      </c>
      <c r="D230" s="166">
        <f>SUM(D221:D228)</f>
        <v>0</v>
      </c>
      <c r="E230" s="166">
        <f>SUM(E221:E228)</f>
        <v>0</v>
      </c>
      <c r="J230" s="16"/>
      <c r="M230" s="17"/>
      <c r="N230" s="17"/>
      <c r="Q230" s="17"/>
      <c r="R230" s="44"/>
      <c r="S230" s="175"/>
      <c r="T230" s="30"/>
    </row>
    <row r="231" spans="1:20" x14ac:dyDescent="0.2">
      <c r="M231" s="17"/>
      <c r="N231" s="17"/>
      <c r="Q231" s="17"/>
      <c r="R231" s="17"/>
      <c r="S231" s="170"/>
      <c r="T231" s="30"/>
    </row>
    <row r="232" spans="1:20" x14ac:dyDescent="0.2">
      <c r="M232" s="17"/>
      <c r="N232" s="17"/>
      <c r="R232" s="43"/>
      <c r="S232" s="170"/>
      <c r="T232" s="30"/>
    </row>
    <row r="233" spans="1:20" x14ac:dyDescent="0.2">
      <c r="B233" s="252" t="s">
        <v>630</v>
      </c>
      <c r="C233" s="252"/>
      <c r="D233" s="252"/>
      <c r="E233" s="252"/>
      <c r="H233" s="252" t="s">
        <v>631</v>
      </c>
      <c r="I233" s="252"/>
      <c r="J233" s="252"/>
      <c r="K233" s="252"/>
      <c r="L233" s="252"/>
      <c r="M233" s="252"/>
      <c r="N233" s="252"/>
      <c r="O233" s="252"/>
      <c r="R233" s="43"/>
      <c r="S233" s="170"/>
      <c r="T233" s="50"/>
    </row>
    <row r="234" spans="1:20" x14ac:dyDescent="0.2">
      <c r="B234" s="171" t="s">
        <v>48</v>
      </c>
      <c r="C234" s="172" t="s">
        <v>620</v>
      </c>
      <c r="D234" s="172" t="s">
        <v>366</v>
      </c>
      <c r="E234" s="171" t="s">
        <v>621</v>
      </c>
      <c r="H234" s="310" t="s">
        <v>173</v>
      </c>
      <c r="I234" s="310"/>
      <c r="J234" s="172" t="s">
        <v>366</v>
      </c>
      <c r="K234" s="171" t="s">
        <v>621</v>
      </c>
      <c r="L234" s="171" t="s">
        <v>622</v>
      </c>
      <c r="M234" s="173" t="s">
        <v>623</v>
      </c>
      <c r="N234" s="171" t="s">
        <v>624</v>
      </c>
      <c r="O234" s="171" t="s">
        <v>625</v>
      </c>
      <c r="Q234" s="17"/>
      <c r="R234" s="44"/>
      <c r="S234" s="175"/>
      <c r="T234" s="50"/>
    </row>
    <row r="235" spans="1:20" x14ac:dyDescent="0.2">
      <c r="B235" s="311" t="s">
        <v>590</v>
      </c>
      <c r="C235" s="311"/>
      <c r="D235" s="311"/>
      <c r="E235" s="311"/>
      <c r="H235" s="257" t="s">
        <v>632</v>
      </c>
      <c r="I235" s="257"/>
      <c r="J235" s="35">
        <f>K121</f>
        <v>0</v>
      </c>
      <c r="K235" s="36">
        <f t="shared" ref="K235:K241" si="137">IFERROR(J235/$C$22,0)</f>
        <v>0</v>
      </c>
      <c r="L235" s="1">
        <f>N121</f>
        <v>0</v>
      </c>
      <c r="M235" s="174">
        <f>L121</f>
        <v>0</v>
      </c>
      <c r="N235" s="1">
        <f>O121</f>
        <v>0</v>
      </c>
      <c r="O235" s="35">
        <f>M121</f>
        <v>0</v>
      </c>
      <c r="R235" s="17"/>
      <c r="S235" s="170"/>
    </row>
    <row r="236" spans="1:20" x14ac:dyDescent="0.2">
      <c r="B236" s="23" t="s">
        <v>25</v>
      </c>
      <c r="C236" s="1">
        <f>V214</f>
        <v>0</v>
      </c>
      <c r="D236" s="35">
        <f>AE214</f>
        <v>0</v>
      </c>
      <c r="E236" s="36">
        <f>IFERROR(D236/$C$22,0)</f>
        <v>0</v>
      </c>
      <c r="H236" s="257" t="s">
        <v>633</v>
      </c>
      <c r="I236" s="257"/>
      <c r="J236" s="35">
        <f>K153</f>
        <v>0</v>
      </c>
      <c r="K236" s="36">
        <f t="shared" si="137"/>
        <v>0</v>
      </c>
      <c r="L236" s="1">
        <f>N153</f>
        <v>0</v>
      </c>
      <c r="M236" s="174">
        <f>L153</f>
        <v>0</v>
      </c>
      <c r="N236" s="1">
        <f>O153</f>
        <v>0</v>
      </c>
      <c r="O236" s="35">
        <f>M153</f>
        <v>0</v>
      </c>
      <c r="R236" s="43"/>
      <c r="S236" s="170"/>
      <c r="T236" s="30"/>
    </row>
    <row r="237" spans="1:20" x14ac:dyDescent="0.2">
      <c r="B237" s="23" t="s">
        <v>28</v>
      </c>
      <c r="C237" s="1">
        <f>W214</f>
        <v>0</v>
      </c>
      <c r="D237" s="35">
        <f>AF214</f>
        <v>0</v>
      </c>
      <c r="E237" s="36">
        <f>IFERROR(D237/$C$22,0)</f>
        <v>0</v>
      </c>
      <c r="H237" s="257" t="s">
        <v>634</v>
      </c>
      <c r="I237" s="257"/>
      <c r="J237" s="35">
        <f>K173</f>
        <v>0</v>
      </c>
      <c r="K237" s="36">
        <f t="shared" si="137"/>
        <v>0</v>
      </c>
      <c r="L237" s="1">
        <f>N173</f>
        <v>0</v>
      </c>
      <c r="M237" s="174">
        <f>L173</f>
        <v>0</v>
      </c>
      <c r="N237" s="1">
        <f>O173</f>
        <v>0</v>
      </c>
      <c r="O237" s="35">
        <f>M173</f>
        <v>0</v>
      </c>
      <c r="R237" s="43"/>
      <c r="S237" s="170"/>
      <c r="T237" s="30"/>
    </row>
    <row r="238" spans="1:20" x14ac:dyDescent="0.2">
      <c r="B238" s="23" t="s">
        <v>29</v>
      </c>
      <c r="C238" s="1">
        <f>X214</f>
        <v>0</v>
      </c>
      <c r="D238" s="35">
        <f>AG214</f>
        <v>0</v>
      </c>
      <c r="E238" s="36">
        <f>IFERROR(D238/$C$22,0)</f>
        <v>0</v>
      </c>
      <c r="H238" s="257" t="s">
        <v>635</v>
      </c>
      <c r="I238" s="257"/>
      <c r="J238" s="35">
        <f>K187</f>
        <v>0</v>
      </c>
      <c r="K238" s="36">
        <f t="shared" si="137"/>
        <v>0</v>
      </c>
      <c r="L238" s="1">
        <f>N187</f>
        <v>0</v>
      </c>
      <c r="M238" s="174">
        <f>L187</f>
        <v>0</v>
      </c>
      <c r="N238" s="1">
        <f>O187</f>
        <v>0</v>
      </c>
      <c r="O238" s="35">
        <f>M187</f>
        <v>0</v>
      </c>
      <c r="P238"/>
      <c r="Q238"/>
      <c r="R238"/>
      <c r="S238" s="176"/>
      <c r="T238" s="50"/>
    </row>
    <row r="239" spans="1:20" x14ac:dyDescent="0.2">
      <c r="B239" s="311" t="s">
        <v>595</v>
      </c>
      <c r="C239" s="311"/>
      <c r="D239" s="311"/>
      <c r="E239" s="311"/>
      <c r="H239" s="257" t="s">
        <v>636</v>
      </c>
      <c r="I239" s="257"/>
      <c r="J239" s="35">
        <f>K201</f>
        <v>0</v>
      </c>
      <c r="K239" s="36">
        <f t="shared" si="137"/>
        <v>0</v>
      </c>
      <c r="L239" s="1">
        <f>N201</f>
        <v>0</v>
      </c>
      <c r="M239" s="174">
        <f>L201</f>
        <v>0</v>
      </c>
      <c r="N239" s="1">
        <f>O201</f>
        <v>0</v>
      </c>
      <c r="O239" s="35">
        <f>M201</f>
        <v>0</v>
      </c>
      <c r="P239"/>
      <c r="Q239"/>
      <c r="R239"/>
      <c r="S239" s="176"/>
      <c r="T239" s="30"/>
    </row>
    <row r="240" spans="1:20" x14ac:dyDescent="0.2">
      <c r="B240" s="23" t="s">
        <v>32</v>
      </c>
      <c r="C240" s="2">
        <f>Y214</f>
        <v>0</v>
      </c>
      <c r="D240" s="35">
        <f>AH214</f>
        <v>0</v>
      </c>
      <c r="E240" s="36">
        <f>IFERROR(D240/$C$22,0)</f>
        <v>0</v>
      </c>
      <c r="H240" s="257" t="s">
        <v>637</v>
      </c>
      <c r="I240" s="257"/>
      <c r="J240" s="35">
        <f>K212</f>
        <v>0</v>
      </c>
      <c r="K240" s="36">
        <f t="shared" si="137"/>
        <v>0</v>
      </c>
      <c r="L240" s="1">
        <f>N212</f>
        <v>0</v>
      </c>
      <c r="M240" s="174">
        <f>L212</f>
        <v>0</v>
      </c>
      <c r="N240" s="1">
        <f>O212</f>
        <v>0</v>
      </c>
      <c r="O240" s="35">
        <f>M212</f>
        <v>0</v>
      </c>
      <c r="P240"/>
      <c r="Q240"/>
      <c r="R240"/>
      <c r="S240" s="176"/>
      <c r="T240" s="30"/>
    </row>
    <row r="241" spans="2:20" x14ac:dyDescent="0.2">
      <c r="B241" s="23" t="s">
        <v>34</v>
      </c>
      <c r="C241" s="1">
        <f>Z214</f>
        <v>0</v>
      </c>
      <c r="D241" s="35">
        <f>AI214</f>
        <v>0</v>
      </c>
      <c r="E241" s="36">
        <f>IFERROR(D241/$C$22,0)</f>
        <v>0</v>
      </c>
      <c r="H241" s="259" t="s">
        <v>348</v>
      </c>
      <c r="I241" s="259"/>
      <c r="J241" s="166">
        <f>SUM(J235:J240)</f>
        <v>0</v>
      </c>
      <c r="K241" s="59">
        <f t="shared" si="137"/>
        <v>0</v>
      </c>
      <c r="L241" s="2">
        <f>SUM(L235:L240)</f>
        <v>0</v>
      </c>
      <c r="M241" s="166">
        <f>SUM(M235:M240)</f>
        <v>0</v>
      </c>
      <c r="N241" s="2">
        <f>SUM(N235:N240)</f>
        <v>0</v>
      </c>
      <c r="O241" s="166">
        <f>SUM(O235:O240)</f>
        <v>0</v>
      </c>
      <c r="P241"/>
      <c r="Q241"/>
      <c r="R241"/>
      <c r="S241" s="176"/>
      <c r="T241" s="30"/>
    </row>
    <row r="242" spans="2:20" x14ac:dyDescent="0.2">
      <c r="B242" s="23" t="s">
        <v>37</v>
      </c>
      <c r="C242" s="1">
        <f>AA214</f>
        <v>0</v>
      </c>
      <c r="D242" s="35">
        <f>AJ214</f>
        <v>0</v>
      </c>
      <c r="E242" s="36">
        <f>IFERROR(D242/$C$22,0)</f>
        <v>0</v>
      </c>
      <c r="M242" s="17"/>
      <c r="N242" s="17"/>
      <c r="O242" s="17"/>
      <c r="P242"/>
      <c r="Q242"/>
      <c r="R242"/>
      <c r="S242" s="176"/>
      <c r="T242" s="50"/>
    </row>
    <row r="243" spans="2:20" x14ac:dyDescent="0.2">
      <c r="B243" s="23" t="s">
        <v>40</v>
      </c>
      <c r="C243" s="1">
        <f>AB214</f>
        <v>0</v>
      </c>
      <c r="D243" s="35">
        <f>AK214</f>
        <v>0</v>
      </c>
      <c r="E243" s="36">
        <f>IFERROR(D243/$C$22,0)</f>
        <v>0</v>
      </c>
      <c r="M243" s="17"/>
      <c r="N243" s="17"/>
      <c r="O243" s="17"/>
      <c r="P243"/>
      <c r="Q243"/>
      <c r="R243"/>
      <c r="S243" s="176"/>
      <c r="T243"/>
    </row>
    <row r="244" spans="2:20" x14ac:dyDescent="0.2">
      <c r="B244" s="23" t="s">
        <v>44</v>
      </c>
      <c r="C244" s="1">
        <f>AC214</f>
        <v>0</v>
      </c>
      <c r="D244" s="35">
        <f>AL214</f>
        <v>0</v>
      </c>
      <c r="E244" s="36">
        <f>IFERROR(D244/$C$22,0)</f>
        <v>0</v>
      </c>
      <c r="I244" s="16"/>
      <c r="J244" s="16"/>
      <c r="M244" s="17"/>
      <c r="N244" s="17"/>
      <c r="R244" s="44"/>
      <c r="S244" s="175"/>
      <c r="T244"/>
    </row>
    <row r="245" spans="2:20" x14ac:dyDescent="0.2">
      <c r="B245" s="54" t="s">
        <v>629</v>
      </c>
      <c r="C245" s="2">
        <f>SUM(C236:C243)</f>
        <v>0</v>
      </c>
      <c r="D245" s="166">
        <f>SUM(D236:D243)</f>
        <v>0</v>
      </c>
      <c r="E245" s="166">
        <f>SUM(E236:E243)</f>
        <v>0</v>
      </c>
      <c r="I245" s="16"/>
      <c r="J245" s="16"/>
      <c r="M245" s="17"/>
      <c r="N245" s="17"/>
      <c r="R245" s="17"/>
      <c r="S245" s="170"/>
      <c r="T245"/>
    </row>
    <row r="246" spans="2:20" x14ac:dyDescent="0.2">
      <c r="M246" s="17"/>
      <c r="N246" s="17"/>
      <c r="R246" s="44"/>
      <c r="S246" s="175"/>
      <c r="T246"/>
    </row>
    <row r="247" spans="2:20" x14ac:dyDescent="0.2">
      <c r="C247"/>
      <c r="D247"/>
      <c r="E247"/>
      <c r="F247"/>
      <c r="G247"/>
      <c r="H247" s="62"/>
      <c r="I247" s="16"/>
      <c r="J247" s="16"/>
      <c r="K247"/>
      <c r="L247"/>
      <c r="M247"/>
      <c r="N247"/>
      <c r="T247"/>
    </row>
    <row r="248" spans="2:20" x14ac:dyDescent="0.2">
      <c r="B248" s="21"/>
      <c r="C248" s="153"/>
      <c r="D248" s="153"/>
      <c r="E248" s="153"/>
      <c r="F248"/>
      <c r="G248"/>
      <c r="H248" s="62"/>
      <c r="I248"/>
      <c r="J248"/>
      <c r="K248"/>
      <c r="L248"/>
      <c r="M248"/>
      <c r="N248"/>
      <c r="O248" s="17"/>
      <c r="P248" s="29"/>
      <c r="Q248" s="73"/>
      <c r="R248" s="73"/>
      <c r="S248" s="19"/>
      <c r="T248"/>
    </row>
    <row r="249" spans="2:20" ht="14.25" x14ac:dyDescent="0.2">
      <c r="B249"/>
      <c r="C249" s="16"/>
      <c r="D249" s="16"/>
      <c r="E249" s="110"/>
      <c r="F249"/>
      <c r="G249"/>
      <c r="H249"/>
      <c r="I249"/>
      <c r="J249"/>
      <c r="K249"/>
      <c r="L249"/>
      <c r="M249"/>
      <c r="N249"/>
      <c r="O249" s="78"/>
      <c r="P249" s="43"/>
      <c r="Q249" s="43"/>
      <c r="R249" s="43"/>
      <c r="S249" s="170"/>
      <c r="T249"/>
    </row>
    <row r="250" spans="2:20" ht="14.25" x14ac:dyDescent="0.2">
      <c r="C250" s="62"/>
      <c r="D250" s="153"/>
      <c r="E250" s="62"/>
      <c r="F250"/>
      <c r="G250"/>
      <c r="H250"/>
      <c r="I250"/>
      <c r="J250"/>
      <c r="K250"/>
      <c r="L250"/>
      <c r="M250"/>
      <c r="N250"/>
      <c r="O250" s="78"/>
      <c r="P250" s="43"/>
      <c r="Q250" s="43"/>
      <c r="R250" s="43"/>
      <c r="S250" s="170"/>
      <c r="T250"/>
    </row>
    <row r="251" spans="2:20" ht="14.25" x14ac:dyDescent="0.2">
      <c r="C251" s="153"/>
      <c r="D251" s="153"/>
      <c r="E251" s="153"/>
      <c r="F251"/>
      <c r="G251"/>
      <c r="H251"/>
      <c r="I251"/>
      <c r="J251"/>
      <c r="K251"/>
      <c r="L251"/>
      <c r="M251"/>
      <c r="N251"/>
      <c r="O251" s="78"/>
      <c r="P251" s="43"/>
      <c r="Q251" s="43"/>
      <c r="R251" s="43"/>
      <c r="S251" s="170"/>
      <c r="T251"/>
    </row>
    <row r="252" spans="2:20" ht="14.25" x14ac:dyDescent="0.2">
      <c r="B252"/>
      <c r="C252" s="16"/>
      <c r="D252" s="16"/>
      <c r="E252" s="110"/>
      <c r="F252"/>
      <c r="G252"/>
      <c r="H252"/>
      <c r="I252"/>
      <c r="J252"/>
      <c r="K252"/>
      <c r="L252"/>
      <c r="M252"/>
      <c r="N252"/>
      <c r="O252" s="78"/>
      <c r="P252" s="43"/>
      <c r="Q252" s="43"/>
      <c r="R252" s="43"/>
      <c r="S252" s="170"/>
      <c r="T252" s="70"/>
    </row>
    <row r="253" spans="2:20" ht="14.25" x14ac:dyDescent="0.2">
      <c r="B253"/>
      <c r="C253"/>
      <c r="D253"/>
      <c r="E253"/>
      <c r="F253"/>
      <c r="G253"/>
      <c r="H253"/>
      <c r="I253"/>
      <c r="J253"/>
      <c r="K253"/>
      <c r="L253"/>
      <c r="M253"/>
      <c r="N253"/>
      <c r="O253" s="78"/>
      <c r="P253" s="6"/>
      <c r="Q253" s="6"/>
      <c r="R253" s="43"/>
      <c r="S253" s="170"/>
      <c r="T253" s="70"/>
    </row>
    <row r="254" spans="2:20" ht="14.25" x14ac:dyDescent="0.2">
      <c r="C254"/>
      <c r="D254"/>
      <c r="E254"/>
      <c r="F254"/>
      <c r="G254"/>
      <c r="H254"/>
      <c r="I254"/>
      <c r="J254"/>
      <c r="K254"/>
      <c r="L254"/>
      <c r="M254"/>
      <c r="N254"/>
      <c r="O254" s="78"/>
      <c r="P254" s="43"/>
      <c r="Q254" s="43"/>
      <c r="R254" s="43"/>
      <c r="S254" s="170"/>
      <c r="T254" s="62"/>
    </row>
    <row r="255" spans="2:20" ht="14.25" x14ac:dyDescent="0.2">
      <c r="B255"/>
      <c r="C255"/>
      <c r="D255"/>
      <c r="E255"/>
      <c r="F255"/>
      <c r="G255"/>
      <c r="H255"/>
      <c r="I255"/>
      <c r="J255"/>
      <c r="K255"/>
      <c r="L255"/>
      <c r="M255"/>
      <c r="N255"/>
      <c r="O255" s="78"/>
      <c r="P255" s="6"/>
      <c r="Q255" s="6"/>
      <c r="R255" s="43"/>
      <c r="S255" s="170"/>
      <c r="T255" s="70"/>
    </row>
    <row r="256" spans="2:20" ht="14.25" x14ac:dyDescent="0.2">
      <c r="C256"/>
      <c r="D256"/>
      <c r="E256"/>
      <c r="F256"/>
      <c r="G256"/>
      <c r="H256"/>
      <c r="I256"/>
      <c r="J256"/>
      <c r="K256"/>
      <c r="L256"/>
      <c r="M256"/>
      <c r="N256"/>
      <c r="O256" s="78"/>
      <c r="P256" s="6"/>
      <c r="Q256"/>
      <c r="R256" s="43"/>
      <c r="S256" s="177"/>
      <c r="T256" s="80"/>
    </row>
    <row r="257" spans="2:20" x14ac:dyDescent="0.2">
      <c r="C257"/>
      <c r="D257"/>
      <c r="E257"/>
      <c r="F257"/>
      <c r="G257"/>
      <c r="H257"/>
      <c r="I257"/>
      <c r="J257"/>
      <c r="K257"/>
      <c r="L257"/>
      <c r="M257"/>
      <c r="N257"/>
      <c r="O257" s="85"/>
      <c r="P257" s="81"/>
      <c r="Q257" s="43"/>
      <c r="R257" s="70"/>
      <c r="S257" s="176"/>
      <c r="T257" s="62"/>
    </row>
    <row r="258" spans="2:20" x14ac:dyDescent="0.2">
      <c r="C258"/>
      <c r="D258"/>
      <c r="F258" s="16"/>
      <c r="G258" s="16"/>
      <c r="H258"/>
      <c r="I258"/>
      <c r="J258"/>
      <c r="K258"/>
      <c r="L258"/>
      <c r="M258"/>
      <c r="N258"/>
      <c r="O258" s="43"/>
      <c r="P258" s="29"/>
      <c r="Q258" s="43"/>
      <c r="R258" s="44"/>
      <c r="S258" s="170"/>
      <c r="T258"/>
    </row>
    <row r="259" spans="2:20" x14ac:dyDescent="0.2">
      <c r="B259"/>
      <c r="C259"/>
      <c r="D259"/>
      <c r="E259"/>
      <c r="F259"/>
      <c r="G259"/>
      <c r="H259"/>
      <c r="I259"/>
      <c r="J259"/>
      <c r="K259"/>
      <c r="L259"/>
      <c r="M259"/>
      <c r="N259"/>
      <c r="O259" s="43"/>
      <c r="P259" s="43"/>
      <c r="Q259" s="43"/>
      <c r="R259" s="43"/>
      <c r="S259" s="170"/>
      <c r="T259" s="62"/>
    </row>
    <row r="260" spans="2:20" x14ac:dyDescent="0.2">
      <c r="C260"/>
      <c r="D260"/>
      <c r="F260" s="16"/>
      <c r="G260" s="16"/>
      <c r="H260"/>
      <c r="I260"/>
      <c r="J260"/>
      <c r="K260"/>
      <c r="L260"/>
      <c r="M260"/>
      <c r="N260"/>
      <c r="O260" s="43"/>
      <c r="P260" s="43"/>
      <c r="Q260" s="43"/>
      <c r="R260" s="43"/>
      <c r="S260" s="170"/>
      <c r="T260" s="28"/>
    </row>
    <row r="261" spans="2:20" x14ac:dyDescent="0.2">
      <c r="C261"/>
      <c r="D261"/>
      <c r="F261" s="16"/>
      <c r="G261" s="16"/>
      <c r="H261"/>
      <c r="I261"/>
      <c r="J261"/>
      <c r="K261"/>
      <c r="L261"/>
      <c r="M261"/>
      <c r="N261"/>
      <c r="O261"/>
      <c r="P261" s="6"/>
      <c r="Q261"/>
      <c r="R261" s="43"/>
      <c r="S261" s="177"/>
      <c r="T261" s="62"/>
    </row>
    <row r="262" spans="2:20" x14ac:dyDescent="0.2">
      <c r="C262"/>
      <c r="D262"/>
      <c r="F262" s="16"/>
      <c r="G262" s="16"/>
      <c r="H262"/>
      <c r="I262"/>
      <c r="J262"/>
      <c r="K262"/>
      <c r="L262"/>
      <c r="M262"/>
      <c r="N262"/>
      <c r="O262" s="17"/>
      <c r="P262" s="81"/>
      <c r="Q262" s="43"/>
      <c r="R262" s="70"/>
      <c r="S262" s="176"/>
    </row>
    <row r="263" spans="2:20" x14ac:dyDescent="0.2">
      <c r="H263"/>
      <c r="I263"/>
      <c r="J263"/>
      <c r="K263"/>
      <c r="L263"/>
      <c r="M263"/>
      <c r="N263"/>
      <c r="P263" s="6"/>
      <c r="Q263" s="6"/>
      <c r="R263" s="6"/>
      <c r="S263" s="178"/>
    </row>
    <row r="264" spans="2:20" x14ac:dyDescent="0.2">
      <c r="H264"/>
      <c r="I264"/>
      <c r="J264"/>
      <c r="K264"/>
      <c r="L264"/>
      <c r="M264"/>
      <c r="N264"/>
      <c r="P264" s="6"/>
      <c r="Q264" s="6"/>
      <c r="R264" s="6"/>
      <c r="S264" s="178"/>
    </row>
    <row r="265" spans="2:20" x14ac:dyDescent="0.2">
      <c r="H265"/>
      <c r="I265"/>
      <c r="J265"/>
      <c r="K265"/>
      <c r="L265"/>
      <c r="M265"/>
      <c r="N265"/>
      <c r="O265"/>
      <c r="P265" s="6"/>
      <c r="Q265" s="6"/>
      <c r="R265" s="6"/>
      <c r="S265" s="178"/>
    </row>
    <row r="266" spans="2:20" x14ac:dyDescent="0.2">
      <c r="H266"/>
      <c r="I266"/>
      <c r="J266"/>
      <c r="K266"/>
      <c r="L266"/>
      <c r="M266"/>
      <c r="N266"/>
      <c r="P266" s="43"/>
      <c r="Q266" s="6"/>
      <c r="R266" s="107"/>
      <c r="S266" s="177"/>
    </row>
    <row r="267" spans="2:20" x14ac:dyDescent="0.2">
      <c r="H267"/>
      <c r="I267"/>
      <c r="J267"/>
      <c r="K267"/>
      <c r="L267"/>
      <c r="M267"/>
      <c r="N267"/>
      <c r="P267" s="6"/>
      <c r="Q267" s="6"/>
      <c r="R267" s="101"/>
      <c r="S267" s="179"/>
    </row>
    <row r="268" spans="2:20" x14ac:dyDescent="0.2">
      <c r="H268"/>
      <c r="I268"/>
      <c r="J268"/>
    </row>
    <row r="269" spans="2:20" x14ac:dyDescent="0.2">
      <c r="H269" s="81"/>
      <c r="I269" s="43"/>
      <c r="J269" s="70"/>
    </row>
    <row r="270" spans="2:20" x14ac:dyDescent="0.2">
      <c r="H270"/>
      <c r="I270"/>
      <c r="J270"/>
    </row>
    <row r="271" spans="2:20" x14ac:dyDescent="0.2">
      <c r="H271"/>
      <c r="I271"/>
      <c r="J271"/>
    </row>
    <row r="272" spans="2:20" x14ac:dyDescent="0.2">
      <c r="H272" s="43"/>
      <c r="I272" s="43"/>
      <c r="J272" s="70"/>
    </row>
    <row r="273" spans="8:10" x14ac:dyDescent="0.2">
      <c r="H273"/>
      <c r="I273"/>
      <c r="J273"/>
    </row>
    <row r="274" spans="8:10" x14ac:dyDescent="0.2">
      <c r="H274" s="81"/>
      <c r="I274" s="43"/>
      <c r="J274" s="70"/>
    </row>
    <row r="275" spans="8:10" x14ac:dyDescent="0.2"/>
    <row r="276" spans="8:10" x14ac:dyDescent="0.2"/>
    <row r="277" spans="8:10" x14ac:dyDescent="0.2"/>
    <row r="278" spans="8:10" x14ac:dyDescent="0.2"/>
    <row r="279" spans="8:10" x14ac:dyDescent="0.2"/>
    <row r="280" spans="8:10" x14ac:dyDescent="0.2"/>
    <row r="281" spans="8:10" x14ac:dyDescent="0.2"/>
    <row r="282" spans="8:10" x14ac:dyDescent="0.2"/>
    <row r="283" spans="8:10" x14ac:dyDescent="0.2"/>
    <row r="284" spans="8:10" x14ac:dyDescent="0.2"/>
    <row r="285" spans="8:10" x14ac:dyDescent="0.2"/>
    <row r="286" spans="8:10" x14ac:dyDescent="0.2"/>
    <row r="287" spans="8:10" x14ac:dyDescent="0.2"/>
    <row r="288" spans="8:10"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sheetData>
  <sheetProtection algorithmName="SHA-512" hashValue="LJ3YZ2xm7W8Fab0Q03AXRGwVlGRxdMmqPTfilw0Pkst5P2qjQNbZk2B/6jIxAimyJpOOyvpJw7/behCk02GBng==" saltValue="/Xi54IQH1dMDJERyCuzWyw==" spinCount="100000" sheet="1" objects="1" scenarios="1"/>
  <mergeCells count="303">
    <mergeCell ref="H237:I237"/>
    <mergeCell ref="H238:I238"/>
    <mergeCell ref="B239:E239"/>
    <mergeCell ref="H239:I239"/>
    <mergeCell ref="H240:I240"/>
    <mergeCell ref="H241:I241"/>
    <mergeCell ref="H225:I225"/>
    <mergeCell ref="H226:I226"/>
    <mergeCell ref="H227:I227"/>
    <mergeCell ref="B233:E233"/>
    <mergeCell ref="H233:O233"/>
    <mergeCell ref="H234:I234"/>
    <mergeCell ref="B235:E235"/>
    <mergeCell ref="H235:I235"/>
    <mergeCell ref="H236:I236"/>
    <mergeCell ref="B218:E218"/>
    <mergeCell ref="H218:O218"/>
    <mergeCell ref="H219:I219"/>
    <mergeCell ref="B220:E220"/>
    <mergeCell ref="H220:I220"/>
    <mergeCell ref="H221:I221"/>
    <mergeCell ref="H222:I222"/>
    <mergeCell ref="H223:I223"/>
    <mergeCell ref="B224:E224"/>
    <mergeCell ref="H224:I224"/>
    <mergeCell ref="A206:A211"/>
    <mergeCell ref="B206:E206"/>
    <mergeCell ref="B207:E207"/>
    <mergeCell ref="B208:E208"/>
    <mergeCell ref="B209:E209"/>
    <mergeCell ref="B210:E210"/>
    <mergeCell ref="B211:E211"/>
    <mergeCell ref="A212:E212"/>
    <mergeCell ref="A214:O214"/>
    <mergeCell ref="A201:E201"/>
    <mergeCell ref="A203:O203"/>
    <mergeCell ref="A204:E204"/>
    <mergeCell ref="F204:F205"/>
    <mergeCell ref="G204:G205"/>
    <mergeCell ref="H204:H205"/>
    <mergeCell ref="I204:I205"/>
    <mergeCell ref="J204:J205"/>
    <mergeCell ref="K204:K205"/>
    <mergeCell ref="L204:L205"/>
    <mergeCell ref="M204:M205"/>
    <mergeCell ref="N204:N205"/>
    <mergeCell ref="O204:O205"/>
    <mergeCell ref="A205:E205"/>
    <mergeCell ref="B192:E192"/>
    <mergeCell ref="B193:E193"/>
    <mergeCell ref="B194:E194"/>
    <mergeCell ref="B195:E195"/>
    <mergeCell ref="B196:E196"/>
    <mergeCell ref="B197:E197"/>
    <mergeCell ref="B198:E198"/>
    <mergeCell ref="B199:E199"/>
    <mergeCell ref="B200:E200"/>
    <mergeCell ref="A187:E187"/>
    <mergeCell ref="A189:O189"/>
    <mergeCell ref="A190:E190"/>
    <mergeCell ref="F190:F191"/>
    <mergeCell ref="G190:G191"/>
    <mergeCell ref="H190:H191"/>
    <mergeCell ref="I190:I191"/>
    <mergeCell ref="J190:J191"/>
    <mergeCell ref="K190:K191"/>
    <mergeCell ref="L190:L191"/>
    <mergeCell ref="M190:M191"/>
    <mergeCell ref="N190:N191"/>
    <mergeCell ref="O190:O191"/>
    <mergeCell ref="A191:E191"/>
    <mergeCell ref="A178:A186"/>
    <mergeCell ref="B178:E178"/>
    <mergeCell ref="B179:E179"/>
    <mergeCell ref="B180:E180"/>
    <mergeCell ref="B181:E181"/>
    <mergeCell ref="B182:E182"/>
    <mergeCell ref="B183:E183"/>
    <mergeCell ref="B184:E184"/>
    <mergeCell ref="B185:E185"/>
    <mergeCell ref="B186:E186"/>
    <mergeCell ref="A173:E173"/>
    <mergeCell ref="A175:O175"/>
    <mergeCell ref="A176:E176"/>
    <mergeCell ref="F176:F177"/>
    <mergeCell ref="G176:G177"/>
    <mergeCell ref="H176:H177"/>
    <mergeCell ref="I176:I177"/>
    <mergeCell ref="J176:J177"/>
    <mergeCell ref="K176:K177"/>
    <mergeCell ref="L176:L177"/>
    <mergeCell ref="M176:M177"/>
    <mergeCell ref="N176:N177"/>
    <mergeCell ref="O176:O177"/>
    <mergeCell ref="A177:E177"/>
    <mergeCell ref="A158:A172"/>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A155:O155"/>
    <mergeCell ref="A156:E156"/>
    <mergeCell ref="F156:F157"/>
    <mergeCell ref="G156:G157"/>
    <mergeCell ref="H156:H157"/>
    <mergeCell ref="I156:I157"/>
    <mergeCell ref="J156:J157"/>
    <mergeCell ref="K156:K157"/>
    <mergeCell ref="L156:L157"/>
    <mergeCell ref="M156:M157"/>
    <mergeCell ref="N156:N157"/>
    <mergeCell ref="O156:O157"/>
    <mergeCell ref="A157:E157"/>
    <mergeCell ref="B145:E145"/>
    <mergeCell ref="B146:E146"/>
    <mergeCell ref="B147:E147"/>
    <mergeCell ref="B148:E148"/>
    <mergeCell ref="B149:E149"/>
    <mergeCell ref="B150:E150"/>
    <mergeCell ref="B151:E151"/>
    <mergeCell ref="B152:E152"/>
    <mergeCell ref="A153:E153"/>
    <mergeCell ref="A126:A144"/>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A123:O123"/>
    <mergeCell ref="A124:E124"/>
    <mergeCell ref="F124:F125"/>
    <mergeCell ref="G124:G125"/>
    <mergeCell ref="H124:H125"/>
    <mergeCell ref="I124:I125"/>
    <mergeCell ref="J124:J125"/>
    <mergeCell ref="K124:K125"/>
    <mergeCell ref="L124:L125"/>
    <mergeCell ref="M124:M125"/>
    <mergeCell ref="N124:N125"/>
    <mergeCell ref="O124:O125"/>
    <mergeCell ref="A125:E125"/>
    <mergeCell ref="B113:E113"/>
    <mergeCell ref="B114:E114"/>
    <mergeCell ref="B115:E115"/>
    <mergeCell ref="B116:E116"/>
    <mergeCell ref="B117:E117"/>
    <mergeCell ref="B118:E118"/>
    <mergeCell ref="B119:E119"/>
    <mergeCell ref="B120:E120"/>
    <mergeCell ref="A121:E121"/>
    <mergeCell ref="B104:E104"/>
    <mergeCell ref="B105:E105"/>
    <mergeCell ref="B106:E106"/>
    <mergeCell ref="B107:E107"/>
    <mergeCell ref="B108:E108"/>
    <mergeCell ref="B109:E109"/>
    <mergeCell ref="B110:E110"/>
    <mergeCell ref="B111:E111"/>
    <mergeCell ref="B112:E112"/>
    <mergeCell ref="J90:J91"/>
    <mergeCell ref="K90:K91"/>
    <mergeCell ref="L90:L91"/>
    <mergeCell ref="A95:B95"/>
    <mergeCell ref="A98:O98"/>
    <mergeCell ref="A100:J100"/>
    <mergeCell ref="A101:O101"/>
    <mergeCell ref="A102:E102"/>
    <mergeCell ref="F102:F103"/>
    <mergeCell ref="G102:G103"/>
    <mergeCell ref="H102:H103"/>
    <mergeCell ref="I102:I103"/>
    <mergeCell ref="J102:J103"/>
    <mergeCell ref="K102:K103"/>
    <mergeCell ref="L102:L103"/>
    <mergeCell ref="M102:M103"/>
    <mergeCell ref="N102:N103"/>
    <mergeCell ref="O102:O103"/>
    <mergeCell ref="A103:E103"/>
    <mergeCell ref="A88:B88"/>
    <mergeCell ref="A90:B91"/>
    <mergeCell ref="C90:C91"/>
    <mergeCell ref="D90:D91"/>
    <mergeCell ref="E90:E91"/>
    <mergeCell ref="F90:F91"/>
    <mergeCell ref="G90:G91"/>
    <mergeCell ref="H90:H91"/>
    <mergeCell ref="I90:I91"/>
    <mergeCell ref="J68:J69"/>
    <mergeCell ref="K68:K69"/>
    <mergeCell ref="L68:L69"/>
    <mergeCell ref="A69:B69"/>
    <mergeCell ref="A76:B76"/>
    <mergeCell ref="A78:B79"/>
    <mergeCell ref="C78:C79"/>
    <mergeCell ref="D78:D79"/>
    <mergeCell ref="E78:E79"/>
    <mergeCell ref="F78:F79"/>
    <mergeCell ref="G78:G79"/>
    <mergeCell ref="H78:H79"/>
    <mergeCell ref="I78:I79"/>
    <mergeCell ref="J78:J79"/>
    <mergeCell ref="K78:K79"/>
    <mergeCell ref="L78:L79"/>
    <mergeCell ref="A66:B66"/>
    <mergeCell ref="A68:B68"/>
    <mergeCell ref="C68:C69"/>
    <mergeCell ref="D68:D69"/>
    <mergeCell ref="E68:E69"/>
    <mergeCell ref="F68:F69"/>
    <mergeCell ref="G68:G69"/>
    <mergeCell ref="H68:H69"/>
    <mergeCell ref="I68:I69"/>
    <mergeCell ref="J51:J52"/>
    <mergeCell ref="K51:K52"/>
    <mergeCell ref="L51:L52"/>
    <mergeCell ref="A58:B58"/>
    <mergeCell ref="A60:B60"/>
    <mergeCell ref="C60:C61"/>
    <mergeCell ref="D60:D61"/>
    <mergeCell ref="E60:E61"/>
    <mergeCell ref="F60:F61"/>
    <mergeCell ref="G60:G61"/>
    <mergeCell ref="H60:H61"/>
    <mergeCell ref="I60:I61"/>
    <mergeCell ref="J60:J61"/>
    <mergeCell ref="K60:K61"/>
    <mergeCell ref="L60:L61"/>
    <mergeCell ref="A61:B61"/>
    <mergeCell ref="A49:B49"/>
    <mergeCell ref="A51:B52"/>
    <mergeCell ref="C51:C52"/>
    <mergeCell ref="D51:D52"/>
    <mergeCell ref="E51:E52"/>
    <mergeCell ref="F51:F52"/>
    <mergeCell ref="G51:G52"/>
    <mergeCell ref="H51:H52"/>
    <mergeCell ref="I51:I52"/>
    <mergeCell ref="K29:K30"/>
    <mergeCell ref="L29:L30"/>
    <mergeCell ref="A38:B38"/>
    <mergeCell ref="A40:B41"/>
    <mergeCell ref="C40:C41"/>
    <mergeCell ref="D40:D41"/>
    <mergeCell ref="E40:E41"/>
    <mergeCell ref="F40:F41"/>
    <mergeCell ref="G40:G41"/>
    <mergeCell ref="H40:H41"/>
    <mergeCell ref="I40:I41"/>
    <mergeCell ref="J40:J41"/>
    <mergeCell ref="K40:K41"/>
    <mergeCell ref="L40:L41"/>
    <mergeCell ref="A29:B30"/>
    <mergeCell ref="C29:C30"/>
    <mergeCell ref="D29:D30"/>
    <mergeCell ref="E29:E30"/>
    <mergeCell ref="F29:F30"/>
    <mergeCell ref="G29:G30"/>
    <mergeCell ref="H29:H30"/>
    <mergeCell ref="I29:I30"/>
    <mergeCell ref="J29:J30"/>
    <mergeCell ref="A15:J15"/>
    <mergeCell ref="A16:B16"/>
    <mergeCell ref="A18:J18"/>
    <mergeCell ref="A21:J21"/>
    <mergeCell ref="A24:L24"/>
    <mergeCell ref="A25:L25"/>
    <mergeCell ref="A26:L26"/>
    <mergeCell ref="A27:L27"/>
    <mergeCell ref="A28:L28"/>
    <mergeCell ref="A1:J1"/>
    <mergeCell ref="V1:W1"/>
    <mergeCell ref="A2:J2"/>
    <mergeCell ref="H3:I3"/>
    <mergeCell ref="A4:J4"/>
    <mergeCell ref="A6:G6"/>
    <mergeCell ref="C7:D7"/>
    <mergeCell ref="A9:J9"/>
    <mergeCell ref="A12:J12"/>
  </mergeCells>
  <dataValidations count="3">
    <dataValidation type="list" operator="equal" allowBlank="1" showErrorMessage="1" sqref="C7" xr:uid="{00000000-0002-0000-0C00-000000000000}">
      <formula1>"-----,LOW COMPLEXITY,MEDIUM COMPLEXITY,HIGH COMPLEXITY"</formula1>
      <formula2>0</formula2>
    </dataValidation>
    <dataValidation type="list" operator="equal" allowBlank="1" showErrorMessage="1" sqref="C19" xr:uid="{00000000-0002-0000-0C00-000001000000}">
      <formula1>"NIL VAT,13,14,14.25,14.5,14.75,15,15.25,15.5,15.75,16,16.25,16.5,16.75,17,17.25,17.5,17.75,18,18.25,18.5,18.75,19,19.25,19.5,19.75,20"</formula1>
      <formula2>0</formula2>
    </dataValidation>
    <dataValidation type="list" operator="equal" allowBlank="1" showErrorMessage="1" sqref="E31:E37 E42:E48 E53:E57 E62:E65 E70:E75 E80:E87 E92:E94 H104:H120 H126:H152 H158:H172 H178:H186 H192:H200 H206:H211" xr:uid="{00000000-0002-0000-0C00-000003000000}">
      <formula1>"-----,Specialist,&gt;10yrs experience,&lt;10yrs experience,Associate,Manager,Reg.Arch.Prof. w/Direct Responsibility,Reg.Arch.Prof. no Direct Responsibility,Staff in Support of Arch.Work Output"</formula1>
      <formula2>0</formula2>
    </dataValidation>
  </dataValidations>
  <pageMargins left="0.78749999999999998" right="0.78749999999999998" top="0.78749999999999998" bottom="0.78749999999999998" header="0.511811023622047" footer="0.511811023622047"/>
  <pageSetup paperSize="9" scale="92" orientation="portrait" horizontalDpi="300" verticalDpi="300"/>
  <extLst>
    <ext xmlns:x14="http://schemas.microsoft.com/office/spreadsheetml/2009/9/main" uri="{CCE6A557-97BC-4b89-ADB6-D9C93CAAB3DF}">
      <x14:dataValidations xmlns:xm="http://schemas.microsoft.com/office/excel/2006/main" count="1">
        <x14:dataValidation type="list" operator="equal" allowBlank="1" xr:uid="{00000000-0002-0000-0C00-000002000000}">
          <x14:formula1>
            <xm:f>'Cost Based Service Req.'!$L$2:$L$4</xm:f>
          </x14:formula1>
          <x14:formula2>
            <xm:f>0</xm:f>
          </x14:formula2>
          <xm:sqref>C10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049"/>
  <sheetViews>
    <sheetView zoomScaleNormal="100" workbookViewId="0">
      <selection activeCell="C46" sqref="C46:C47"/>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16384" width="11.5703125" style="62"/>
  </cols>
  <sheetData>
    <row r="1" spans="1:5" x14ac:dyDescent="0.2">
      <c r="A1" s="96"/>
      <c r="B1" s="96"/>
      <c r="C1" s="96"/>
      <c r="D1" s="96"/>
      <c r="E1" s="96"/>
    </row>
    <row r="2" spans="1:5" x14ac:dyDescent="0.2">
      <c r="A2" s="97"/>
      <c r="B2" s="96"/>
      <c r="C2" s="96"/>
      <c r="D2" s="96"/>
      <c r="E2" s="96"/>
    </row>
    <row r="3" spans="1:5" x14ac:dyDescent="0.2">
      <c r="A3" s="97"/>
      <c r="B3" s="98" t="s">
        <v>364</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1" t="s">
        <v>16</v>
      </c>
      <c r="B11" s="271"/>
      <c r="C11" s="271"/>
      <c r="D11" s="271"/>
      <c r="E11" s="271"/>
    </row>
    <row r="12" spans="1:5" x14ac:dyDescent="0.2">
      <c r="A12" s="272"/>
      <c r="B12" s="272"/>
      <c r="C12" s="272"/>
      <c r="D12" s="272"/>
      <c r="E12" s="272"/>
    </row>
    <row r="13" spans="1:5" x14ac:dyDescent="0.2">
      <c r="A13" s="95"/>
      <c r="D13" s="249">
        <f>Cover!F13</f>
        <v>45483</v>
      </c>
      <c r="E13" s="249"/>
    </row>
    <row r="14" spans="1:5" x14ac:dyDescent="0.2"/>
    <row r="15" spans="1:5" x14ac:dyDescent="0.2">
      <c r="A15" s="101" t="s">
        <v>6</v>
      </c>
      <c r="B15" s="273" t="str">
        <f>IF(Cover!C17="","",Cover!C17)</f>
        <v/>
      </c>
      <c r="C15" s="274"/>
    </row>
    <row r="16" spans="1:5" x14ac:dyDescent="0.2"/>
    <row r="17" spans="1:5" x14ac:dyDescent="0.2">
      <c r="A17" s="101" t="s">
        <v>8</v>
      </c>
      <c r="B17" s="273" t="str">
        <f>IF(Cover!C19="","",Cover!C19)</f>
        <v/>
      </c>
      <c r="C17" s="274"/>
    </row>
    <row r="18" spans="1:5" x14ac:dyDescent="0.2"/>
    <row r="19" spans="1:5" x14ac:dyDescent="0.2"/>
    <row r="20" spans="1:5" x14ac:dyDescent="0.2">
      <c r="B20" s="115" t="s">
        <v>365</v>
      </c>
      <c r="C20" s="115" t="s">
        <v>366</v>
      </c>
      <c r="D20" s="103"/>
    </row>
    <row r="21" spans="1:5" x14ac:dyDescent="0.2">
      <c r="B21" s="103"/>
      <c r="C21" s="103"/>
      <c r="D21" s="103"/>
    </row>
    <row r="22" spans="1:5" x14ac:dyDescent="0.2">
      <c r="A22" s="258" t="s">
        <v>340</v>
      </c>
      <c r="B22" s="258"/>
      <c r="C22" s="104">
        <f>IFERROR(IF(OR('Data &amp; Calc Sheet'!H$21="",'Data &amp; Calc Sheet'!H$21=0),0,'Data &amp; Calc Sheet'!C58),0)</f>
        <v>0</v>
      </c>
      <c r="D22" s="105"/>
      <c r="E22" s="106"/>
    </row>
    <row r="23" spans="1:5" x14ac:dyDescent="0.2">
      <c r="A23" s="258" t="s">
        <v>342</v>
      </c>
      <c r="B23" s="258"/>
      <c r="C23" s="104">
        <f>IFERROR(IF(OR('Data &amp; Calc Sheet'!H$21="",'Data &amp; Calc Sheet'!H$21=0),0,'Data &amp; Calc Sheet'!C59),0)</f>
        <v>0</v>
      </c>
      <c r="D23" s="105"/>
      <c r="E23" s="106"/>
    </row>
    <row r="24" spans="1:5" x14ac:dyDescent="0.2">
      <c r="A24" s="258" t="s">
        <v>344</v>
      </c>
      <c r="B24" s="258"/>
      <c r="C24" s="104">
        <f>IFERROR(IF(OR('Data &amp; Calc Sheet'!H$21="",'Data &amp; Calc Sheet'!H$21=0),0,'Data &amp; Calc Sheet'!C60),0)</f>
        <v>0</v>
      </c>
      <c r="D24" s="105"/>
      <c r="E24" s="106"/>
    </row>
    <row r="25" spans="1:5" x14ac:dyDescent="0.2">
      <c r="A25" s="275" t="s">
        <v>346</v>
      </c>
      <c r="B25" s="275"/>
      <c r="C25" s="104">
        <f>IFERROR(IF(OR('Data &amp; Calc Sheet'!H$21="",'Data &amp; Calc Sheet'!H$21=0),0,'Data &amp; Calc Sheet'!C61),0)</f>
        <v>0</v>
      </c>
      <c r="D25" s="105"/>
      <c r="E25" s="106"/>
    </row>
    <row r="26" spans="1:5" x14ac:dyDescent="0.2">
      <c r="A26" s="275" t="s">
        <v>578</v>
      </c>
      <c r="B26" s="275"/>
      <c r="C26" s="104">
        <f>IFERROR(IF(OR('Data &amp; Calc Sheet'!H$21="",'Data &amp; Calc Sheet'!H$21=0),0,'Data &amp; Calc Sheet'!C62),0)</f>
        <v>0</v>
      </c>
      <c r="D26" s="105"/>
      <c r="E26" s="106"/>
    </row>
    <row r="27" spans="1:5" x14ac:dyDescent="0.2">
      <c r="A27" s="258" t="s">
        <v>579</v>
      </c>
      <c r="B27" s="258"/>
      <c r="C27" s="104">
        <f>IFERROR(IF(OR('Data &amp; Calc Sheet'!H$21="",'Data &amp; Calc Sheet'!H$21=0),0,'Data &amp; Calc Sheet'!C63),0)</f>
        <v>0</v>
      </c>
      <c r="D27" s="105"/>
      <c r="E27" s="106"/>
    </row>
    <row r="28" spans="1:5" x14ac:dyDescent="0.2">
      <c r="A28" s="258" t="s">
        <v>580</v>
      </c>
      <c r="B28" s="258"/>
      <c r="C28" s="104">
        <f>IFERROR(IF(OR('Data &amp; Calc Sheet'!H$21="",'Data &amp; Calc Sheet'!H$21=0),0,'Data &amp; Calc Sheet'!C64),0)</f>
        <v>0</v>
      </c>
      <c r="D28" s="105"/>
      <c r="E28" s="106"/>
    </row>
    <row r="29" spans="1:5" x14ac:dyDescent="0.2">
      <c r="B29" s="43"/>
      <c r="C29" s="104"/>
      <c r="D29" s="106"/>
      <c r="E29" s="106"/>
    </row>
    <row r="30" spans="1:5" x14ac:dyDescent="0.2">
      <c r="B30" s="107" t="s">
        <v>581</v>
      </c>
      <c r="C30" s="108">
        <f>SUM(C22:C28)</f>
        <v>0</v>
      </c>
      <c r="D30" s="62" t="s">
        <v>360</v>
      </c>
    </row>
    <row r="31" spans="1:5" x14ac:dyDescent="0.2">
      <c r="B31" s="43"/>
      <c r="C31" s="104"/>
      <c r="D31" s="106"/>
    </row>
    <row r="32" spans="1:5" x14ac:dyDescent="0.2">
      <c r="B32" s="126" t="s">
        <v>173</v>
      </c>
      <c r="C32" s="147"/>
    </row>
    <row r="33" spans="1:9" x14ac:dyDescent="0.2">
      <c r="B33" s="43"/>
      <c r="C33" s="104"/>
    </row>
    <row r="34" spans="1:9" x14ac:dyDescent="0.2">
      <c r="A34" s="258" t="s">
        <v>498</v>
      </c>
      <c r="B34" s="258"/>
      <c r="C34" s="104">
        <f>IFERROR(IF(OR('Data &amp; Calc Sheet'!H$21="",'Data &amp; Calc Sheet'!H$21=0),0,'Time Based Service - Alternate'!K121),0)</f>
        <v>0</v>
      </c>
    </row>
    <row r="35" spans="1:9" x14ac:dyDescent="0.2">
      <c r="A35" s="258" t="s">
        <v>532</v>
      </c>
      <c r="B35" s="258"/>
      <c r="C35" s="104">
        <f>IFERROR(IF(OR('Data &amp; Calc Sheet'!H$21="",'Data &amp; Calc Sheet'!H$21=0),0,'Time Based Service - Alternate'!K122),0)</f>
        <v>0</v>
      </c>
    </row>
    <row r="36" spans="1:9" x14ac:dyDescent="0.2">
      <c r="A36" s="258" t="s">
        <v>551</v>
      </c>
      <c r="B36" s="258"/>
      <c r="C36" s="104">
        <f>IFERROR(IF(OR('Data &amp; Calc Sheet'!H$21="",'Data &amp; Calc Sheet'!H$21=0),0,'Time Based Service - Alternate'!K123),0)</f>
        <v>0</v>
      </c>
    </row>
    <row r="37" spans="1:9" x14ac:dyDescent="0.2">
      <c r="A37" s="258" t="s">
        <v>582</v>
      </c>
      <c r="B37" s="258"/>
      <c r="C37" s="104">
        <f>IFERROR(IF(OR('Data &amp; Calc Sheet'!H$21="",'Data &amp; Calc Sheet'!H$21=0),0,'Time Based Service - Alternate'!K124),0)</f>
        <v>0</v>
      </c>
      <c r="D37" s="73"/>
      <c r="F37" s="73"/>
      <c r="G37" s="73"/>
      <c r="H37" s="73"/>
      <c r="I37" s="44"/>
    </row>
    <row r="38" spans="1:9" x14ac:dyDescent="0.2">
      <c r="A38" s="258" t="s">
        <v>569</v>
      </c>
      <c r="B38" s="258"/>
      <c r="C38" s="104">
        <f>IFERROR(IF(OR('Data &amp; Calc Sheet'!H$21="",'Data &amp; Calc Sheet'!H$21=0),0,'Time Based Service - Alternate'!K125),0)</f>
        <v>0</v>
      </c>
    </row>
    <row r="39" spans="1:9" x14ac:dyDescent="0.2">
      <c r="A39" s="258" t="s">
        <v>577</v>
      </c>
      <c r="B39" s="258"/>
      <c r="C39" s="104">
        <f>IFERROR(IF(OR('Data &amp; Calc Sheet'!H$21="",'Data &amp; Calc Sheet'!H$21=0),0,'Time Based Service - Alternate'!K126),0)</f>
        <v>0</v>
      </c>
    </row>
    <row r="40" spans="1:9" x14ac:dyDescent="0.2">
      <c r="C40" s="138"/>
    </row>
    <row r="41" spans="1:9" x14ac:dyDescent="0.2">
      <c r="B41" s="107" t="s">
        <v>581</v>
      </c>
      <c r="C41" s="108">
        <f>SUM(C34:C39)</f>
        <v>0</v>
      </c>
      <c r="D41" s="62" t="s">
        <v>360</v>
      </c>
    </row>
    <row r="42" spans="1:9" x14ac:dyDescent="0.2">
      <c r="H42" s="17"/>
    </row>
    <row r="43" spans="1:9" x14ac:dyDescent="0.2">
      <c r="B43" s="107" t="s">
        <v>599</v>
      </c>
      <c r="C43" s="108">
        <f>C30+C41</f>
        <v>0</v>
      </c>
      <c r="D43" s="62" t="s">
        <v>360</v>
      </c>
    </row>
    <row r="44" spans="1:9" x14ac:dyDescent="0.2">
      <c r="B44" s="43" t="s">
        <v>638</v>
      </c>
      <c r="C44" s="110">
        <f>IFERROR(C43*'Time Based Service - Alternate'!C16,0)</f>
        <v>0</v>
      </c>
      <c r="D44" s="180" t="str">
        <f>IF(OR('Time Based Service - Alternate'!C16="",'Time Based Service - Alternate'!C16=0),"",CONCATENATE(" @ ",'Time Based Service - Alternate'!C16*100," %"))</f>
        <v/>
      </c>
    </row>
    <row r="45" spans="1:9" x14ac:dyDescent="0.2">
      <c r="B45" s="107" t="s">
        <v>581</v>
      </c>
      <c r="C45" s="181">
        <f>(C43-C44)</f>
        <v>0</v>
      </c>
      <c r="D45" s="62" t="s">
        <v>360</v>
      </c>
    </row>
    <row r="46" spans="1:9" x14ac:dyDescent="0.2">
      <c r="B46" s="107" t="s">
        <v>362</v>
      </c>
      <c r="C46" s="108">
        <f>IFERROR(C45*'Time Based Service - Alternate'!C19%,0)</f>
        <v>0</v>
      </c>
      <c r="D46" s="62" t="str">
        <f>_xlfn.CONCAT(" @ ",'Time Based Service - Alternate'!C19," %")</f>
        <v xml:space="preserve"> @ 15 %</v>
      </c>
    </row>
    <row r="47" spans="1:9" x14ac:dyDescent="0.2">
      <c r="B47" s="101" t="s">
        <v>583</v>
      </c>
      <c r="C47" s="93">
        <f>SUM(C45,C46)</f>
        <v>0</v>
      </c>
      <c r="D47" s="92"/>
    </row>
    <row r="48" spans="1:9" x14ac:dyDescent="0.2">
      <c r="B48" s="101"/>
      <c r="C48" s="139"/>
      <c r="D48" s="139"/>
    </row>
    <row r="49" spans="1:6" x14ac:dyDescent="0.2">
      <c r="A49" s="276" t="str">
        <f>Disclaimer!A7</f>
        <v>Copyright © 2025 - M. Keuter - Some Rights Reserved</v>
      </c>
      <c r="B49" s="276"/>
      <c r="C49" s="276"/>
      <c r="D49" s="276"/>
      <c r="E49" s="276"/>
    </row>
    <row r="50" spans="1:6" x14ac:dyDescent="0.2">
      <c r="A50"/>
      <c r="B50"/>
      <c r="C50"/>
      <c r="D50"/>
      <c r="E50"/>
      <c r="F50"/>
    </row>
    <row r="51" spans="1:6" x14ac:dyDescent="0.2"/>
    <row r="52" spans="1:6" x14ac:dyDescent="0.2"/>
    <row r="53" spans="1:6" x14ac:dyDescent="0.2"/>
    <row r="54" spans="1:6" x14ac:dyDescent="0.2"/>
    <row r="55" spans="1:6" x14ac:dyDescent="0.2"/>
    <row r="56" spans="1:6" x14ac:dyDescent="0.2"/>
    <row r="57" spans="1:6" x14ac:dyDescent="0.2"/>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sheetData>
  <sheetProtection algorithmName="SHA-512" hashValue="872Fde4cOqU63NSCWhpKA70KrGZ5V3ktDcR6qDUOYx66PSebQypVja0Q8zCF5o0gdegyjyVdqeGebwjtnjYSVg==" saltValue="IPmsGkv2lvZ74ZUKtMIptQ==" spinCount="100000" sheet="1" objects="1" scenarios="1"/>
  <mergeCells count="19">
    <mergeCell ref="A37:B37"/>
    <mergeCell ref="A38:B38"/>
    <mergeCell ref="A39:B39"/>
    <mergeCell ref="A49:E49"/>
    <mergeCell ref="A27:B27"/>
    <mergeCell ref="A28:B28"/>
    <mergeCell ref="A34:B34"/>
    <mergeCell ref="A35:B35"/>
    <mergeCell ref="A36:B36"/>
    <mergeCell ref="A22:B22"/>
    <mergeCell ref="A23:B23"/>
    <mergeCell ref="A24:B24"/>
    <mergeCell ref="A25:B25"/>
    <mergeCell ref="A26:B26"/>
    <mergeCell ref="A11:E11"/>
    <mergeCell ref="A12:E12"/>
    <mergeCell ref="D13:E13"/>
    <mergeCell ref="B15:C15"/>
    <mergeCell ref="B17:C17"/>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E0C2CD"/>
  </sheetPr>
  <dimension ref="A1:BM1049"/>
  <sheetViews>
    <sheetView zoomScaleNormal="100" workbookViewId="0">
      <selection activeCell="C46" sqref="C46:C47"/>
    </sheetView>
  </sheetViews>
  <sheetFormatPr defaultColWidth="11.5703125" defaultRowHeight="12.75" customHeight="1" x14ac:dyDescent="0.2"/>
  <cols>
    <col min="1" max="1" width="21.5703125" style="62" customWidth="1"/>
    <col min="2" max="2" width="23.5703125" style="62" customWidth="1"/>
    <col min="3" max="3" width="18.42578125" style="62" customWidth="1"/>
    <col min="4" max="4" width="13.28515625" style="62" customWidth="1"/>
    <col min="5" max="5" width="9.5703125" style="62" customWidth="1"/>
    <col min="6" max="65" width="11.5703125" style="62"/>
  </cols>
  <sheetData>
    <row r="1" spans="1:5" x14ac:dyDescent="0.2">
      <c r="A1" s="96"/>
      <c r="B1" s="96"/>
      <c r="C1" s="96"/>
      <c r="D1" s="96"/>
      <c r="E1" s="96"/>
    </row>
    <row r="2" spans="1:5" x14ac:dyDescent="0.2">
      <c r="A2" s="97"/>
      <c r="B2" s="96"/>
      <c r="C2" s="96"/>
      <c r="D2" s="96"/>
      <c r="E2" s="96"/>
    </row>
    <row r="3" spans="1:5" x14ac:dyDescent="0.2">
      <c r="A3" s="97"/>
      <c r="B3" s="98" t="s">
        <v>364</v>
      </c>
      <c r="C3" s="96"/>
      <c r="D3" s="96"/>
      <c r="E3" s="96"/>
    </row>
    <row r="4" spans="1:5" x14ac:dyDescent="0.2">
      <c r="A4" s="97"/>
      <c r="B4" s="96"/>
      <c r="C4" s="96"/>
      <c r="D4" s="96"/>
      <c r="E4" s="96"/>
    </row>
    <row r="5" spans="1:5" x14ac:dyDescent="0.2">
      <c r="A5" s="97"/>
      <c r="B5" s="96"/>
      <c r="C5" s="96"/>
      <c r="D5" s="96"/>
      <c r="E5" s="96"/>
    </row>
    <row r="6" spans="1:5" x14ac:dyDescent="0.2">
      <c r="A6" s="97"/>
      <c r="B6" s="96"/>
      <c r="C6" s="96"/>
      <c r="D6" s="96"/>
      <c r="E6" s="96"/>
    </row>
    <row r="7" spans="1:5" x14ac:dyDescent="0.2">
      <c r="A7" s="97"/>
      <c r="B7" s="96"/>
      <c r="C7" s="96"/>
      <c r="D7" s="96"/>
      <c r="E7" s="96"/>
    </row>
    <row r="8" spans="1:5" x14ac:dyDescent="0.2">
      <c r="A8" s="97"/>
      <c r="B8" s="96"/>
      <c r="C8" s="96"/>
      <c r="D8" s="96"/>
      <c r="E8" s="96"/>
    </row>
    <row r="9" spans="1:5" ht="15.75" x14ac:dyDescent="0.25">
      <c r="A9" s="99"/>
      <c r="B9" s="96"/>
      <c r="C9" s="96"/>
      <c r="D9" s="96"/>
      <c r="E9" s="96"/>
    </row>
    <row r="10" spans="1:5" ht="15.75" x14ac:dyDescent="0.25">
      <c r="A10" s="99"/>
      <c r="B10" s="96"/>
      <c r="C10" s="96"/>
      <c r="D10" s="96"/>
      <c r="E10" s="96"/>
    </row>
    <row r="11" spans="1:5" ht="15.75" x14ac:dyDescent="0.25">
      <c r="A11" s="271" t="s">
        <v>16</v>
      </c>
      <c r="B11" s="271"/>
      <c r="C11" s="271"/>
      <c r="D11" s="271"/>
      <c r="E11" s="271"/>
    </row>
    <row r="12" spans="1:5" x14ac:dyDescent="0.2">
      <c r="A12" s="272"/>
      <c r="B12" s="272"/>
      <c r="C12" s="272"/>
      <c r="D12" s="272"/>
      <c r="E12" s="272"/>
    </row>
    <row r="13" spans="1:5" x14ac:dyDescent="0.2">
      <c r="A13" s="95"/>
      <c r="D13" s="249">
        <f>Cover!F13</f>
        <v>45483</v>
      </c>
      <c r="E13" s="249"/>
    </row>
    <row r="14" spans="1:5" x14ac:dyDescent="0.2"/>
    <row r="15" spans="1:5" x14ac:dyDescent="0.2">
      <c r="A15" s="101" t="s">
        <v>6</v>
      </c>
      <c r="B15" s="273" t="str">
        <f>IF(Cover!C17="","",Cover!C17)</f>
        <v/>
      </c>
      <c r="C15" s="274"/>
    </row>
    <row r="16" spans="1:5" x14ac:dyDescent="0.2"/>
    <row r="17" spans="1:5" x14ac:dyDescent="0.2">
      <c r="A17" s="101" t="s">
        <v>8</v>
      </c>
      <c r="B17" s="273" t="str">
        <f>IF(Cover!C19="","",Cover!C19)</f>
        <v/>
      </c>
      <c r="C17" s="274"/>
    </row>
    <row r="18" spans="1:5" x14ac:dyDescent="0.2"/>
    <row r="19" spans="1:5" x14ac:dyDescent="0.2"/>
    <row r="20" spans="1:5" x14ac:dyDescent="0.2">
      <c r="B20" s="115" t="s">
        <v>365</v>
      </c>
      <c r="C20" s="115" t="s">
        <v>339</v>
      </c>
      <c r="D20" s="103"/>
    </row>
    <row r="21" spans="1:5" x14ac:dyDescent="0.2">
      <c r="B21" s="103"/>
      <c r="C21" s="103"/>
      <c r="D21" s="103"/>
    </row>
    <row r="22" spans="1:5" x14ac:dyDescent="0.2">
      <c r="A22" s="258" t="s">
        <v>340</v>
      </c>
      <c r="B22" s="258"/>
      <c r="C22" s="104">
        <f>IFERROR(IF(OR('Data &amp; Calc Sheet'!H$21="",'Data &amp; Calc Sheet'!H$21=0),0,'Time Based Service - Alternate'!K220),0)</f>
        <v>0</v>
      </c>
      <c r="D22" s="105"/>
      <c r="E22" s="106"/>
    </row>
    <row r="23" spans="1:5" x14ac:dyDescent="0.2">
      <c r="A23" s="258" t="s">
        <v>342</v>
      </c>
      <c r="B23" s="258"/>
      <c r="C23" s="104">
        <f>IFERROR(IF(OR('Data &amp; Calc Sheet'!H$21="",'Data &amp; Calc Sheet'!H$21=0),0,'Time Based Service - Alternate'!K221),0)</f>
        <v>0</v>
      </c>
      <c r="D23" s="105"/>
      <c r="E23" s="106"/>
    </row>
    <row r="24" spans="1:5" x14ac:dyDescent="0.2">
      <c r="A24" s="258" t="s">
        <v>344</v>
      </c>
      <c r="B24" s="258"/>
      <c r="C24" s="104">
        <f>IFERROR(IF(OR('Data &amp; Calc Sheet'!H$21="",'Data &amp; Calc Sheet'!H$21=0),0,'Time Based Service - Alternate'!K222),0)</f>
        <v>0</v>
      </c>
      <c r="D24" s="105"/>
      <c r="E24" s="106"/>
    </row>
    <row r="25" spans="1:5" x14ac:dyDescent="0.2">
      <c r="A25" s="275" t="s">
        <v>346</v>
      </c>
      <c r="B25" s="275"/>
      <c r="C25" s="104">
        <f>IFERROR(IF(OR('Data &amp; Calc Sheet'!H$21="",'Data &amp; Calc Sheet'!H$21=0),0,'Time Based Service - Alternate'!K223),0)</f>
        <v>0</v>
      </c>
      <c r="D25" s="105"/>
      <c r="E25" s="106"/>
    </row>
    <row r="26" spans="1:5" x14ac:dyDescent="0.2">
      <c r="A26" s="275" t="s">
        <v>578</v>
      </c>
      <c r="B26" s="275"/>
      <c r="C26" s="104">
        <f>IFERROR(IF(OR('Data &amp; Calc Sheet'!H$21="",'Data &amp; Calc Sheet'!H$21=0),0,'Time Based Service - Alternate'!K224),0)</f>
        <v>0</v>
      </c>
      <c r="D26" s="105"/>
      <c r="E26" s="106"/>
    </row>
    <row r="27" spans="1:5" x14ac:dyDescent="0.2">
      <c r="A27" s="258" t="s">
        <v>579</v>
      </c>
      <c r="B27" s="258"/>
      <c r="C27" s="104">
        <f>IFERROR(IF(OR('Data &amp; Calc Sheet'!H$21="",'Data &amp; Calc Sheet'!H$21=0),0,'Time Based Service - Alternate'!K225),0)</f>
        <v>0</v>
      </c>
      <c r="D27" s="105"/>
      <c r="E27" s="106"/>
    </row>
    <row r="28" spans="1:5" x14ac:dyDescent="0.2">
      <c r="A28" s="258" t="s">
        <v>580</v>
      </c>
      <c r="B28" s="258"/>
      <c r="C28" s="104">
        <f>IFERROR(IF(OR('Data &amp; Calc Sheet'!H$21="",'Data &amp; Calc Sheet'!H$21=0),0,'Time Based Service - Alternate'!K226),0)</f>
        <v>0</v>
      </c>
      <c r="D28" s="105"/>
      <c r="E28" s="106"/>
    </row>
    <row r="29" spans="1:5" x14ac:dyDescent="0.2">
      <c r="B29" s="43"/>
      <c r="C29" s="104"/>
      <c r="D29" s="106"/>
      <c r="E29" s="106"/>
    </row>
    <row r="30" spans="1:5" x14ac:dyDescent="0.2">
      <c r="B30" s="107" t="s">
        <v>581</v>
      </c>
      <c r="C30" s="108">
        <f>SUM(C22:C28)</f>
        <v>0</v>
      </c>
      <c r="D30" s="62" t="s">
        <v>360</v>
      </c>
    </row>
    <row r="31" spans="1:5" x14ac:dyDescent="0.2">
      <c r="B31" s="43"/>
      <c r="C31" s="104"/>
      <c r="D31" s="106"/>
    </row>
    <row r="32" spans="1:5" x14ac:dyDescent="0.2">
      <c r="B32" s="126" t="s">
        <v>173</v>
      </c>
      <c r="C32" s="147"/>
    </row>
    <row r="33" spans="1:9" x14ac:dyDescent="0.2">
      <c r="B33" s="43"/>
      <c r="C33" s="104"/>
    </row>
    <row r="34" spans="1:9" x14ac:dyDescent="0.2">
      <c r="A34" s="258" t="s">
        <v>498</v>
      </c>
      <c r="B34" s="258"/>
      <c r="C34" s="104">
        <f>IFERROR(IF(OR('Data &amp; Calc Sheet'!H$21="",'Data &amp; Calc Sheet'!H$21=0),0,'Time Based Service - Alternate'!K235),0)</f>
        <v>0</v>
      </c>
    </row>
    <row r="35" spans="1:9" x14ac:dyDescent="0.2">
      <c r="A35" s="258" t="s">
        <v>532</v>
      </c>
      <c r="B35" s="258"/>
      <c r="C35" s="104">
        <f>IFERROR(IF(OR('Data &amp; Calc Sheet'!H$21="",'Data &amp; Calc Sheet'!H$21=0),0,'Time Based Service - Alternate'!K236),0)</f>
        <v>0</v>
      </c>
    </row>
    <row r="36" spans="1:9" x14ac:dyDescent="0.2">
      <c r="A36" s="258" t="s">
        <v>551</v>
      </c>
      <c r="B36" s="258"/>
      <c r="C36" s="104">
        <f>IFERROR(IF(OR('Data &amp; Calc Sheet'!H$21="",'Data &amp; Calc Sheet'!H$21=0),0,'Time Based Service - Alternate'!K237),0)</f>
        <v>0</v>
      </c>
    </row>
    <row r="37" spans="1:9" x14ac:dyDescent="0.2">
      <c r="A37" s="258" t="s">
        <v>582</v>
      </c>
      <c r="B37" s="258"/>
      <c r="C37" s="104">
        <f>IFERROR(IF(OR('Data &amp; Calc Sheet'!H$21="",'Data &amp; Calc Sheet'!H$21=0),0,'Time Based Service - Alternate'!K238),0)</f>
        <v>0</v>
      </c>
      <c r="D37" s="73"/>
      <c r="F37" s="73"/>
      <c r="G37" s="73"/>
      <c r="H37" s="73"/>
      <c r="I37" s="44"/>
    </row>
    <row r="38" spans="1:9" x14ac:dyDescent="0.2">
      <c r="A38" s="258" t="s">
        <v>569</v>
      </c>
      <c r="B38" s="258"/>
      <c r="C38" s="104">
        <f>IFERROR(IF(OR('Data &amp; Calc Sheet'!H$21="",'Data &amp; Calc Sheet'!H$21=0),0,'Time Based Service - Alternate'!K239),0)</f>
        <v>0</v>
      </c>
    </row>
    <row r="39" spans="1:9" x14ac:dyDescent="0.2">
      <c r="A39" s="258" t="s">
        <v>577</v>
      </c>
      <c r="B39" s="258"/>
      <c r="C39" s="104">
        <f>IFERROR(IF(OR('Data &amp; Calc Sheet'!H$21="",'Data &amp; Calc Sheet'!H$21=0),0,'Time Based Service - Alternate'!K240),0)</f>
        <v>0</v>
      </c>
    </row>
    <row r="40" spans="1:9" x14ac:dyDescent="0.2">
      <c r="C40" s="138"/>
    </row>
    <row r="41" spans="1:9" x14ac:dyDescent="0.2">
      <c r="B41" s="107" t="s">
        <v>581</v>
      </c>
      <c r="C41" s="108">
        <f>SUM(C34:C39)</f>
        <v>0</v>
      </c>
      <c r="D41" s="62" t="s">
        <v>360</v>
      </c>
    </row>
    <row r="42" spans="1:9" x14ac:dyDescent="0.2">
      <c r="H42" s="17"/>
    </row>
    <row r="43" spans="1:9" x14ac:dyDescent="0.2">
      <c r="B43" s="107" t="s">
        <v>599</v>
      </c>
      <c r="C43" s="108">
        <f>C30+C41</f>
        <v>0</v>
      </c>
      <c r="D43" s="62" t="s">
        <v>360</v>
      </c>
    </row>
    <row r="44" spans="1:9" x14ac:dyDescent="0.2">
      <c r="B44" s="43" t="s">
        <v>638</v>
      </c>
      <c r="C44" s="110">
        <f>IFERROR(C43*'Time Based Service - Alternate'!C16,0)</f>
        <v>0</v>
      </c>
      <c r="D44" s="180" t="str">
        <f>IF(OR('Time Based Service - Alternate'!C16="",'Time Based Service - Alternate'!C16=0),"",CONCATENATE(" @ ",'Time Based Service - Alternate'!C16*100," %"))</f>
        <v/>
      </c>
    </row>
    <row r="45" spans="1:9" x14ac:dyDescent="0.2">
      <c r="B45" s="107" t="s">
        <v>581</v>
      </c>
      <c r="C45" s="181">
        <f>(C43-C44)</f>
        <v>0</v>
      </c>
      <c r="D45" s="62" t="s">
        <v>360</v>
      </c>
    </row>
    <row r="46" spans="1:9" x14ac:dyDescent="0.2">
      <c r="B46" s="107" t="s">
        <v>362</v>
      </c>
      <c r="C46" s="108">
        <f>IFERROR(C45*'Time Based Service - Alternate'!C19%,0)</f>
        <v>0</v>
      </c>
      <c r="D46" s="62" t="str">
        <f>_xlfn.CONCAT(" @ ",'Time Based Service - Alternate'!C19," %")</f>
        <v xml:space="preserve"> @ 15 %</v>
      </c>
    </row>
    <row r="47" spans="1:9" x14ac:dyDescent="0.2">
      <c r="B47" s="101" t="s">
        <v>583</v>
      </c>
      <c r="C47" s="93">
        <f>SUM(C45,C46)</f>
        <v>0</v>
      </c>
      <c r="D47" s="92"/>
    </row>
    <row r="48" spans="1:9" x14ac:dyDescent="0.2">
      <c r="B48" s="101"/>
      <c r="C48" s="139"/>
      <c r="D48" s="139"/>
    </row>
    <row r="49" spans="1:6" x14ac:dyDescent="0.2">
      <c r="A49" s="276" t="str">
        <f>Disclaimer!A7</f>
        <v>Copyright © 2025 - M. Keuter - Some Rights Reserved</v>
      </c>
      <c r="B49" s="276"/>
      <c r="C49" s="276"/>
      <c r="D49" s="276"/>
      <c r="E49" s="276"/>
    </row>
    <row r="50" spans="1:6" x14ac:dyDescent="0.2">
      <c r="A50"/>
      <c r="B50"/>
      <c r="C50"/>
      <c r="D50"/>
      <c r="E50"/>
      <c r="F50"/>
    </row>
    <row r="51" spans="1:6" x14ac:dyDescent="0.2"/>
    <row r="52" spans="1:6" x14ac:dyDescent="0.2"/>
    <row r="53" spans="1:6" x14ac:dyDescent="0.2"/>
    <row r="54" spans="1:6" x14ac:dyDescent="0.2"/>
    <row r="55" spans="1:6" x14ac:dyDescent="0.2"/>
    <row r="56" spans="1:6" x14ac:dyDescent="0.2"/>
    <row r="57" spans="1:6" x14ac:dyDescent="0.2"/>
    <row r="58" spans="1:6" x14ac:dyDescent="0.2"/>
    <row r="59" spans="1:6" x14ac:dyDescent="0.2"/>
    <row r="60" spans="1:6" x14ac:dyDescent="0.2"/>
    <row r="61" spans="1:6" x14ac:dyDescent="0.2"/>
    <row r="62" spans="1:6" x14ac:dyDescent="0.2"/>
    <row r="63" spans="1:6" x14ac:dyDescent="0.2"/>
    <row r="64" spans="1:6"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sheetData>
  <sheetProtection algorithmName="SHA-512" hashValue="D+niUCDXeaoo2qWu7tFkrDAk9KFjN+RI9KMxw4+sPTvQBt8K6ssns3prsJjKsw41XZTZsbb8Ps6/sPoVP7N86Q==" saltValue="BDQvt0TywIZVSUl8m6FA+w==" spinCount="100000" sheet="1" objects="1" scenarios="1"/>
  <mergeCells count="19">
    <mergeCell ref="A37:B37"/>
    <mergeCell ref="A38:B38"/>
    <mergeCell ref="A39:B39"/>
    <mergeCell ref="A49:E49"/>
    <mergeCell ref="A27:B27"/>
    <mergeCell ref="A28:B28"/>
    <mergeCell ref="A34:B34"/>
    <mergeCell ref="A35:B35"/>
    <mergeCell ref="A36:B36"/>
    <mergeCell ref="A22:B22"/>
    <mergeCell ref="A23:B23"/>
    <mergeCell ref="A24:B24"/>
    <mergeCell ref="A25:B25"/>
    <mergeCell ref="A26:B26"/>
    <mergeCell ref="A11:E11"/>
    <mergeCell ref="A12:E12"/>
    <mergeCell ref="D13:E13"/>
    <mergeCell ref="B15:C15"/>
    <mergeCell ref="B17:C17"/>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N65547"/>
  <sheetViews>
    <sheetView zoomScaleNormal="100" workbookViewId="0">
      <selection activeCell="C22" sqref="C22"/>
    </sheetView>
  </sheetViews>
  <sheetFormatPr defaultColWidth="11.5703125" defaultRowHeight="12.75" customHeight="1" x14ac:dyDescent="0.2"/>
  <cols>
    <col min="1" max="1" width="15.7109375" style="62" customWidth="1"/>
    <col min="2" max="2" width="23.5703125" style="62" customWidth="1"/>
    <col min="3" max="3" width="13.7109375" style="62" customWidth="1"/>
    <col min="4" max="4" width="14.5703125" style="62" customWidth="1"/>
    <col min="5" max="5" width="16.7109375" style="62" customWidth="1"/>
    <col min="6" max="6" width="14.42578125" style="62" customWidth="1"/>
    <col min="7" max="66" width="11.5703125" style="62"/>
  </cols>
  <sheetData>
    <row r="1" spans="1:6" x14ac:dyDescent="0.2">
      <c r="A1" s="160"/>
      <c r="B1" s="168"/>
      <c r="C1" s="168"/>
      <c r="D1" s="168"/>
      <c r="E1" s="168"/>
      <c r="F1" s="96"/>
    </row>
    <row r="2" spans="1:6" x14ac:dyDescent="0.2">
      <c r="A2" s="160"/>
      <c r="B2" s="168"/>
      <c r="C2" s="168"/>
      <c r="D2" s="168"/>
      <c r="E2" s="168"/>
      <c r="F2" s="96"/>
    </row>
    <row r="3" spans="1:6" x14ac:dyDescent="0.2">
      <c r="A3" s="160"/>
      <c r="B3" s="182" t="s">
        <v>364</v>
      </c>
      <c r="C3" s="168"/>
      <c r="D3" s="168"/>
      <c r="E3" s="168"/>
      <c r="F3" s="96"/>
    </row>
    <row r="4" spans="1:6" x14ac:dyDescent="0.2">
      <c r="A4" s="160"/>
      <c r="B4" s="168"/>
      <c r="C4" s="168"/>
      <c r="D4" s="168"/>
      <c r="E4" s="168"/>
      <c r="F4" s="96"/>
    </row>
    <row r="5" spans="1:6" x14ac:dyDescent="0.2">
      <c r="A5" s="160"/>
      <c r="B5" s="168"/>
      <c r="C5" s="168"/>
      <c r="D5" s="168"/>
      <c r="E5" s="168"/>
      <c r="F5" s="96"/>
    </row>
    <row r="6" spans="1:6" x14ac:dyDescent="0.2">
      <c r="A6" s="160"/>
      <c r="B6" s="168"/>
      <c r="C6" s="168"/>
      <c r="D6" s="168"/>
      <c r="E6" s="168"/>
      <c r="F6" s="96"/>
    </row>
    <row r="7" spans="1:6" x14ac:dyDescent="0.2">
      <c r="A7" s="160"/>
      <c r="B7" s="168"/>
      <c r="C7" s="168"/>
      <c r="D7" s="168"/>
      <c r="E7" s="168"/>
      <c r="F7" s="96"/>
    </row>
    <row r="8" spans="1:6" x14ac:dyDescent="0.2">
      <c r="A8" s="160"/>
      <c r="B8" s="168"/>
      <c r="C8" s="168"/>
      <c r="D8" s="168"/>
      <c r="E8" s="168"/>
      <c r="F8" s="96"/>
    </row>
    <row r="9" spans="1:6" ht="15.75" x14ac:dyDescent="0.25">
      <c r="A9" s="183"/>
      <c r="B9" s="168"/>
      <c r="C9" s="168"/>
      <c r="D9" s="168"/>
      <c r="E9" s="168"/>
      <c r="F9" s="96"/>
    </row>
    <row r="10" spans="1:6" ht="15.75" x14ac:dyDescent="0.25">
      <c r="A10" s="183"/>
      <c r="B10" s="168"/>
      <c r="C10" s="168"/>
      <c r="D10" s="168"/>
      <c r="E10" s="168"/>
      <c r="F10" s="96"/>
    </row>
    <row r="11" spans="1:6" ht="15.75" x14ac:dyDescent="0.2">
      <c r="A11" s="245" t="s">
        <v>16</v>
      </c>
      <c r="B11" s="245"/>
      <c r="C11" s="245"/>
      <c r="D11" s="245"/>
      <c r="E11" s="245"/>
    </row>
    <row r="12" spans="1:6" x14ac:dyDescent="0.2">
      <c r="A12" s="248"/>
      <c r="B12" s="248"/>
      <c r="C12" s="248"/>
      <c r="D12" s="248"/>
      <c r="E12" s="248"/>
    </row>
    <row r="13" spans="1:6" x14ac:dyDescent="0.2">
      <c r="A13" s="95"/>
      <c r="D13" s="249">
        <f>Cover!F13</f>
        <v>45483</v>
      </c>
      <c r="E13" s="249"/>
      <c r="F13" s="140"/>
    </row>
    <row r="14" spans="1:6" x14ac:dyDescent="0.2"/>
    <row r="15" spans="1:6" x14ac:dyDescent="0.2">
      <c r="A15" s="101" t="s">
        <v>6</v>
      </c>
      <c r="B15" s="273" t="str">
        <f>IF(Cover!C17="","",Cover!C17)</f>
        <v/>
      </c>
      <c r="C15" s="274"/>
    </row>
    <row r="16" spans="1:6" x14ac:dyDescent="0.2"/>
    <row r="17" spans="1:7" x14ac:dyDescent="0.2">
      <c r="A17" s="101" t="s">
        <v>8</v>
      </c>
      <c r="B17" s="273" t="str">
        <f>IF(Cover!C19="","",Cover!C19)</f>
        <v/>
      </c>
      <c r="C17" s="274"/>
    </row>
    <row r="18" spans="1:7" x14ac:dyDescent="0.2">
      <c r="A18" s="101"/>
      <c r="B18" s="135"/>
    </row>
    <row r="19" spans="1:7" x14ac:dyDescent="0.2">
      <c r="B19" s="115" t="s">
        <v>365</v>
      </c>
      <c r="C19" s="284" t="s">
        <v>584</v>
      </c>
      <c r="D19" s="284"/>
      <c r="E19" s="284"/>
    </row>
    <row r="20" spans="1:7" x14ac:dyDescent="0.2">
      <c r="B20" s="103"/>
      <c r="C20" s="103"/>
      <c r="D20" s="103"/>
      <c r="E20" s="103"/>
    </row>
    <row r="21" spans="1:7" x14ac:dyDescent="0.2">
      <c r="C21" s="141" t="s">
        <v>585</v>
      </c>
      <c r="D21" s="142" t="s">
        <v>586</v>
      </c>
      <c r="E21" s="143" t="s">
        <v>587</v>
      </c>
      <c r="F21"/>
      <c r="G21"/>
    </row>
    <row r="22" spans="1:7" x14ac:dyDescent="0.2">
      <c r="A22" s="258" t="s">
        <v>340</v>
      </c>
      <c r="B22" s="258"/>
      <c r="C22" s="104">
        <f>IFERROR(IF(OR('Data &amp; Calc Sheet'!H$21="",'Data &amp; Calc Sheet'!H$21=0),0,'Data &amp; Calc Sheet'!C58),0)</f>
        <v>0</v>
      </c>
      <c r="D22" s="150" t="str">
        <f>IFERROR(IF('Time Based Service - Alternate'!C$10='Cost Based Service Req.'!L$3,'Data &amp; Calc Sheet'!M58,""),0)</f>
        <v/>
      </c>
      <c r="E22" s="139" t="str">
        <f>IFERROR(IF('Time Based Service - Alternate'!C$10='Cost Based Service Req.'!L$3,'Data &amp; Calc Sheet'!N58,""),0)</f>
        <v/>
      </c>
      <c r="F22" s="106"/>
      <c r="G22"/>
    </row>
    <row r="23" spans="1:7" x14ac:dyDescent="0.2">
      <c r="A23" s="258" t="s">
        <v>342</v>
      </c>
      <c r="B23" s="258"/>
      <c r="C23" s="104">
        <f>IFERROR(IF(OR('Data &amp; Calc Sheet'!H$21="",'Data &amp; Calc Sheet'!H$21=0),0,'Data &amp; Calc Sheet'!C59),0)</f>
        <v>0</v>
      </c>
      <c r="D23" s="150" t="str">
        <f>IFERROR(IF('Time Based Service - Alternate'!C$10='Cost Based Service Req.'!L$3,'Data &amp; Calc Sheet'!M59,""),0)</f>
        <v/>
      </c>
      <c r="E23" s="139" t="str">
        <f>IFERROR(IF('Time Based Service - Alternate'!C$10='Cost Based Service Req.'!L$3,'Data &amp; Calc Sheet'!N59,""),0)</f>
        <v/>
      </c>
      <c r="F23" s="106"/>
      <c r="G23"/>
    </row>
    <row r="24" spans="1:7" x14ac:dyDescent="0.2">
      <c r="A24" s="258" t="s">
        <v>344</v>
      </c>
      <c r="B24" s="258"/>
      <c r="C24" s="104">
        <f>IFERROR(IF(OR('Data &amp; Calc Sheet'!H$21="",'Data &amp; Calc Sheet'!H$21=0),0,'Data &amp; Calc Sheet'!C60),0)</f>
        <v>0</v>
      </c>
      <c r="D24" s="150" t="str">
        <f>IFERROR(IF('Time Based Service - Alternate'!C$10='Cost Based Service Req.'!L$3,'Data &amp; Calc Sheet'!M60,""),0)</f>
        <v/>
      </c>
      <c r="E24" s="139" t="str">
        <f>IFERROR(IF('Time Based Service - Alternate'!C$10='Cost Based Service Req.'!L$3,'Data &amp; Calc Sheet'!N60,""),0)</f>
        <v/>
      </c>
      <c r="F24" s="106"/>
      <c r="G24"/>
    </row>
    <row r="25" spans="1:7" x14ac:dyDescent="0.2">
      <c r="A25" s="275" t="s">
        <v>346</v>
      </c>
      <c r="B25" s="275"/>
      <c r="C25" s="104">
        <f>IFERROR(IF(OR('Data &amp; Calc Sheet'!H$21="",'Data &amp; Calc Sheet'!H$21=0),0,'Data &amp; Calc Sheet'!C61),0)</f>
        <v>0</v>
      </c>
      <c r="D25" s="150" t="str">
        <f>IFERROR(IF('Time Based Service - Alternate'!C$10='Cost Based Service Req.'!L$3,'Data &amp; Calc Sheet'!M61,""),0)</f>
        <v/>
      </c>
      <c r="E25" s="139" t="str">
        <f>IFERROR(IF('Time Based Service - Alternate'!C$10='Cost Based Service Req.'!L$3,'Data &amp; Calc Sheet'!N61,""),0)</f>
        <v/>
      </c>
      <c r="F25" s="106"/>
      <c r="G25"/>
    </row>
    <row r="26" spans="1:7" x14ac:dyDescent="0.2">
      <c r="A26" s="275" t="s">
        <v>578</v>
      </c>
      <c r="B26" s="275"/>
      <c r="C26" s="104">
        <f>IFERROR(IF(OR('Data &amp; Calc Sheet'!H$21="",'Data &amp; Calc Sheet'!H$21=0),0,'Data &amp; Calc Sheet'!C62),0)</f>
        <v>0</v>
      </c>
      <c r="D26" s="150" t="str">
        <f>IFERROR(IF('Time Based Service - Alternate'!C$10='Cost Based Service Req.'!L$3,'Data &amp; Calc Sheet'!M62,""),0)</f>
        <v/>
      </c>
      <c r="E26" s="139" t="str">
        <f>IFERROR(IF('Time Based Service - Alternate'!C$10='Cost Based Service Req.'!L$3,'Data &amp; Calc Sheet'!N62,""),0)</f>
        <v/>
      </c>
      <c r="F26" s="106"/>
      <c r="G26"/>
    </row>
    <row r="27" spans="1:7" x14ac:dyDescent="0.2">
      <c r="A27" s="258" t="s">
        <v>579</v>
      </c>
      <c r="B27" s="258"/>
      <c r="C27" s="104">
        <f>IFERROR(IF(OR('Data &amp; Calc Sheet'!H$21="",'Data &amp; Calc Sheet'!H$21=0),0,'Data &amp; Calc Sheet'!C63),0)</f>
        <v>0</v>
      </c>
      <c r="D27" s="150"/>
      <c r="E27" s="139" t="str">
        <f>IFERROR(IF('Time Based Service - Alternate'!C$10='Cost Based Service Req.'!L$3,'Data &amp; Calc Sheet'!N63,""),0)</f>
        <v/>
      </c>
      <c r="F27" s="106"/>
      <c r="G27"/>
    </row>
    <row r="28" spans="1:7" x14ac:dyDescent="0.2">
      <c r="A28" s="258" t="s">
        <v>580</v>
      </c>
      <c r="B28" s="258"/>
      <c r="C28" s="104">
        <f>IFERROR(IF(OR('Data &amp; Calc Sheet'!H$21="",'Data &amp; Calc Sheet'!H$21=0),0,'Data &amp; Calc Sheet'!C64),0)</f>
        <v>0</v>
      </c>
      <c r="D28" s="150"/>
      <c r="E28" s="139" t="str">
        <f>IFERROR(IF('Time Based Service - Alternate'!C$10='Cost Based Service Req.'!L$3,'Data &amp; Calc Sheet'!N64,""),0)</f>
        <v/>
      </c>
      <c r="F28" s="106"/>
      <c r="G28"/>
    </row>
    <row r="29" spans="1:7" x14ac:dyDescent="0.2">
      <c r="B29" s="43"/>
      <c r="C29" s="104"/>
      <c r="D29" s="106"/>
      <c r="E29" s="106"/>
      <c r="F29" s="106"/>
    </row>
    <row r="30" spans="1:7" x14ac:dyDescent="0.2">
      <c r="B30" s="107" t="s">
        <v>581</v>
      </c>
      <c r="C30" s="108">
        <f>SUM(C22:C28)</f>
        <v>0</v>
      </c>
      <c r="D30" s="108"/>
      <c r="E30" s="108" t="str">
        <f>IFERROR(IF('Time Based Service - Alternate'!C10='Cost Based Service Req.'!L$3,SUM(E22:E28),""),0)</f>
        <v/>
      </c>
    </row>
    <row r="31" spans="1:7" x14ac:dyDescent="0.2">
      <c r="B31" s="43"/>
      <c r="C31" s="104"/>
      <c r="E31" s="135"/>
      <c r="F31" s="106"/>
    </row>
    <row r="32" spans="1:7" x14ac:dyDescent="0.2">
      <c r="B32" s="107" t="s">
        <v>581</v>
      </c>
      <c r="C32" s="108">
        <f>SUM(C30,E30)</f>
        <v>0</v>
      </c>
      <c r="D32" s="62" t="s">
        <v>360</v>
      </c>
      <c r="E32" s="135"/>
      <c r="F32" s="106"/>
    </row>
    <row r="33" spans="1:10" x14ac:dyDescent="0.2">
      <c r="B33" s="43"/>
      <c r="C33" s="104"/>
      <c r="E33" s="135"/>
      <c r="F33" s="106"/>
    </row>
    <row r="34" spans="1:10" x14ac:dyDescent="0.2">
      <c r="B34" s="126" t="s">
        <v>173</v>
      </c>
      <c r="C34" s="147"/>
      <c r="E34" s="135"/>
      <c r="F34"/>
    </row>
    <row r="35" spans="1:10" x14ac:dyDescent="0.2">
      <c r="B35" s="43"/>
      <c r="C35" s="104"/>
      <c r="E35" s="135"/>
      <c r="F35"/>
    </row>
    <row r="36" spans="1:10" x14ac:dyDescent="0.2">
      <c r="A36" s="258" t="s">
        <v>498</v>
      </c>
      <c r="B36" s="258"/>
      <c r="C36" s="104">
        <f>IFERROR(IF(OR('Data &amp; Calc Sheet'!H$21="",'Data &amp; Calc Sheet'!H$21=0),0,'Time Based Service - Alternate'!K121),0)</f>
        <v>0</v>
      </c>
      <c r="E36" s="135"/>
      <c r="F36"/>
    </row>
    <row r="37" spans="1:10" x14ac:dyDescent="0.2">
      <c r="A37" s="258" t="s">
        <v>532</v>
      </c>
      <c r="B37" s="258"/>
      <c r="C37" s="104">
        <f>IFERROR(IF(OR('Data &amp; Calc Sheet'!H$21="",'Data &amp; Calc Sheet'!H$21=0),0,'Time Based Service - Alternate'!K122),0)</f>
        <v>0</v>
      </c>
      <c r="E37" s="135"/>
      <c r="F37"/>
      <c r="I37" s="73"/>
      <c r="J37" s="44"/>
    </row>
    <row r="38" spans="1:10" x14ac:dyDescent="0.2">
      <c r="A38" s="258" t="s">
        <v>551</v>
      </c>
      <c r="B38" s="258"/>
      <c r="C38" s="104">
        <f>IFERROR(IF(OR('Data &amp; Calc Sheet'!H$21="",'Data &amp; Calc Sheet'!H$21=0),0,'Time Based Service - Alternate'!K123),0)</f>
        <v>0</v>
      </c>
      <c r="E38" s="135"/>
      <c r="F38"/>
    </row>
    <row r="39" spans="1:10" x14ac:dyDescent="0.2">
      <c r="A39" s="258" t="s">
        <v>582</v>
      </c>
      <c r="B39" s="258"/>
      <c r="C39" s="104">
        <f>IFERROR(IF(OR('Data &amp; Calc Sheet'!H$21="",'Data &amp; Calc Sheet'!H$21=0),0,'Time Based Service - Alternate'!K124),0)</f>
        <v>0</v>
      </c>
      <c r="D39" s="73"/>
      <c r="E39" s="29"/>
      <c r="F39"/>
      <c r="G39" s="73"/>
      <c r="H39" s="73"/>
    </row>
    <row r="40" spans="1:10" x14ac:dyDescent="0.2">
      <c r="A40" s="258" t="s">
        <v>569</v>
      </c>
      <c r="B40" s="258"/>
      <c r="C40" s="104">
        <f>IFERROR(IF(OR('Data &amp; Calc Sheet'!H$21="",'Data &amp; Calc Sheet'!H$21=0),0,'Time Based Service - Alternate'!K125),0)</f>
        <v>0</v>
      </c>
      <c r="E40" s="135"/>
      <c r="F40"/>
    </row>
    <row r="41" spans="1:10" x14ac:dyDescent="0.2">
      <c r="A41" s="258" t="s">
        <v>577</v>
      </c>
      <c r="B41" s="258"/>
      <c r="C41" s="104">
        <f>IFERROR(IF(OR('Data &amp; Calc Sheet'!H$21="",'Data &amp; Calc Sheet'!H$21=0),0,'Time Based Service - Alternate'!K126),0)</f>
        <v>0</v>
      </c>
      <c r="E41" s="135"/>
      <c r="F41"/>
    </row>
    <row r="42" spans="1:10" x14ac:dyDescent="0.2">
      <c r="C42" s="138"/>
      <c r="E42" s="135"/>
      <c r="F42"/>
    </row>
    <row r="43" spans="1:10" x14ac:dyDescent="0.2">
      <c r="B43" s="107" t="s">
        <v>581</v>
      </c>
      <c r="C43" s="108">
        <f>SUM(C36:C41)</f>
        <v>0</v>
      </c>
      <c r="D43" s="62" t="s">
        <v>360</v>
      </c>
      <c r="E43" s="135"/>
      <c r="F43"/>
      <c r="G43"/>
    </row>
    <row r="44" spans="1:10" x14ac:dyDescent="0.2">
      <c r="B44" s="107"/>
      <c r="C44" s="104"/>
      <c r="E44" s="135"/>
      <c r="F44"/>
      <c r="G44"/>
    </row>
    <row r="45" spans="1:10" x14ac:dyDescent="0.2">
      <c r="B45" s="107" t="s">
        <v>599</v>
      </c>
      <c r="C45" s="108">
        <f>SUM(C32,C43)</f>
        <v>0</v>
      </c>
      <c r="D45" s="62" t="s">
        <v>360</v>
      </c>
      <c r="E45" s="104"/>
      <c r="F45"/>
      <c r="G45"/>
    </row>
    <row r="46" spans="1:10" x14ac:dyDescent="0.2">
      <c r="B46" s="43" t="s">
        <v>361</v>
      </c>
      <c r="C46" s="135">
        <f>IFERROR(C45*'Time Based Service - Alternate'!C16,0)</f>
        <v>0</v>
      </c>
      <c r="D46" s="62" t="str">
        <f>IF(OR('Time Based Service - Alternate'!C16="",'Time Based Service - Alternate'!C16=0),"",CONCATENATE(" @ ",'Time Based Service - Alternate'!C16*100," %"))</f>
        <v/>
      </c>
      <c r="E46" s="135"/>
      <c r="F46"/>
      <c r="G46"/>
    </row>
    <row r="47" spans="1:10" x14ac:dyDescent="0.2">
      <c r="B47" s="107" t="s">
        <v>581</v>
      </c>
      <c r="C47" s="116">
        <f>C45-C46</f>
        <v>0</v>
      </c>
      <c r="D47" s="62" t="s">
        <v>360</v>
      </c>
      <c r="E47" s="104"/>
      <c r="F47"/>
    </row>
    <row r="48" spans="1:10" x14ac:dyDescent="0.2">
      <c r="B48" s="107" t="s">
        <v>362</v>
      </c>
      <c r="C48" s="137">
        <f>IFERROR(C47*'Time Based Service - Alternate'!C19%,0)</f>
        <v>0</v>
      </c>
      <c r="D48" s="62" t="str">
        <f>_xlfn.CONCAT(" @ ",'Time Based Service - Alternate'!C19," %")</f>
        <v xml:space="preserve"> @ 15 %</v>
      </c>
      <c r="E48" s="104"/>
    </row>
    <row r="49" spans="1:5" x14ac:dyDescent="0.2">
      <c r="B49" s="101" t="s">
        <v>583</v>
      </c>
      <c r="C49" s="93">
        <f>SUM(C47,C48)</f>
        <v>0</v>
      </c>
      <c r="D49" s="92"/>
      <c r="E49" s="92"/>
    </row>
    <row r="50" spans="1:5" x14ac:dyDescent="0.2"/>
    <row r="51" spans="1:5" x14ac:dyDescent="0.2">
      <c r="A51" s="269" t="str">
        <f>Disclaimer!A7</f>
        <v>Copyright © 2025 - M. Keuter - Some Rights Reserved</v>
      </c>
      <c r="B51" s="269" t="s">
        <v>583</v>
      </c>
      <c r="C51" s="269">
        <f>SUM(C47:C48)</f>
        <v>0</v>
      </c>
      <c r="D51" s="269"/>
      <c r="E51" s="269"/>
    </row>
    <row r="52" spans="1:5" x14ac:dyDescent="0.2"/>
    <row r="53" spans="1:5" x14ac:dyDescent="0.2"/>
    <row r="54" spans="1:5" x14ac:dyDescent="0.2"/>
    <row r="55" spans="1:5" x14ac:dyDescent="0.2"/>
    <row r="56" spans="1:5" x14ac:dyDescent="0.2"/>
    <row r="57" spans="1:5" x14ac:dyDescent="0.2"/>
    <row r="58" spans="1:5" x14ac:dyDescent="0.2"/>
    <row r="59" spans="1:5" x14ac:dyDescent="0.2"/>
    <row r="60" spans="1:5" x14ac:dyDescent="0.2"/>
    <row r="61" spans="1:5" x14ac:dyDescent="0.2"/>
    <row r="62" spans="1:5" x14ac:dyDescent="0.2"/>
    <row r="63" spans="1:5" x14ac:dyDescent="0.2"/>
    <row r="64" spans="1:5"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row r="65537" x14ac:dyDescent="0.2"/>
    <row r="65538" x14ac:dyDescent="0.2"/>
    <row r="65539" x14ac:dyDescent="0.2"/>
    <row r="65540" x14ac:dyDescent="0.2"/>
    <row r="65541" x14ac:dyDescent="0.2"/>
    <row r="65542" x14ac:dyDescent="0.2"/>
    <row r="65543" x14ac:dyDescent="0.2"/>
    <row r="65544" x14ac:dyDescent="0.2"/>
    <row r="65545" x14ac:dyDescent="0.2"/>
    <row r="65546" x14ac:dyDescent="0.2"/>
    <row r="65547" x14ac:dyDescent="0.2"/>
  </sheetData>
  <sheetProtection algorithmName="SHA-512" hashValue="4QUCKFuaU/zCq3U2Xsmn7cGh1lXKy++kgUdoVhjTt74WdZHiHhF0d9MFUtsLrzV14WKaDm22E6aW7z/XKVP+VQ==" saltValue="Bvjcc6j+qVs5/SavfqAQNw==" spinCount="100000" sheet="1" objects="1" scenarios="1"/>
  <mergeCells count="20">
    <mergeCell ref="A38:B38"/>
    <mergeCell ref="A39:B39"/>
    <mergeCell ref="A40:B40"/>
    <mergeCell ref="A41:B41"/>
    <mergeCell ref="A51:E51"/>
    <mergeCell ref="A26:B26"/>
    <mergeCell ref="A27:B27"/>
    <mergeCell ref="A28:B28"/>
    <mergeCell ref="A36:B36"/>
    <mergeCell ref="A37:B37"/>
    <mergeCell ref="C19:E19"/>
    <mergeCell ref="A22:B22"/>
    <mergeCell ref="A23:B23"/>
    <mergeCell ref="A24:B24"/>
    <mergeCell ref="A25:B25"/>
    <mergeCell ref="A11:E11"/>
    <mergeCell ref="A12:E12"/>
    <mergeCell ref="D13:E13"/>
    <mergeCell ref="B15:C15"/>
    <mergeCell ref="B17:C17"/>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E0C2CD"/>
  </sheetPr>
  <dimension ref="A1:BN65547"/>
  <sheetViews>
    <sheetView topLeftCell="A16" zoomScaleNormal="100" workbookViewId="0">
      <selection activeCell="E22" sqref="E22:E28"/>
    </sheetView>
  </sheetViews>
  <sheetFormatPr defaultColWidth="11.5703125" defaultRowHeight="12.75" customHeight="1" x14ac:dyDescent="0.2"/>
  <cols>
    <col min="1" max="1" width="15.7109375" style="62" customWidth="1"/>
    <col min="2" max="2" width="23.5703125" style="62" customWidth="1"/>
    <col min="3" max="3" width="13.7109375" style="62" customWidth="1"/>
    <col min="4" max="4" width="13.140625" style="62" customWidth="1"/>
    <col min="5" max="5" width="17.140625" style="62" customWidth="1"/>
    <col min="6" max="6" width="14.42578125" style="62" customWidth="1"/>
    <col min="7" max="66" width="11.5703125" style="62"/>
  </cols>
  <sheetData>
    <row r="1" spans="1:6" x14ac:dyDescent="0.2">
      <c r="A1" s="160"/>
      <c r="B1" s="168"/>
      <c r="C1" s="168"/>
      <c r="D1" s="168"/>
      <c r="E1" s="168"/>
      <c r="F1" s="96"/>
    </row>
    <row r="2" spans="1:6" x14ac:dyDescent="0.2">
      <c r="A2" s="160"/>
      <c r="B2" s="168"/>
      <c r="C2" s="168"/>
      <c r="D2" s="168"/>
      <c r="E2" s="168"/>
      <c r="F2" s="96"/>
    </row>
    <row r="3" spans="1:6" x14ac:dyDescent="0.2">
      <c r="A3" s="160"/>
      <c r="B3" s="182" t="s">
        <v>364</v>
      </c>
      <c r="C3" s="168"/>
      <c r="D3" s="168"/>
      <c r="E3" s="168"/>
      <c r="F3" s="96"/>
    </row>
    <row r="4" spans="1:6" x14ac:dyDescent="0.2">
      <c r="A4" s="160"/>
      <c r="B4" s="168"/>
      <c r="C4" s="168"/>
      <c r="D4" s="168"/>
      <c r="E4" s="168"/>
      <c r="F4" s="96"/>
    </row>
    <row r="5" spans="1:6" x14ac:dyDescent="0.2">
      <c r="A5" s="160"/>
      <c r="B5" s="168"/>
      <c r="C5" s="168"/>
      <c r="D5" s="168"/>
      <c r="E5" s="168"/>
      <c r="F5" s="96"/>
    </row>
    <row r="6" spans="1:6" x14ac:dyDescent="0.2">
      <c r="A6" s="160"/>
      <c r="B6" s="168"/>
      <c r="C6" s="168"/>
      <c r="D6" s="168"/>
      <c r="E6" s="168"/>
      <c r="F6" s="96"/>
    </row>
    <row r="7" spans="1:6" x14ac:dyDescent="0.2">
      <c r="A7" s="160"/>
      <c r="B7" s="168"/>
      <c r="C7" s="168"/>
      <c r="D7" s="168"/>
      <c r="E7" s="168"/>
      <c r="F7" s="96"/>
    </row>
    <row r="8" spans="1:6" x14ac:dyDescent="0.2">
      <c r="A8" s="160"/>
      <c r="B8" s="168"/>
      <c r="C8" s="168"/>
      <c r="D8" s="168"/>
      <c r="E8" s="168"/>
      <c r="F8" s="96"/>
    </row>
    <row r="9" spans="1:6" ht="15.75" x14ac:dyDescent="0.25">
      <c r="A9" s="183"/>
      <c r="B9" s="168"/>
      <c r="C9" s="168"/>
      <c r="D9" s="168"/>
      <c r="E9" s="168"/>
      <c r="F9" s="96"/>
    </row>
    <row r="10" spans="1:6" ht="15.75" x14ac:dyDescent="0.25">
      <c r="A10" s="183"/>
      <c r="B10" s="168"/>
      <c r="C10" s="168"/>
      <c r="D10" s="168"/>
      <c r="E10" s="168"/>
      <c r="F10" s="96"/>
    </row>
    <row r="11" spans="1:6" ht="15.75" x14ac:dyDescent="0.2">
      <c r="A11" s="245" t="s">
        <v>16</v>
      </c>
      <c r="B11" s="245"/>
      <c r="C11" s="245"/>
      <c r="D11" s="245"/>
      <c r="E11" s="245"/>
    </row>
    <row r="12" spans="1:6" x14ac:dyDescent="0.2">
      <c r="A12" s="248"/>
      <c r="B12" s="248"/>
      <c r="C12" s="248"/>
      <c r="D12" s="248"/>
      <c r="E12" s="248"/>
    </row>
    <row r="13" spans="1:6" x14ac:dyDescent="0.2">
      <c r="A13" s="95"/>
      <c r="D13" s="249">
        <f>Cover!F13</f>
        <v>45483</v>
      </c>
      <c r="E13" s="249"/>
      <c r="F13" s="140"/>
    </row>
    <row r="14" spans="1:6" x14ac:dyDescent="0.2"/>
    <row r="15" spans="1:6" x14ac:dyDescent="0.2">
      <c r="A15" s="101" t="s">
        <v>6</v>
      </c>
      <c r="B15" s="273" t="str">
        <f>IF(Cover!C17="","",Cover!C17)</f>
        <v/>
      </c>
      <c r="C15" s="274"/>
    </row>
    <row r="16" spans="1:6" x14ac:dyDescent="0.2"/>
    <row r="17" spans="1:7" x14ac:dyDescent="0.2">
      <c r="A17" s="101" t="s">
        <v>8</v>
      </c>
      <c r="B17" s="273" t="str">
        <f>IF(Cover!C19="","",Cover!C19)</f>
        <v/>
      </c>
      <c r="C17" s="274"/>
    </row>
    <row r="18" spans="1:7" x14ac:dyDescent="0.2">
      <c r="A18" s="101"/>
      <c r="B18" s="135"/>
    </row>
    <row r="19" spans="1:7" x14ac:dyDescent="0.2">
      <c r="B19" s="115" t="s">
        <v>365</v>
      </c>
      <c r="C19" s="284" t="s">
        <v>584</v>
      </c>
      <c r="D19" s="284"/>
      <c r="E19" s="284"/>
    </row>
    <row r="20" spans="1:7" x14ac:dyDescent="0.2">
      <c r="B20" s="103"/>
      <c r="C20" s="103"/>
      <c r="D20" s="103"/>
      <c r="E20" s="103"/>
    </row>
    <row r="21" spans="1:7" x14ac:dyDescent="0.2">
      <c r="C21" s="141" t="s">
        <v>585</v>
      </c>
      <c r="D21" s="142" t="s">
        <v>586</v>
      </c>
      <c r="E21" s="143" t="s">
        <v>587</v>
      </c>
      <c r="F21"/>
      <c r="G21"/>
    </row>
    <row r="22" spans="1:7" x14ac:dyDescent="0.2">
      <c r="A22" s="258" t="s">
        <v>340</v>
      </c>
      <c r="B22" s="258"/>
      <c r="C22" s="104">
        <f>IFERROR(IF(OR('Data &amp; Calc Sheet'!H$21="",'Data &amp; Calc Sheet'!H$21=0),0,'Data &amp; Calc Sheet'!C58/'Time Based Service - Alternate'!$C$22),0)</f>
        <v>0</v>
      </c>
      <c r="D22" s="150" t="str">
        <f>IFERROR(IF('Time Based Service - Alternate'!C$10='Cost Based Service Req.'!L$3,'Data &amp; Calc Sheet'!M58/'Time Based Service - Alternate'!$C$22,""),0)</f>
        <v/>
      </c>
      <c r="E22" s="139" t="str">
        <f>IFERROR(IF('Time Based Service - Alternate'!C$10='Cost Based Service Req.'!L$3,'Data &amp; Calc Sheet'!N58/'Time Based Service - Alternate'!$C$22,""),0)</f>
        <v/>
      </c>
      <c r="F22" s="106"/>
      <c r="G22"/>
    </row>
    <row r="23" spans="1:7" x14ac:dyDescent="0.2">
      <c r="A23" s="258" t="s">
        <v>342</v>
      </c>
      <c r="B23" s="258"/>
      <c r="C23" s="104">
        <f>IFERROR(IF(OR('Data &amp; Calc Sheet'!H$21="",'Data &amp; Calc Sheet'!H$21=0),0,'Data &amp; Calc Sheet'!C59/'Time Based Service - Alternate'!$C$22),0)</f>
        <v>0</v>
      </c>
      <c r="D23" s="150" t="str">
        <f>IFERROR(IF('Time Based Service - Alternate'!C$10='Cost Based Service Req.'!L$3,'Data &amp; Calc Sheet'!M59/'Time Based Service - Alternate'!$C$22,""),0)</f>
        <v/>
      </c>
      <c r="E23" s="139" t="str">
        <f>IFERROR(IF('Time Based Service - Alternate'!C$10='Cost Based Service Req.'!L$3,'Data &amp; Calc Sheet'!N59/'Time Based Service - Alternate'!$C$22,""),0)</f>
        <v/>
      </c>
      <c r="F23" s="106"/>
      <c r="G23"/>
    </row>
    <row r="24" spans="1:7" x14ac:dyDescent="0.2">
      <c r="A24" s="258" t="s">
        <v>344</v>
      </c>
      <c r="B24" s="258"/>
      <c r="C24" s="104">
        <f>IFERROR(IF(OR('Data &amp; Calc Sheet'!H$21="",'Data &amp; Calc Sheet'!H$21=0),0,'Data &amp; Calc Sheet'!C60/'Time Based Service - Alternate'!$C$22),0)</f>
        <v>0</v>
      </c>
      <c r="D24" s="150" t="str">
        <f>IFERROR(IF('Time Based Service - Alternate'!C$10='Cost Based Service Req.'!L$3,'Data &amp; Calc Sheet'!M60/'Time Based Service - Alternate'!$C$22,""),0)</f>
        <v/>
      </c>
      <c r="E24" s="139" t="str">
        <f>IFERROR(IF('Time Based Service - Alternate'!C$10='Cost Based Service Req.'!L$3,'Data &amp; Calc Sheet'!N60/'Time Based Service - Alternate'!$C$22,""),0)</f>
        <v/>
      </c>
      <c r="F24" s="106"/>
      <c r="G24"/>
    </row>
    <row r="25" spans="1:7" x14ac:dyDescent="0.2">
      <c r="A25" s="275" t="s">
        <v>346</v>
      </c>
      <c r="B25" s="275"/>
      <c r="C25" s="104">
        <f>IFERROR(IF(OR('Data &amp; Calc Sheet'!H$21="",'Data &amp; Calc Sheet'!H$21=0),0,'Data &amp; Calc Sheet'!C61/'Time Based Service - Alternate'!$C$22),0)</f>
        <v>0</v>
      </c>
      <c r="D25" s="150" t="str">
        <f>IFERROR(IF('Time Based Service - Alternate'!C$10='Cost Based Service Req.'!L$3,'Data &amp; Calc Sheet'!M61/'Time Based Service - Alternate'!$C$22,""),0)</f>
        <v/>
      </c>
      <c r="E25" s="139" t="str">
        <f>IFERROR(IF('Time Based Service - Alternate'!C$10='Cost Based Service Req.'!L$3,'Data &amp; Calc Sheet'!N61/'Time Based Service - Alternate'!$C$22,""),0)</f>
        <v/>
      </c>
      <c r="F25" s="106"/>
      <c r="G25"/>
    </row>
    <row r="26" spans="1:7" x14ac:dyDescent="0.2">
      <c r="A26" s="275" t="s">
        <v>578</v>
      </c>
      <c r="B26" s="275"/>
      <c r="C26" s="104">
        <f>IFERROR(IF(OR('Data &amp; Calc Sheet'!H$21="",'Data &amp; Calc Sheet'!H$21=0),0,'Data &amp; Calc Sheet'!C62/'Time Based Service - Alternate'!$C$22),0)</f>
        <v>0</v>
      </c>
      <c r="D26" s="150" t="str">
        <f>IFERROR(IF('Time Based Service - Alternate'!C$10='Cost Based Service Req.'!L$3,'Data &amp; Calc Sheet'!M62/'Time Based Service - Alternate'!$C$22,""),0)</f>
        <v/>
      </c>
      <c r="E26" s="139" t="str">
        <f>IFERROR(IF('Time Based Service - Alternate'!C$10='Cost Based Service Req.'!L$3,'Data &amp; Calc Sheet'!N62/'Time Based Service - Alternate'!$C$22,""),0)</f>
        <v/>
      </c>
      <c r="F26" s="106"/>
      <c r="G26"/>
    </row>
    <row r="27" spans="1:7" x14ac:dyDescent="0.2">
      <c r="A27" s="258" t="s">
        <v>579</v>
      </c>
      <c r="B27" s="258"/>
      <c r="C27" s="104">
        <f>IFERROR(IF(OR('Data &amp; Calc Sheet'!H$21="",'Data &amp; Calc Sheet'!H$21=0),0,'Data &amp; Calc Sheet'!C63/'Time Based Service - Alternate'!$C$22),0)</f>
        <v>0</v>
      </c>
      <c r="D27" s="150"/>
      <c r="E27" s="139" t="str">
        <f>IFERROR(IF('Time Based Service - Alternate'!C$10='Cost Based Service Req.'!L$3,'Data &amp; Calc Sheet'!N63/'Time Based Service - Alternate'!$C$22,""),0)</f>
        <v/>
      </c>
      <c r="F27" s="106"/>
      <c r="G27"/>
    </row>
    <row r="28" spans="1:7" x14ac:dyDescent="0.2">
      <c r="A28" s="258" t="s">
        <v>580</v>
      </c>
      <c r="B28" s="258"/>
      <c r="C28" s="104">
        <f>IFERROR(IF(OR('Data &amp; Calc Sheet'!H$21="",'Data &amp; Calc Sheet'!H$21=0),0,'Data &amp; Calc Sheet'!C64/'Time Based Service - Alternate'!$C$22),0)</f>
        <v>0</v>
      </c>
      <c r="D28" s="150"/>
      <c r="E28" s="139" t="str">
        <f>IFERROR(IF('Time Based Service - Alternate'!C$10='Cost Based Service Req.'!L$3,'Data &amp; Calc Sheet'!N64/'Time Based Service - Alternate'!$C$22,""),0)</f>
        <v/>
      </c>
      <c r="F28" s="106"/>
      <c r="G28"/>
    </row>
    <row r="29" spans="1:7" x14ac:dyDescent="0.2">
      <c r="B29" s="43"/>
      <c r="C29" s="104"/>
      <c r="D29" s="106"/>
      <c r="E29" s="106"/>
      <c r="F29" s="106"/>
    </row>
    <row r="30" spans="1:7" x14ac:dyDescent="0.2">
      <c r="B30" s="107" t="s">
        <v>581</v>
      </c>
      <c r="C30" s="108">
        <f>SUM(C22:C28)</f>
        <v>0</v>
      </c>
      <c r="D30" s="108"/>
      <c r="E30" s="108" t="str">
        <f>IFERROR(IF('Time Based Service - Alternate'!C10='Cost Based Service Req.'!L$3,SUM(E22:E28),""),0)</f>
        <v/>
      </c>
    </row>
    <row r="31" spans="1:7" x14ac:dyDescent="0.2">
      <c r="B31" s="43"/>
      <c r="C31" s="104"/>
      <c r="E31" s="135"/>
      <c r="F31" s="106"/>
    </row>
    <row r="32" spans="1:7" x14ac:dyDescent="0.2">
      <c r="B32" s="107" t="s">
        <v>581</v>
      </c>
      <c r="C32" s="108">
        <f>SUM(C30,E30)</f>
        <v>0</v>
      </c>
      <c r="D32" s="62" t="s">
        <v>360</v>
      </c>
      <c r="E32" s="135"/>
      <c r="F32" s="106"/>
    </row>
    <row r="33" spans="1:10" x14ac:dyDescent="0.2">
      <c r="B33" s="43"/>
      <c r="C33" s="104"/>
      <c r="E33" s="135"/>
      <c r="F33" s="106"/>
    </row>
    <row r="34" spans="1:10" x14ac:dyDescent="0.2">
      <c r="B34" s="126" t="s">
        <v>173</v>
      </c>
      <c r="C34" s="147"/>
      <c r="E34" s="135"/>
      <c r="F34"/>
    </row>
    <row r="35" spans="1:10" x14ac:dyDescent="0.2">
      <c r="B35" s="43"/>
      <c r="C35" s="104"/>
      <c r="E35" s="135"/>
      <c r="F35"/>
    </row>
    <row r="36" spans="1:10" x14ac:dyDescent="0.2">
      <c r="A36" s="258" t="s">
        <v>498</v>
      </c>
      <c r="B36" s="258"/>
      <c r="C36" s="104">
        <f>IFERROR(IF(OR('Data &amp; Calc Sheet'!H$21="",'Data &amp; Calc Sheet'!H$21=0),0,'Time Based Service - Alternate'!K235),0)</f>
        <v>0</v>
      </c>
      <c r="E36" s="135"/>
      <c r="F36"/>
    </row>
    <row r="37" spans="1:10" x14ac:dyDescent="0.2">
      <c r="A37" s="258" t="s">
        <v>532</v>
      </c>
      <c r="B37" s="258"/>
      <c r="C37" s="104">
        <f>IFERROR(IF(OR('Data &amp; Calc Sheet'!H$21="",'Data &amp; Calc Sheet'!H$21=0),0,'Time Based Service - Alternate'!K236),0)</f>
        <v>0</v>
      </c>
      <c r="E37" s="135"/>
      <c r="F37"/>
      <c r="I37" s="73"/>
      <c r="J37" s="44"/>
    </row>
    <row r="38" spans="1:10" x14ac:dyDescent="0.2">
      <c r="A38" s="258" t="s">
        <v>551</v>
      </c>
      <c r="B38" s="258"/>
      <c r="C38" s="104">
        <f>IFERROR(IF(OR('Data &amp; Calc Sheet'!H$21="",'Data &amp; Calc Sheet'!H$21=0),0,'Time Based Service - Alternate'!K237),0)</f>
        <v>0</v>
      </c>
      <c r="E38" s="135"/>
      <c r="F38"/>
    </row>
    <row r="39" spans="1:10" x14ac:dyDescent="0.2">
      <c r="A39" s="258" t="s">
        <v>582</v>
      </c>
      <c r="B39" s="258"/>
      <c r="C39" s="104">
        <f>IFERROR(IF(OR('Data &amp; Calc Sheet'!H$21="",'Data &amp; Calc Sheet'!H$21=0),0,'Time Based Service - Alternate'!K238),0)</f>
        <v>0</v>
      </c>
      <c r="D39" s="73"/>
      <c r="E39" s="29"/>
      <c r="F39"/>
      <c r="G39" s="73"/>
      <c r="H39" s="73"/>
    </row>
    <row r="40" spans="1:10" x14ac:dyDescent="0.2">
      <c r="A40" s="258" t="s">
        <v>569</v>
      </c>
      <c r="B40" s="258"/>
      <c r="C40" s="104">
        <f>IFERROR(IF(OR('Data &amp; Calc Sheet'!H$21="",'Data &amp; Calc Sheet'!H$21=0),0,'Time Based Service - Alternate'!K239),0)</f>
        <v>0</v>
      </c>
      <c r="E40" s="135"/>
      <c r="F40"/>
    </row>
    <row r="41" spans="1:10" x14ac:dyDescent="0.2">
      <c r="A41" s="258" t="s">
        <v>577</v>
      </c>
      <c r="B41" s="258"/>
      <c r="C41" s="104">
        <f>IFERROR(IF(OR('Data &amp; Calc Sheet'!H$21="",'Data &amp; Calc Sheet'!H$21=0),0,'Time Based Service - Alternate'!K240),0)</f>
        <v>0</v>
      </c>
      <c r="E41" s="135"/>
      <c r="F41"/>
    </row>
    <row r="42" spans="1:10" x14ac:dyDescent="0.2">
      <c r="C42" s="138"/>
      <c r="E42" s="135"/>
      <c r="F42"/>
    </row>
    <row r="43" spans="1:10" x14ac:dyDescent="0.2">
      <c r="B43" s="107" t="s">
        <v>581</v>
      </c>
      <c r="C43" s="108">
        <f>SUM(C36:C41)</f>
        <v>0</v>
      </c>
      <c r="D43" s="62" t="s">
        <v>360</v>
      </c>
      <c r="E43" s="135"/>
      <c r="F43"/>
      <c r="G43"/>
    </row>
    <row r="44" spans="1:10" x14ac:dyDescent="0.2">
      <c r="B44" s="107"/>
      <c r="C44" s="104"/>
      <c r="E44" s="135"/>
      <c r="F44"/>
      <c r="G44"/>
    </row>
    <row r="45" spans="1:10" x14ac:dyDescent="0.2">
      <c r="B45" s="107" t="s">
        <v>599</v>
      </c>
      <c r="C45" s="108">
        <f>SUM(C32,C43)</f>
        <v>0</v>
      </c>
      <c r="D45" s="62" t="s">
        <v>360</v>
      </c>
      <c r="E45" s="104"/>
      <c r="F45"/>
      <c r="G45"/>
    </row>
    <row r="46" spans="1:10" x14ac:dyDescent="0.2">
      <c r="B46" s="43" t="s">
        <v>361</v>
      </c>
      <c r="C46" s="135">
        <f>IFERROR(C45*'Time Based Service - Alternate'!C16,0)</f>
        <v>0</v>
      </c>
      <c r="D46" s="62" t="str">
        <f>IF(OR('Time Based Service - Alternate'!C16="",'Time Based Service - Alternate'!C16=0),"",CONCATENATE(" @ ",'Time Based Service - Alternate'!C16*100," %"))</f>
        <v/>
      </c>
      <c r="E46" s="135"/>
      <c r="F46"/>
      <c r="G46"/>
    </row>
    <row r="47" spans="1:10" x14ac:dyDescent="0.2">
      <c r="B47" s="107" t="s">
        <v>581</v>
      </c>
      <c r="C47" s="116">
        <f>C45-C46</f>
        <v>0</v>
      </c>
      <c r="D47" s="62" t="s">
        <v>360</v>
      </c>
      <c r="E47" s="104"/>
      <c r="F47"/>
    </row>
    <row r="48" spans="1:10" x14ac:dyDescent="0.2">
      <c r="B48" s="107" t="s">
        <v>362</v>
      </c>
      <c r="C48" s="137">
        <f>IFERROR(C47*'Time Based Service - Alternate'!C19%,0)</f>
        <v>0</v>
      </c>
      <c r="D48" s="62" t="str">
        <f>_xlfn.CONCAT(" @ ",'Time Based Service - Alternate'!C19," %")</f>
        <v xml:space="preserve"> @ 15 %</v>
      </c>
      <c r="E48" s="104"/>
    </row>
    <row r="49" spans="1:5" x14ac:dyDescent="0.2">
      <c r="B49" s="101" t="s">
        <v>583</v>
      </c>
      <c r="C49" s="93">
        <f>SUM(C47,C48)</f>
        <v>0</v>
      </c>
      <c r="D49" s="92"/>
      <c r="E49" s="92"/>
    </row>
    <row r="50" spans="1:5" x14ac:dyDescent="0.2"/>
    <row r="51" spans="1:5" x14ac:dyDescent="0.2">
      <c r="A51" s="269" t="str">
        <f>Disclaimer!A7</f>
        <v>Copyright © 2025 - M. Keuter - Some Rights Reserved</v>
      </c>
      <c r="B51" s="269" t="s">
        <v>583</v>
      </c>
      <c r="C51" s="269">
        <f>SUM(C47:C48)</f>
        <v>0</v>
      </c>
      <c r="D51" s="269"/>
      <c r="E51" s="269"/>
    </row>
    <row r="52" spans="1:5" x14ac:dyDescent="0.2"/>
    <row r="53" spans="1:5" x14ac:dyDescent="0.2"/>
    <row r="54" spans="1:5" x14ac:dyDescent="0.2"/>
    <row r="55" spans="1:5" x14ac:dyDescent="0.2"/>
    <row r="56" spans="1:5" x14ac:dyDescent="0.2"/>
    <row r="57" spans="1:5" x14ac:dyDescent="0.2"/>
    <row r="58" spans="1:5" x14ac:dyDescent="0.2"/>
    <row r="59" spans="1:5" x14ac:dyDescent="0.2"/>
    <row r="60" spans="1:5" x14ac:dyDescent="0.2"/>
    <row r="61" spans="1:5" x14ac:dyDescent="0.2"/>
    <row r="62" spans="1:5" x14ac:dyDescent="0.2"/>
    <row r="63" spans="1:5" x14ac:dyDescent="0.2"/>
    <row r="64" spans="1:5"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row r="147" x14ac:dyDescent="0.2"/>
    <row r="148" x14ac:dyDescent="0.2"/>
    <row r="149" x14ac:dyDescent="0.2"/>
    <row r="150" x14ac:dyDescent="0.2"/>
    <row r="151" x14ac:dyDescent="0.2"/>
    <row r="152" x14ac:dyDescent="0.2"/>
    <row r="153" x14ac:dyDescent="0.2"/>
    <row r="154" x14ac:dyDescent="0.2"/>
    <row r="155" x14ac:dyDescent="0.2"/>
    <row r="156" x14ac:dyDescent="0.2"/>
    <row r="157" x14ac:dyDescent="0.2"/>
    <row r="158" x14ac:dyDescent="0.2"/>
    <row r="159" x14ac:dyDescent="0.2"/>
    <row r="16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row r="1114" x14ac:dyDescent="0.2"/>
    <row r="1115" x14ac:dyDescent="0.2"/>
    <row r="1116" x14ac:dyDescent="0.2"/>
    <row r="1117" x14ac:dyDescent="0.2"/>
    <row r="1118" x14ac:dyDescent="0.2"/>
    <row r="1119" x14ac:dyDescent="0.2"/>
    <row r="1120" x14ac:dyDescent="0.2"/>
    <row r="1121" x14ac:dyDescent="0.2"/>
    <row r="1122" x14ac:dyDescent="0.2"/>
    <row r="1123" x14ac:dyDescent="0.2"/>
    <row r="1124" x14ac:dyDescent="0.2"/>
    <row r="1125" x14ac:dyDescent="0.2"/>
    <row r="1126" x14ac:dyDescent="0.2"/>
    <row r="1127" x14ac:dyDescent="0.2"/>
    <row r="1128" x14ac:dyDescent="0.2"/>
    <row r="1129" x14ac:dyDescent="0.2"/>
    <row r="1130" x14ac:dyDescent="0.2"/>
    <row r="1131" x14ac:dyDescent="0.2"/>
    <row r="1132" x14ac:dyDescent="0.2"/>
    <row r="1133" x14ac:dyDescent="0.2"/>
    <row r="1134" x14ac:dyDescent="0.2"/>
    <row r="1135" x14ac:dyDescent="0.2"/>
    <row r="1136" x14ac:dyDescent="0.2"/>
    <row r="1137" x14ac:dyDescent="0.2"/>
    <row r="1138" x14ac:dyDescent="0.2"/>
    <row r="1139" x14ac:dyDescent="0.2"/>
    <row r="1140" x14ac:dyDescent="0.2"/>
    <row r="1141" x14ac:dyDescent="0.2"/>
    <row r="1142" x14ac:dyDescent="0.2"/>
    <row r="1143" x14ac:dyDescent="0.2"/>
    <row r="1144" x14ac:dyDescent="0.2"/>
    <row r="1145" x14ac:dyDescent="0.2"/>
    <row r="1146" x14ac:dyDescent="0.2"/>
    <row r="1147" x14ac:dyDescent="0.2"/>
    <row r="1148" x14ac:dyDescent="0.2"/>
    <row r="1149" x14ac:dyDescent="0.2"/>
    <row r="1150" x14ac:dyDescent="0.2"/>
    <row r="1151" x14ac:dyDescent="0.2"/>
    <row r="1152" x14ac:dyDescent="0.2"/>
    <row r="1153" x14ac:dyDescent="0.2"/>
    <row r="1154" x14ac:dyDescent="0.2"/>
    <row r="1155" x14ac:dyDescent="0.2"/>
    <row r="1156" x14ac:dyDescent="0.2"/>
    <row r="1157" x14ac:dyDescent="0.2"/>
    <row r="1158" x14ac:dyDescent="0.2"/>
    <row r="1159" x14ac:dyDescent="0.2"/>
    <row r="1160" x14ac:dyDescent="0.2"/>
    <row r="1161" x14ac:dyDescent="0.2"/>
    <row r="1162" x14ac:dyDescent="0.2"/>
    <row r="1163" x14ac:dyDescent="0.2"/>
    <row r="1164" x14ac:dyDescent="0.2"/>
    <row r="1165" x14ac:dyDescent="0.2"/>
    <row r="1166" x14ac:dyDescent="0.2"/>
    <row r="1167" x14ac:dyDescent="0.2"/>
    <row r="1168" x14ac:dyDescent="0.2"/>
    <row r="1169" x14ac:dyDescent="0.2"/>
    <row r="1170" x14ac:dyDescent="0.2"/>
    <row r="1171" x14ac:dyDescent="0.2"/>
    <row r="1172" x14ac:dyDescent="0.2"/>
    <row r="1173" x14ac:dyDescent="0.2"/>
    <row r="1174" x14ac:dyDescent="0.2"/>
    <row r="1175" x14ac:dyDescent="0.2"/>
    <row r="1176" x14ac:dyDescent="0.2"/>
    <row r="1177" x14ac:dyDescent="0.2"/>
    <row r="1178" x14ac:dyDescent="0.2"/>
    <row r="1179" x14ac:dyDescent="0.2"/>
    <row r="1180" x14ac:dyDescent="0.2"/>
    <row r="1181" x14ac:dyDescent="0.2"/>
    <row r="1182" x14ac:dyDescent="0.2"/>
    <row r="1183" x14ac:dyDescent="0.2"/>
    <row r="1184" x14ac:dyDescent="0.2"/>
    <row r="1185" x14ac:dyDescent="0.2"/>
    <row r="1186" x14ac:dyDescent="0.2"/>
    <row r="1187" x14ac:dyDescent="0.2"/>
    <row r="1188" x14ac:dyDescent="0.2"/>
    <row r="1189" x14ac:dyDescent="0.2"/>
    <row r="1190" x14ac:dyDescent="0.2"/>
    <row r="1191" x14ac:dyDescent="0.2"/>
    <row r="1192" x14ac:dyDescent="0.2"/>
    <row r="1193" x14ac:dyDescent="0.2"/>
    <row r="1194" x14ac:dyDescent="0.2"/>
    <row r="1195" x14ac:dyDescent="0.2"/>
    <row r="1196" x14ac:dyDescent="0.2"/>
    <row r="1197" x14ac:dyDescent="0.2"/>
    <row r="1198" x14ac:dyDescent="0.2"/>
    <row r="1199" x14ac:dyDescent="0.2"/>
    <row r="1200" x14ac:dyDescent="0.2"/>
    <row r="1201" x14ac:dyDescent="0.2"/>
    <row r="1202" x14ac:dyDescent="0.2"/>
    <row r="1203" x14ac:dyDescent="0.2"/>
    <row r="1204" x14ac:dyDescent="0.2"/>
    <row r="1205" x14ac:dyDescent="0.2"/>
    <row r="1206" x14ac:dyDescent="0.2"/>
    <row r="1207" x14ac:dyDescent="0.2"/>
    <row r="1208" x14ac:dyDescent="0.2"/>
    <row r="1209" x14ac:dyDescent="0.2"/>
    <row r="1210" x14ac:dyDescent="0.2"/>
    <row r="1211" x14ac:dyDescent="0.2"/>
    <row r="1212" x14ac:dyDescent="0.2"/>
    <row r="1213" x14ac:dyDescent="0.2"/>
    <row r="1214" x14ac:dyDescent="0.2"/>
    <row r="1215" x14ac:dyDescent="0.2"/>
    <row r="1216" x14ac:dyDescent="0.2"/>
    <row r="1217" x14ac:dyDescent="0.2"/>
    <row r="1218" x14ac:dyDescent="0.2"/>
    <row r="1219" x14ac:dyDescent="0.2"/>
    <row r="1220" x14ac:dyDescent="0.2"/>
    <row r="1221" x14ac:dyDescent="0.2"/>
    <row r="1222" x14ac:dyDescent="0.2"/>
    <row r="1223" x14ac:dyDescent="0.2"/>
    <row r="1224" x14ac:dyDescent="0.2"/>
    <row r="1225" x14ac:dyDescent="0.2"/>
    <row r="1226" x14ac:dyDescent="0.2"/>
    <row r="1227" x14ac:dyDescent="0.2"/>
    <row r="1228" x14ac:dyDescent="0.2"/>
    <row r="1229" x14ac:dyDescent="0.2"/>
    <row r="1230" x14ac:dyDescent="0.2"/>
    <row r="1231" x14ac:dyDescent="0.2"/>
    <row r="1232" x14ac:dyDescent="0.2"/>
    <row r="1233" x14ac:dyDescent="0.2"/>
    <row r="1234" x14ac:dyDescent="0.2"/>
    <row r="1235" x14ac:dyDescent="0.2"/>
    <row r="1236" x14ac:dyDescent="0.2"/>
    <row r="1237" x14ac:dyDescent="0.2"/>
    <row r="1238" x14ac:dyDescent="0.2"/>
    <row r="1239" x14ac:dyDescent="0.2"/>
    <row r="1240" x14ac:dyDescent="0.2"/>
    <row r="1241" x14ac:dyDescent="0.2"/>
    <row r="1242" x14ac:dyDescent="0.2"/>
    <row r="1243" x14ac:dyDescent="0.2"/>
    <row r="1244" x14ac:dyDescent="0.2"/>
    <row r="1245" x14ac:dyDescent="0.2"/>
    <row r="1246" x14ac:dyDescent="0.2"/>
    <row r="1247" x14ac:dyDescent="0.2"/>
    <row r="1248" x14ac:dyDescent="0.2"/>
    <row r="1249" x14ac:dyDescent="0.2"/>
    <row r="1250" x14ac:dyDescent="0.2"/>
    <row r="1251" x14ac:dyDescent="0.2"/>
    <row r="1252" x14ac:dyDescent="0.2"/>
    <row r="1253" x14ac:dyDescent="0.2"/>
    <row r="1254" x14ac:dyDescent="0.2"/>
    <row r="1255" x14ac:dyDescent="0.2"/>
    <row r="1256" x14ac:dyDescent="0.2"/>
    <row r="1257" x14ac:dyDescent="0.2"/>
    <row r="1258" x14ac:dyDescent="0.2"/>
    <row r="1259" x14ac:dyDescent="0.2"/>
    <row r="1260" x14ac:dyDescent="0.2"/>
    <row r="1261" x14ac:dyDescent="0.2"/>
    <row r="1262" x14ac:dyDescent="0.2"/>
    <row r="1263" x14ac:dyDescent="0.2"/>
    <row r="1264" x14ac:dyDescent="0.2"/>
    <row r="1265" x14ac:dyDescent="0.2"/>
    <row r="1266" x14ac:dyDescent="0.2"/>
    <row r="1267" x14ac:dyDescent="0.2"/>
    <row r="1268" x14ac:dyDescent="0.2"/>
    <row r="1269" x14ac:dyDescent="0.2"/>
    <row r="1270" x14ac:dyDescent="0.2"/>
    <row r="1271" x14ac:dyDescent="0.2"/>
    <row r="1272" x14ac:dyDescent="0.2"/>
    <row r="1273" x14ac:dyDescent="0.2"/>
    <row r="1274" x14ac:dyDescent="0.2"/>
    <row r="1275" x14ac:dyDescent="0.2"/>
    <row r="1276" x14ac:dyDescent="0.2"/>
    <row r="1277" x14ac:dyDescent="0.2"/>
    <row r="1278" x14ac:dyDescent="0.2"/>
    <row r="1279" x14ac:dyDescent="0.2"/>
    <row r="1280" x14ac:dyDescent="0.2"/>
    <row r="1281" x14ac:dyDescent="0.2"/>
    <row r="1282" x14ac:dyDescent="0.2"/>
    <row r="1283" x14ac:dyDescent="0.2"/>
    <row r="1284" x14ac:dyDescent="0.2"/>
    <row r="1285" x14ac:dyDescent="0.2"/>
    <row r="1286" x14ac:dyDescent="0.2"/>
    <row r="1287" x14ac:dyDescent="0.2"/>
    <row r="1288" x14ac:dyDescent="0.2"/>
    <row r="1289" x14ac:dyDescent="0.2"/>
    <row r="1290" x14ac:dyDescent="0.2"/>
    <row r="1291" x14ac:dyDescent="0.2"/>
    <row r="1292" x14ac:dyDescent="0.2"/>
    <row r="1293" x14ac:dyDescent="0.2"/>
    <row r="1294" x14ac:dyDescent="0.2"/>
    <row r="1295" x14ac:dyDescent="0.2"/>
    <row r="1296" x14ac:dyDescent="0.2"/>
    <row r="1297" x14ac:dyDescent="0.2"/>
    <row r="1298" x14ac:dyDescent="0.2"/>
    <row r="1299" x14ac:dyDescent="0.2"/>
    <row r="1300" x14ac:dyDescent="0.2"/>
    <row r="1301" x14ac:dyDescent="0.2"/>
    <row r="1302" x14ac:dyDescent="0.2"/>
    <row r="1303" x14ac:dyDescent="0.2"/>
    <row r="1304" x14ac:dyDescent="0.2"/>
    <row r="1305" x14ac:dyDescent="0.2"/>
    <row r="1306" x14ac:dyDescent="0.2"/>
    <row r="1307" x14ac:dyDescent="0.2"/>
    <row r="1308" x14ac:dyDescent="0.2"/>
    <row r="1309" x14ac:dyDescent="0.2"/>
    <row r="1310" x14ac:dyDescent="0.2"/>
    <row r="1311" x14ac:dyDescent="0.2"/>
    <row r="1312" x14ac:dyDescent="0.2"/>
    <row r="1313" x14ac:dyDescent="0.2"/>
    <row r="1314" x14ac:dyDescent="0.2"/>
    <row r="1315" x14ac:dyDescent="0.2"/>
    <row r="1316" x14ac:dyDescent="0.2"/>
    <row r="1317" x14ac:dyDescent="0.2"/>
    <row r="1318" x14ac:dyDescent="0.2"/>
    <row r="1319" x14ac:dyDescent="0.2"/>
    <row r="1320" x14ac:dyDescent="0.2"/>
    <row r="1321" x14ac:dyDescent="0.2"/>
    <row r="1322" x14ac:dyDescent="0.2"/>
    <row r="1323" x14ac:dyDescent="0.2"/>
    <row r="1324" x14ac:dyDescent="0.2"/>
    <row r="1325" x14ac:dyDescent="0.2"/>
    <row r="1326" x14ac:dyDescent="0.2"/>
    <row r="1327" x14ac:dyDescent="0.2"/>
    <row r="1328" x14ac:dyDescent="0.2"/>
    <row r="1329" x14ac:dyDescent="0.2"/>
    <row r="1330" x14ac:dyDescent="0.2"/>
    <row r="1331" x14ac:dyDescent="0.2"/>
    <row r="1332" x14ac:dyDescent="0.2"/>
    <row r="1333" x14ac:dyDescent="0.2"/>
    <row r="1334" x14ac:dyDescent="0.2"/>
    <row r="1335" x14ac:dyDescent="0.2"/>
    <row r="1336" x14ac:dyDescent="0.2"/>
    <row r="1337" x14ac:dyDescent="0.2"/>
    <row r="1338" x14ac:dyDescent="0.2"/>
    <row r="1339" x14ac:dyDescent="0.2"/>
    <row r="1340" x14ac:dyDescent="0.2"/>
    <row r="1341" x14ac:dyDescent="0.2"/>
    <row r="1342" x14ac:dyDescent="0.2"/>
    <row r="1343" x14ac:dyDescent="0.2"/>
    <row r="1344" x14ac:dyDescent="0.2"/>
    <row r="1345" x14ac:dyDescent="0.2"/>
    <row r="1346" x14ac:dyDescent="0.2"/>
    <row r="1347" x14ac:dyDescent="0.2"/>
    <row r="1348" x14ac:dyDescent="0.2"/>
    <row r="1349" x14ac:dyDescent="0.2"/>
    <row r="1350" x14ac:dyDescent="0.2"/>
    <row r="1351" x14ac:dyDescent="0.2"/>
    <row r="1352" x14ac:dyDescent="0.2"/>
    <row r="1353" x14ac:dyDescent="0.2"/>
    <row r="1354" x14ac:dyDescent="0.2"/>
    <row r="1355" x14ac:dyDescent="0.2"/>
    <row r="1356" x14ac:dyDescent="0.2"/>
    <row r="1357" x14ac:dyDescent="0.2"/>
    <row r="1358" x14ac:dyDescent="0.2"/>
    <row r="1359" x14ac:dyDescent="0.2"/>
    <row r="1360" x14ac:dyDescent="0.2"/>
    <row r="1361" x14ac:dyDescent="0.2"/>
    <row r="1362" x14ac:dyDescent="0.2"/>
    <row r="1363" x14ac:dyDescent="0.2"/>
    <row r="1364" x14ac:dyDescent="0.2"/>
    <row r="1365" x14ac:dyDescent="0.2"/>
    <row r="1366" x14ac:dyDescent="0.2"/>
    <row r="1367" x14ac:dyDescent="0.2"/>
    <row r="1368" x14ac:dyDescent="0.2"/>
    <row r="1369" x14ac:dyDescent="0.2"/>
    <row r="1370" x14ac:dyDescent="0.2"/>
    <row r="1371" x14ac:dyDescent="0.2"/>
    <row r="1372" x14ac:dyDescent="0.2"/>
    <row r="1373" x14ac:dyDescent="0.2"/>
    <row r="1374" x14ac:dyDescent="0.2"/>
    <row r="1375" x14ac:dyDescent="0.2"/>
    <row r="1376" x14ac:dyDescent="0.2"/>
    <row r="1377" x14ac:dyDescent="0.2"/>
    <row r="1378" x14ac:dyDescent="0.2"/>
    <row r="1379" x14ac:dyDescent="0.2"/>
    <row r="1380" x14ac:dyDescent="0.2"/>
    <row r="1381" x14ac:dyDescent="0.2"/>
    <row r="1382" x14ac:dyDescent="0.2"/>
    <row r="1383" x14ac:dyDescent="0.2"/>
    <row r="1384" x14ac:dyDescent="0.2"/>
    <row r="1385" x14ac:dyDescent="0.2"/>
    <row r="1386" x14ac:dyDescent="0.2"/>
    <row r="1387" x14ac:dyDescent="0.2"/>
    <row r="1388" x14ac:dyDescent="0.2"/>
    <row r="1389" x14ac:dyDescent="0.2"/>
    <row r="1390" x14ac:dyDescent="0.2"/>
    <row r="1391" x14ac:dyDescent="0.2"/>
    <row r="1392" x14ac:dyDescent="0.2"/>
    <row r="1393" x14ac:dyDescent="0.2"/>
    <row r="1394" x14ac:dyDescent="0.2"/>
    <row r="1395" x14ac:dyDescent="0.2"/>
    <row r="1396" x14ac:dyDescent="0.2"/>
    <row r="1397" x14ac:dyDescent="0.2"/>
    <row r="1398" x14ac:dyDescent="0.2"/>
    <row r="1399" x14ac:dyDescent="0.2"/>
    <row r="1400" x14ac:dyDescent="0.2"/>
    <row r="1401" x14ac:dyDescent="0.2"/>
    <row r="1402" x14ac:dyDescent="0.2"/>
    <row r="1403" x14ac:dyDescent="0.2"/>
    <row r="1404" x14ac:dyDescent="0.2"/>
    <row r="1405" x14ac:dyDescent="0.2"/>
    <row r="1406" x14ac:dyDescent="0.2"/>
    <row r="1407" x14ac:dyDescent="0.2"/>
    <row r="1408" x14ac:dyDescent="0.2"/>
    <row r="1409" x14ac:dyDescent="0.2"/>
    <row r="1410" x14ac:dyDescent="0.2"/>
    <row r="1411" x14ac:dyDescent="0.2"/>
    <row r="1412" x14ac:dyDescent="0.2"/>
    <row r="1413" x14ac:dyDescent="0.2"/>
    <row r="1414" x14ac:dyDescent="0.2"/>
    <row r="1415" x14ac:dyDescent="0.2"/>
    <row r="1416" x14ac:dyDescent="0.2"/>
    <row r="1417" x14ac:dyDescent="0.2"/>
    <row r="1418" x14ac:dyDescent="0.2"/>
    <row r="1419" x14ac:dyDescent="0.2"/>
    <row r="1420" x14ac:dyDescent="0.2"/>
    <row r="1421" x14ac:dyDescent="0.2"/>
    <row r="1422" x14ac:dyDescent="0.2"/>
    <row r="1423" x14ac:dyDescent="0.2"/>
    <row r="1424" x14ac:dyDescent="0.2"/>
    <row r="1425" x14ac:dyDescent="0.2"/>
    <row r="1426" x14ac:dyDescent="0.2"/>
    <row r="1427" x14ac:dyDescent="0.2"/>
    <row r="1428" x14ac:dyDescent="0.2"/>
    <row r="1429" x14ac:dyDescent="0.2"/>
    <row r="1430" x14ac:dyDescent="0.2"/>
    <row r="1431" x14ac:dyDescent="0.2"/>
    <row r="1432" x14ac:dyDescent="0.2"/>
    <row r="1433" x14ac:dyDescent="0.2"/>
    <row r="1434" x14ac:dyDescent="0.2"/>
    <row r="1435" x14ac:dyDescent="0.2"/>
    <row r="1436" x14ac:dyDescent="0.2"/>
    <row r="1437" x14ac:dyDescent="0.2"/>
    <row r="1438" x14ac:dyDescent="0.2"/>
    <row r="1439" x14ac:dyDescent="0.2"/>
    <row r="1440" x14ac:dyDescent="0.2"/>
    <row r="1441" x14ac:dyDescent="0.2"/>
    <row r="1442" x14ac:dyDescent="0.2"/>
    <row r="1443" x14ac:dyDescent="0.2"/>
    <row r="1444" x14ac:dyDescent="0.2"/>
    <row r="1445" x14ac:dyDescent="0.2"/>
    <row r="1446" x14ac:dyDescent="0.2"/>
    <row r="1447" x14ac:dyDescent="0.2"/>
    <row r="1448" x14ac:dyDescent="0.2"/>
    <row r="1449" x14ac:dyDescent="0.2"/>
    <row r="1450" x14ac:dyDescent="0.2"/>
    <row r="1451" x14ac:dyDescent="0.2"/>
    <row r="1452" x14ac:dyDescent="0.2"/>
    <row r="1453" x14ac:dyDescent="0.2"/>
    <row r="1454" x14ac:dyDescent="0.2"/>
    <row r="1455" x14ac:dyDescent="0.2"/>
    <row r="1456" x14ac:dyDescent="0.2"/>
    <row r="1457" x14ac:dyDescent="0.2"/>
    <row r="1458" x14ac:dyDescent="0.2"/>
    <row r="1459" x14ac:dyDescent="0.2"/>
    <row r="1460" x14ac:dyDescent="0.2"/>
    <row r="1461" x14ac:dyDescent="0.2"/>
    <row r="1462" x14ac:dyDescent="0.2"/>
    <row r="1463" x14ac:dyDescent="0.2"/>
    <row r="1464" x14ac:dyDescent="0.2"/>
    <row r="1465" x14ac:dyDescent="0.2"/>
    <row r="1466" x14ac:dyDescent="0.2"/>
    <row r="1467" x14ac:dyDescent="0.2"/>
    <row r="1468" x14ac:dyDescent="0.2"/>
    <row r="1469" x14ac:dyDescent="0.2"/>
    <row r="1470" x14ac:dyDescent="0.2"/>
    <row r="1471" x14ac:dyDescent="0.2"/>
    <row r="1472" x14ac:dyDescent="0.2"/>
    <row r="1473" x14ac:dyDescent="0.2"/>
    <row r="1474" x14ac:dyDescent="0.2"/>
    <row r="1475" x14ac:dyDescent="0.2"/>
    <row r="1476" x14ac:dyDescent="0.2"/>
    <row r="1477" x14ac:dyDescent="0.2"/>
    <row r="1478" x14ac:dyDescent="0.2"/>
    <row r="1479" x14ac:dyDescent="0.2"/>
    <row r="1480" x14ac:dyDescent="0.2"/>
    <row r="1481" x14ac:dyDescent="0.2"/>
    <row r="1482" x14ac:dyDescent="0.2"/>
    <row r="1483" x14ac:dyDescent="0.2"/>
    <row r="1484" x14ac:dyDescent="0.2"/>
    <row r="1485" x14ac:dyDescent="0.2"/>
    <row r="1486" x14ac:dyDescent="0.2"/>
    <row r="1487" x14ac:dyDescent="0.2"/>
    <row r="1488" x14ac:dyDescent="0.2"/>
    <row r="1489" x14ac:dyDescent="0.2"/>
    <row r="1490" x14ac:dyDescent="0.2"/>
    <row r="1491" x14ac:dyDescent="0.2"/>
    <row r="1492" x14ac:dyDescent="0.2"/>
    <row r="1493" x14ac:dyDescent="0.2"/>
    <row r="1494" x14ac:dyDescent="0.2"/>
    <row r="1495" x14ac:dyDescent="0.2"/>
    <row r="1496" x14ac:dyDescent="0.2"/>
    <row r="1497" x14ac:dyDescent="0.2"/>
    <row r="1498" x14ac:dyDescent="0.2"/>
    <row r="1499" x14ac:dyDescent="0.2"/>
    <row r="1500" x14ac:dyDescent="0.2"/>
    <row r="1501" x14ac:dyDescent="0.2"/>
    <row r="1502" x14ac:dyDescent="0.2"/>
    <row r="1503" x14ac:dyDescent="0.2"/>
    <row r="1504" x14ac:dyDescent="0.2"/>
    <row r="1505" x14ac:dyDescent="0.2"/>
    <row r="1506" x14ac:dyDescent="0.2"/>
    <row r="1507" x14ac:dyDescent="0.2"/>
    <row r="1508" x14ac:dyDescent="0.2"/>
    <row r="1509" x14ac:dyDescent="0.2"/>
    <row r="1510" x14ac:dyDescent="0.2"/>
    <row r="1511" x14ac:dyDescent="0.2"/>
    <row r="1512" x14ac:dyDescent="0.2"/>
    <row r="1513" x14ac:dyDescent="0.2"/>
    <row r="1514" x14ac:dyDescent="0.2"/>
    <row r="1515" x14ac:dyDescent="0.2"/>
    <row r="1516" x14ac:dyDescent="0.2"/>
    <row r="1517" x14ac:dyDescent="0.2"/>
    <row r="1518" x14ac:dyDescent="0.2"/>
    <row r="1519" x14ac:dyDescent="0.2"/>
    <row r="1520" x14ac:dyDescent="0.2"/>
    <row r="1521" x14ac:dyDescent="0.2"/>
    <row r="1522" x14ac:dyDescent="0.2"/>
    <row r="1523" x14ac:dyDescent="0.2"/>
    <row r="1524" x14ac:dyDescent="0.2"/>
    <row r="1525" x14ac:dyDescent="0.2"/>
    <row r="1526" x14ac:dyDescent="0.2"/>
    <row r="1527" x14ac:dyDescent="0.2"/>
    <row r="1528" x14ac:dyDescent="0.2"/>
    <row r="1529" x14ac:dyDescent="0.2"/>
    <row r="1530" x14ac:dyDescent="0.2"/>
    <row r="1531" x14ac:dyDescent="0.2"/>
    <row r="1532" x14ac:dyDescent="0.2"/>
    <row r="1533" x14ac:dyDescent="0.2"/>
    <row r="1534" x14ac:dyDescent="0.2"/>
    <row r="1535" x14ac:dyDescent="0.2"/>
    <row r="1536" x14ac:dyDescent="0.2"/>
    <row r="1537" x14ac:dyDescent="0.2"/>
    <row r="1538" x14ac:dyDescent="0.2"/>
    <row r="1539" x14ac:dyDescent="0.2"/>
    <row r="1540" x14ac:dyDescent="0.2"/>
    <row r="1541" x14ac:dyDescent="0.2"/>
    <row r="1542" x14ac:dyDescent="0.2"/>
    <row r="1543" x14ac:dyDescent="0.2"/>
    <row r="1544" x14ac:dyDescent="0.2"/>
    <row r="1545" x14ac:dyDescent="0.2"/>
    <row r="1546" x14ac:dyDescent="0.2"/>
    <row r="1547" x14ac:dyDescent="0.2"/>
    <row r="1548" x14ac:dyDescent="0.2"/>
    <row r="1549" x14ac:dyDescent="0.2"/>
    <row r="1550" x14ac:dyDescent="0.2"/>
    <row r="1551" x14ac:dyDescent="0.2"/>
    <row r="1552" x14ac:dyDescent="0.2"/>
    <row r="1553" x14ac:dyDescent="0.2"/>
    <row r="1554" x14ac:dyDescent="0.2"/>
    <row r="1555" x14ac:dyDescent="0.2"/>
    <row r="1556" x14ac:dyDescent="0.2"/>
    <row r="1557" x14ac:dyDescent="0.2"/>
    <row r="1558" x14ac:dyDescent="0.2"/>
    <row r="1559" x14ac:dyDescent="0.2"/>
    <row r="1560" x14ac:dyDescent="0.2"/>
    <row r="1561" x14ac:dyDescent="0.2"/>
    <row r="1562" x14ac:dyDescent="0.2"/>
    <row r="1563" x14ac:dyDescent="0.2"/>
    <row r="1564" x14ac:dyDescent="0.2"/>
    <row r="1565" x14ac:dyDescent="0.2"/>
    <row r="1566" x14ac:dyDescent="0.2"/>
    <row r="1567" x14ac:dyDescent="0.2"/>
    <row r="1568" x14ac:dyDescent="0.2"/>
    <row r="1569" x14ac:dyDescent="0.2"/>
    <row r="1570" x14ac:dyDescent="0.2"/>
    <row r="1571" x14ac:dyDescent="0.2"/>
    <row r="1572" x14ac:dyDescent="0.2"/>
    <row r="1573" x14ac:dyDescent="0.2"/>
    <row r="1574" x14ac:dyDescent="0.2"/>
    <row r="1575" x14ac:dyDescent="0.2"/>
    <row r="1576" x14ac:dyDescent="0.2"/>
    <row r="1577" x14ac:dyDescent="0.2"/>
    <row r="1578" x14ac:dyDescent="0.2"/>
    <row r="1579" x14ac:dyDescent="0.2"/>
    <row r="1580" x14ac:dyDescent="0.2"/>
    <row r="1581" x14ac:dyDescent="0.2"/>
    <row r="1582" x14ac:dyDescent="0.2"/>
    <row r="1583" x14ac:dyDescent="0.2"/>
    <row r="1584" x14ac:dyDescent="0.2"/>
    <row r="1585" x14ac:dyDescent="0.2"/>
    <row r="1586" x14ac:dyDescent="0.2"/>
    <row r="1587" x14ac:dyDescent="0.2"/>
    <row r="1588" x14ac:dyDescent="0.2"/>
    <row r="1589" x14ac:dyDescent="0.2"/>
    <row r="1590" x14ac:dyDescent="0.2"/>
    <row r="1591" x14ac:dyDescent="0.2"/>
    <row r="1592" x14ac:dyDescent="0.2"/>
    <row r="1593" x14ac:dyDescent="0.2"/>
    <row r="1594" x14ac:dyDescent="0.2"/>
    <row r="1595" x14ac:dyDescent="0.2"/>
    <row r="1596" x14ac:dyDescent="0.2"/>
    <row r="1597" x14ac:dyDescent="0.2"/>
    <row r="1598" x14ac:dyDescent="0.2"/>
    <row r="1599" x14ac:dyDescent="0.2"/>
    <row r="1600" x14ac:dyDescent="0.2"/>
    <row r="1601" x14ac:dyDescent="0.2"/>
    <row r="1602" x14ac:dyDescent="0.2"/>
    <row r="1603" x14ac:dyDescent="0.2"/>
    <row r="1604" x14ac:dyDescent="0.2"/>
    <row r="1605" x14ac:dyDescent="0.2"/>
    <row r="1606" x14ac:dyDescent="0.2"/>
    <row r="1607" x14ac:dyDescent="0.2"/>
    <row r="1608" x14ac:dyDescent="0.2"/>
    <row r="1609" x14ac:dyDescent="0.2"/>
    <row r="1610" x14ac:dyDescent="0.2"/>
    <row r="1611" x14ac:dyDescent="0.2"/>
    <row r="1612" x14ac:dyDescent="0.2"/>
    <row r="1613" x14ac:dyDescent="0.2"/>
    <row r="1614" x14ac:dyDescent="0.2"/>
    <row r="1615" x14ac:dyDescent="0.2"/>
    <row r="1616" x14ac:dyDescent="0.2"/>
    <row r="1617" x14ac:dyDescent="0.2"/>
    <row r="1618" x14ac:dyDescent="0.2"/>
    <row r="1619" x14ac:dyDescent="0.2"/>
    <row r="1620" x14ac:dyDescent="0.2"/>
    <row r="1621" x14ac:dyDescent="0.2"/>
    <row r="1622" x14ac:dyDescent="0.2"/>
    <row r="1623" x14ac:dyDescent="0.2"/>
    <row r="1624" x14ac:dyDescent="0.2"/>
    <row r="1625" x14ac:dyDescent="0.2"/>
    <row r="1626" x14ac:dyDescent="0.2"/>
    <row r="1627" x14ac:dyDescent="0.2"/>
    <row r="1628" x14ac:dyDescent="0.2"/>
    <row r="1629" x14ac:dyDescent="0.2"/>
    <row r="1630" x14ac:dyDescent="0.2"/>
    <row r="1631" x14ac:dyDescent="0.2"/>
    <row r="1632" x14ac:dyDescent="0.2"/>
    <row r="1633" x14ac:dyDescent="0.2"/>
    <row r="1634" x14ac:dyDescent="0.2"/>
    <row r="1635" x14ac:dyDescent="0.2"/>
    <row r="1636" x14ac:dyDescent="0.2"/>
    <row r="1637" x14ac:dyDescent="0.2"/>
    <row r="1638" x14ac:dyDescent="0.2"/>
    <row r="1639" x14ac:dyDescent="0.2"/>
    <row r="1640" x14ac:dyDescent="0.2"/>
    <row r="1641" x14ac:dyDescent="0.2"/>
    <row r="1642" x14ac:dyDescent="0.2"/>
    <row r="1643" x14ac:dyDescent="0.2"/>
    <row r="1644" x14ac:dyDescent="0.2"/>
    <row r="1645" x14ac:dyDescent="0.2"/>
    <row r="1646" x14ac:dyDescent="0.2"/>
    <row r="1647" x14ac:dyDescent="0.2"/>
    <row r="1648" x14ac:dyDescent="0.2"/>
    <row r="1649" x14ac:dyDescent="0.2"/>
    <row r="1650" x14ac:dyDescent="0.2"/>
    <row r="1651" x14ac:dyDescent="0.2"/>
    <row r="1652" x14ac:dyDescent="0.2"/>
    <row r="1653" x14ac:dyDescent="0.2"/>
    <row r="1654" x14ac:dyDescent="0.2"/>
    <row r="1655" x14ac:dyDescent="0.2"/>
    <row r="1656" x14ac:dyDescent="0.2"/>
    <row r="1657" x14ac:dyDescent="0.2"/>
    <row r="1658" x14ac:dyDescent="0.2"/>
    <row r="1659" x14ac:dyDescent="0.2"/>
    <row r="1660" x14ac:dyDescent="0.2"/>
    <row r="1661" x14ac:dyDescent="0.2"/>
    <row r="1662" x14ac:dyDescent="0.2"/>
    <row r="1663" x14ac:dyDescent="0.2"/>
    <row r="1664" x14ac:dyDescent="0.2"/>
    <row r="1665" x14ac:dyDescent="0.2"/>
    <row r="1666" x14ac:dyDescent="0.2"/>
    <row r="1667" x14ac:dyDescent="0.2"/>
    <row r="1668" x14ac:dyDescent="0.2"/>
    <row r="1669" x14ac:dyDescent="0.2"/>
    <row r="1670" x14ac:dyDescent="0.2"/>
    <row r="1671" x14ac:dyDescent="0.2"/>
    <row r="1672" x14ac:dyDescent="0.2"/>
    <row r="1673" x14ac:dyDescent="0.2"/>
    <row r="1674" x14ac:dyDescent="0.2"/>
    <row r="1675" x14ac:dyDescent="0.2"/>
    <row r="1676" x14ac:dyDescent="0.2"/>
    <row r="1677" x14ac:dyDescent="0.2"/>
    <row r="1678" x14ac:dyDescent="0.2"/>
    <row r="1679" x14ac:dyDescent="0.2"/>
    <row r="1680" x14ac:dyDescent="0.2"/>
    <row r="1681" x14ac:dyDescent="0.2"/>
    <row r="1682" x14ac:dyDescent="0.2"/>
    <row r="1683" x14ac:dyDescent="0.2"/>
    <row r="1684" x14ac:dyDescent="0.2"/>
    <row r="1685" x14ac:dyDescent="0.2"/>
    <row r="1686" x14ac:dyDescent="0.2"/>
    <row r="1687" x14ac:dyDescent="0.2"/>
    <row r="1688" x14ac:dyDescent="0.2"/>
    <row r="1689" x14ac:dyDescent="0.2"/>
    <row r="1690" x14ac:dyDescent="0.2"/>
    <row r="1691" x14ac:dyDescent="0.2"/>
    <row r="1692" x14ac:dyDescent="0.2"/>
    <row r="1693" x14ac:dyDescent="0.2"/>
    <row r="1694" x14ac:dyDescent="0.2"/>
    <row r="1695" x14ac:dyDescent="0.2"/>
    <row r="1696" x14ac:dyDescent="0.2"/>
    <row r="1697" x14ac:dyDescent="0.2"/>
    <row r="1698" x14ac:dyDescent="0.2"/>
    <row r="1699" x14ac:dyDescent="0.2"/>
    <row r="1700" x14ac:dyDescent="0.2"/>
    <row r="1701" x14ac:dyDescent="0.2"/>
    <row r="1702" x14ac:dyDescent="0.2"/>
    <row r="1703" x14ac:dyDescent="0.2"/>
    <row r="1704" x14ac:dyDescent="0.2"/>
    <row r="1705" x14ac:dyDescent="0.2"/>
    <row r="1706" x14ac:dyDescent="0.2"/>
    <row r="1707" x14ac:dyDescent="0.2"/>
    <row r="1708" x14ac:dyDescent="0.2"/>
    <row r="1709" x14ac:dyDescent="0.2"/>
    <row r="1710" x14ac:dyDescent="0.2"/>
    <row r="1711" x14ac:dyDescent="0.2"/>
    <row r="1712" x14ac:dyDescent="0.2"/>
    <row r="1713" x14ac:dyDescent="0.2"/>
    <row r="1714" x14ac:dyDescent="0.2"/>
    <row r="1715" x14ac:dyDescent="0.2"/>
    <row r="1716" x14ac:dyDescent="0.2"/>
    <row r="1717" x14ac:dyDescent="0.2"/>
    <row r="1718" x14ac:dyDescent="0.2"/>
    <row r="1719" x14ac:dyDescent="0.2"/>
    <row r="1720" x14ac:dyDescent="0.2"/>
    <row r="1721" x14ac:dyDescent="0.2"/>
    <row r="1722" x14ac:dyDescent="0.2"/>
    <row r="1723" x14ac:dyDescent="0.2"/>
    <row r="1724" x14ac:dyDescent="0.2"/>
    <row r="1725" x14ac:dyDescent="0.2"/>
    <row r="1726" x14ac:dyDescent="0.2"/>
    <row r="1727" x14ac:dyDescent="0.2"/>
    <row r="1728" x14ac:dyDescent="0.2"/>
    <row r="1729" x14ac:dyDescent="0.2"/>
    <row r="1730" x14ac:dyDescent="0.2"/>
    <row r="1731" x14ac:dyDescent="0.2"/>
    <row r="1732" x14ac:dyDescent="0.2"/>
    <row r="1733" x14ac:dyDescent="0.2"/>
    <row r="1734" x14ac:dyDescent="0.2"/>
    <row r="1735" x14ac:dyDescent="0.2"/>
    <row r="1736" x14ac:dyDescent="0.2"/>
    <row r="1737" x14ac:dyDescent="0.2"/>
    <row r="1738" x14ac:dyDescent="0.2"/>
    <row r="1739" x14ac:dyDescent="0.2"/>
    <row r="1740" x14ac:dyDescent="0.2"/>
    <row r="1741" x14ac:dyDescent="0.2"/>
    <row r="1742" x14ac:dyDescent="0.2"/>
    <row r="1743" x14ac:dyDescent="0.2"/>
    <row r="1744" x14ac:dyDescent="0.2"/>
    <row r="1745" x14ac:dyDescent="0.2"/>
    <row r="1746" x14ac:dyDescent="0.2"/>
    <row r="1747" x14ac:dyDescent="0.2"/>
    <row r="1748" x14ac:dyDescent="0.2"/>
    <row r="1749" x14ac:dyDescent="0.2"/>
    <row r="1750" x14ac:dyDescent="0.2"/>
    <row r="1751" x14ac:dyDescent="0.2"/>
    <row r="1752" x14ac:dyDescent="0.2"/>
    <row r="1753" x14ac:dyDescent="0.2"/>
    <row r="1754" x14ac:dyDescent="0.2"/>
    <row r="1755" x14ac:dyDescent="0.2"/>
    <row r="1756" x14ac:dyDescent="0.2"/>
    <row r="1757" x14ac:dyDescent="0.2"/>
    <row r="1758" x14ac:dyDescent="0.2"/>
    <row r="1759" x14ac:dyDescent="0.2"/>
    <row r="1760" x14ac:dyDescent="0.2"/>
    <row r="1761" x14ac:dyDescent="0.2"/>
    <row r="1762" x14ac:dyDescent="0.2"/>
    <row r="1763" x14ac:dyDescent="0.2"/>
    <row r="1764" x14ac:dyDescent="0.2"/>
    <row r="1765" x14ac:dyDescent="0.2"/>
    <row r="1766" x14ac:dyDescent="0.2"/>
    <row r="1767" x14ac:dyDescent="0.2"/>
    <row r="1768" x14ac:dyDescent="0.2"/>
    <row r="1769" x14ac:dyDescent="0.2"/>
    <row r="1770" x14ac:dyDescent="0.2"/>
    <row r="1771" x14ac:dyDescent="0.2"/>
    <row r="1772" x14ac:dyDescent="0.2"/>
    <row r="1773" x14ac:dyDescent="0.2"/>
    <row r="1774" x14ac:dyDescent="0.2"/>
    <row r="1775" x14ac:dyDescent="0.2"/>
    <row r="1776" x14ac:dyDescent="0.2"/>
    <row r="1777" x14ac:dyDescent="0.2"/>
    <row r="1778" x14ac:dyDescent="0.2"/>
    <row r="1779" x14ac:dyDescent="0.2"/>
    <row r="1780" x14ac:dyDescent="0.2"/>
    <row r="1781" x14ac:dyDescent="0.2"/>
    <row r="1782" x14ac:dyDescent="0.2"/>
    <row r="1783" x14ac:dyDescent="0.2"/>
    <row r="1784" x14ac:dyDescent="0.2"/>
    <row r="1785" x14ac:dyDescent="0.2"/>
    <row r="1786" x14ac:dyDescent="0.2"/>
    <row r="1787" x14ac:dyDescent="0.2"/>
    <row r="1788" x14ac:dyDescent="0.2"/>
    <row r="1789" x14ac:dyDescent="0.2"/>
    <row r="1790" x14ac:dyDescent="0.2"/>
    <row r="1791" x14ac:dyDescent="0.2"/>
    <row r="1792" x14ac:dyDescent="0.2"/>
    <row r="1793" x14ac:dyDescent="0.2"/>
    <row r="1794" x14ac:dyDescent="0.2"/>
    <row r="1795" x14ac:dyDescent="0.2"/>
    <row r="1796" x14ac:dyDescent="0.2"/>
    <row r="1797" x14ac:dyDescent="0.2"/>
    <row r="1798" x14ac:dyDescent="0.2"/>
    <row r="1799" x14ac:dyDescent="0.2"/>
    <row r="1800" x14ac:dyDescent="0.2"/>
    <row r="1801" x14ac:dyDescent="0.2"/>
    <row r="1802" x14ac:dyDescent="0.2"/>
    <row r="1803" x14ac:dyDescent="0.2"/>
    <row r="1804" x14ac:dyDescent="0.2"/>
    <row r="1805" x14ac:dyDescent="0.2"/>
    <row r="1806" x14ac:dyDescent="0.2"/>
    <row r="1807" x14ac:dyDescent="0.2"/>
    <row r="1808" x14ac:dyDescent="0.2"/>
    <row r="1809" x14ac:dyDescent="0.2"/>
    <row r="1810" x14ac:dyDescent="0.2"/>
    <row r="1811" x14ac:dyDescent="0.2"/>
    <row r="1812" x14ac:dyDescent="0.2"/>
    <row r="1813" x14ac:dyDescent="0.2"/>
    <row r="1814" x14ac:dyDescent="0.2"/>
    <row r="1815" x14ac:dyDescent="0.2"/>
    <row r="1816" x14ac:dyDescent="0.2"/>
    <row r="1817" x14ac:dyDescent="0.2"/>
    <row r="1818" x14ac:dyDescent="0.2"/>
    <row r="1819" x14ac:dyDescent="0.2"/>
    <row r="1820" x14ac:dyDescent="0.2"/>
    <row r="1821" x14ac:dyDescent="0.2"/>
    <row r="1822" x14ac:dyDescent="0.2"/>
    <row r="1823" x14ac:dyDescent="0.2"/>
    <row r="1824" x14ac:dyDescent="0.2"/>
    <row r="1825" x14ac:dyDescent="0.2"/>
    <row r="1826" x14ac:dyDescent="0.2"/>
    <row r="1827" x14ac:dyDescent="0.2"/>
    <row r="1828" x14ac:dyDescent="0.2"/>
    <row r="1829" x14ac:dyDescent="0.2"/>
    <row r="1830" x14ac:dyDescent="0.2"/>
    <row r="1831" x14ac:dyDescent="0.2"/>
    <row r="1832" x14ac:dyDescent="0.2"/>
    <row r="1833" x14ac:dyDescent="0.2"/>
    <row r="1834" x14ac:dyDescent="0.2"/>
    <row r="1835" x14ac:dyDescent="0.2"/>
    <row r="1836" x14ac:dyDescent="0.2"/>
    <row r="1837" x14ac:dyDescent="0.2"/>
    <row r="1838" x14ac:dyDescent="0.2"/>
    <row r="1839" x14ac:dyDescent="0.2"/>
    <row r="1840" x14ac:dyDescent="0.2"/>
    <row r="1841" x14ac:dyDescent="0.2"/>
    <row r="1842" x14ac:dyDescent="0.2"/>
    <row r="1843" x14ac:dyDescent="0.2"/>
    <row r="1844" x14ac:dyDescent="0.2"/>
    <row r="1845" x14ac:dyDescent="0.2"/>
    <row r="1846" x14ac:dyDescent="0.2"/>
    <row r="1847" x14ac:dyDescent="0.2"/>
    <row r="1848" x14ac:dyDescent="0.2"/>
    <row r="1849" x14ac:dyDescent="0.2"/>
    <row r="1850" x14ac:dyDescent="0.2"/>
    <row r="1851" x14ac:dyDescent="0.2"/>
    <row r="1852" x14ac:dyDescent="0.2"/>
    <row r="1853" x14ac:dyDescent="0.2"/>
    <row r="1854" x14ac:dyDescent="0.2"/>
    <row r="1855" x14ac:dyDescent="0.2"/>
    <row r="1856" x14ac:dyDescent="0.2"/>
    <row r="1857" x14ac:dyDescent="0.2"/>
    <row r="1858" x14ac:dyDescent="0.2"/>
    <row r="1859" x14ac:dyDescent="0.2"/>
    <row r="1860" x14ac:dyDescent="0.2"/>
    <row r="1861" x14ac:dyDescent="0.2"/>
    <row r="1862" x14ac:dyDescent="0.2"/>
    <row r="1863" x14ac:dyDescent="0.2"/>
    <row r="1864" x14ac:dyDescent="0.2"/>
    <row r="1865" x14ac:dyDescent="0.2"/>
    <row r="1866" x14ac:dyDescent="0.2"/>
    <row r="1867" x14ac:dyDescent="0.2"/>
    <row r="1868" x14ac:dyDescent="0.2"/>
    <row r="1869" x14ac:dyDescent="0.2"/>
    <row r="1870" x14ac:dyDescent="0.2"/>
    <row r="1871" x14ac:dyDescent="0.2"/>
    <row r="1872" x14ac:dyDescent="0.2"/>
    <row r="1873" x14ac:dyDescent="0.2"/>
    <row r="1874" x14ac:dyDescent="0.2"/>
    <row r="1875" x14ac:dyDescent="0.2"/>
    <row r="1876" x14ac:dyDescent="0.2"/>
    <row r="1877" x14ac:dyDescent="0.2"/>
    <row r="1878" x14ac:dyDescent="0.2"/>
    <row r="1879" x14ac:dyDescent="0.2"/>
    <row r="1880" x14ac:dyDescent="0.2"/>
    <row r="1881" x14ac:dyDescent="0.2"/>
    <row r="1882" x14ac:dyDescent="0.2"/>
    <row r="1883" x14ac:dyDescent="0.2"/>
    <row r="1884" x14ac:dyDescent="0.2"/>
    <row r="1885" x14ac:dyDescent="0.2"/>
    <row r="1886" x14ac:dyDescent="0.2"/>
    <row r="1887" x14ac:dyDescent="0.2"/>
    <row r="1888" x14ac:dyDescent="0.2"/>
    <row r="1889" x14ac:dyDescent="0.2"/>
    <row r="1890" x14ac:dyDescent="0.2"/>
    <row r="1891" x14ac:dyDescent="0.2"/>
    <row r="1892" x14ac:dyDescent="0.2"/>
    <row r="1893" x14ac:dyDescent="0.2"/>
    <row r="1894" x14ac:dyDescent="0.2"/>
    <row r="1895" x14ac:dyDescent="0.2"/>
    <row r="1896" x14ac:dyDescent="0.2"/>
    <row r="1897" x14ac:dyDescent="0.2"/>
    <row r="1898" x14ac:dyDescent="0.2"/>
    <row r="1899" x14ac:dyDescent="0.2"/>
    <row r="1900" x14ac:dyDescent="0.2"/>
    <row r="1901" x14ac:dyDescent="0.2"/>
    <row r="1902" x14ac:dyDescent="0.2"/>
    <row r="1903" x14ac:dyDescent="0.2"/>
    <row r="1904" x14ac:dyDescent="0.2"/>
    <row r="1905" x14ac:dyDescent="0.2"/>
    <row r="1906" x14ac:dyDescent="0.2"/>
    <row r="1907" x14ac:dyDescent="0.2"/>
    <row r="1908" x14ac:dyDescent="0.2"/>
    <row r="1909" x14ac:dyDescent="0.2"/>
    <row r="1910" x14ac:dyDescent="0.2"/>
    <row r="1911" x14ac:dyDescent="0.2"/>
    <row r="1912" x14ac:dyDescent="0.2"/>
    <row r="1913" x14ac:dyDescent="0.2"/>
    <row r="1914" x14ac:dyDescent="0.2"/>
    <row r="1915" x14ac:dyDescent="0.2"/>
    <row r="1916" x14ac:dyDescent="0.2"/>
    <row r="1917" x14ac:dyDescent="0.2"/>
    <row r="1918" x14ac:dyDescent="0.2"/>
    <row r="1919" x14ac:dyDescent="0.2"/>
    <row r="1920" x14ac:dyDescent="0.2"/>
    <row r="1921" x14ac:dyDescent="0.2"/>
    <row r="1922" x14ac:dyDescent="0.2"/>
    <row r="1923" x14ac:dyDescent="0.2"/>
    <row r="1924" x14ac:dyDescent="0.2"/>
    <row r="1925" x14ac:dyDescent="0.2"/>
    <row r="1926" x14ac:dyDescent="0.2"/>
    <row r="1927" x14ac:dyDescent="0.2"/>
    <row r="1928" x14ac:dyDescent="0.2"/>
    <row r="1929" x14ac:dyDescent="0.2"/>
    <row r="1930" x14ac:dyDescent="0.2"/>
    <row r="1931" x14ac:dyDescent="0.2"/>
    <row r="1932" x14ac:dyDescent="0.2"/>
    <row r="1933" x14ac:dyDescent="0.2"/>
    <row r="1934" x14ac:dyDescent="0.2"/>
    <row r="1935" x14ac:dyDescent="0.2"/>
    <row r="1936" x14ac:dyDescent="0.2"/>
    <row r="1937" x14ac:dyDescent="0.2"/>
    <row r="1938" x14ac:dyDescent="0.2"/>
    <row r="1939" x14ac:dyDescent="0.2"/>
    <row r="1940" x14ac:dyDescent="0.2"/>
    <row r="1941" x14ac:dyDescent="0.2"/>
    <row r="1942" x14ac:dyDescent="0.2"/>
    <row r="1943" x14ac:dyDescent="0.2"/>
    <row r="1944" x14ac:dyDescent="0.2"/>
    <row r="1945" x14ac:dyDescent="0.2"/>
    <row r="1946" x14ac:dyDescent="0.2"/>
    <row r="1947" x14ac:dyDescent="0.2"/>
    <row r="1948" x14ac:dyDescent="0.2"/>
    <row r="1949" x14ac:dyDescent="0.2"/>
    <row r="1950" x14ac:dyDescent="0.2"/>
    <row r="1951" x14ac:dyDescent="0.2"/>
    <row r="1952" x14ac:dyDescent="0.2"/>
    <row r="1953" x14ac:dyDescent="0.2"/>
    <row r="1954" x14ac:dyDescent="0.2"/>
    <row r="1955" x14ac:dyDescent="0.2"/>
    <row r="1956" x14ac:dyDescent="0.2"/>
    <row r="1957" x14ac:dyDescent="0.2"/>
    <row r="1958" x14ac:dyDescent="0.2"/>
    <row r="1959" x14ac:dyDescent="0.2"/>
    <row r="1960" x14ac:dyDescent="0.2"/>
    <row r="1961" x14ac:dyDescent="0.2"/>
    <row r="1962" x14ac:dyDescent="0.2"/>
    <row r="1963" x14ac:dyDescent="0.2"/>
    <row r="1964" x14ac:dyDescent="0.2"/>
    <row r="1965" x14ac:dyDescent="0.2"/>
    <row r="1966" x14ac:dyDescent="0.2"/>
    <row r="1967" x14ac:dyDescent="0.2"/>
    <row r="1968" x14ac:dyDescent="0.2"/>
    <row r="1969" x14ac:dyDescent="0.2"/>
    <row r="1970" x14ac:dyDescent="0.2"/>
    <row r="1971" x14ac:dyDescent="0.2"/>
    <row r="1972" x14ac:dyDescent="0.2"/>
    <row r="1973" x14ac:dyDescent="0.2"/>
    <row r="1974" x14ac:dyDescent="0.2"/>
    <row r="1975" x14ac:dyDescent="0.2"/>
    <row r="1976" x14ac:dyDescent="0.2"/>
    <row r="1977" x14ac:dyDescent="0.2"/>
    <row r="1978" x14ac:dyDescent="0.2"/>
    <row r="1979" x14ac:dyDescent="0.2"/>
    <row r="1980" x14ac:dyDescent="0.2"/>
    <row r="1981" x14ac:dyDescent="0.2"/>
    <row r="1982" x14ac:dyDescent="0.2"/>
    <row r="1983" x14ac:dyDescent="0.2"/>
    <row r="1984" x14ac:dyDescent="0.2"/>
    <row r="1985" x14ac:dyDescent="0.2"/>
    <row r="1986" x14ac:dyDescent="0.2"/>
    <row r="1987" x14ac:dyDescent="0.2"/>
    <row r="1988" x14ac:dyDescent="0.2"/>
    <row r="1989" x14ac:dyDescent="0.2"/>
    <row r="1990" x14ac:dyDescent="0.2"/>
    <row r="1991" x14ac:dyDescent="0.2"/>
    <row r="1992" x14ac:dyDescent="0.2"/>
    <row r="1993" x14ac:dyDescent="0.2"/>
    <row r="1994" x14ac:dyDescent="0.2"/>
    <row r="1995" x14ac:dyDescent="0.2"/>
    <row r="1996" x14ac:dyDescent="0.2"/>
    <row r="1997" x14ac:dyDescent="0.2"/>
    <row r="1998" x14ac:dyDescent="0.2"/>
    <row r="1999" x14ac:dyDescent="0.2"/>
    <row r="2000" x14ac:dyDescent="0.2"/>
    <row r="2001" x14ac:dyDescent="0.2"/>
    <row r="2002" x14ac:dyDescent="0.2"/>
    <row r="2003" x14ac:dyDescent="0.2"/>
    <row r="2004" x14ac:dyDescent="0.2"/>
    <row r="2005" x14ac:dyDescent="0.2"/>
    <row r="2006" x14ac:dyDescent="0.2"/>
    <row r="2007" x14ac:dyDescent="0.2"/>
    <row r="2008" x14ac:dyDescent="0.2"/>
    <row r="2009" x14ac:dyDescent="0.2"/>
    <row r="2010" x14ac:dyDescent="0.2"/>
    <row r="2011" x14ac:dyDescent="0.2"/>
    <row r="2012" x14ac:dyDescent="0.2"/>
    <row r="2013" x14ac:dyDescent="0.2"/>
    <row r="2014" x14ac:dyDescent="0.2"/>
    <row r="2015" x14ac:dyDescent="0.2"/>
    <row r="2016" x14ac:dyDescent="0.2"/>
    <row r="2017" x14ac:dyDescent="0.2"/>
    <row r="2018" x14ac:dyDescent="0.2"/>
    <row r="2019" x14ac:dyDescent="0.2"/>
    <row r="2020" x14ac:dyDescent="0.2"/>
    <row r="2021" x14ac:dyDescent="0.2"/>
    <row r="2022" x14ac:dyDescent="0.2"/>
    <row r="2023" x14ac:dyDescent="0.2"/>
    <row r="2024" x14ac:dyDescent="0.2"/>
    <row r="2025" x14ac:dyDescent="0.2"/>
    <row r="2026" x14ac:dyDescent="0.2"/>
    <row r="2027" x14ac:dyDescent="0.2"/>
    <row r="2028" x14ac:dyDescent="0.2"/>
    <row r="2029" x14ac:dyDescent="0.2"/>
    <row r="2030" x14ac:dyDescent="0.2"/>
    <row r="2031" x14ac:dyDescent="0.2"/>
    <row r="2032" x14ac:dyDescent="0.2"/>
    <row r="2033" x14ac:dyDescent="0.2"/>
    <row r="2034" x14ac:dyDescent="0.2"/>
    <row r="2035" x14ac:dyDescent="0.2"/>
    <row r="2036" x14ac:dyDescent="0.2"/>
    <row r="2037" x14ac:dyDescent="0.2"/>
    <row r="2038" x14ac:dyDescent="0.2"/>
    <row r="2039" x14ac:dyDescent="0.2"/>
    <row r="2040" x14ac:dyDescent="0.2"/>
    <row r="2041" x14ac:dyDescent="0.2"/>
    <row r="2042" x14ac:dyDescent="0.2"/>
    <row r="2043" x14ac:dyDescent="0.2"/>
    <row r="2044" x14ac:dyDescent="0.2"/>
    <row r="2045" x14ac:dyDescent="0.2"/>
    <row r="2046" x14ac:dyDescent="0.2"/>
    <row r="2047" x14ac:dyDescent="0.2"/>
    <row r="2048" x14ac:dyDescent="0.2"/>
    <row r="2049" x14ac:dyDescent="0.2"/>
    <row r="2050" x14ac:dyDescent="0.2"/>
    <row r="2051" x14ac:dyDescent="0.2"/>
    <row r="2052" x14ac:dyDescent="0.2"/>
    <row r="2053" x14ac:dyDescent="0.2"/>
    <row r="2054" x14ac:dyDescent="0.2"/>
    <row r="2055" x14ac:dyDescent="0.2"/>
    <row r="2056" x14ac:dyDescent="0.2"/>
    <row r="2057" x14ac:dyDescent="0.2"/>
    <row r="2058" x14ac:dyDescent="0.2"/>
    <row r="2059" x14ac:dyDescent="0.2"/>
    <row r="2060" x14ac:dyDescent="0.2"/>
    <row r="2061" x14ac:dyDescent="0.2"/>
    <row r="2062" x14ac:dyDescent="0.2"/>
    <row r="2063" x14ac:dyDescent="0.2"/>
    <row r="2064" x14ac:dyDescent="0.2"/>
    <row r="2065" x14ac:dyDescent="0.2"/>
    <row r="2066" x14ac:dyDescent="0.2"/>
    <row r="2067" x14ac:dyDescent="0.2"/>
    <row r="2068" x14ac:dyDescent="0.2"/>
    <row r="2069" x14ac:dyDescent="0.2"/>
    <row r="2070" x14ac:dyDescent="0.2"/>
    <row r="2071" x14ac:dyDescent="0.2"/>
    <row r="2072" x14ac:dyDescent="0.2"/>
    <row r="2073" x14ac:dyDescent="0.2"/>
    <row r="2074" x14ac:dyDescent="0.2"/>
    <row r="2075" x14ac:dyDescent="0.2"/>
    <row r="2076" x14ac:dyDescent="0.2"/>
    <row r="2077" x14ac:dyDescent="0.2"/>
    <row r="2078" x14ac:dyDescent="0.2"/>
    <row r="2079" x14ac:dyDescent="0.2"/>
    <row r="2080" x14ac:dyDescent="0.2"/>
    <row r="2081" x14ac:dyDescent="0.2"/>
    <row r="2082" x14ac:dyDescent="0.2"/>
    <row r="2083" x14ac:dyDescent="0.2"/>
    <row r="2084" x14ac:dyDescent="0.2"/>
    <row r="2085" x14ac:dyDescent="0.2"/>
    <row r="2086" x14ac:dyDescent="0.2"/>
    <row r="2087" x14ac:dyDescent="0.2"/>
    <row r="2088" x14ac:dyDescent="0.2"/>
    <row r="2089" x14ac:dyDescent="0.2"/>
    <row r="2090" x14ac:dyDescent="0.2"/>
    <row r="2091" x14ac:dyDescent="0.2"/>
    <row r="2092" x14ac:dyDescent="0.2"/>
    <row r="2093" x14ac:dyDescent="0.2"/>
    <row r="2094" x14ac:dyDescent="0.2"/>
    <row r="2095" x14ac:dyDescent="0.2"/>
    <row r="2096" x14ac:dyDescent="0.2"/>
    <row r="2097" x14ac:dyDescent="0.2"/>
    <row r="2098" x14ac:dyDescent="0.2"/>
    <row r="2099" x14ac:dyDescent="0.2"/>
    <row r="2100" x14ac:dyDescent="0.2"/>
    <row r="2101" x14ac:dyDescent="0.2"/>
    <row r="2102" x14ac:dyDescent="0.2"/>
    <row r="2103" x14ac:dyDescent="0.2"/>
    <row r="2104" x14ac:dyDescent="0.2"/>
    <row r="2105" x14ac:dyDescent="0.2"/>
    <row r="2106" x14ac:dyDescent="0.2"/>
    <row r="2107" x14ac:dyDescent="0.2"/>
    <row r="2108" x14ac:dyDescent="0.2"/>
    <row r="2109" x14ac:dyDescent="0.2"/>
    <row r="2110" x14ac:dyDescent="0.2"/>
    <row r="2111" x14ac:dyDescent="0.2"/>
    <row r="2112" x14ac:dyDescent="0.2"/>
    <row r="2113" x14ac:dyDescent="0.2"/>
    <row r="2114" x14ac:dyDescent="0.2"/>
    <row r="2115" x14ac:dyDescent="0.2"/>
    <row r="2116" x14ac:dyDescent="0.2"/>
    <row r="2117" x14ac:dyDescent="0.2"/>
    <row r="2118" x14ac:dyDescent="0.2"/>
    <row r="2119" x14ac:dyDescent="0.2"/>
    <row r="2120" x14ac:dyDescent="0.2"/>
    <row r="2121" x14ac:dyDescent="0.2"/>
    <row r="2122" x14ac:dyDescent="0.2"/>
    <row r="2123" x14ac:dyDescent="0.2"/>
    <row r="2124" x14ac:dyDescent="0.2"/>
    <row r="2125" x14ac:dyDescent="0.2"/>
    <row r="2126" x14ac:dyDescent="0.2"/>
    <row r="2127" x14ac:dyDescent="0.2"/>
    <row r="2128" x14ac:dyDescent="0.2"/>
    <row r="2129" x14ac:dyDescent="0.2"/>
    <row r="2130" x14ac:dyDescent="0.2"/>
    <row r="2131" x14ac:dyDescent="0.2"/>
    <row r="2132" x14ac:dyDescent="0.2"/>
    <row r="2133" x14ac:dyDescent="0.2"/>
    <row r="2134" x14ac:dyDescent="0.2"/>
    <row r="2135" x14ac:dyDescent="0.2"/>
    <row r="2136" x14ac:dyDescent="0.2"/>
    <row r="2137" x14ac:dyDescent="0.2"/>
    <row r="2138" x14ac:dyDescent="0.2"/>
    <row r="2139" x14ac:dyDescent="0.2"/>
    <row r="2140" x14ac:dyDescent="0.2"/>
    <row r="2141" x14ac:dyDescent="0.2"/>
    <row r="2142" x14ac:dyDescent="0.2"/>
    <row r="2143" x14ac:dyDescent="0.2"/>
    <row r="2144" x14ac:dyDescent="0.2"/>
    <row r="2145" x14ac:dyDescent="0.2"/>
    <row r="2146" x14ac:dyDescent="0.2"/>
    <row r="2147" x14ac:dyDescent="0.2"/>
    <row r="2148" x14ac:dyDescent="0.2"/>
    <row r="2149" x14ac:dyDescent="0.2"/>
    <row r="2150" x14ac:dyDescent="0.2"/>
    <row r="2151" x14ac:dyDescent="0.2"/>
    <row r="2152" x14ac:dyDescent="0.2"/>
    <row r="2153" x14ac:dyDescent="0.2"/>
    <row r="2154" x14ac:dyDescent="0.2"/>
    <row r="2155" x14ac:dyDescent="0.2"/>
    <row r="2156" x14ac:dyDescent="0.2"/>
    <row r="2157" x14ac:dyDescent="0.2"/>
    <row r="2158" x14ac:dyDescent="0.2"/>
    <row r="2159" x14ac:dyDescent="0.2"/>
    <row r="2160" x14ac:dyDescent="0.2"/>
    <row r="2161" x14ac:dyDescent="0.2"/>
    <row r="2162" x14ac:dyDescent="0.2"/>
    <row r="2163" x14ac:dyDescent="0.2"/>
    <row r="2164" x14ac:dyDescent="0.2"/>
    <row r="2165" x14ac:dyDescent="0.2"/>
    <row r="2166" x14ac:dyDescent="0.2"/>
    <row r="2167" x14ac:dyDescent="0.2"/>
    <row r="2168" x14ac:dyDescent="0.2"/>
    <row r="2169" x14ac:dyDescent="0.2"/>
    <row r="2170" x14ac:dyDescent="0.2"/>
    <row r="2171" x14ac:dyDescent="0.2"/>
    <row r="2172" x14ac:dyDescent="0.2"/>
    <row r="2173" x14ac:dyDescent="0.2"/>
    <row r="2174" x14ac:dyDescent="0.2"/>
    <row r="2175" x14ac:dyDescent="0.2"/>
    <row r="2176" x14ac:dyDescent="0.2"/>
    <row r="2177" x14ac:dyDescent="0.2"/>
    <row r="2178" x14ac:dyDescent="0.2"/>
    <row r="2179" x14ac:dyDescent="0.2"/>
    <row r="2180" x14ac:dyDescent="0.2"/>
    <row r="2181" x14ac:dyDescent="0.2"/>
    <row r="2182" x14ac:dyDescent="0.2"/>
    <row r="2183" x14ac:dyDescent="0.2"/>
    <row r="2184" x14ac:dyDescent="0.2"/>
    <row r="2185" x14ac:dyDescent="0.2"/>
    <row r="2186" x14ac:dyDescent="0.2"/>
    <row r="2187" x14ac:dyDescent="0.2"/>
    <row r="2188" x14ac:dyDescent="0.2"/>
    <row r="2189" x14ac:dyDescent="0.2"/>
    <row r="2190" x14ac:dyDescent="0.2"/>
    <row r="2191" x14ac:dyDescent="0.2"/>
    <row r="2192" x14ac:dyDescent="0.2"/>
    <row r="2193" x14ac:dyDescent="0.2"/>
    <row r="2194" x14ac:dyDescent="0.2"/>
    <row r="2195" x14ac:dyDescent="0.2"/>
    <row r="2196" x14ac:dyDescent="0.2"/>
    <row r="2197" x14ac:dyDescent="0.2"/>
    <row r="2198" x14ac:dyDescent="0.2"/>
    <row r="2199" x14ac:dyDescent="0.2"/>
    <row r="2200" x14ac:dyDescent="0.2"/>
    <row r="2201" x14ac:dyDescent="0.2"/>
    <row r="2202" x14ac:dyDescent="0.2"/>
    <row r="2203" x14ac:dyDescent="0.2"/>
    <row r="2204" x14ac:dyDescent="0.2"/>
    <row r="2205" x14ac:dyDescent="0.2"/>
    <row r="2206" x14ac:dyDescent="0.2"/>
    <row r="2207" x14ac:dyDescent="0.2"/>
    <row r="2208" x14ac:dyDescent="0.2"/>
    <row r="2209" x14ac:dyDescent="0.2"/>
    <row r="2210" x14ac:dyDescent="0.2"/>
    <row r="2211" x14ac:dyDescent="0.2"/>
    <row r="2212" x14ac:dyDescent="0.2"/>
    <row r="2213" x14ac:dyDescent="0.2"/>
    <row r="2214" x14ac:dyDescent="0.2"/>
    <row r="2215" x14ac:dyDescent="0.2"/>
    <row r="2216" x14ac:dyDescent="0.2"/>
    <row r="2217" x14ac:dyDescent="0.2"/>
    <row r="2218" x14ac:dyDescent="0.2"/>
    <row r="2219" x14ac:dyDescent="0.2"/>
    <row r="2220" x14ac:dyDescent="0.2"/>
    <row r="2221" x14ac:dyDescent="0.2"/>
    <row r="2222" x14ac:dyDescent="0.2"/>
    <row r="2223" x14ac:dyDescent="0.2"/>
    <row r="2224" x14ac:dyDescent="0.2"/>
    <row r="2225" x14ac:dyDescent="0.2"/>
    <row r="2226" x14ac:dyDescent="0.2"/>
    <row r="2227" x14ac:dyDescent="0.2"/>
    <row r="2228" x14ac:dyDescent="0.2"/>
    <row r="2229" x14ac:dyDescent="0.2"/>
    <row r="2230" x14ac:dyDescent="0.2"/>
    <row r="2231" x14ac:dyDescent="0.2"/>
    <row r="2232" x14ac:dyDescent="0.2"/>
    <row r="2233" x14ac:dyDescent="0.2"/>
    <row r="2234" x14ac:dyDescent="0.2"/>
    <row r="2235" x14ac:dyDescent="0.2"/>
    <row r="2236" x14ac:dyDescent="0.2"/>
    <row r="2237" x14ac:dyDescent="0.2"/>
    <row r="2238" x14ac:dyDescent="0.2"/>
    <row r="2239" x14ac:dyDescent="0.2"/>
    <row r="2240" x14ac:dyDescent="0.2"/>
    <row r="2241" x14ac:dyDescent="0.2"/>
    <row r="2242" x14ac:dyDescent="0.2"/>
    <row r="2243" x14ac:dyDescent="0.2"/>
    <row r="2244" x14ac:dyDescent="0.2"/>
    <row r="2245" x14ac:dyDescent="0.2"/>
    <row r="2246" x14ac:dyDescent="0.2"/>
    <row r="2247" x14ac:dyDescent="0.2"/>
    <row r="2248" x14ac:dyDescent="0.2"/>
    <row r="2249" x14ac:dyDescent="0.2"/>
    <row r="2250" x14ac:dyDescent="0.2"/>
    <row r="2251" x14ac:dyDescent="0.2"/>
    <row r="2252" x14ac:dyDescent="0.2"/>
    <row r="2253" x14ac:dyDescent="0.2"/>
    <row r="2254" x14ac:dyDescent="0.2"/>
    <row r="2255" x14ac:dyDescent="0.2"/>
    <row r="2256" x14ac:dyDescent="0.2"/>
    <row r="2257" x14ac:dyDescent="0.2"/>
    <row r="2258" x14ac:dyDescent="0.2"/>
    <row r="2259" x14ac:dyDescent="0.2"/>
    <row r="2260" x14ac:dyDescent="0.2"/>
    <row r="2261" x14ac:dyDescent="0.2"/>
    <row r="2262" x14ac:dyDescent="0.2"/>
    <row r="2263" x14ac:dyDescent="0.2"/>
    <row r="2264" x14ac:dyDescent="0.2"/>
    <row r="2265" x14ac:dyDescent="0.2"/>
    <row r="2266" x14ac:dyDescent="0.2"/>
    <row r="2267" x14ac:dyDescent="0.2"/>
    <row r="2268" x14ac:dyDescent="0.2"/>
    <row r="2269" x14ac:dyDescent="0.2"/>
    <row r="2270" x14ac:dyDescent="0.2"/>
    <row r="2271" x14ac:dyDescent="0.2"/>
    <row r="2272" x14ac:dyDescent="0.2"/>
    <row r="2273" x14ac:dyDescent="0.2"/>
    <row r="2274" x14ac:dyDescent="0.2"/>
    <row r="2275" x14ac:dyDescent="0.2"/>
    <row r="2276" x14ac:dyDescent="0.2"/>
    <row r="2277" x14ac:dyDescent="0.2"/>
    <row r="2278" x14ac:dyDescent="0.2"/>
    <row r="2279" x14ac:dyDescent="0.2"/>
    <row r="2280" x14ac:dyDescent="0.2"/>
    <row r="2281" x14ac:dyDescent="0.2"/>
    <row r="2282" x14ac:dyDescent="0.2"/>
    <row r="2283" x14ac:dyDescent="0.2"/>
    <row r="2284" x14ac:dyDescent="0.2"/>
    <row r="2285" x14ac:dyDescent="0.2"/>
    <row r="2286" x14ac:dyDescent="0.2"/>
    <row r="2287" x14ac:dyDescent="0.2"/>
    <row r="2288" x14ac:dyDescent="0.2"/>
    <row r="2289" x14ac:dyDescent="0.2"/>
    <row r="2290" x14ac:dyDescent="0.2"/>
    <row r="2291" x14ac:dyDescent="0.2"/>
    <row r="2292" x14ac:dyDescent="0.2"/>
    <row r="2293" x14ac:dyDescent="0.2"/>
    <row r="2294" x14ac:dyDescent="0.2"/>
    <row r="2295" x14ac:dyDescent="0.2"/>
    <row r="2296" x14ac:dyDescent="0.2"/>
    <row r="2297" x14ac:dyDescent="0.2"/>
    <row r="2298" x14ac:dyDescent="0.2"/>
    <row r="2299" x14ac:dyDescent="0.2"/>
    <row r="2300" x14ac:dyDescent="0.2"/>
    <row r="2301" x14ac:dyDescent="0.2"/>
    <row r="2302" x14ac:dyDescent="0.2"/>
    <row r="2303" x14ac:dyDescent="0.2"/>
    <row r="2304" x14ac:dyDescent="0.2"/>
    <row r="2305" x14ac:dyDescent="0.2"/>
    <row r="2306" x14ac:dyDescent="0.2"/>
    <row r="2307" x14ac:dyDescent="0.2"/>
    <row r="2308" x14ac:dyDescent="0.2"/>
    <row r="2309" x14ac:dyDescent="0.2"/>
    <row r="2310" x14ac:dyDescent="0.2"/>
    <row r="2311" x14ac:dyDescent="0.2"/>
    <row r="2312" x14ac:dyDescent="0.2"/>
    <row r="2313" x14ac:dyDescent="0.2"/>
    <row r="2314" x14ac:dyDescent="0.2"/>
    <row r="2315" x14ac:dyDescent="0.2"/>
    <row r="2316" x14ac:dyDescent="0.2"/>
    <row r="2317" x14ac:dyDescent="0.2"/>
    <row r="2318" x14ac:dyDescent="0.2"/>
    <row r="2319" x14ac:dyDescent="0.2"/>
    <row r="2320" x14ac:dyDescent="0.2"/>
    <row r="2321" x14ac:dyDescent="0.2"/>
    <row r="2322" x14ac:dyDescent="0.2"/>
    <row r="2323" x14ac:dyDescent="0.2"/>
    <row r="2324" x14ac:dyDescent="0.2"/>
    <row r="2325" x14ac:dyDescent="0.2"/>
    <row r="2326" x14ac:dyDescent="0.2"/>
    <row r="2327" x14ac:dyDescent="0.2"/>
    <row r="2328" x14ac:dyDescent="0.2"/>
    <row r="2329" x14ac:dyDescent="0.2"/>
    <row r="2330" x14ac:dyDescent="0.2"/>
    <row r="2331" x14ac:dyDescent="0.2"/>
    <row r="2332" x14ac:dyDescent="0.2"/>
    <row r="2333" x14ac:dyDescent="0.2"/>
    <row r="2334" x14ac:dyDescent="0.2"/>
    <row r="2335" x14ac:dyDescent="0.2"/>
    <row r="2336" x14ac:dyDescent="0.2"/>
    <row r="2337" x14ac:dyDescent="0.2"/>
    <row r="2338" x14ac:dyDescent="0.2"/>
    <row r="2339" x14ac:dyDescent="0.2"/>
    <row r="2340" x14ac:dyDescent="0.2"/>
    <row r="2341" x14ac:dyDescent="0.2"/>
    <row r="2342" x14ac:dyDescent="0.2"/>
    <row r="2343" x14ac:dyDescent="0.2"/>
    <row r="2344" x14ac:dyDescent="0.2"/>
    <row r="2345" x14ac:dyDescent="0.2"/>
    <row r="2346" x14ac:dyDescent="0.2"/>
    <row r="2347" x14ac:dyDescent="0.2"/>
    <row r="2348" x14ac:dyDescent="0.2"/>
    <row r="2349" x14ac:dyDescent="0.2"/>
    <row r="2350" x14ac:dyDescent="0.2"/>
    <row r="2351" x14ac:dyDescent="0.2"/>
    <row r="2352" x14ac:dyDescent="0.2"/>
    <row r="2353" x14ac:dyDescent="0.2"/>
    <row r="2354" x14ac:dyDescent="0.2"/>
    <row r="2355" x14ac:dyDescent="0.2"/>
    <row r="2356" x14ac:dyDescent="0.2"/>
    <row r="2357" x14ac:dyDescent="0.2"/>
    <row r="2358" x14ac:dyDescent="0.2"/>
    <row r="2359" x14ac:dyDescent="0.2"/>
    <row r="2360" x14ac:dyDescent="0.2"/>
    <row r="2361" x14ac:dyDescent="0.2"/>
    <row r="2362" x14ac:dyDescent="0.2"/>
    <row r="2363" x14ac:dyDescent="0.2"/>
    <row r="2364" x14ac:dyDescent="0.2"/>
    <row r="2365" x14ac:dyDescent="0.2"/>
    <row r="2366" x14ac:dyDescent="0.2"/>
    <row r="2367" x14ac:dyDescent="0.2"/>
    <row r="2368" x14ac:dyDescent="0.2"/>
    <row r="2369" x14ac:dyDescent="0.2"/>
    <row r="2370" x14ac:dyDescent="0.2"/>
    <row r="2371" x14ac:dyDescent="0.2"/>
    <row r="2372" x14ac:dyDescent="0.2"/>
    <row r="2373" x14ac:dyDescent="0.2"/>
    <row r="2374" x14ac:dyDescent="0.2"/>
    <row r="2375" x14ac:dyDescent="0.2"/>
    <row r="2376" x14ac:dyDescent="0.2"/>
    <row r="2377" x14ac:dyDescent="0.2"/>
    <row r="2378" x14ac:dyDescent="0.2"/>
    <row r="2379" x14ac:dyDescent="0.2"/>
    <row r="2380" x14ac:dyDescent="0.2"/>
    <row r="2381" x14ac:dyDescent="0.2"/>
    <row r="2382" x14ac:dyDescent="0.2"/>
    <row r="2383" x14ac:dyDescent="0.2"/>
    <row r="2384" x14ac:dyDescent="0.2"/>
    <row r="2385" x14ac:dyDescent="0.2"/>
    <row r="2386" x14ac:dyDescent="0.2"/>
    <row r="2387" x14ac:dyDescent="0.2"/>
    <row r="2388" x14ac:dyDescent="0.2"/>
    <row r="2389" x14ac:dyDescent="0.2"/>
    <row r="2390" x14ac:dyDescent="0.2"/>
    <row r="2391" x14ac:dyDescent="0.2"/>
    <row r="2392" x14ac:dyDescent="0.2"/>
    <row r="2393" x14ac:dyDescent="0.2"/>
    <row r="2394" x14ac:dyDescent="0.2"/>
    <row r="2395" x14ac:dyDescent="0.2"/>
    <row r="2396" x14ac:dyDescent="0.2"/>
    <row r="2397" x14ac:dyDescent="0.2"/>
    <row r="2398" x14ac:dyDescent="0.2"/>
    <row r="2399" x14ac:dyDescent="0.2"/>
    <row r="2400" x14ac:dyDescent="0.2"/>
    <row r="2401" x14ac:dyDescent="0.2"/>
    <row r="2402" x14ac:dyDescent="0.2"/>
    <row r="2403" x14ac:dyDescent="0.2"/>
    <row r="2404" x14ac:dyDescent="0.2"/>
    <row r="2405" x14ac:dyDescent="0.2"/>
    <row r="2406" x14ac:dyDescent="0.2"/>
    <row r="2407" x14ac:dyDescent="0.2"/>
    <row r="2408" x14ac:dyDescent="0.2"/>
    <row r="2409" x14ac:dyDescent="0.2"/>
    <row r="2410" x14ac:dyDescent="0.2"/>
    <row r="2411" x14ac:dyDescent="0.2"/>
    <row r="2412" x14ac:dyDescent="0.2"/>
    <row r="2413" x14ac:dyDescent="0.2"/>
    <row r="2414" x14ac:dyDescent="0.2"/>
    <row r="2415" x14ac:dyDescent="0.2"/>
    <row r="2416" x14ac:dyDescent="0.2"/>
    <row r="2417" x14ac:dyDescent="0.2"/>
    <row r="2418" x14ac:dyDescent="0.2"/>
    <row r="2419" x14ac:dyDescent="0.2"/>
    <row r="2420" x14ac:dyDescent="0.2"/>
    <row r="2421" x14ac:dyDescent="0.2"/>
    <row r="2422" x14ac:dyDescent="0.2"/>
    <row r="2423" x14ac:dyDescent="0.2"/>
    <row r="2424" x14ac:dyDescent="0.2"/>
    <row r="2425" x14ac:dyDescent="0.2"/>
    <row r="2426" x14ac:dyDescent="0.2"/>
    <row r="2427" x14ac:dyDescent="0.2"/>
    <row r="2428" x14ac:dyDescent="0.2"/>
    <row r="2429" x14ac:dyDescent="0.2"/>
    <row r="2430" x14ac:dyDescent="0.2"/>
    <row r="2431" x14ac:dyDescent="0.2"/>
    <row r="2432" x14ac:dyDescent="0.2"/>
    <row r="2433" x14ac:dyDescent="0.2"/>
    <row r="2434" x14ac:dyDescent="0.2"/>
    <row r="2435" x14ac:dyDescent="0.2"/>
    <row r="2436" x14ac:dyDescent="0.2"/>
    <row r="2437" x14ac:dyDescent="0.2"/>
    <row r="2438" x14ac:dyDescent="0.2"/>
    <row r="2439" x14ac:dyDescent="0.2"/>
    <row r="2440" x14ac:dyDescent="0.2"/>
    <row r="2441" x14ac:dyDescent="0.2"/>
    <row r="2442" x14ac:dyDescent="0.2"/>
    <row r="2443" x14ac:dyDescent="0.2"/>
    <row r="2444" x14ac:dyDescent="0.2"/>
    <row r="2445" x14ac:dyDescent="0.2"/>
    <row r="2446" x14ac:dyDescent="0.2"/>
    <row r="2447" x14ac:dyDescent="0.2"/>
    <row r="2448" x14ac:dyDescent="0.2"/>
    <row r="2449" x14ac:dyDescent="0.2"/>
    <row r="2450" x14ac:dyDescent="0.2"/>
    <row r="2451" x14ac:dyDescent="0.2"/>
    <row r="2452" x14ac:dyDescent="0.2"/>
    <row r="2453" x14ac:dyDescent="0.2"/>
    <row r="2454" x14ac:dyDescent="0.2"/>
    <row r="2455" x14ac:dyDescent="0.2"/>
    <row r="2456" x14ac:dyDescent="0.2"/>
    <row r="2457" x14ac:dyDescent="0.2"/>
    <row r="2458" x14ac:dyDescent="0.2"/>
    <row r="2459" x14ac:dyDescent="0.2"/>
    <row r="2460" x14ac:dyDescent="0.2"/>
    <row r="2461" x14ac:dyDescent="0.2"/>
    <row r="2462" x14ac:dyDescent="0.2"/>
    <row r="2463" x14ac:dyDescent="0.2"/>
    <row r="2464" x14ac:dyDescent="0.2"/>
    <row r="2465" x14ac:dyDescent="0.2"/>
    <row r="2466" x14ac:dyDescent="0.2"/>
    <row r="2467" x14ac:dyDescent="0.2"/>
    <row r="2468" x14ac:dyDescent="0.2"/>
    <row r="2469" x14ac:dyDescent="0.2"/>
    <row r="2470" x14ac:dyDescent="0.2"/>
    <row r="2471" x14ac:dyDescent="0.2"/>
    <row r="2472" x14ac:dyDescent="0.2"/>
    <row r="2473" x14ac:dyDescent="0.2"/>
    <row r="2474" x14ac:dyDescent="0.2"/>
    <row r="2475" x14ac:dyDescent="0.2"/>
    <row r="2476" x14ac:dyDescent="0.2"/>
    <row r="2477" x14ac:dyDescent="0.2"/>
    <row r="2478" x14ac:dyDescent="0.2"/>
    <row r="2479" x14ac:dyDescent="0.2"/>
    <row r="2480" x14ac:dyDescent="0.2"/>
    <row r="2481" x14ac:dyDescent="0.2"/>
    <row r="2482" x14ac:dyDescent="0.2"/>
    <row r="2483" x14ac:dyDescent="0.2"/>
    <row r="2484" x14ac:dyDescent="0.2"/>
    <row r="2485" x14ac:dyDescent="0.2"/>
    <row r="2486" x14ac:dyDescent="0.2"/>
    <row r="2487" x14ac:dyDescent="0.2"/>
    <row r="2488" x14ac:dyDescent="0.2"/>
    <row r="2489" x14ac:dyDescent="0.2"/>
    <row r="2490" x14ac:dyDescent="0.2"/>
    <row r="2491" x14ac:dyDescent="0.2"/>
    <row r="2492" x14ac:dyDescent="0.2"/>
    <row r="2493" x14ac:dyDescent="0.2"/>
    <row r="2494" x14ac:dyDescent="0.2"/>
    <row r="2495" x14ac:dyDescent="0.2"/>
    <row r="2496" x14ac:dyDescent="0.2"/>
    <row r="2497" x14ac:dyDescent="0.2"/>
    <row r="2498" x14ac:dyDescent="0.2"/>
    <row r="2499" x14ac:dyDescent="0.2"/>
    <row r="2500" x14ac:dyDescent="0.2"/>
    <row r="2501" x14ac:dyDescent="0.2"/>
    <row r="2502" x14ac:dyDescent="0.2"/>
    <row r="2503" x14ac:dyDescent="0.2"/>
    <row r="2504" x14ac:dyDescent="0.2"/>
    <row r="2505" x14ac:dyDescent="0.2"/>
    <row r="2506" x14ac:dyDescent="0.2"/>
    <row r="2507" x14ac:dyDescent="0.2"/>
    <row r="2508" x14ac:dyDescent="0.2"/>
    <row r="2509" x14ac:dyDescent="0.2"/>
    <row r="2510" x14ac:dyDescent="0.2"/>
    <row r="2511" x14ac:dyDescent="0.2"/>
    <row r="2512" x14ac:dyDescent="0.2"/>
    <row r="2513" x14ac:dyDescent="0.2"/>
    <row r="2514" x14ac:dyDescent="0.2"/>
    <row r="2515" x14ac:dyDescent="0.2"/>
    <row r="2516" x14ac:dyDescent="0.2"/>
    <row r="2517" x14ac:dyDescent="0.2"/>
    <row r="2518" x14ac:dyDescent="0.2"/>
    <row r="2519" x14ac:dyDescent="0.2"/>
    <row r="2520" x14ac:dyDescent="0.2"/>
    <row r="2521" x14ac:dyDescent="0.2"/>
    <row r="2522" x14ac:dyDescent="0.2"/>
    <row r="2523" x14ac:dyDescent="0.2"/>
    <row r="2524" x14ac:dyDescent="0.2"/>
    <row r="2525" x14ac:dyDescent="0.2"/>
    <row r="2526" x14ac:dyDescent="0.2"/>
    <row r="2527" x14ac:dyDescent="0.2"/>
    <row r="2528" x14ac:dyDescent="0.2"/>
    <row r="2529" x14ac:dyDescent="0.2"/>
    <row r="2530" x14ac:dyDescent="0.2"/>
    <row r="2531" x14ac:dyDescent="0.2"/>
    <row r="2532" x14ac:dyDescent="0.2"/>
    <row r="2533" x14ac:dyDescent="0.2"/>
    <row r="2534" x14ac:dyDescent="0.2"/>
    <row r="2535" x14ac:dyDescent="0.2"/>
    <row r="2536" x14ac:dyDescent="0.2"/>
    <row r="2537" x14ac:dyDescent="0.2"/>
    <row r="2538" x14ac:dyDescent="0.2"/>
    <row r="2539" x14ac:dyDescent="0.2"/>
    <row r="2540" x14ac:dyDescent="0.2"/>
    <row r="2541" x14ac:dyDescent="0.2"/>
    <row r="2542" x14ac:dyDescent="0.2"/>
    <row r="2543" x14ac:dyDescent="0.2"/>
    <row r="2544" x14ac:dyDescent="0.2"/>
    <row r="2545" x14ac:dyDescent="0.2"/>
    <row r="2546" x14ac:dyDescent="0.2"/>
    <row r="2547" x14ac:dyDescent="0.2"/>
    <row r="2548" x14ac:dyDescent="0.2"/>
    <row r="2549" x14ac:dyDescent="0.2"/>
    <row r="2550" x14ac:dyDescent="0.2"/>
    <row r="2551" x14ac:dyDescent="0.2"/>
    <row r="2552" x14ac:dyDescent="0.2"/>
    <row r="2553" x14ac:dyDescent="0.2"/>
    <row r="2554" x14ac:dyDescent="0.2"/>
    <row r="2555" x14ac:dyDescent="0.2"/>
    <row r="2556" x14ac:dyDescent="0.2"/>
    <row r="2557" x14ac:dyDescent="0.2"/>
    <row r="2558" x14ac:dyDescent="0.2"/>
    <row r="2559" x14ac:dyDescent="0.2"/>
    <row r="2560" x14ac:dyDescent="0.2"/>
    <row r="2561" x14ac:dyDescent="0.2"/>
    <row r="2562" x14ac:dyDescent="0.2"/>
    <row r="2563" x14ac:dyDescent="0.2"/>
    <row r="2564" x14ac:dyDescent="0.2"/>
    <row r="2565" x14ac:dyDescent="0.2"/>
    <row r="2566" x14ac:dyDescent="0.2"/>
    <row r="2567" x14ac:dyDescent="0.2"/>
    <row r="2568" x14ac:dyDescent="0.2"/>
    <row r="2569" x14ac:dyDescent="0.2"/>
    <row r="2570" x14ac:dyDescent="0.2"/>
    <row r="2571" x14ac:dyDescent="0.2"/>
    <row r="2572" x14ac:dyDescent="0.2"/>
    <row r="2573" x14ac:dyDescent="0.2"/>
    <row r="2574" x14ac:dyDescent="0.2"/>
    <row r="2575" x14ac:dyDescent="0.2"/>
    <row r="2576" x14ac:dyDescent="0.2"/>
    <row r="2577" x14ac:dyDescent="0.2"/>
    <row r="2578" x14ac:dyDescent="0.2"/>
    <row r="2579" x14ac:dyDescent="0.2"/>
    <row r="2580" x14ac:dyDescent="0.2"/>
    <row r="2581" x14ac:dyDescent="0.2"/>
    <row r="2582" x14ac:dyDescent="0.2"/>
    <row r="2583" x14ac:dyDescent="0.2"/>
    <row r="2584" x14ac:dyDescent="0.2"/>
    <row r="2585" x14ac:dyDescent="0.2"/>
    <row r="2586" x14ac:dyDescent="0.2"/>
    <row r="2587" x14ac:dyDescent="0.2"/>
    <row r="2588" x14ac:dyDescent="0.2"/>
    <row r="2589" x14ac:dyDescent="0.2"/>
    <row r="2590" x14ac:dyDescent="0.2"/>
    <row r="2591" x14ac:dyDescent="0.2"/>
    <row r="2592" x14ac:dyDescent="0.2"/>
    <row r="2593" x14ac:dyDescent="0.2"/>
    <row r="2594" x14ac:dyDescent="0.2"/>
    <row r="2595" x14ac:dyDescent="0.2"/>
    <row r="2596" x14ac:dyDescent="0.2"/>
    <row r="2597" x14ac:dyDescent="0.2"/>
    <row r="2598" x14ac:dyDescent="0.2"/>
    <row r="2599" x14ac:dyDescent="0.2"/>
    <row r="2600" x14ac:dyDescent="0.2"/>
    <row r="2601" x14ac:dyDescent="0.2"/>
    <row r="2602" x14ac:dyDescent="0.2"/>
    <row r="2603" x14ac:dyDescent="0.2"/>
    <row r="2604" x14ac:dyDescent="0.2"/>
    <row r="2605" x14ac:dyDescent="0.2"/>
    <row r="2606" x14ac:dyDescent="0.2"/>
    <row r="2607" x14ac:dyDescent="0.2"/>
    <row r="2608" x14ac:dyDescent="0.2"/>
    <row r="2609" x14ac:dyDescent="0.2"/>
    <row r="2610" x14ac:dyDescent="0.2"/>
    <row r="2611" x14ac:dyDescent="0.2"/>
    <row r="2612" x14ac:dyDescent="0.2"/>
    <row r="2613" x14ac:dyDescent="0.2"/>
    <row r="2614" x14ac:dyDescent="0.2"/>
    <row r="2615" x14ac:dyDescent="0.2"/>
    <row r="2616" x14ac:dyDescent="0.2"/>
    <row r="2617" x14ac:dyDescent="0.2"/>
    <row r="2618" x14ac:dyDescent="0.2"/>
    <row r="2619" x14ac:dyDescent="0.2"/>
    <row r="2620" x14ac:dyDescent="0.2"/>
    <row r="2621" x14ac:dyDescent="0.2"/>
    <row r="2622" x14ac:dyDescent="0.2"/>
    <row r="2623" x14ac:dyDescent="0.2"/>
    <row r="2624" x14ac:dyDescent="0.2"/>
    <row r="2625" x14ac:dyDescent="0.2"/>
    <row r="2626" x14ac:dyDescent="0.2"/>
    <row r="2627" x14ac:dyDescent="0.2"/>
    <row r="2628" x14ac:dyDescent="0.2"/>
    <row r="2629" x14ac:dyDescent="0.2"/>
    <row r="2630" x14ac:dyDescent="0.2"/>
    <row r="2631" x14ac:dyDescent="0.2"/>
    <row r="2632" x14ac:dyDescent="0.2"/>
    <row r="2633" x14ac:dyDescent="0.2"/>
    <row r="2634" x14ac:dyDescent="0.2"/>
    <row r="2635" x14ac:dyDescent="0.2"/>
    <row r="2636" x14ac:dyDescent="0.2"/>
    <row r="2637" x14ac:dyDescent="0.2"/>
    <row r="2638" x14ac:dyDescent="0.2"/>
    <row r="2639" x14ac:dyDescent="0.2"/>
    <row r="2640" x14ac:dyDescent="0.2"/>
    <row r="2641" x14ac:dyDescent="0.2"/>
    <row r="2642" x14ac:dyDescent="0.2"/>
    <row r="2643" x14ac:dyDescent="0.2"/>
    <row r="2644" x14ac:dyDescent="0.2"/>
    <row r="2645" x14ac:dyDescent="0.2"/>
    <row r="2646" x14ac:dyDescent="0.2"/>
    <row r="2647" x14ac:dyDescent="0.2"/>
    <row r="2648" x14ac:dyDescent="0.2"/>
    <row r="2649" x14ac:dyDescent="0.2"/>
    <row r="2650" x14ac:dyDescent="0.2"/>
    <row r="2651" x14ac:dyDescent="0.2"/>
    <row r="2652" x14ac:dyDescent="0.2"/>
    <row r="2653" x14ac:dyDescent="0.2"/>
    <row r="2654" x14ac:dyDescent="0.2"/>
    <row r="2655" x14ac:dyDescent="0.2"/>
    <row r="2656" x14ac:dyDescent="0.2"/>
    <row r="2657" x14ac:dyDescent="0.2"/>
    <row r="2658" x14ac:dyDescent="0.2"/>
    <row r="2659" x14ac:dyDescent="0.2"/>
    <row r="2660" x14ac:dyDescent="0.2"/>
    <row r="2661" x14ac:dyDescent="0.2"/>
    <row r="2662" x14ac:dyDescent="0.2"/>
    <row r="2663" x14ac:dyDescent="0.2"/>
    <row r="2664" x14ac:dyDescent="0.2"/>
    <row r="2665" x14ac:dyDescent="0.2"/>
    <row r="2666" x14ac:dyDescent="0.2"/>
    <row r="2667" x14ac:dyDescent="0.2"/>
    <row r="2668" x14ac:dyDescent="0.2"/>
    <row r="2669" x14ac:dyDescent="0.2"/>
    <row r="2670" x14ac:dyDescent="0.2"/>
    <row r="2671" x14ac:dyDescent="0.2"/>
    <row r="2672" x14ac:dyDescent="0.2"/>
    <row r="2673" x14ac:dyDescent="0.2"/>
    <row r="2674" x14ac:dyDescent="0.2"/>
    <row r="2675" x14ac:dyDescent="0.2"/>
    <row r="2676" x14ac:dyDescent="0.2"/>
    <row r="2677" x14ac:dyDescent="0.2"/>
    <row r="2678" x14ac:dyDescent="0.2"/>
    <row r="2679" x14ac:dyDescent="0.2"/>
    <row r="2680" x14ac:dyDescent="0.2"/>
    <row r="2681" x14ac:dyDescent="0.2"/>
    <row r="2682" x14ac:dyDescent="0.2"/>
    <row r="2683" x14ac:dyDescent="0.2"/>
    <row r="2684" x14ac:dyDescent="0.2"/>
    <row r="2685" x14ac:dyDescent="0.2"/>
    <row r="2686" x14ac:dyDescent="0.2"/>
    <row r="2687" x14ac:dyDescent="0.2"/>
    <row r="2688" x14ac:dyDescent="0.2"/>
    <row r="2689" x14ac:dyDescent="0.2"/>
    <row r="2690" x14ac:dyDescent="0.2"/>
    <row r="2691" x14ac:dyDescent="0.2"/>
    <row r="2692" x14ac:dyDescent="0.2"/>
    <row r="2693" x14ac:dyDescent="0.2"/>
    <row r="2694" x14ac:dyDescent="0.2"/>
    <row r="2695" x14ac:dyDescent="0.2"/>
    <row r="2696" x14ac:dyDescent="0.2"/>
    <row r="2697" x14ac:dyDescent="0.2"/>
    <row r="2698" x14ac:dyDescent="0.2"/>
    <row r="2699" x14ac:dyDescent="0.2"/>
    <row r="2700" x14ac:dyDescent="0.2"/>
    <row r="2701" x14ac:dyDescent="0.2"/>
    <row r="2702" x14ac:dyDescent="0.2"/>
    <row r="2703" x14ac:dyDescent="0.2"/>
    <row r="2704" x14ac:dyDescent="0.2"/>
    <row r="2705" x14ac:dyDescent="0.2"/>
    <row r="2706" x14ac:dyDescent="0.2"/>
    <row r="2707" x14ac:dyDescent="0.2"/>
    <row r="2708" x14ac:dyDescent="0.2"/>
    <row r="2709" x14ac:dyDescent="0.2"/>
    <row r="2710" x14ac:dyDescent="0.2"/>
    <row r="2711" x14ac:dyDescent="0.2"/>
    <row r="2712" x14ac:dyDescent="0.2"/>
    <row r="2713" x14ac:dyDescent="0.2"/>
    <row r="2714" x14ac:dyDescent="0.2"/>
    <row r="2715" x14ac:dyDescent="0.2"/>
    <row r="2716" x14ac:dyDescent="0.2"/>
    <row r="2717" x14ac:dyDescent="0.2"/>
    <row r="2718" x14ac:dyDescent="0.2"/>
    <row r="2719" x14ac:dyDescent="0.2"/>
    <row r="2720" x14ac:dyDescent="0.2"/>
    <row r="2721" x14ac:dyDescent="0.2"/>
    <row r="2722" x14ac:dyDescent="0.2"/>
    <row r="2723" x14ac:dyDescent="0.2"/>
    <row r="2724" x14ac:dyDescent="0.2"/>
    <row r="2725" x14ac:dyDescent="0.2"/>
    <row r="2726" x14ac:dyDescent="0.2"/>
    <row r="2727" x14ac:dyDescent="0.2"/>
    <row r="2728" x14ac:dyDescent="0.2"/>
    <row r="2729" x14ac:dyDescent="0.2"/>
    <row r="2730" x14ac:dyDescent="0.2"/>
    <row r="2731" x14ac:dyDescent="0.2"/>
    <row r="2732" x14ac:dyDescent="0.2"/>
    <row r="2733" x14ac:dyDescent="0.2"/>
    <row r="2734" x14ac:dyDescent="0.2"/>
    <row r="2735" x14ac:dyDescent="0.2"/>
    <row r="2736" x14ac:dyDescent="0.2"/>
    <row r="2737" x14ac:dyDescent="0.2"/>
    <row r="2738" x14ac:dyDescent="0.2"/>
    <row r="2739" x14ac:dyDescent="0.2"/>
    <row r="2740" x14ac:dyDescent="0.2"/>
    <row r="2741" x14ac:dyDescent="0.2"/>
    <row r="2742" x14ac:dyDescent="0.2"/>
    <row r="2743" x14ac:dyDescent="0.2"/>
    <row r="2744" x14ac:dyDescent="0.2"/>
    <row r="2745" x14ac:dyDescent="0.2"/>
    <row r="2746" x14ac:dyDescent="0.2"/>
    <row r="2747" x14ac:dyDescent="0.2"/>
    <row r="2748" x14ac:dyDescent="0.2"/>
    <row r="2749" x14ac:dyDescent="0.2"/>
    <row r="2750" x14ac:dyDescent="0.2"/>
    <row r="2751" x14ac:dyDescent="0.2"/>
    <row r="2752" x14ac:dyDescent="0.2"/>
    <row r="2753" x14ac:dyDescent="0.2"/>
    <row r="2754" x14ac:dyDescent="0.2"/>
    <row r="2755" x14ac:dyDescent="0.2"/>
    <row r="2756" x14ac:dyDescent="0.2"/>
    <row r="2757" x14ac:dyDescent="0.2"/>
    <row r="2758" x14ac:dyDescent="0.2"/>
    <row r="2759" x14ac:dyDescent="0.2"/>
    <row r="2760" x14ac:dyDescent="0.2"/>
    <row r="2761" x14ac:dyDescent="0.2"/>
    <row r="2762" x14ac:dyDescent="0.2"/>
    <row r="2763" x14ac:dyDescent="0.2"/>
    <row r="2764" x14ac:dyDescent="0.2"/>
    <row r="2765" x14ac:dyDescent="0.2"/>
    <row r="2766" x14ac:dyDescent="0.2"/>
    <row r="2767" x14ac:dyDescent="0.2"/>
    <row r="2768" x14ac:dyDescent="0.2"/>
    <row r="2769" x14ac:dyDescent="0.2"/>
    <row r="2770" x14ac:dyDescent="0.2"/>
    <row r="2771" x14ac:dyDescent="0.2"/>
    <row r="2772" x14ac:dyDescent="0.2"/>
    <row r="2773" x14ac:dyDescent="0.2"/>
    <row r="2774" x14ac:dyDescent="0.2"/>
    <row r="2775" x14ac:dyDescent="0.2"/>
    <row r="2776" x14ac:dyDescent="0.2"/>
    <row r="2777" x14ac:dyDescent="0.2"/>
    <row r="2778" x14ac:dyDescent="0.2"/>
    <row r="2779" x14ac:dyDescent="0.2"/>
    <row r="2780" x14ac:dyDescent="0.2"/>
    <row r="2781" x14ac:dyDescent="0.2"/>
    <row r="2782" x14ac:dyDescent="0.2"/>
    <row r="2783" x14ac:dyDescent="0.2"/>
    <row r="2784" x14ac:dyDescent="0.2"/>
    <row r="2785" x14ac:dyDescent="0.2"/>
    <row r="2786" x14ac:dyDescent="0.2"/>
    <row r="2787" x14ac:dyDescent="0.2"/>
    <row r="2788" x14ac:dyDescent="0.2"/>
    <row r="2789" x14ac:dyDescent="0.2"/>
    <row r="2790" x14ac:dyDescent="0.2"/>
    <row r="2791" x14ac:dyDescent="0.2"/>
    <row r="2792" x14ac:dyDescent="0.2"/>
    <row r="2793" x14ac:dyDescent="0.2"/>
    <row r="2794" x14ac:dyDescent="0.2"/>
    <row r="2795" x14ac:dyDescent="0.2"/>
    <row r="2796" x14ac:dyDescent="0.2"/>
    <row r="2797" x14ac:dyDescent="0.2"/>
    <row r="2798" x14ac:dyDescent="0.2"/>
    <row r="2799" x14ac:dyDescent="0.2"/>
    <row r="2800" x14ac:dyDescent="0.2"/>
    <row r="2801" x14ac:dyDescent="0.2"/>
    <row r="2802" x14ac:dyDescent="0.2"/>
    <row r="2803" x14ac:dyDescent="0.2"/>
    <row r="2804" x14ac:dyDescent="0.2"/>
    <row r="2805" x14ac:dyDescent="0.2"/>
    <row r="2806" x14ac:dyDescent="0.2"/>
    <row r="2807" x14ac:dyDescent="0.2"/>
    <row r="2808" x14ac:dyDescent="0.2"/>
    <row r="2809" x14ac:dyDescent="0.2"/>
    <row r="2810" x14ac:dyDescent="0.2"/>
    <row r="2811" x14ac:dyDescent="0.2"/>
    <row r="2812" x14ac:dyDescent="0.2"/>
    <row r="2813" x14ac:dyDescent="0.2"/>
    <row r="2814" x14ac:dyDescent="0.2"/>
    <row r="2815" x14ac:dyDescent="0.2"/>
    <row r="2816" x14ac:dyDescent="0.2"/>
    <row r="2817" x14ac:dyDescent="0.2"/>
    <row r="2818" x14ac:dyDescent="0.2"/>
    <row r="2819" x14ac:dyDescent="0.2"/>
    <row r="2820" x14ac:dyDescent="0.2"/>
    <row r="2821" x14ac:dyDescent="0.2"/>
    <row r="2822" x14ac:dyDescent="0.2"/>
    <row r="2823" x14ac:dyDescent="0.2"/>
    <row r="2824" x14ac:dyDescent="0.2"/>
    <row r="2825" x14ac:dyDescent="0.2"/>
    <row r="2826" x14ac:dyDescent="0.2"/>
    <row r="2827" x14ac:dyDescent="0.2"/>
    <row r="2828" x14ac:dyDescent="0.2"/>
    <row r="2829" x14ac:dyDescent="0.2"/>
    <row r="2830" x14ac:dyDescent="0.2"/>
    <row r="2831" x14ac:dyDescent="0.2"/>
    <row r="2832" x14ac:dyDescent="0.2"/>
    <row r="2833" x14ac:dyDescent="0.2"/>
    <row r="2834" x14ac:dyDescent="0.2"/>
    <row r="2835" x14ac:dyDescent="0.2"/>
    <row r="2836" x14ac:dyDescent="0.2"/>
    <row r="2837" x14ac:dyDescent="0.2"/>
    <row r="2838" x14ac:dyDescent="0.2"/>
    <row r="2839" x14ac:dyDescent="0.2"/>
    <row r="2840" x14ac:dyDescent="0.2"/>
    <row r="2841" x14ac:dyDescent="0.2"/>
    <row r="2842" x14ac:dyDescent="0.2"/>
    <row r="2843" x14ac:dyDescent="0.2"/>
    <row r="2844" x14ac:dyDescent="0.2"/>
    <row r="2845" x14ac:dyDescent="0.2"/>
    <row r="2846" x14ac:dyDescent="0.2"/>
    <row r="2847" x14ac:dyDescent="0.2"/>
    <row r="2848" x14ac:dyDescent="0.2"/>
    <row r="2849" x14ac:dyDescent="0.2"/>
    <row r="2850" x14ac:dyDescent="0.2"/>
    <row r="2851" x14ac:dyDescent="0.2"/>
    <row r="2852" x14ac:dyDescent="0.2"/>
    <row r="2853" x14ac:dyDescent="0.2"/>
    <row r="2854" x14ac:dyDescent="0.2"/>
    <row r="2855" x14ac:dyDescent="0.2"/>
    <row r="2856" x14ac:dyDescent="0.2"/>
    <row r="2857" x14ac:dyDescent="0.2"/>
    <row r="2858" x14ac:dyDescent="0.2"/>
    <row r="2859" x14ac:dyDescent="0.2"/>
    <row r="2860" x14ac:dyDescent="0.2"/>
    <row r="2861" x14ac:dyDescent="0.2"/>
    <row r="2862" x14ac:dyDescent="0.2"/>
    <row r="2863" x14ac:dyDescent="0.2"/>
    <row r="2864" x14ac:dyDescent="0.2"/>
    <row r="2865" x14ac:dyDescent="0.2"/>
    <row r="2866" x14ac:dyDescent="0.2"/>
    <row r="2867" x14ac:dyDescent="0.2"/>
    <row r="2868" x14ac:dyDescent="0.2"/>
    <row r="2869" x14ac:dyDescent="0.2"/>
    <row r="2870" x14ac:dyDescent="0.2"/>
    <row r="2871" x14ac:dyDescent="0.2"/>
    <row r="2872" x14ac:dyDescent="0.2"/>
    <row r="2873" x14ac:dyDescent="0.2"/>
    <row r="2874" x14ac:dyDescent="0.2"/>
    <row r="2875" x14ac:dyDescent="0.2"/>
    <row r="2876" x14ac:dyDescent="0.2"/>
    <row r="2877" x14ac:dyDescent="0.2"/>
    <row r="2878" x14ac:dyDescent="0.2"/>
    <row r="2879" x14ac:dyDescent="0.2"/>
    <row r="2880" x14ac:dyDescent="0.2"/>
    <row r="2881" x14ac:dyDescent="0.2"/>
    <row r="2882" x14ac:dyDescent="0.2"/>
    <row r="2883" x14ac:dyDescent="0.2"/>
    <row r="2884" x14ac:dyDescent="0.2"/>
    <row r="2885" x14ac:dyDescent="0.2"/>
    <row r="2886" x14ac:dyDescent="0.2"/>
    <row r="2887" x14ac:dyDescent="0.2"/>
    <row r="2888" x14ac:dyDescent="0.2"/>
    <row r="2889" x14ac:dyDescent="0.2"/>
    <row r="2890" x14ac:dyDescent="0.2"/>
    <row r="2891" x14ac:dyDescent="0.2"/>
    <row r="2892" x14ac:dyDescent="0.2"/>
    <row r="2893" x14ac:dyDescent="0.2"/>
    <row r="2894" x14ac:dyDescent="0.2"/>
    <row r="2895" x14ac:dyDescent="0.2"/>
    <row r="2896" x14ac:dyDescent="0.2"/>
    <row r="2897" x14ac:dyDescent="0.2"/>
    <row r="2898" x14ac:dyDescent="0.2"/>
    <row r="2899" x14ac:dyDescent="0.2"/>
    <row r="2900" x14ac:dyDescent="0.2"/>
    <row r="2901" x14ac:dyDescent="0.2"/>
    <row r="2902" x14ac:dyDescent="0.2"/>
    <row r="2903" x14ac:dyDescent="0.2"/>
    <row r="2904" x14ac:dyDescent="0.2"/>
    <row r="2905" x14ac:dyDescent="0.2"/>
    <row r="2906" x14ac:dyDescent="0.2"/>
    <row r="2907" x14ac:dyDescent="0.2"/>
    <row r="2908" x14ac:dyDescent="0.2"/>
    <row r="2909" x14ac:dyDescent="0.2"/>
    <row r="2910" x14ac:dyDescent="0.2"/>
    <row r="2911" x14ac:dyDescent="0.2"/>
    <row r="2912" x14ac:dyDescent="0.2"/>
    <row r="2913" x14ac:dyDescent="0.2"/>
    <row r="2914" x14ac:dyDescent="0.2"/>
    <row r="2915" x14ac:dyDescent="0.2"/>
    <row r="2916" x14ac:dyDescent="0.2"/>
    <row r="2917" x14ac:dyDescent="0.2"/>
    <row r="2918" x14ac:dyDescent="0.2"/>
    <row r="2919" x14ac:dyDescent="0.2"/>
    <row r="2920" x14ac:dyDescent="0.2"/>
    <row r="2921" x14ac:dyDescent="0.2"/>
    <row r="2922" x14ac:dyDescent="0.2"/>
    <row r="2923" x14ac:dyDescent="0.2"/>
    <row r="2924" x14ac:dyDescent="0.2"/>
    <row r="2925" x14ac:dyDescent="0.2"/>
    <row r="2926" x14ac:dyDescent="0.2"/>
    <row r="2927" x14ac:dyDescent="0.2"/>
    <row r="2928" x14ac:dyDescent="0.2"/>
    <row r="2929" x14ac:dyDescent="0.2"/>
    <row r="2930" x14ac:dyDescent="0.2"/>
    <row r="2931" x14ac:dyDescent="0.2"/>
    <row r="2932" x14ac:dyDescent="0.2"/>
    <row r="2933" x14ac:dyDescent="0.2"/>
    <row r="2934" x14ac:dyDescent="0.2"/>
    <row r="2935" x14ac:dyDescent="0.2"/>
    <row r="2936" x14ac:dyDescent="0.2"/>
    <row r="2937" x14ac:dyDescent="0.2"/>
    <row r="2938" x14ac:dyDescent="0.2"/>
    <row r="2939" x14ac:dyDescent="0.2"/>
    <row r="2940" x14ac:dyDescent="0.2"/>
    <row r="2941" x14ac:dyDescent="0.2"/>
    <row r="2942" x14ac:dyDescent="0.2"/>
    <row r="2943" x14ac:dyDescent="0.2"/>
    <row r="2944" x14ac:dyDescent="0.2"/>
    <row r="2945" x14ac:dyDescent="0.2"/>
    <row r="2946" x14ac:dyDescent="0.2"/>
    <row r="2947" x14ac:dyDescent="0.2"/>
    <row r="2948" x14ac:dyDescent="0.2"/>
    <row r="2949" x14ac:dyDescent="0.2"/>
    <row r="2950" x14ac:dyDescent="0.2"/>
    <row r="2951" x14ac:dyDescent="0.2"/>
    <row r="2952" x14ac:dyDescent="0.2"/>
    <row r="2953" x14ac:dyDescent="0.2"/>
    <row r="2954" x14ac:dyDescent="0.2"/>
    <row r="2955" x14ac:dyDescent="0.2"/>
    <row r="2956" x14ac:dyDescent="0.2"/>
    <row r="2957" x14ac:dyDescent="0.2"/>
    <row r="2958" x14ac:dyDescent="0.2"/>
    <row r="2959" x14ac:dyDescent="0.2"/>
    <row r="2960" x14ac:dyDescent="0.2"/>
    <row r="2961" x14ac:dyDescent="0.2"/>
    <row r="2962" x14ac:dyDescent="0.2"/>
    <row r="2963" x14ac:dyDescent="0.2"/>
    <row r="2964" x14ac:dyDescent="0.2"/>
    <row r="2965" x14ac:dyDescent="0.2"/>
    <row r="2966" x14ac:dyDescent="0.2"/>
    <row r="2967" x14ac:dyDescent="0.2"/>
    <row r="2968" x14ac:dyDescent="0.2"/>
    <row r="2969" x14ac:dyDescent="0.2"/>
    <row r="2970" x14ac:dyDescent="0.2"/>
    <row r="2971" x14ac:dyDescent="0.2"/>
    <row r="2972" x14ac:dyDescent="0.2"/>
    <row r="2973" x14ac:dyDescent="0.2"/>
    <row r="2974" x14ac:dyDescent="0.2"/>
    <row r="2975" x14ac:dyDescent="0.2"/>
    <row r="2976" x14ac:dyDescent="0.2"/>
    <row r="2977" x14ac:dyDescent="0.2"/>
    <row r="2978" x14ac:dyDescent="0.2"/>
    <row r="2979" x14ac:dyDescent="0.2"/>
    <row r="2980" x14ac:dyDescent="0.2"/>
    <row r="2981" x14ac:dyDescent="0.2"/>
    <row r="2982" x14ac:dyDescent="0.2"/>
    <row r="2983" x14ac:dyDescent="0.2"/>
    <row r="2984" x14ac:dyDescent="0.2"/>
    <row r="2985" x14ac:dyDescent="0.2"/>
    <row r="2986" x14ac:dyDescent="0.2"/>
    <row r="2987" x14ac:dyDescent="0.2"/>
    <row r="2988" x14ac:dyDescent="0.2"/>
    <row r="2989" x14ac:dyDescent="0.2"/>
    <row r="2990" x14ac:dyDescent="0.2"/>
    <row r="2991" x14ac:dyDescent="0.2"/>
    <row r="2992" x14ac:dyDescent="0.2"/>
    <row r="2993" x14ac:dyDescent="0.2"/>
    <row r="2994" x14ac:dyDescent="0.2"/>
    <row r="2995" x14ac:dyDescent="0.2"/>
    <row r="2996" x14ac:dyDescent="0.2"/>
    <row r="2997" x14ac:dyDescent="0.2"/>
    <row r="2998" x14ac:dyDescent="0.2"/>
    <row r="2999" x14ac:dyDescent="0.2"/>
    <row r="3000" x14ac:dyDescent="0.2"/>
    <row r="3001" x14ac:dyDescent="0.2"/>
    <row r="3002" x14ac:dyDescent="0.2"/>
    <row r="3003" x14ac:dyDescent="0.2"/>
    <row r="3004" x14ac:dyDescent="0.2"/>
    <row r="3005" x14ac:dyDescent="0.2"/>
    <row r="3006" x14ac:dyDescent="0.2"/>
    <row r="3007" x14ac:dyDescent="0.2"/>
    <row r="3008" x14ac:dyDescent="0.2"/>
    <row r="3009" x14ac:dyDescent="0.2"/>
    <row r="3010" x14ac:dyDescent="0.2"/>
    <row r="3011" x14ac:dyDescent="0.2"/>
    <row r="3012" x14ac:dyDescent="0.2"/>
    <row r="3013" x14ac:dyDescent="0.2"/>
    <row r="3014" x14ac:dyDescent="0.2"/>
    <row r="3015" x14ac:dyDescent="0.2"/>
    <row r="3016" x14ac:dyDescent="0.2"/>
    <row r="3017" x14ac:dyDescent="0.2"/>
    <row r="3018" x14ac:dyDescent="0.2"/>
    <row r="3019" x14ac:dyDescent="0.2"/>
    <row r="3020" x14ac:dyDescent="0.2"/>
    <row r="3021" x14ac:dyDescent="0.2"/>
    <row r="3022" x14ac:dyDescent="0.2"/>
    <row r="3023" x14ac:dyDescent="0.2"/>
    <row r="3024" x14ac:dyDescent="0.2"/>
    <row r="3025" x14ac:dyDescent="0.2"/>
    <row r="3026" x14ac:dyDescent="0.2"/>
    <row r="3027" x14ac:dyDescent="0.2"/>
    <row r="3028" x14ac:dyDescent="0.2"/>
    <row r="3029" x14ac:dyDescent="0.2"/>
    <row r="3030" x14ac:dyDescent="0.2"/>
    <row r="3031" x14ac:dyDescent="0.2"/>
    <row r="3032" x14ac:dyDescent="0.2"/>
    <row r="3033" x14ac:dyDescent="0.2"/>
    <row r="3034" x14ac:dyDescent="0.2"/>
    <row r="3035" x14ac:dyDescent="0.2"/>
    <row r="3036" x14ac:dyDescent="0.2"/>
    <row r="3037" x14ac:dyDescent="0.2"/>
    <row r="3038" x14ac:dyDescent="0.2"/>
    <row r="3039" x14ac:dyDescent="0.2"/>
    <row r="3040" x14ac:dyDescent="0.2"/>
    <row r="3041" x14ac:dyDescent="0.2"/>
    <row r="3042" x14ac:dyDescent="0.2"/>
    <row r="3043" x14ac:dyDescent="0.2"/>
    <row r="3044" x14ac:dyDescent="0.2"/>
    <row r="3045" x14ac:dyDescent="0.2"/>
    <row r="3046" x14ac:dyDescent="0.2"/>
    <row r="3047" x14ac:dyDescent="0.2"/>
    <row r="3048" x14ac:dyDescent="0.2"/>
    <row r="3049" x14ac:dyDescent="0.2"/>
    <row r="3050" x14ac:dyDescent="0.2"/>
    <row r="3051" x14ac:dyDescent="0.2"/>
    <row r="3052" x14ac:dyDescent="0.2"/>
    <row r="3053" x14ac:dyDescent="0.2"/>
    <row r="3054" x14ac:dyDescent="0.2"/>
    <row r="3055" x14ac:dyDescent="0.2"/>
    <row r="3056" x14ac:dyDescent="0.2"/>
    <row r="3057" x14ac:dyDescent="0.2"/>
    <row r="3058" x14ac:dyDescent="0.2"/>
    <row r="3059" x14ac:dyDescent="0.2"/>
    <row r="3060" x14ac:dyDescent="0.2"/>
    <row r="3061" x14ac:dyDescent="0.2"/>
    <row r="3062" x14ac:dyDescent="0.2"/>
    <row r="3063" x14ac:dyDescent="0.2"/>
    <row r="3064" x14ac:dyDescent="0.2"/>
    <row r="3065" x14ac:dyDescent="0.2"/>
    <row r="3066" x14ac:dyDescent="0.2"/>
    <row r="3067" x14ac:dyDescent="0.2"/>
    <row r="3068" x14ac:dyDescent="0.2"/>
    <row r="3069" x14ac:dyDescent="0.2"/>
    <row r="3070" x14ac:dyDescent="0.2"/>
    <row r="3071" x14ac:dyDescent="0.2"/>
    <row r="3072" x14ac:dyDescent="0.2"/>
    <row r="3073" x14ac:dyDescent="0.2"/>
    <row r="3074" x14ac:dyDescent="0.2"/>
    <row r="3075" x14ac:dyDescent="0.2"/>
    <row r="3076" x14ac:dyDescent="0.2"/>
    <row r="3077" x14ac:dyDescent="0.2"/>
    <row r="3078" x14ac:dyDescent="0.2"/>
    <row r="3079" x14ac:dyDescent="0.2"/>
    <row r="3080" x14ac:dyDescent="0.2"/>
    <row r="3081" x14ac:dyDescent="0.2"/>
    <row r="3082" x14ac:dyDescent="0.2"/>
    <row r="3083" x14ac:dyDescent="0.2"/>
    <row r="3084" x14ac:dyDescent="0.2"/>
    <row r="3085" x14ac:dyDescent="0.2"/>
    <row r="3086" x14ac:dyDescent="0.2"/>
    <row r="3087" x14ac:dyDescent="0.2"/>
    <row r="3088" x14ac:dyDescent="0.2"/>
    <row r="3089" x14ac:dyDescent="0.2"/>
    <row r="3090" x14ac:dyDescent="0.2"/>
    <row r="3091" x14ac:dyDescent="0.2"/>
    <row r="3092" x14ac:dyDescent="0.2"/>
    <row r="3093" x14ac:dyDescent="0.2"/>
    <row r="3094" x14ac:dyDescent="0.2"/>
    <row r="3095" x14ac:dyDescent="0.2"/>
    <row r="3096" x14ac:dyDescent="0.2"/>
    <row r="3097" x14ac:dyDescent="0.2"/>
    <row r="3098" x14ac:dyDescent="0.2"/>
    <row r="3099" x14ac:dyDescent="0.2"/>
    <row r="3100" x14ac:dyDescent="0.2"/>
    <row r="3101" x14ac:dyDescent="0.2"/>
    <row r="3102" x14ac:dyDescent="0.2"/>
    <row r="3103" x14ac:dyDescent="0.2"/>
    <row r="3104" x14ac:dyDescent="0.2"/>
    <row r="3105" x14ac:dyDescent="0.2"/>
    <row r="3106" x14ac:dyDescent="0.2"/>
    <row r="3107" x14ac:dyDescent="0.2"/>
    <row r="3108" x14ac:dyDescent="0.2"/>
    <row r="3109" x14ac:dyDescent="0.2"/>
    <row r="3110" x14ac:dyDescent="0.2"/>
    <row r="3111" x14ac:dyDescent="0.2"/>
    <row r="3112" x14ac:dyDescent="0.2"/>
    <row r="3113" x14ac:dyDescent="0.2"/>
    <row r="3114" x14ac:dyDescent="0.2"/>
    <row r="3115" x14ac:dyDescent="0.2"/>
    <row r="3116" x14ac:dyDescent="0.2"/>
    <row r="3117" x14ac:dyDescent="0.2"/>
    <row r="3118" x14ac:dyDescent="0.2"/>
    <row r="3119" x14ac:dyDescent="0.2"/>
    <row r="3120" x14ac:dyDescent="0.2"/>
    <row r="3121" x14ac:dyDescent="0.2"/>
    <row r="3122" x14ac:dyDescent="0.2"/>
    <row r="3123" x14ac:dyDescent="0.2"/>
    <row r="3124" x14ac:dyDescent="0.2"/>
    <row r="3125" x14ac:dyDescent="0.2"/>
    <row r="3126" x14ac:dyDescent="0.2"/>
    <row r="3127" x14ac:dyDescent="0.2"/>
    <row r="3128" x14ac:dyDescent="0.2"/>
    <row r="3129" x14ac:dyDescent="0.2"/>
    <row r="3130" x14ac:dyDescent="0.2"/>
    <row r="3131" x14ac:dyDescent="0.2"/>
    <row r="3132" x14ac:dyDescent="0.2"/>
    <row r="3133" x14ac:dyDescent="0.2"/>
    <row r="3134" x14ac:dyDescent="0.2"/>
    <row r="3135" x14ac:dyDescent="0.2"/>
    <row r="3136" x14ac:dyDescent="0.2"/>
    <row r="3137" x14ac:dyDescent="0.2"/>
    <row r="3138" x14ac:dyDescent="0.2"/>
    <row r="3139" x14ac:dyDescent="0.2"/>
    <row r="3140" x14ac:dyDescent="0.2"/>
    <row r="3141" x14ac:dyDescent="0.2"/>
    <row r="3142" x14ac:dyDescent="0.2"/>
    <row r="3143" x14ac:dyDescent="0.2"/>
    <row r="3144" x14ac:dyDescent="0.2"/>
    <row r="3145" x14ac:dyDescent="0.2"/>
    <row r="3146" x14ac:dyDescent="0.2"/>
    <row r="3147" x14ac:dyDescent="0.2"/>
    <row r="3148" x14ac:dyDescent="0.2"/>
    <row r="3149" x14ac:dyDescent="0.2"/>
    <row r="3150" x14ac:dyDescent="0.2"/>
    <row r="3151" x14ac:dyDescent="0.2"/>
    <row r="3152" x14ac:dyDescent="0.2"/>
    <row r="3153" x14ac:dyDescent="0.2"/>
    <row r="3154" x14ac:dyDescent="0.2"/>
    <row r="3155" x14ac:dyDescent="0.2"/>
    <row r="3156" x14ac:dyDescent="0.2"/>
    <row r="3157" x14ac:dyDescent="0.2"/>
    <row r="3158" x14ac:dyDescent="0.2"/>
    <row r="3159" x14ac:dyDescent="0.2"/>
    <row r="3160" x14ac:dyDescent="0.2"/>
    <row r="3161" x14ac:dyDescent="0.2"/>
    <row r="3162" x14ac:dyDescent="0.2"/>
    <row r="3163" x14ac:dyDescent="0.2"/>
    <row r="3164" x14ac:dyDescent="0.2"/>
    <row r="3165" x14ac:dyDescent="0.2"/>
    <row r="3166" x14ac:dyDescent="0.2"/>
    <row r="3167" x14ac:dyDescent="0.2"/>
    <row r="3168" x14ac:dyDescent="0.2"/>
    <row r="3169" x14ac:dyDescent="0.2"/>
    <row r="3170" x14ac:dyDescent="0.2"/>
    <row r="3171" x14ac:dyDescent="0.2"/>
    <row r="3172" x14ac:dyDescent="0.2"/>
    <row r="3173" x14ac:dyDescent="0.2"/>
    <row r="3174" x14ac:dyDescent="0.2"/>
    <row r="3175" x14ac:dyDescent="0.2"/>
    <row r="3176" x14ac:dyDescent="0.2"/>
    <row r="3177" x14ac:dyDescent="0.2"/>
    <row r="3178" x14ac:dyDescent="0.2"/>
    <row r="3179" x14ac:dyDescent="0.2"/>
    <row r="3180" x14ac:dyDescent="0.2"/>
    <row r="3181" x14ac:dyDescent="0.2"/>
    <row r="3182" x14ac:dyDescent="0.2"/>
    <row r="3183" x14ac:dyDescent="0.2"/>
    <row r="3184" x14ac:dyDescent="0.2"/>
    <row r="3185" x14ac:dyDescent="0.2"/>
    <row r="3186" x14ac:dyDescent="0.2"/>
    <row r="3187" x14ac:dyDescent="0.2"/>
    <row r="3188" x14ac:dyDescent="0.2"/>
    <row r="3189" x14ac:dyDescent="0.2"/>
    <row r="3190" x14ac:dyDescent="0.2"/>
    <row r="3191" x14ac:dyDescent="0.2"/>
    <row r="3192" x14ac:dyDescent="0.2"/>
    <row r="3193" x14ac:dyDescent="0.2"/>
    <row r="3194" x14ac:dyDescent="0.2"/>
    <row r="3195" x14ac:dyDescent="0.2"/>
    <row r="3196" x14ac:dyDescent="0.2"/>
    <row r="3197" x14ac:dyDescent="0.2"/>
    <row r="3198" x14ac:dyDescent="0.2"/>
    <row r="3199" x14ac:dyDescent="0.2"/>
    <row r="3200" x14ac:dyDescent="0.2"/>
    <row r="3201" x14ac:dyDescent="0.2"/>
    <row r="3202" x14ac:dyDescent="0.2"/>
    <row r="3203" x14ac:dyDescent="0.2"/>
    <row r="3204" x14ac:dyDescent="0.2"/>
    <row r="3205" x14ac:dyDescent="0.2"/>
    <row r="3206" x14ac:dyDescent="0.2"/>
    <row r="3207" x14ac:dyDescent="0.2"/>
    <row r="3208" x14ac:dyDescent="0.2"/>
    <row r="3209" x14ac:dyDescent="0.2"/>
    <row r="3210" x14ac:dyDescent="0.2"/>
    <row r="3211" x14ac:dyDescent="0.2"/>
    <row r="3212" x14ac:dyDescent="0.2"/>
    <row r="3213" x14ac:dyDescent="0.2"/>
    <row r="3214" x14ac:dyDescent="0.2"/>
    <row r="3215" x14ac:dyDescent="0.2"/>
    <row r="3216" x14ac:dyDescent="0.2"/>
    <row r="3217" x14ac:dyDescent="0.2"/>
    <row r="3218" x14ac:dyDescent="0.2"/>
    <row r="3219" x14ac:dyDescent="0.2"/>
    <row r="3220" x14ac:dyDescent="0.2"/>
    <row r="3221" x14ac:dyDescent="0.2"/>
    <row r="3222" x14ac:dyDescent="0.2"/>
    <row r="3223" x14ac:dyDescent="0.2"/>
    <row r="3224" x14ac:dyDescent="0.2"/>
    <row r="3225" x14ac:dyDescent="0.2"/>
    <row r="3226" x14ac:dyDescent="0.2"/>
    <row r="3227" x14ac:dyDescent="0.2"/>
    <row r="3228" x14ac:dyDescent="0.2"/>
    <row r="3229" x14ac:dyDescent="0.2"/>
    <row r="3230" x14ac:dyDescent="0.2"/>
    <row r="3231" x14ac:dyDescent="0.2"/>
    <row r="3232" x14ac:dyDescent="0.2"/>
    <row r="3233" x14ac:dyDescent="0.2"/>
    <row r="3234" x14ac:dyDescent="0.2"/>
    <row r="3235" x14ac:dyDescent="0.2"/>
    <row r="3236" x14ac:dyDescent="0.2"/>
    <row r="3237" x14ac:dyDescent="0.2"/>
    <row r="3238" x14ac:dyDescent="0.2"/>
    <row r="3239" x14ac:dyDescent="0.2"/>
    <row r="3240" x14ac:dyDescent="0.2"/>
    <row r="3241" x14ac:dyDescent="0.2"/>
    <row r="3242" x14ac:dyDescent="0.2"/>
    <row r="3243" x14ac:dyDescent="0.2"/>
    <row r="3244" x14ac:dyDescent="0.2"/>
    <row r="3245" x14ac:dyDescent="0.2"/>
    <row r="3246" x14ac:dyDescent="0.2"/>
    <row r="3247" x14ac:dyDescent="0.2"/>
    <row r="3248" x14ac:dyDescent="0.2"/>
    <row r="3249" x14ac:dyDescent="0.2"/>
    <row r="3250" x14ac:dyDescent="0.2"/>
    <row r="3251" x14ac:dyDescent="0.2"/>
    <row r="3252" x14ac:dyDescent="0.2"/>
    <row r="3253" x14ac:dyDescent="0.2"/>
    <row r="3254" x14ac:dyDescent="0.2"/>
    <row r="3255" x14ac:dyDescent="0.2"/>
    <row r="3256" x14ac:dyDescent="0.2"/>
    <row r="3257" x14ac:dyDescent="0.2"/>
    <row r="3258" x14ac:dyDescent="0.2"/>
    <row r="3259" x14ac:dyDescent="0.2"/>
    <row r="3260" x14ac:dyDescent="0.2"/>
    <row r="3261" x14ac:dyDescent="0.2"/>
    <row r="3262" x14ac:dyDescent="0.2"/>
    <row r="3263" x14ac:dyDescent="0.2"/>
    <row r="3264" x14ac:dyDescent="0.2"/>
    <row r="3265" x14ac:dyDescent="0.2"/>
    <row r="3266" x14ac:dyDescent="0.2"/>
    <row r="3267" x14ac:dyDescent="0.2"/>
    <row r="3268" x14ac:dyDescent="0.2"/>
    <row r="3269" x14ac:dyDescent="0.2"/>
    <row r="3270" x14ac:dyDescent="0.2"/>
    <row r="3271" x14ac:dyDescent="0.2"/>
    <row r="3272" x14ac:dyDescent="0.2"/>
    <row r="3273" x14ac:dyDescent="0.2"/>
    <row r="3274" x14ac:dyDescent="0.2"/>
    <row r="3275" x14ac:dyDescent="0.2"/>
    <row r="3276" x14ac:dyDescent="0.2"/>
    <row r="3277" x14ac:dyDescent="0.2"/>
    <row r="3278" x14ac:dyDescent="0.2"/>
    <row r="3279" x14ac:dyDescent="0.2"/>
    <row r="3280" x14ac:dyDescent="0.2"/>
    <row r="3281" x14ac:dyDescent="0.2"/>
    <row r="3282" x14ac:dyDescent="0.2"/>
    <row r="3283" x14ac:dyDescent="0.2"/>
    <row r="3284" x14ac:dyDescent="0.2"/>
    <row r="3285" x14ac:dyDescent="0.2"/>
    <row r="3286" x14ac:dyDescent="0.2"/>
    <row r="3287" x14ac:dyDescent="0.2"/>
    <row r="3288" x14ac:dyDescent="0.2"/>
    <row r="3289" x14ac:dyDescent="0.2"/>
    <row r="3290" x14ac:dyDescent="0.2"/>
    <row r="3291" x14ac:dyDescent="0.2"/>
    <row r="3292" x14ac:dyDescent="0.2"/>
    <row r="3293" x14ac:dyDescent="0.2"/>
    <row r="3294" x14ac:dyDescent="0.2"/>
    <row r="3295" x14ac:dyDescent="0.2"/>
    <row r="3296" x14ac:dyDescent="0.2"/>
    <row r="3297" x14ac:dyDescent="0.2"/>
    <row r="3298" x14ac:dyDescent="0.2"/>
    <row r="3299" x14ac:dyDescent="0.2"/>
    <row r="3300" x14ac:dyDescent="0.2"/>
    <row r="3301" x14ac:dyDescent="0.2"/>
    <row r="3302" x14ac:dyDescent="0.2"/>
    <row r="3303" x14ac:dyDescent="0.2"/>
    <row r="3304" x14ac:dyDescent="0.2"/>
    <row r="3305" x14ac:dyDescent="0.2"/>
    <row r="3306" x14ac:dyDescent="0.2"/>
    <row r="3307" x14ac:dyDescent="0.2"/>
    <row r="3308" x14ac:dyDescent="0.2"/>
    <row r="3309" x14ac:dyDescent="0.2"/>
    <row r="3310" x14ac:dyDescent="0.2"/>
    <row r="3311" x14ac:dyDescent="0.2"/>
    <row r="3312" x14ac:dyDescent="0.2"/>
    <row r="3313" x14ac:dyDescent="0.2"/>
    <row r="3314" x14ac:dyDescent="0.2"/>
    <row r="3315" x14ac:dyDescent="0.2"/>
    <row r="3316" x14ac:dyDescent="0.2"/>
    <row r="3317" x14ac:dyDescent="0.2"/>
    <row r="3318" x14ac:dyDescent="0.2"/>
    <row r="3319" x14ac:dyDescent="0.2"/>
    <row r="3320" x14ac:dyDescent="0.2"/>
    <row r="3321" x14ac:dyDescent="0.2"/>
    <row r="3322" x14ac:dyDescent="0.2"/>
    <row r="3323" x14ac:dyDescent="0.2"/>
    <row r="3324" x14ac:dyDescent="0.2"/>
    <row r="3325" x14ac:dyDescent="0.2"/>
    <row r="3326" x14ac:dyDescent="0.2"/>
    <row r="3327" x14ac:dyDescent="0.2"/>
    <row r="3328" x14ac:dyDescent="0.2"/>
    <row r="3329" x14ac:dyDescent="0.2"/>
    <row r="3330" x14ac:dyDescent="0.2"/>
    <row r="3331" x14ac:dyDescent="0.2"/>
    <row r="3332" x14ac:dyDescent="0.2"/>
    <row r="3333" x14ac:dyDescent="0.2"/>
    <row r="3334" x14ac:dyDescent="0.2"/>
    <row r="3335" x14ac:dyDescent="0.2"/>
    <row r="3336" x14ac:dyDescent="0.2"/>
    <row r="3337" x14ac:dyDescent="0.2"/>
    <row r="3338" x14ac:dyDescent="0.2"/>
    <row r="3339" x14ac:dyDescent="0.2"/>
    <row r="3340" x14ac:dyDescent="0.2"/>
    <row r="3341" x14ac:dyDescent="0.2"/>
    <row r="3342" x14ac:dyDescent="0.2"/>
    <row r="3343" x14ac:dyDescent="0.2"/>
    <row r="3344" x14ac:dyDescent="0.2"/>
    <row r="3345" x14ac:dyDescent="0.2"/>
    <row r="3346" x14ac:dyDescent="0.2"/>
    <row r="3347" x14ac:dyDescent="0.2"/>
    <row r="3348" x14ac:dyDescent="0.2"/>
    <row r="3349" x14ac:dyDescent="0.2"/>
    <row r="3350" x14ac:dyDescent="0.2"/>
    <row r="3351" x14ac:dyDescent="0.2"/>
    <row r="3352" x14ac:dyDescent="0.2"/>
    <row r="3353" x14ac:dyDescent="0.2"/>
    <row r="3354" x14ac:dyDescent="0.2"/>
    <row r="3355" x14ac:dyDescent="0.2"/>
    <row r="3356" x14ac:dyDescent="0.2"/>
    <row r="3357" x14ac:dyDescent="0.2"/>
    <row r="3358" x14ac:dyDescent="0.2"/>
    <row r="3359" x14ac:dyDescent="0.2"/>
    <row r="3360" x14ac:dyDescent="0.2"/>
    <row r="3361" x14ac:dyDescent="0.2"/>
    <row r="3362" x14ac:dyDescent="0.2"/>
    <row r="3363" x14ac:dyDescent="0.2"/>
    <row r="3364" x14ac:dyDescent="0.2"/>
    <row r="3365" x14ac:dyDescent="0.2"/>
    <row r="3366" x14ac:dyDescent="0.2"/>
    <row r="3367" x14ac:dyDescent="0.2"/>
    <row r="3368" x14ac:dyDescent="0.2"/>
    <row r="3369" x14ac:dyDescent="0.2"/>
    <row r="3370" x14ac:dyDescent="0.2"/>
    <row r="3371" x14ac:dyDescent="0.2"/>
    <row r="3372" x14ac:dyDescent="0.2"/>
    <row r="3373" x14ac:dyDescent="0.2"/>
    <row r="3374" x14ac:dyDescent="0.2"/>
    <row r="3375" x14ac:dyDescent="0.2"/>
    <row r="3376" x14ac:dyDescent="0.2"/>
    <row r="3377" x14ac:dyDescent="0.2"/>
    <row r="3378" x14ac:dyDescent="0.2"/>
    <row r="3379" x14ac:dyDescent="0.2"/>
    <row r="3380" x14ac:dyDescent="0.2"/>
    <row r="3381" x14ac:dyDescent="0.2"/>
    <row r="3382" x14ac:dyDescent="0.2"/>
    <row r="3383" x14ac:dyDescent="0.2"/>
    <row r="3384" x14ac:dyDescent="0.2"/>
    <row r="3385" x14ac:dyDescent="0.2"/>
    <row r="3386" x14ac:dyDescent="0.2"/>
    <row r="3387" x14ac:dyDescent="0.2"/>
    <row r="3388" x14ac:dyDescent="0.2"/>
    <row r="3389" x14ac:dyDescent="0.2"/>
    <row r="3390" x14ac:dyDescent="0.2"/>
    <row r="3391" x14ac:dyDescent="0.2"/>
    <row r="3392" x14ac:dyDescent="0.2"/>
    <row r="3393" x14ac:dyDescent="0.2"/>
    <row r="3394" x14ac:dyDescent="0.2"/>
    <row r="3395" x14ac:dyDescent="0.2"/>
    <row r="3396" x14ac:dyDescent="0.2"/>
    <row r="3397" x14ac:dyDescent="0.2"/>
    <row r="3398" x14ac:dyDescent="0.2"/>
    <row r="3399" x14ac:dyDescent="0.2"/>
    <row r="3400" x14ac:dyDescent="0.2"/>
    <row r="3401" x14ac:dyDescent="0.2"/>
    <row r="3402" x14ac:dyDescent="0.2"/>
    <row r="3403" x14ac:dyDescent="0.2"/>
    <row r="3404" x14ac:dyDescent="0.2"/>
    <row r="3405" x14ac:dyDescent="0.2"/>
    <row r="3406" x14ac:dyDescent="0.2"/>
    <row r="3407" x14ac:dyDescent="0.2"/>
    <row r="3408" x14ac:dyDescent="0.2"/>
    <row r="3409" x14ac:dyDescent="0.2"/>
    <row r="3410" x14ac:dyDescent="0.2"/>
    <row r="3411" x14ac:dyDescent="0.2"/>
    <row r="3412" x14ac:dyDescent="0.2"/>
    <row r="3413" x14ac:dyDescent="0.2"/>
    <row r="3414" x14ac:dyDescent="0.2"/>
    <row r="3415" x14ac:dyDescent="0.2"/>
    <row r="3416" x14ac:dyDescent="0.2"/>
    <row r="3417" x14ac:dyDescent="0.2"/>
    <row r="3418" x14ac:dyDescent="0.2"/>
    <row r="3419" x14ac:dyDescent="0.2"/>
    <row r="3420" x14ac:dyDescent="0.2"/>
    <row r="3421" x14ac:dyDescent="0.2"/>
    <row r="3422" x14ac:dyDescent="0.2"/>
    <row r="3423" x14ac:dyDescent="0.2"/>
    <row r="3424" x14ac:dyDescent="0.2"/>
    <row r="3425" x14ac:dyDescent="0.2"/>
    <row r="3426" x14ac:dyDescent="0.2"/>
    <row r="3427" x14ac:dyDescent="0.2"/>
    <row r="3428" x14ac:dyDescent="0.2"/>
    <row r="3429" x14ac:dyDescent="0.2"/>
    <row r="3430" x14ac:dyDescent="0.2"/>
    <row r="3431" x14ac:dyDescent="0.2"/>
    <row r="3432" x14ac:dyDescent="0.2"/>
    <row r="3433" x14ac:dyDescent="0.2"/>
    <row r="3434" x14ac:dyDescent="0.2"/>
    <row r="3435" x14ac:dyDescent="0.2"/>
    <row r="3436" x14ac:dyDescent="0.2"/>
    <row r="3437" x14ac:dyDescent="0.2"/>
    <row r="3438" x14ac:dyDescent="0.2"/>
    <row r="3439" x14ac:dyDescent="0.2"/>
    <row r="3440" x14ac:dyDescent="0.2"/>
    <row r="3441" x14ac:dyDescent="0.2"/>
    <row r="3442" x14ac:dyDescent="0.2"/>
    <row r="3443" x14ac:dyDescent="0.2"/>
    <row r="3444" x14ac:dyDescent="0.2"/>
    <row r="3445" x14ac:dyDescent="0.2"/>
    <row r="3446" x14ac:dyDescent="0.2"/>
    <row r="3447" x14ac:dyDescent="0.2"/>
    <row r="3448" x14ac:dyDescent="0.2"/>
    <row r="3449" x14ac:dyDescent="0.2"/>
    <row r="3450" x14ac:dyDescent="0.2"/>
    <row r="3451" x14ac:dyDescent="0.2"/>
    <row r="3452" x14ac:dyDescent="0.2"/>
    <row r="3453" x14ac:dyDescent="0.2"/>
    <row r="3454" x14ac:dyDescent="0.2"/>
    <row r="3455" x14ac:dyDescent="0.2"/>
    <row r="3456" x14ac:dyDescent="0.2"/>
    <row r="3457" x14ac:dyDescent="0.2"/>
    <row r="3458" x14ac:dyDescent="0.2"/>
    <row r="3459" x14ac:dyDescent="0.2"/>
    <row r="3460" x14ac:dyDescent="0.2"/>
    <row r="3461" x14ac:dyDescent="0.2"/>
    <row r="3462" x14ac:dyDescent="0.2"/>
    <row r="3463" x14ac:dyDescent="0.2"/>
    <row r="3464" x14ac:dyDescent="0.2"/>
    <row r="3465" x14ac:dyDescent="0.2"/>
    <row r="3466" x14ac:dyDescent="0.2"/>
    <row r="3467" x14ac:dyDescent="0.2"/>
    <row r="3468" x14ac:dyDescent="0.2"/>
    <row r="3469" x14ac:dyDescent="0.2"/>
    <row r="3470" x14ac:dyDescent="0.2"/>
    <row r="3471" x14ac:dyDescent="0.2"/>
    <row r="3472" x14ac:dyDescent="0.2"/>
    <row r="3473" x14ac:dyDescent="0.2"/>
    <row r="3474" x14ac:dyDescent="0.2"/>
    <row r="3475" x14ac:dyDescent="0.2"/>
    <row r="3476" x14ac:dyDescent="0.2"/>
    <row r="3477" x14ac:dyDescent="0.2"/>
    <row r="3478" x14ac:dyDescent="0.2"/>
    <row r="3479" x14ac:dyDescent="0.2"/>
    <row r="3480" x14ac:dyDescent="0.2"/>
    <row r="3481" x14ac:dyDescent="0.2"/>
    <row r="3482" x14ac:dyDescent="0.2"/>
    <row r="3483" x14ac:dyDescent="0.2"/>
    <row r="3484" x14ac:dyDescent="0.2"/>
    <row r="3485" x14ac:dyDescent="0.2"/>
    <row r="3486" x14ac:dyDescent="0.2"/>
    <row r="3487" x14ac:dyDescent="0.2"/>
    <row r="3488" x14ac:dyDescent="0.2"/>
    <row r="3489" x14ac:dyDescent="0.2"/>
    <row r="3490" x14ac:dyDescent="0.2"/>
    <row r="3491" x14ac:dyDescent="0.2"/>
    <row r="3492" x14ac:dyDescent="0.2"/>
    <row r="3493" x14ac:dyDescent="0.2"/>
    <row r="3494" x14ac:dyDescent="0.2"/>
    <row r="3495" x14ac:dyDescent="0.2"/>
    <row r="3496" x14ac:dyDescent="0.2"/>
    <row r="3497" x14ac:dyDescent="0.2"/>
    <row r="3498" x14ac:dyDescent="0.2"/>
    <row r="3499" x14ac:dyDescent="0.2"/>
    <row r="3500" x14ac:dyDescent="0.2"/>
    <row r="3501" x14ac:dyDescent="0.2"/>
    <row r="3502" x14ac:dyDescent="0.2"/>
    <row r="3503" x14ac:dyDescent="0.2"/>
    <row r="3504" x14ac:dyDescent="0.2"/>
    <row r="3505" x14ac:dyDescent="0.2"/>
    <row r="3506" x14ac:dyDescent="0.2"/>
    <row r="3507" x14ac:dyDescent="0.2"/>
    <row r="3508" x14ac:dyDescent="0.2"/>
    <row r="3509" x14ac:dyDescent="0.2"/>
    <row r="3510" x14ac:dyDescent="0.2"/>
    <row r="3511" x14ac:dyDescent="0.2"/>
    <row r="3512" x14ac:dyDescent="0.2"/>
    <row r="3513" x14ac:dyDescent="0.2"/>
    <row r="3514" x14ac:dyDescent="0.2"/>
    <row r="3515" x14ac:dyDescent="0.2"/>
    <row r="3516" x14ac:dyDescent="0.2"/>
    <row r="3517" x14ac:dyDescent="0.2"/>
    <row r="3518" x14ac:dyDescent="0.2"/>
    <row r="3519" x14ac:dyDescent="0.2"/>
    <row r="3520" x14ac:dyDescent="0.2"/>
    <row r="3521" x14ac:dyDescent="0.2"/>
    <row r="3522" x14ac:dyDescent="0.2"/>
    <row r="3523" x14ac:dyDescent="0.2"/>
    <row r="3524" x14ac:dyDescent="0.2"/>
    <row r="3525" x14ac:dyDescent="0.2"/>
    <row r="3526" x14ac:dyDescent="0.2"/>
    <row r="3527" x14ac:dyDescent="0.2"/>
    <row r="3528" x14ac:dyDescent="0.2"/>
    <row r="3529" x14ac:dyDescent="0.2"/>
    <row r="3530" x14ac:dyDescent="0.2"/>
    <row r="3531" x14ac:dyDescent="0.2"/>
    <row r="3532" x14ac:dyDescent="0.2"/>
    <row r="3533" x14ac:dyDescent="0.2"/>
    <row r="3534" x14ac:dyDescent="0.2"/>
    <row r="3535" x14ac:dyDescent="0.2"/>
    <row r="3536" x14ac:dyDescent="0.2"/>
    <row r="3537" x14ac:dyDescent="0.2"/>
    <row r="3538" x14ac:dyDescent="0.2"/>
    <row r="3539" x14ac:dyDescent="0.2"/>
    <row r="3540" x14ac:dyDescent="0.2"/>
    <row r="3541" x14ac:dyDescent="0.2"/>
    <row r="3542" x14ac:dyDescent="0.2"/>
    <row r="3543" x14ac:dyDescent="0.2"/>
    <row r="3544" x14ac:dyDescent="0.2"/>
    <row r="3545" x14ac:dyDescent="0.2"/>
    <row r="3546" x14ac:dyDescent="0.2"/>
    <row r="3547" x14ac:dyDescent="0.2"/>
    <row r="3548" x14ac:dyDescent="0.2"/>
    <row r="3549" x14ac:dyDescent="0.2"/>
    <row r="3550" x14ac:dyDescent="0.2"/>
    <row r="3551" x14ac:dyDescent="0.2"/>
    <row r="3552" x14ac:dyDescent="0.2"/>
    <row r="3553" x14ac:dyDescent="0.2"/>
    <row r="3554" x14ac:dyDescent="0.2"/>
    <row r="3555" x14ac:dyDescent="0.2"/>
    <row r="3556" x14ac:dyDescent="0.2"/>
    <row r="3557" x14ac:dyDescent="0.2"/>
    <row r="3558" x14ac:dyDescent="0.2"/>
    <row r="3559" x14ac:dyDescent="0.2"/>
    <row r="3560" x14ac:dyDescent="0.2"/>
    <row r="3561" x14ac:dyDescent="0.2"/>
    <row r="3562" x14ac:dyDescent="0.2"/>
    <row r="3563" x14ac:dyDescent="0.2"/>
    <row r="3564" x14ac:dyDescent="0.2"/>
    <row r="3565" x14ac:dyDescent="0.2"/>
    <row r="3566" x14ac:dyDescent="0.2"/>
    <row r="3567" x14ac:dyDescent="0.2"/>
    <row r="3568" x14ac:dyDescent="0.2"/>
    <row r="3569" x14ac:dyDescent="0.2"/>
    <row r="3570" x14ac:dyDescent="0.2"/>
    <row r="3571" x14ac:dyDescent="0.2"/>
    <row r="3572" x14ac:dyDescent="0.2"/>
    <row r="3573" x14ac:dyDescent="0.2"/>
    <row r="3574" x14ac:dyDescent="0.2"/>
    <row r="3575" x14ac:dyDescent="0.2"/>
    <row r="3576" x14ac:dyDescent="0.2"/>
    <row r="3577" x14ac:dyDescent="0.2"/>
    <row r="3578" x14ac:dyDescent="0.2"/>
    <row r="3579" x14ac:dyDescent="0.2"/>
    <row r="3580" x14ac:dyDescent="0.2"/>
    <row r="3581" x14ac:dyDescent="0.2"/>
    <row r="3582" x14ac:dyDescent="0.2"/>
    <row r="3583" x14ac:dyDescent="0.2"/>
    <row r="3584" x14ac:dyDescent="0.2"/>
    <row r="3585" x14ac:dyDescent="0.2"/>
    <row r="3586" x14ac:dyDescent="0.2"/>
    <row r="3587" x14ac:dyDescent="0.2"/>
    <row r="3588" x14ac:dyDescent="0.2"/>
    <row r="3589" x14ac:dyDescent="0.2"/>
    <row r="3590" x14ac:dyDescent="0.2"/>
    <row r="3591" x14ac:dyDescent="0.2"/>
    <row r="3592" x14ac:dyDescent="0.2"/>
    <row r="3593" x14ac:dyDescent="0.2"/>
    <row r="3594" x14ac:dyDescent="0.2"/>
    <row r="3595" x14ac:dyDescent="0.2"/>
    <row r="3596" x14ac:dyDescent="0.2"/>
    <row r="3597" x14ac:dyDescent="0.2"/>
    <row r="3598" x14ac:dyDescent="0.2"/>
    <row r="3599" x14ac:dyDescent="0.2"/>
    <row r="3600" x14ac:dyDescent="0.2"/>
    <row r="3601" x14ac:dyDescent="0.2"/>
    <row r="3602" x14ac:dyDescent="0.2"/>
    <row r="3603" x14ac:dyDescent="0.2"/>
    <row r="3604" x14ac:dyDescent="0.2"/>
    <row r="3605" x14ac:dyDescent="0.2"/>
    <row r="3606" x14ac:dyDescent="0.2"/>
    <row r="3607" x14ac:dyDescent="0.2"/>
    <row r="3608" x14ac:dyDescent="0.2"/>
    <row r="3609" x14ac:dyDescent="0.2"/>
    <row r="3610" x14ac:dyDescent="0.2"/>
    <row r="3611" x14ac:dyDescent="0.2"/>
    <row r="3612" x14ac:dyDescent="0.2"/>
    <row r="3613" x14ac:dyDescent="0.2"/>
    <row r="3614" x14ac:dyDescent="0.2"/>
    <row r="3615" x14ac:dyDescent="0.2"/>
    <row r="3616" x14ac:dyDescent="0.2"/>
    <row r="3617" x14ac:dyDescent="0.2"/>
    <row r="3618" x14ac:dyDescent="0.2"/>
    <row r="3619" x14ac:dyDescent="0.2"/>
    <row r="3620" x14ac:dyDescent="0.2"/>
    <row r="3621" x14ac:dyDescent="0.2"/>
    <row r="3622" x14ac:dyDescent="0.2"/>
    <row r="3623" x14ac:dyDescent="0.2"/>
    <row r="3624" x14ac:dyDescent="0.2"/>
    <row r="3625" x14ac:dyDescent="0.2"/>
    <row r="3626" x14ac:dyDescent="0.2"/>
    <row r="3627" x14ac:dyDescent="0.2"/>
    <row r="3628" x14ac:dyDescent="0.2"/>
    <row r="3629" x14ac:dyDescent="0.2"/>
    <row r="3630" x14ac:dyDescent="0.2"/>
    <row r="3631" x14ac:dyDescent="0.2"/>
    <row r="3632" x14ac:dyDescent="0.2"/>
    <row r="3633" x14ac:dyDescent="0.2"/>
    <row r="3634" x14ac:dyDescent="0.2"/>
    <row r="3635" x14ac:dyDescent="0.2"/>
    <row r="3636" x14ac:dyDescent="0.2"/>
    <row r="3637" x14ac:dyDescent="0.2"/>
    <row r="3638" x14ac:dyDescent="0.2"/>
    <row r="3639" x14ac:dyDescent="0.2"/>
    <row r="3640" x14ac:dyDescent="0.2"/>
    <row r="3641" x14ac:dyDescent="0.2"/>
    <row r="3642" x14ac:dyDescent="0.2"/>
    <row r="3643" x14ac:dyDescent="0.2"/>
    <row r="3644" x14ac:dyDescent="0.2"/>
    <row r="3645" x14ac:dyDescent="0.2"/>
    <row r="3646" x14ac:dyDescent="0.2"/>
    <row r="3647" x14ac:dyDescent="0.2"/>
    <row r="3648" x14ac:dyDescent="0.2"/>
    <row r="3649" x14ac:dyDescent="0.2"/>
    <row r="3650" x14ac:dyDescent="0.2"/>
    <row r="3651" x14ac:dyDescent="0.2"/>
    <row r="3652" x14ac:dyDescent="0.2"/>
    <row r="3653" x14ac:dyDescent="0.2"/>
    <row r="3654" x14ac:dyDescent="0.2"/>
    <row r="3655" x14ac:dyDescent="0.2"/>
    <row r="3656" x14ac:dyDescent="0.2"/>
    <row r="3657" x14ac:dyDescent="0.2"/>
    <row r="3658" x14ac:dyDescent="0.2"/>
    <row r="3659" x14ac:dyDescent="0.2"/>
    <row r="3660" x14ac:dyDescent="0.2"/>
    <row r="3661" x14ac:dyDescent="0.2"/>
    <row r="3662" x14ac:dyDescent="0.2"/>
    <row r="3663" x14ac:dyDescent="0.2"/>
    <row r="3664" x14ac:dyDescent="0.2"/>
    <row r="3665" x14ac:dyDescent="0.2"/>
    <row r="3666" x14ac:dyDescent="0.2"/>
    <row r="3667" x14ac:dyDescent="0.2"/>
    <row r="3668" x14ac:dyDescent="0.2"/>
    <row r="3669" x14ac:dyDescent="0.2"/>
    <row r="3670" x14ac:dyDescent="0.2"/>
    <row r="3671" x14ac:dyDescent="0.2"/>
    <row r="3672" x14ac:dyDescent="0.2"/>
    <row r="3673" x14ac:dyDescent="0.2"/>
    <row r="3674" x14ac:dyDescent="0.2"/>
    <row r="3675" x14ac:dyDescent="0.2"/>
    <row r="3676" x14ac:dyDescent="0.2"/>
    <row r="3677" x14ac:dyDescent="0.2"/>
    <row r="3678" x14ac:dyDescent="0.2"/>
    <row r="3679" x14ac:dyDescent="0.2"/>
    <row r="3680" x14ac:dyDescent="0.2"/>
    <row r="3681" x14ac:dyDescent="0.2"/>
    <row r="3682" x14ac:dyDescent="0.2"/>
    <row r="3683" x14ac:dyDescent="0.2"/>
    <row r="3684" x14ac:dyDescent="0.2"/>
    <row r="3685" x14ac:dyDescent="0.2"/>
    <row r="3686" x14ac:dyDescent="0.2"/>
    <row r="3687" x14ac:dyDescent="0.2"/>
    <row r="3688" x14ac:dyDescent="0.2"/>
    <row r="3689" x14ac:dyDescent="0.2"/>
    <row r="3690" x14ac:dyDescent="0.2"/>
    <row r="3691" x14ac:dyDescent="0.2"/>
    <row r="3692" x14ac:dyDescent="0.2"/>
    <row r="3693" x14ac:dyDescent="0.2"/>
    <row r="3694" x14ac:dyDescent="0.2"/>
    <row r="3695" x14ac:dyDescent="0.2"/>
    <row r="3696" x14ac:dyDescent="0.2"/>
    <row r="3697" x14ac:dyDescent="0.2"/>
    <row r="3698" x14ac:dyDescent="0.2"/>
    <row r="3699" x14ac:dyDescent="0.2"/>
    <row r="3700" x14ac:dyDescent="0.2"/>
    <row r="3701" x14ac:dyDescent="0.2"/>
    <row r="3702" x14ac:dyDescent="0.2"/>
    <row r="3703" x14ac:dyDescent="0.2"/>
    <row r="3704" x14ac:dyDescent="0.2"/>
    <row r="3705" x14ac:dyDescent="0.2"/>
    <row r="3706" x14ac:dyDescent="0.2"/>
    <row r="3707" x14ac:dyDescent="0.2"/>
    <row r="3708" x14ac:dyDescent="0.2"/>
    <row r="3709" x14ac:dyDescent="0.2"/>
    <row r="3710" x14ac:dyDescent="0.2"/>
    <row r="3711" x14ac:dyDescent="0.2"/>
    <row r="3712" x14ac:dyDescent="0.2"/>
    <row r="3713" x14ac:dyDescent="0.2"/>
    <row r="3714" x14ac:dyDescent="0.2"/>
    <row r="3715" x14ac:dyDescent="0.2"/>
    <row r="3716" x14ac:dyDescent="0.2"/>
    <row r="3717" x14ac:dyDescent="0.2"/>
    <row r="3718" x14ac:dyDescent="0.2"/>
    <row r="3719" x14ac:dyDescent="0.2"/>
    <row r="3720" x14ac:dyDescent="0.2"/>
    <row r="3721" x14ac:dyDescent="0.2"/>
    <row r="3722" x14ac:dyDescent="0.2"/>
    <row r="3723" x14ac:dyDescent="0.2"/>
    <row r="3724" x14ac:dyDescent="0.2"/>
    <row r="3725" x14ac:dyDescent="0.2"/>
    <row r="3726" x14ac:dyDescent="0.2"/>
    <row r="3727" x14ac:dyDescent="0.2"/>
    <row r="3728" x14ac:dyDescent="0.2"/>
    <row r="3729" x14ac:dyDescent="0.2"/>
    <row r="3730" x14ac:dyDescent="0.2"/>
    <row r="3731" x14ac:dyDescent="0.2"/>
    <row r="3732" x14ac:dyDescent="0.2"/>
    <row r="3733" x14ac:dyDescent="0.2"/>
    <row r="3734" x14ac:dyDescent="0.2"/>
    <row r="3735" x14ac:dyDescent="0.2"/>
    <row r="3736" x14ac:dyDescent="0.2"/>
    <row r="3737" x14ac:dyDescent="0.2"/>
    <row r="3738" x14ac:dyDescent="0.2"/>
    <row r="3739" x14ac:dyDescent="0.2"/>
    <row r="3740" x14ac:dyDescent="0.2"/>
    <row r="3741" x14ac:dyDescent="0.2"/>
    <row r="3742" x14ac:dyDescent="0.2"/>
    <row r="3743" x14ac:dyDescent="0.2"/>
    <row r="3744" x14ac:dyDescent="0.2"/>
    <row r="3745" x14ac:dyDescent="0.2"/>
    <row r="3746" x14ac:dyDescent="0.2"/>
    <row r="3747" x14ac:dyDescent="0.2"/>
    <row r="3748" x14ac:dyDescent="0.2"/>
    <row r="3749" x14ac:dyDescent="0.2"/>
    <row r="3750" x14ac:dyDescent="0.2"/>
    <row r="3751" x14ac:dyDescent="0.2"/>
    <row r="3752" x14ac:dyDescent="0.2"/>
    <row r="3753" x14ac:dyDescent="0.2"/>
    <row r="3754" x14ac:dyDescent="0.2"/>
    <row r="3755" x14ac:dyDescent="0.2"/>
    <row r="3756" x14ac:dyDescent="0.2"/>
    <row r="3757" x14ac:dyDescent="0.2"/>
    <row r="3758" x14ac:dyDescent="0.2"/>
    <row r="3759" x14ac:dyDescent="0.2"/>
    <row r="3760" x14ac:dyDescent="0.2"/>
    <row r="3761" x14ac:dyDescent="0.2"/>
    <row r="3762" x14ac:dyDescent="0.2"/>
    <row r="3763" x14ac:dyDescent="0.2"/>
    <row r="3764" x14ac:dyDescent="0.2"/>
    <row r="3765" x14ac:dyDescent="0.2"/>
    <row r="3766" x14ac:dyDescent="0.2"/>
    <row r="3767" x14ac:dyDescent="0.2"/>
    <row r="3768" x14ac:dyDescent="0.2"/>
    <row r="3769" x14ac:dyDescent="0.2"/>
    <row r="3770" x14ac:dyDescent="0.2"/>
    <row r="3771" x14ac:dyDescent="0.2"/>
    <row r="3772" x14ac:dyDescent="0.2"/>
    <row r="3773" x14ac:dyDescent="0.2"/>
    <row r="3774" x14ac:dyDescent="0.2"/>
    <row r="3775" x14ac:dyDescent="0.2"/>
    <row r="3776" x14ac:dyDescent="0.2"/>
    <row r="3777" x14ac:dyDescent="0.2"/>
    <row r="3778" x14ac:dyDescent="0.2"/>
    <row r="3779" x14ac:dyDescent="0.2"/>
    <row r="3780" x14ac:dyDescent="0.2"/>
    <row r="3781" x14ac:dyDescent="0.2"/>
    <row r="3782" x14ac:dyDescent="0.2"/>
    <row r="3783" x14ac:dyDescent="0.2"/>
    <row r="3784" x14ac:dyDescent="0.2"/>
    <row r="3785" x14ac:dyDescent="0.2"/>
    <row r="3786" x14ac:dyDescent="0.2"/>
    <row r="3787" x14ac:dyDescent="0.2"/>
    <row r="3788" x14ac:dyDescent="0.2"/>
    <row r="3789" x14ac:dyDescent="0.2"/>
    <row r="3790" x14ac:dyDescent="0.2"/>
    <row r="3791" x14ac:dyDescent="0.2"/>
    <row r="3792" x14ac:dyDescent="0.2"/>
    <row r="3793" x14ac:dyDescent="0.2"/>
    <row r="3794" x14ac:dyDescent="0.2"/>
    <row r="3795" x14ac:dyDescent="0.2"/>
    <row r="3796" x14ac:dyDescent="0.2"/>
    <row r="3797" x14ac:dyDescent="0.2"/>
    <row r="3798" x14ac:dyDescent="0.2"/>
    <row r="3799" x14ac:dyDescent="0.2"/>
    <row r="3800" x14ac:dyDescent="0.2"/>
    <row r="3801" x14ac:dyDescent="0.2"/>
    <row r="3802" x14ac:dyDescent="0.2"/>
    <row r="3803" x14ac:dyDescent="0.2"/>
    <row r="3804" x14ac:dyDescent="0.2"/>
    <row r="3805" x14ac:dyDescent="0.2"/>
    <row r="3806" x14ac:dyDescent="0.2"/>
    <row r="3807" x14ac:dyDescent="0.2"/>
    <row r="3808" x14ac:dyDescent="0.2"/>
    <row r="3809" x14ac:dyDescent="0.2"/>
    <row r="3810" x14ac:dyDescent="0.2"/>
    <row r="3811" x14ac:dyDescent="0.2"/>
    <row r="3812" x14ac:dyDescent="0.2"/>
    <row r="3813" x14ac:dyDescent="0.2"/>
    <row r="3814" x14ac:dyDescent="0.2"/>
    <row r="3815" x14ac:dyDescent="0.2"/>
    <row r="3816" x14ac:dyDescent="0.2"/>
    <row r="3817" x14ac:dyDescent="0.2"/>
    <row r="3818" x14ac:dyDescent="0.2"/>
    <row r="3819" x14ac:dyDescent="0.2"/>
    <row r="3820" x14ac:dyDescent="0.2"/>
    <row r="3821" x14ac:dyDescent="0.2"/>
    <row r="3822" x14ac:dyDescent="0.2"/>
    <row r="3823" x14ac:dyDescent="0.2"/>
    <row r="3824" x14ac:dyDescent="0.2"/>
    <row r="3825" x14ac:dyDescent="0.2"/>
    <row r="3826" x14ac:dyDescent="0.2"/>
    <row r="3827" x14ac:dyDescent="0.2"/>
    <row r="3828" x14ac:dyDescent="0.2"/>
    <row r="3829" x14ac:dyDescent="0.2"/>
    <row r="3830" x14ac:dyDescent="0.2"/>
    <row r="3831" x14ac:dyDescent="0.2"/>
    <row r="3832" x14ac:dyDescent="0.2"/>
    <row r="3833" x14ac:dyDescent="0.2"/>
    <row r="3834" x14ac:dyDescent="0.2"/>
    <row r="3835" x14ac:dyDescent="0.2"/>
    <row r="3836" x14ac:dyDescent="0.2"/>
    <row r="3837" x14ac:dyDescent="0.2"/>
    <row r="3838" x14ac:dyDescent="0.2"/>
    <row r="3839" x14ac:dyDescent="0.2"/>
    <row r="3840" x14ac:dyDescent="0.2"/>
    <row r="3841" x14ac:dyDescent="0.2"/>
    <row r="3842" x14ac:dyDescent="0.2"/>
    <row r="3843" x14ac:dyDescent="0.2"/>
    <row r="3844" x14ac:dyDescent="0.2"/>
    <row r="3845" x14ac:dyDescent="0.2"/>
    <row r="3846" x14ac:dyDescent="0.2"/>
    <row r="3847" x14ac:dyDescent="0.2"/>
    <row r="3848" x14ac:dyDescent="0.2"/>
    <row r="3849" x14ac:dyDescent="0.2"/>
    <row r="3850" x14ac:dyDescent="0.2"/>
    <row r="3851" x14ac:dyDescent="0.2"/>
    <row r="3852" x14ac:dyDescent="0.2"/>
    <row r="3853" x14ac:dyDescent="0.2"/>
    <row r="3854" x14ac:dyDescent="0.2"/>
    <row r="3855" x14ac:dyDescent="0.2"/>
    <row r="3856" x14ac:dyDescent="0.2"/>
    <row r="3857" x14ac:dyDescent="0.2"/>
    <row r="3858" x14ac:dyDescent="0.2"/>
    <row r="3859" x14ac:dyDescent="0.2"/>
    <row r="3860" x14ac:dyDescent="0.2"/>
    <row r="3861" x14ac:dyDescent="0.2"/>
    <row r="3862" x14ac:dyDescent="0.2"/>
    <row r="3863" x14ac:dyDescent="0.2"/>
    <row r="3864" x14ac:dyDescent="0.2"/>
    <row r="3865" x14ac:dyDescent="0.2"/>
    <row r="3866" x14ac:dyDescent="0.2"/>
    <row r="3867" x14ac:dyDescent="0.2"/>
    <row r="3868" x14ac:dyDescent="0.2"/>
    <row r="3869" x14ac:dyDescent="0.2"/>
    <row r="3870" x14ac:dyDescent="0.2"/>
    <row r="3871" x14ac:dyDescent="0.2"/>
    <row r="3872" x14ac:dyDescent="0.2"/>
    <row r="3873" x14ac:dyDescent="0.2"/>
    <row r="3874" x14ac:dyDescent="0.2"/>
    <row r="3875" x14ac:dyDescent="0.2"/>
    <row r="3876" x14ac:dyDescent="0.2"/>
    <row r="3877" x14ac:dyDescent="0.2"/>
    <row r="3878" x14ac:dyDescent="0.2"/>
    <row r="3879" x14ac:dyDescent="0.2"/>
    <row r="3880" x14ac:dyDescent="0.2"/>
    <row r="3881" x14ac:dyDescent="0.2"/>
    <row r="3882" x14ac:dyDescent="0.2"/>
    <row r="3883" x14ac:dyDescent="0.2"/>
    <row r="3884" x14ac:dyDescent="0.2"/>
    <row r="3885" x14ac:dyDescent="0.2"/>
    <row r="3886" x14ac:dyDescent="0.2"/>
    <row r="3887" x14ac:dyDescent="0.2"/>
    <row r="3888" x14ac:dyDescent="0.2"/>
    <row r="3889" x14ac:dyDescent="0.2"/>
    <row r="3890" x14ac:dyDescent="0.2"/>
    <row r="3891" x14ac:dyDescent="0.2"/>
    <row r="3892" x14ac:dyDescent="0.2"/>
    <row r="3893" x14ac:dyDescent="0.2"/>
    <row r="3894" x14ac:dyDescent="0.2"/>
    <row r="3895" x14ac:dyDescent="0.2"/>
    <row r="3896" x14ac:dyDescent="0.2"/>
    <row r="3897" x14ac:dyDescent="0.2"/>
    <row r="3898" x14ac:dyDescent="0.2"/>
    <row r="3899" x14ac:dyDescent="0.2"/>
    <row r="3900" x14ac:dyDescent="0.2"/>
    <row r="3901" x14ac:dyDescent="0.2"/>
    <row r="3902" x14ac:dyDescent="0.2"/>
    <row r="3903" x14ac:dyDescent="0.2"/>
    <row r="3904" x14ac:dyDescent="0.2"/>
    <row r="3905" x14ac:dyDescent="0.2"/>
    <row r="3906" x14ac:dyDescent="0.2"/>
    <row r="3907" x14ac:dyDescent="0.2"/>
    <row r="3908" x14ac:dyDescent="0.2"/>
    <row r="3909" x14ac:dyDescent="0.2"/>
    <row r="3910" x14ac:dyDescent="0.2"/>
    <row r="3911" x14ac:dyDescent="0.2"/>
    <row r="3912" x14ac:dyDescent="0.2"/>
    <row r="3913" x14ac:dyDescent="0.2"/>
    <row r="3914" x14ac:dyDescent="0.2"/>
    <row r="3915" x14ac:dyDescent="0.2"/>
    <row r="3916" x14ac:dyDescent="0.2"/>
    <row r="3917" x14ac:dyDescent="0.2"/>
    <row r="3918" x14ac:dyDescent="0.2"/>
    <row r="3919" x14ac:dyDescent="0.2"/>
    <row r="3920" x14ac:dyDescent="0.2"/>
    <row r="3921" x14ac:dyDescent="0.2"/>
    <row r="3922" x14ac:dyDescent="0.2"/>
    <row r="3923" x14ac:dyDescent="0.2"/>
    <row r="3924" x14ac:dyDescent="0.2"/>
    <row r="3925" x14ac:dyDescent="0.2"/>
    <row r="3926" x14ac:dyDescent="0.2"/>
    <row r="3927" x14ac:dyDescent="0.2"/>
    <row r="3928" x14ac:dyDescent="0.2"/>
    <row r="3929" x14ac:dyDescent="0.2"/>
    <row r="3930" x14ac:dyDescent="0.2"/>
    <row r="3931" x14ac:dyDescent="0.2"/>
    <row r="3932" x14ac:dyDescent="0.2"/>
    <row r="3933" x14ac:dyDescent="0.2"/>
    <row r="3934" x14ac:dyDescent="0.2"/>
    <row r="3935" x14ac:dyDescent="0.2"/>
    <row r="3936" x14ac:dyDescent="0.2"/>
    <row r="3937" x14ac:dyDescent="0.2"/>
    <row r="3938" x14ac:dyDescent="0.2"/>
    <row r="3939" x14ac:dyDescent="0.2"/>
    <row r="3940" x14ac:dyDescent="0.2"/>
    <row r="3941" x14ac:dyDescent="0.2"/>
    <row r="3942" x14ac:dyDescent="0.2"/>
    <row r="3943" x14ac:dyDescent="0.2"/>
    <row r="3944" x14ac:dyDescent="0.2"/>
    <row r="3945" x14ac:dyDescent="0.2"/>
    <row r="3946" x14ac:dyDescent="0.2"/>
    <row r="3947" x14ac:dyDescent="0.2"/>
    <row r="3948" x14ac:dyDescent="0.2"/>
    <row r="3949" x14ac:dyDescent="0.2"/>
    <row r="3950" x14ac:dyDescent="0.2"/>
    <row r="3951" x14ac:dyDescent="0.2"/>
    <row r="3952" x14ac:dyDescent="0.2"/>
    <row r="3953" x14ac:dyDescent="0.2"/>
    <row r="3954" x14ac:dyDescent="0.2"/>
    <row r="3955" x14ac:dyDescent="0.2"/>
    <row r="3956" x14ac:dyDescent="0.2"/>
    <row r="3957" x14ac:dyDescent="0.2"/>
    <row r="3958" x14ac:dyDescent="0.2"/>
    <row r="3959" x14ac:dyDescent="0.2"/>
    <row r="3960" x14ac:dyDescent="0.2"/>
    <row r="3961" x14ac:dyDescent="0.2"/>
    <row r="3962" x14ac:dyDescent="0.2"/>
    <row r="3963" x14ac:dyDescent="0.2"/>
    <row r="3964" x14ac:dyDescent="0.2"/>
    <row r="3965" x14ac:dyDescent="0.2"/>
    <row r="3966" x14ac:dyDescent="0.2"/>
    <row r="3967" x14ac:dyDescent="0.2"/>
    <row r="3968" x14ac:dyDescent="0.2"/>
    <row r="3969" x14ac:dyDescent="0.2"/>
    <row r="3970" x14ac:dyDescent="0.2"/>
    <row r="3971" x14ac:dyDescent="0.2"/>
    <row r="3972" x14ac:dyDescent="0.2"/>
    <row r="3973" x14ac:dyDescent="0.2"/>
    <row r="3974" x14ac:dyDescent="0.2"/>
    <row r="3975" x14ac:dyDescent="0.2"/>
    <row r="3976" x14ac:dyDescent="0.2"/>
    <row r="3977" x14ac:dyDescent="0.2"/>
    <row r="3978" x14ac:dyDescent="0.2"/>
    <row r="3979" x14ac:dyDescent="0.2"/>
    <row r="3980" x14ac:dyDescent="0.2"/>
    <row r="3981" x14ac:dyDescent="0.2"/>
    <row r="3982" x14ac:dyDescent="0.2"/>
    <row r="3983" x14ac:dyDescent="0.2"/>
    <row r="3984" x14ac:dyDescent="0.2"/>
    <row r="3985" x14ac:dyDescent="0.2"/>
    <row r="3986" x14ac:dyDescent="0.2"/>
    <row r="3987" x14ac:dyDescent="0.2"/>
    <row r="3988" x14ac:dyDescent="0.2"/>
    <row r="3989" x14ac:dyDescent="0.2"/>
    <row r="3990" x14ac:dyDescent="0.2"/>
    <row r="3991" x14ac:dyDescent="0.2"/>
    <row r="3992" x14ac:dyDescent="0.2"/>
    <row r="3993" x14ac:dyDescent="0.2"/>
    <row r="3994" x14ac:dyDescent="0.2"/>
    <row r="3995" x14ac:dyDescent="0.2"/>
    <row r="3996" x14ac:dyDescent="0.2"/>
    <row r="3997" x14ac:dyDescent="0.2"/>
    <row r="3998" x14ac:dyDescent="0.2"/>
    <row r="3999" x14ac:dyDescent="0.2"/>
    <row r="4000" x14ac:dyDescent="0.2"/>
    <row r="4001" x14ac:dyDescent="0.2"/>
    <row r="4002" x14ac:dyDescent="0.2"/>
    <row r="4003" x14ac:dyDescent="0.2"/>
    <row r="4004" x14ac:dyDescent="0.2"/>
    <row r="4005" x14ac:dyDescent="0.2"/>
    <row r="4006" x14ac:dyDescent="0.2"/>
    <row r="4007" x14ac:dyDescent="0.2"/>
    <row r="4008" x14ac:dyDescent="0.2"/>
    <row r="4009" x14ac:dyDescent="0.2"/>
    <row r="4010" x14ac:dyDescent="0.2"/>
    <row r="4011" x14ac:dyDescent="0.2"/>
    <row r="4012" x14ac:dyDescent="0.2"/>
    <row r="4013" x14ac:dyDescent="0.2"/>
    <row r="4014" x14ac:dyDescent="0.2"/>
    <row r="4015" x14ac:dyDescent="0.2"/>
    <row r="4016" x14ac:dyDescent="0.2"/>
    <row r="4017" x14ac:dyDescent="0.2"/>
    <row r="4018" x14ac:dyDescent="0.2"/>
    <row r="4019" x14ac:dyDescent="0.2"/>
    <row r="4020" x14ac:dyDescent="0.2"/>
    <row r="4021" x14ac:dyDescent="0.2"/>
    <row r="4022" x14ac:dyDescent="0.2"/>
    <row r="4023" x14ac:dyDescent="0.2"/>
    <row r="4024" x14ac:dyDescent="0.2"/>
    <row r="4025" x14ac:dyDescent="0.2"/>
    <row r="4026" x14ac:dyDescent="0.2"/>
    <row r="4027" x14ac:dyDescent="0.2"/>
    <row r="4028" x14ac:dyDescent="0.2"/>
    <row r="4029" x14ac:dyDescent="0.2"/>
    <row r="4030" x14ac:dyDescent="0.2"/>
    <row r="4031" x14ac:dyDescent="0.2"/>
    <row r="4032" x14ac:dyDescent="0.2"/>
    <row r="4033" x14ac:dyDescent="0.2"/>
    <row r="4034" x14ac:dyDescent="0.2"/>
    <row r="4035" x14ac:dyDescent="0.2"/>
    <row r="4036" x14ac:dyDescent="0.2"/>
    <row r="4037" x14ac:dyDescent="0.2"/>
    <row r="4038" x14ac:dyDescent="0.2"/>
    <row r="4039" x14ac:dyDescent="0.2"/>
    <row r="4040" x14ac:dyDescent="0.2"/>
    <row r="4041" x14ac:dyDescent="0.2"/>
    <row r="4042" x14ac:dyDescent="0.2"/>
    <row r="4043" x14ac:dyDescent="0.2"/>
    <row r="4044" x14ac:dyDescent="0.2"/>
    <row r="4045" x14ac:dyDescent="0.2"/>
    <row r="4046" x14ac:dyDescent="0.2"/>
    <row r="4047" x14ac:dyDescent="0.2"/>
    <row r="4048" x14ac:dyDescent="0.2"/>
    <row r="4049" x14ac:dyDescent="0.2"/>
    <row r="4050" x14ac:dyDescent="0.2"/>
    <row r="4051" x14ac:dyDescent="0.2"/>
    <row r="4052" x14ac:dyDescent="0.2"/>
    <row r="4053" x14ac:dyDescent="0.2"/>
    <row r="4054" x14ac:dyDescent="0.2"/>
    <row r="4055" x14ac:dyDescent="0.2"/>
    <row r="4056" x14ac:dyDescent="0.2"/>
    <row r="4057" x14ac:dyDescent="0.2"/>
    <row r="4058" x14ac:dyDescent="0.2"/>
    <row r="4059" x14ac:dyDescent="0.2"/>
    <row r="4060" x14ac:dyDescent="0.2"/>
    <row r="4061" x14ac:dyDescent="0.2"/>
    <row r="4062" x14ac:dyDescent="0.2"/>
    <row r="4063" x14ac:dyDescent="0.2"/>
    <row r="4064" x14ac:dyDescent="0.2"/>
    <row r="4065" x14ac:dyDescent="0.2"/>
    <row r="4066" x14ac:dyDescent="0.2"/>
    <row r="4067" x14ac:dyDescent="0.2"/>
    <row r="4068" x14ac:dyDescent="0.2"/>
    <row r="4069" x14ac:dyDescent="0.2"/>
    <row r="4070" x14ac:dyDescent="0.2"/>
    <row r="4071" x14ac:dyDescent="0.2"/>
    <row r="4072" x14ac:dyDescent="0.2"/>
    <row r="4073" x14ac:dyDescent="0.2"/>
    <row r="4074" x14ac:dyDescent="0.2"/>
    <row r="4075" x14ac:dyDescent="0.2"/>
    <row r="4076" x14ac:dyDescent="0.2"/>
    <row r="4077" x14ac:dyDescent="0.2"/>
    <row r="4078" x14ac:dyDescent="0.2"/>
    <row r="4079" x14ac:dyDescent="0.2"/>
    <row r="4080" x14ac:dyDescent="0.2"/>
    <row r="4081" x14ac:dyDescent="0.2"/>
    <row r="4082" x14ac:dyDescent="0.2"/>
    <row r="4083" x14ac:dyDescent="0.2"/>
    <row r="4084" x14ac:dyDescent="0.2"/>
    <row r="4085" x14ac:dyDescent="0.2"/>
    <row r="4086" x14ac:dyDescent="0.2"/>
    <row r="4087" x14ac:dyDescent="0.2"/>
    <row r="4088" x14ac:dyDescent="0.2"/>
    <row r="4089" x14ac:dyDescent="0.2"/>
    <row r="4090" x14ac:dyDescent="0.2"/>
    <row r="4091" x14ac:dyDescent="0.2"/>
    <row r="4092" x14ac:dyDescent="0.2"/>
    <row r="4093" x14ac:dyDescent="0.2"/>
    <row r="4094" x14ac:dyDescent="0.2"/>
    <row r="4095" x14ac:dyDescent="0.2"/>
    <row r="4096" x14ac:dyDescent="0.2"/>
    <row r="4097" x14ac:dyDescent="0.2"/>
    <row r="4098" x14ac:dyDescent="0.2"/>
    <row r="4099" x14ac:dyDescent="0.2"/>
    <row r="4100" x14ac:dyDescent="0.2"/>
    <row r="4101" x14ac:dyDescent="0.2"/>
    <row r="4102" x14ac:dyDescent="0.2"/>
    <row r="4103" x14ac:dyDescent="0.2"/>
    <row r="4104" x14ac:dyDescent="0.2"/>
    <row r="4105" x14ac:dyDescent="0.2"/>
    <row r="4106" x14ac:dyDescent="0.2"/>
    <row r="4107" x14ac:dyDescent="0.2"/>
    <row r="4108" x14ac:dyDescent="0.2"/>
    <row r="4109" x14ac:dyDescent="0.2"/>
    <row r="4110" x14ac:dyDescent="0.2"/>
    <row r="4111" x14ac:dyDescent="0.2"/>
    <row r="4112" x14ac:dyDescent="0.2"/>
    <row r="4113" x14ac:dyDescent="0.2"/>
    <row r="4114" x14ac:dyDescent="0.2"/>
    <row r="4115" x14ac:dyDescent="0.2"/>
    <row r="4116" x14ac:dyDescent="0.2"/>
    <row r="4117" x14ac:dyDescent="0.2"/>
    <row r="4118" x14ac:dyDescent="0.2"/>
    <row r="4119" x14ac:dyDescent="0.2"/>
    <row r="4120" x14ac:dyDescent="0.2"/>
    <row r="4121" x14ac:dyDescent="0.2"/>
    <row r="4122" x14ac:dyDescent="0.2"/>
    <row r="4123" x14ac:dyDescent="0.2"/>
    <row r="4124" x14ac:dyDescent="0.2"/>
    <row r="4125" x14ac:dyDescent="0.2"/>
    <row r="4126" x14ac:dyDescent="0.2"/>
    <row r="4127" x14ac:dyDescent="0.2"/>
    <row r="4128" x14ac:dyDescent="0.2"/>
    <row r="4129" x14ac:dyDescent="0.2"/>
    <row r="4130" x14ac:dyDescent="0.2"/>
    <row r="4131" x14ac:dyDescent="0.2"/>
    <row r="4132" x14ac:dyDescent="0.2"/>
    <row r="4133" x14ac:dyDescent="0.2"/>
    <row r="4134" x14ac:dyDescent="0.2"/>
    <row r="4135" x14ac:dyDescent="0.2"/>
    <row r="4136" x14ac:dyDescent="0.2"/>
    <row r="4137" x14ac:dyDescent="0.2"/>
    <row r="4138" x14ac:dyDescent="0.2"/>
    <row r="4139" x14ac:dyDescent="0.2"/>
    <row r="4140" x14ac:dyDescent="0.2"/>
    <row r="4141" x14ac:dyDescent="0.2"/>
    <row r="4142" x14ac:dyDescent="0.2"/>
    <row r="4143" x14ac:dyDescent="0.2"/>
    <row r="4144" x14ac:dyDescent="0.2"/>
    <row r="4145" x14ac:dyDescent="0.2"/>
    <row r="4146" x14ac:dyDescent="0.2"/>
    <row r="4147" x14ac:dyDescent="0.2"/>
    <row r="4148" x14ac:dyDescent="0.2"/>
    <row r="4149" x14ac:dyDescent="0.2"/>
    <row r="4150" x14ac:dyDescent="0.2"/>
    <row r="4151" x14ac:dyDescent="0.2"/>
    <row r="4152" x14ac:dyDescent="0.2"/>
    <row r="4153" x14ac:dyDescent="0.2"/>
    <row r="4154" x14ac:dyDescent="0.2"/>
    <row r="4155" x14ac:dyDescent="0.2"/>
    <row r="4156" x14ac:dyDescent="0.2"/>
    <row r="4157" x14ac:dyDescent="0.2"/>
    <row r="4158" x14ac:dyDescent="0.2"/>
    <row r="4159" x14ac:dyDescent="0.2"/>
    <row r="4160" x14ac:dyDescent="0.2"/>
    <row r="4161" x14ac:dyDescent="0.2"/>
    <row r="4162" x14ac:dyDescent="0.2"/>
    <row r="4163" x14ac:dyDescent="0.2"/>
    <row r="4164" x14ac:dyDescent="0.2"/>
    <row r="4165" x14ac:dyDescent="0.2"/>
    <row r="4166" x14ac:dyDescent="0.2"/>
    <row r="4167" x14ac:dyDescent="0.2"/>
    <row r="4168" x14ac:dyDescent="0.2"/>
    <row r="4169" x14ac:dyDescent="0.2"/>
    <row r="4170" x14ac:dyDescent="0.2"/>
    <row r="4171" x14ac:dyDescent="0.2"/>
    <row r="4172" x14ac:dyDescent="0.2"/>
    <row r="4173" x14ac:dyDescent="0.2"/>
    <row r="4174" x14ac:dyDescent="0.2"/>
    <row r="4175" x14ac:dyDescent="0.2"/>
    <row r="4176" x14ac:dyDescent="0.2"/>
    <row r="4177" x14ac:dyDescent="0.2"/>
    <row r="4178" x14ac:dyDescent="0.2"/>
    <row r="4179" x14ac:dyDescent="0.2"/>
    <row r="4180" x14ac:dyDescent="0.2"/>
    <row r="4181" x14ac:dyDescent="0.2"/>
    <row r="4182" x14ac:dyDescent="0.2"/>
    <row r="4183" x14ac:dyDescent="0.2"/>
    <row r="4184" x14ac:dyDescent="0.2"/>
    <row r="4185" x14ac:dyDescent="0.2"/>
    <row r="4186" x14ac:dyDescent="0.2"/>
    <row r="4187" x14ac:dyDescent="0.2"/>
    <row r="4188" x14ac:dyDescent="0.2"/>
    <row r="4189" x14ac:dyDescent="0.2"/>
    <row r="4190" x14ac:dyDescent="0.2"/>
    <row r="4191" x14ac:dyDescent="0.2"/>
    <row r="4192" x14ac:dyDescent="0.2"/>
    <row r="4193" x14ac:dyDescent="0.2"/>
    <row r="4194" x14ac:dyDescent="0.2"/>
    <row r="4195" x14ac:dyDescent="0.2"/>
    <row r="4196" x14ac:dyDescent="0.2"/>
    <row r="4197" x14ac:dyDescent="0.2"/>
    <row r="4198" x14ac:dyDescent="0.2"/>
    <row r="4199" x14ac:dyDescent="0.2"/>
    <row r="4200" x14ac:dyDescent="0.2"/>
    <row r="4201" x14ac:dyDescent="0.2"/>
    <row r="4202" x14ac:dyDescent="0.2"/>
    <row r="4203" x14ac:dyDescent="0.2"/>
    <row r="4204" x14ac:dyDescent="0.2"/>
    <row r="4205" x14ac:dyDescent="0.2"/>
    <row r="4206" x14ac:dyDescent="0.2"/>
    <row r="4207" x14ac:dyDescent="0.2"/>
    <row r="4208" x14ac:dyDescent="0.2"/>
    <row r="4209" x14ac:dyDescent="0.2"/>
    <row r="4210" x14ac:dyDescent="0.2"/>
    <row r="4211" x14ac:dyDescent="0.2"/>
    <row r="4212" x14ac:dyDescent="0.2"/>
    <row r="4213" x14ac:dyDescent="0.2"/>
    <row r="4214" x14ac:dyDescent="0.2"/>
    <row r="4215" x14ac:dyDescent="0.2"/>
    <row r="4216" x14ac:dyDescent="0.2"/>
    <row r="4217" x14ac:dyDescent="0.2"/>
    <row r="4218" x14ac:dyDescent="0.2"/>
    <row r="4219" x14ac:dyDescent="0.2"/>
    <row r="4220" x14ac:dyDescent="0.2"/>
    <row r="4221" x14ac:dyDescent="0.2"/>
    <row r="4222" x14ac:dyDescent="0.2"/>
    <row r="4223" x14ac:dyDescent="0.2"/>
    <row r="4224" x14ac:dyDescent="0.2"/>
    <row r="4225" x14ac:dyDescent="0.2"/>
    <row r="4226" x14ac:dyDescent="0.2"/>
    <row r="4227" x14ac:dyDescent="0.2"/>
    <row r="4228" x14ac:dyDescent="0.2"/>
    <row r="4229" x14ac:dyDescent="0.2"/>
    <row r="4230" x14ac:dyDescent="0.2"/>
    <row r="4231" x14ac:dyDescent="0.2"/>
    <row r="4232" x14ac:dyDescent="0.2"/>
    <row r="4233" x14ac:dyDescent="0.2"/>
    <row r="4234" x14ac:dyDescent="0.2"/>
    <row r="4235" x14ac:dyDescent="0.2"/>
    <row r="4236" x14ac:dyDescent="0.2"/>
    <row r="4237" x14ac:dyDescent="0.2"/>
    <row r="4238" x14ac:dyDescent="0.2"/>
    <row r="4239" x14ac:dyDescent="0.2"/>
    <row r="4240" x14ac:dyDescent="0.2"/>
    <row r="4241" x14ac:dyDescent="0.2"/>
    <row r="4242" x14ac:dyDescent="0.2"/>
    <row r="4243" x14ac:dyDescent="0.2"/>
    <row r="4244" x14ac:dyDescent="0.2"/>
    <row r="4245" x14ac:dyDescent="0.2"/>
    <row r="4246" x14ac:dyDescent="0.2"/>
    <row r="4247" x14ac:dyDescent="0.2"/>
    <row r="4248" x14ac:dyDescent="0.2"/>
    <row r="4249" x14ac:dyDescent="0.2"/>
    <row r="4250" x14ac:dyDescent="0.2"/>
    <row r="4251" x14ac:dyDescent="0.2"/>
    <row r="4252" x14ac:dyDescent="0.2"/>
    <row r="4253" x14ac:dyDescent="0.2"/>
    <row r="4254" x14ac:dyDescent="0.2"/>
    <row r="4255" x14ac:dyDescent="0.2"/>
    <row r="4256" x14ac:dyDescent="0.2"/>
    <row r="4257" x14ac:dyDescent="0.2"/>
    <row r="4258" x14ac:dyDescent="0.2"/>
    <row r="4259" x14ac:dyDescent="0.2"/>
    <row r="4260" x14ac:dyDescent="0.2"/>
    <row r="4261" x14ac:dyDescent="0.2"/>
    <row r="4262" x14ac:dyDescent="0.2"/>
    <row r="4263" x14ac:dyDescent="0.2"/>
    <row r="4264" x14ac:dyDescent="0.2"/>
    <row r="4265" x14ac:dyDescent="0.2"/>
    <row r="4266" x14ac:dyDescent="0.2"/>
    <row r="4267" x14ac:dyDescent="0.2"/>
    <row r="4268" x14ac:dyDescent="0.2"/>
    <row r="4269" x14ac:dyDescent="0.2"/>
    <row r="4270" x14ac:dyDescent="0.2"/>
    <row r="4271" x14ac:dyDescent="0.2"/>
    <row r="4272" x14ac:dyDescent="0.2"/>
    <row r="4273" x14ac:dyDescent="0.2"/>
    <row r="4274" x14ac:dyDescent="0.2"/>
    <row r="4275" x14ac:dyDescent="0.2"/>
    <row r="4276" x14ac:dyDescent="0.2"/>
    <row r="4277" x14ac:dyDescent="0.2"/>
    <row r="4278" x14ac:dyDescent="0.2"/>
    <row r="4279" x14ac:dyDescent="0.2"/>
    <row r="4280" x14ac:dyDescent="0.2"/>
    <row r="4281" x14ac:dyDescent="0.2"/>
    <row r="4282" x14ac:dyDescent="0.2"/>
    <row r="4283" x14ac:dyDescent="0.2"/>
    <row r="4284" x14ac:dyDescent="0.2"/>
    <row r="4285" x14ac:dyDescent="0.2"/>
    <row r="4286" x14ac:dyDescent="0.2"/>
    <row r="4287" x14ac:dyDescent="0.2"/>
    <row r="4288" x14ac:dyDescent="0.2"/>
    <row r="4289" x14ac:dyDescent="0.2"/>
    <row r="4290" x14ac:dyDescent="0.2"/>
    <row r="4291" x14ac:dyDescent="0.2"/>
    <row r="4292" x14ac:dyDescent="0.2"/>
    <row r="4293" x14ac:dyDescent="0.2"/>
    <row r="4294" x14ac:dyDescent="0.2"/>
    <row r="4295" x14ac:dyDescent="0.2"/>
    <row r="4296" x14ac:dyDescent="0.2"/>
    <row r="4297" x14ac:dyDescent="0.2"/>
    <row r="4298" x14ac:dyDescent="0.2"/>
    <row r="4299" x14ac:dyDescent="0.2"/>
    <row r="4300" x14ac:dyDescent="0.2"/>
    <row r="4301" x14ac:dyDescent="0.2"/>
    <row r="4302" x14ac:dyDescent="0.2"/>
    <row r="4303" x14ac:dyDescent="0.2"/>
    <row r="4304" x14ac:dyDescent="0.2"/>
    <row r="4305" x14ac:dyDescent="0.2"/>
    <row r="4306" x14ac:dyDescent="0.2"/>
    <row r="4307" x14ac:dyDescent="0.2"/>
    <row r="4308" x14ac:dyDescent="0.2"/>
    <row r="4309" x14ac:dyDescent="0.2"/>
    <row r="4310" x14ac:dyDescent="0.2"/>
    <row r="4311" x14ac:dyDescent="0.2"/>
    <row r="4312" x14ac:dyDescent="0.2"/>
    <row r="4313" x14ac:dyDescent="0.2"/>
    <row r="4314" x14ac:dyDescent="0.2"/>
    <row r="4315" x14ac:dyDescent="0.2"/>
    <row r="4316" x14ac:dyDescent="0.2"/>
    <row r="4317" x14ac:dyDescent="0.2"/>
    <row r="4318" x14ac:dyDescent="0.2"/>
    <row r="4319" x14ac:dyDescent="0.2"/>
    <row r="4320" x14ac:dyDescent="0.2"/>
    <row r="4321" x14ac:dyDescent="0.2"/>
    <row r="4322" x14ac:dyDescent="0.2"/>
    <row r="4323" x14ac:dyDescent="0.2"/>
    <row r="4324" x14ac:dyDescent="0.2"/>
    <row r="4325" x14ac:dyDescent="0.2"/>
    <row r="4326" x14ac:dyDescent="0.2"/>
    <row r="4327" x14ac:dyDescent="0.2"/>
    <row r="4328" x14ac:dyDescent="0.2"/>
    <row r="4329" x14ac:dyDescent="0.2"/>
    <row r="4330" x14ac:dyDescent="0.2"/>
    <row r="4331" x14ac:dyDescent="0.2"/>
    <row r="4332" x14ac:dyDescent="0.2"/>
    <row r="4333" x14ac:dyDescent="0.2"/>
    <row r="4334" x14ac:dyDescent="0.2"/>
    <row r="4335" x14ac:dyDescent="0.2"/>
    <row r="4336" x14ac:dyDescent="0.2"/>
    <row r="4337" x14ac:dyDescent="0.2"/>
    <row r="4338" x14ac:dyDescent="0.2"/>
    <row r="4339" x14ac:dyDescent="0.2"/>
    <row r="4340" x14ac:dyDescent="0.2"/>
    <row r="4341" x14ac:dyDescent="0.2"/>
    <row r="4342" x14ac:dyDescent="0.2"/>
    <row r="4343" x14ac:dyDescent="0.2"/>
    <row r="4344" x14ac:dyDescent="0.2"/>
    <row r="4345" x14ac:dyDescent="0.2"/>
    <row r="4346" x14ac:dyDescent="0.2"/>
    <row r="4347" x14ac:dyDescent="0.2"/>
    <row r="4348" x14ac:dyDescent="0.2"/>
    <row r="4349" x14ac:dyDescent="0.2"/>
    <row r="4350" x14ac:dyDescent="0.2"/>
    <row r="4351" x14ac:dyDescent="0.2"/>
    <row r="4352" x14ac:dyDescent="0.2"/>
    <row r="4353" x14ac:dyDescent="0.2"/>
    <row r="4354" x14ac:dyDescent="0.2"/>
    <row r="4355" x14ac:dyDescent="0.2"/>
    <row r="4356" x14ac:dyDescent="0.2"/>
    <row r="4357" x14ac:dyDescent="0.2"/>
    <row r="4358" x14ac:dyDescent="0.2"/>
    <row r="4359" x14ac:dyDescent="0.2"/>
    <row r="4360" x14ac:dyDescent="0.2"/>
    <row r="4361" x14ac:dyDescent="0.2"/>
    <row r="4362" x14ac:dyDescent="0.2"/>
    <row r="4363" x14ac:dyDescent="0.2"/>
    <row r="4364" x14ac:dyDescent="0.2"/>
    <row r="4365" x14ac:dyDescent="0.2"/>
    <row r="4366" x14ac:dyDescent="0.2"/>
    <row r="4367" x14ac:dyDescent="0.2"/>
    <row r="4368" x14ac:dyDescent="0.2"/>
    <row r="4369" x14ac:dyDescent="0.2"/>
    <row r="4370" x14ac:dyDescent="0.2"/>
    <row r="4371" x14ac:dyDescent="0.2"/>
    <row r="4372" x14ac:dyDescent="0.2"/>
    <row r="4373" x14ac:dyDescent="0.2"/>
    <row r="4374" x14ac:dyDescent="0.2"/>
    <row r="4375" x14ac:dyDescent="0.2"/>
    <row r="4376" x14ac:dyDescent="0.2"/>
    <row r="4377" x14ac:dyDescent="0.2"/>
    <row r="4378" x14ac:dyDescent="0.2"/>
    <row r="4379" x14ac:dyDescent="0.2"/>
    <row r="4380" x14ac:dyDescent="0.2"/>
    <row r="4381" x14ac:dyDescent="0.2"/>
    <row r="4382" x14ac:dyDescent="0.2"/>
    <row r="4383" x14ac:dyDescent="0.2"/>
    <row r="4384" x14ac:dyDescent="0.2"/>
    <row r="4385" x14ac:dyDescent="0.2"/>
    <row r="4386" x14ac:dyDescent="0.2"/>
    <row r="4387" x14ac:dyDescent="0.2"/>
    <row r="4388" x14ac:dyDescent="0.2"/>
    <row r="4389" x14ac:dyDescent="0.2"/>
    <row r="4390" x14ac:dyDescent="0.2"/>
    <row r="4391" x14ac:dyDescent="0.2"/>
    <row r="4392" x14ac:dyDescent="0.2"/>
    <row r="4393" x14ac:dyDescent="0.2"/>
    <row r="4394" x14ac:dyDescent="0.2"/>
    <row r="4395" x14ac:dyDescent="0.2"/>
    <row r="4396" x14ac:dyDescent="0.2"/>
    <row r="4397" x14ac:dyDescent="0.2"/>
    <row r="4398" x14ac:dyDescent="0.2"/>
    <row r="4399" x14ac:dyDescent="0.2"/>
    <row r="4400" x14ac:dyDescent="0.2"/>
    <row r="4401" x14ac:dyDescent="0.2"/>
    <row r="4402" x14ac:dyDescent="0.2"/>
    <row r="4403" x14ac:dyDescent="0.2"/>
    <row r="4404" x14ac:dyDescent="0.2"/>
    <row r="4405" x14ac:dyDescent="0.2"/>
    <row r="4406" x14ac:dyDescent="0.2"/>
    <row r="4407" x14ac:dyDescent="0.2"/>
    <row r="4408" x14ac:dyDescent="0.2"/>
    <row r="4409" x14ac:dyDescent="0.2"/>
    <row r="4410" x14ac:dyDescent="0.2"/>
    <row r="4411" x14ac:dyDescent="0.2"/>
    <row r="4412" x14ac:dyDescent="0.2"/>
    <row r="4413" x14ac:dyDescent="0.2"/>
    <row r="4414" x14ac:dyDescent="0.2"/>
    <row r="4415" x14ac:dyDescent="0.2"/>
    <row r="4416" x14ac:dyDescent="0.2"/>
    <row r="4417" x14ac:dyDescent="0.2"/>
    <row r="4418" x14ac:dyDescent="0.2"/>
    <row r="4419" x14ac:dyDescent="0.2"/>
    <row r="4420" x14ac:dyDescent="0.2"/>
    <row r="4421" x14ac:dyDescent="0.2"/>
    <row r="4422" x14ac:dyDescent="0.2"/>
    <row r="4423" x14ac:dyDescent="0.2"/>
    <row r="4424" x14ac:dyDescent="0.2"/>
    <row r="4425" x14ac:dyDescent="0.2"/>
    <row r="4426" x14ac:dyDescent="0.2"/>
    <row r="4427" x14ac:dyDescent="0.2"/>
    <row r="4428" x14ac:dyDescent="0.2"/>
    <row r="4429" x14ac:dyDescent="0.2"/>
    <row r="4430" x14ac:dyDescent="0.2"/>
    <row r="4431" x14ac:dyDescent="0.2"/>
    <row r="4432" x14ac:dyDescent="0.2"/>
    <row r="4433" x14ac:dyDescent="0.2"/>
    <row r="4434" x14ac:dyDescent="0.2"/>
    <row r="4435" x14ac:dyDescent="0.2"/>
    <row r="4436" x14ac:dyDescent="0.2"/>
    <row r="4437" x14ac:dyDescent="0.2"/>
    <row r="4438" x14ac:dyDescent="0.2"/>
    <row r="4439" x14ac:dyDescent="0.2"/>
    <row r="4440" x14ac:dyDescent="0.2"/>
    <row r="4441" x14ac:dyDescent="0.2"/>
    <row r="4442" x14ac:dyDescent="0.2"/>
    <row r="4443" x14ac:dyDescent="0.2"/>
    <row r="4444" x14ac:dyDescent="0.2"/>
    <row r="4445" x14ac:dyDescent="0.2"/>
    <row r="4446" x14ac:dyDescent="0.2"/>
    <row r="4447" x14ac:dyDescent="0.2"/>
    <row r="4448" x14ac:dyDescent="0.2"/>
    <row r="4449" x14ac:dyDescent="0.2"/>
    <row r="4450" x14ac:dyDescent="0.2"/>
    <row r="4451" x14ac:dyDescent="0.2"/>
    <row r="4452" x14ac:dyDescent="0.2"/>
    <row r="4453" x14ac:dyDescent="0.2"/>
    <row r="4454" x14ac:dyDescent="0.2"/>
    <row r="4455" x14ac:dyDescent="0.2"/>
    <row r="4456" x14ac:dyDescent="0.2"/>
    <row r="4457" x14ac:dyDescent="0.2"/>
    <row r="4458" x14ac:dyDescent="0.2"/>
    <row r="4459" x14ac:dyDescent="0.2"/>
    <row r="4460" x14ac:dyDescent="0.2"/>
    <row r="4461" x14ac:dyDescent="0.2"/>
    <row r="4462" x14ac:dyDescent="0.2"/>
    <row r="4463" x14ac:dyDescent="0.2"/>
    <row r="4464" x14ac:dyDescent="0.2"/>
    <row r="4465" x14ac:dyDescent="0.2"/>
    <row r="4466" x14ac:dyDescent="0.2"/>
    <row r="4467" x14ac:dyDescent="0.2"/>
    <row r="4468" x14ac:dyDescent="0.2"/>
    <row r="4469" x14ac:dyDescent="0.2"/>
    <row r="4470" x14ac:dyDescent="0.2"/>
    <row r="4471" x14ac:dyDescent="0.2"/>
    <row r="4472" x14ac:dyDescent="0.2"/>
    <row r="4473" x14ac:dyDescent="0.2"/>
    <row r="4474" x14ac:dyDescent="0.2"/>
    <row r="4475" x14ac:dyDescent="0.2"/>
    <row r="4476" x14ac:dyDescent="0.2"/>
    <row r="4477" x14ac:dyDescent="0.2"/>
    <row r="4478" x14ac:dyDescent="0.2"/>
    <row r="4479" x14ac:dyDescent="0.2"/>
    <row r="4480" x14ac:dyDescent="0.2"/>
    <row r="4481" x14ac:dyDescent="0.2"/>
    <row r="4482" x14ac:dyDescent="0.2"/>
    <row r="4483" x14ac:dyDescent="0.2"/>
    <row r="4484" x14ac:dyDescent="0.2"/>
    <row r="4485" x14ac:dyDescent="0.2"/>
    <row r="4486" x14ac:dyDescent="0.2"/>
    <row r="4487" x14ac:dyDescent="0.2"/>
    <row r="4488" x14ac:dyDescent="0.2"/>
    <row r="4489" x14ac:dyDescent="0.2"/>
    <row r="4490" x14ac:dyDescent="0.2"/>
    <row r="4491" x14ac:dyDescent="0.2"/>
    <row r="4492" x14ac:dyDescent="0.2"/>
    <row r="4493" x14ac:dyDescent="0.2"/>
    <row r="4494" x14ac:dyDescent="0.2"/>
    <row r="4495" x14ac:dyDescent="0.2"/>
    <row r="4496" x14ac:dyDescent="0.2"/>
    <row r="4497" x14ac:dyDescent="0.2"/>
    <row r="4498" x14ac:dyDescent="0.2"/>
    <row r="4499" x14ac:dyDescent="0.2"/>
    <row r="4500" x14ac:dyDescent="0.2"/>
    <row r="4501" x14ac:dyDescent="0.2"/>
    <row r="4502" x14ac:dyDescent="0.2"/>
    <row r="4503" x14ac:dyDescent="0.2"/>
    <row r="4504" x14ac:dyDescent="0.2"/>
    <row r="4505" x14ac:dyDescent="0.2"/>
    <row r="4506" x14ac:dyDescent="0.2"/>
    <row r="4507" x14ac:dyDescent="0.2"/>
    <row r="4508" x14ac:dyDescent="0.2"/>
    <row r="4509" x14ac:dyDescent="0.2"/>
    <row r="4510" x14ac:dyDescent="0.2"/>
    <row r="4511" x14ac:dyDescent="0.2"/>
    <row r="4512" x14ac:dyDescent="0.2"/>
    <row r="4513" x14ac:dyDescent="0.2"/>
    <row r="4514" x14ac:dyDescent="0.2"/>
    <row r="4515" x14ac:dyDescent="0.2"/>
    <row r="4516" x14ac:dyDescent="0.2"/>
    <row r="4517" x14ac:dyDescent="0.2"/>
    <row r="4518" x14ac:dyDescent="0.2"/>
    <row r="4519" x14ac:dyDescent="0.2"/>
    <row r="4520" x14ac:dyDescent="0.2"/>
    <row r="4521" x14ac:dyDescent="0.2"/>
    <row r="4522" x14ac:dyDescent="0.2"/>
    <row r="4523" x14ac:dyDescent="0.2"/>
    <row r="4524" x14ac:dyDescent="0.2"/>
    <row r="4525" x14ac:dyDescent="0.2"/>
    <row r="4526" x14ac:dyDescent="0.2"/>
    <row r="4527" x14ac:dyDescent="0.2"/>
    <row r="4528" x14ac:dyDescent="0.2"/>
    <row r="4529" x14ac:dyDescent="0.2"/>
    <row r="4530" x14ac:dyDescent="0.2"/>
    <row r="4531" x14ac:dyDescent="0.2"/>
    <row r="4532" x14ac:dyDescent="0.2"/>
    <row r="4533" x14ac:dyDescent="0.2"/>
    <row r="4534" x14ac:dyDescent="0.2"/>
    <row r="4535" x14ac:dyDescent="0.2"/>
    <row r="4536" x14ac:dyDescent="0.2"/>
    <row r="4537" x14ac:dyDescent="0.2"/>
    <row r="4538" x14ac:dyDescent="0.2"/>
    <row r="4539" x14ac:dyDescent="0.2"/>
    <row r="4540" x14ac:dyDescent="0.2"/>
    <row r="4541" x14ac:dyDescent="0.2"/>
    <row r="4542" x14ac:dyDescent="0.2"/>
    <row r="4543" x14ac:dyDescent="0.2"/>
    <row r="4544" x14ac:dyDescent="0.2"/>
    <row r="4545" x14ac:dyDescent="0.2"/>
    <row r="4546" x14ac:dyDescent="0.2"/>
    <row r="4547" x14ac:dyDescent="0.2"/>
    <row r="4548" x14ac:dyDescent="0.2"/>
    <row r="4549" x14ac:dyDescent="0.2"/>
    <row r="4550" x14ac:dyDescent="0.2"/>
    <row r="4551" x14ac:dyDescent="0.2"/>
    <row r="4552" x14ac:dyDescent="0.2"/>
    <row r="4553" x14ac:dyDescent="0.2"/>
    <row r="4554" x14ac:dyDescent="0.2"/>
    <row r="4555" x14ac:dyDescent="0.2"/>
    <row r="4556" x14ac:dyDescent="0.2"/>
    <row r="4557" x14ac:dyDescent="0.2"/>
    <row r="4558" x14ac:dyDescent="0.2"/>
    <row r="4559" x14ac:dyDescent="0.2"/>
    <row r="4560" x14ac:dyDescent="0.2"/>
    <row r="4561" x14ac:dyDescent="0.2"/>
    <row r="4562" x14ac:dyDescent="0.2"/>
    <row r="4563" x14ac:dyDescent="0.2"/>
    <row r="4564" x14ac:dyDescent="0.2"/>
    <row r="4565" x14ac:dyDescent="0.2"/>
    <row r="4566" x14ac:dyDescent="0.2"/>
    <row r="4567" x14ac:dyDescent="0.2"/>
    <row r="4568" x14ac:dyDescent="0.2"/>
    <row r="4569" x14ac:dyDescent="0.2"/>
    <row r="4570" x14ac:dyDescent="0.2"/>
    <row r="4571" x14ac:dyDescent="0.2"/>
    <row r="4572" x14ac:dyDescent="0.2"/>
    <row r="4573" x14ac:dyDescent="0.2"/>
    <row r="4574" x14ac:dyDescent="0.2"/>
    <row r="4575" x14ac:dyDescent="0.2"/>
    <row r="4576" x14ac:dyDescent="0.2"/>
    <row r="4577" x14ac:dyDescent="0.2"/>
    <row r="4578" x14ac:dyDescent="0.2"/>
    <row r="4579" x14ac:dyDescent="0.2"/>
    <row r="4580" x14ac:dyDescent="0.2"/>
    <row r="4581" x14ac:dyDescent="0.2"/>
    <row r="4582" x14ac:dyDescent="0.2"/>
    <row r="4583" x14ac:dyDescent="0.2"/>
    <row r="4584" x14ac:dyDescent="0.2"/>
    <row r="4585" x14ac:dyDescent="0.2"/>
    <row r="4586" x14ac:dyDescent="0.2"/>
    <row r="4587" x14ac:dyDescent="0.2"/>
    <row r="4588" x14ac:dyDescent="0.2"/>
    <row r="4589" x14ac:dyDescent="0.2"/>
    <row r="4590" x14ac:dyDescent="0.2"/>
    <row r="4591" x14ac:dyDescent="0.2"/>
    <row r="4592" x14ac:dyDescent="0.2"/>
    <row r="4593" x14ac:dyDescent="0.2"/>
    <row r="4594" x14ac:dyDescent="0.2"/>
    <row r="4595" x14ac:dyDescent="0.2"/>
    <row r="4596" x14ac:dyDescent="0.2"/>
    <row r="4597" x14ac:dyDescent="0.2"/>
    <row r="4598" x14ac:dyDescent="0.2"/>
    <row r="4599" x14ac:dyDescent="0.2"/>
    <row r="4600" x14ac:dyDescent="0.2"/>
    <row r="4601" x14ac:dyDescent="0.2"/>
    <row r="4602" x14ac:dyDescent="0.2"/>
    <row r="4603" x14ac:dyDescent="0.2"/>
    <row r="4604" x14ac:dyDescent="0.2"/>
    <row r="4605" x14ac:dyDescent="0.2"/>
    <row r="4606" x14ac:dyDescent="0.2"/>
    <row r="4607" x14ac:dyDescent="0.2"/>
    <row r="4608" x14ac:dyDescent="0.2"/>
    <row r="4609" x14ac:dyDescent="0.2"/>
    <row r="4610" x14ac:dyDescent="0.2"/>
    <row r="4611" x14ac:dyDescent="0.2"/>
    <row r="4612" x14ac:dyDescent="0.2"/>
    <row r="4613" x14ac:dyDescent="0.2"/>
    <row r="4614" x14ac:dyDescent="0.2"/>
    <row r="4615" x14ac:dyDescent="0.2"/>
    <row r="4616" x14ac:dyDescent="0.2"/>
    <row r="4617" x14ac:dyDescent="0.2"/>
    <row r="4618" x14ac:dyDescent="0.2"/>
    <row r="4619" x14ac:dyDescent="0.2"/>
    <row r="4620" x14ac:dyDescent="0.2"/>
    <row r="4621" x14ac:dyDescent="0.2"/>
    <row r="4622" x14ac:dyDescent="0.2"/>
    <row r="4623" x14ac:dyDescent="0.2"/>
    <row r="4624" x14ac:dyDescent="0.2"/>
    <row r="4625" x14ac:dyDescent="0.2"/>
    <row r="4626" x14ac:dyDescent="0.2"/>
    <row r="4627" x14ac:dyDescent="0.2"/>
    <row r="4628" x14ac:dyDescent="0.2"/>
    <row r="4629" x14ac:dyDescent="0.2"/>
    <row r="4630" x14ac:dyDescent="0.2"/>
    <row r="4631" x14ac:dyDescent="0.2"/>
    <row r="4632" x14ac:dyDescent="0.2"/>
    <row r="4633" x14ac:dyDescent="0.2"/>
    <row r="4634" x14ac:dyDescent="0.2"/>
    <row r="4635" x14ac:dyDescent="0.2"/>
    <row r="4636" x14ac:dyDescent="0.2"/>
    <row r="4637" x14ac:dyDescent="0.2"/>
    <row r="4638" x14ac:dyDescent="0.2"/>
    <row r="4639" x14ac:dyDescent="0.2"/>
    <row r="4640" x14ac:dyDescent="0.2"/>
    <row r="4641" x14ac:dyDescent="0.2"/>
    <row r="4642" x14ac:dyDescent="0.2"/>
    <row r="4643" x14ac:dyDescent="0.2"/>
    <row r="4644" x14ac:dyDescent="0.2"/>
    <row r="4645" x14ac:dyDescent="0.2"/>
    <row r="4646" x14ac:dyDescent="0.2"/>
    <row r="4647" x14ac:dyDescent="0.2"/>
    <row r="4648" x14ac:dyDescent="0.2"/>
    <row r="4649" x14ac:dyDescent="0.2"/>
    <row r="4650" x14ac:dyDescent="0.2"/>
    <row r="4651" x14ac:dyDescent="0.2"/>
    <row r="4652" x14ac:dyDescent="0.2"/>
    <row r="4653" x14ac:dyDescent="0.2"/>
    <row r="4654" x14ac:dyDescent="0.2"/>
    <row r="4655" x14ac:dyDescent="0.2"/>
    <row r="4656" x14ac:dyDescent="0.2"/>
    <row r="4657" x14ac:dyDescent="0.2"/>
    <row r="4658" x14ac:dyDescent="0.2"/>
    <row r="4659" x14ac:dyDescent="0.2"/>
    <row r="4660" x14ac:dyDescent="0.2"/>
    <row r="4661" x14ac:dyDescent="0.2"/>
    <row r="4662" x14ac:dyDescent="0.2"/>
    <row r="4663" x14ac:dyDescent="0.2"/>
    <row r="4664" x14ac:dyDescent="0.2"/>
    <row r="4665" x14ac:dyDescent="0.2"/>
    <row r="4666" x14ac:dyDescent="0.2"/>
    <row r="4667" x14ac:dyDescent="0.2"/>
    <row r="4668" x14ac:dyDescent="0.2"/>
    <row r="4669" x14ac:dyDescent="0.2"/>
    <row r="4670" x14ac:dyDescent="0.2"/>
    <row r="4671" x14ac:dyDescent="0.2"/>
    <row r="4672" x14ac:dyDescent="0.2"/>
    <row r="4673" x14ac:dyDescent="0.2"/>
    <row r="4674" x14ac:dyDescent="0.2"/>
    <row r="4675" x14ac:dyDescent="0.2"/>
    <row r="4676" x14ac:dyDescent="0.2"/>
    <row r="4677" x14ac:dyDescent="0.2"/>
    <row r="4678" x14ac:dyDescent="0.2"/>
    <row r="4679" x14ac:dyDescent="0.2"/>
    <row r="4680" x14ac:dyDescent="0.2"/>
    <row r="4681" x14ac:dyDescent="0.2"/>
    <row r="4682" x14ac:dyDescent="0.2"/>
    <row r="4683" x14ac:dyDescent="0.2"/>
    <row r="4684" x14ac:dyDescent="0.2"/>
    <row r="4685" x14ac:dyDescent="0.2"/>
    <row r="4686" x14ac:dyDescent="0.2"/>
    <row r="4687" x14ac:dyDescent="0.2"/>
    <row r="4688" x14ac:dyDescent="0.2"/>
    <row r="4689" x14ac:dyDescent="0.2"/>
    <row r="4690" x14ac:dyDescent="0.2"/>
    <row r="4691" x14ac:dyDescent="0.2"/>
    <row r="4692" x14ac:dyDescent="0.2"/>
    <row r="4693" x14ac:dyDescent="0.2"/>
    <row r="4694" x14ac:dyDescent="0.2"/>
    <row r="4695" x14ac:dyDescent="0.2"/>
    <row r="4696" x14ac:dyDescent="0.2"/>
    <row r="4697" x14ac:dyDescent="0.2"/>
    <row r="4698" x14ac:dyDescent="0.2"/>
    <row r="4699" x14ac:dyDescent="0.2"/>
    <row r="4700" x14ac:dyDescent="0.2"/>
    <row r="4701" x14ac:dyDescent="0.2"/>
    <row r="4702" x14ac:dyDescent="0.2"/>
    <row r="4703" x14ac:dyDescent="0.2"/>
    <row r="4704" x14ac:dyDescent="0.2"/>
    <row r="4705" x14ac:dyDescent="0.2"/>
    <row r="4706" x14ac:dyDescent="0.2"/>
    <row r="4707" x14ac:dyDescent="0.2"/>
    <row r="4708" x14ac:dyDescent="0.2"/>
    <row r="4709" x14ac:dyDescent="0.2"/>
    <row r="4710" x14ac:dyDescent="0.2"/>
    <row r="4711" x14ac:dyDescent="0.2"/>
    <row r="4712" x14ac:dyDescent="0.2"/>
    <row r="4713" x14ac:dyDescent="0.2"/>
    <row r="4714" x14ac:dyDescent="0.2"/>
    <row r="4715" x14ac:dyDescent="0.2"/>
    <row r="4716" x14ac:dyDescent="0.2"/>
    <row r="4717" x14ac:dyDescent="0.2"/>
    <row r="4718" x14ac:dyDescent="0.2"/>
    <row r="4719" x14ac:dyDescent="0.2"/>
    <row r="4720" x14ac:dyDescent="0.2"/>
    <row r="4721" x14ac:dyDescent="0.2"/>
    <row r="4722" x14ac:dyDescent="0.2"/>
    <row r="4723" x14ac:dyDescent="0.2"/>
    <row r="4724" x14ac:dyDescent="0.2"/>
    <row r="4725" x14ac:dyDescent="0.2"/>
    <row r="4726" x14ac:dyDescent="0.2"/>
    <row r="4727" x14ac:dyDescent="0.2"/>
    <row r="4728" x14ac:dyDescent="0.2"/>
    <row r="4729" x14ac:dyDescent="0.2"/>
    <row r="4730" x14ac:dyDescent="0.2"/>
    <row r="4731" x14ac:dyDescent="0.2"/>
    <row r="4732" x14ac:dyDescent="0.2"/>
    <row r="4733" x14ac:dyDescent="0.2"/>
    <row r="4734" x14ac:dyDescent="0.2"/>
    <row r="4735" x14ac:dyDescent="0.2"/>
    <row r="4736" x14ac:dyDescent="0.2"/>
    <row r="4737" x14ac:dyDescent="0.2"/>
    <row r="4738" x14ac:dyDescent="0.2"/>
    <row r="4739" x14ac:dyDescent="0.2"/>
    <row r="4740" x14ac:dyDescent="0.2"/>
    <row r="4741" x14ac:dyDescent="0.2"/>
    <row r="4742" x14ac:dyDescent="0.2"/>
    <row r="4743" x14ac:dyDescent="0.2"/>
    <row r="4744" x14ac:dyDescent="0.2"/>
    <row r="4745" x14ac:dyDescent="0.2"/>
    <row r="4746" x14ac:dyDescent="0.2"/>
    <row r="4747" x14ac:dyDescent="0.2"/>
    <row r="4748" x14ac:dyDescent="0.2"/>
    <row r="4749" x14ac:dyDescent="0.2"/>
    <row r="4750" x14ac:dyDescent="0.2"/>
    <row r="4751" x14ac:dyDescent="0.2"/>
    <row r="4752" x14ac:dyDescent="0.2"/>
    <row r="4753" x14ac:dyDescent="0.2"/>
    <row r="4754" x14ac:dyDescent="0.2"/>
    <row r="4755" x14ac:dyDescent="0.2"/>
    <row r="4756" x14ac:dyDescent="0.2"/>
    <row r="4757" x14ac:dyDescent="0.2"/>
    <row r="4758" x14ac:dyDescent="0.2"/>
    <row r="4759" x14ac:dyDescent="0.2"/>
    <row r="4760" x14ac:dyDescent="0.2"/>
    <row r="4761" x14ac:dyDescent="0.2"/>
    <row r="4762" x14ac:dyDescent="0.2"/>
    <row r="4763" x14ac:dyDescent="0.2"/>
    <row r="4764" x14ac:dyDescent="0.2"/>
    <row r="4765" x14ac:dyDescent="0.2"/>
    <row r="4766" x14ac:dyDescent="0.2"/>
    <row r="4767" x14ac:dyDescent="0.2"/>
    <row r="4768" x14ac:dyDescent="0.2"/>
    <row r="4769" x14ac:dyDescent="0.2"/>
    <row r="4770" x14ac:dyDescent="0.2"/>
    <row r="4771" x14ac:dyDescent="0.2"/>
    <row r="4772" x14ac:dyDescent="0.2"/>
    <row r="4773" x14ac:dyDescent="0.2"/>
    <row r="4774" x14ac:dyDescent="0.2"/>
    <row r="4775" x14ac:dyDescent="0.2"/>
    <row r="4776" x14ac:dyDescent="0.2"/>
    <row r="4777" x14ac:dyDescent="0.2"/>
    <row r="4778" x14ac:dyDescent="0.2"/>
    <row r="4779" x14ac:dyDescent="0.2"/>
    <row r="4780" x14ac:dyDescent="0.2"/>
    <row r="4781" x14ac:dyDescent="0.2"/>
    <row r="4782" x14ac:dyDescent="0.2"/>
    <row r="4783" x14ac:dyDescent="0.2"/>
    <row r="4784" x14ac:dyDescent="0.2"/>
    <row r="4785" x14ac:dyDescent="0.2"/>
    <row r="4786" x14ac:dyDescent="0.2"/>
    <row r="4787" x14ac:dyDescent="0.2"/>
    <row r="4788" x14ac:dyDescent="0.2"/>
    <row r="4789" x14ac:dyDescent="0.2"/>
    <row r="4790" x14ac:dyDescent="0.2"/>
    <row r="4791" x14ac:dyDescent="0.2"/>
    <row r="4792" x14ac:dyDescent="0.2"/>
    <row r="4793" x14ac:dyDescent="0.2"/>
    <row r="4794" x14ac:dyDescent="0.2"/>
    <row r="4795" x14ac:dyDescent="0.2"/>
    <row r="4796" x14ac:dyDescent="0.2"/>
    <row r="4797" x14ac:dyDescent="0.2"/>
    <row r="4798" x14ac:dyDescent="0.2"/>
    <row r="4799" x14ac:dyDescent="0.2"/>
    <row r="4800" x14ac:dyDescent="0.2"/>
    <row r="4801" x14ac:dyDescent="0.2"/>
    <row r="4802" x14ac:dyDescent="0.2"/>
    <row r="4803" x14ac:dyDescent="0.2"/>
    <row r="4804" x14ac:dyDescent="0.2"/>
    <row r="4805" x14ac:dyDescent="0.2"/>
    <row r="4806" x14ac:dyDescent="0.2"/>
    <row r="4807" x14ac:dyDescent="0.2"/>
    <row r="4808" x14ac:dyDescent="0.2"/>
    <row r="4809" x14ac:dyDescent="0.2"/>
    <row r="4810" x14ac:dyDescent="0.2"/>
    <row r="4811" x14ac:dyDescent="0.2"/>
    <row r="4812" x14ac:dyDescent="0.2"/>
    <row r="4813" x14ac:dyDescent="0.2"/>
    <row r="4814" x14ac:dyDescent="0.2"/>
    <row r="4815" x14ac:dyDescent="0.2"/>
    <row r="4816" x14ac:dyDescent="0.2"/>
    <row r="4817" x14ac:dyDescent="0.2"/>
    <row r="4818" x14ac:dyDescent="0.2"/>
    <row r="4819" x14ac:dyDescent="0.2"/>
    <row r="4820" x14ac:dyDescent="0.2"/>
    <row r="4821" x14ac:dyDescent="0.2"/>
    <row r="4822" x14ac:dyDescent="0.2"/>
    <row r="4823" x14ac:dyDescent="0.2"/>
    <row r="4824" x14ac:dyDescent="0.2"/>
    <row r="4825" x14ac:dyDescent="0.2"/>
    <row r="4826" x14ac:dyDescent="0.2"/>
    <row r="4827" x14ac:dyDescent="0.2"/>
    <row r="4828" x14ac:dyDescent="0.2"/>
    <row r="4829" x14ac:dyDescent="0.2"/>
    <row r="4830" x14ac:dyDescent="0.2"/>
    <row r="4831" x14ac:dyDescent="0.2"/>
    <row r="4832" x14ac:dyDescent="0.2"/>
    <row r="4833" x14ac:dyDescent="0.2"/>
    <row r="4834" x14ac:dyDescent="0.2"/>
    <row r="4835" x14ac:dyDescent="0.2"/>
    <row r="4836" x14ac:dyDescent="0.2"/>
    <row r="4837" x14ac:dyDescent="0.2"/>
    <row r="4838" x14ac:dyDescent="0.2"/>
    <row r="4839" x14ac:dyDescent="0.2"/>
    <row r="4840" x14ac:dyDescent="0.2"/>
    <row r="4841" x14ac:dyDescent="0.2"/>
    <row r="4842" x14ac:dyDescent="0.2"/>
    <row r="4843" x14ac:dyDescent="0.2"/>
    <row r="4844" x14ac:dyDescent="0.2"/>
    <row r="4845" x14ac:dyDescent="0.2"/>
    <row r="4846" x14ac:dyDescent="0.2"/>
    <row r="4847" x14ac:dyDescent="0.2"/>
    <row r="4848" x14ac:dyDescent="0.2"/>
    <row r="4849" x14ac:dyDescent="0.2"/>
    <row r="4850" x14ac:dyDescent="0.2"/>
    <row r="4851" x14ac:dyDescent="0.2"/>
    <row r="4852" x14ac:dyDescent="0.2"/>
    <row r="4853" x14ac:dyDescent="0.2"/>
    <row r="4854" x14ac:dyDescent="0.2"/>
    <row r="4855" x14ac:dyDescent="0.2"/>
    <row r="4856" x14ac:dyDescent="0.2"/>
    <row r="4857" x14ac:dyDescent="0.2"/>
    <row r="4858" x14ac:dyDescent="0.2"/>
    <row r="4859" x14ac:dyDescent="0.2"/>
    <row r="4860" x14ac:dyDescent="0.2"/>
    <row r="4861" x14ac:dyDescent="0.2"/>
    <row r="4862" x14ac:dyDescent="0.2"/>
    <row r="4863" x14ac:dyDescent="0.2"/>
    <row r="4864" x14ac:dyDescent="0.2"/>
    <row r="4865" x14ac:dyDescent="0.2"/>
    <row r="4866" x14ac:dyDescent="0.2"/>
    <row r="4867" x14ac:dyDescent="0.2"/>
    <row r="4868" x14ac:dyDescent="0.2"/>
    <row r="4869" x14ac:dyDescent="0.2"/>
    <row r="4870" x14ac:dyDescent="0.2"/>
    <row r="4871" x14ac:dyDescent="0.2"/>
    <row r="4872" x14ac:dyDescent="0.2"/>
    <row r="4873" x14ac:dyDescent="0.2"/>
    <row r="4874" x14ac:dyDescent="0.2"/>
    <row r="4875" x14ac:dyDescent="0.2"/>
    <row r="4876" x14ac:dyDescent="0.2"/>
    <row r="4877" x14ac:dyDescent="0.2"/>
    <row r="4878" x14ac:dyDescent="0.2"/>
    <row r="4879" x14ac:dyDescent="0.2"/>
    <row r="4880" x14ac:dyDescent="0.2"/>
    <row r="4881" x14ac:dyDescent="0.2"/>
    <row r="4882" x14ac:dyDescent="0.2"/>
    <row r="4883" x14ac:dyDescent="0.2"/>
    <row r="4884" x14ac:dyDescent="0.2"/>
    <row r="4885" x14ac:dyDescent="0.2"/>
    <row r="4886" x14ac:dyDescent="0.2"/>
    <row r="4887" x14ac:dyDescent="0.2"/>
    <row r="4888" x14ac:dyDescent="0.2"/>
    <row r="4889" x14ac:dyDescent="0.2"/>
    <row r="4890" x14ac:dyDescent="0.2"/>
    <row r="4891" x14ac:dyDescent="0.2"/>
    <row r="4892" x14ac:dyDescent="0.2"/>
    <row r="4893" x14ac:dyDescent="0.2"/>
    <row r="4894" x14ac:dyDescent="0.2"/>
    <row r="4895" x14ac:dyDescent="0.2"/>
    <row r="4896" x14ac:dyDescent="0.2"/>
    <row r="4897" x14ac:dyDescent="0.2"/>
    <row r="4898" x14ac:dyDescent="0.2"/>
    <row r="4899" x14ac:dyDescent="0.2"/>
    <row r="4900" x14ac:dyDescent="0.2"/>
    <row r="4901" x14ac:dyDescent="0.2"/>
    <row r="4902" x14ac:dyDescent="0.2"/>
    <row r="4903" x14ac:dyDescent="0.2"/>
    <row r="4904" x14ac:dyDescent="0.2"/>
    <row r="4905" x14ac:dyDescent="0.2"/>
    <row r="4906" x14ac:dyDescent="0.2"/>
    <row r="4907" x14ac:dyDescent="0.2"/>
    <row r="4908" x14ac:dyDescent="0.2"/>
    <row r="4909" x14ac:dyDescent="0.2"/>
    <row r="4910" x14ac:dyDescent="0.2"/>
    <row r="4911" x14ac:dyDescent="0.2"/>
    <row r="4912" x14ac:dyDescent="0.2"/>
    <row r="4913" x14ac:dyDescent="0.2"/>
    <row r="4914" x14ac:dyDescent="0.2"/>
    <row r="4915" x14ac:dyDescent="0.2"/>
    <row r="4916" x14ac:dyDescent="0.2"/>
    <row r="4917" x14ac:dyDescent="0.2"/>
    <row r="4918" x14ac:dyDescent="0.2"/>
    <row r="4919" x14ac:dyDescent="0.2"/>
    <row r="4920" x14ac:dyDescent="0.2"/>
    <row r="4921" x14ac:dyDescent="0.2"/>
    <row r="4922" x14ac:dyDescent="0.2"/>
    <row r="4923" x14ac:dyDescent="0.2"/>
    <row r="4924" x14ac:dyDescent="0.2"/>
    <row r="4925" x14ac:dyDescent="0.2"/>
    <row r="4926" x14ac:dyDescent="0.2"/>
    <row r="4927" x14ac:dyDescent="0.2"/>
    <row r="4928" x14ac:dyDescent="0.2"/>
    <row r="4929" x14ac:dyDescent="0.2"/>
    <row r="4930" x14ac:dyDescent="0.2"/>
    <row r="4931" x14ac:dyDescent="0.2"/>
    <row r="4932" x14ac:dyDescent="0.2"/>
    <row r="4933" x14ac:dyDescent="0.2"/>
    <row r="4934" x14ac:dyDescent="0.2"/>
    <row r="4935" x14ac:dyDescent="0.2"/>
    <row r="4936" x14ac:dyDescent="0.2"/>
    <row r="4937" x14ac:dyDescent="0.2"/>
    <row r="4938" x14ac:dyDescent="0.2"/>
    <row r="4939" x14ac:dyDescent="0.2"/>
    <row r="4940" x14ac:dyDescent="0.2"/>
    <row r="4941" x14ac:dyDescent="0.2"/>
    <row r="4942" x14ac:dyDescent="0.2"/>
    <row r="4943" x14ac:dyDescent="0.2"/>
    <row r="4944" x14ac:dyDescent="0.2"/>
    <row r="4945" x14ac:dyDescent="0.2"/>
    <row r="4946" x14ac:dyDescent="0.2"/>
    <row r="4947" x14ac:dyDescent="0.2"/>
    <row r="4948" x14ac:dyDescent="0.2"/>
    <row r="4949" x14ac:dyDescent="0.2"/>
    <row r="4950" x14ac:dyDescent="0.2"/>
    <row r="4951" x14ac:dyDescent="0.2"/>
    <row r="4952" x14ac:dyDescent="0.2"/>
    <row r="4953" x14ac:dyDescent="0.2"/>
    <row r="4954" x14ac:dyDescent="0.2"/>
    <row r="4955" x14ac:dyDescent="0.2"/>
    <row r="4956" x14ac:dyDescent="0.2"/>
    <row r="4957" x14ac:dyDescent="0.2"/>
    <row r="4958" x14ac:dyDescent="0.2"/>
    <row r="4959" x14ac:dyDescent="0.2"/>
    <row r="4960" x14ac:dyDescent="0.2"/>
    <row r="4961" x14ac:dyDescent="0.2"/>
    <row r="4962" x14ac:dyDescent="0.2"/>
    <row r="4963" x14ac:dyDescent="0.2"/>
    <row r="4964" x14ac:dyDescent="0.2"/>
    <row r="4965" x14ac:dyDescent="0.2"/>
    <row r="4966" x14ac:dyDescent="0.2"/>
    <row r="4967" x14ac:dyDescent="0.2"/>
    <row r="4968" x14ac:dyDescent="0.2"/>
    <row r="4969" x14ac:dyDescent="0.2"/>
    <row r="4970" x14ac:dyDescent="0.2"/>
    <row r="4971" x14ac:dyDescent="0.2"/>
    <row r="4972" x14ac:dyDescent="0.2"/>
    <row r="4973" x14ac:dyDescent="0.2"/>
    <row r="4974" x14ac:dyDescent="0.2"/>
    <row r="4975" x14ac:dyDescent="0.2"/>
    <row r="4976" x14ac:dyDescent="0.2"/>
    <row r="4977" x14ac:dyDescent="0.2"/>
    <row r="4978" x14ac:dyDescent="0.2"/>
    <row r="4979" x14ac:dyDescent="0.2"/>
    <row r="4980" x14ac:dyDescent="0.2"/>
    <row r="4981" x14ac:dyDescent="0.2"/>
    <row r="4982" x14ac:dyDescent="0.2"/>
    <row r="4983" x14ac:dyDescent="0.2"/>
    <row r="4984" x14ac:dyDescent="0.2"/>
    <row r="4985" x14ac:dyDescent="0.2"/>
    <row r="4986" x14ac:dyDescent="0.2"/>
    <row r="4987" x14ac:dyDescent="0.2"/>
    <row r="4988" x14ac:dyDescent="0.2"/>
    <row r="4989" x14ac:dyDescent="0.2"/>
    <row r="4990" x14ac:dyDescent="0.2"/>
    <row r="4991" x14ac:dyDescent="0.2"/>
    <row r="4992" x14ac:dyDescent="0.2"/>
    <row r="4993" x14ac:dyDescent="0.2"/>
    <row r="4994" x14ac:dyDescent="0.2"/>
    <row r="4995" x14ac:dyDescent="0.2"/>
    <row r="4996" x14ac:dyDescent="0.2"/>
    <row r="4997" x14ac:dyDescent="0.2"/>
    <row r="4998" x14ac:dyDescent="0.2"/>
    <row r="4999" x14ac:dyDescent="0.2"/>
    <row r="5000" x14ac:dyDescent="0.2"/>
    <row r="5001" x14ac:dyDescent="0.2"/>
    <row r="5002" x14ac:dyDescent="0.2"/>
    <row r="5003" x14ac:dyDescent="0.2"/>
    <row r="5004" x14ac:dyDescent="0.2"/>
    <row r="5005" x14ac:dyDescent="0.2"/>
    <row r="5006" x14ac:dyDescent="0.2"/>
    <row r="5007" x14ac:dyDescent="0.2"/>
    <row r="5008" x14ac:dyDescent="0.2"/>
    <row r="5009" x14ac:dyDescent="0.2"/>
    <row r="5010" x14ac:dyDescent="0.2"/>
    <row r="5011" x14ac:dyDescent="0.2"/>
    <row r="5012" x14ac:dyDescent="0.2"/>
    <row r="5013" x14ac:dyDescent="0.2"/>
    <row r="5014" x14ac:dyDescent="0.2"/>
    <row r="5015" x14ac:dyDescent="0.2"/>
    <row r="5016" x14ac:dyDescent="0.2"/>
    <row r="5017" x14ac:dyDescent="0.2"/>
    <row r="5018" x14ac:dyDescent="0.2"/>
    <row r="5019" x14ac:dyDescent="0.2"/>
    <row r="5020" x14ac:dyDescent="0.2"/>
    <row r="5021" x14ac:dyDescent="0.2"/>
    <row r="5022" x14ac:dyDescent="0.2"/>
    <row r="5023" x14ac:dyDescent="0.2"/>
    <row r="5024" x14ac:dyDescent="0.2"/>
    <row r="5025" x14ac:dyDescent="0.2"/>
    <row r="5026" x14ac:dyDescent="0.2"/>
    <row r="5027" x14ac:dyDescent="0.2"/>
    <row r="5028" x14ac:dyDescent="0.2"/>
    <row r="5029" x14ac:dyDescent="0.2"/>
    <row r="5030" x14ac:dyDescent="0.2"/>
    <row r="5031" x14ac:dyDescent="0.2"/>
    <row r="5032" x14ac:dyDescent="0.2"/>
    <row r="5033" x14ac:dyDescent="0.2"/>
    <row r="5034" x14ac:dyDescent="0.2"/>
    <row r="5035" x14ac:dyDescent="0.2"/>
    <row r="5036" x14ac:dyDescent="0.2"/>
    <row r="5037" x14ac:dyDescent="0.2"/>
    <row r="5038" x14ac:dyDescent="0.2"/>
    <row r="5039" x14ac:dyDescent="0.2"/>
    <row r="5040" x14ac:dyDescent="0.2"/>
    <row r="5041" x14ac:dyDescent="0.2"/>
    <row r="5042" x14ac:dyDescent="0.2"/>
    <row r="5043" x14ac:dyDescent="0.2"/>
    <row r="5044" x14ac:dyDescent="0.2"/>
    <row r="5045" x14ac:dyDescent="0.2"/>
    <row r="5046" x14ac:dyDescent="0.2"/>
    <row r="5047" x14ac:dyDescent="0.2"/>
    <row r="5048" x14ac:dyDescent="0.2"/>
    <row r="5049" x14ac:dyDescent="0.2"/>
    <row r="5050" x14ac:dyDescent="0.2"/>
    <row r="5051" x14ac:dyDescent="0.2"/>
    <row r="5052" x14ac:dyDescent="0.2"/>
    <row r="5053" x14ac:dyDescent="0.2"/>
    <row r="5054" x14ac:dyDescent="0.2"/>
    <row r="5055" x14ac:dyDescent="0.2"/>
    <row r="5056" x14ac:dyDescent="0.2"/>
    <row r="5057" x14ac:dyDescent="0.2"/>
    <row r="5058" x14ac:dyDescent="0.2"/>
    <row r="5059" x14ac:dyDescent="0.2"/>
    <row r="5060" x14ac:dyDescent="0.2"/>
    <row r="5061" x14ac:dyDescent="0.2"/>
    <row r="5062" x14ac:dyDescent="0.2"/>
    <row r="5063" x14ac:dyDescent="0.2"/>
    <row r="5064" x14ac:dyDescent="0.2"/>
    <row r="5065" x14ac:dyDescent="0.2"/>
    <row r="5066" x14ac:dyDescent="0.2"/>
    <row r="5067" x14ac:dyDescent="0.2"/>
    <row r="5068" x14ac:dyDescent="0.2"/>
    <row r="5069" x14ac:dyDescent="0.2"/>
    <row r="5070" x14ac:dyDescent="0.2"/>
    <row r="5071" x14ac:dyDescent="0.2"/>
    <row r="5072" x14ac:dyDescent="0.2"/>
    <row r="5073" x14ac:dyDescent="0.2"/>
    <row r="5074" x14ac:dyDescent="0.2"/>
    <row r="5075" x14ac:dyDescent="0.2"/>
    <row r="5076" x14ac:dyDescent="0.2"/>
    <row r="5077" x14ac:dyDescent="0.2"/>
    <row r="5078" x14ac:dyDescent="0.2"/>
    <row r="5079" x14ac:dyDescent="0.2"/>
    <row r="5080" x14ac:dyDescent="0.2"/>
    <row r="5081" x14ac:dyDescent="0.2"/>
    <row r="5082" x14ac:dyDescent="0.2"/>
    <row r="5083" x14ac:dyDescent="0.2"/>
    <row r="5084" x14ac:dyDescent="0.2"/>
    <row r="5085" x14ac:dyDescent="0.2"/>
    <row r="5086" x14ac:dyDescent="0.2"/>
    <row r="5087" x14ac:dyDescent="0.2"/>
    <row r="5088" x14ac:dyDescent="0.2"/>
    <row r="5089" x14ac:dyDescent="0.2"/>
    <row r="5090" x14ac:dyDescent="0.2"/>
    <row r="5091" x14ac:dyDescent="0.2"/>
    <row r="5092" x14ac:dyDescent="0.2"/>
    <row r="5093" x14ac:dyDescent="0.2"/>
    <row r="5094" x14ac:dyDescent="0.2"/>
    <row r="5095" x14ac:dyDescent="0.2"/>
    <row r="5096" x14ac:dyDescent="0.2"/>
    <row r="5097" x14ac:dyDescent="0.2"/>
    <row r="5098" x14ac:dyDescent="0.2"/>
    <row r="5099" x14ac:dyDescent="0.2"/>
    <row r="5100" x14ac:dyDescent="0.2"/>
    <row r="5101" x14ac:dyDescent="0.2"/>
    <row r="5102" x14ac:dyDescent="0.2"/>
    <row r="5103" x14ac:dyDescent="0.2"/>
    <row r="5104" x14ac:dyDescent="0.2"/>
    <row r="5105" x14ac:dyDescent="0.2"/>
    <row r="5106" x14ac:dyDescent="0.2"/>
    <row r="5107" x14ac:dyDescent="0.2"/>
    <row r="5108" x14ac:dyDescent="0.2"/>
    <row r="5109" x14ac:dyDescent="0.2"/>
    <row r="5110" x14ac:dyDescent="0.2"/>
    <row r="5111" x14ac:dyDescent="0.2"/>
    <row r="5112" x14ac:dyDescent="0.2"/>
    <row r="5113" x14ac:dyDescent="0.2"/>
    <row r="5114" x14ac:dyDescent="0.2"/>
    <row r="5115" x14ac:dyDescent="0.2"/>
    <row r="5116" x14ac:dyDescent="0.2"/>
    <row r="5117" x14ac:dyDescent="0.2"/>
    <row r="5118" x14ac:dyDescent="0.2"/>
    <row r="5119" x14ac:dyDescent="0.2"/>
    <row r="5120" x14ac:dyDescent="0.2"/>
    <row r="5121" x14ac:dyDescent="0.2"/>
    <row r="5122" x14ac:dyDescent="0.2"/>
    <row r="5123" x14ac:dyDescent="0.2"/>
    <row r="5124" x14ac:dyDescent="0.2"/>
    <row r="5125" x14ac:dyDescent="0.2"/>
    <row r="5126" x14ac:dyDescent="0.2"/>
    <row r="5127" x14ac:dyDescent="0.2"/>
    <row r="5128" x14ac:dyDescent="0.2"/>
    <row r="5129" x14ac:dyDescent="0.2"/>
    <row r="5130" x14ac:dyDescent="0.2"/>
    <row r="5131" x14ac:dyDescent="0.2"/>
    <row r="5132" x14ac:dyDescent="0.2"/>
    <row r="5133" x14ac:dyDescent="0.2"/>
    <row r="5134" x14ac:dyDescent="0.2"/>
    <row r="5135" x14ac:dyDescent="0.2"/>
    <row r="5136" x14ac:dyDescent="0.2"/>
    <row r="5137" x14ac:dyDescent="0.2"/>
    <row r="5138" x14ac:dyDescent="0.2"/>
    <row r="5139" x14ac:dyDescent="0.2"/>
    <row r="5140" x14ac:dyDescent="0.2"/>
    <row r="5141" x14ac:dyDescent="0.2"/>
    <row r="5142" x14ac:dyDescent="0.2"/>
    <row r="5143" x14ac:dyDescent="0.2"/>
    <row r="5144" x14ac:dyDescent="0.2"/>
    <row r="5145" x14ac:dyDescent="0.2"/>
    <row r="5146" x14ac:dyDescent="0.2"/>
    <row r="5147" x14ac:dyDescent="0.2"/>
    <row r="5148" x14ac:dyDescent="0.2"/>
    <row r="5149" x14ac:dyDescent="0.2"/>
    <row r="5150" x14ac:dyDescent="0.2"/>
    <row r="5151" x14ac:dyDescent="0.2"/>
    <row r="5152" x14ac:dyDescent="0.2"/>
    <row r="5153" x14ac:dyDescent="0.2"/>
    <row r="5154" x14ac:dyDescent="0.2"/>
    <row r="5155" x14ac:dyDescent="0.2"/>
    <row r="5156" x14ac:dyDescent="0.2"/>
    <row r="5157" x14ac:dyDescent="0.2"/>
    <row r="5158" x14ac:dyDescent="0.2"/>
    <row r="5159" x14ac:dyDescent="0.2"/>
    <row r="5160" x14ac:dyDescent="0.2"/>
    <row r="5161" x14ac:dyDescent="0.2"/>
    <row r="5162" x14ac:dyDescent="0.2"/>
    <row r="5163" x14ac:dyDescent="0.2"/>
    <row r="5164" x14ac:dyDescent="0.2"/>
    <row r="5165" x14ac:dyDescent="0.2"/>
    <row r="5166" x14ac:dyDescent="0.2"/>
    <row r="5167" x14ac:dyDescent="0.2"/>
    <row r="5168" x14ac:dyDescent="0.2"/>
    <row r="5169" x14ac:dyDescent="0.2"/>
    <row r="5170" x14ac:dyDescent="0.2"/>
    <row r="5171" x14ac:dyDescent="0.2"/>
    <row r="5172" x14ac:dyDescent="0.2"/>
    <row r="5173" x14ac:dyDescent="0.2"/>
    <row r="5174" x14ac:dyDescent="0.2"/>
    <row r="5175" x14ac:dyDescent="0.2"/>
    <row r="5176" x14ac:dyDescent="0.2"/>
    <row r="5177" x14ac:dyDescent="0.2"/>
    <row r="5178" x14ac:dyDescent="0.2"/>
    <row r="5179" x14ac:dyDescent="0.2"/>
    <row r="5180" x14ac:dyDescent="0.2"/>
    <row r="5181" x14ac:dyDescent="0.2"/>
    <row r="5182" x14ac:dyDescent="0.2"/>
    <row r="5183" x14ac:dyDescent="0.2"/>
    <row r="5184" x14ac:dyDescent="0.2"/>
    <row r="5185" x14ac:dyDescent="0.2"/>
    <row r="5186" x14ac:dyDescent="0.2"/>
    <row r="5187" x14ac:dyDescent="0.2"/>
    <row r="5188" x14ac:dyDescent="0.2"/>
    <row r="5189" x14ac:dyDescent="0.2"/>
    <row r="5190" x14ac:dyDescent="0.2"/>
    <row r="5191" x14ac:dyDescent="0.2"/>
    <row r="5192" x14ac:dyDescent="0.2"/>
    <row r="5193" x14ac:dyDescent="0.2"/>
    <row r="5194" x14ac:dyDescent="0.2"/>
    <row r="5195" x14ac:dyDescent="0.2"/>
    <row r="5196" x14ac:dyDescent="0.2"/>
    <row r="5197" x14ac:dyDescent="0.2"/>
    <row r="5198" x14ac:dyDescent="0.2"/>
    <row r="5199" x14ac:dyDescent="0.2"/>
    <row r="5200" x14ac:dyDescent="0.2"/>
    <row r="5201" x14ac:dyDescent="0.2"/>
    <row r="5202" x14ac:dyDescent="0.2"/>
    <row r="5203" x14ac:dyDescent="0.2"/>
    <row r="5204" x14ac:dyDescent="0.2"/>
    <row r="5205" x14ac:dyDescent="0.2"/>
    <row r="5206" x14ac:dyDescent="0.2"/>
    <row r="5207" x14ac:dyDescent="0.2"/>
    <row r="5208" x14ac:dyDescent="0.2"/>
    <row r="5209" x14ac:dyDescent="0.2"/>
    <row r="5210" x14ac:dyDescent="0.2"/>
    <row r="5211" x14ac:dyDescent="0.2"/>
    <row r="5212" x14ac:dyDescent="0.2"/>
    <row r="5213" x14ac:dyDescent="0.2"/>
    <row r="5214" x14ac:dyDescent="0.2"/>
    <row r="5215" x14ac:dyDescent="0.2"/>
    <row r="5216" x14ac:dyDescent="0.2"/>
    <row r="5217" x14ac:dyDescent="0.2"/>
    <row r="5218" x14ac:dyDescent="0.2"/>
    <row r="5219" x14ac:dyDescent="0.2"/>
    <row r="5220" x14ac:dyDescent="0.2"/>
    <row r="5221" x14ac:dyDescent="0.2"/>
    <row r="5222" x14ac:dyDescent="0.2"/>
    <row r="5223" x14ac:dyDescent="0.2"/>
    <row r="5224" x14ac:dyDescent="0.2"/>
    <row r="5225" x14ac:dyDescent="0.2"/>
    <row r="5226" x14ac:dyDescent="0.2"/>
    <row r="5227" x14ac:dyDescent="0.2"/>
    <row r="5228" x14ac:dyDescent="0.2"/>
    <row r="5229" x14ac:dyDescent="0.2"/>
    <row r="5230" x14ac:dyDescent="0.2"/>
    <row r="5231" x14ac:dyDescent="0.2"/>
    <row r="5232" x14ac:dyDescent="0.2"/>
    <row r="5233" x14ac:dyDescent="0.2"/>
    <row r="5234" x14ac:dyDescent="0.2"/>
    <row r="5235" x14ac:dyDescent="0.2"/>
    <row r="5236" x14ac:dyDescent="0.2"/>
    <row r="5237" x14ac:dyDescent="0.2"/>
    <row r="5238" x14ac:dyDescent="0.2"/>
    <row r="5239" x14ac:dyDescent="0.2"/>
    <row r="5240" x14ac:dyDescent="0.2"/>
    <row r="5241" x14ac:dyDescent="0.2"/>
    <row r="5242" x14ac:dyDescent="0.2"/>
    <row r="5243" x14ac:dyDescent="0.2"/>
    <row r="5244" x14ac:dyDescent="0.2"/>
    <row r="5245" x14ac:dyDescent="0.2"/>
    <row r="5246" x14ac:dyDescent="0.2"/>
    <row r="5247" x14ac:dyDescent="0.2"/>
    <row r="5248" x14ac:dyDescent="0.2"/>
    <row r="5249" x14ac:dyDescent="0.2"/>
    <row r="5250" x14ac:dyDescent="0.2"/>
    <row r="5251" x14ac:dyDescent="0.2"/>
    <row r="5252" x14ac:dyDescent="0.2"/>
    <row r="5253" x14ac:dyDescent="0.2"/>
    <row r="5254" x14ac:dyDescent="0.2"/>
    <row r="5255" x14ac:dyDescent="0.2"/>
    <row r="5256" x14ac:dyDescent="0.2"/>
    <row r="5257" x14ac:dyDescent="0.2"/>
    <row r="5258" x14ac:dyDescent="0.2"/>
    <row r="5259" x14ac:dyDescent="0.2"/>
    <row r="5260" x14ac:dyDescent="0.2"/>
    <row r="5261" x14ac:dyDescent="0.2"/>
    <row r="5262" x14ac:dyDescent="0.2"/>
    <row r="5263" x14ac:dyDescent="0.2"/>
    <row r="5264" x14ac:dyDescent="0.2"/>
    <row r="5265" x14ac:dyDescent="0.2"/>
    <row r="5266" x14ac:dyDescent="0.2"/>
    <row r="5267" x14ac:dyDescent="0.2"/>
    <row r="5268" x14ac:dyDescent="0.2"/>
    <row r="5269" x14ac:dyDescent="0.2"/>
    <row r="5270" x14ac:dyDescent="0.2"/>
    <row r="5271" x14ac:dyDescent="0.2"/>
    <row r="5272" x14ac:dyDescent="0.2"/>
    <row r="5273" x14ac:dyDescent="0.2"/>
    <row r="5274" x14ac:dyDescent="0.2"/>
    <row r="5275" x14ac:dyDescent="0.2"/>
    <row r="5276" x14ac:dyDescent="0.2"/>
    <row r="5277" x14ac:dyDescent="0.2"/>
    <row r="5278" x14ac:dyDescent="0.2"/>
    <row r="5279" x14ac:dyDescent="0.2"/>
    <row r="5280" x14ac:dyDescent="0.2"/>
    <row r="5281" x14ac:dyDescent="0.2"/>
    <row r="5282" x14ac:dyDescent="0.2"/>
    <row r="5283" x14ac:dyDescent="0.2"/>
    <row r="5284" x14ac:dyDescent="0.2"/>
    <row r="5285" x14ac:dyDescent="0.2"/>
    <row r="5286" x14ac:dyDescent="0.2"/>
    <row r="5287" x14ac:dyDescent="0.2"/>
    <row r="5288" x14ac:dyDescent="0.2"/>
    <row r="5289" x14ac:dyDescent="0.2"/>
    <row r="5290" x14ac:dyDescent="0.2"/>
    <row r="5291" x14ac:dyDescent="0.2"/>
    <row r="5292" x14ac:dyDescent="0.2"/>
    <row r="5293" x14ac:dyDescent="0.2"/>
    <row r="5294" x14ac:dyDescent="0.2"/>
    <row r="5295" x14ac:dyDescent="0.2"/>
    <row r="5296" x14ac:dyDescent="0.2"/>
    <row r="5297" x14ac:dyDescent="0.2"/>
    <row r="5298" x14ac:dyDescent="0.2"/>
    <row r="5299" x14ac:dyDescent="0.2"/>
    <row r="5300" x14ac:dyDescent="0.2"/>
    <row r="5301" x14ac:dyDescent="0.2"/>
    <row r="5302" x14ac:dyDescent="0.2"/>
    <row r="5303" x14ac:dyDescent="0.2"/>
    <row r="5304" x14ac:dyDescent="0.2"/>
    <row r="5305" x14ac:dyDescent="0.2"/>
    <row r="5306" x14ac:dyDescent="0.2"/>
    <row r="5307" x14ac:dyDescent="0.2"/>
    <row r="5308" x14ac:dyDescent="0.2"/>
    <row r="5309" x14ac:dyDescent="0.2"/>
    <row r="5310" x14ac:dyDescent="0.2"/>
    <row r="5311" x14ac:dyDescent="0.2"/>
    <row r="5312" x14ac:dyDescent="0.2"/>
    <row r="5313" x14ac:dyDescent="0.2"/>
    <row r="5314" x14ac:dyDescent="0.2"/>
    <row r="5315" x14ac:dyDescent="0.2"/>
    <row r="5316" x14ac:dyDescent="0.2"/>
    <row r="5317" x14ac:dyDescent="0.2"/>
    <row r="5318" x14ac:dyDescent="0.2"/>
    <row r="5319" x14ac:dyDescent="0.2"/>
    <row r="5320" x14ac:dyDescent="0.2"/>
    <row r="5321" x14ac:dyDescent="0.2"/>
    <row r="5322" x14ac:dyDescent="0.2"/>
    <row r="5323" x14ac:dyDescent="0.2"/>
    <row r="5324" x14ac:dyDescent="0.2"/>
    <row r="5325" x14ac:dyDescent="0.2"/>
    <row r="5326" x14ac:dyDescent="0.2"/>
    <row r="5327" x14ac:dyDescent="0.2"/>
    <row r="5328" x14ac:dyDescent="0.2"/>
    <row r="5329" x14ac:dyDescent="0.2"/>
    <row r="5330" x14ac:dyDescent="0.2"/>
    <row r="5331" x14ac:dyDescent="0.2"/>
    <row r="5332" x14ac:dyDescent="0.2"/>
    <row r="5333" x14ac:dyDescent="0.2"/>
    <row r="5334" x14ac:dyDescent="0.2"/>
    <row r="5335" x14ac:dyDescent="0.2"/>
    <row r="5336" x14ac:dyDescent="0.2"/>
    <row r="5337" x14ac:dyDescent="0.2"/>
    <row r="5338" x14ac:dyDescent="0.2"/>
    <row r="5339" x14ac:dyDescent="0.2"/>
    <row r="5340" x14ac:dyDescent="0.2"/>
    <row r="5341" x14ac:dyDescent="0.2"/>
    <row r="5342" x14ac:dyDescent="0.2"/>
    <row r="5343" x14ac:dyDescent="0.2"/>
    <row r="5344" x14ac:dyDescent="0.2"/>
    <row r="5345" x14ac:dyDescent="0.2"/>
    <row r="5346" x14ac:dyDescent="0.2"/>
    <row r="5347" x14ac:dyDescent="0.2"/>
    <row r="5348" x14ac:dyDescent="0.2"/>
    <row r="5349" x14ac:dyDescent="0.2"/>
    <row r="5350" x14ac:dyDescent="0.2"/>
    <row r="5351" x14ac:dyDescent="0.2"/>
    <row r="5352" x14ac:dyDescent="0.2"/>
    <row r="5353" x14ac:dyDescent="0.2"/>
    <row r="5354" x14ac:dyDescent="0.2"/>
    <row r="5355" x14ac:dyDescent="0.2"/>
    <row r="5356" x14ac:dyDescent="0.2"/>
    <row r="5357" x14ac:dyDescent="0.2"/>
    <row r="5358" x14ac:dyDescent="0.2"/>
    <row r="5359" x14ac:dyDescent="0.2"/>
    <row r="5360" x14ac:dyDescent="0.2"/>
    <row r="5361" x14ac:dyDescent="0.2"/>
    <row r="5362" x14ac:dyDescent="0.2"/>
    <row r="5363" x14ac:dyDescent="0.2"/>
    <row r="5364" x14ac:dyDescent="0.2"/>
    <row r="5365" x14ac:dyDescent="0.2"/>
    <row r="5366" x14ac:dyDescent="0.2"/>
    <row r="5367" x14ac:dyDescent="0.2"/>
    <row r="5368" x14ac:dyDescent="0.2"/>
    <row r="5369" x14ac:dyDescent="0.2"/>
    <row r="5370" x14ac:dyDescent="0.2"/>
    <row r="5371" x14ac:dyDescent="0.2"/>
    <row r="5372" x14ac:dyDescent="0.2"/>
    <row r="5373" x14ac:dyDescent="0.2"/>
    <row r="5374" x14ac:dyDescent="0.2"/>
    <row r="5375" x14ac:dyDescent="0.2"/>
    <row r="5376" x14ac:dyDescent="0.2"/>
    <row r="5377" x14ac:dyDescent="0.2"/>
    <row r="5378" x14ac:dyDescent="0.2"/>
    <row r="5379" x14ac:dyDescent="0.2"/>
    <row r="5380" x14ac:dyDescent="0.2"/>
    <row r="5381" x14ac:dyDescent="0.2"/>
    <row r="5382" x14ac:dyDescent="0.2"/>
    <row r="5383" x14ac:dyDescent="0.2"/>
    <row r="5384" x14ac:dyDescent="0.2"/>
    <row r="5385" x14ac:dyDescent="0.2"/>
    <row r="5386" x14ac:dyDescent="0.2"/>
    <row r="5387" x14ac:dyDescent="0.2"/>
    <row r="5388" x14ac:dyDescent="0.2"/>
    <row r="5389" x14ac:dyDescent="0.2"/>
    <row r="5390" x14ac:dyDescent="0.2"/>
    <row r="5391" x14ac:dyDescent="0.2"/>
    <row r="5392" x14ac:dyDescent="0.2"/>
    <row r="5393" x14ac:dyDescent="0.2"/>
    <row r="5394" x14ac:dyDescent="0.2"/>
    <row r="5395" x14ac:dyDescent="0.2"/>
    <row r="5396" x14ac:dyDescent="0.2"/>
    <row r="5397" x14ac:dyDescent="0.2"/>
    <row r="5398" x14ac:dyDescent="0.2"/>
    <row r="5399" x14ac:dyDescent="0.2"/>
    <row r="5400" x14ac:dyDescent="0.2"/>
    <row r="5401" x14ac:dyDescent="0.2"/>
    <row r="5402" x14ac:dyDescent="0.2"/>
    <row r="5403" x14ac:dyDescent="0.2"/>
    <row r="5404" x14ac:dyDescent="0.2"/>
    <row r="5405" x14ac:dyDescent="0.2"/>
    <row r="5406" x14ac:dyDescent="0.2"/>
    <row r="5407" x14ac:dyDescent="0.2"/>
    <row r="5408" x14ac:dyDescent="0.2"/>
    <row r="5409" x14ac:dyDescent="0.2"/>
    <row r="5410" x14ac:dyDescent="0.2"/>
    <row r="5411" x14ac:dyDescent="0.2"/>
    <row r="5412" x14ac:dyDescent="0.2"/>
    <row r="5413" x14ac:dyDescent="0.2"/>
    <row r="5414" x14ac:dyDescent="0.2"/>
    <row r="5415" x14ac:dyDescent="0.2"/>
    <row r="5416" x14ac:dyDescent="0.2"/>
    <row r="5417" x14ac:dyDescent="0.2"/>
    <row r="5418" x14ac:dyDescent="0.2"/>
    <row r="5419" x14ac:dyDescent="0.2"/>
    <row r="5420" x14ac:dyDescent="0.2"/>
    <row r="5421" x14ac:dyDescent="0.2"/>
    <row r="5422" x14ac:dyDescent="0.2"/>
    <row r="5423" x14ac:dyDescent="0.2"/>
    <row r="5424" x14ac:dyDescent="0.2"/>
    <row r="5425" x14ac:dyDescent="0.2"/>
    <row r="5426" x14ac:dyDescent="0.2"/>
    <row r="5427" x14ac:dyDescent="0.2"/>
    <row r="5428" x14ac:dyDescent="0.2"/>
    <row r="5429" x14ac:dyDescent="0.2"/>
    <row r="5430" x14ac:dyDescent="0.2"/>
    <row r="5431" x14ac:dyDescent="0.2"/>
    <row r="5432" x14ac:dyDescent="0.2"/>
    <row r="5433" x14ac:dyDescent="0.2"/>
    <row r="5434" x14ac:dyDescent="0.2"/>
    <row r="5435" x14ac:dyDescent="0.2"/>
    <row r="5436" x14ac:dyDescent="0.2"/>
    <row r="5437" x14ac:dyDescent="0.2"/>
    <row r="5438" x14ac:dyDescent="0.2"/>
    <row r="5439" x14ac:dyDescent="0.2"/>
    <row r="5440" x14ac:dyDescent="0.2"/>
    <row r="5441" x14ac:dyDescent="0.2"/>
    <row r="5442" x14ac:dyDescent="0.2"/>
    <row r="5443" x14ac:dyDescent="0.2"/>
    <row r="5444" x14ac:dyDescent="0.2"/>
    <row r="5445" x14ac:dyDescent="0.2"/>
    <row r="5446" x14ac:dyDescent="0.2"/>
    <row r="5447" x14ac:dyDescent="0.2"/>
    <row r="5448" x14ac:dyDescent="0.2"/>
    <row r="5449" x14ac:dyDescent="0.2"/>
    <row r="5450" x14ac:dyDescent="0.2"/>
    <row r="5451" x14ac:dyDescent="0.2"/>
    <row r="5452" x14ac:dyDescent="0.2"/>
    <row r="5453" x14ac:dyDescent="0.2"/>
    <row r="5454" x14ac:dyDescent="0.2"/>
    <row r="5455" x14ac:dyDescent="0.2"/>
    <row r="5456" x14ac:dyDescent="0.2"/>
    <row r="5457" x14ac:dyDescent="0.2"/>
    <row r="5458" x14ac:dyDescent="0.2"/>
    <row r="5459" x14ac:dyDescent="0.2"/>
    <row r="5460" x14ac:dyDescent="0.2"/>
    <row r="5461" x14ac:dyDescent="0.2"/>
    <row r="5462" x14ac:dyDescent="0.2"/>
    <row r="5463" x14ac:dyDescent="0.2"/>
    <row r="5464" x14ac:dyDescent="0.2"/>
    <row r="5465" x14ac:dyDescent="0.2"/>
    <row r="5466" x14ac:dyDescent="0.2"/>
    <row r="5467" x14ac:dyDescent="0.2"/>
    <row r="5468" x14ac:dyDescent="0.2"/>
    <row r="5469" x14ac:dyDescent="0.2"/>
    <row r="5470" x14ac:dyDescent="0.2"/>
    <row r="5471" x14ac:dyDescent="0.2"/>
    <row r="5472" x14ac:dyDescent="0.2"/>
    <row r="5473" x14ac:dyDescent="0.2"/>
    <row r="5474" x14ac:dyDescent="0.2"/>
    <row r="5475" x14ac:dyDescent="0.2"/>
    <row r="5476" x14ac:dyDescent="0.2"/>
    <row r="5477" x14ac:dyDescent="0.2"/>
    <row r="5478" x14ac:dyDescent="0.2"/>
    <row r="5479" x14ac:dyDescent="0.2"/>
    <row r="5480" x14ac:dyDescent="0.2"/>
    <row r="5481" x14ac:dyDescent="0.2"/>
    <row r="5482" x14ac:dyDescent="0.2"/>
    <row r="5483" x14ac:dyDescent="0.2"/>
    <row r="5484" x14ac:dyDescent="0.2"/>
    <row r="5485" x14ac:dyDescent="0.2"/>
    <row r="5486" x14ac:dyDescent="0.2"/>
    <row r="5487" x14ac:dyDescent="0.2"/>
    <row r="5488" x14ac:dyDescent="0.2"/>
    <row r="5489" x14ac:dyDescent="0.2"/>
    <row r="5490" x14ac:dyDescent="0.2"/>
    <row r="5491" x14ac:dyDescent="0.2"/>
    <row r="5492" x14ac:dyDescent="0.2"/>
    <row r="5493" x14ac:dyDescent="0.2"/>
    <row r="5494" x14ac:dyDescent="0.2"/>
    <row r="5495" x14ac:dyDescent="0.2"/>
    <row r="5496" x14ac:dyDescent="0.2"/>
    <row r="5497" x14ac:dyDescent="0.2"/>
    <row r="5498" x14ac:dyDescent="0.2"/>
    <row r="5499" x14ac:dyDescent="0.2"/>
    <row r="5500" x14ac:dyDescent="0.2"/>
    <row r="5501" x14ac:dyDescent="0.2"/>
    <row r="5502" x14ac:dyDescent="0.2"/>
    <row r="5503" x14ac:dyDescent="0.2"/>
    <row r="5504" x14ac:dyDescent="0.2"/>
    <row r="5505" x14ac:dyDescent="0.2"/>
    <row r="5506" x14ac:dyDescent="0.2"/>
    <row r="5507" x14ac:dyDescent="0.2"/>
    <row r="5508" x14ac:dyDescent="0.2"/>
    <row r="5509" x14ac:dyDescent="0.2"/>
    <row r="5510" x14ac:dyDescent="0.2"/>
    <row r="5511" x14ac:dyDescent="0.2"/>
    <row r="5512" x14ac:dyDescent="0.2"/>
    <row r="5513" x14ac:dyDescent="0.2"/>
    <row r="5514" x14ac:dyDescent="0.2"/>
    <row r="5515" x14ac:dyDescent="0.2"/>
    <row r="5516" x14ac:dyDescent="0.2"/>
    <row r="5517" x14ac:dyDescent="0.2"/>
    <row r="5518" x14ac:dyDescent="0.2"/>
    <row r="5519" x14ac:dyDescent="0.2"/>
    <row r="5520" x14ac:dyDescent="0.2"/>
    <row r="5521" x14ac:dyDescent="0.2"/>
    <row r="5522" x14ac:dyDescent="0.2"/>
    <row r="5523" x14ac:dyDescent="0.2"/>
    <row r="5524" x14ac:dyDescent="0.2"/>
    <row r="5525" x14ac:dyDescent="0.2"/>
    <row r="5526" x14ac:dyDescent="0.2"/>
    <row r="5527" x14ac:dyDescent="0.2"/>
    <row r="5528" x14ac:dyDescent="0.2"/>
    <row r="5529" x14ac:dyDescent="0.2"/>
    <row r="5530" x14ac:dyDescent="0.2"/>
    <row r="5531" x14ac:dyDescent="0.2"/>
    <row r="5532" x14ac:dyDescent="0.2"/>
    <row r="5533" x14ac:dyDescent="0.2"/>
    <row r="5534" x14ac:dyDescent="0.2"/>
    <row r="5535" x14ac:dyDescent="0.2"/>
    <row r="5536" x14ac:dyDescent="0.2"/>
    <row r="5537" x14ac:dyDescent="0.2"/>
    <row r="5538" x14ac:dyDescent="0.2"/>
    <row r="5539" x14ac:dyDescent="0.2"/>
    <row r="5540" x14ac:dyDescent="0.2"/>
    <row r="5541" x14ac:dyDescent="0.2"/>
    <row r="5542" x14ac:dyDescent="0.2"/>
    <row r="5543" x14ac:dyDescent="0.2"/>
    <row r="5544" x14ac:dyDescent="0.2"/>
    <row r="5545" x14ac:dyDescent="0.2"/>
    <row r="5546" x14ac:dyDescent="0.2"/>
    <row r="5547" x14ac:dyDescent="0.2"/>
    <row r="5548" x14ac:dyDescent="0.2"/>
    <row r="5549" x14ac:dyDescent="0.2"/>
    <row r="5550" x14ac:dyDescent="0.2"/>
    <row r="5551" x14ac:dyDescent="0.2"/>
    <row r="5552" x14ac:dyDescent="0.2"/>
    <row r="5553" x14ac:dyDescent="0.2"/>
    <row r="5554" x14ac:dyDescent="0.2"/>
    <row r="5555" x14ac:dyDescent="0.2"/>
    <row r="5556" x14ac:dyDescent="0.2"/>
    <row r="5557" x14ac:dyDescent="0.2"/>
    <row r="5558" x14ac:dyDescent="0.2"/>
    <row r="5559" x14ac:dyDescent="0.2"/>
    <row r="5560" x14ac:dyDescent="0.2"/>
    <row r="5561" x14ac:dyDescent="0.2"/>
    <row r="5562" x14ac:dyDescent="0.2"/>
    <row r="5563" x14ac:dyDescent="0.2"/>
    <row r="5564" x14ac:dyDescent="0.2"/>
    <row r="5565" x14ac:dyDescent="0.2"/>
    <row r="5566" x14ac:dyDescent="0.2"/>
    <row r="5567" x14ac:dyDescent="0.2"/>
    <row r="5568" x14ac:dyDescent="0.2"/>
    <row r="5569" x14ac:dyDescent="0.2"/>
    <row r="5570" x14ac:dyDescent="0.2"/>
    <row r="5571" x14ac:dyDescent="0.2"/>
    <row r="5572" x14ac:dyDescent="0.2"/>
    <row r="5573" x14ac:dyDescent="0.2"/>
    <row r="5574" x14ac:dyDescent="0.2"/>
    <row r="5575" x14ac:dyDescent="0.2"/>
    <row r="5576" x14ac:dyDescent="0.2"/>
    <row r="5577" x14ac:dyDescent="0.2"/>
    <row r="5578" x14ac:dyDescent="0.2"/>
    <row r="5579" x14ac:dyDescent="0.2"/>
    <row r="5580" x14ac:dyDescent="0.2"/>
    <row r="5581" x14ac:dyDescent="0.2"/>
    <row r="5582" x14ac:dyDescent="0.2"/>
    <row r="5583" x14ac:dyDescent="0.2"/>
    <row r="5584" x14ac:dyDescent="0.2"/>
    <row r="5585" x14ac:dyDescent="0.2"/>
    <row r="5586" x14ac:dyDescent="0.2"/>
    <row r="5587" x14ac:dyDescent="0.2"/>
    <row r="5588" x14ac:dyDescent="0.2"/>
    <row r="5589" x14ac:dyDescent="0.2"/>
    <row r="5590" x14ac:dyDescent="0.2"/>
    <row r="5591" x14ac:dyDescent="0.2"/>
    <row r="5592" x14ac:dyDescent="0.2"/>
    <row r="5593" x14ac:dyDescent="0.2"/>
    <row r="5594" x14ac:dyDescent="0.2"/>
    <row r="5595" x14ac:dyDescent="0.2"/>
    <row r="5596" x14ac:dyDescent="0.2"/>
    <row r="5597" x14ac:dyDescent="0.2"/>
    <row r="5598" x14ac:dyDescent="0.2"/>
    <row r="5599" x14ac:dyDescent="0.2"/>
    <row r="5600" x14ac:dyDescent="0.2"/>
    <row r="5601" x14ac:dyDescent="0.2"/>
    <row r="5602" x14ac:dyDescent="0.2"/>
    <row r="5603" x14ac:dyDescent="0.2"/>
    <row r="5604" x14ac:dyDescent="0.2"/>
    <row r="5605" x14ac:dyDescent="0.2"/>
    <row r="5606" x14ac:dyDescent="0.2"/>
    <row r="5607" x14ac:dyDescent="0.2"/>
    <row r="5608" x14ac:dyDescent="0.2"/>
    <row r="5609" x14ac:dyDescent="0.2"/>
    <row r="5610" x14ac:dyDescent="0.2"/>
    <row r="5611" x14ac:dyDescent="0.2"/>
    <row r="5612" x14ac:dyDescent="0.2"/>
    <row r="5613" x14ac:dyDescent="0.2"/>
    <row r="5614" x14ac:dyDescent="0.2"/>
    <row r="5615" x14ac:dyDescent="0.2"/>
    <row r="5616" x14ac:dyDescent="0.2"/>
    <row r="5617" x14ac:dyDescent="0.2"/>
    <row r="5618" x14ac:dyDescent="0.2"/>
    <row r="5619" x14ac:dyDescent="0.2"/>
    <row r="5620" x14ac:dyDescent="0.2"/>
    <row r="5621" x14ac:dyDescent="0.2"/>
    <row r="5622" x14ac:dyDescent="0.2"/>
    <row r="5623" x14ac:dyDescent="0.2"/>
    <row r="5624" x14ac:dyDescent="0.2"/>
    <row r="5625" x14ac:dyDescent="0.2"/>
    <row r="5626" x14ac:dyDescent="0.2"/>
    <row r="5627" x14ac:dyDescent="0.2"/>
    <row r="5628" x14ac:dyDescent="0.2"/>
    <row r="5629" x14ac:dyDescent="0.2"/>
    <row r="5630" x14ac:dyDescent="0.2"/>
    <row r="5631" x14ac:dyDescent="0.2"/>
    <row r="5632" x14ac:dyDescent="0.2"/>
    <row r="5633" x14ac:dyDescent="0.2"/>
    <row r="5634" x14ac:dyDescent="0.2"/>
    <row r="5635" x14ac:dyDescent="0.2"/>
    <row r="5636" x14ac:dyDescent="0.2"/>
    <row r="5637" x14ac:dyDescent="0.2"/>
    <row r="5638" x14ac:dyDescent="0.2"/>
    <row r="5639" x14ac:dyDescent="0.2"/>
    <row r="5640" x14ac:dyDescent="0.2"/>
    <row r="5641" x14ac:dyDescent="0.2"/>
    <row r="5642" x14ac:dyDescent="0.2"/>
    <row r="5643" x14ac:dyDescent="0.2"/>
    <row r="5644" x14ac:dyDescent="0.2"/>
    <row r="5645" x14ac:dyDescent="0.2"/>
    <row r="5646" x14ac:dyDescent="0.2"/>
    <row r="5647" x14ac:dyDescent="0.2"/>
    <row r="5648" x14ac:dyDescent="0.2"/>
    <row r="5649" x14ac:dyDescent="0.2"/>
    <row r="5650" x14ac:dyDescent="0.2"/>
    <row r="5651" x14ac:dyDescent="0.2"/>
    <row r="5652" x14ac:dyDescent="0.2"/>
    <row r="5653" x14ac:dyDescent="0.2"/>
    <row r="5654" x14ac:dyDescent="0.2"/>
    <row r="5655" x14ac:dyDescent="0.2"/>
    <row r="5656" x14ac:dyDescent="0.2"/>
    <row r="5657" x14ac:dyDescent="0.2"/>
    <row r="5658" x14ac:dyDescent="0.2"/>
    <row r="5659" x14ac:dyDescent="0.2"/>
    <row r="5660" x14ac:dyDescent="0.2"/>
    <row r="5661" x14ac:dyDescent="0.2"/>
    <row r="5662" x14ac:dyDescent="0.2"/>
    <row r="5663" x14ac:dyDescent="0.2"/>
    <row r="5664" x14ac:dyDescent="0.2"/>
    <row r="5665" x14ac:dyDescent="0.2"/>
    <row r="5666" x14ac:dyDescent="0.2"/>
    <row r="5667" x14ac:dyDescent="0.2"/>
    <row r="5668" x14ac:dyDescent="0.2"/>
    <row r="5669" x14ac:dyDescent="0.2"/>
    <row r="5670" x14ac:dyDescent="0.2"/>
    <row r="5671" x14ac:dyDescent="0.2"/>
    <row r="5672" x14ac:dyDescent="0.2"/>
    <row r="5673" x14ac:dyDescent="0.2"/>
    <row r="5674" x14ac:dyDescent="0.2"/>
    <row r="5675" x14ac:dyDescent="0.2"/>
    <row r="5676" x14ac:dyDescent="0.2"/>
    <row r="5677" x14ac:dyDescent="0.2"/>
    <row r="5678" x14ac:dyDescent="0.2"/>
    <row r="5679" x14ac:dyDescent="0.2"/>
    <row r="5680" x14ac:dyDescent="0.2"/>
    <row r="5681" x14ac:dyDescent="0.2"/>
    <row r="5682" x14ac:dyDescent="0.2"/>
    <row r="5683" x14ac:dyDescent="0.2"/>
    <row r="5684" x14ac:dyDescent="0.2"/>
    <row r="5685" x14ac:dyDescent="0.2"/>
    <row r="5686" x14ac:dyDescent="0.2"/>
    <row r="5687" x14ac:dyDescent="0.2"/>
    <row r="5688" x14ac:dyDescent="0.2"/>
    <row r="5689" x14ac:dyDescent="0.2"/>
    <row r="5690" x14ac:dyDescent="0.2"/>
    <row r="5691" x14ac:dyDescent="0.2"/>
    <row r="5692" x14ac:dyDescent="0.2"/>
    <row r="5693" x14ac:dyDescent="0.2"/>
    <row r="5694" x14ac:dyDescent="0.2"/>
    <row r="5695" x14ac:dyDescent="0.2"/>
    <row r="5696" x14ac:dyDescent="0.2"/>
    <row r="5697" x14ac:dyDescent="0.2"/>
    <row r="5698" x14ac:dyDescent="0.2"/>
    <row r="5699" x14ac:dyDescent="0.2"/>
    <row r="5700" x14ac:dyDescent="0.2"/>
    <row r="5701" x14ac:dyDescent="0.2"/>
    <row r="5702" x14ac:dyDescent="0.2"/>
    <row r="5703" x14ac:dyDescent="0.2"/>
    <row r="5704" x14ac:dyDescent="0.2"/>
    <row r="5705" x14ac:dyDescent="0.2"/>
    <row r="5706" x14ac:dyDescent="0.2"/>
    <row r="5707" x14ac:dyDescent="0.2"/>
    <row r="5708" x14ac:dyDescent="0.2"/>
    <row r="5709" x14ac:dyDescent="0.2"/>
    <row r="5710" x14ac:dyDescent="0.2"/>
    <row r="5711" x14ac:dyDescent="0.2"/>
    <row r="5712" x14ac:dyDescent="0.2"/>
    <row r="5713" x14ac:dyDescent="0.2"/>
    <row r="5714" x14ac:dyDescent="0.2"/>
    <row r="5715" x14ac:dyDescent="0.2"/>
    <row r="5716" x14ac:dyDescent="0.2"/>
    <row r="5717" x14ac:dyDescent="0.2"/>
    <row r="5718" x14ac:dyDescent="0.2"/>
    <row r="5719" x14ac:dyDescent="0.2"/>
    <row r="5720" x14ac:dyDescent="0.2"/>
    <row r="5721" x14ac:dyDescent="0.2"/>
    <row r="5722" x14ac:dyDescent="0.2"/>
    <row r="5723" x14ac:dyDescent="0.2"/>
    <row r="5724" x14ac:dyDescent="0.2"/>
    <row r="5725" x14ac:dyDescent="0.2"/>
    <row r="5726" x14ac:dyDescent="0.2"/>
    <row r="5727" x14ac:dyDescent="0.2"/>
    <row r="5728" x14ac:dyDescent="0.2"/>
    <row r="5729" x14ac:dyDescent="0.2"/>
    <row r="5730" x14ac:dyDescent="0.2"/>
    <row r="5731" x14ac:dyDescent="0.2"/>
    <row r="5732" x14ac:dyDescent="0.2"/>
    <row r="5733" x14ac:dyDescent="0.2"/>
    <row r="5734" x14ac:dyDescent="0.2"/>
    <row r="5735" x14ac:dyDescent="0.2"/>
    <row r="5736" x14ac:dyDescent="0.2"/>
    <row r="5737" x14ac:dyDescent="0.2"/>
    <row r="5738" x14ac:dyDescent="0.2"/>
    <row r="5739" x14ac:dyDescent="0.2"/>
    <row r="5740" x14ac:dyDescent="0.2"/>
    <row r="5741" x14ac:dyDescent="0.2"/>
    <row r="5742" x14ac:dyDescent="0.2"/>
    <row r="5743" x14ac:dyDescent="0.2"/>
    <row r="5744" x14ac:dyDescent="0.2"/>
    <row r="5745" x14ac:dyDescent="0.2"/>
    <row r="5746" x14ac:dyDescent="0.2"/>
    <row r="5747" x14ac:dyDescent="0.2"/>
    <row r="5748" x14ac:dyDescent="0.2"/>
    <row r="5749" x14ac:dyDescent="0.2"/>
    <row r="5750" x14ac:dyDescent="0.2"/>
    <row r="5751" x14ac:dyDescent="0.2"/>
    <row r="5752" x14ac:dyDescent="0.2"/>
    <row r="5753" x14ac:dyDescent="0.2"/>
    <row r="5754" x14ac:dyDescent="0.2"/>
    <row r="5755" x14ac:dyDescent="0.2"/>
    <row r="5756" x14ac:dyDescent="0.2"/>
    <row r="5757" x14ac:dyDescent="0.2"/>
    <row r="5758" x14ac:dyDescent="0.2"/>
    <row r="5759" x14ac:dyDescent="0.2"/>
    <row r="5760" x14ac:dyDescent="0.2"/>
    <row r="5761" x14ac:dyDescent="0.2"/>
    <row r="5762" x14ac:dyDescent="0.2"/>
    <row r="5763" x14ac:dyDescent="0.2"/>
    <row r="5764" x14ac:dyDescent="0.2"/>
    <row r="5765" x14ac:dyDescent="0.2"/>
    <row r="5766" x14ac:dyDescent="0.2"/>
    <row r="5767" x14ac:dyDescent="0.2"/>
    <row r="5768" x14ac:dyDescent="0.2"/>
    <row r="5769" x14ac:dyDescent="0.2"/>
    <row r="5770" x14ac:dyDescent="0.2"/>
    <row r="5771" x14ac:dyDescent="0.2"/>
    <row r="5772" x14ac:dyDescent="0.2"/>
    <row r="5773" x14ac:dyDescent="0.2"/>
    <row r="5774" x14ac:dyDescent="0.2"/>
    <row r="5775" x14ac:dyDescent="0.2"/>
    <row r="5776" x14ac:dyDescent="0.2"/>
    <row r="5777" x14ac:dyDescent="0.2"/>
    <row r="5778" x14ac:dyDescent="0.2"/>
    <row r="5779" x14ac:dyDescent="0.2"/>
    <row r="5780" x14ac:dyDescent="0.2"/>
    <row r="5781" x14ac:dyDescent="0.2"/>
    <row r="5782" x14ac:dyDescent="0.2"/>
    <row r="5783" x14ac:dyDescent="0.2"/>
    <row r="5784" x14ac:dyDescent="0.2"/>
    <row r="5785" x14ac:dyDescent="0.2"/>
    <row r="5786" x14ac:dyDescent="0.2"/>
    <row r="5787" x14ac:dyDescent="0.2"/>
    <row r="5788" x14ac:dyDescent="0.2"/>
    <row r="5789" x14ac:dyDescent="0.2"/>
    <row r="5790" x14ac:dyDescent="0.2"/>
    <row r="5791" x14ac:dyDescent="0.2"/>
    <row r="5792" x14ac:dyDescent="0.2"/>
    <row r="5793" x14ac:dyDescent="0.2"/>
    <row r="5794" x14ac:dyDescent="0.2"/>
    <row r="5795" x14ac:dyDescent="0.2"/>
    <row r="5796" x14ac:dyDescent="0.2"/>
    <row r="5797" x14ac:dyDescent="0.2"/>
    <row r="5798" x14ac:dyDescent="0.2"/>
    <row r="5799" x14ac:dyDescent="0.2"/>
    <row r="5800" x14ac:dyDescent="0.2"/>
    <row r="5801" x14ac:dyDescent="0.2"/>
    <row r="5802" x14ac:dyDescent="0.2"/>
    <row r="5803" x14ac:dyDescent="0.2"/>
    <row r="5804" x14ac:dyDescent="0.2"/>
    <row r="5805" x14ac:dyDescent="0.2"/>
    <row r="5806" x14ac:dyDescent="0.2"/>
    <row r="5807" x14ac:dyDescent="0.2"/>
    <row r="5808" x14ac:dyDescent="0.2"/>
    <row r="5809" x14ac:dyDescent="0.2"/>
    <row r="5810" x14ac:dyDescent="0.2"/>
    <row r="5811" x14ac:dyDescent="0.2"/>
    <row r="5812" x14ac:dyDescent="0.2"/>
    <row r="5813" x14ac:dyDescent="0.2"/>
    <row r="5814" x14ac:dyDescent="0.2"/>
    <row r="5815" x14ac:dyDescent="0.2"/>
    <row r="5816" x14ac:dyDescent="0.2"/>
    <row r="5817" x14ac:dyDescent="0.2"/>
    <row r="5818" x14ac:dyDescent="0.2"/>
    <row r="5819" x14ac:dyDescent="0.2"/>
    <row r="5820" x14ac:dyDescent="0.2"/>
    <row r="5821" x14ac:dyDescent="0.2"/>
    <row r="5822" x14ac:dyDescent="0.2"/>
    <row r="5823" x14ac:dyDescent="0.2"/>
    <row r="5824" x14ac:dyDescent="0.2"/>
    <row r="5825" x14ac:dyDescent="0.2"/>
    <row r="5826" x14ac:dyDescent="0.2"/>
    <row r="5827" x14ac:dyDescent="0.2"/>
    <row r="5828" x14ac:dyDescent="0.2"/>
    <row r="5829" x14ac:dyDescent="0.2"/>
    <row r="5830" x14ac:dyDescent="0.2"/>
    <row r="5831" x14ac:dyDescent="0.2"/>
    <row r="5832" x14ac:dyDescent="0.2"/>
    <row r="5833" x14ac:dyDescent="0.2"/>
    <row r="5834" x14ac:dyDescent="0.2"/>
    <row r="5835" x14ac:dyDescent="0.2"/>
    <row r="5836" x14ac:dyDescent="0.2"/>
    <row r="5837" x14ac:dyDescent="0.2"/>
    <row r="5838" x14ac:dyDescent="0.2"/>
    <row r="5839" x14ac:dyDescent="0.2"/>
    <row r="5840" x14ac:dyDescent="0.2"/>
    <row r="5841" x14ac:dyDescent="0.2"/>
    <row r="5842" x14ac:dyDescent="0.2"/>
    <row r="5843" x14ac:dyDescent="0.2"/>
    <row r="5844" x14ac:dyDescent="0.2"/>
    <row r="5845" x14ac:dyDescent="0.2"/>
    <row r="5846" x14ac:dyDescent="0.2"/>
    <row r="5847" x14ac:dyDescent="0.2"/>
    <row r="5848" x14ac:dyDescent="0.2"/>
    <row r="5849" x14ac:dyDescent="0.2"/>
    <row r="5850" x14ac:dyDescent="0.2"/>
    <row r="5851" x14ac:dyDescent="0.2"/>
    <row r="5852" x14ac:dyDescent="0.2"/>
    <row r="5853" x14ac:dyDescent="0.2"/>
    <row r="5854" x14ac:dyDescent="0.2"/>
    <row r="5855" x14ac:dyDescent="0.2"/>
    <row r="5856" x14ac:dyDescent="0.2"/>
    <row r="5857" x14ac:dyDescent="0.2"/>
    <row r="5858" x14ac:dyDescent="0.2"/>
    <row r="5859" x14ac:dyDescent="0.2"/>
    <row r="5860" x14ac:dyDescent="0.2"/>
    <row r="5861" x14ac:dyDescent="0.2"/>
    <row r="5862" x14ac:dyDescent="0.2"/>
    <row r="5863" x14ac:dyDescent="0.2"/>
    <row r="5864" x14ac:dyDescent="0.2"/>
    <row r="5865" x14ac:dyDescent="0.2"/>
    <row r="5866" x14ac:dyDescent="0.2"/>
    <row r="5867" x14ac:dyDescent="0.2"/>
    <row r="5868" x14ac:dyDescent="0.2"/>
    <row r="5869" x14ac:dyDescent="0.2"/>
    <row r="5870" x14ac:dyDescent="0.2"/>
    <row r="5871" x14ac:dyDescent="0.2"/>
    <row r="5872" x14ac:dyDescent="0.2"/>
    <row r="5873" x14ac:dyDescent="0.2"/>
    <row r="5874" x14ac:dyDescent="0.2"/>
    <row r="5875" x14ac:dyDescent="0.2"/>
    <row r="5876" x14ac:dyDescent="0.2"/>
    <row r="5877" x14ac:dyDescent="0.2"/>
    <row r="5878" x14ac:dyDescent="0.2"/>
    <row r="5879" x14ac:dyDescent="0.2"/>
    <row r="5880" x14ac:dyDescent="0.2"/>
    <row r="5881" x14ac:dyDescent="0.2"/>
    <row r="5882" x14ac:dyDescent="0.2"/>
    <row r="5883" x14ac:dyDescent="0.2"/>
    <row r="5884" x14ac:dyDescent="0.2"/>
    <row r="5885" x14ac:dyDescent="0.2"/>
    <row r="5886" x14ac:dyDescent="0.2"/>
    <row r="5887" x14ac:dyDescent="0.2"/>
    <row r="5888" x14ac:dyDescent="0.2"/>
    <row r="5889" x14ac:dyDescent="0.2"/>
    <row r="5890" x14ac:dyDescent="0.2"/>
    <row r="5891" x14ac:dyDescent="0.2"/>
    <row r="5892" x14ac:dyDescent="0.2"/>
    <row r="5893" x14ac:dyDescent="0.2"/>
    <row r="5894" x14ac:dyDescent="0.2"/>
    <row r="5895" x14ac:dyDescent="0.2"/>
    <row r="5896" x14ac:dyDescent="0.2"/>
    <row r="5897" x14ac:dyDescent="0.2"/>
    <row r="5898" x14ac:dyDescent="0.2"/>
    <row r="5899" x14ac:dyDescent="0.2"/>
    <row r="5900" x14ac:dyDescent="0.2"/>
    <row r="5901" x14ac:dyDescent="0.2"/>
    <row r="5902" x14ac:dyDescent="0.2"/>
    <row r="5903" x14ac:dyDescent="0.2"/>
    <row r="5904" x14ac:dyDescent="0.2"/>
    <row r="5905" x14ac:dyDescent="0.2"/>
    <row r="5906" x14ac:dyDescent="0.2"/>
    <row r="5907" x14ac:dyDescent="0.2"/>
    <row r="5908" x14ac:dyDescent="0.2"/>
    <row r="5909" x14ac:dyDescent="0.2"/>
    <row r="5910" x14ac:dyDescent="0.2"/>
    <row r="5911" x14ac:dyDescent="0.2"/>
    <row r="5912" x14ac:dyDescent="0.2"/>
    <row r="5913" x14ac:dyDescent="0.2"/>
    <row r="5914" x14ac:dyDescent="0.2"/>
    <row r="5915" x14ac:dyDescent="0.2"/>
    <row r="5916" x14ac:dyDescent="0.2"/>
    <row r="5917" x14ac:dyDescent="0.2"/>
    <row r="5918" x14ac:dyDescent="0.2"/>
    <row r="5919" x14ac:dyDescent="0.2"/>
    <row r="5920" x14ac:dyDescent="0.2"/>
    <row r="5921" x14ac:dyDescent="0.2"/>
    <row r="5922" x14ac:dyDescent="0.2"/>
    <row r="5923" x14ac:dyDescent="0.2"/>
    <row r="5924" x14ac:dyDescent="0.2"/>
    <row r="5925" x14ac:dyDescent="0.2"/>
    <row r="5926" x14ac:dyDescent="0.2"/>
    <row r="5927" x14ac:dyDescent="0.2"/>
    <row r="5928" x14ac:dyDescent="0.2"/>
    <row r="5929" x14ac:dyDescent="0.2"/>
    <row r="5930" x14ac:dyDescent="0.2"/>
    <row r="5931" x14ac:dyDescent="0.2"/>
    <row r="5932" x14ac:dyDescent="0.2"/>
    <row r="5933" x14ac:dyDescent="0.2"/>
    <row r="5934" x14ac:dyDescent="0.2"/>
    <row r="5935" x14ac:dyDescent="0.2"/>
    <row r="5936" x14ac:dyDescent="0.2"/>
    <row r="5937" x14ac:dyDescent="0.2"/>
    <row r="5938" x14ac:dyDescent="0.2"/>
    <row r="5939" x14ac:dyDescent="0.2"/>
    <row r="5940" x14ac:dyDescent="0.2"/>
    <row r="5941" x14ac:dyDescent="0.2"/>
    <row r="5942" x14ac:dyDescent="0.2"/>
    <row r="5943" x14ac:dyDescent="0.2"/>
    <row r="5944" x14ac:dyDescent="0.2"/>
    <row r="5945" x14ac:dyDescent="0.2"/>
    <row r="5946" x14ac:dyDescent="0.2"/>
    <row r="5947" x14ac:dyDescent="0.2"/>
    <row r="5948" x14ac:dyDescent="0.2"/>
    <row r="5949" x14ac:dyDescent="0.2"/>
    <row r="5950" x14ac:dyDescent="0.2"/>
    <row r="5951" x14ac:dyDescent="0.2"/>
    <row r="5952" x14ac:dyDescent="0.2"/>
    <row r="5953" x14ac:dyDescent="0.2"/>
    <row r="5954" x14ac:dyDescent="0.2"/>
    <row r="5955" x14ac:dyDescent="0.2"/>
    <row r="5956" x14ac:dyDescent="0.2"/>
    <row r="5957" x14ac:dyDescent="0.2"/>
    <row r="5958" x14ac:dyDescent="0.2"/>
    <row r="5959" x14ac:dyDescent="0.2"/>
    <row r="5960" x14ac:dyDescent="0.2"/>
    <row r="5961" x14ac:dyDescent="0.2"/>
    <row r="5962" x14ac:dyDescent="0.2"/>
    <row r="5963" x14ac:dyDescent="0.2"/>
    <row r="5964" x14ac:dyDescent="0.2"/>
    <row r="5965" x14ac:dyDescent="0.2"/>
    <row r="5966" x14ac:dyDescent="0.2"/>
    <row r="5967" x14ac:dyDescent="0.2"/>
    <row r="5968" x14ac:dyDescent="0.2"/>
    <row r="5969" x14ac:dyDescent="0.2"/>
    <row r="5970" x14ac:dyDescent="0.2"/>
    <row r="5971" x14ac:dyDescent="0.2"/>
    <row r="5972" x14ac:dyDescent="0.2"/>
    <row r="5973" x14ac:dyDescent="0.2"/>
    <row r="5974" x14ac:dyDescent="0.2"/>
    <row r="5975" x14ac:dyDescent="0.2"/>
    <row r="5976" x14ac:dyDescent="0.2"/>
    <row r="5977" x14ac:dyDescent="0.2"/>
    <row r="5978" x14ac:dyDescent="0.2"/>
    <row r="5979" x14ac:dyDescent="0.2"/>
    <row r="5980" x14ac:dyDescent="0.2"/>
    <row r="5981" x14ac:dyDescent="0.2"/>
    <row r="5982" x14ac:dyDescent="0.2"/>
    <row r="5983" x14ac:dyDescent="0.2"/>
    <row r="5984" x14ac:dyDescent="0.2"/>
    <row r="5985" x14ac:dyDescent="0.2"/>
    <row r="5986" x14ac:dyDescent="0.2"/>
    <row r="5987" x14ac:dyDescent="0.2"/>
    <row r="5988" x14ac:dyDescent="0.2"/>
    <row r="5989" x14ac:dyDescent="0.2"/>
    <row r="5990" x14ac:dyDescent="0.2"/>
    <row r="5991" x14ac:dyDescent="0.2"/>
    <row r="5992" x14ac:dyDescent="0.2"/>
    <row r="5993" x14ac:dyDescent="0.2"/>
    <row r="5994" x14ac:dyDescent="0.2"/>
    <row r="5995" x14ac:dyDescent="0.2"/>
    <row r="5996" x14ac:dyDescent="0.2"/>
    <row r="5997" x14ac:dyDescent="0.2"/>
    <row r="5998" x14ac:dyDescent="0.2"/>
    <row r="5999" x14ac:dyDescent="0.2"/>
    <row r="6000" x14ac:dyDescent="0.2"/>
    <row r="6001" x14ac:dyDescent="0.2"/>
    <row r="6002" x14ac:dyDescent="0.2"/>
    <row r="6003" x14ac:dyDescent="0.2"/>
    <row r="6004" x14ac:dyDescent="0.2"/>
    <row r="6005" x14ac:dyDescent="0.2"/>
    <row r="6006" x14ac:dyDescent="0.2"/>
    <row r="6007" x14ac:dyDescent="0.2"/>
    <row r="6008" x14ac:dyDescent="0.2"/>
    <row r="6009" x14ac:dyDescent="0.2"/>
    <row r="6010" x14ac:dyDescent="0.2"/>
    <row r="6011" x14ac:dyDescent="0.2"/>
    <row r="6012" x14ac:dyDescent="0.2"/>
    <row r="6013" x14ac:dyDescent="0.2"/>
    <row r="6014" x14ac:dyDescent="0.2"/>
    <row r="6015" x14ac:dyDescent="0.2"/>
    <row r="6016" x14ac:dyDescent="0.2"/>
    <row r="6017" x14ac:dyDescent="0.2"/>
    <row r="6018" x14ac:dyDescent="0.2"/>
    <row r="6019" x14ac:dyDescent="0.2"/>
    <row r="6020" x14ac:dyDescent="0.2"/>
    <row r="6021" x14ac:dyDescent="0.2"/>
    <row r="6022" x14ac:dyDescent="0.2"/>
    <row r="6023" x14ac:dyDescent="0.2"/>
    <row r="6024" x14ac:dyDescent="0.2"/>
    <row r="6025" x14ac:dyDescent="0.2"/>
    <row r="6026" x14ac:dyDescent="0.2"/>
    <row r="6027" x14ac:dyDescent="0.2"/>
    <row r="6028" x14ac:dyDescent="0.2"/>
    <row r="6029" x14ac:dyDescent="0.2"/>
    <row r="6030" x14ac:dyDescent="0.2"/>
    <row r="6031" x14ac:dyDescent="0.2"/>
    <row r="6032" x14ac:dyDescent="0.2"/>
    <row r="6033" x14ac:dyDescent="0.2"/>
    <row r="6034" x14ac:dyDescent="0.2"/>
    <row r="6035" x14ac:dyDescent="0.2"/>
    <row r="6036" x14ac:dyDescent="0.2"/>
    <row r="6037" x14ac:dyDescent="0.2"/>
    <row r="6038" x14ac:dyDescent="0.2"/>
    <row r="6039" x14ac:dyDescent="0.2"/>
    <row r="6040" x14ac:dyDescent="0.2"/>
    <row r="6041" x14ac:dyDescent="0.2"/>
    <row r="6042" x14ac:dyDescent="0.2"/>
    <row r="6043" x14ac:dyDescent="0.2"/>
    <row r="6044" x14ac:dyDescent="0.2"/>
    <row r="6045" x14ac:dyDescent="0.2"/>
    <row r="6046" x14ac:dyDescent="0.2"/>
    <row r="6047" x14ac:dyDescent="0.2"/>
    <row r="6048" x14ac:dyDescent="0.2"/>
    <row r="6049" x14ac:dyDescent="0.2"/>
    <row r="6050" x14ac:dyDescent="0.2"/>
    <row r="6051" x14ac:dyDescent="0.2"/>
    <row r="6052" x14ac:dyDescent="0.2"/>
    <row r="6053" x14ac:dyDescent="0.2"/>
    <row r="6054" x14ac:dyDescent="0.2"/>
    <row r="6055" x14ac:dyDescent="0.2"/>
    <row r="6056" x14ac:dyDescent="0.2"/>
    <row r="6057" x14ac:dyDescent="0.2"/>
    <row r="6058" x14ac:dyDescent="0.2"/>
    <row r="6059" x14ac:dyDescent="0.2"/>
    <row r="6060" x14ac:dyDescent="0.2"/>
    <row r="6061" x14ac:dyDescent="0.2"/>
    <row r="6062" x14ac:dyDescent="0.2"/>
    <row r="6063" x14ac:dyDescent="0.2"/>
    <row r="6064" x14ac:dyDescent="0.2"/>
    <row r="6065" x14ac:dyDescent="0.2"/>
    <row r="6066" x14ac:dyDescent="0.2"/>
    <row r="6067" x14ac:dyDescent="0.2"/>
    <row r="6068" x14ac:dyDescent="0.2"/>
    <row r="6069" x14ac:dyDescent="0.2"/>
    <row r="6070" x14ac:dyDescent="0.2"/>
    <row r="6071" x14ac:dyDescent="0.2"/>
    <row r="6072" x14ac:dyDescent="0.2"/>
    <row r="6073" x14ac:dyDescent="0.2"/>
    <row r="6074" x14ac:dyDescent="0.2"/>
    <row r="6075" x14ac:dyDescent="0.2"/>
    <row r="6076" x14ac:dyDescent="0.2"/>
    <row r="6077" x14ac:dyDescent="0.2"/>
    <row r="6078" x14ac:dyDescent="0.2"/>
    <row r="6079" x14ac:dyDescent="0.2"/>
    <row r="6080" x14ac:dyDescent="0.2"/>
    <row r="6081" x14ac:dyDescent="0.2"/>
    <row r="6082" x14ac:dyDescent="0.2"/>
    <row r="6083" x14ac:dyDescent="0.2"/>
    <row r="6084" x14ac:dyDescent="0.2"/>
    <row r="6085" x14ac:dyDescent="0.2"/>
    <row r="6086" x14ac:dyDescent="0.2"/>
    <row r="6087" x14ac:dyDescent="0.2"/>
    <row r="6088" x14ac:dyDescent="0.2"/>
    <row r="6089" x14ac:dyDescent="0.2"/>
    <row r="6090" x14ac:dyDescent="0.2"/>
    <row r="6091" x14ac:dyDescent="0.2"/>
    <row r="6092" x14ac:dyDescent="0.2"/>
    <row r="6093" x14ac:dyDescent="0.2"/>
    <row r="6094" x14ac:dyDescent="0.2"/>
    <row r="6095" x14ac:dyDescent="0.2"/>
    <row r="6096" x14ac:dyDescent="0.2"/>
    <row r="6097" x14ac:dyDescent="0.2"/>
    <row r="6098" x14ac:dyDescent="0.2"/>
    <row r="6099" x14ac:dyDescent="0.2"/>
    <row r="6100" x14ac:dyDescent="0.2"/>
    <row r="6101" x14ac:dyDescent="0.2"/>
    <row r="6102" x14ac:dyDescent="0.2"/>
    <row r="6103" x14ac:dyDescent="0.2"/>
    <row r="6104" x14ac:dyDescent="0.2"/>
    <row r="6105" x14ac:dyDescent="0.2"/>
    <row r="6106" x14ac:dyDescent="0.2"/>
    <row r="6107" x14ac:dyDescent="0.2"/>
    <row r="6108" x14ac:dyDescent="0.2"/>
    <row r="6109" x14ac:dyDescent="0.2"/>
    <row r="6110" x14ac:dyDescent="0.2"/>
    <row r="6111" x14ac:dyDescent="0.2"/>
    <row r="6112" x14ac:dyDescent="0.2"/>
    <row r="6113" x14ac:dyDescent="0.2"/>
    <row r="6114" x14ac:dyDescent="0.2"/>
    <row r="6115" x14ac:dyDescent="0.2"/>
    <row r="6116" x14ac:dyDescent="0.2"/>
    <row r="6117" x14ac:dyDescent="0.2"/>
    <row r="6118" x14ac:dyDescent="0.2"/>
    <row r="6119" x14ac:dyDescent="0.2"/>
    <row r="6120" x14ac:dyDescent="0.2"/>
    <row r="6121" x14ac:dyDescent="0.2"/>
    <row r="6122" x14ac:dyDescent="0.2"/>
    <row r="6123" x14ac:dyDescent="0.2"/>
    <row r="6124" x14ac:dyDescent="0.2"/>
    <row r="6125" x14ac:dyDescent="0.2"/>
    <row r="6126" x14ac:dyDescent="0.2"/>
    <row r="6127" x14ac:dyDescent="0.2"/>
    <row r="6128" x14ac:dyDescent="0.2"/>
    <row r="6129" x14ac:dyDescent="0.2"/>
    <row r="6130" x14ac:dyDescent="0.2"/>
    <row r="6131" x14ac:dyDescent="0.2"/>
    <row r="6132" x14ac:dyDescent="0.2"/>
    <row r="6133" x14ac:dyDescent="0.2"/>
    <row r="6134" x14ac:dyDescent="0.2"/>
    <row r="6135" x14ac:dyDescent="0.2"/>
    <row r="6136" x14ac:dyDescent="0.2"/>
    <row r="6137" x14ac:dyDescent="0.2"/>
    <row r="6138" x14ac:dyDescent="0.2"/>
    <row r="6139" x14ac:dyDescent="0.2"/>
    <row r="6140" x14ac:dyDescent="0.2"/>
    <row r="6141" x14ac:dyDescent="0.2"/>
    <row r="6142" x14ac:dyDescent="0.2"/>
    <row r="6143" x14ac:dyDescent="0.2"/>
    <row r="6144" x14ac:dyDescent="0.2"/>
    <row r="6145" x14ac:dyDescent="0.2"/>
    <row r="6146" x14ac:dyDescent="0.2"/>
    <row r="6147" x14ac:dyDescent="0.2"/>
    <row r="6148" x14ac:dyDescent="0.2"/>
    <row r="6149" x14ac:dyDescent="0.2"/>
    <row r="6150" x14ac:dyDescent="0.2"/>
    <row r="6151" x14ac:dyDescent="0.2"/>
    <row r="6152" x14ac:dyDescent="0.2"/>
    <row r="6153" x14ac:dyDescent="0.2"/>
    <row r="6154" x14ac:dyDescent="0.2"/>
    <row r="6155" x14ac:dyDescent="0.2"/>
    <row r="6156" x14ac:dyDescent="0.2"/>
    <row r="6157" x14ac:dyDescent="0.2"/>
    <row r="6158" x14ac:dyDescent="0.2"/>
    <row r="6159" x14ac:dyDescent="0.2"/>
    <row r="6160" x14ac:dyDescent="0.2"/>
    <row r="6161" x14ac:dyDescent="0.2"/>
    <row r="6162" x14ac:dyDescent="0.2"/>
    <row r="6163" x14ac:dyDescent="0.2"/>
    <row r="6164" x14ac:dyDescent="0.2"/>
    <row r="6165" x14ac:dyDescent="0.2"/>
    <row r="6166" x14ac:dyDescent="0.2"/>
    <row r="6167" x14ac:dyDescent="0.2"/>
    <row r="6168" x14ac:dyDescent="0.2"/>
    <row r="6169" x14ac:dyDescent="0.2"/>
    <row r="6170" x14ac:dyDescent="0.2"/>
    <row r="6171" x14ac:dyDescent="0.2"/>
    <row r="6172" x14ac:dyDescent="0.2"/>
    <row r="6173" x14ac:dyDescent="0.2"/>
    <row r="6174" x14ac:dyDescent="0.2"/>
    <row r="6175" x14ac:dyDescent="0.2"/>
    <row r="6176" x14ac:dyDescent="0.2"/>
    <row r="6177" x14ac:dyDescent="0.2"/>
    <row r="6178" x14ac:dyDescent="0.2"/>
    <row r="6179" x14ac:dyDescent="0.2"/>
    <row r="6180" x14ac:dyDescent="0.2"/>
    <row r="6181" x14ac:dyDescent="0.2"/>
    <row r="6182" x14ac:dyDescent="0.2"/>
    <row r="6183" x14ac:dyDescent="0.2"/>
    <row r="6184" x14ac:dyDescent="0.2"/>
    <row r="6185" x14ac:dyDescent="0.2"/>
    <row r="6186" x14ac:dyDescent="0.2"/>
    <row r="6187" x14ac:dyDescent="0.2"/>
    <row r="6188" x14ac:dyDescent="0.2"/>
    <row r="6189" x14ac:dyDescent="0.2"/>
    <row r="6190" x14ac:dyDescent="0.2"/>
    <row r="6191" x14ac:dyDescent="0.2"/>
    <row r="6192" x14ac:dyDescent="0.2"/>
    <row r="6193" x14ac:dyDescent="0.2"/>
    <row r="6194" x14ac:dyDescent="0.2"/>
    <row r="6195" x14ac:dyDescent="0.2"/>
    <row r="6196" x14ac:dyDescent="0.2"/>
    <row r="6197" x14ac:dyDescent="0.2"/>
    <row r="6198" x14ac:dyDescent="0.2"/>
    <row r="6199" x14ac:dyDescent="0.2"/>
    <row r="6200" x14ac:dyDescent="0.2"/>
    <row r="6201" x14ac:dyDescent="0.2"/>
    <row r="6202" x14ac:dyDescent="0.2"/>
    <row r="6203" x14ac:dyDescent="0.2"/>
    <row r="6204" x14ac:dyDescent="0.2"/>
    <row r="6205" x14ac:dyDescent="0.2"/>
    <row r="6206" x14ac:dyDescent="0.2"/>
    <row r="6207" x14ac:dyDescent="0.2"/>
    <row r="6208" x14ac:dyDescent="0.2"/>
    <row r="6209" x14ac:dyDescent="0.2"/>
    <row r="6210" x14ac:dyDescent="0.2"/>
    <row r="6211" x14ac:dyDescent="0.2"/>
    <row r="6212" x14ac:dyDescent="0.2"/>
    <row r="6213" x14ac:dyDescent="0.2"/>
    <row r="6214" x14ac:dyDescent="0.2"/>
    <row r="6215" x14ac:dyDescent="0.2"/>
    <row r="6216" x14ac:dyDescent="0.2"/>
    <row r="6217" x14ac:dyDescent="0.2"/>
    <row r="6218" x14ac:dyDescent="0.2"/>
    <row r="6219" x14ac:dyDescent="0.2"/>
    <row r="6220" x14ac:dyDescent="0.2"/>
    <row r="6221" x14ac:dyDescent="0.2"/>
    <row r="6222" x14ac:dyDescent="0.2"/>
    <row r="6223" x14ac:dyDescent="0.2"/>
    <row r="6224" x14ac:dyDescent="0.2"/>
    <row r="6225" x14ac:dyDescent="0.2"/>
    <row r="6226" x14ac:dyDescent="0.2"/>
    <row r="6227" x14ac:dyDescent="0.2"/>
    <row r="6228" x14ac:dyDescent="0.2"/>
    <row r="6229" x14ac:dyDescent="0.2"/>
    <row r="6230" x14ac:dyDescent="0.2"/>
    <row r="6231" x14ac:dyDescent="0.2"/>
    <row r="6232" x14ac:dyDescent="0.2"/>
    <row r="6233" x14ac:dyDescent="0.2"/>
    <row r="6234" x14ac:dyDescent="0.2"/>
    <row r="6235" x14ac:dyDescent="0.2"/>
    <row r="6236" x14ac:dyDescent="0.2"/>
    <row r="6237" x14ac:dyDescent="0.2"/>
    <row r="6238" x14ac:dyDescent="0.2"/>
    <row r="6239" x14ac:dyDescent="0.2"/>
    <row r="6240" x14ac:dyDescent="0.2"/>
    <row r="6241" x14ac:dyDescent="0.2"/>
    <row r="6242" x14ac:dyDescent="0.2"/>
    <row r="6243" x14ac:dyDescent="0.2"/>
    <row r="6244" x14ac:dyDescent="0.2"/>
    <row r="6245" x14ac:dyDescent="0.2"/>
    <row r="6246" x14ac:dyDescent="0.2"/>
    <row r="6247" x14ac:dyDescent="0.2"/>
    <row r="6248" x14ac:dyDescent="0.2"/>
    <row r="6249" x14ac:dyDescent="0.2"/>
    <row r="6250" x14ac:dyDescent="0.2"/>
    <row r="6251" x14ac:dyDescent="0.2"/>
    <row r="6252" x14ac:dyDescent="0.2"/>
    <row r="6253" x14ac:dyDescent="0.2"/>
    <row r="6254" x14ac:dyDescent="0.2"/>
    <row r="6255" x14ac:dyDescent="0.2"/>
    <row r="6256" x14ac:dyDescent="0.2"/>
    <row r="6257" x14ac:dyDescent="0.2"/>
    <row r="6258" x14ac:dyDescent="0.2"/>
    <row r="6259" x14ac:dyDescent="0.2"/>
    <row r="6260" x14ac:dyDescent="0.2"/>
    <row r="6261" x14ac:dyDescent="0.2"/>
    <row r="6262" x14ac:dyDescent="0.2"/>
    <row r="6263" x14ac:dyDescent="0.2"/>
    <row r="6264" x14ac:dyDescent="0.2"/>
    <row r="6265" x14ac:dyDescent="0.2"/>
    <row r="6266" x14ac:dyDescent="0.2"/>
    <row r="6267" x14ac:dyDescent="0.2"/>
    <row r="6268" x14ac:dyDescent="0.2"/>
    <row r="6269" x14ac:dyDescent="0.2"/>
    <row r="6270" x14ac:dyDescent="0.2"/>
    <row r="6271" x14ac:dyDescent="0.2"/>
    <row r="6272" x14ac:dyDescent="0.2"/>
    <row r="6273" x14ac:dyDescent="0.2"/>
    <row r="6274" x14ac:dyDescent="0.2"/>
    <row r="6275" x14ac:dyDescent="0.2"/>
    <row r="6276" x14ac:dyDescent="0.2"/>
    <row r="6277" x14ac:dyDescent="0.2"/>
    <row r="6278" x14ac:dyDescent="0.2"/>
    <row r="6279" x14ac:dyDescent="0.2"/>
    <row r="6280" x14ac:dyDescent="0.2"/>
    <row r="6281" x14ac:dyDescent="0.2"/>
    <row r="6282" x14ac:dyDescent="0.2"/>
    <row r="6283" x14ac:dyDescent="0.2"/>
    <row r="6284" x14ac:dyDescent="0.2"/>
    <row r="6285" x14ac:dyDescent="0.2"/>
    <row r="6286" x14ac:dyDescent="0.2"/>
    <row r="6287" x14ac:dyDescent="0.2"/>
    <row r="6288" x14ac:dyDescent="0.2"/>
    <row r="6289" x14ac:dyDescent="0.2"/>
    <row r="6290" x14ac:dyDescent="0.2"/>
    <row r="6291" x14ac:dyDescent="0.2"/>
    <row r="6292" x14ac:dyDescent="0.2"/>
    <row r="6293" x14ac:dyDescent="0.2"/>
    <row r="6294" x14ac:dyDescent="0.2"/>
    <row r="6295" x14ac:dyDescent="0.2"/>
    <row r="6296" x14ac:dyDescent="0.2"/>
    <row r="6297" x14ac:dyDescent="0.2"/>
    <row r="6298" x14ac:dyDescent="0.2"/>
    <row r="6299" x14ac:dyDescent="0.2"/>
    <row r="6300" x14ac:dyDescent="0.2"/>
    <row r="6301" x14ac:dyDescent="0.2"/>
    <row r="6302" x14ac:dyDescent="0.2"/>
    <row r="6303" x14ac:dyDescent="0.2"/>
    <row r="6304" x14ac:dyDescent="0.2"/>
    <row r="6305" x14ac:dyDescent="0.2"/>
    <row r="6306" x14ac:dyDescent="0.2"/>
    <row r="6307" x14ac:dyDescent="0.2"/>
    <row r="6308" x14ac:dyDescent="0.2"/>
    <row r="6309" x14ac:dyDescent="0.2"/>
    <row r="6310" x14ac:dyDescent="0.2"/>
    <row r="6311" x14ac:dyDescent="0.2"/>
    <row r="6312" x14ac:dyDescent="0.2"/>
    <row r="6313" x14ac:dyDescent="0.2"/>
    <row r="6314" x14ac:dyDescent="0.2"/>
    <row r="6315" x14ac:dyDescent="0.2"/>
    <row r="6316" x14ac:dyDescent="0.2"/>
    <row r="6317" x14ac:dyDescent="0.2"/>
    <row r="6318" x14ac:dyDescent="0.2"/>
    <row r="6319" x14ac:dyDescent="0.2"/>
    <row r="6320" x14ac:dyDescent="0.2"/>
    <row r="6321" x14ac:dyDescent="0.2"/>
    <row r="6322" x14ac:dyDescent="0.2"/>
    <row r="6323" x14ac:dyDescent="0.2"/>
    <row r="6324" x14ac:dyDescent="0.2"/>
    <row r="6325" x14ac:dyDescent="0.2"/>
    <row r="6326" x14ac:dyDescent="0.2"/>
    <row r="6327" x14ac:dyDescent="0.2"/>
    <row r="6328" x14ac:dyDescent="0.2"/>
    <row r="6329" x14ac:dyDescent="0.2"/>
    <row r="6330" x14ac:dyDescent="0.2"/>
    <row r="6331" x14ac:dyDescent="0.2"/>
    <row r="6332" x14ac:dyDescent="0.2"/>
    <row r="6333" x14ac:dyDescent="0.2"/>
    <row r="6334" x14ac:dyDescent="0.2"/>
    <row r="6335" x14ac:dyDescent="0.2"/>
    <row r="6336" x14ac:dyDescent="0.2"/>
    <row r="6337" x14ac:dyDescent="0.2"/>
    <row r="6338" x14ac:dyDescent="0.2"/>
    <row r="6339" x14ac:dyDescent="0.2"/>
    <row r="6340" x14ac:dyDescent="0.2"/>
    <row r="6341" x14ac:dyDescent="0.2"/>
    <row r="6342" x14ac:dyDescent="0.2"/>
    <row r="6343" x14ac:dyDescent="0.2"/>
    <row r="6344" x14ac:dyDescent="0.2"/>
    <row r="6345" x14ac:dyDescent="0.2"/>
    <row r="6346" x14ac:dyDescent="0.2"/>
    <row r="6347" x14ac:dyDescent="0.2"/>
    <row r="6348" x14ac:dyDescent="0.2"/>
    <row r="6349" x14ac:dyDescent="0.2"/>
    <row r="6350" x14ac:dyDescent="0.2"/>
    <row r="6351" x14ac:dyDescent="0.2"/>
    <row r="6352" x14ac:dyDescent="0.2"/>
    <row r="6353" x14ac:dyDescent="0.2"/>
    <row r="6354" x14ac:dyDescent="0.2"/>
    <row r="6355" x14ac:dyDescent="0.2"/>
    <row r="6356" x14ac:dyDescent="0.2"/>
    <row r="6357" x14ac:dyDescent="0.2"/>
    <row r="6358" x14ac:dyDescent="0.2"/>
    <row r="6359" x14ac:dyDescent="0.2"/>
    <row r="6360" x14ac:dyDescent="0.2"/>
    <row r="6361" x14ac:dyDescent="0.2"/>
    <row r="6362" x14ac:dyDescent="0.2"/>
    <row r="6363" x14ac:dyDescent="0.2"/>
    <row r="6364" x14ac:dyDescent="0.2"/>
    <row r="6365" x14ac:dyDescent="0.2"/>
    <row r="6366" x14ac:dyDescent="0.2"/>
    <row r="6367" x14ac:dyDescent="0.2"/>
    <row r="6368" x14ac:dyDescent="0.2"/>
    <row r="6369" x14ac:dyDescent="0.2"/>
    <row r="6370" x14ac:dyDescent="0.2"/>
    <row r="6371" x14ac:dyDescent="0.2"/>
    <row r="6372" x14ac:dyDescent="0.2"/>
    <row r="6373" x14ac:dyDescent="0.2"/>
    <row r="6374" x14ac:dyDescent="0.2"/>
    <row r="6375" x14ac:dyDescent="0.2"/>
    <row r="6376" x14ac:dyDescent="0.2"/>
    <row r="6377" x14ac:dyDescent="0.2"/>
    <row r="6378" x14ac:dyDescent="0.2"/>
    <row r="6379" x14ac:dyDescent="0.2"/>
    <row r="6380" x14ac:dyDescent="0.2"/>
    <row r="6381" x14ac:dyDescent="0.2"/>
    <row r="6382" x14ac:dyDescent="0.2"/>
    <row r="6383" x14ac:dyDescent="0.2"/>
    <row r="6384" x14ac:dyDescent="0.2"/>
    <row r="6385" x14ac:dyDescent="0.2"/>
    <row r="6386" x14ac:dyDescent="0.2"/>
    <row r="6387" x14ac:dyDescent="0.2"/>
    <row r="6388" x14ac:dyDescent="0.2"/>
    <row r="6389" x14ac:dyDescent="0.2"/>
    <row r="6390" x14ac:dyDescent="0.2"/>
    <row r="6391" x14ac:dyDescent="0.2"/>
    <row r="6392" x14ac:dyDescent="0.2"/>
    <row r="6393" x14ac:dyDescent="0.2"/>
    <row r="6394" x14ac:dyDescent="0.2"/>
    <row r="6395" x14ac:dyDescent="0.2"/>
    <row r="6396" x14ac:dyDescent="0.2"/>
    <row r="6397" x14ac:dyDescent="0.2"/>
    <row r="6398" x14ac:dyDescent="0.2"/>
    <row r="6399" x14ac:dyDescent="0.2"/>
    <row r="6400" x14ac:dyDescent="0.2"/>
    <row r="6401" x14ac:dyDescent="0.2"/>
    <row r="6402" x14ac:dyDescent="0.2"/>
    <row r="6403" x14ac:dyDescent="0.2"/>
    <row r="6404" x14ac:dyDescent="0.2"/>
    <row r="6405" x14ac:dyDescent="0.2"/>
    <row r="6406" x14ac:dyDescent="0.2"/>
    <row r="6407" x14ac:dyDescent="0.2"/>
    <row r="6408" x14ac:dyDescent="0.2"/>
    <row r="6409" x14ac:dyDescent="0.2"/>
    <row r="6410" x14ac:dyDescent="0.2"/>
    <row r="6411" x14ac:dyDescent="0.2"/>
    <row r="6412" x14ac:dyDescent="0.2"/>
    <row r="6413" x14ac:dyDescent="0.2"/>
    <row r="6414" x14ac:dyDescent="0.2"/>
    <row r="6415" x14ac:dyDescent="0.2"/>
    <row r="6416" x14ac:dyDescent="0.2"/>
    <row r="6417" x14ac:dyDescent="0.2"/>
    <row r="6418" x14ac:dyDescent="0.2"/>
    <row r="6419" x14ac:dyDescent="0.2"/>
    <row r="6420" x14ac:dyDescent="0.2"/>
    <row r="6421" x14ac:dyDescent="0.2"/>
    <row r="6422" x14ac:dyDescent="0.2"/>
    <row r="6423" x14ac:dyDescent="0.2"/>
    <row r="6424" x14ac:dyDescent="0.2"/>
    <row r="6425" x14ac:dyDescent="0.2"/>
    <row r="6426" x14ac:dyDescent="0.2"/>
    <row r="6427" x14ac:dyDescent="0.2"/>
    <row r="6428" x14ac:dyDescent="0.2"/>
    <row r="6429" x14ac:dyDescent="0.2"/>
    <row r="6430" x14ac:dyDescent="0.2"/>
    <row r="6431" x14ac:dyDescent="0.2"/>
    <row r="6432" x14ac:dyDescent="0.2"/>
    <row r="6433" x14ac:dyDescent="0.2"/>
    <row r="6434" x14ac:dyDescent="0.2"/>
    <row r="6435" x14ac:dyDescent="0.2"/>
    <row r="6436" x14ac:dyDescent="0.2"/>
    <row r="6437" x14ac:dyDescent="0.2"/>
    <row r="6438" x14ac:dyDescent="0.2"/>
    <row r="6439" x14ac:dyDescent="0.2"/>
    <row r="6440" x14ac:dyDescent="0.2"/>
    <row r="6441" x14ac:dyDescent="0.2"/>
    <row r="6442" x14ac:dyDescent="0.2"/>
    <row r="6443" x14ac:dyDescent="0.2"/>
    <row r="6444" x14ac:dyDescent="0.2"/>
    <row r="6445" x14ac:dyDescent="0.2"/>
    <row r="6446" x14ac:dyDescent="0.2"/>
    <row r="6447" x14ac:dyDescent="0.2"/>
    <row r="6448" x14ac:dyDescent="0.2"/>
    <row r="6449" x14ac:dyDescent="0.2"/>
    <row r="6450" x14ac:dyDescent="0.2"/>
    <row r="6451" x14ac:dyDescent="0.2"/>
    <row r="6452" x14ac:dyDescent="0.2"/>
    <row r="6453" x14ac:dyDescent="0.2"/>
    <row r="6454" x14ac:dyDescent="0.2"/>
    <row r="6455" x14ac:dyDescent="0.2"/>
    <row r="6456" x14ac:dyDescent="0.2"/>
    <row r="6457" x14ac:dyDescent="0.2"/>
    <row r="6458" x14ac:dyDescent="0.2"/>
    <row r="6459" x14ac:dyDescent="0.2"/>
    <row r="6460" x14ac:dyDescent="0.2"/>
    <row r="6461" x14ac:dyDescent="0.2"/>
    <row r="6462" x14ac:dyDescent="0.2"/>
    <row r="6463" x14ac:dyDescent="0.2"/>
    <row r="6464" x14ac:dyDescent="0.2"/>
    <row r="6465" x14ac:dyDescent="0.2"/>
    <row r="6466" x14ac:dyDescent="0.2"/>
    <row r="6467" x14ac:dyDescent="0.2"/>
    <row r="6468" x14ac:dyDescent="0.2"/>
    <row r="6469" x14ac:dyDescent="0.2"/>
    <row r="6470" x14ac:dyDescent="0.2"/>
    <row r="6471" x14ac:dyDescent="0.2"/>
    <row r="6472" x14ac:dyDescent="0.2"/>
    <row r="6473" x14ac:dyDescent="0.2"/>
    <row r="6474" x14ac:dyDescent="0.2"/>
    <row r="6475" x14ac:dyDescent="0.2"/>
    <row r="6476" x14ac:dyDescent="0.2"/>
    <row r="6477" x14ac:dyDescent="0.2"/>
    <row r="6478" x14ac:dyDescent="0.2"/>
    <row r="6479" x14ac:dyDescent="0.2"/>
    <row r="6480" x14ac:dyDescent="0.2"/>
    <row r="6481" x14ac:dyDescent="0.2"/>
    <row r="6482" x14ac:dyDescent="0.2"/>
    <row r="6483" x14ac:dyDescent="0.2"/>
    <row r="6484" x14ac:dyDescent="0.2"/>
    <row r="6485" x14ac:dyDescent="0.2"/>
    <row r="6486" x14ac:dyDescent="0.2"/>
    <row r="6487" x14ac:dyDescent="0.2"/>
    <row r="6488" x14ac:dyDescent="0.2"/>
    <row r="6489" x14ac:dyDescent="0.2"/>
    <row r="6490" x14ac:dyDescent="0.2"/>
    <row r="6491" x14ac:dyDescent="0.2"/>
    <row r="6492" x14ac:dyDescent="0.2"/>
    <row r="6493" x14ac:dyDescent="0.2"/>
    <row r="6494" x14ac:dyDescent="0.2"/>
    <row r="6495" x14ac:dyDescent="0.2"/>
    <row r="6496" x14ac:dyDescent="0.2"/>
    <row r="6497" x14ac:dyDescent="0.2"/>
    <row r="6498" x14ac:dyDescent="0.2"/>
    <row r="6499" x14ac:dyDescent="0.2"/>
    <row r="6500" x14ac:dyDescent="0.2"/>
    <row r="6501" x14ac:dyDescent="0.2"/>
    <row r="6502" x14ac:dyDescent="0.2"/>
    <row r="6503" x14ac:dyDescent="0.2"/>
    <row r="6504" x14ac:dyDescent="0.2"/>
    <row r="6505" x14ac:dyDescent="0.2"/>
    <row r="6506" x14ac:dyDescent="0.2"/>
    <row r="6507" x14ac:dyDescent="0.2"/>
    <row r="6508" x14ac:dyDescent="0.2"/>
    <row r="6509" x14ac:dyDescent="0.2"/>
    <row r="6510" x14ac:dyDescent="0.2"/>
    <row r="6511" x14ac:dyDescent="0.2"/>
    <row r="6512" x14ac:dyDescent="0.2"/>
    <row r="6513" x14ac:dyDescent="0.2"/>
    <row r="6514" x14ac:dyDescent="0.2"/>
    <row r="6515" x14ac:dyDescent="0.2"/>
    <row r="6516" x14ac:dyDescent="0.2"/>
    <row r="6517" x14ac:dyDescent="0.2"/>
    <row r="6518" x14ac:dyDescent="0.2"/>
    <row r="6519" x14ac:dyDescent="0.2"/>
    <row r="6520" x14ac:dyDescent="0.2"/>
    <row r="6521" x14ac:dyDescent="0.2"/>
    <row r="6522" x14ac:dyDescent="0.2"/>
    <row r="6523" x14ac:dyDescent="0.2"/>
    <row r="6524" x14ac:dyDescent="0.2"/>
    <row r="6525" x14ac:dyDescent="0.2"/>
    <row r="6526" x14ac:dyDescent="0.2"/>
    <row r="6527" x14ac:dyDescent="0.2"/>
    <row r="6528" x14ac:dyDescent="0.2"/>
    <row r="6529" x14ac:dyDescent="0.2"/>
    <row r="6530" x14ac:dyDescent="0.2"/>
    <row r="6531" x14ac:dyDescent="0.2"/>
    <row r="6532" x14ac:dyDescent="0.2"/>
    <row r="6533" x14ac:dyDescent="0.2"/>
    <row r="6534" x14ac:dyDescent="0.2"/>
    <row r="6535" x14ac:dyDescent="0.2"/>
    <row r="6536" x14ac:dyDescent="0.2"/>
    <row r="6537" x14ac:dyDescent="0.2"/>
    <row r="6538" x14ac:dyDescent="0.2"/>
    <row r="6539" x14ac:dyDescent="0.2"/>
    <row r="6540" x14ac:dyDescent="0.2"/>
    <row r="6541" x14ac:dyDescent="0.2"/>
    <row r="6542" x14ac:dyDescent="0.2"/>
    <row r="6543" x14ac:dyDescent="0.2"/>
    <row r="6544" x14ac:dyDescent="0.2"/>
    <row r="6545" x14ac:dyDescent="0.2"/>
    <row r="6546" x14ac:dyDescent="0.2"/>
    <row r="6547" x14ac:dyDescent="0.2"/>
    <row r="6548" x14ac:dyDescent="0.2"/>
    <row r="6549" x14ac:dyDescent="0.2"/>
    <row r="6550" x14ac:dyDescent="0.2"/>
    <row r="6551" x14ac:dyDescent="0.2"/>
    <row r="6552" x14ac:dyDescent="0.2"/>
    <row r="6553" x14ac:dyDescent="0.2"/>
    <row r="6554" x14ac:dyDescent="0.2"/>
    <row r="6555" x14ac:dyDescent="0.2"/>
    <row r="6556" x14ac:dyDescent="0.2"/>
    <row r="6557" x14ac:dyDescent="0.2"/>
    <row r="6558" x14ac:dyDescent="0.2"/>
    <row r="6559" x14ac:dyDescent="0.2"/>
    <row r="6560" x14ac:dyDescent="0.2"/>
    <row r="6561" x14ac:dyDescent="0.2"/>
    <row r="6562" x14ac:dyDescent="0.2"/>
    <row r="6563" x14ac:dyDescent="0.2"/>
    <row r="6564" x14ac:dyDescent="0.2"/>
    <row r="6565" x14ac:dyDescent="0.2"/>
    <row r="6566" x14ac:dyDescent="0.2"/>
    <row r="6567" x14ac:dyDescent="0.2"/>
    <row r="6568" x14ac:dyDescent="0.2"/>
    <row r="6569" x14ac:dyDescent="0.2"/>
    <row r="6570" x14ac:dyDescent="0.2"/>
    <row r="6571" x14ac:dyDescent="0.2"/>
    <row r="6572" x14ac:dyDescent="0.2"/>
    <row r="6573" x14ac:dyDescent="0.2"/>
    <row r="6574" x14ac:dyDescent="0.2"/>
    <row r="6575" x14ac:dyDescent="0.2"/>
    <row r="6576" x14ac:dyDescent="0.2"/>
    <row r="6577" x14ac:dyDescent="0.2"/>
    <row r="6578" x14ac:dyDescent="0.2"/>
    <row r="6579" x14ac:dyDescent="0.2"/>
    <row r="6580" x14ac:dyDescent="0.2"/>
    <row r="6581" x14ac:dyDescent="0.2"/>
    <row r="6582" x14ac:dyDescent="0.2"/>
    <row r="6583" x14ac:dyDescent="0.2"/>
    <row r="6584" x14ac:dyDescent="0.2"/>
    <row r="6585" x14ac:dyDescent="0.2"/>
    <row r="6586" x14ac:dyDescent="0.2"/>
    <row r="6587" x14ac:dyDescent="0.2"/>
    <row r="6588" x14ac:dyDescent="0.2"/>
    <row r="6589" x14ac:dyDescent="0.2"/>
    <row r="6590" x14ac:dyDescent="0.2"/>
    <row r="6591" x14ac:dyDescent="0.2"/>
    <row r="6592" x14ac:dyDescent="0.2"/>
    <row r="6593" x14ac:dyDescent="0.2"/>
    <row r="6594" x14ac:dyDescent="0.2"/>
    <row r="6595" x14ac:dyDescent="0.2"/>
    <row r="6596" x14ac:dyDescent="0.2"/>
    <row r="6597" x14ac:dyDescent="0.2"/>
    <row r="6598" x14ac:dyDescent="0.2"/>
    <row r="6599" x14ac:dyDescent="0.2"/>
    <row r="6600" x14ac:dyDescent="0.2"/>
    <row r="6601" x14ac:dyDescent="0.2"/>
    <row r="6602" x14ac:dyDescent="0.2"/>
    <row r="6603" x14ac:dyDescent="0.2"/>
    <row r="6604" x14ac:dyDescent="0.2"/>
    <row r="6605" x14ac:dyDescent="0.2"/>
    <row r="6606" x14ac:dyDescent="0.2"/>
    <row r="6607" x14ac:dyDescent="0.2"/>
    <row r="6608" x14ac:dyDescent="0.2"/>
    <row r="6609" x14ac:dyDescent="0.2"/>
    <row r="6610" x14ac:dyDescent="0.2"/>
    <row r="6611" x14ac:dyDescent="0.2"/>
    <row r="6612" x14ac:dyDescent="0.2"/>
    <row r="6613" x14ac:dyDescent="0.2"/>
    <row r="6614" x14ac:dyDescent="0.2"/>
    <row r="6615" x14ac:dyDescent="0.2"/>
    <row r="6616" x14ac:dyDescent="0.2"/>
    <row r="6617" x14ac:dyDescent="0.2"/>
    <row r="6618" x14ac:dyDescent="0.2"/>
    <row r="6619" x14ac:dyDescent="0.2"/>
    <row r="6620" x14ac:dyDescent="0.2"/>
    <row r="6621" x14ac:dyDescent="0.2"/>
    <row r="6622" x14ac:dyDescent="0.2"/>
    <row r="6623" x14ac:dyDescent="0.2"/>
    <row r="6624" x14ac:dyDescent="0.2"/>
    <row r="6625" x14ac:dyDescent="0.2"/>
    <row r="6626" x14ac:dyDescent="0.2"/>
    <row r="6627" x14ac:dyDescent="0.2"/>
    <row r="6628" x14ac:dyDescent="0.2"/>
    <row r="6629" x14ac:dyDescent="0.2"/>
    <row r="6630" x14ac:dyDescent="0.2"/>
    <row r="6631" x14ac:dyDescent="0.2"/>
    <row r="6632" x14ac:dyDescent="0.2"/>
    <row r="6633" x14ac:dyDescent="0.2"/>
    <row r="6634" x14ac:dyDescent="0.2"/>
    <row r="6635" x14ac:dyDescent="0.2"/>
    <row r="6636" x14ac:dyDescent="0.2"/>
    <row r="6637" x14ac:dyDescent="0.2"/>
    <row r="6638" x14ac:dyDescent="0.2"/>
    <row r="6639" x14ac:dyDescent="0.2"/>
    <row r="6640" x14ac:dyDescent="0.2"/>
    <row r="6641" x14ac:dyDescent="0.2"/>
    <row r="6642" x14ac:dyDescent="0.2"/>
    <row r="6643" x14ac:dyDescent="0.2"/>
    <row r="6644" x14ac:dyDescent="0.2"/>
    <row r="6645" x14ac:dyDescent="0.2"/>
    <row r="6646" x14ac:dyDescent="0.2"/>
    <row r="6647" x14ac:dyDescent="0.2"/>
    <row r="6648" x14ac:dyDescent="0.2"/>
    <row r="6649" x14ac:dyDescent="0.2"/>
    <row r="6650" x14ac:dyDescent="0.2"/>
    <row r="6651" x14ac:dyDescent="0.2"/>
    <row r="6652" x14ac:dyDescent="0.2"/>
    <row r="6653" x14ac:dyDescent="0.2"/>
    <row r="6654" x14ac:dyDescent="0.2"/>
    <row r="6655" x14ac:dyDescent="0.2"/>
    <row r="6656" x14ac:dyDescent="0.2"/>
    <row r="6657" x14ac:dyDescent="0.2"/>
    <row r="6658" x14ac:dyDescent="0.2"/>
    <row r="6659" x14ac:dyDescent="0.2"/>
    <row r="6660" x14ac:dyDescent="0.2"/>
    <row r="6661" x14ac:dyDescent="0.2"/>
    <row r="6662" x14ac:dyDescent="0.2"/>
    <row r="6663" x14ac:dyDescent="0.2"/>
    <row r="6664" x14ac:dyDescent="0.2"/>
    <row r="6665" x14ac:dyDescent="0.2"/>
    <row r="6666" x14ac:dyDescent="0.2"/>
    <row r="6667" x14ac:dyDescent="0.2"/>
    <row r="6668" x14ac:dyDescent="0.2"/>
    <row r="6669" x14ac:dyDescent="0.2"/>
    <row r="6670" x14ac:dyDescent="0.2"/>
    <row r="6671" x14ac:dyDescent="0.2"/>
    <row r="6672" x14ac:dyDescent="0.2"/>
    <row r="6673" x14ac:dyDescent="0.2"/>
    <row r="6674" x14ac:dyDescent="0.2"/>
    <row r="6675" x14ac:dyDescent="0.2"/>
    <row r="6676" x14ac:dyDescent="0.2"/>
    <row r="6677" x14ac:dyDescent="0.2"/>
    <row r="6678" x14ac:dyDescent="0.2"/>
    <row r="6679" x14ac:dyDescent="0.2"/>
    <row r="6680" x14ac:dyDescent="0.2"/>
    <row r="6681" x14ac:dyDescent="0.2"/>
    <row r="6682" x14ac:dyDescent="0.2"/>
    <row r="6683" x14ac:dyDescent="0.2"/>
    <row r="6684" x14ac:dyDescent="0.2"/>
    <row r="6685" x14ac:dyDescent="0.2"/>
    <row r="6686" x14ac:dyDescent="0.2"/>
    <row r="6687" x14ac:dyDescent="0.2"/>
    <row r="6688" x14ac:dyDescent="0.2"/>
    <row r="6689" x14ac:dyDescent="0.2"/>
    <row r="6690" x14ac:dyDescent="0.2"/>
    <row r="6691" x14ac:dyDescent="0.2"/>
    <row r="6692" x14ac:dyDescent="0.2"/>
    <row r="6693" x14ac:dyDescent="0.2"/>
    <row r="6694" x14ac:dyDescent="0.2"/>
    <row r="6695" x14ac:dyDescent="0.2"/>
    <row r="6696" x14ac:dyDescent="0.2"/>
    <row r="6697" x14ac:dyDescent="0.2"/>
    <row r="6698" x14ac:dyDescent="0.2"/>
    <row r="6699" x14ac:dyDescent="0.2"/>
    <row r="6700" x14ac:dyDescent="0.2"/>
    <row r="6701" x14ac:dyDescent="0.2"/>
    <row r="6702" x14ac:dyDescent="0.2"/>
    <row r="6703" x14ac:dyDescent="0.2"/>
    <row r="6704" x14ac:dyDescent="0.2"/>
    <row r="6705" x14ac:dyDescent="0.2"/>
    <row r="6706" x14ac:dyDescent="0.2"/>
    <row r="6707" x14ac:dyDescent="0.2"/>
    <row r="6708" x14ac:dyDescent="0.2"/>
    <row r="6709" x14ac:dyDescent="0.2"/>
    <row r="6710" x14ac:dyDescent="0.2"/>
    <row r="6711" x14ac:dyDescent="0.2"/>
    <row r="6712" x14ac:dyDescent="0.2"/>
    <row r="6713" x14ac:dyDescent="0.2"/>
    <row r="6714" x14ac:dyDescent="0.2"/>
    <row r="6715" x14ac:dyDescent="0.2"/>
    <row r="6716" x14ac:dyDescent="0.2"/>
    <row r="6717" x14ac:dyDescent="0.2"/>
    <row r="6718" x14ac:dyDescent="0.2"/>
    <row r="6719" x14ac:dyDescent="0.2"/>
    <row r="6720" x14ac:dyDescent="0.2"/>
    <row r="6721" x14ac:dyDescent="0.2"/>
    <row r="6722" x14ac:dyDescent="0.2"/>
    <row r="6723" x14ac:dyDescent="0.2"/>
    <row r="6724" x14ac:dyDescent="0.2"/>
    <row r="6725" x14ac:dyDescent="0.2"/>
    <row r="6726" x14ac:dyDescent="0.2"/>
    <row r="6727" x14ac:dyDescent="0.2"/>
    <row r="6728" x14ac:dyDescent="0.2"/>
    <row r="6729" x14ac:dyDescent="0.2"/>
    <row r="6730" x14ac:dyDescent="0.2"/>
    <row r="6731" x14ac:dyDescent="0.2"/>
    <row r="6732" x14ac:dyDescent="0.2"/>
    <row r="6733" x14ac:dyDescent="0.2"/>
    <row r="6734" x14ac:dyDescent="0.2"/>
    <row r="6735" x14ac:dyDescent="0.2"/>
    <row r="6736" x14ac:dyDescent="0.2"/>
    <row r="6737" x14ac:dyDescent="0.2"/>
    <row r="6738" x14ac:dyDescent="0.2"/>
    <row r="6739" x14ac:dyDescent="0.2"/>
    <row r="6740" x14ac:dyDescent="0.2"/>
    <row r="6741" x14ac:dyDescent="0.2"/>
    <row r="6742" x14ac:dyDescent="0.2"/>
    <row r="6743" x14ac:dyDescent="0.2"/>
    <row r="6744" x14ac:dyDescent="0.2"/>
    <row r="6745" x14ac:dyDescent="0.2"/>
    <row r="6746" x14ac:dyDescent="0.2"/>
    <row r="6747" x14ac:dyDescent="0.2"/>
    <row r="6748" x14ac:dyDescent="0.2"/>
    <row r="6749" x14ac:dyDescent="0.2"/>
    <row r="6750" x14ac:dyDescent="0.2"/>
    <row r="6751" x14ac:dyDescent="0.2"/>
    <row r="6752" x14ac:dyDescent="0.2"/>
    <row r="6753" x14ac:dyDescent="0.2"/>
    <row r="6754" x14ac:dyDescent="0.2"/>
    <row r="6755" x14ac:dyDescent="0.2"/>
    <row r="6756" x14ac:dyDescent="0.2"/>
    <row r="6757" x14ac:dyDescent="0.2"/>
    <row r="6758" x14ac:dyDescent="0.2"/>
    <row r="6759" x14ac:dyDescent="0.2"/>
    <row r="6760" x14ac:dyDescent="0.2"/>
    <row r="6761" x14ac:dyDescent="0.2"/>
    <row r="6762" x14ac:dyDescent="0.2"/>
    <row r="6763" x14ac:dyDescent="0.2"/>
    <row r="6764" x14ac:dyDescent="0.2"/>
    <row r="6765" x14ac:dyDescent="0.2"/>
    <row r="6766" x14ac:dyDescent="0.2"/>
    <row r="6767" x14ac:dyDescent="0.2"/>
    <row r="6768" x14ac:dyDescent="0.2"/>
    <row r="6769" x14ac:dyDescent="0.2"/>
    <row r="6770" x14ac:dyDescent="0.2"/>
    <row r="6771" x14ac:dyDescent="0.2"/>
    <row r="6772" x14ac:dyDescent="0.2"/>
    <row r="6773" x14ac:dyDescent="0.2"/>
    <row r="6774" x14ac:dyDescent="0.2"/>
    <row r="6775" x14ac:dyDescent="0.2"/>
    <row r="6776" x14ac:dyDescent="0.2"/>
    <row r="6777" x14ac:dyDescent="0.2"/>
    <row r="6778" x14ac:dyDescent="0.2"/>
    <row r="6779" x14ac:dyDescent="0.2"/>
    <row r="6780" x14ac:dyDescent="0.2"/>
    <row r="6781" x14ac:dyDescent="0.2"/>
    <row r="6782" x14ac:dyDescent="0.2"/>
    <row r="6783" x14ac:dyDescent="0.2"/>
    <row r="6784" x14ac:dyDescent="0.2"/>
    <row r="6785" x14ac:dyDescent="0.2"/>
    <row r="6786" x14ac:dyDescent="0.2"/>
    <row r="6787" x14ac:dyDescent="0.2"/>
    <row r="6788" x14ac:dyDescent="0.2"/>
    <row r="6789" x14ac:dyDescent="0.2"/>
    <row r="6790" x14ac:dyDescent="0.2"/>
    <row r="6791" x14ac:dyDescent="0.2"/>
    <row r="6792" x14ac:dyDescent="0.2"/>
    <row r="6793" x14ac:dyDescent="0.2"/>
    <row r="6794" x14ac:dyDescent="0.2"/>
    <row r="6795" x14ac:dyDescent="0.2"/>
    <row r="6796" x14ac:dyDescent="0.2"/>
    <row r="6797" x14ac:dyDescent="0.2"/>
    <row r="6798" x14ac:dyDescent="0.2"/>
    <row r="6799" x14ac:dyDescent="0.2"/>
    <row r="6800" x14ac:dyDescent="0.2"/>
    <row r="6801" x14ac:dyDescent="0.2"/>
    <row r="6802" x14ac:dyDescent="0.2"/>
    <row r="6803" x14ac:dyDescent="0.2"/>
    <row r="6804" x14ac:dyDescent="0.2"/>
    <row r="6805" x14ac:dyDescent="0.2"/>
    <row r="6806" x14ac:dyDescent="0.2"/>
    <row r="6807" x14ac:dyDescent="0.2"/>
    <row r="6808" x14ac:dyDescent="0.2"/>
    <row r="6809" x14ac:dyDescent="0.2"/>
    <row r="6810" x14ac:dyDescent="0.2"/>
    <row r="6811" x14ac:dyDescent="0.2"/>
    <row r="6812" x14ac:dyDescent="0.2"/>
    <row r="6813" x14ac:dyDescent="0.2"/>
    <row r="6814" x14ac:dyDescent="0.2"/>
    <row r="6815" x14ac:dyDescent="0.2"/>
    <row r="6816" x14ac:dyDescent="0.2"/>
    <row r="6817" x14ac:dyDescent="0.2"/>
    <row r="6818" x14ac:dyDescent="0.2"/>
    <row r="6819" x14ac:dyDescent="0.2"/>
    <row r="6820" x14ac:dyDescent="0.2"/>
    <row r="6821" x14ac:dyDescent="0.2"/>
    <row r="6822" x14ac:dyDescent="0.2"/>
    <row r="6823" x14ac:dyDescent="0.2"/>
    <row r="6824" x14ac:dyDescent="0.2"/>
    <row r="6825" x14ac:dyDescent="0.2"/>
    <row r="6826" x14ac:dyDescent="0.2"/>
    <row r="6827" x14ac:dyDescent="0.2"/>
    <row r="6828" x14ac:dyDescent="0.2"/>
    <row r="6829" x14ac:dyDescent="0.2"/>
    <row r="6830" x14ac:dyDescent="0.2"/>
    <row r="6831" x14ac:dyDescent="0.2"/>
    <row r="6832" x14ac:dyDescent="0.2"/>
    <row r="6833" x14ac:dyDescent="0.2"/>
    <row r="6834" x14ac:dyDescent="0.2"/>
    <row r="6835" x14ac:dyDescent="0.2"/>
    <row r="6836" x14ac:dyDescent="0.2"/>
    <row r="6837" x14ac:dyDescent="0.2"/>
    <row r="6838" x14ac:dyDescent="0.2"/>
    <row r="6839" x14ac:dyDescent="0.2"/>
    <row r="6840" x14ac:dyDescent="0.2"/>
    <row r="6841" x14ac:dyDescent="0.2"/>
    <row r="6842" x14ac:dyDescent="0.2"/>
    <row r="6843" x14ac:dyDescent="0.2"/>
    <row r="6844" x14ac:dyDescent="0.2"/>
    <row r="6845" x14ac:dyDescent="0.2"/>
    <row r="6846" x14ac:dyDescent="0.2"/>
    <row r="6847" x14ac:dyDescent="0.2"/>
    <row r="6848" x14ac:dyDescent="0.2"/>
    <row r="6849" x14ac:dyDescent="0.2"/>
    <row r="6850" x14ac:dyDescent="0.2"/>
    <row r="6851" x14ac:dyDescent="0.2"/>
    <row r="6852" x14ac:dyDescent="0.2"/>
    <row r="6853" x14ac:dyDescent="0.2"/>
    <row r="6854" x14ac:dyDescent="0.2"/>
    <row r="6855" x14ac:dyDescent="0.2"/>
    <row r="6856" x14ac:dyDescent="0.2"/>
    <row r="6857" x14ac:dyDescent="0.2"/>
    <row r="6858" x14ac:dyDescent="0.2"/>
    <row r="6859" x14ac:dyDescent="0.2"/>
    <row r="6860" x14ac:dyDescent="0.2"/>
    <row r="6861" x14ac:dyDescent="0.2"/>
    <row r="6862" x14ac:dyDescent="0.2"/>
    <row r="6863" x14ac:dyDescent="0.2"/>
    <row r="6864" x14ac:dyDescent="0.2"/>
    <row r="6865" x14ac:dyDescent="0.2"/>
    <row r="6866" x14ac:dyDescent="0.2"/>
    <row r="6867" x14ac:dyDescent="0.2"/>
    <row r="6868" x14ac:dyDescent="0.2"/>
    <row r="6869" x14ac:dyDescent="0.2"/>
    <row r="6870" x14ac:dyDescent="0.2"/>
    <row r="6871" x14ac:dyDescent="0.2"/>
    <row r="6872" x14ac:dyDescent="0.2"/>
    <row r="6873" x14ac:dyDescent="0.2"/>
    <row r="6874" x14ac:dyDescent="0.2"/>
    <row r="6875" x14ac:dyDescent="0.2"/>
    <row r="6876" x14ac:dyDescent="0.2"/>
    <row r="6877" x14ac:dyDescent="0.2"/>
    <row r="6878" x14ac:dyDescent="0.2"/>
    <row r="6879" x14ac:dyDescent="0.2"/>
    <row r="6880" x14ac:dyDescent="0.2"/>
    <row r="6881" x14ac:dyDescent="0.2"/>
    <row r="6882" x14ac:dyDescent="0.2"/>
    <row r="6883" x14ac:dyDescent="0.2"/>
    <row r="6884" x14ac:dyDescent="0.2"/>
    <row r="6885" x14ac:dyDescent="0.2"/>
    <row r="6886" x14ac:dyDescent="0.2"/>
    <row r="6887" x14ac:dyDescent="0.2"/>
    <row r="6888" x14ac:dyDescent="0.2"/>
    <row r="6889" x14ac:dyDescent="0.2"/>
    <row r="6890" x14ac:dyDescent="0.2"/>
    <row r="6891" x14ac:dyDescent="0.2"/>
    <row r="6892" x14ac:dyDescent="0.2"/>
    <row r="6893" x14ac:dyDescent="0.2"/>
    <row r="6894" x14ac:dyDescent="0.2"/>
    <row r="6895" x14ac:dyDescent="0.2"/>
    <row r="6896" x14ac:dyDescent="0.2"/>
    <row r="6897" x14ac:dyDescent="0.2"/>
    <row r="6898" x14ac:dyDescent="0.2"/>
    <row r="6899" x14ac:dyDescent="0.2"/>
    <row r="6900" x14ac:dyDescent="0.2"/>
    <row r="6901" x14ac:dyDescent="0.2"/>
    <row r="6902" x14ac:dyDescent="0.2"/>
    <row r="6903" x14ac:dyDescent="0.2"/>
    <row r="6904" x14ac:dyDescent="0.2"/>
    <row r="6905" x14ac:dyDescent="0.2"/>
    <row r="6906" x14ac:dyDescent="0.2"/>
    <row r="6907" x14ac:dyDescent="0.2"/>
    <row r="6908" x14ac:dyDescent="0.2"/>
    <row r="6909" x14ac:dyDescent="0.2"/>
    <row r="6910" x14ac:dyDescent="0.2"/>
    <row r="6911" x14ac:dyDescent="0.2"/>
    <row r="6912" x14ac:dyDescent="0.2"/>
    <row r="6913" x14ac:dyDescent="0.2"/>
    <row r="6914" x14ac:dyDescent="0.2"/>
    <row r="6915" x14ac:dyDescent="0.2"/>
    <row r="6916" x14ac:dyDescent="0.2"/>
    <row r="6917" x14ac:dyDescent="0.2"/>
    <row r="6918" x14ac:dyDescent="0.2"/>
    <row r="6919" x14ac:dyDescent="0.2"/>
    <row r="6920" x14ac:dyDescent="0.2"/>
    <row r="6921" x14ac:dyDescent="0.2"/>
    <row r="6922" x14ac:dyDescent="0.2"/>
    <row r="6923" x14ac:dyDescent="0.2"/>
    <row r="6924" x14ac:dyDescent="0.2"/>
    <row r="6925" x14ac:dyDescent="0.2"/>
    <row r="6926" x14ac:dyDescent="0.2"/>
    <row r="6927" x14ac:dyDescent="0.2"/>
    <row r="6928" x14ac:dyDescent="0.2"/>
    <row r="6929" x14ac:dyDescent="0.2"/>
    <row r="6930" x14ac:dyDescent="0.2"/>
    <row r="6931" x14ac:dyDescent="0.2"/>
    <row r="6932" x14ac:dyDescent="0.2"/>
    <row r="6933" x14ac:dyDescent="0.2"/>
    <row r="6934" x14ac:dyDescent="0.2"/>
    <row r="6935" x14ac:dyDescent="0.2"/>
    <row r="6936" x14ac:dyDescent="0.2"/>
    <row r="6937" x14ac:dyDescent="0.2"/>
    <row r="6938" x14ac:dyDescent="0.2"/>
    <row r="6939" x14ac:dyDescent="0.2"/>
    <row r="6940" x14ac:dyDescent="0.2"/>
    <row r="6941" x14ac:dyDescent="0.2"/>
    <row r="6942" x14ac:dyDescent="0.2"/>
    <row r="6943" x14ac:dyDescent="0.2"/>
    <row r="6944" x14ac:dyDescent="0.2"/>
    <row r="6945" x14ac:dyDescent="0.2"/>
    <row r="6946" x14ac:dyDescent="0.2"/>
    <row r="6947" x14ac:dyDescent="0.2"/>
    <row r="6948" x14ac:dyDescent="0.2"/>
    <row r="6949" x14ac:dyDescent="0.2"/>
    <row r="6950" x14ac:dyDescent="0.2"/>
    <row r="6951" x14ac:dyDescent="0.2"/>
    <row r="6952" x14ac:dyDescent="0.2"/>
    <row r="6953" x14ac:dyDescent="0.2"/>
    <row r="6954" x14ac:dyDescent="0.2"/>
    <row r="6955" x14ac:dyDescent="0.2"/>
    <row r="6956" x14ac:dyDescent="0.2"/>
    <row r="6957" x14ac:dyDescent="0.2"/>
    <row r="6958" x14ac:dyDescent="0.2"/>
    <row r="6959" x14ac:dyDescent="0.2"/>
    <row r="6960" x14ac:dyDescent="0.2"/>
    <row r="6961" x14ac:dyDescent="0.2"/>
    <row r="6962" x14ac:dyDescent="0.2"/>
    <row r="6963" x14ac:dyDescent="0.2"/>
    <row r="6964" x14ac:dyDescent="0.2"/>
    <row r="6965" x14ac:dyDescent="0.2"/>
    <row r="6966" x14ac:dyDescent="0.2"/>
    <row r="6967" x14ac:dyDescent="0.2"/>
    <row r="6968" x14ac:dyDescent="0.2"/>
    <row r="6969" x14ac:dyDescent="0.2"/>
    <row r="6970" x14ac:dyDescent="0.2"/>
    <row r="6971" x14ac:dyDescent="0.2"/>
    <row r="6972" x14ac:dyDescent="0.2"/>
    <row r="6973" x14ac:dyDescent="0.2"/>
    <row r="6974" x14ac:dyDescent="0.2"/>
    <row r="6975" x14ac:dyDescent="0.2"/>
    <row r="6976" x14ac:dyDescent="0.2"/>
    <row r="6977" x14ac:dyDescent="0.2"/>
    <row r="6978" x14ac:dyDescent="0.2"/>
    <row r="6979" x14ac:dyDescent="0.2"/>
    <row r="6980" x14ac:dyDescent="0.2"/>
    <row r="6981" x14ac:dyDescent="0.2"/>
    <row r="6982" x14ac:dyDescent="0.2"/>
    <row r="6983" x14ac:dyDescent="0.2"/>
    <row r="6984" x14ac:dyDescent="0.2"/>
    <row r="6985" x14ac:dyDescent="0.2"/>
    <row r="6986" x14ac:dyDescent="0.2"/>
    <row r="6987" x14ac:dyDescent="0.2"/>
    <row r="6988" x14ac:dyDescent="0.2"/>
    <row r="6989" x14ac:dyDescent="0.2"/>
    <row r="6990" x14ac:dyDescent="0.2"/>
    <row r="6991" x14ac:dyDescent="0.2"/>
    <row r="6992" x14ac:dyDescent="0.2"/>
    <row r="6993" x14ac:dyDescent="0.2"/>
    <row r="6994" x14ac:dyDescent="0.2"/>
    <row r="6995" x14ac:dyDescent="0.2"/>
    <row r="6996" x14ac:dyDescent="0.2"/>
    <row r="6997" x14ac:dyDescent="0.2"/>
    <row r="6998" x14ac:dyDescent="0.2"/>
    <row r="6999" x14ac:dyDescent="0.2"/>
    <row r="7000" x14ac:dyDescent="0.2"/>
    <row r="7001" x14ac:dyDescent="0.2"/>
    <row r="7002" x14ac:dyDescent="0.2"/>
    <row r="7003" x14ac:dyDescent="0.2"/>
    <row r="7004" x14ac:dyDescent="0.2"/>
    <row r="7005" x14ac:dyDescent="0.2"/>
    <row r="7006" x14ac:dyDescent="0.2"/>
    <row r="7007" x14ac:dyDescent="0.2"/>
    <row r="7008" x14ac:dyDescent="0.2"/>
    <row r="7009" x14ac:dyDescent="0.2"/>
    <row r="7010" x14ac:dyDescent="0.2"/>
    <row r="7011" x14ac:dyDescent="0.2"/>
    <row r="7012" x14ac:dyDescent="0.2"/>
    <row r="7013" x14ac:dyDescent="0.2"/>
    <row r="7014" x14ac:dyDescent="0.2"/>
    <row r="7015" x14ac:dyDescent="0.2"/>
    <row r="7016" x14ac:dyDescent="0.2"/>
    <row r="7017" x14ac:dyDescent="0.2"/>
    <row r="7018" x14ac:dyDescent="0.2"/>
    <row r="7019" x14ac:dyDescent="0.2"/>
    <row r="7020" x14ac:dyDescent="0.2"/>
    <row r="7021" x14ac:dyDescent="0.2"/>
    <row r="7022" x14ac:dyDescent="0.2"/>
    <row r="7023" x14ac:dyDescent="0.2"/>
    <row r="7024" x14ac:dyDescent="0.2"/>
    <row r="7025" x14ac:dyDescent="0.2"/>
    <row r="7026" x14ac:dyDescent="0.2"/>
    <row r="7027" x14ac:dyDescent="0.2"/>
    <row r="7028" x14ac:dyDescent="0.2"/>
    <row r="7029" x14ac:dyDescent="0.2"/>
    <row r="7030" x14ac:dyDescent="0.2"/>
    <row r="7031" x14ac:dyDescent="0.2"/>
    <row r="7032" x14ac:dyDescent="0.2"/>
    <row r="7033" x14ac:dyDescent="0.2"/>
    <row r="7034" x14ac:dyDescent="0.2"/>
    <row r="7035" x14ac:dyDescent="0.2"/>
    <row r="7036" x14ac:dyDescent="0.2"/>
    <row r="7037" x14ac:dyDescent="0.2"/>
    <row r="7038" x14ac:dyDescent="0.2"/>
    <row r="7039" x14ac:dyDescent="0.2"/>
    <row r="7040" x14ac:dyDescent="0.2"/>
    <row r="7041" x14ac:dyDescent="0.2"/>
    <row r="7042" x14ac:dyDescent="0.2"/>
    <row r="7043" x14ac:dyDescent="0.2"/>
    <row r="7044" x14ac:dyDescent="0.2"/>
    <row r="7045" x14ac:dyDescent="0.2"/>
    <row r="7046" x14ac:dyDescent="0.2"/>
    <row r="7047" x14ac:dyDescent="0.2"/>
    <row r="7048" x14ac:dyDescent="0.2"/>
    <row r="7049" x14ac:dyDescent="0.2"/>
    <row r="7050" x14ac:dyDescent="0.2"/>
    <row r="7051" x14ac:dyDescent="0.2"/>
    <row r="7052" x14ac:dyDescent="0.2"/>
    <row r="7053" x14ac:dyDescent="0.2"/>
    <row r="7054" x14ac:dyDescent="0.2"/>
    <row r="7055" x14ac:dyDescent="0.2"/>
    <row r="7056" x14ac:dyDescent="0.2"/>
    <row r="7057" x14ac:dyDescent="0.2"/>
    <row r="7058" x14ac:dyDescent="0.2"/>
    <row r="7059" x14ac:dyDescent="0.2"/>
    <row r="7060" x14ac:dyDescent="0.2"/>
    <row r="7061" x14ac:dyDescent="0.2"/>
    <row r="7062" x14ac:dyDescent="0.2"/>
    <row r="7063" x14ac:dyDescent="0.2"/>
    <row r="7064" x14ac:dyDescent="0.2"/>
    <row r="7065" x14ac:dyDescent="0.2"/>
    <row r="7066" x14ac:dyDescent="0.2"/>
    <row r="7067" x14ac:dyDescent="0.2"/>
    <row r="7068" x14ac:dyDescent="0.2"/>
    <row r="7069" x14ac:dyDescent="0.2"/>
    <row r="7070" x14ac:dyDescent="0.2"/>
    <row r="7071" x14ac:dyDescent="0.2"/>
    <row r="7072" x14ac:dyDescent="0.2"/>
    <row r="7073" x14ac:dyDescent="0.2"/>
    <row r="7074" x14ac:dyDescent="0.2"/>
    <row r="7075" x14ac:dyDescent="0.2"/>
    <row r="7076" x14ac:dyDescent="0.2"/>
    <row r="7077" x14ac:dyDescent="0.2"/>
    <row r="7078" x14ac:dyDescent="0.2"/>
    <row r="7079" x14ac:dyDescent="0.2"/>
    <row r="7080" x14ac:dyDescent="0.2"/>
    <row r="7081" x14ac:dyDescent="0.2"/>
    <row r="7082" x14ac:dyDescent="0.2"/>
    <row r="7083" x14ac:dyDescent="0.2"/>
    <row r="7084" x14ac:dyDescent="0.2"/>
    <row r="7085" x14ac:dyDescent="0.2"/>
    <row r="7086" x14ac:dyDescent="0.2"/>
    <row r="7087" x14ac:dyDescent="0.2"/>
    <row r="7088" x14ac:dyDescent="0.2"/>
    <row r="7089" x14ac:dyDescent="0.2"/>
    <row r="7090" x14ac:dyDescent="0.2"/>
    <row r="7091" x14ac:dyDescent="0.2"/>
    <row r="7092" x14ac:dyDescent="0.2"/>
    <row r="7093" x14ac:dyDescent="0.2"/>
    <row r="7094" x14ac:dyDescent="0.2"/>
    <row r="7095" x14ac:dyDescent="0.2"/>
    <row r="7096" x14ac:dyDescent="0.2"/>
    <row r="7097" x14ac:dyDescent="0.2"/>
    <row r="7098" x14ac:dyDescent="0.2"/>
    <row r="7099" x14ac:dyDescent="0.2"/>
    <row r="7100" x14ac:dyDescent="0.2"/>
    <row r="7101" x14ac:dyDescent="0.2"/>
    <row r="7102" x14ac:dyDescent="0.2"/>
    <row r="7103" x14ac:dyDescent="0.2"/>
    <row r="7104" x14ac:dyDescent="0.2"/>
    <row r="7105" x14ac:dyDescent="0.2"/>
    <row r="7106" x14ac:dyDescent="0.2"/>
    <row r="7107" x14ac:dyDescent="0.2"/>
    <row r="7108" x14ac:dyDescent="0.2"/>
    <row r="7109" x14ac:dyDescent="0.2"/>
    <row r="7110" x14ac:dyDescent="0.2"/>
    <row r="7111" x14ac:dyDescent="0.2"/>
    <row r="7112" x14ac:dyDescent="0.2"/>
    <row r="7113" x14ac:dyDescent="0.2"/>
    <row r="7114" x14ac:dyDescent="0.2"/>
    <row r="7115" x14ac:dyDescent="0.2"/>
    <row r="7116" x14ac:dyDescent="0.2"/>
    <row r="7117" x14ac:dyDescent="0.2"/>
    <row r="7118" x14ac:dyDescent="0.2"/>
    <row r="7119" x14ac:dyDescent="0.2"/>
    <row r="7120" x14ac:dyDescent="0.2"/>
    <row r="7121" x14ac:dyDescent="0.2"/>
    <row r="7122" x14ac:dyDescent="0.2"/>
    <row r="7123" x14ac:dyDescent="0.2"/>
    <row r="7124" x14ac:dyDescent="0.2"/>
    <row r="7125" x14ac:dyDescent="0.2"/>
    <row r="7126" x14ac:dyDescent="0.2"/>
    <row r="7127" x14ac:dyDescent="0.2"/>
    <row r="7128" x14ac:dyDescent="0.2"/>
    <row r="7129" x14ac:dyDescent="0.2"/>
    <row r="7130" x14ac:dyDescent="0.2"/>
    <row r="7131" x14ac:dyDescent="0.2"/>
    <row r="7132" x14ac:dyDescent="0.2"/>
    <row r="7133" x14ac:dyDescent="0.2"/>
    <row r="7134" x14ac:dyDescent="0.2"/>
    <row r="7135" x14ac:dyDescent="0.2"/>
    <row r="7136" x14ac:dyDescent="0.2"/>
    <row r="7137" x14ac:dyDescent="0.2"/>
    <row r="7138" x14ac:dyDescent="0.2"/>
    <row r="7139" x14ac:dyDescent="0.2"/>
    <row r="7140" x14ac:dyDescent="0.2"/>
    <row r="7141" x14ac:dyDescent="0.2"/>
    <row r="7142" x14ac:dyDescent="0.2"/>
    <row r="7143" x14ac:dyDescent="0.2"/>
    <row r="7144" x14ac:dyDescent="0.2"/>
    <row r="7145" x14ac:dyDescent="0.2"/>
    <row r="7146" x14ac:dyDescent="0.2"/>
    <row r="7147" x14ac:dyDescent="0.2"/>
    <row r="7148" x14ac:dyDescent="0.2"/>
    <row r="7149" x14ac:dyDescent="0.2"/>
    <row r="7150" x14ac:dyDescent="0.2"/>
    <row r="7151" x14ac:dyDescent="0.2"/>
    <row r="7152" x14ac:dyDescent="0.2"/>
    <row r="7153" x14ac:dyDescent="0.2"/>
    <row r="7154" x14ac:dyDescent="0.2"/>
    <row r="7155" x14ac:dyDescent="0.2"/>
    <row r="7156" x14ac:dyDescent="0.2"/>
    <row r="7157" x14ac:dyDescent="0.2"/>
    <row r="7158" x14ac:dyDescent="0.2"/>
    <row r="7159" x14ac:dyDescent="0.2"/>
    <row r="7160" x14ac:dyDescent="0.2"/>
    <row r="7161" x14ac:dyDescent="0.2"/>
    <row r="7162" x14ac:dyDescent="0.2"/>
    <row r="7163" x14ac:dyDescent="0.2"/>
    <row r="7164" x14ac:dyDescent="0.2"/>
    <row r="7165" x14ac:dyDescent="0.2"/>
    <row r="7166" x14ac:dyDescent="0.2"/>
    <row r="7167" x14ac:dyDescent="0.2"/>
    <row r="7168" x14ac:dyDescent="0.2"/>
    <row r="7169" x14ac:dyDescent="0.2"/>
    <row r="7170" x14ac:dyDescent="0.2"/>
    <row r="7171" x14ac:dyDescent="0.2"/>
    <row r="7172" x14ac:dyDescent="0.2"/>
    <row r="7173" x14ac:dyDescent="0.2"/>
    <row r="7174" x14ac:dyDescent="0.2"/>
    <row r="7175" x14ac:dyDescent="0.2"/>
    <row r="7176" x14ac:dyDescent="0.2"/>
    <row r="7177" x14ac:dyDescent="0.2"/>
    <row r="7178" x14ac:dyDescent="0.2"/>
    <row r="7179" x14ac:dyDescent="0.2"/>
    <row r="7180" x14ac:dyDescent="0.2"/>
    <row r="7181" x14ac:dyDescent="0.2"/>
    <row r="7182" x14ac:dyDescent="0.2"/>
    <row r="7183" x14ac:dyDescent="0.2"/>
    <row r="7184" x14ac:dyDescent="0.2"/>
    <row r="7185" x14ac:dyDescent="0.2"/>
    <row r="7186" x14ac:dyDescent="0.2"/>
    <row r="7187" x14ac:dyDescent="0.2"/>
    <row r="7188" x14ac:dyDescent="0.2"/>
    <row r="7189" x14ac:dyDescent="0.2"/>
    <row r="7190" x14ac:dyDescent="0.2"/>
    <row r="7191" x14ac:dyDescent="0.2"/>
    <row r="7192" x14ac:dyDescent="0.2"/>
    <row r="7193" x14ac:dyDescent="0.2"/>
    <row r="7194" x14ac:dyDescent="0.2"/>
    <row r="7195" x14ac:dyDescent="0.2"/>
    <row r="7196" x14ac:dyDescent="0.2"/>
    <row r="7197" x14ac:dyDescent="0.2"/>
    <row r="7198" x14ac:dyDescent="0.2"/>
    <row r="7199" x14ac:dyDescent="0.2"/>
    <row r="7200" x14ac:dyDescent="0.2"/>
    <row r="7201" x14ac:dyDescent="0.2"/>
    <row r="7202" x14ac:dyDescent="0.2"/>
    <row r="7203" x14ac:dyDescent="0.2"/>
    <row r="7204" x14ac:dyDescent="0.2"/>
    <row r="7205" x14ac:dyDescent="0.2"/>
    <row r="7206" x14ac:dyDescent="0.2"/>
    <row r="7207" x14ac:dyDescent="0.2"/>
    <row r="7208" x14ac:dyDescent="0.2"/>
    <row r="7209" x14ac:dyDescent="0.2"/>
    <row r="7210" x14ac:dyDescent="0.2"/>
    <row r="7211" x14ac:dyDescent="0.2"/>
    <row r="7212" x14ac:dyDescent="0.2"/>
    <row r="7213" x14ac:dyDescent="0.2"/>
    <row r="7214" x14ac:dyDescent="0.2"/>
    <row r="7215" x14ac:dyDescent="0.2"/>
    <row r="7216" x14ac:dyDescent="0.2"/>
    <row r="7217" x14ac:dyDescent="0.2"/>
    <row r="7218" x14ac:dyDescent="0.2"/>
    <row r="7219" x14ac:dyDescent="0.2"/>
    <row r="7220" x14ac:dyDescent="0.2"/>
    <row r="7221" x14ac:dyDescent="0.2"/>
    <row r="7222" x14ac:dyDescent="0.2"/>
    <row r="7223" x14ac:dyDescent="0.2"/>
    <row r="7224" x14ac:dyDescent="0.2"/>
    <row r="7225" x14ac:dyDescent="0.2"/>
    <row r="7226" x14ac:dyDescent="0.2"/>
    <row r="7227" x14ac:dyDescent="0.2"/>
    <row r="7228" x14ac:dyDescent="0.2"/>
    <row r="7229" x14ac:dyDescent="0.2"/>
    <row r="7230" x14ac:dyDescent="0.2"/>
    <row r="7231" x14ac:dyDescent="0.2"/>
    <row r="7232" x14ac:dyDescent="0.2"/>
    <row r="7233" x14ac:dyDescent="0.2"/>
    <row r="7234" x14ac:dyDescent="0.2"/>
    <row r="7235" x14ac:dyDescent="0.2"/>
    <row r="7236" x14ac:dyDescent="0.2"/>
    <row r="7237" x14ac:dyDescent="0.2"/>
    <row r="7238" x14ac:dyDescent="0.2"/>
    <row r="7239" x14ac:dyDescent="0.2"/>
    <row r="7240" x14ac:dyDescent="0.2"/>
    <row r="7241" x14ac:dyDescent="0.2"/>
    <row r="7242" x14ac:dyDescent="0.2"/>
    <row r="7243" x14ac:dyDescent="0.2"/>
    <row r="7244" x14ac:dyDescent="0.2"/>
    <row r="7245" x14ac:dyDescent="0.2"/>
    <row r="7246" x14ac:dyDescent="0.2"/>
    <row r="7247" x14ac:dyDescent="0.2"/>
    <row r="7248" x14ac:dyDescent="0.2"/>
    <row r="7249" x14ac:dyDescent="0.2"/>
    <row r="7250" x14ac:dyDescent="0.2"/>
    <row r="7251" x14ac:dyDescent="0.2"/>
    <row r="7252" x14ac:dyDescent="0.2"/>
    <row r="7253" x14ac:dyDescent="0.2"/>
    <row r="7254" x14ac:dyDescent="0.2"/>
    <row r="7255" x14ac:dyDescent="0.2"/>
    <row r="7256" x14ac:dyDescent="0.2"/>
    <row r="7257" x14ac:dyDescent="0.2"/>
    <row r="7258" x14ac:dyDescent="0.2"/>
    <row r="7259" x14ac:dyDescent="0.2"/>
    <row r="7260" x14ac:dyDescent="0.2"/>
    <row r="7261" x14ac:dyDescent="0.2"/>
    <row r="7262" x14ac:dyDescent="0.2"/>
    <row r="7263" x14ac:dyDescent="0.2"/>
    <row r="7264" x14ac:dyDescent="0.2"/>
    <row r="7265" x14ac:dyDescent="0.2"/>
    <row r="7266" x14ac:dyDescent="0.2"/>
    <row r="7267" x14ac:dyDescent="0.2"/>
    <row r="7268" x14ac:dyDescent="0.2"/>
    <row r="7269" x14ac:dyDescent="0.2"/>
    <row r="7270" x14ac:dyDescent="0.2"/>
    <row r="7271" x14ac:dyDescent="0.2"/>
    <row r="7272" x14ac:dyDescent="0.2"/>
    <row r="7273" x14ac:dyDescent="0.2"/>
    <row r="7274" x14ac:dyDescent="0.2"/>
    <row r="7275" x14ac:dyDescent="0.2"/>
    <row r="7276" x14ac:dyDescent="0.2"/>
    <row r="7277" x14ac:dyDescent="0.2"/>
    <row r="7278" x14ac:dyDescent="0.2"/>
    <row r="7279" x14ac:dyDescent="0.2"/>
    <row r="7280" x14ac:dyDescent="0.2"/>
    <row r="7281" x14ac:dyDescent="0.2"/>
    <row r="7282" x14ac:dyDescent="0.2"/>
    <row r="7283" x14ac:dyDescent="0.2"/>
    <row r="7284" x14ac:dyDescent="0.2"/>
    <row r="7285" x14ac:dyDescent="0.2"/>
    <row r="7286" x14ac:dyDescent="0.2"/>
    <row r="7287" x14ac:dyDescent="0.2"/>
    <row r="7288" x14ac:dyDescent="0.2"/>
    <row r="7289" x14ac:dyDescent="0.2"/>
    <row r="7290" x14ac:dyDescent="0.2"/>
    <row r="7291" x14ac:dyDescent="0.2"/>
    <row r="7292" x14ac:dyDescent="0.2"/>
    <row r="7293" x14ac:dyDescent="0.2"/>
    <row r="7294" x14ac:dyDescent="0.2"/>
    <row r="7295" x14ac:dyDescent="0.2"/>
    <row r="7296" x14ac:dyDescent="0.2"/>
    <row r="7297" x14ac:dyDescent="0.2"/>
    <row r="7298" x14ac:dyDescent="0.2"/>
    <row r="7299" x14ac:dyDescent="0.2"/>
    <row r="7300" x14ac:dyDescent="0.2"/>
    <row r="7301" x14ac:dyDescent="0.2"/>
    <row r="7302" x14ac:dyDescent="0.2"/>
    <row r="7303" x14ac:dyDescent="0.2"/>
    <row r="7304" x14ac:dyDescent="0.2"/>
    <row r="7305" x14ac:dyDescent="0.2"/>
    <row r="7306" x14ac:dyDescent="0.2"/>
    <row r="7307" x14ac:dyDescent="0.2"/>
    <row r="7308" x14ac:dyDescent="0.2"/>
    <row r="7309" x14ac:dyDescent="0.2"/>
    <row r="7310" x14ac:dyDescent="0.2"/>
    <row r="7311" x14ac:dyDescent="0.2"/>
    <row r="7312" x14ac:dyDescent="0.2"/>
    <row r="7313" x14ac:dyDescent="0.2"/>
    <row r="7314" x14ac:dyDescent="0.2"/>
    <row r="7315" x14ac:dyDescent="0.2"/>
    <row r="7316" x14ac:dyDescent="0.2"/>
    <row r="7317" x14ac:dyDescent="0.2"/>
    <row r="7318" x14ac:dyDescent="0.2"/>
    <row r="7319" x14ac:dyDescent="0.2"/>
    <row r="7320" x14ac:dyDescent="0.2"/>
    <row r="7321" x14ac:dyDescent="0.2"/>
    <row r="7322" x14ac:dyDescent="0.2"/>
    <row r="7323" x14ac:dyDescent="0.2"/>
    <row r="7324" x14ac:dyDescent="0.2"/>
    <row r="7325" x14ac:dyDescent="0.2"/>
    <row r="7326" x14ac:dyDescent="0.2"/>
    <row r="7327" x14ac:dyDescent="0.2"/>
    <row r="7328" x14ac:dyDescent="0.2"/>
    <row r="7329" x14ac:dyDescent="0.2"/>
    <row r="7330" x14ac:dyDescent="0.2"/>
    <row r="7331" x14ac:dyDescent="0.2"/>
    <row r="7332" x14ac:dyDescent="0.2"/>
    <row r="7333" x14ac:dyDescent="0.2"/>
    <row r="7334" x14ac:dyDescent="0.2"/>
    <row r="7335" x14ac:dyDescent="0.2"/>
    <row r="7336" x14ac:dyDescent="0.2"/>
    <row r="7337" x14ac:dyDescent="0.2"/>
    <row r="7338" x14ac:dyDescent="0.2"/>
    <row r="7339" x14ac:dyDescent="0.2"/>
    <row r="7340" x14ac:dyDescent="0.2"/>
    <row r="7341" x14ac:dyDescent="0.2"/>
    <row r="7342" x14ac:dyDescent="0.2"/>
    <row r="7343" x14ac:dyDescent="0.2"/>
    <row r="7344" x14ac:dyDescent="0.2"/>
    <row r="7345" x14ac:dyDescent="0.2"/>
    <row r="7346" x14ac:dyDescent="0.2"/>
    <row r="7347" x14ac:dyDescent="0.2"/>
    <row r="7348" x14ac:dyDescent="0.2"/>
    <row r="7349" x14ac:dyDescent="0.2"/>
    <row r="7350" x14ac:dyDescent="0.2"/>
    <row r="7351" x14ac:dyDescent="0.2"/>
    <row r="7352" x14ac:dyDescent="0.2"/>
    <row r="7353" x14ac:dyDescent="0.2"/>
    <row r="7354" x14ac:dyDescent="0.2"/>
    <row r="7355" x14ac:dyDescent="0.2"/>
    <row r="7356" x14ac:dyDescent="0.2"/>
    <row r="7357" x14ac:dyDescent="0.2"/>
    <row r="7358" x14ac:dyDescent="0.2"/>
    <row r="7359" x14ac:dyDescent="0.2"/>
    <row r="7360" x14ac:dyDescent="0.2"/>
    <row r="7361" x14ac:dyDescent="0.2"/>
    <row r="7362" x14ac:dyDescent="0.2"/>
    <row r="7363" x14ac:dyDescent="0.2"/>
    <row r="7364" x14ac:dyDescent="0.2"/>
    <row r="7365" x14ac:dyDescent="0.2"/>
    <row r="7366" x14ac:dyDescent="0.2"/>
    <row r="7367" x14ac:dyDescent="0.2"/>
    <row r="7368" x14ac:dyDescent="0.2"/>
    <row r="7369" x14ac:dyDescent="0.2"/>
    <row r="7370" x14ac:dyDescent="0.2"/>
    <row r="7371" x14ac:dyDescent="0.2"/>
    <row r="7372" x14ac:dyDescent="0.2"/>
    <row r="7373" x14ac:dyDescent="0.2"/>
    <row r="7374" x14ac:dyDescent="0.2"/>
    <row r="7375" x14ac:dyDescent="0.2"/>
    <row r="7376" x14ac:dyDescent="0.2"/>
    <row r="7377" x14ac:dyDescent="0.2"/>
    <row r="7378" x14ac:dyDescent="0.2"/>
    <row r="7379" x14ac:dyDescent="0.2"/>
    <row r="7380" x14ac:dyDescent="0.2"/>
    <row r="7381" x14ac:dyDescent="0.2"/>
    <row r="7382" x14ac:dyDescent="0.2"/>
    <row r="7383" x14ac:dyDescent="0.2"/>
    <row r="7384" x14ac:dyDescent="0.2"/>
    <row r="7385" x14ac:dyDescent="0.2"/>
    <row r="7386" x14ac:dyDescent="0.2"/>
    <row r="7387" x14ac:dyDescent="0.2"/>
    <row r="7388" x14ac:dyDescent="0.2"/>
    <row r="7389" x14ac:dyDescent="0.2"/>
    <row r="7390" x14ac:dyDescent="0.2"/>
    <row r="7391" x14ac:dyDescent="0.2"/>
    <row r="7392" x14ac:dyDescent="0.2"/>
    <row r="7393" x14ac:dyDescent="0.2"/>
    <row r="7394" x14ac:dyDescent="0.2"/>
    <row r="7395" x14ac:dyDescent="0.2"/>
    <row r="7396" x14ac:dyDescent="0.2"/>
    <row r="7397" x14ac:dyDescent="0.2"/>
    <row r="7398" x14ac:dyDescent="0.2"/>
    <row r="7399" x14ac:dyDescent="0.2"/>
    <row r="7400" x14ac:dyDescent="0.2"/>
    <row r="7401" x14ac:dyDescent="0.2"/>
    <row r="7402" x14ac:dyDescent="0.2"/>
    <row r="7403" x14ac:dyDescent="0.2"/>
    <row r="7404" x14ac:dyDescent="0.2"/>
    <row r="7405" x14ac:dyDescent="0.2"/>
    <row r="7406" x14ac:dyDescent="0.2"/>
    <row r="7407" x14ac:dyDescent="0.2"/>
    <row r="7408" x14ac:dyDescent="0.2"/>
    <row r="7409" x14ac:dyDescent="0.2"/>
    <row r="7410" x14ac:dyDescent="0.2"/>
    <row r="7411" x14ac:dyDescent="0.2"/>
    <row r="7412" x14ac:dyDescent="0.2"/>
    <row r="7413" x14ac:dyDescent="0.2"/>
    <row r="7414" x14ac:dyDescent="0.2"/>
    <row r="7415" x14ac:dyDescent="0.2"/>
    <row r="7416" x14ac:dyDescent="0.2"/>
    <row r="7417" x14ac:dyDescent="0.2"/>
    <row r="7418" x14ac:dyDescent="0.2"/>
    <row r="7419" x14ac:dyDescent="0.2"/>
    <row r="7420" x14ac:dyDescent="0.2"/>
    <row r="7421" x14ac:dyDescent="0.2"/>
    <row r="7422" x14ac:dyDescent="0.2"/>
    <row r="7423" x14ac:dyDescent="0.2"/>
    <row r="7424" x14ac:dyDescent="0.2"/>
    <row r="7425" x14ac:dyDescent="0.2"/>
    <row r="7426" x14ac:dyDescent="0.2"/>
    <row r="7427" x14ac:dyDescent="0.2"/>
    <row r="7428" x14ac:dyDescent="0.2"/>
    <row r="7429" x14ac:dyDescent="0.2"/>
    <row r="7430" x14ac:dyDescent="0.2"/>
    <row r="7431" x14ac:dyDescent="0.2"/>
    <row r="7432" x14ac:dyDescent="0.2"/>
    <row r="7433" x14ac:dyDescent="0.2"/>
    <row r="7434" x14ac:dyDescent="0.2"/>
    <row r="7435" x14ac:dyDescent="0.2"/>
    <row r="7436" x14ac:dyDescent="0.2"/>
    <row r="7437" x14ac:dyDescent="0.2"/>
    <row r="7438" x14ac:dyDescent="0.2"/>
    <row r="7439" x14ac:dyDescent="0.2"/>
    <row r="7440" x14ac:dyDescent="0.2"/>
    <row r="7441" x14ac:dyDescent="0.2"/>
    <row r="7442" x14ac:dyDescent="0.2"/>
    <row r="7443" x14ac:dyDescent="0.2"/>
    <row r="7444" x14ac:dyDescent="0.2"/>
    <row r="7445" x14ac:dyDescent="0.2"/>
    <row r="7446" x14ac:dyDescent="0.2"/>
    <row r="7447" x14ac:dyDescent="0.2"/>
    <row r="7448" x14ac:dyDescent="0.2"/>
    <row r="7449" x14ac:dyDescent="0.2"/>
    <row r="7450" x14ac:dyDescent="0.2"/>
    <row r="7451" x14ac:dyDescent="0.2"/>
    <row r="7452" x14ac:dyDescent="0.2"/>
    <row r="7453" x14ac:dyDescent="0.2"/>
    <row r="7454" x14ac:dyDescent="0.2"/>
    <row r="7455" x14ac:dyDescent="0.2"/>
    <row r="7456" x14ac:dyDescent="0.2"/>
    <row r="7457" x14ac:dyDescent="0.2"/>
    <row r="7458" x14ac:dyDescent="0.2"/>
    <row r="7459" x14ac:dyDescent="0.2"/>
    <row r="7460" x14ac:dyDescent="0.2"/>
    <row r="7461" x14ac:dyDescent="0.2"/>
    <row r="7462" x14ac:dyDescent="0.2"/>
    <row r="7463" x14ac:dyDescent="0.2"/>
    <row r="7464" x14ac:dyDescent="0.2"/>
    <row r="7465" x14ac:dyDescent="0.2"/>
    <row r="7466" x14ac:dyDescent="0.2"/>
    <row r="7467" x14ac:dyDescent="0.2"/>
    <row r="7468" x14ac:dyDescent="0.2"/>
    <row r="7469" x14ac:dyDescent="0.2"/>
    <row r="7470" x14ac:dyDescent="0.2"/>
    <row r="7471" x14ac:dyDescent="0.2"/>
    <row r="7472" x14ac:dyDescent="0.2"/>
    <row r="7473" x14ac:dyDescent="0.2"/>
    <row r="7474" x14ac:dyDescent="0.2"/>
    <row r="7475" x14ac:dyDescent="0.2"/>
    <row r="7476" x14ac:dyDescent="0.2"/>
    <row r="7477" x14ac:dyDescent="0.2"/>
    <row r="7478" x14ac:dyDescent="0.2"/>
    <row r="7479" x14ac:dyDescent="0.2"/>
    <row r="7480" x14ac:dyDescent="0.2"/>
    <row r="7481" x14ac:dyDescent="0.2"/>
    <row r="7482" x14ac:dyDescent="0.2"/>
    <row r="7483" x14ac:dyDescent="0.2"/>
    <row r="7484" x14ac:dyDescent="0.2"/>
    <row r="7485" x14ac:dyDescent="0.2"/>
    <row r="7486" x14ac:dyDescent="0.2"/>
    <row r="7487" x14ac:dyDescent="0.2"/>
    <row r="7488" x14ac:dyDescent="0.2"/>
    <row r="7489" x14ac:dyDescent="0.2"/>
    <row r="7490" x14ac:dyDescent="0.2"/>
    <row r="7491" x14ac:dyDescent="0.2"/>
    <row r="7492" x14ac:dyDescent="0.2"/>
    <row r="7493" x14ac:dyDescent="0.2"/>
    <row r="7494" x14ac:dyDescent="0.2"/>
    <row r="7495" x14ac:dyDescent="0.2"/>
    <row r="7496" x14ac:dyDescent="0.2"/>
    <row r="7497" x14ac:dyDescent="0.2"/>
    <row r="7498" x14ac:dyDescent="0.2"/>
    <row r="7499" x14ac:dyDescent="0.2"/>
    <row r="7500" x14ac:dyDescent="0.2"/>
    <row r="7501" x14ac:dyDescent="0.2"/>
    <row r="7502" x14ac:dyDescent="0.2"/>
    <row r="7503" x14ac:dyDescent="0.2"/>
    <row r="7504" x14ac:dyDescent="0.2"/>
    <row r="7505" x14ac:dyDescent="0.2"/>
    <row r="7506" x14ac:dyDescent="0.2"/>
    <row r="7507" x14ac:dyDescent="0.2"/>
    <row r="7508" x14ac:dyDescent="0.2"/>
    <row r="7509" x14ac:dyDescent="0.2"/>
    <row r="7510" x14ac:dyDescent="0.2"/>
    <row r="7511" x14ac:dyDescent="0.2"/>
    <row r="7512" x14ac:dyDescent="0.2"/>
    <row r="7513" x14ac:dyDescent="0.2"/>
    <row r="7514" x14ac:dyDescent="0.2"/>
    <row r="7515" x14ac:dyDescent="0.2"/>
    <row r="7516" x14ac:dyDescent="0.2"/>
    <row r="7517" x14ac:dyDescent="0.2"/>
    <row r="7518" x14ac:dyDescent="0.2"/>
    <row r="7519" x14ac:dyDescent="0.2"/>
    <row r="7520" x14ac:dyDescent="0.2"/>
    <row r="7521" x14ac:dyDescent="0.2"/>
    <row r="7522" x14ac:dyDescent="0.2"/>
    <row r="7523" x14ac:dyDescent="0.2"/>
    <row r="7524" x14ac:dyDescent="0.2"/>
    <row r="7525" x14ac:dyDescent="0.2"/>
    <row r="7526" x14ac:dyDescent="0.2"/>
    <row r="7527" x14ac:dyDescent="0.2"/>
    <row r="7528" x14ac:dyDescent="0.2"/>
    <row r="7529" x14ac:dyDescent="0.2"/>
    <row r="7530" x14ac:dyDescent="0.2"/>
    <row r="7531" x14ac:dyDescent="0.2"/>
    <row r="7532" x14ac:dyDescent="0.2"/>
    <row r="7533" x14ac:dyDescent="0.2"/>
    <row r="7534" x14ac:dyDescent="0.2"/>
    <row r="7535" x14ac:dyDescent="0.2"/>
    <row r="7536" x14ac:dyDescent="0.2"/>
    <row r="7537" x14ac:dyDescent="0.2"/>
    <row r="7538" x14ac:dyDescent="0.2"/>
    <row r="7539" x14ac:dyDescent="0.2"/>
    <row r="7540" x14ac:dyDescent="0.2"/>
    <row r="7541" x14ac:dyDescent="0.2"/>
    <row r="7542" x14ac:dyDescent="0.2"/>
    <row r="7543" x14ac:dyDescent="0.2"/>
    <row r="7544" x14ac:dyDescent="0.2"/>
    <row r="7545" x14ac:dyDescent="0.2"/>
    <row r="7546" x14ac:dyDescent="0.2"/>
    <row r="7547" x14ac:dyDescent="0.2"/>
    <row r="7548" x14ac:dyDescent="0.2"/>
    <row r="7549" x14ac:dyDescent="0.2"/>
    <row r="7550" x14ac:dyDescent="0.2"/>
    <row r="7551" x14ac:dyDescent="0.2"/>
    <row r="7552" x14ac:dyDescent="0.2"/>
    <row r="7553" x14ac:dyDescent="0.2"/>
    <row r="7554" x14ac:dyDescent="0.2"/>
    <row r="7555" x14ac:dyDescent="0.2"/>
    <row r="7556" x14ac:dyDescent="0.2"/>
    <row r="7557" x14ac:dyDescent="0.2"/>
    <row r="7558" x14ac:dyDescent="0.2"/>
    <row r="7559" x14ac:dyDescent="0.2"/>
    <row r="7560" x14ac:dyDescent="0.2"/>
    <row r="7561" x14ac:dyDescent="0.2"/>
    <row r="7562" x14ac:dyDescent="0.2"/>
    <row r="7563" x14ac:dyDescent="0.2"/>
    <row r="7564" x14ac:dyDescent="0.2"/>
    <row r="7565" x14ac:dyDescent="0.2"/>
    <row r="7566" x14ac:dyDescent="0.2"/>
    <row r="7567" x14ac:dyDescent="0.2"/>
    <row r="7568" x14ac:dyDescent="0.2"/>
    <row r="7569" x14ac:dyDescent="0.2"/>
    <row r="7570" x14ac:dyDescent="0.2"/>
    <row r="7571" x14ac:dyDescent="0.2"/>
    <row r="7572" x14ac:dyDescent="0.2"/>
    <row r="7573" x14ac:dyDescent="0.2"/>
    <row r="7574" x14ac:dyDescent="0.2"/>
    <row r="7575" x14ac:dyDescent="0.2"/>
    <row r="7576" x14ac:dyDescent="0.2"/>
    <row r="7577" x14ac:dyDescent="0.2"/>
    <row r="7578" x14ac:dyDescent="0.2"/>
    <row r="7579" x14ac:dyDescent="0.2"/>
    <row r="7580" x14ac:dyDescent="0.2"/>
    <row r="7581" x14ac:dyDescent="0.2"/>
    <row r="7582" x14ac:dyDescent="0.2"/>
    <row r="7583" x14ac:dyDescent="0.2"/>
    <row r="7584" x14ac:dyDescent="0.2"/>
    <row r="7585" x14ac:dyDescent="0.2"/>
    <row r="7586" x14ac:dyDescent="0.2"/>
    <row r="7587" x14ac:dyDescent="0.2"/>
    <row r="7588" x14ac:dyDescent="0.2"/>
    <row r="7589" x14ac:dyDescent="0.2"/>
    <row r="7590" x14ac:dyDescent="0.2"/>
    <row r="7591" x14ac:dyDescent="0.2"/>
    <row r="7592" x14ac:dyDescent="0.2"/>
    <row r="7593" x14ac:dyDescent="0.2"/>
    <row r="7594" x14ac:dyDescent="0.2"/>
    <row r="7595" x14ac:dyDescent="0.2"/>
    <row r="7596" x14ac:dyDescent="0.2"/>
    <row r="7597" x14ac:dyDescent="0.2"/>
    <row r="7598" x14ac:dyDescent="0.2"/>
    <row r="7599" x14ac:dyDescent="0.2"/>
    <row r="7600" x14ac:dyDescent="0.2"/>
    <row r="7601" x14ac:dyDescent="0.2"/>
    <row r="7602" x14ac:dyDescent="0.2"/>
    <row r="7603" x14ac:dyDescent="0.2"/>
    <row r="7604" x14ac:dyDescent="0.2"/>
    <row r="7605" x14ac:dyDescent="0.2"/>
    <row r="7606" x14ac:dyDescent="0.2"/>
    <row r="7607" x14ac:dyDescent="0.2"/>
    <row r="7608" x14ac:dyDescent="0.2"/>
    <row r="7609" x14ac:dyDescent="0.2"/>
    <row r="7610" x14ac:dyDescent="0.2"/>
    <row r="7611" x14ac:dyDescent="0.2"/>
    <row r="7612" x14ac:dyDescent="0.2"/>
    <row r="7613" x14ac:dyDescent="0.2"/>
    <row r="7614" x14ac:dyDescent="0.2"/>
    <row r="7615" x14ac:dyDescent="0.2"/>
    <row r="7616" x14ac:dyDescent="0.2"/>
    <row r="7617" x14ac:dyDescent="0.2"/>
    <row r="7618" x14ac:dyDescent="0.2"/>
    <row r="7619" x14ac:dyDescent="0.2"/>
    <row r="7620" x14ac:dyDescent="0.2"/>
    <row r="7621" x14ac:dyDescent="0.2"/>
    <row r="7622" x14ac:dyDescent="0.2"/>
    <row r="7623" x14ac:dyDescent="0.2"/>
    <row r="7624" x14ac:dyDescent="0.2"/>
    <row r="7625" x14ac:dyDescent="0.2"/>
    <row r="7626" x14ac:dyDescent="0.2"/>
    <row r="7627" x14ac:dyDescent="0.2"/>
    <row r="7628" x14ac:dyDescent="0.2"/>
    <row r="7629" x14ac:dyDescent="0.2"/>
    <row r="7630" x14ac:dyDescent="0.2"/>
    <row r="7631" x14ac:dyDescent="0.2"/>
    <row r="7632" x14ac:dyDescent="0.2"/>
    <row r="7633" x14ac:dyDescent="0.2"/>
    <row r="7634" x14ac:dyDescent="0.2"/>
    <row r="7635" x14ac:dyDescent="0.2"/>
    <row r="7636" x14ac:dyDescent="0.2"/>
    <row r="7637" x14ac:dyDescent="0.2"/>
    <row r="7638" x14ac:dyDescent="0.2"/>
    <row r="7639" x14ac:dyDescent="0.2"/>
    <row r="7640" x14ac:dyDescent="0.2"/>
    <row r="7641" x14ac:dyDescent="0.2"/>
    <row r="7642" x14ac:dyDescent="0.2"/>
    <row r="7643" x14ac:dyDescent="0.2"/>
    <row r="7644" x14ac:dyDescent="0.2"/>
    <row r="7645" x14ac:dyDescent="0.2"/>
    <row r="7646" x14ac:dyDescent="0.2"/>
    <row r="7647" x14ac:dyDescent="0.2"/>
    <row r="7648" x14ac:dyDescent="0.2"/>
    <row r="7649" x14ac:dyDescent="0.2"/>
    <row r="7650" x14ac:dyDescent="0.2"/>
    <row r="7651" x14ac:dyDescent="0.2"/>
    <row r="7652" x14ac:dyDescent="0.2"/>
    <row r="7653" x14ac:dyDescent="0.2"/>
    <row r="7654" x14ac:dyDescent="0.2"/>
    <row r="7655" x14ac:dyDescent="0.2"/>
    <row r="7656" x14ac:dyDescent="0.2"/>
    <row r="7657" x14ac:dyDescent="0.2"/>
    <row r="7658" x14ac:dyDescent="0.2"/>
    <row r="7659" x14ac:dyDescent="0.2"/>
    <row r="7660" x14ac:dyDescent="0.2"/>
    <row r="7661" x14ac:dyDescent="0.2"/>
    <row r="7662" x14ac:dyDescent="0.2"/>
    <row r="7663" x14ac:dyDescent="0.2"/>
    <row r="7664" x14ac:dyDescent="0.2"/>
    <row r="7665" x14ac:dyDescent="0.2"/>
    <row r="7666" x14ac:dyDescent="0.2"/>
    <row r="7667" x14ac:dyDescent="0.2"/>
    <row r="7668" x14ac:dyDescent="0.2"/>
    <row r="7669" x14ac:dyDescent="0.2"/>
    <row r="7670" x14ac:dyDescent="0.2"/>
    <row r="7671" x14ac:dyDescent="0.2"/>
    <row r="7672" x14ac:dyDescent="0.2"/>
    <row r="7673" x14ac:dyDescent="0.2"/>
    <row r="7674" x14ac:dyDescent="0.2"/>
    <row r="7675" x14ac:dyDescent="0.2"/>
    <row r="7676" x14ac:dyDescent="0.2"/>
    <row r="7677" x14ac:dyDescent="0.2"/>
    <row r="7678" x14ac:dyDescent="0.2"/>
    <row r="7679" x14ac:dyDescent="0.2"/>
    <row r="7680" x14ac:dyDescent="0.2"/>
    <row r="7681" x14ac:dyDescent="0.2"/>
    <row r="7682" x14ac:dyDescent="0.2"/>
    <row r="7683" x14ac:dyDescent="0.2"/>
    <row r="7684" x14ac:dyDescent="0.2"/>
    <row r="7685" x14ac:dyDescent="0.2"/>
    <row r="7686" x14ac:dyDescent="0.2"/>
    <row r="7687" x14ac:dyDescent="0.2"/>
    <row r="7688" x14ac:dyDescent="0.2"/>
    <row r="7689" x14ac:dyDescent="0.2"/>
    <row r="7690" x14ac:dyDescent="0.2"/>
    <row r="7691" x14ac:dyDescent="0.2"/>
    <row r="7692" x14ac:dyDescent="0.2"/>
    <row r="7693" x14ac:dyDescent="0.2"/>
    <row r="7694" x14ac:dyDescent="0.2"/>
    <row r="7695" x14ac:dyDescent="0.2"/>
    <row r="7696" x14ac:dyDescent="0.2"/>
    <row r="7697" x14ac:dyDescent="0.2"/>
    <row r="7698" x14ac:dyDescent="0.2"/>
    <row r="7699" x14ac:dyDescent="0.2"/>
    <row r="7700" x14ac:dyDescent="0.2"/>
    <row r="7701" x14ac:dyDescent="0.2"/>
    <row r="7702" x14ac:dyDescent="0.2"/>
    <row r="7703" x14ac:dyDescent="0.2"/>
    <row r="7704" x14ac:dyDescent="0.2"/>
    <row r="7705" x14ac:dyDescent="0.2"/>
    <row r="7706" x14ac:dyDescent="0.2"/>
    <row r="7707" x14ac:dyDescent="0.2"/>
    <row r="7708" x14ac:dyDescent="0.2"/>
    <row r="7709" x14ac:dyDescent="0.2"/>
    <row r="7710" x14ac:dyDescent="0.2"/>
    <row r="7711" x14ac:dyDescent="0.2"/>
    <row r="7712" x14ac:dyDescent="0.2"/>
    <row r="7713" x14ac:dyDescent="0.2"/>
    <row r="7714" x14ac:dyDescent="0.2"/>
    <row r="7715" x14ac:dyDescent="0.2"/>
    <row r="7716" x14ac:dyDescent="0.2"/>
    <row r="7717" x14ac:dyDescent="0.2"/>
    <row r="7718" x14ac:dyDescent="0.2"/>
    <row r="7719" x14ac:dyDescent="0.2"/>
    <row r="7720" x14ac:dyDescent="0.2"/>
    <row r="7721" x14ac:dyDescent="0.2"/>
    <row r="7722" x14ac:dyDescent="0.2"/>
    <row r="7723" x14ac:dyDescent="0.2"/>
    <row r="7724" x14ac:dyDescent="0.2"/>
    <row r="7725" x14ac:dyDescent="0.2"/>
    <row r="7726" x14ac:dyDescent="0.2"/>
    <row r="7727" x14ac:dyDescent="0.2"/>
    <row r="7728" x14ac:dyDescent="0.2"/>
    <row r="7729" x14ac:dyDescent="0.2"/>
    <row r="7730" x14ac:dyDescent="0.2"/>
    <row r="7731" x14ac:dyDescent="0.2"/>
    <row r="7732" x14ac:dyDescent="0.2"/>
    <row r="7733" x14ac:dyDescent="0.2"/>
    <row r="7734" x14ac:dyDescent="0.2"/>
    <row r="7735" x14ac:dyDescent="0.2"/>
    <row r="7736" x14ac:dyDescent="0.2"/>
    <row r="7737" x14ac:dyDescent="0.2"/>
    <row r="7738" x14ac:dyDescent="0.2"/>
    <row r="7739" x14ac:dyDescent="0.2"/>
    <row r="7740" x14ac:dyDescent="0.2"/>
    <row r="7741" x14ac:dyDescent="0.2"/>
    <row r="7742" x14ac:dyDescent="0.2"/>
    <row r="7743" x14ac:dyDescent="0.2"/>
    <row r="7744" x14ac:dyDescent="0.2"/>
    <row r="7745" x14ac:dyDescent="0.2"/>
    <row r="7746" x14ac:dyDescent="0.2"/>
    <row r="7747" x14ac:dyDescent="0.2"/>
    <row r="7748" x14ac:dyDescent="0.2"/>
    <row r="7749" x14ac:dyDescent="0.2"/>
    <row r="7750" x14ac:dyDescent="0.2"/>
    <row r="7751" x14ac:dyDescent="0.2"/>
    <row r="7752" x14ac:dyDescent="0.2"/>
    <row r="7753" x14ac:dyDescent="0.2"/>
    <row r="7754" x14ac:dyDescent="0.2"/>
    <row r="7755" x14ac:dyDescent="0.2"/>
    <row r="7756" x14ac:dyDescent="0.2"/>
    <row r="7757" x14ac:dyDescent="0.2"/>
    <row r="7758" x14ac:dyDescent="0.2"/>
    <row r="7759" x14ac:dyDescent="0.2"/>
    <row r="7760" x14ac:dyDescent="0.2"/>
    <row r="7761" x14ac:dyDescent="0.2"/>
    <row r="7762" x14ac:dyDescent="0.2"/>
    <row r="7763" x14ac:dyDescent="0.2"/>
    <row r="7764" x14ac:dyDescent="0.2"/>
    <row r="7765" x14ac:dyDescent="0.2"/>
    <row r="7766" x14ac:dyDescent="0.2"/>
    <row r="7767" x14ac:dyDescent="0.2"/>
    <row r="7768" x14ac:dyDescent="0.2"/>
    <row r="7769" x14ac:dyDescent="0.2"/>
    <row r="7770" x14ac:dyDescent="0.2"/>
    <row r="7771" x14ac:dyDescent="0.2"/>
    <row r="7772" x14ac:dyDescent="0.2"/>
    <row r="7773" x14ac:dyDescent="0.2"/>
    <row r="7774" x14ac:dyDescent="0.2"/>
    <row r="7775" x14ac:dyDescent="0.2"/>
    <row r="7776" x14ac:dyDescent="0.2"/>
    <row r="7777" x14ac:dyDescent="0.2"/>
    <row r="7778" x14ac:dyDescent="0.2"/>
    <row r="7779" x14ac:dyDescent="0.2"/>
    <row r="7780" x14ac:dyDescent="0.2"/>
    <row r="7781" x14ac:dyDescent="0.2"/>
    <row r="7782" x14ac:dyDescent="0.2"/>
    <row r="7783" x14ac:dyDescent="0.2"/>
    <row r="7784" x14ac:dyDescent="0.2"/>
    <row r="7785" x14ac:dyDescent="0.2"/>
    <row r="7786" x14ac:dyDescent="0.2"/>
    <row r="7787" x14ac:dyDescent="0.2"/>
    <row r="7788" x14ac:dyDescent="0.2"/>
    <row r="7789" x14ac:dyDescent="0.2"/>
    <row r="7790" x14ac:dyDescent="0.2"/>
    <row r="7791" x14ac:dyDescent="0.2"/>
    <row r="7792" x14ac:dyDescent="0.2"/>
    <row r="7793" x14ac:dyDescent="0.2"/>
    <row r="7794" x14ac:dyDescent="0.2"/>
    <row r="7795" x14ac:dyDescent="0.2"/>
    <row r="7796" x14ac:dyDescent="0.2"/>
    <row r="7797" x14ac:dyDescent="0.2"/>
    <row r="7798" x14ac:dyDescent="0.2"/>
    <row r="7799" x14ac:dyDescent="0.2"/>
    <row r="7800" x14ac:dyDescent="0.2"/>
    <row r="7801" x14ac:dyDescent="0.2"/>
    <row r="7802" x14ac:dyDescent="0.2"/>
    <row r="7803" x14ac:dyDescent="0.2"/>
    <row r="7804" x14ac:dyDescent="0.2"/>
    <row r="7805" x14ac:dyDescent="0.2"/>
    <row r="7806" x14ac:dyDescent="0.2"/>
    <row r="7807" x14ac:dyDescent="0.2"/>
    <row r="7808" x14ac:dyDescent="0.2"/>
    <row r="7809" x14ac:dyDescent="0.2"/>
    <row r="7810" x14ac:dyDescent="0.2"/>
    <row r="7811" x14ac:dyDescent="0.2"/>
    <row r="7812" x14ac:dyDescent="0.2"/>
    <row r="7813" x14ac:dyDescent="0.2"/>
    <row r="7814" x14ac:dyDescent="0.2"/>
    <row r="7815" x14ac:dyDescent="0.2"/>
    <row r="7816" x14ac:dyDescent="0.2"/>
    <row r="7817" x14ac:dyDescent="0.2"/>
    <row r="7818" x14ac:dyDescent="0.2"/>
    <row r="7819" x14ac:dyDescent="0.2"/>
    <row r="7820" x14ac:dyDescent="0.2"/>
    <row r="7821" x14ac:dyDescent="0.2"/>
    <row r="7822" x14ac:dyDescent="0.2"/>
    <row r="7823" x14ac:dyDescent="0.2"/>
    <row r="7824" x14ac:dyDescent="0.2"/>
    <row r="7825" x14ac:dyDescent="0.2"/>
    <row r="7826" x14ac:dyDescent="0.2"/>
    <row r="7827" x14ac:dyDescent="0.2"/>
    <row r="7828" x14ac:dyDescent="0.2"/>
    <row r="7829" x14ac:dyDescent="0.2"/>
    <row r="7830" x14ac:dyDescent="0.2"/>
    <row r="7831" x14ac:dyDescent="0.2"/>
    <row r="7832" x14ac:dyDescent="0.2"/>
    <row r="7833" x14ac:dyDescent="0.2"/>
    <row r="7834" x14ac:dyDescent="0.2"/>
    <row r="7835" x14ac:dyDescent="0.2"/>
    <row r="7836" x14ac:dyDescent="0.2"/>
    <row r="7837" x14ac:dyDescent="0.2"/>
    <row r="7838" x14ac:dyDescent="0.2"/>
    <row r="7839" x14ac:dyDescent="0.2"/>
    <row r="7840" x14ac:dyDescent="0.2"/>
    <row r="7841" x14ac:dyDescent="0.2"/>
    <row r="7842" x14ac:dyDescent="0.2"/>
    <row r="7843" x14ac:dyDescent="0.2"/>
    <row r="7844" x14ac:dyDescent="0.2"/>
    <row r="7845" x14ac:dyDescent="0.2"/>
    <row r="7846" x14ac:dyDescent="0.2"/>
    <row r="7847" x14ac:dyDescent="0.2"/>
    <row r="7848" x14ac:dyDescent="0.2"/>
    <row r="7849" x14ac:dyDescent="0.2"/>
    <row r="7850" x14ac:dyDescent="0.2"/>
    <row r="7851" x14ac:dyDescent="0.2"/>
    <row r="7852" x14ac:dyDescent="0.2"/>
    <row r="7853" x14ac:dyDescent="0.2"/>
    <row r="7854" x14ac:dyDescent="0.2"/>
    <row r="7855" x14ac:dyDescent="0.2"/>
    <row r="7856" x14ac:dyDescent="0.2"/>
    <row r="7857" x14ac:dyDescent="0.2"/>
    <row r="7858" x14ac:dyDescent="0.2"/>
    <row r="7859" x14ac:dyDescent="0.2"/>
    <row r="7860" x14ac:dyDescent="0.2"/>
    <row r="7861" x14ac:dyDescent="0.2"/>
    <row r="7862" x14ac:dyDescent="0.2"/>
    <row r="7863" x14ac:dyDescent="0.2"/>
    <row r="7864" x14ac:dyDescent="0.2"/>
    <row r="7865" x14ac:dyDescent="0.2"/>
    <row r="7866" x14ac:dyDescent="0.2"/>
    <row r="7867" x14ac:dyDescent="0.2"/>
    <row r="7868" x14ac:dyDescent="0.2"/>
    <row r="7869" x14ac:dyDescent="0.2"/>
    <row r="7870" x14ac:dyDescent="0.2"/>
    <row r="7871" x14ac:dyDescent="0.2"/>
    <row r="7872" x14ac:dyDescent="0.2"/>
    <row r="7873" x14ac:dyDescent="0.2"/>
    <row r="7874" x14ac:dyDescent="0.2"/>
    <row r="7875" x14ac:dyDescent="0.2"/>
    <row r="7876" x14ac:dyDescent="0.2"/>
    <row r="7877" x14ac:dyDescent="0.2"/>
    <row r="7878" x14ac:dyDescent="0.2"/>
    <row r="7879" x14ac:dyDescent="0.2"/>
    <row r="7880" x14ac:dyDescent="0.2"/>
    <row r="7881" x14ac:dyDescent="0.2"/>
    <row r="7882" x14ac:dyDescent="0.2"/>
    <row r="7883" x14ac:dyDescent="0.2"/>
    <row r="7884" x14ac:dyDescent="0.2"/>
    <row r="7885" x14ac:dyDescent="0.2"/>
    <row r="7886" x14ac:dyDescent="0.2"/>
    <row r="7887" x14ac:dyDescent="0.2"/>
    <row r="7888" x14ac:dyDescent="0.2"/>
    <row r="7889" x14ac:dyDescent="0.2"/>
    <row r="7890" x14ac:dyDescent="0.2"/>
    <row r="7891" x14ac:dyDescent="0.2"/>
    <row r="7892" x14ac:dyDescent="0.2"/>
    <row r="7893" x14ac:dyDescent="0.2"/>
    <row r="7894" x14ac:dyDescent="0.2"/>
    <row r="7895" x14ac:dyDescent="0.2"/>
    <row r="7896" x14ac:dyDescent="0.2"/>
    <row r="7897" x14ac:dyDescent="0.2"/>
    <row r="7898" x14ac:dyDescent="0.2"/>
    <row r="7899" x14ac:dyDescent="0.2"/>
    <row r="7900" x14ac:dyDescent="0.2"/>
    <row r="7901" x14ac:dyDescent="0.2"/>
    <row r="7902" x14ac:dyDescent="0.2"/>
    <row r="7903" x14ac:dyDescent="0.2"/>
    <row r="7904" x14ac:dyDescent="0.2"/>
    <row r="7905" x14ac:dyDescent="0.2"/>
    <row r="7906" x14ac:dyDescent="0.2"/>
    <row r="7907" x14ac:dyDescent="0.2"/>
    <row r="7908" x14ac:dyDescent="0.2"/>
    <row r="7909" x14ac:dyDescent="0.2"/>
    <row r="7910" x14ac:dyDescent="0.2"/>
    <row r="7911" x14ac:dyDescent="0.2"/>
    <row r="7912" x14ac:dyDescent="0.2"/>
    <row r="7913" x14ac:dyDescent="0.2"/>
    <row r="7914" x14ac:dyDescent="0.2"/>
    <row r="7915" x14ac:dyDescent="0.2"/>
    <row r="7916" x14ac:dyDescent="0.2"/>
    <row r="7917" x14ac:dyDescent="0.2"/>
    <row r="7918" x14ac:dyDescent="0.2"/>
    <row r="7919" x14ac:dyDescent="0.2"/>
    <row r="7920" x14ac:dyDescent="0.2"/>
    <row r="7921" x14ac:dyDescent="0.2"/>
    <row r="7922" x14ac:dyDescent="0.2"/>
    <row r="7923" x14ac:dyDescent="0.2"/>
    <row r="7924" x14ac:dyDescent="0.2"/>
    <row r="7925" x14ac:dyDescent="0.2"/>
    <row r="7926" x14ac:dyDescent="0.2"/>
    <row r="7927" x14ac:dyDescent="0.2"/>
    <row r="7928" x14ac:dyDescent="0.2"/>
    <row r="7929" x14ac:dyDescent="0.2"/>
    <row r="7930" x14ac:dyDescent="0.2"/>
    <row r="7931" x14ac:dyDescent="0.2"/>
    <row r="7932" x14ac:dyDescent="0.2"/>
    <row r="7933" x14ac:dyDescent="0.2"/>
    <row r="7934" x14ac:dyDescent="0.2"/>
    <row r="7935" x14ac:dyDescent="0.2"/>
    <row r="7936" x14ac:dyDescent="0.2"/>
    <row r="7937" x14ac:dyDescent="0.2"/>
    <row r="7938" x14ac:dyDescent="0.2"/>
    <row r="7939" x14ac:dyDescent="0.2"/>
    <row r="7940" x14ac:dyDescent="0.2"/>
    <row r="7941" x14ac:dyDescent="0.2"/>
    <row r="7942" x14ac:dyDescent="0.2"/>
    <row r="7943" x14ac:dyDescent="0.2"/>
    <row r="7944" x14ac:dyDescent="0.2"/>
    <row r="7945" x14ac:dyDescent="0.2"/>
    <row r="7946" x14ac:dyDescent="0.2"/>
    <row r="7947" x14ac:dyDescent="0.2"/>
    <row r="7948" x14ac:dyDescent="0.2"/>
    <row r="7949" x14ac:dyDescent="0.2"/>
    <row r="7950" x14ac:dyDescent="0.2"/>
    <row r="7951" x14ac:dyDescent="0.2"/>
    <row r="7952" x14ac:dyDescent="0.2"/>
    <row r="7953" x14ac:dyDescent="0.2"/>
    <row r="7954" x14ac:dyDescent="0.2"/>
    <row r="7955" x14ac:dyDescent="0.2"/>
    <row r="7956" x14ac:dyDescent="0.2"/>
    <row r="7957" x14ac:dyDescent="0.2"/>
    <row r="7958" x14ac:dyDescent="0.2"/>
    <row r="7959" x14ac:dyDescent="0.2"/>
    <row r="7960" x14ac:dyDescent="0.2"/>
    <row r="7961" x14ac:dyDescent="0.2"/>
    <row r="7962" x14ac:dyDescent="0.2"/>
    <row r="7963" x14ac:dyDescent="0.2"/>
    <row r="7964" x14ac:dyDescent="0.2"/>
    <row r="7965" x14ac:dyDescent="0.2"/>
    <row r="7966" x14ac:dyDescent="0.2"/>
    <row r="7967" x14ac:dyDescent="0.2"/>
    <row r="7968" x14ac:dyDescent="0.2"/>
    <row r="7969" x14ac:dyDescent="0.2"/>
    <row r="7970" x14ac:dyDescent="0.2"/>
    <row r="7971" x14ac:dyDescent="0.2"/>
    <row r="7972" x14ac:dyDescent="0.2"/>
    <row r="7973" x14ac:dyDescent="0.2"/>
    <row r="7974" x14ac:dyDescent="0.2"/>
    <row r="7975" x14ac:dyDescent="0.2"/>
    <row r="7976" x14ac:dyDescent="0.2"/>
    <row r="7977" x14ac:dyDescent="0.2"/>
    <row r="7978" x14ac:dyDescent="0.2"/>
    <row r="7979" x14ac:dyDescent="0.2"/>
    <row r="7980" x14ac:dyDescent="0.2"/>
    <row r="7981" x14ac:dyDescent="0.2"/>
    <row r="7982" x14ac:dyDescent="0.2"/>
    <row r="7983" x14ac:dyDescent="0.2"/>
    <row r="7984" x14ac:dyDescent="0.2"/>
    <row r="7985" x14ac:dyDescent="0.2"/>
    <row r="7986" x14ac:dyDescent="0.2"/>
    <row r="7987" x14ac:dyDescent="0.2"/>
    <row r="7988" x14ac:dyDescent="0.2"/>
    <row r="7989" x14ac:dyDescent="0.2"/>
    <row r="7990" x14ac:dyDescent="0.2"/>
    <row r="7991" x14ac:dyDescent="0.2"/>
    <row r="7992" x14ac:dyDescent="0.2"/>
    <row r="7993" x14ac:dyDescent="0.2"/>
    <row r="7994" x14ac:dyDescent="0.2"/>
    <row r="7995" x14ac:dyDescent="0.2"/>
    <row r="7996" x14ac:dyDescent="0.2"/>
    <row r="7997" x14ac:dyDescent="0.2"/>
    <row r="7998" x14ac:dyDescent="0.2"/>
    <row r="7999" x14ac:dyDescent="0.2"/>
    <row r="8000" x14ac:dyDescent="0.2"/>
    <row r="8001" x14ac:dyDescent="0.2"/>
    <row r="8002" x14ac:dyDescent="0.2"/>
    <row r="8003" x14ac:dyDescent="0.2"/>
    <row r="8004" x14ac:dyDescent="0.2"/>
    <row r="8005" x14ac:dyDescent="0.2"/>
    <row r="8006" x14ac:dyDescent="0.2"/>
    <row r="8007" x14ac:dyDescent="0.2"/>
    <row r="8008" x14ac:dyDescent="0.2"/>
    <row r="8009" x14ac:dyDescent="0.2"/>
    <row r="8010" x14ac:dyDescent="0.2"/>
    <row r="8011" x14ac:dyDescent="0.2"/>
    <row r="8012" x14ac:dyDescent="0.2"/>
    <row r="8013" x14ac:dyDescent="0.2"/>
    <row r="8014" x14ac:dyDescent="0.2"/>
    <row r="8015" x14ac:dyDescent="0.2"/>
    <row r="8016" x14ac:dyDescent="0.2"/>
    <row r="8017" x14ac:dyDescent="0.2"/>
    <row r="8018" x14ac:dyDescent="0.2"/>
    <row r="8019" x14ac:dyDescent="0.2"/>
    <row r="8020" x14ac:dyDescent="0.2"/>
    <row r="8021" x14ac:dyDescent="0.2"/>
    <row r="8022" x14ac:dyDescent="0.2"/>
    <row r="8023" x14ac:dyDescent="0.2"/>
    <row r="8024" x14ac:dyDescent="0.2"/>
    <row r="8025" x14ac:dyDescent="0.2"/>
    <row r="8026" x14ac:dyDescent="0.2"/>
    <row r="8027" x14ac:dyDescent="0.2"/>
    <row r="8028" x14ac:dyDescent="0.2"/>
    <row r="8029" x14ac:dyDescent="0.2"/>
    <row r="8030" x14ac:dyDescent="0.2"/>
    <row r="8031" x14ac:dyDescent="0.2"/>
    <row r="8032" x14ac:dyDescent="0.2"/>
    <row r="8033" x14ac:dyDescent="0.2"/>
    <row r="8034" x14ac:dyDescent="0.2"/>
    <row r="8035" x14ac:dyDescent="0.2"/>
    <row r="8036" x14ac:dyDescent="0.2"/>
    <row r="8037" x14ac:dyDescent="0.2"/>
    <row r="8038" x14ac:dyDescent="0.2"/>
    <row r="8039" x14ac:dyDescent="0.2"/>
    <row r="8040" x14ac:dyDescent="0.2"/>
    <row r="8041" x14ac:dyDescent="0.2"/>
    <row r="8042" x14ac:dyDescent="0.2"/>
    <row r="8043" x14ac:dyDescent="0.2"/>
    <row r="8044" x14ac:dyDescent="0.2"/>
    <row r="8045" x14ac:dyDescent="0.2"/>
    <row r="8046" x14ac:dyDescent="0.2"/>
    <row r="8047" x14ac:dyDescent="0.2"/>
    <row r="8048" x14ac:dyDescent="0.2"/>
    <row r="8049" x14ac:dyDescent="0.2"/>
    <row r="8050" x14ac:dyDescent="0.2"/>
    <row r="8051" x14ac:dyDescent="0.2"/>
    <row r="8052" x14ac:dyDescent="0.2"/>
    <row r="8053" x14ac:dyDescent="0.2"/>
    <row r="8054" x14ac:dyDescent="0.2"/>
    <row r="8055" x14ac:dyDescent="0.2"/>
    <row r="8056" x14ac:dyDescent="0.2"/>
    <row r="8057" x14ac:dyDescent="0.2"/>
    <row r="8058" x14ac:dyDescent="0.2"/>
    <row r="8059" x14ac:dyDescent="0.2"/>
    <row r="8060" x14ac:dyDescent="0.2"/>
    <row r="8061" x14ac:dyDescent="0.2"/>
    <row r="8062" x14ac:dyDescent="0.2"/>
    <row r="8063" x14ac:dyDescent="0.2"/>
    <row r="8064" x14ac:dyDescent="0.2"/>
    <row r="8065" x14ac:dyDescent="0.2"/>
    <row r="8066" x14ac:dyDescent="0.2"/>
    <row r="8067" x14ac:dyDescent="0.2"/>
    <row r="8068" x14ac:dyDescent="0.2"/>
    <row r="8069" x14ac:dyDescent="0.2"/>
    <row r="8070" x14ac:dyDescent="0.2"/>
    <row r="8071" x14ac:dyDescent="0.2"/>
    <row r="8072" x14ac:dyDescent="0.2"/>
    <row r="8073" x14ac:dyDescent="0.2"/>
    <row r="8074" x14ac:dyDescent="0.2"/>
    <row r="8075" x14ac:dyDescent="0.2"/>
    <row r="8076" x14ac:dyDescent="0.2"/>
    <row r="8077" x14ac:dyDescent="0.2"/>
    <row r="8078" x14ac:dyDescent="0.2"/>
    <row r="8079" x14ac:dyDescent="0.2"/>
    <row r="8080" x14ac:dyDescent="0.2"/>
    <row r="8081" x14ac:dyDescent="0.2"/>
    <row r="8082" x14ac:dyDescent="0.2"/>
    <row r="8083" x14ac:dyDescent="0.2"/>
    <row r="8084" x14ac:dyDescent="0.2"/>
    <row r="8085" x14ac:dyDescent="0.2"/>
    <row r="8086" x14ac:dyDescent="0.2"/>
    <row r="8087" x14ac:dyDescent="0.2"/>
    <row r="8088" x14ac:dyDescent="0.2"/>
    <row r="8089" x14ac:dyDescent="0.2"/>
    <row r="8090" x14ac:dyDescent="0.2"/>
    <row r="8091" x14ac:dyDescent="0.2"/>
    <row r="8092" x14ac:dyDescent="0.2"/>
    <row r="8093" x14ac:dyDescent="0.2"/>
    <row r="8094" x14ac:dyDescent="0.2"/>
    <row r="8095" x14ac:dyDescent="0.2"/>
    <row r="8096" x14ac:dyDescent="0.2"/>
    <row r="8097" x14ac:dyDescent="0.2"/>
    <row r="8098" x14ac:dyDescent="0.2"/>
    <row r="8099" x14ac:dyDescent="0.2"/>
    <row r="8100" x14ac:dyDescent="0.2"/>
    <row r="8101" x14ac:dyDescent="0.2"/>
    <row r="8102" x14ac:dyDescent="0.2"/>
    <row r="8103" x14ac:dyDescent="0.2"/>
    <row r="8104" x14ac:dyDescent="0.2"/>
    <row r="8105" x14ac:dyDescent="0.2"/>
    <row r="8106" x14ac:dyDescent="0.2"/>
    <row r="8107" x14ac:dyDescent="0.2"/>
    <row r="8108" x14ac:dyDescent="0.2"/>
    <row r="8109" x14ac:dyDescent="0.2"/>
    <row r="8110" x14ac:dyDescent="0.2"/>
    <row r="8111" x14ac:dyDescent="0.2"/>
    <row r="8112" x14ac:dyDescent="0.2"/>
    <row r="8113" x14ac:dyDescent="0.2"/>
    <row r="8114" x14ac:dyDescent="0.2"/>
    <row r="8115" x14ac:dyDescent="0.2"/>
    <row r="8116" x14ac:dyDescent="0.2"/>
    <row r="8117" x14ac:dyDescent="0.2"/>
    <row r="8118" x14ac:dyDescent="0.2"/>
    <row r="8119" x14ac:dyDescent="0.2"/>
    <row r="8120" x14ac:dyDescent="0.2"/>
    <row r="8121" x14ac:dyDescent="0.2"/>
    <row r="8122" x14ac:dyDescent="0.2"/>
    <row r="8123" x14ac:dyDescent="0.2"/>
    <row r="8124" x14ac:dyDescent="0.2"/>
    <row r="8125" x14ac:dyDescent="0.2"/>
    <row r="8126" x14ac:dyDescent="0.2"/>
    <row r="8127" x14ac:dyDescent="0.2"/>
    <row r="8128" x14ac:dyDescent="0.2"/>
    <row r="8129" x14ac:dyDescent="0.2"/>
    <row r="8130" x14ac:dyDescent="0.2"/>
    <row r="8131" x14ac:dyDescent="0.2"/>
    <row r="8132" x14ac:dyDescent="0.2"/>
    <row r="8133" x14ac:dyDescent="0.2"/>
    <row r="8134" x14ac:dyDescent="0.2"/>
    <row r="8135" x14ac:dyDescent="0.2"/>
    <row r="8136" x14ac:dyDescent="0.2"/>
    <row r="8137" x14ac:dyDescent="0.2"/>
    <row r="8138" x14ac:dyDescent="0.2"/>
    <row r="8139" x14ac:dyDescent="0.2"/>
    <row r="8140" x14ac:dyDescent="0.2"/>
    <row r="8141" x14ac:dyDescent="0.2"/>
    <row r="8142" x14ac:dyDescent="0.2"/>
    <row r="8143" x14ac:dyDescent="0.2"/>
    <row r="8144" x14ac:dyDescent="0.2"/>
    <row r="8145" x14ac:dyDescent="0.2"/>
    <row r="8146" x14ac:dyDescent="0.2"/>
    <row r="8147" x14ac:dyDescent="0.2"/>
    <row r="8148" x14ac:dyDescent="0.2"/>
    <row r="8149" x14ac:dyDescent="0.2"/>
    <row r="8150" x14ac:dyDescent="0.2"/>
    <row r="8151" x14ac:dyDescent="0.2"/>
    <row r="8152" x14ac:dyDescent="0.2"/>
    <row r="8153" x14ac:dyDescent="0.2"/>
    <row r="8154" x14ac:dyDescent="0.2"/>
    <row r="8155" x14ac:dyDescent="0.2"/>
    <row r="8156" x14ac:dyDescent="0.2"/>
    <row r="8157" x14ac:dyDescent="0.2"/>
    <row r="8158" x14ac:dyDescent="0.2"/>
    <row r="8159" x14ac:dyDescent="0.2"/>
    <row r="8160" x14ac:dyDescent="0.2"/>
    <row r="8161" x14ac:dyDescent="0.2"/>
    <row r="8162" x14ac:dyDescent="0.2"/>
    <row r="8163" x14ac:dyDescent="0.2"/>
    <row r="8164" x14ac:dyDescent="0.2"/>
    <row r="8165" x14ac:dyDescent="0.2"/>
    <row r="8166" x14ac:dyDescent="0.2"/>
    <row r="8167" x14ac:dyDescent="0.2"/>
    <row r="8168" x14ac:dyDescent="0.2"/>
    <row r="8169" x14ac:dyDescent="0.2"/>
    <row r="8170" x14ac:dyDescent="0.2"/>
    <row r="8171" x14ac:dyDescent="0.2"/>
    <row r="8172" x14ac:dyDescent="0.2"/>
    <row r="8173" x14ac:dyDescent="0.2"/>
    <row r="8174" x14ac:dyDescent="0.2"/>
    <row r="8175" x14ac:dyDescent="0.2"/>
    <row r="8176" x14ac:dyDescent="0.2"/>
    <row r="8177" x14ac:dyDescent="0.2"/>
    <row r="8178" x14ac:dyDescent="0.2"/>
    <row r="8179" x14ac:dyDescent="0.2"/>
    <row r="8180" x14ac:dyDescent="0.2"/>
    <row r="8181" x14ac:dyDescent="0.2"/>
    <row r="8182" x14ac:dyDescent="0.2"/>
    <row r="8183" x14ac:dyDescent="0.2"/>
    <row r="8184" x14ac:dyDescent="0.2"/>
    <row r="8185" x14ac:dyDescent="0.2"/>
    <row r="8186" x14ac:dyDescent="0.2"/>
    <row r="8187" x14ac:dyDescent="0.2"/>
    <row r="8188" x14ac:dyDescent="0.2"/>
    <row r="8189" x14ac:dyDescent="0.2"/>
    <row r="8190" x14ac:dyDescent="0.2"/>
    <row r="8191" x14ac:dyDescent="0.2"/>
    <row r="8192" x14ac:dyDescent="0.2"/>
    <row r="8193" x14ac:dyDescent="0.2"/>
    <row r="8194" x14ac:dyDescent="0.2"/>
    <row r="8195" x14ac:dyDescent="0.2"/>
    <row r="8196" x14ac:dyDescent="0.2"/>
    <row r="8197" x14ac:dyDescent="0.2"/>
    <row r="8198" x14ac:dyDescent="0.2"/>
    <row r="8199" x14ac:dyDescent="0.2"/>
    <row r="8200" x14ac:dyDescent="0.2"/>
    <row r="8201" x14ac:dyDescent="0.2"/>
    <row r="8202" x14ac:dyDescent="0.2"/>
    <row r="8203" x14ac:dyDescent="0.2"/>
    <row r="8204" x14ac:dyDescent="0.2"/>
    <row r="8205" x14ac:dyDescent="0.2"/>
    <row r="8206" x14ac:dyDescent="0.2"/>
    <row r="8207" x14ac:dyDescent="0.2"/>
    <row r="8208" x14ac:dyDescent="0.2"/>
    <row r="8209" x14ac:dyDescent="0.2"/>
    <row r="8210" x14ac:dyDescent="0.2"/>
    <row r="8211" x14ac:dyDescent="0.2"/>
    <row r="8212" x14ac:dyDescent="0.2"/>
    <row r="8213" x14ac:dyDescent="0.2"/>
    <row r="8214" x14ac:dyDescent="0.2"/>
    <row r="8215" x14ac:dyDescent="0.2"/>
    <row r="8216" x14ac:dyDescent="0.2"/>
    <row r="8217" x14ac:dyDescent="0.2"/>
    <row r="8218" x14ac:dyDescent="0.2"/>
    <row r="8219" x14ac:dyDescent="0.2"/>
    <row r="8220" x14ac:dyDescent="0.2"/>
    <row r="8221" x14ac:dyDescent="0.2"/>
    <row r="8222" x14ac:dyDescent="0.2"/>
    <row r="8223" x14ac:dyDescent="0.2"/>
    <row r="8224" x14ac:dyDescent="0.2"/>
    <row r="8225" x14ac:dyDescent="0.2"/>
    <row r="8226" x14ac:dyDescent="0.2"/>
    <row r="8227" x14ac:dyDescent="0.2"/>
    <row r="8228" x14ac:dyDescent="0.2"/>
    <row r="8229" x14ac:dyDescent="0.2"/>
    <row r="8230" x14ac:dyDescent="0.2"/>
    <row r="8231" x14ac:dyDescent="0.2"/>
    <row r="8232" x14ac:dyDescent="0.2"/>
    <row r="8233" x14ac:dyDescent="0.2"/>
    <row r="8234" x14ac:dyDescent="0.2"/>
    <row r="8235" x14ac:dyDescent="0.2"/>
    <row r="8236" x14ac:dyDescent="0.2"/>
    <row r="8237" x14ac:dyDescent="0.2"/>
    <row r="8238" x14ac:dyDescent="0.2"/>
    <row r="8239" x14ac:dyDescent="0.2"/>
    <row r="8240" x14ac:dyDescent="0.2"/>
    <row r="8241" x14ac:dyDescent="0.2"/>
    <row r="8242" x14ac:dyDescent="0.2"/>
    <row r="8243" x14ac:dyDescent="0.2"/>
    <row r="8244" x14ac:dyDescent="0.2"/>
    <row r="8245" x14ac:dyDescent="0.2"/>
    <row r="8246" x14ac:dyDescent="0.2"/>
    <row r="8247" x14ac:dyDescent="0.2"/>
    <row r="8248" x14ac:dyDescent="0.2"/>
    <row r="8249" x14ac:dyDescent="0.2"/>
    <row r="8250" x14ac:dyDescent="0.2"/>
    <row r="8251" x14ac:dyDescent="0.2"/>
    <row r="8252" x14ac:dyDescent="0.2"/>
    <row r="8253" x14ac:dyDescent="0.2"/>
    <row r="8254" x14ac:dyDescent="0.2"/>
    <row r="8255" x14ac:dyDescent="0.2"/>
    <row r="8256" x14ac:dyDescent="0.2"/>
    <row r="8257" x14ac:dyDescent="0.2"/>
    <row r="8258" x14ac:dyDescent="0.2"/>
    <row r="8259" x14ac:dyDescent="0.2"/>
    <row r="8260" x14ac:dyDescent="0.2"/>
    <row r="8261" x14ac:dyDescent="0.2"/>
    <row r="8262" x14ac:dyDescent="0.2"/>
    <row r="8263" x14ac:dyDescent="0.2"/>
    <row r="8264" x14ac:dyDescent="0.2"/>
    <row r="8265" x14ac:dyDescent="0.2"/>
    <row r="8266" x14ac:dyDescent="0.2"/>
    <row r="8267" x14ac:dyDescent="0.2"/>
    <row r="8268" x14ac:dyDescent="0.2"/>
    <row r="8269" x14ac:dyDescent="0.2"/>
    <row r="8270" x14ac:dyDescent="0.2"/>
    <row r="8271" x14ac:dyDescent="0.2"/>
    <row r="8272" x14ac:dyDescent="0.2"/>
    <row r="8273" x14ac:dyDescent="0.2"/>
    <row r="8274" x14ac:dyDescent="0.2"/>
    <row r="8275" x14ac:dyDescent="0.2"/>
    <row r="8276" x14ac:dyDescent="0.2"/>
    <row r="8277" x14ac:dyDescent="0.2"/>
    <row r="8278" x14ac:dyDescent="0.2"/>
    <row r="8279" x14ac:dyDescent="0.2"/>
    <row r="8280" x14ac:dyDescent="0.2"/>
    <row r="8281" x14ac:dyDescent="0.2"/>
    <row r="8282" x14ac:dyDescent="0.2"/>
    <row r="8283" x14ac:dyDescent="0.2"/>
    <row r="8284" x14ac:dyDescent="0.2"/>
    <row r="8285" x14ac:dyDescent="0.2"/>
    <row r="8286" x14ac:dyDescent="0.2"/>
    <row r="8287" x14ac:dyDescent="0.2"/>
    <row r="8288" x14ac:dyDescent="0.2"/>
    <row r="8289" x14ac:dyDescent="0.2"/>
    <row r="8290" x14ac:dyDescent="0.2"/>
    <row r="8291" x14ac:dyDescent="0.2"/>
    <row r="8292" x14ac:dyDescent="0.2"/>
    <row r="8293" x14ac:dyDescent="0.2"/>
    <row r="8294" x14ac:dyDescent="0.2"/>
    <row r="8295" x14ac:dyDescent="0.2"/>
    <row r="8296" x14ac:dyDescent="0.2"/>
    <row r="8297" x14ac:dyDescent="0.2"/>
    <row r="8298" x14ac:dyDescent="0.2"/>
    <row r="8299" x14ac:dyDescent="0.2"/>
    <row r="8300" x14ac:dyDescent="0.2"/>
    <row r="8301" x14ac:dyDescent="0.2"/>
    <row r="8302" x14ac:dyDescent="0.2"/>
    <row r="8303" x14ac:dyDescent="0.2"/>
    <row r="8304" x14ac:dyDescent="0.2"/>
    <row r="8305" x14ac:dyDescent="0.2"/>
    <row r="8306" x14ac:dyDescent="0.2"/>
    <row r="8307" x14ac:dyDescent="0.2"/>
    <row r="8308" x14ac:dyDescent="0.2"/>
    <row r="8309" x14ac:dyDescent="0.2"/>
    <row r="8310" x14ac:dyDescent="0.2"/>
    <row r="8311" x14ac:dyDescent="0.2"/>
    <row r="8312" x14ac:dyDescent="0.2"/>
    <row r="8313" x14ac:dyDescent="0.2"/>
    <row r="8314" x14ac:dyDescent="0.2"/>
    <row r="8315" x14ac:dyDescent="0.2"/>
    <row r="8316" x14ac:dyDescent="0.2"/>
    <row r="8317" x14ac:dyDescent="0.2"/>
    <row r="8318" x14ac:dyDescent="0.2"/>
    <row r="8319" x14ac:dyDescent="0.2"/>
    <row r="8320" x14ac:dyDescent="0.2"/>
    <row r="8321" x14ac:dyDescent="0.2"/>
    <row r="8322" x14ac:dyDescent="0.2"/>
    <row r="8323" x14ac:dyDescent="0.2"/>
    <row r="8324" x14ac:dyDescent="0.2"/>
    <row r="8325" x14ac:dyDescent="0.2"/>
    <row r="8326" x14ac:dyDescent="0.2"/>
    <row r="8327" x14ac:dyDescent="0.2"/>
    <row r="8328" x14ac:dyDescent="0.2"/>
    <row r="8329" x14ac:dyDescent="0.2"/>
    <row r="8330" x14ac:dyDescent="0.2"/>
    <row r="8331" x14ac:dyDescent="0.2"/>
    <row r="8332" x14ac:dyDescent="0.2"/>
    <row r="8333" x14ac:dyDescent="0.2"/>
    <row r="8334" x14ac:dyDescent="0.2"/>
    <row r="8335" x14ac:dyDescent="0.2"/>
    <row r="8336" x14ac:dyDescent="0.2"/>
    <row r="8337" x14ac:dyDescent="0.2"/>
    <row r="8338" x14ac:dyDescent="0.2"/>
    <row r="8339" x14ac:dyDescent="0.2"/>
    <row r="8340" x14ac:dyDescent="0.2"/>
    <row r="8341" x14ac:dyDescent="0.2"/>
    <row r="8342" x14ac:dyDescent="0.2"/>
    <row r="8343" x14ac:dyDescent="0.2"/>
    <row r="8344" x14ac:dyDescent="0.2"/>
    <row r="8345" x14ac:dyDescent="0.2"/>
    <row r="8346" x14ac:dyDescent="0.2"/>
    <row r="8347" x14ac:dyDescent="0.2"/>
    <row r="8348" x14ac:dyDescent="0.2"/>
    <row r="8349" x14ac:dyDescent="0.2"/>
    <row r="8350" x14ac:dyDescent="0.2"/>
    <row r="8351" x14ac:dyDescent="0.2"/>
    <row r="8352" x14ac:dyDescent="0.2"/>
    <row r="8353" x14ac:dyDescent="0.2"/>
    <row r="8354" x14ac:dyDescent="0.2"/>
    <row r="8355" x14ac:dyDescent="0.2"/>
    <row r="8356" x14ac:dyDescent="0.2"/>
    <row r="8357" x14ac:dyDescent="0.2"/>
    <row r="8358" x14ac:dyDescent="0.2"/>
    <row r="8359" x14ac:dyDescent="0.2"/>
    <row r="8360" x14ac:dyDescent="0.2"/>
    <row r="8361" x14ac:dyDescent="0.2"/>
    <row r="8362" x14ac:dyDescent="0.2"/>
    <row r="8363" x14ac:dyDescent="0.2"/>
    <row r="8364" x14ac:dyDescent="0.2"/>
    <row r="8365" x14ac:dyDescent="0.2"/>
    <row r="8366" x14ac:dyDescent="0.2"/>
    <row r="8367" x14ac:dyDescent="0.2"/>
    <row r="8368" x14ac:dyDescent="0.2"/>
    <row r="8369" x14ac:dyDescent="0.2"/>
    <row r="8370" x14ac:dyDescent="0.2"/>
    <row r="8371" x14ac:dyDescent="0.2"/>
    <row r="8372" x14ac:dyDescent="0.2"/>
    <row r="8373" x14ac:dyDescent="0.2"/>
    <row r="8374" x14ac:dyDescent="0.2"/>
    <row r="8375" x14ac:dyDescent="0.2"/>
    <row r="8376" x14ac:dyDescent="0.2"/>
    <row r="8377" x14ac:dyDescent="0.2"/>
    <row r="8378" x14ac:dyDescent="0.2"/>
    <row r="8379" x14ac:dyDescent="0.2"/>
    <row r="8380" x14ac:dyDescent="0.2"/>
    <row r="8381" x14ac:dyDescent="0.2"/>
    <row r="8382" x14ac:dyDescent="0.2"/>
    <row r="8383" x14ac:dyDescent="0.2"/>
    <row r="8384" x14ac:dyDescent="0.2"/>
    <row r="8385" x14ac:dyDescent="0.2"/>
    <row r="8386" x14ac:dyDescent="0.2"/>
    <row r="8387" x14ac:dyDescent="0.2"/>
    <row r="8388" x14ac:dyDescent="0.2"/>
    <row r="8389" x14ac:dyDescent="0.2"/>
    <row r="8390" x14ac:dyDescent="0.2"/>
    <row r="8391" x14ac:dyDescent="0.2"/>
    <row r="8392" x14ac:dyDescent="0.2"/>
    <row r="8393" x14ac:dyDescent="0.2"/>
    <row r="8394" x14ac:dyDescent="0.2"/>
    <row r="8395" x14ac:dyDescent="0.2"/>
    <row r="8396" x14ac:dyDescent="0.2"/>
    <row r="8397" x14ac:dyDescent="0.2"/>
    <row r="8398" x14ac:dyDescent="0.2"/>
    <row r="8399" x14ac:dyDescent="0.2"/>
    <row r="8400" x14ac:dyDescent="0.2"/>
    <row r="8401" x14ac:dyDescent="0.2"/>
    <row r="8402" x14ac:dyDescent="0.2"/>
    <row r="8403" x14ac:dyDescent="0.2"/>
    <row r="8404" x14ac:dyDescent="0.2"/>
    <row r="8405" x14ac:dyDescent="0.2"/>
    <row r="8406" x14ac:dyDescent="0.2"/>
    <row r="8407" x14ac:dyDescent="0.2"/>
    <row r="8408" x14ac:dyDescent="0.2"/>
    <row r="8409" x14ac:dyDescent="0.2"/>
    <row r="8410" x14ac:dyDescent="0.2"/>
    <row r="8411" x14ac:dyDescent="0.2"/>
    <row r="8412" x14ac:dyDescent="0.2"/>
    <row r="8413" x14ac:dyDescent="0.2"/>
    <row r="8414" x14ac:dyDescent="0.2"/>
    <row r="8415" x14ac:dyDescent="0.2"/>
    <row r="8416" x14ac:dyDescent="0.2"/>
    <row r="8417" x14ac:dyDescent="0.2"/>
    <row r="8418" x14ac:dyDescent="0.2"/>
    <row r="8419" x14ac:dyDescent="0.2"/>
    <row r="8420" x14ac:dyDescent="0.2"/>
    <row r="8421" x14ac:dyDescent="0.2"/>
    <row r="8422" x14ac:dyDescent="0.2"/>
    <row r="8423" x14ac:dyDescent="0.2"/>
    <row r="8424" x14ac:dyDescent="0.2"/>
    <row r="8425" x14ac:dyDescent="0.2"/>
    <row r="8426" x14ac:dyDescent="0.2"/>
    <row r="8427" x14ac:dyDescent="0.2"/>
    <row r="8428" x14ac:dyDescent="0.2"/>
    <row r="8429" x14ac:dyDescent="0.2"/>
    <row r="8430" x14ac:dyDescent="0.2"/>
    <row r="8431" x14ac:dyDescent="0.2"/>
    <row r="8432" x14ac:dyDescent="0.2"/>
    <row r="8433" x14ac:dyDescent="0.2"/>
    <row r="8434" x14ac:dyDescent="0.2"/>
    <row r="8435" x14ac:dyDescent="0.2"/>
    <row r="8436" x14ac:dyDescent="0.2"/>
    <row r="8437" x14ac:dyDescent="0.2"/>
    <row r="8438" x14ac:dyDescent="0.2"/>
    <row r="8439" x14ac:dyDescent="0.2"/>
    <row r="8440" x14ac:dyDescent="0.2"/>
    <row r="8441" x14ac:dyDescent="0.2"/>
    <row r="8442" x14ac:dyDescent="0.2"/>
    <row r="8443" x14ac:dyDescent="0.2"/>
    <row r="8444" x14ac:dyDescent="0.2"/>
    <row r="8445" x14ac:dyDescent="0.2"/>
    <row r="8446" x14ac:dyDescent="0.2"/>
    <row r="8447" x14ac:dyDescent="0.2"/>
    <row r="8448" x14ac:dyDescent="0.2"/>
    <row r="8449" x14ac:dyDescent="0.2"/>
    <row r="8450" x14ac:dyDescent="0.2"/>
    <row r="8451" x14ac:dyDescent="0.2"/>
    <row r="8452" x14ac:dyDescent="0.2"/>
    <row r="8453" x14ac:dyDescent="0.2"/>
    <row r="8454" x14ac:dyDescent="0.2"/>
    <row r="8455" x14ac:dyDescent="0.2"/>
    <row r="8456" x14ac:dyDescent="0.2"/>
    <row r="8457" x14ac:dyDescent="0.2"/>
    <row r="8458" x14ac:dyDescent="0.2"/>
    <row r="8459" x14ac:dyDescent="0.2"/>
    <row r="8460" x14ac:dyDescent="0.2"/>
    <row r="8461" x14ac:dyDescent="0.2"/>
    <row r="8462" x14ac:dyDescent="0.2"/>
    <row r="8463" x14ac:dyDescent="0.2"/>
    <row r="8464" x14ac:dyDescent="0.2"/>
    <row r="8465" x14ac:dyDescent="0.2"/>
    <row r="8466" x14ac:dyDescent="0.2"/>
    <row r="8467" x14ac:dyDescent="0.2"/>
    <row r="8468" x14ac:dyDescent="0.2"/>
    <row r="8469" x14ac:dyDescent="0.2"/>
    <row r="8470" x14ac:dyDescent="0.2"/>
    <row r="8471" x14ac:dyDescent="0.2"/>
    <row r="8472" x14ac:dyDescent="0.2"/>
    <row r="8473" x14ac:dyDescent="0.2"/>
    <row r="8474" x14ac:dyDescent="0.2"/>
    <row r="8475" x14ac:dyDescent="0.2"/>
    <row r="8476" x14ac:dyDescent="0.2"/>
    <row r="8477" x14ac:dyDescent="0.2"/>
    <row r="8478" x14ac:dyDescent="0.2"/>
    <row r="8479" x14ac:dyDescent="0.2"/>
    <row r="8480" x14ac:dyDescent="0.2"/>
    <row r="8481" x14ac:dyDescent="0.2"/>
    <row r="8482" x14ac:dyDescent="0.2"/>
    <row r="8483" x14ac:dyDescent="0.2"/>
    <row r="8484" x14ac:dyDescent="0.2"/>
    <row r="8485" x14ac:dyDescent="0.2"/>
    <row r="8486" x14ac:dyDescent="0.2"/>
    <row r="8487" x14ac:dyDescent="0.2"/>
    <row r="8488" x14ac:dyDescent="0.2"/>
    <row r="8489" x14ac:dyDescent="0.2"/>
    <row r="8490" x14ac:dyDescent="0.2"/>
    <row r="8491" x14ac:dyDescent="0.2"/>
    <row r="8492" x14ac:dyDescent="0.2"/>
    <row r="8493" x14ac:dyDescent="0.2"/>
    <row r="8494" x14ac:dyDescent="0.2"/>
    <row r="8495" x14ac:dyDescent="0.2"/>
    <row r="8496" x14ac:dyDescent="0.2"/>
    <row r="8497" x14ac:dyDescent="0.2"/>
    <row r="8498" x14ac:dyDescent="0.2"/>
    <row r="8499" x14ac:dyDescent="0.2"/>
    <row r="8500" x14ac:dyDescent="0.2"/>
    <row r="8501" x14ac:dyDescent="0.2"/>
    <row r="8502" x14ac:dyDescent="0.2"/>
    <row r="8503" x14ac:dyDescent="0.2"/>
    <row r="8504" x14ac:dyDescent="0.2"/>
    <row r="8505" x14ac:dyDescent="0.2"/>
    <row r="8506" x14ac:dyDescent="0.2"/>
    <row r="8507" x14ac:dyDescent="0.2"/>
    <row r="8508" x14ac:dyDescent="0.2"/>
    <row r="8509" x14ac:dyDescent="0.2"/>
    <row r="8510" x14ac:dyDescent="0.2"/>
    <row r="8511" x14ac:dyDescent="0.2"/>
    <row r="8512" x14ac:dyDescent="0.2"/>
    <row r="8513" x14ac:dyDescent="0.2"/>
    <row r="8514" x14ac:dyDescent="0.2"/>
    <row r="8515" x14ac:dyDescent="0.2"/>
    <row r="8516" x14ac:dyDescent="0.2"/>
    <row r="8517" x14ac:dyDescent="0.2"/>
    <row r="8518" x14ac:dyDescent="0.2"/>
    <row r="8519" x14ac:dyDescent="0.2"/>
    <row r="8520" x14ac:dyDescent="0.2"/>
    <row r="8521" x14ac:dyDescent="0.2"/>
    <row r="8522" x14ac:dyDescent="0.2"/>
    <row r="8523" x14ac:dyDescent="0.2"/>
    <row r="8524" x14ac:dyDescent="0.2"/>
    <row r="8525" x14ac:dyDescent="0.2"/>
    <row r="8526" x14ac:dyDescent="0.2"/>
    <row r="8527" x14ac:dyDescent="0.2"/>
    <row r="8528" x14ac:dyDescent="0.2"/>
    <row r="8529" x14ac:dyDescent="0.2"/>
    <row r="8530" x14ac:dyDescent="0.2"/>
    <row r="8531" x14ac:dyDescent="0.2"/>
    <row r="8532" x14ac:dyDescent="0.2"/>
    <row r="8533" x14ac:dyDescent="0.2"/>
    <row r="8534" x14ac:dyDescent="0.2"/>
    <row r="8535" x14ac:dyDescent="0.2"/>
    <row r="8536" x14ac:dyDescent="0.2"/>
    <row r="8537" x14ac:dyDescent="0.2"/>
    <row r="8538" x14ac:dyDescent="0.2"/>
    <row r="8539" x14ac:dyDescent="0.2"/>
    <row r="8540" x14ac:dyDescent="0.2"/>
    <row r="8541" x14ac:dyDescent="0.2"/>
    <row r="8542" x14ac:dyDescent="0.2"/>
    <row r="8543" x14ac:dyDescent="0.2"/>
    <row r="8544" x14ac:dyDescent="0.2"/>
    <row r="8545" x14ac:dyDescent="0.2"/>
    <row r="8546" x14ac:dyDescent="0.2"/>
    <row r="8547" x14ac:dyDescent="0.2"/>
    <row r="8548" x14ac:dyDescent="0.2"/>
    <row r="8549" x14ac:dyDescent="0.2"/>
    <row r="8550" x14ac:dyDescent="0.2"/>
    <row r="8551" x14ac:dyDescent="0.2"/>
    <row r="8552" x14ac:dyDescent="0.2"/>
    <row r="8553" x14ac:dyDescent="0.2"/>
    <row r="8554" x14ac:dyDescent="0.2"/>
    <row r="8555" x14ac:dyDescent="0.2"/>
    <row r="8556" x14ac:dyDescent="0.2"/>
    <row r="8557" x14ac:dyDescent="0.2"/>
    <row r="8558" x14ac:dyDescent="0.2"/>
    <row r="8559" x14ac:dyDescent="0.2"/>
    <row r="8560" x14ac:dyDescent="0.2"/>
    <row r="8561" x14ac:dyDescent="0.2"/>
    <row r="8562" x14ac:dyDescent="0.2"/>
    <row r="8563" x14ac:dyDescent="0.2"/>
    <row r="8564" x14ac:dyDescent="0.2"/>
    <row r="8565" x14ac:dyDescent="0.2"/>
    <row r="8566" x14ac:dyDescent="0.2"/>
    <row r="8567" x14ac:dyDescent="0.2"/>
    <row r="8568" x14ac:dyDescent="0.2"/>
    <row r="8569" x14ac:dyDescent="0.2"/>
    <row r="8570" x14ac:dyDescent="0.2"/>
    <row r="8571" x14ac:dyDescent="0.2"/>
    <row r="8572" x14ac:dyDescent="0.2"/>
    <row r="8573" x14ac:dyDescent="0.2"/>
    <row r="8574" x14ac:dyDescent="0.2"/>
    <row r="8575" x14ac:dyDescent="0.2"/>
    <row r="8576" x14ac:dyDescent="0.2"/>
    <row r="8577" x14ac:dyDescent="0.2"/>
    <row r="8578" x14ac:dyDescent="0.2"/>
    <row r="8579" x14ac:dyDescent="0.2"/>
    <row r="8580" x14ac:dyDescent="0.2"/>
    <row r="8581" x14ac:dyDescent="0.2"/>
    <row r="8582" x14ac:dyDescent="0.2"/>
    <row r="8583" x14ac:dyDescent="0.2"/>
    <row r="8584" x14ac:dyDescent="0.2"/>
    <row r="8585" x14ac:dyDescent="0.2"/>
    <row r="8586" x14ac:dyDescent="0.2"/>
    <row r="8587" x14ac:dyDescent="0.2"/>
    <row r="8588" x14ac:dyDescent="0.2"/>
    <row r="8589" x14ac:dyDescent="0.2"/>
    <row r="8590" x14ac:dyDescent="0.2"/>
    <row r="8591" x14ac:dyDescent="0.2"/>
    <row r="8592" x14ac:dyDescent="0.2"/>
    <row r="8593" x14ac:dyDescent="0.2"/>
    <row r="8594" x14ac:dyDescent="0.2"/>
    <row r="8595" x14ac:dyDescent="0.2"/>
    <row r="8596" x14ac:dyDescent="0.2"/>
    <row r="8597" x14ac:dyDescent="0.2"/>
    <row r="8598" x14ac:dyDescent="0.2"/>
    <row r="8599" x14ac:dyDescent="0.2"/>
    <row r="8600" x14ac:dyDescent="0.2"/>
    <row r="8601" x14ac:dyDescent="0.2"/>
    <row r="8602" x14ac:dyDescent="0.2"/>
    <row r="8603" x14ac:dyDescent="0.2"/>
    <row r="8604" x14ac:dyDescent="0.2"/>
    <row r="8605" x14ac:dyDescent="0.2"/>
    <row r="8606" x14ac:dyDescent="0.2"/>
    <row r="8607" x14ac:dyDescent="0.2"/>
    <row r="8608" x14ac:dyDescent="0.2"/>
    <row r="8609" x14ac:dyDescent="0.2"/>
    <row r="8610" x14ac:dyDescent="0.2"/>
    <row r="8611" x14ac:dyDescent="0.2"/>
    <row r="8612" x14ac:dyDescent="0.2"/>
    <row r="8613" x14ac:dyDescent="0.2"/>
    <row r="8614" x14ac:dyDescent="0.2"/>
    <row r="8615" x14ac:dyDescent="0.2"/>
    <row r="8616" x14ac:dyDescent="0.2"/>
    <row r="8617" x14ac:dyDescent="0.2"/>
    <row r="8618" x14ac:dyDescent="0.2"/>
    <row r="8619" x14ac:dyDescent="0.2"/>
    <row r="8620" x14ac:dyDescent="0.2"/>
    <row r="8621" x14ac:dyDescent="0.2"/>
    <row r="8622" x14ac:dyDescent="0.2"/>
    <row r="8623" x14ac:dyDescent="0.2"/>
    <row r="8624" x14ac:dyDescent="0.2"/>
    <row r="8625" x14ac:dyDescent="0.2"/>
    <row r="8626" x14ac:dyDescent="0.2"/>
    <row r="8627" x14ac:dyDescent="0.2"/>
    <row r="8628" x14ac:dyDescent="0.2"/>
    <row r="8629" x14ac:dyDescent="0.2"/>
    <row r="8630" x14ac:dyDescent="0.2"/>
    <row r="8631" x14ac:dyDescent="0.2"/>
    <row r="8632" x14ac:dyDescent="0.2"/>
    <row r="8633" x14ac:dyDescent="0.2"/>
    <row r="8634" x14ac:dyDescent="0.2"/>
    <row r="8635" x14ac:dyDescent="0.2"/>
    <row r="8636" x14ac:dyDescent="0.2"/>
    <row r="8637" x14ac:dyDescent="0.2"/>
    <row r="8638" x14ac:dyDescent="0.2"/>
    <row r="8639" x14ac:dyDescent="0.2"/>
    <row r="8640" x14ac:dyDescent="0.2"/>
    <row r="8641" x14ac:dyDescent="0.2"/>
    <row r="8642" x14ac:dyDescent="0.2"/>
    <row r="8643" x14ac:dyDescent="0.2"/>
    <row r="8644" x14ac:dyDescent="0.2"/>
    <row r="8645" x14ac:dyDescent="0.2"/>
    <row r="8646" x14ac:dyDescent="0.2"/>
    <row r="8647" x14ac:dyDescent="0.2"/>
    <row r="8648" x14ac:dyDescent="0.2"/>
    <row r="8649" x14ac:dyDescent="0.2"/>
    <row r="8650" x14ac:dyDescent="0.2"/>
    <row r="8651" x14ac:dyDescent="0.2"/>
    <row r="8652" x14ac:dyDescent="0.2"/>
    <row r="8653" x14ac:dyDescent="0.2"/>
    <row r="8654" x14ac:dyDescent="0.2"/>
    <row r="8655" x14ac:dyDescent="0.2"/>
    <row r="8656" x14ac:dyDescent="0.2"/>
    <row r="8657" x14ac:dyDescent="0.2"/>
    <row r="8658" x14ac:dyDescent="0.2"/>
    <row r="8659" x14ac:dyDescent="0.2"/>
    <row r="8660" x14ac:dyDescent="0.2"/>
    <row r="8661" x14ac:dyDescent="0.2"/>
    <row r="8662" x14ac:dyDescent="0.2"/>
    <row r="8663" x14ac:dyDescent="0.2"/>
    <row r="8664" x14ac:dyDescent="0.2"/>
    <row r="8665" x14ac:dyDescent="0.2"/>
    <row r="8666" x14ac:dyDescent="0.2"/>
    <row r="8667" x14ac:dyDescent="0.2"/>
    <row r="8668" x14ac:dyDescent="0.2"/>
    <row r="8669" x14ac:dyDescent="0.2"/>
    <row r="8670" x14ac:dyDescent="0.2"/>
    <row r="8671" x14ac:dyDescent="0.2"/>
    <row r="8672" x14ac:dyDescent="0.2"/>
    <row r="8673" x14ac:dyDescent="0.2"/>
    <row r="8674" x14ac:dyDescent="0.2"/>
    <row r="8675" x14ac:dyDescent="0.2"/>
    <row r="8676" x14ac:dyDescent="0.2"/>
    <row r="8677" x14ac:dyDescent="0.2"/>
    <row r="8678" x14ac:dyDescent="0.2"/>
    <row r="8679" x14ac:dyDescent="0.2"/>
    <row r="8680" x14ac:dyDescent="0.2"/>
    <row r="8681" x14ac:dyDescent="0.2"/>
    <row r="8682" x14ac:dyDescent="0.2"/>
    <row r="8683" x14ac:dyDescent="0.2"/>
    <row r="8684" x14ac:dyDescent="0.2"/>
    <row r="8685" x14ac:dyDescent="0.2"/>
    <row r="8686" x14ac:dyDescent="0.2"/>
    <row r="8687" x14ac:dyDescent="0.2"/>
    <row r="8688" x14ac:dyDescent="0.2"/>
    <row r="8689" x14ac:dyDescent="0.2"/>
    <row r="8690" x14ac:dyDescent="0.2"/>
    <row r="8691" x14ac:dyDescent="0.2"/>
    <row r="8692" x14ac:dyDescent="0.2"/>
    <row r="8693" x14ac:dyDescent="0.2"/>
    <row r="8694" x14ac:dyDescent="0.2"/>
    <row r="8695" x14ac:dyDescent="0.2"/>
    <row r="8696" x14ac:dyDescent="0.2"/>
    <row r="8697" x14ac:dyDescent="0.2"/>
    <row r="8698" x14ac:dyDescent="0.2"/>
    <row r="8699" x14ac:dyDescent="0.2"/>
    <row r="8700" x14ac:dyDescent="0.2"/>
    <row r="8701" x14ac:dyDescent="0.2"/>
    <row r="8702" x14ac:dyDescent="0.2"/>
    <row r="8703" x14ac:dyDescent="0.2"/>
    <row r="8704" x14ac:dyDescent="0.2"/>
    <row r="8705" x14ac:dyDescent="0.2"/>
    <row r="8706" x14ac:dyDescent="0.2"/>
    <row r="8707" x14ac:dyDescent="0.2"/>
    <row r="8708" x14ac:dyDescent="0.2"/>
    <row r="8709" x14ac:dyDescent="0.2"/>
    <row r="8710" x14ac:dyDescent="0.2"/>
    <row r="8711" x14ac:dyDescent="0.2"/>
    <row r="8712" x14ac:dyDescent="0.2"/>
    <row r="8713" x14ac:dyDescent="0.2"/>
    <row r="8714" x14ac:dyDescent="0.2"/>
    <row r="8715" x14ac:dyDescent="0.2"/>
    <row r="8716" x14ac:dyDescent="0.2"/>
    <row r="8717" x14ac:dyDescent="0.2"/>
    <row r="8718" x14ac:dyDescent="0.2"/>
    <row r="8719" x14ac:dyDescent="0.2"/>
    <row r="8720" x14ac:dyDescent="0.2"/>
    <row r="8721" x14ac:dyDescent="0.2"/>
    <row r="8722" x14ac:dyDescent="0.2"/>
    <row r="8723" x14ac:dyDescent="0.2"/>
    <row r="8724" x14ac:dyDescent="0.2"/>
    <row r="8725" x14ac:dyDescent="0.2"/>
    <row r="8726" x14ac:dyDescent="0.2"/>
    <row r="8727" x14ac:dyDescent="0.2"/>
    <row r="8728" x14ac:dyDescent="0.2"/>
    <row r="8729" x14ac:dyDescent="0.2"/>
    <row r="8730" x14ac:dyDescent="0.2"/>
    <row r="8731" x14ac:dyDescent="0.2"/>
    <row r="8732" x14ac:dyDescent="0.2"/>
    <row r="8733" x14ac:dyDescent="0.2"/>
    <row r="8734" x14ac:dyDescent="0.2"/>
    <row r="8735" x14ac:dyDescent="0.2"/>
    <row r="8736" x14ac:dyDescent="0.2"/>
    <row r="8737" x14ac:dyDescent="0.2"/>
    <row r="8738" x14ac:dyDescent="0.2"/>
    <row r="8739" x14ac:dyDescent="0.2"/>
    <row r="8740" x14ac:dyDescent="0.2"/>
    <row r="8741" x14ac:dyDescent="0.2"/>
    <row r="8742" x14ac:dyDescent="0.2"/>
    <row r="8743" x14ac:dyDescent="0.2"/>
    <row r="8744" x14ac:dyDescent="0.2"/>
    <row r="8745" x14ac:dyDescent="0.2"/>
    <row r="8746" x14ac:dyDescent="0.2"/>
    <row r="8747" x14ac:dyDescent="0.2"/>
    <row r="8748" x14ac:dyDescent="0.2"/>
    <row r="8749" x14ac:dyDescent="0.2"/>
    <row r="8750" x14ac:dyDescent="0.2"/>
    <row r="8751" x14ac:dyDescent="0.2"/>
    <row r="8752" x14ac:dyDescent="0.2"/>
    <row r="8753" x14ac:dyDescent="0.2"/>
    <row r="8754" x14ac:dyDescent="0.2"/>
    <row r="8755" x14ac:dyDescent="0.2"/>
    <row r="8756" x14ac:dyDescent="0.2"/>
    <row r="8757" x14ac:dyDescent="0.2"/>
    <row r="8758" x14ac:dyDescent="0.2"/>
    <row r="8759" x14ac:dyDescent="0.2"/>
    <row r="8760" x14ac:dyDescent="0.2"/>
    <row r="8761" x14ac:dyDescent="0.2"/>
    <row r="8762" x14ac:dyDescent="0.2"/>
    <row r="8763" x14ac:dyDescent="0.2"/>
    <row r="8764" x14ac:dyDescent="0.2"/>
    <row r="8765" x14ac:dyDescent="0.2"/>
    <row r="8766" x14ac:dyDescent="0.2"/>
    <row r="8767" x14ac:dyDescent="0.2"/>
    <row r="8768" x14ac:dyDescent="0.2"/>
    <row r="8769" x14ac:dyDescent="0.2"/>
    <row r="8770" x14ac:dyDescent="0.2"/>
    <row r="8771" x14ac:dyDescent="0.2"/>
    <row r="8772" x14ac:dyDescent="0.2"/>
    <row r="8773" x14ac:dyDescent="0.2"/>
    <row r="8774" x14ac:dyDescent="0.2"/>
    <row r="8775" x14ac:dyDescent="0.2"/>
    <row r="8776" x14ac:dyDescent="0.2"/>
    <row r="8777" x14ac:dyDescent="0.2"/>
    <row r="8778" x14ac:dyDescent="0.2"/>
    <row r="8779" x14ac:dyDescent="0.2"/>
    <row r="8780" x14ac:dyDescent="0.2"/>
    <row r="8781" x14ac:dyDescent="0.2"/>
    <row r="8782" x14ac:dyDescent="0.2"/>
    <row r="8783" x14ac:dyDescent="0.2"/>
    <row r="8784" x14ac:dyDescent="0.2"/>
    <row r="8785" x14ac:dyDescent="0.2"/>
    <row r="8786" x14ac:dyDescent="0.2"/>
    <row r="8787" x14ac:dyDescent="0.2"/>
    <row r="8788" x14ac:dyDescent="0.2"/>
    <row r="8789" x14ac:dyDescent="0.2"/>
    <row r="8790" x14ac:dyDescent="0.2"/>
    <row r="8791" x14ac:dyDescent="0.2"/>
    <row r="8792" x14ac:dyDescent="0.2"/>
    <row r="8793" x14ac:dyDescent="0.2"/>
    <row r="8794" x14ac:dyDescent="0.2"/>
    <row r="8795" x14ac:dyDescent="0.2"/>
    <row r="8796" x14ac:dyDescent="0.2"/>
    <row r="8797" x14ac:dyDescent="0.2"/>
    <row r="8798" x14ac:dyDescent="0.2"/>
    <row r="8799" x14ac:dyDescent="0.2"/>
    <row r="8800" x14ac:dyDescent="0.2"/>
    <row r="8801" x14ac:dyDescent="0.2"/>
    <row r="8802" x14ac:dyDescent="0.2"/>
    <row r="8803" x14ac:dyDescent="0.2"/>
    <row r="8804" x14ac:dyDescent="0.2"/>
    <row r="8805" x14ac:dyDescent="0.2"/>
    <row r="8806" x14ac:dyDescent="0.2"/>
    <row r="8807" x14ac:dyDescent="0.2"/>
    <row r="8808" x14ac:dyDescent="0.2"/>
    <row r="8809" x14ac:dyDescent="0.2"/>
    <row r="8810" x14ac:dyDescent="0.2"/>
    <row r="8811" x14ac:dyDescent="0.2"/>
    <row r="8812" x14ac:dyDescent="0.2"/>
    <row r="8813" x14ac:dyDescent="0.2"/>
    <row r="8814" x14ac:dyDescent="0.2"/>
    <row r="8815" x14ac:dyDescent="0.2"/>
    <row r="8816" x14ac:dyDescent="0.2"/>
    <row r="8817" x14ac:dyDescent="0.2"/>
    <row r="8818" x14ac:dyDescent="0.2"/>
    <row r="8819" x14ac:dyDescent="0.2"/>
    <row r="8820" x14ac:dyDescent="0.2"/>
    <row r="8821" x14ac:dyDescent="0.2"/>
    <row r="8822" x14ac:dyDescent="0.2"/>
    <row r="8823" x14ac:dyDescent="0.2"/>
    <row r="8824" x14ac:dyDescent="0.2"/>
    <row r="8825" x14ac:dyDescent="0.2"/>
    <row r="8826" x14ac:dyDescent="0.2"/>
    <row r="8827" x14ac:dyDescent="0.2"/>
    <row r="8828" x14ac:dyDescent="0.2"/>
    <row r="8829" x14ac:dyDescent="0.2"/>
    <row r="8830" x14ac:dyDescent="0.2"/>
    <row r="8831" x14ac:dyDescent="0.2"/>
    <row r="8832" x14ac:dyDescent="0.2"/>
    <row r="8833" x14ac:dyDescent="0.2"/>
    <row r="8834" x14ac:dyDescent="0.2"/>
    <row r="8835" x14ac:dyDescent="0.2"/>
    <row r="8836" x14ac:dyDescent="0.2"/>
    <row r="8837" x14ac:dyDescent="0.2"/>
    <row r="8838" x14ac:dyDescent="0.2"/>
    <row r="8839" x14ac:dyDescent="0.2"/>
    <row r="8840" x14ac:dyDescent="0.2"/>
    <row r="8841" x14ac:dyDescent="0.2"/>
    <row r="8842" x14ac:dyDescent="0.2"/>
    <row r="8843" x14ac:dyDescent="0.2"/>
    <row r="8844" x14ac:dyDescent="0.2"/>
    <row r="8845" x14ac:dyDescent="0.2"/>
    <row r="8846" x14ac:dyDescent="0.2"/>
    <row r="8847" x14ac:dyDescent="0.2"/>
    <row r="8848" x14ac:dyDescent="0.2"/>
    <row r="8849" x14ac:dyDescent="0.2"/>
    <row r="8850" x14ac:dyDescent="0.2"/>
    <row r="8851" x14ac:dyDescent="0.2"/>
    <row r="8852" x14ac:dyDescent="0.2"/>
    <row r="8853" x14ac:dyDescent="0.2"/>
    <row r="8854" x14ac:dyDescent="0.2"/>
    <row r="8855" x14ac:dyDescent="0.2"/>
    <row r="8856" x14ac:dyDescent="0.2"/>
    <row r="8857" x14ac:dyDescent="0.2"/>
    <row r="8858" x14ac:dyDescent="0.2"/>
    <row r="8859" x14ac:dyDescent="0.2"/>
    <row r="8860" x14ac:dyDescent="0.2"/>
    <row r="8861" x14ac:dyDescent="0.2"/>
    <row r="8862" x14ac:dyDescent="0.2"/>
    <row r="8863" x14ac:dyDescent="0.2"/>
    <row r="8864" x14ac:dyDescent="0.2"/>
    <row r="8865" x14ac:dyDescent="0.2"/>
    <row r="8866" x14ac:dyDescent="0.2"/>
    <row r="8867" x14ac:dyDescent="0.2"/>
    <row r="8868" x14ac:dyDescent="0.2"/>
    <row r="8869" x14ac:dyDescent="0.2"/>
    <row r="8870" x14ac:dyDescent="0.2"/>
    <row r="8871" x14ac:dyDescent="0.2"/>
    <row r="8872" x14ac:dyDescent="0.2"/>
    <row r="8873" x14ac:dyDescent="0.2"/>
    <row r="8874" x14ac:dyDescent="0.2"/>
    <row r="8875" x14ac:dyDescent="0.2"/>
    <row r="8876" x14ac:dyDescent="0.2"/>
    <row r="8877" x14ac:dyDescent="0.2"/>
    <row r="8878" x14ac:dyDescent="0.2"/>
    <row r="8879" x14ac:dyDescent="0.2"/>
    <row r="8880" x14ac:dyDescent="0.2"/>
    <row r="8881" x14ac:dyDescent="0.2"/>
    <row r="8882" x14ac:dyDescent="0.2"/>
    <row r="8883" x14ac:dyDescent="0.2"/>
    <row r="8884" x14ac:dyDescent="0.2"/>
    <row r="8885" x14ac:dyDescent="0.2"/>
    <row r="8886" x14ac:dyDescent="0.2"/>
    <row r="8887" x14ac:dyDescent="0.2"/>
    <row r="8888" x14ac:dyDescent="0.2"/>
    <row r="8889" x14ac:dyDescent="0.2"/>
    <row r="8890" x14ac:dyDescent="0.2"/>
    <row r="8891" x14ac:dyDescent="0.2"/>
    <row r="8892" x14ac:dyDescent="0.2"/>
    <row r="8893" x14ac:dyDescent="0.2"/>
    <row r="8894" x14ac:dyDescent="0.2"/>
    <row r="8895" x14ac:dyDescent="0.2"/>
    <row r="8896" x14ac:dyDescent="0.2"/>
    <row r="8897" x14ac:dyDescent="0.2"/>
    <row r="8898" x14ac:dyDescent="0.2"/>
    <row r="8899" x14ac:dyDescent="0.2"/>
    <row r="8900" x14ac:dyDescent="0.2"/>
    <row r="8901" x14ac:dyDescent="0.2"/>
    <row r="8902" x14ac:dyDescent="0.2"/>
    <row r="8903" x14ac:dyDescent="0.2"/>
    <row r="8904" x14ac:dyDescent="0.2"/>
    <row r="8905" x14ac:dyDescent="0.2"/>
    <row r="8906" x14ac:dyDescent="0.2"/>
    <row r="8907" x14ac:dyDescent="0.2"/>
    <row r="8908" x14ac:dyDescent="0.2"/>
    <row r="8909" x14ac:dyDescent="0.2"/>
    <row r="8910" x14ac:dyDescent="0.2"/>
    <row r="8911" x14ac:dyDescent="0.2"/>
    <row r="8912" x14ac:dyDescent="0.2"/>
    <row r="8913" x14ac:dyDescent="0.2"/>
    <row r="8914" x14ac:dyDescent="0.2"/>
    <row r="8915" x14ac:dyDescent="0.2"/>
    <row r="8916" x14ac:dyDescent="0.2"/>
    <row r="8917" x14ac:dyDescent="0.2"/>
    <row r="8918" x14ac:dyDescent="0.2"/>
    <row r="8919" x14ac:dyDescent="0.2"/>
    <row r="8920" x14ac:dyDescent="0.2"/>
    <row r="8921" x14ac:dyDescent="0.2"/>
    <row r="8922" x14ac:dyDescent="0.2"/>
    <row r="8923" x14ac:dyDescent="0.2"/>
    <row r="8924" x14ac:dyDescent="0.2"/>
    <row r="8925" x14ac:dyDescent="0.2"/>
    <row r="8926" x14ac:dyDescent="0.2"/>
    <row r="8927" x14ac:dyDescent="0.2"/>
    <row r="8928" x14ac:dyDescent="0.2"/>
    <row r="8929" x14ac:dyDescent="0.2"/>
    <row r="8930" x14ac:dyDescent="0.2"/>
    <row r="8931" x14ac:dyDescent="0.2"/>
    <row r="8932" x14ac:dyDescent="0.2"/>
    <row r="8933" x14ac:dyDescent="0.2"/>
    <row r="8934" x14ac:dyDescent="0.2"/>
    <row r="8935" x14ac:dyDescent="0.2"/>
    <row r="8936" x14ac:dyDescent="0.2"/>
    <row r="8937" x14ac:dyDescent="0.2"/>
    <row r="8938" x14ac:dyDescent="0.2"/>
    <row r="8939" x14ac:dyDescent="0.2"/>
    <row r="8940" x14ac:dyDescent="0.2"/>
    <row r="8941" x14ac:dyDescent="0.2"/>
    <row r="8942" x14ac:dyDescent="0.2"/>
    <row r="8943" x14ac:dyDescent="0.2"/>
    <row r="8944" x14ac:dyDescent="0.2"/>
    <row r="8945" x14ac:dyDescent="0.2"/>
    <row r="8946" x14ac:dyDescent="0.2"/>
    <row r="8947" x14ac:dyDescent="0.2"/>
    <row r="8948" x14ac:dyDescent="0.2"/>
    <row r="8949" x14ac:dyDescent="0.2"/>
    <row r="8950" x14ac:dyDescent="0.2"/>
    <row r="8951" x14ac:dyDescent="0.2"/>
    <row r="8952" x14ac:dyDescent="0.2"/>
    <row r="8953" x14ac:dyDescent="0.2"/>
    <row r="8954" x14ac:dyDescent="0.2"/>
    <row r="8955" x14ac:dyDescent="0.2"/>
    <row r="8956" x14ac:dyDescent="0.2"/>
    <row r="8957" x14ac:dyDescent="0.2"/>
    <row r="8958" x14ac:dyDescent="0.2"/>
    <row r="8959" x14ac:dyDescent="0.2"/>
    <row r="8960" x14ac:dyDescent="0.2"/>
    <row r="8961" x14ac:dyDescent="0.2"/>
    <row r="8962" x14ac:dyDescent="0.2"/>
    <row r="8963" x14ac:dyDescent="0.2"/>
    <row r="8964" x14ac:dyDescent="0.2"/>
    <row r="8965" x14ac:dyDescent="0.2"/>
    <row r="8966" x14ac:dyDescent="0.2"/>
    <row r="8967" x14ac:dyDescent="0.2"/>
    <row r="8968" x14ac:dyDescent="0.2"/>
    <row r="8969" x14ac:dyDescent="0.2"/>
    <row r="8970" x14ac:dyDescent="0.2"/>
    <row r="8971" x14ac:dyDescent="0.2"/>
    <row r="8972" x14ac:dyDescent="0.2"/>
    <row r="8973" x14ac:dyDescent="0.2"/>
    <row r="8974" x14ac:dyDescent="0.2"/>
    <row r="8975" x14ac:dyDescent="0.2"/>
    <row r="8976" x14ac:dyDescent="0.2"/>
    <row r="8977" x14ac:dyDescent="0.2"/>
    <row r="8978" x14ac:dyDescent="0.2"/>
    <row r="8979" x14ac:dyDescent="0.2"/>
    <row r="8980" x14ac:dyDescent="0.2"/>
    <row r="8981" x14ac:dyDescent="0.2"/>
    <row r="8982" x14ac:dyDescent="0.2"/>
    <row r="8983" x14ac:dyDescent="0.2"/>
    <row r="8984" x14ac:dyDescent="0.2"/>
    <row r="8985" x14ac:dyDescent="0.2"/>
    <row r="8986" x14ac:dyDescent="0.2"/>
    <row r="8987" x14ac:dyDescent="0.2"/>
    <row r="8988" x14ac:dyDescent="0.2"/>
    <row r="8989" x14ac:dyDescent="0.2"/>
    <row r="8990" x14ac:dyDescent="0.2"/>
    <row r="8991" x14ac:dyDescent="0.2"/>
    <row r="8992" x14ac:dyDescent="0.2"/>
    <row r="8993" x14ac:dyDescent="0.2"/>
    <row r="8994" x14ac:dyDescent="0.2"/>
    <row r="8995" x14ac:dyDescent="0.2"/>
    <row r="8996" x14ac:dyDescent="0.2"/>
    <row r="8997" x14ac:dyDescent="0.2"/>
    <row r="8998" x14ac:dyDescent="0.2"/>
    <row r="8999" x14ac:dyDescent="0.2"/>
    <row r="9000" x14ac:dyDescent="0.2"/>
    <row r="9001" x14ac:dyDescent="0.2"/>
    <row r="9002" x14ac:dyDescent="0.2"/>
    <row r="9003" x14ac:dyDescent="0.2"/>
    <row r="9004" x14ac:dyDescent="0.2"/>
    <row r="9005" x14ac:dyDescent="0.2"/>
    <row r="9006" x14ac:dyDescent="0.2"/>
    <row r="9007" x14ac:dyDescent="0.2"/>
    <row r="9008" x14ac:dyDescent="0.2"/>
    <row r="9009" x14ac:dyDescent="0.2"/>
    <row r="9010" x14ac:dyDescent="0.2"/>
    <row r="9011" x14ac:dyDescent="0.2"/>
    <row r="9012" x14ac:dyDescent="0.2"/>
    <row r="9013" x14ac:dyDescent="0.2"/>
    <row r="9014" x14ac:dyDescent="0.2"/>
    <row r="9015" x14ac:dyDescent="0.2"/>
    <row r="9016" x14ac:dyDescent="0.2"/>
    <row r="9017" x14ac:dyDescent="0.2"/>
    <row r="9018" x14ac:dyDescent="0.2"/>
    <row r="9019" x14ac:dyDescent="0.2"/>
    <row r="9020" x14ac:dyDescent="0.2"/>
    <row r="9021" x14ac:dyDescent="0.2"/>
    <row r="9022" x14ac:dyDescent="0.2"/>
    <row r="9023" x14ac:dyDescent="0.2"/>
    <row r="9024" x14ac:dyDescent="0.2"/>
    <row r="9025" x14ac:dyDescent="0.2"/>
    <row r="9026" x14ac:dyDescent="0.2"/>
    <row r="9027" x14ac:dyDescent="0.2"/>
    <row r="9028" x14ac:dyDescent="0.2"/>
    <row r="9029" x14ac:dyDescent="0.2"/>
    <row r="9030" x14ac:dyDescent="0.2"/>
    <row r="9031" x14ac:dyDescent="0.2"/>
    <row r="9032" x14ac:dyDescent="0.2"/>
    <row r="9033" x14ac:dyDescent="0.2"/>
    <row r="9034" x14ac:dyDescent="0.2"/>
    <row r="9035" x14ac:dyDescent="0.2"/>
    <row r="9036" x14ac:dyDescent="0.2"/>
    <row r="9037" x14ac:dyDescent="0.2"/>
    <row r="9038" x14ac:dyDescent="0.2"/>
    <row r="9039" x14ac:dyDescent="0.2"/>
    <row r="9040" x14ac:dyDescent="0.2"/>
    <row r="9041" x14ac:dyDescent="0.2"/>
    <row r="9042" x14ac:dyDescent="0.2"/>
    <row r="9043" x14ac:dyDescent="0.2"/>
    <row r="9044" x14ac:dyDescent="0.2"/>
    <row r="9045" x14ac:dyDescent="0.2"/>
    <row r="9046" x14ac:dyDescent="0.2"/>
    <row r="9047" x14ac:dyDescent="0.2"/>
    <row r="9048" x14ac:dyDescent="0.2"/>
    <row r="9049" x14ac:dyDescent="0.2"/>
    <row r="9050" x14ac:dyDescent="0.2"/>
    <row r="9051" x14ac:dyDescent="0.2"/>
    <row r="9052" x14ac:dyDescent="0.2"/>
    <row r="9053" x14ac:dyDescent="0.2"/>
    <row r="9054" x14ac:dyDescent="0.2"/>
    <row r="9055" x14ac:dyDescent="0.2"/>
    <row r="9056" x14ac:dyDescent="0.2"/>
    <row r="9057" x14ac:dyDescent="0.2"/>
    <row r="9058" x14ac:dyDescent="0.2"/>
    <row r="9059" x14ac:dyDescent="0.2"/>
    <row r="9060" x14ac:dyDescent="0.2"/>
    <row r="9061" x14ac:dyDescent="0.2"/>
    <row r="9062" x14ac:dyDescent="0.2"/>
    <row r="9063" x14ac:dyDescent="0.2"/>
    <row r="9064" x14ac:dyDescent="0.2"/>
    <row r="9065" x14ac:dyDescent="0.2"/>
    <row r="9066" x14ac:dyDescent="0.2"/>
    <row r="9067" x14ac:dyDescent="0.2"/>
    <row r="9068" x14ac:dyDescent="0.2"/>
    <row r="9069" x14ac:dyDescent="0.2"/>
    <row r="9070" x14ac:dyDescent="0.2"/>
    <row r="9071" x14ac:dyDescent="0.2"/>
    <row r="9072" x14ac:dyDescent="0.2"/>
    <row r="9073" x14ac:dyDescent="0.2"/>
    <row r="9074" x14ac:dyDescent="0.2"/>
    <row r="9075" x14ac:dyDescent="0.2"/>
    <row r="9076" x14ac:dyDescent="0.2"/>
    <row r="9077" x14ac:dyDescent="0.2"/>
    <row r="9078" x14ac:dyDescent="0.2"/>
    <row r="9079" x14ac:dyDescent="0.2"/>
    <row r="9080" x14ac:dyDescent="0.2"/>
    <row r="9081" x14ac:dyDescent="0.2"/>
    <row r="9082" x14ac:dyDescent="0.2"/>
    <row r="9083" x14ac:dyDescent="0.2"/>
    <row r="9084" x14ac:dyDescent="0.2"/>
    <row r="9085" x14ac:dyDescent="0.2"/>
    <row r="9086" x14ac:dyDescent="0.2"/>
    <row r="9087" x14ac:dyDescent="0.2"/>
    <row r="9088" x14ac:dyDescent="0.2"/>
    <row r="9089" x14ac:dyDescent="0.2"/>
    <row r="9090" x14ac:dyDescent="0.2"/>
    <row r="9091" x14ac:dyDescent="0.2"/>
    <row r="9092" x14ac:dyDescent="0.2"/>
    <row r="9093" x14ac:dyDescent="0.2"/>
    <row r="9094" x14ac:dyDescent="0.2"/>
    <row r="9095" x14ac:dyDescent="0.2"/>
    <row r="9096" x14ac:dyDescent="0.2"/>
    <row r="9097" x14ac:dyDescent="0.2"/>
    <row r="9098" x14ac:dyDescent="0.2"/>
    <row r="9099" x14ac:dyDescent="0.2"/>
    <row r="9100" x14ac:dyDescent="0.2"/>
    <row r="9101" x14ac:dyDescent="0.2"/>
    <row r="9102" x14ac:dyDescent="0.2"/>
    <row r="9103" x14ac:dyDescent="0.2"/>
    <row r="9104" x14ac:dyDescent="0.2"/>
    <row r="9105" x14ac:dyDescent="0.2"/>
    <row r="9106" x14ac:dyDescent="0.2"/>
    <row r="9107" x14ac:dyDescent="0.2"/>
    <row r="9108" x14ac:dyDescent="0.2"/>
    <row r="9109" x14ac:dyDescent="0.2"/>
    <row r="9110" x14ac:dyDescent="0.2"/>
    <row r="9111" x14ac:dyDescent="0.2"/>
    <row r="9112" x14ac:dyDescent="0.2"/>
    <row r="9113" x14ac:dyDescent="0.2"/>
    <row r="9114" x14ac:dyDescent="0.2"/>
    <row r="9115" x14ac:dyDescent="0.2"/>
    <row r="9116" x14ac:dyDescent="0.2"/>
    <row r="9117" x14ac:dyDescent="0.2"/>
    <row r="9118" x14ac:dyDescent="0.2"/>
    <row r="9119" x14ac:dyDescent="0.2"/>
    <row r="9120" x14ac:dyDescent="0.2"/>
    <row r="9121" x14ac:dyDescent="0.2"/>
    <row r="9122" x14ac:dyDescent="0.2"/>
    <row r="9123" x14ac:dyDescent="0.2"/>
    <row r="9124" x14ac:dyDescent="0.2"/>
    <row r="9125" x14ac:dyDescent="0.2"/>
    <row r="9126" x14ac:dyDescent="0.2"/>
    <row r="9127" x14ac:dyDescent="0.2"/>
    <row r="9128" x14ac:dyDescent="0.2"/>
    <row r="9129" x14ac:dyDescent="0.2"/>
    <row r="9130" x14ac:dyDescent="0.2"/>
    <row r="9131" x14ac:dyDescent="0.2"/>
    <row r="9132" x14ac:dyDescent="0.2"/>
    <row r="9133" x14ac:dyDescent="0.2"/>
    <row r="9134" x14ac:dyDescent="0.2"/>
    <row r="9135" x14ac:dyDescent="0.2"/>
    <row r="9136" x14ac:dyDescent="0.2"/>
    <row r="9137" x14ac:dyDescent="0.2"/>
    <row r="9138" x14ac:dyDescent="0.2"/>
    <row r="9139" x14ac:dyDescent="0.2"/>
    <row r="9140" x14ac:dyDescent="0.2"/>
    <row r="9141" x14ac:dyDescent="0.2"/>
    <row r="9142" x14ac:dyDescent="0.2"/>
    <row r="9143" x14ac:dyDescent="0.2"/>
    <row r="9144" x14ac:dyDescent="0.2"/>
    <row r="9145" x14ac:dyDescent="0.2"/>
    <row r="9146" x14ac:dyDescent="0.2"/>
    <row r="9147" x14ac:dyDescent="0.2"/>
    <row r="9148" x14ac:dyDescent="0.2"/>
    <row r="9149" x14ac:dyDescent="0.2"/>
    <row r="9150" x14ac:dyDescent="0.2"/>
    <row r="9151" x14ac:dyDescent="0.2"/>
    <row r="9152" x14ac:dyDescent="0.2"/>
    <row r="9153" x14ac:dyDescent="0.2"/>
    <row r="9154" x14ac:dyDescent="0.2"/>
    <row r="9155" x14ac:dyDescent="0.2"/>
    <row r="9156" x14ac:dyDescent="0.2"/>
    <row r="9157" x14ac:dyDescent="0.2"/>
    <row r="9158" x14ac:dyDescent="0.2"/>
    <row r="9159" x14ac:dyDescent="0.2"/>
    <row r="9160" x14ac:dyDescent="0.2"/>
    <row r="9161" x14ac:dyDescent="0.2"/>
    <row r="9162" x14ac:dyDescent="0.2"/>
    <row r="9163" x14ac:dyDescent="0.2"/>
    <row r="9164" x14ac:dyDescent="0.2"/>
    <row r="9165" x14ac:dyDescent="0.2"/>
    <row r="9166" x14ac:dyDescent="0.2"/>
    <row r="9167" x14ac:dyDescent="0.2"/>
    <row r="9168" x14ac:dyDescent="0.2"/>
    <row r="9169" x14ac:dyDescent="0.2"/>
    <row r="9170" x14ac:dyDescent="0.2"/>
    <row r="9171" x14ac:dyDescent="0.2"/>
    <row r="9172" x14ac:dyDescent="0.2"/>
    <row r="9173" x14ac:dyDescent="0.2"/>
    <row r="9174" x14ac:dyDescent="0.2"/>
    <row r="9175" x14ac:dyDescent="0.2"/>
    <row r="9176" x14ac:dyDescent="0.2"/>
    <row r="9177" x14ac:dyDescent="0.2"/>
    <row r="9178" x14ac:dyDescent="0.2"/>
    <row r="9179" x14ac:dyDescent="0.2"/>
    <row r="9180" x14ac:dyDescent="0.2"/>
    <row r="9181" x14ac:dyDescent="0.2"/>
    <row r="9182" x14ac:dyDescent="0.2"/>
    <row r="9183" x14ac:dyDescent="0.2"/>
    <row r="9184" x14ac:dyDescent="0.2"/>
    <row r="9185" x14ac:dyDescent="0.2"/>
    <row r="9186" x14ac:dyDescent="0.2"/>
    <row r="9187" x14ac:dyDescent="0.2"/>
    <row r="9188" x14ac:dyDescent="0.2"/>
    <row r="9189" x14ac:dyDescent="0.2"/>
    <row r="9190" x14ac:dyDescent="0.2"/>
    <row r="9191" x14ac:dyDescent="0.2"/>
    <row r="9192" x14ac:dyDescent="0.2"/>
    <row r="9193" x14ac:dyDescent="0.2"/>
    <row r="9194" x14ac:dyDescent="0.2"/>
    <row r="9195" x14ac:dyDescent="0.2"/>
    <row r="9196" x14ac:dyDescent="0.2"/>
    <row r="9197" x14ac:dyDescent="0.2"/>
    <row r="9198" x14ac:dyDescent="0.2"/>
    <row r="9199" x14ac:dyDescent="0.2"/>
    <row r="9200" x14ac:dyDescent="0.2"/>
    <row r="9201" x14ac:dyDescent="0.2"/>
    <row r="9202" x14ac:dyDescent="0.2"/>
    <row r="9203" x14ac:dyDescent="0.2"/>
    <row r="9204" x14ac:dyDescent="0.2"/>
    <row r="9205" x14ac:dyDescent="0.2"/>
    <row r="9206" x14ac:dyDescent="0.2"/>
    <row r="9207" x14ac:dyDescent="0.2"/>
    <row r="9208" x14ac:dyDescent="0.2"/>
    <row r="9209" x14ac:dyDescent="0.2"/>
    <row r="9210" x14ac:dyDescent="0.2"/>
    <row r="9211" x14ac:dyDescent="0.2"/>
    <row r="9212" x14ac:dyDescent="0.2"/>
    <row r="9213" x14ac:dyDescent="0.2"/>
    <row r="9214" x14ac:dyDescent="0.2"/>
    <row r="9215" x14ac:dyDescent="0.2"/>
    <row r="9216" x14ac:dyDescent="0.2"/>
    <row r="9217" x14ac:dyDescent="0.2"/>
    <row r="9218" x14ac:dyDescent="0.2"/>
    <row r="9219" x14ac:dyDescent="0.2"/>
    <row r="9220" x14ac:dyDescent="0.2"/>
    <row r="9221" x14ac:dyDescent="0.2"/>
    <row r="9222" x14ac:dyDescent="0.2"/>
    <row r="9223" x14ac:dyDescent="0.2"/>
    <row r="9224" x14ac:dyDescent="0.2"/>
    <row r="9225" x14ac:dyDescent="0.2"/>
    <row r="9226" x14ac:dyDescent="0.2"/>
    <row r="9227" x14ac:dyDescent="0.2"/>
    <row r="9228" x14ac:dyDescent="0.2"/>
    <row r="9229" x14ac:dyDescent="0.2"/>
    <row r="9230" x14ac:dyDescent="0.2"/>
    <row r="9231" x14ac:dyDescent="0.2"/>
    <row r="9232" x14ac:dyDescent="0.2"/>
    <row r="9233" x14ac:dyDescent="0.2"/>
    <row r="9234" x14ac:dyDescent="0.2"/>
    <row r="9235" x14ac:dyDescent="0.2"/>
    <row r="9236" x14ac:dyDescent="0.2"/>
    <row r="9237" x14ac:dyDescent="0.2"/>
    <row r="9238" x14ac:dyDescent="0.2"/>
    <row r="9239" x14ac:dyDescent="0.2"/>
    <row r="9240" x14ac:dyDescent="0.2"/>
    <row r="9241" x14ac:dyDescent="0.2"/>
    <row r="9242" x14ac:dyDescent="0.2"/>
    <row r="9243" x14ac:dyDescent="0.2"/>
    <row r="9244" x14ac:dyDescent="0.2"/>
    <row r="9245" x14ac:dyDescent="0.2"/>
    <row r="9246" x14ac:dyDescent="0.2"/>
    <row r="9247" x14ac:dyDescent="0.2"/>
    <row r="9248" x14ac:dyDescent="0.2"/>
    <row r="9249" x14ac:dyDescent="0.2"/>
    <row r="9250" x14ac:dyDescent="0.2"/>
    <row r="9251" x14ac:dyDescent="0.2"/>
    <row r="9252" x14ac:dyDescent="0.2"/>
    <row r="9253" x14ac:dyDescent="0.2"/>
    <row r="9254" x14ac:dyDescent="0.2"/>
    <row r="9255" x14ac:dyDescent="0.2"/>
    <row r="9256" x14ac:dyDescent="0.2"/>
    <row r="9257" x14ac:dyDescent="0.2"/>
    <row r="9258" x14ac:dyDescent="0.2"/>
    <row r="9259" x14ac:dyDescent="0.2"/>
    <row r="9260" x14ac:dyDescent="0.2"/>
    <row r="9261" x14ac:dyDescent="0.2"/>
    <row r="9262" x14ac:dyDescent="0.2"/>
    <row r="9263" x14ac:dyDescent="0.2"/>
    <row r="9264" x14ac:dyDescent="0.2"/>
    <row r="9265" x14ac:dyDescent="0.2"/>
    <row r="9266" x14ac:dyDescent="0.2"/>
    <row r="9267" x14ac:dyDescent="0.2"/>
    <row r="9268" x14ac:dyDescent="0.2"/>
    <row r="9269" x14ac:dyDescent="0.2"/>
    <row r="9270" x14ac:dyDescent="0.2"/>
    <row r="9271" x14ac:dyDescent="0.2"/>
    <row r="9272" x14ac:dyDescent="0.2"/>
    <row r="9273" x14ac:dyDescent="0.2"/>
    <row r="9274" x14ac:dyDescent="0.2"/>
    <row r="9275" x14ac:dyDescent="0.2"/>
    <row r="9276" x14ac:dyDescent="0.2"/>
    <row r="9277" x14ac:dyDescent="0.2"/>
    <row r="9278" x14ac:dyDescent="0.2"/>
    <row r="9279" x14ac:dyDescent="0.2"/>
    <row r="9280" x14ac:dyDescent="0.2"/>
    <row r="9281" x14ac:dyDescent="0.2"/>
    <row r="9282" x14ac:dyDescent="0.2"/>
    <row r="9283" x14ac:dyDescent="0.2"/>
    <row r="9284" x14ac:dyDescent="0.2"/>
    <row r="9285" x14ac:dyDescent="0.2"/>
    <row r="9286" x14ac:dyDescent="0.2"/>
    <row r="9287" x14ac:dyDescent="0.2"/>
    <row r="9288" x14ac:dyDescent="0.2"/>
    <row r="9289" x14ac:dyDescent="0.2"/>
    <row r="9290" x14ac:dyDescent="0.2"/>
    <row r="9291" x14ac:dyDescent="0.2"/>
    <row r="9292" x14ac:dyDescent="0.2"/>
    <row r="9293" x14ac:dyDescent="0.2"/>
    <row r="9294" x14ac:dyDescent="0.2"/>
    <row r="9295" x14ac:dyDescent="0.2"/>
    <row r="9296" x14ac:dyDescent="0.2"/>
    <row r="9297" x14ac:dyDescent="0.2"/>
    <row r="9298" x14ac:dyDescent="0.2"/>
    <row r="9299" x14ac:dyDescent="0.2"/>
    <row r="9300" x14ac:dyDescent="0.2"/>
    <row r="9301" x14ac:dyDescent="0.2"/>
    <row r="9302" x14ac:dyDescent="0.2"/>
    <row r="9303" x14ac:dyDescent="0.2"/>
    <row r="9304" x14ac:dyDescent="0.2"/>
    <row r="9305" x14ac:dyDescent="0.2"/>
    <row r="9306" x14ac:dyDescent="0.2"/>
    <row r="9307" x14ac:dyDescent="0.2"/>
    <row r="9308" x14ac:dyDescent="0.2"/>
    <row r="9309" x14ac:dyDescent="0.2"/>
    <row r="9310" x14ac:dyDescent="0.2"/>
    <row r="9311" x14ac:dyDescent="0.2"/>
    <row r="9312" x14ac:dyDescent="0.2"/>
    <row r="9313" x14ac:dyDescent="0.2"/>
    <row r="9314" x14ac:dyDescent="0.2"/>
    <row r="9315" x14ac:dyDescent="0.2"/>
    <row r="9316" x14ac:dyDescent="0.2"/>
    <row r="9317" x14ac:dyDescent="0.2"/>
    <row r="9318" x14ac:dyDescent="0.2"/>
    <row r="9319" x14ac:dyDescent="0.2"/>
    <row r="9320" x14ac:dyDescent="0.2"/>
    <row r="9321" x14ac:dyDescent="0.2"/>
    <row r="9322" x14ac:dyDescent="0.2"/>
    <row r="9323" x14ac:dyDescent="0.2"/>
    <row r="9324" x14ac:dyDescent="0.2"/>
    <row r="9325" x14ac:dyDescent="0.2"/>
    <row r="9326" x14ac:dyDescent="0.2"/>
    <row r="9327" x14ac:dyDescent="0.2"/>
    <row r="9328" x14ac:dyDescent="0.2"/>
    <row r="9329" x14ac:dyDescent="0.2"/>
    <row r="9330" x14ac:dyDescent="0.2"/>
    <row r="9331" x14ac:dyDescent="0.2"/>
    <row r="9332" x14ac:dyDescent="0.2"/>
    <row r="9333" x14ac:dyDescent="0.2"/>
    <row r="9334" x14ac:dyDescent="0.2"/>
    <row r="9335" x14ac:dyDescent="0.2"/>
    <row r="9336" x14ac:dyDescent="0.2"/>
    <row r="9337" x14ac:dyDescent="0.2"/>
    <row r="9338" x14ac:dyDescent="0.2"/>
    <row r="9339" x14ac:dyDescent="0.2"/>
    <row r="9340" x14ac:dyDescent="0.2"/>
    <row r="9341" x14ac:dyDescent="0.2"/>
    <row r="9342" x14ac:dyDescent="0.2"/>
    <row r="9343" x14ac:dyDescent="0.2"/>
    <row r="9344" x14ac:dyDescent="0.2"/>
    <row r="9345" x14ac:dyDescent="0.2"/>
    <row r="9346" x14ac:dyDescent="0.2"/>
    <row r="9347" x14ac:dyDescent="0.2"/>
    <row r="9348" x14ac:dyDescent="0.2"/>
    <row r="9349" x14ac:dyDescent="0.2"/>
    <row r="9350" x14ac:dyDescent="0.2"/>
    <row r="9351" x14ac:dyDescent="0.2"/>
    <row r="9352" x14ac:dyDescent="0.2"/>
    <row r="9353" x14ac:dyDescent="0.2"/>
    <row r="9354" x14ac:dyDescent="0.2"/>
    <row r="9355" x14ac:dyDescent="0.2"/>
    <row r="9356" x14ac:dyDescent="0.2"/>
    <row r="9357" x14ac:dyDescent="0.2"/>
    <row r="9358" x14ac:dyDescent="0.2"/>
    <row r="9359" x14ac:dyDescent="0.2"/>
    <row r="9360" x14ac:dyDescent="0.2"/>
    <row r="9361" x14ac:dyDescent="0.2"/>
    <row r="9362" x14ac:dyDescent="0.2"/>
    <row r="9363" x14ac:dyDescent="0.2"/>
    <row r="9364" x14ac:dyDescent="0.2"/>
    <row r="9365" x14ac:dyDescent="0.2"/>
    <row r="9366" x14ac:dyDescent="0.2"/>
    <row r="9367" x14ac:dyDescent="0.2"/>
    <row r="9368" x14ac:dyDescent="0.2"/>
    <row r="9369" x14ac:dyDescent="0.2"/>
    <row r="9370" x14ac:dyDescent="0.2"/>
    <row r="9371" x14ac:dyDescent="0.2"/>
    <row r="9372" x14ac:dyDescent="0.2"/>
    <row r="9373" x14ac:dyDescent="0.2"/>
    <row r="9374" x14ac:dyDescent="0.2"/>
    <row r="9375" x14ac:dyDescent="0.2"/>
    <row r="9376" x14ac:dyDescent="0.2"/>
    <row r="9377" x14ac:dyDescent="0.2"/>
    <row r="9378" x14ac:dyDescent="0.2"/>
    <row r="9379" x14ac:dyDescent="0.2"/>
    <row r="9380" x14ac:dyDescent="0.2"/>
    <row r="9381" x14ac:dyDescent="0.2"/>
    <row r="9382" x14ac:dyDescent="0.2"/>
    <row r="9383" x14ac:dyDescent="0.2"/>
    <row r="9384" x14ac:dyDescent="0.2"/>
    <row r="9385" x14ac:dyDescent="0.2"/>
    <row r="9386" x14ac:dyDescent="0.2"/>
    <row r="9387" x14ac:dyDescent="0.2"/>
    <row r="9388" x14ac:dyDescent="0.2"/>
    <row r="9389" x14ac:dyDescent="0.2"/>
    <row r="9390" x14ac:dyDescent="0.2"/>
    <row r="9391" x14ac:dyDescent="0.2"/>
    <row r="9392" x14ac:dyDescent="0.2"/>
    <row r="9393" x14ac:dyDescent="0.2"/>
    <row r="9394" x14ac:dyDescent="0.2"/>
    <row r="9395" x14ac:dyDescent="0.2"/>
    <row r="9396" x14ac:dyDescent="0.2"/>
    <row r="9397" x14ac:dyDescent="0.2"/>
    <row r="9398" x14ac:dyDescent="0.2"/>
    <row r="9399" x14ac:dyDescent="0.2"/>
    <row r="9400" x14ac:dyDescent="0.2"/>
    <row r="9401" x14ac:dyDescent="0.2"/>
    <row r="9402" x14ac:dyDescent="0.2"/>
    <row r="9403" x14ac:dyDescent="0.2"/>
    <row r="9404" x14ac:dyDescent="0.2"/>
    <row r="9405" x14ac:dyDescent="0.2"/>
    <row r="9406" x14ac:dyDescent="0.2"/>
    <row r="9407" x14ac:dyDescent="0.2"/>
    <row r="9408" x14ac:dyDescent="0.2"/>
    <row r="9409" x14ac:dyDescent="0.2"/>
    <row r="9410" x14ac:dyDescent="0.2"/>
    <row r="9411" x14ac:dyDescent="0.2"/>
    <row r="9412" x14ac:dyDescent="0.2"/>
    <row r="9413" x14ac:dyDescent="0.2"/>
    <row r="9414" x14ac:dyDescent="0.2"/>
    <row r="9415" x14ac:dyDescent="0.2"/>
    <row r="9416" x14ac:dyDescent="0.2"/>
    <row r="9417" x14ac:dyDescent="0.2"/>
    <row r="9418" x14ac:dyDescent="0.2"/>
    <row r="9419" x14ac:dyDescent="0.2"/>
    <row r="9420" x14ac:dyDescent="0.2"/>
    <row r="9421" x14ac:dyDescent="0.2"/>
    <row r="9422" x14ac:dyDescent="0.2"/>
    <row r="9423" x14ac:dyDescent="0.2"/>
    <row r="9424" x14ac:dyDescent="0.2"/>
    <row r="9425" x14ac:dyDescent="0.2"/>
    <row r="9426" x14ac:dyDescent="0.2"/>
    <row r="9427" x14ac:dyDescent="0.2"/>
    <row r="9428" x14ac:dyDescent="0.2"/>
    <row r="9429" x14ac:dyDescent="0.2"/>
    <row r="9430" x14ac:dyDescent="0.2"/>
    <row r="9431" x14ac:dyDescent="0.2"/>
    <row r="9432" x14ac:dyDescent="0.2"/>
    <row r="9433" x14ac:dyDescent="0.2"/>
    <row r="9434" x14ac:dyDescent="0.2"/>
    <row r="9435" x14ac:dyDescent="0.2"/>
    <row r="9436" x14ac:dyDescent="0.2"/>
    <row r="9437" x14ac:dyDescent="0.2"/>
    <row r="9438" x14ac:dyDescent="0.2"/>
    <row r="9439" x14ac:dyDescent="0.2"/>
    <row r="9440" x14ac:dyDescent="0.2"/>
    <row r="9441" x14ac:dyDescent="0.2"/>
    <row r="9442" x14ac:dyDescent="0.2"/>
    <row r="9443" x14ac:dyDescent="0.2"/>
    <row r="9444" x14ac:dyDescent="0.2"/>
    <row r="9445" x14ac:dyDescent="0.2"/>
    <row r="9446" x14ac:dyDescent="0.2"/>
    <row r="9447" x14ac:dyDescent="0.2"/>
    <row r="9448" x14ac:dyDescent="0.2"/>
    <row r="9449" x14ac:dyDescent="0.2"/>
    <row r="9450" x14ac:dyDescent="0.2"/>
    <row r="9451" x14ac:dyDescent="0.2"/>
    <row r="9452" x14ac:dyDescent="0.2"/>
    <row r="9453" x14ac:dyDescent="0.2"/>
    <row r="9454" x14ac:dyDescent="0.2"/>
    <row r="9455" x14ac:dyDescent="0.2"/>
    <row r="9456" x14ac:dyDescent="0.2"/>
    <row r="9457" x14ac:dyDescent="0.2"/>
    <row r="9458" x14ac:dyDescent="0.2"/>
    <row r="9459" x14ac:dyDescent="0.2"/>
    <row r="9460" x14ac:dyDescent="0.2"/>
    <row r="9461" x14ac:dyDescent="0.2"/>
    <row r="9462" x14ac:dyDescent="0.2"/>
    <row r="9463" x14ac:dyDescent="0.2"/>
    <row r="9464" x14ac:dyDescent="0.2"/>
    <row r="9465" x14ac:dyDescent="0.2"/>
    <row r="9466" x14ac:dyDescent="0.2"/>
    <row r="9467" x14ac:dyDescent="0.2"/>
    <row r="9468" x14ac:dyDescent="0.2"/>
    <row r="9469" x14ac:dyDescent="0.2"/>
    <row r="9470" x14ac:dyDescent="0.2"/>
    <row r="9471" x14ac:dyDescent="0.2"/>
    <row r="9472" x14ac:dyDescent="0.2"/>
    <row r="9473" x14ac:dyDescent="0.2"/>
    <row r="9474" x14ac:dyDescent="0.2"/>
    <row r="9475" x14ac:dyDescent="0.2"/>
    <row r="9476" x14ac:dyDescent="0.2"/>
    <row r="9477" x14ac:dyDescent="0.2"/>
    <row r="9478" x14ac:dyDescent="0.2"/>
    <row r="9479" x14ac:dyDescent="0.2"/>
    <row r="9480" x14ac:dyDescent="0.2"/>
    <row r="9481" x14ac:dyDescent="0.2"/>
    <row r="9482" x14ac:dyDescent="0.2"/>
    <row r="9483" x14ac:dyDescent="0.2"/>
    <row r="9484" x14ac:dyDescent="0.2"/>
    <row r="9485" x14ac:dyDescent="0.2"/>
    <row r="9486" x14ac:dyDescent="0.2"/>
    <row r="9487" x14ac:dyDescent="0.2"/>
    <row r="9488" x14ac:dyDescent="0.2"/>
    <row r="9489" x14ac:dyDescent="0.2"/>
    <row r="9490" x14ac:dyDescent="0.2"/>
    <row r="9491" x14ac:dyDescent="0.2"/>
    <row r="9492" x14ac:dyDescent="0.2"/>
    <row r="9493" x14ac:dyDescent="0.2"/>
    <row r="9494" x14ac:dyDescent="0.2"/>
    <row r="9495" x14ac:dyDescent="0.2"/>
    <row r="9496" x14ac:dyDescent="0.2"/>
    <row r="9497" x14ac:dyDescent="0.2"/>
    <row r="9498" x14ac:dyDescent="0.2"/>
    <row r="9499" x14ac:dyDescent="0.2"/>
    <row r="9500" x14ac:dyDescent="0.2"/>
    <row r="9501" x14ac:dyDescent="0.2"/>
    <row r="9502" x14ac:dyDescent="0.2"/>
    <row r="9503" x14ac:dyDescent="0.2"/>
    <row r="9504" x14ac:dyDescent="0.2"/>
    <row r="9505" x14ac:dyDescent="0.2"/>
    <row r="9506" x14ac:dyDescent="0.2"/>
    <row r="9507" x14ac:dyDescent="0.2"/>
    <row r="9508" x14ac:dyDescent="0.2"/>
    <row r="9509" x14ac:dyDescent="0.2"/>
    <row r="9510" x14ac:dyDescent="0.2"/>
    <row r="9511" x14ac:dyDescent="0.2"/>
    <row r="9512" x14ac:dyDescent="0.2"/>
    <row r="9513" x14ac:dyDescent="0.2"/>
    <row r="9514" x14ac:dyDescent="0.2"/>
    <row r="9515" x14ac:dyDescent="0.2"/>
    <row r="9516" x14ac:dyDescent="0.2"/>
    <row r="9517" x14ac:dyDescent="0.2"/>
    <row r="9518" x14ac:dyDescent="0.2"/>
    <row r="9519" x14ac:dyDescent="0.2"/>
    <row r="9520" x14ac:dyDescent="0.2"/>
    <row r="9521" x14ac:dyDescent="0.2"/>
    <row r="9522" x14ac:dyDescent="0.2"/>
    <row r="9523" x14ac:dyDescent="0.2"/>
    <row r="9524" x14ac:dyDescent="0.2"/>
    <row r="9525" x14ac:dyDescent="0.2"/>
    <row r="9526" x14ac:dyDescent="0.2"/>
    <row r="9527" x14ac:dyDescent="0.2"/>
    <row r="9528" x14ac:dyDescent="0.2"/>
    <row r="9529" x14ac:dyDescent="0.2"/>
    <row r="9530" x14ac:dyDescent="0.2"/>
    <row r="9531" x14ac:dyDescent="0.2"/>
    <row r="9532" x14ac:dyDescent="0.2"/>
    <row r="9533" x14ac:dyDescent="0.2"/>
    <row r="9534" x14ac:dyDescent="0.2"/>
    <row r="9535" x14ac:dyDescent="0.2"/>
    <row r="9536" x14ac:dyDescent="0.2"/>
    <row r="9537" x14ac:dyDescent="0.2"/>
    <row r="9538" x14ac:dyDescent="0.2"/>
    <row r="9539" x14ac:dyDescent="0.2"/>
    <row r="9540" x14ac:dyDescent="0.2"/>
    <row r="9541" x14ac:dyDescent="0.2"/>
    <row r="9542" x14ac:dyDescent="0.2"/>
    <row r="9543" x14ac:dyDescent="0.2"/>
    <row r="9544" x14ac:dyDescent="0.2"/>
    <row r="9545" x14ac:dyDescent="0.2"/>
    <row r="9546" x14ac:dyDescent="0.2"/>
    <row r="9547" x14ac:dyDescent="0.2"/>
    <row r="9548" x14ac:dyDescent="0.2"/>
    <row r="9549" x14ac:dyDescent="0.2"/>
    <row r="9550" x14ac:dyDescent="0.2"/>
    <row r="9551" x14ac:dyDescent="0.2"/>
    <row r="9552" x14ac:dyDescent="0.2"/>
    <row r="9553" x14ac:dyDescent="0.2"/>
    <row r="9554" x14ac:dyDescent="0.2"/>
    <row r="9555" x14ac:dyDescent="0.2"/>
    <row r="9556" x14ac:dyDescent="0.2"/>
    <row r="9557" x14ac:dyDescent="0.2"/>
    <row r="9558" x14ac:dyDescent="0.2"/>
    <row r="9559" x14ac:dyDescent="0.2"/>
    <row r="9560" x14ac:dyDescent="0.2"/>
    <row r="9561" x14ac:dyDescent="0.2"/>
    <row r="9562" x14ac:dyDescent="0.2"/>
    <row r="9563" x14ac:dyDescent="0.2"/>
    <row r="9564" x14ac:dyDescent="0.2"/>
    <row r="9565" x14ac:dyDescent="0.2"/>
    <row r="9566" x14ac:dyDescent="0.2"/>
    <row r="9567" x14ac:dyDescent="0.2"/>
    <row r="9568" x14ac:dyDescent="0.2"/>
    <row r="9569" x14ac:dyDescent="0.2"/>
    <row r="9570" x14ac:dyDescent="0.2"/>
    <row r="9571" x14ac:dyDescent="0.2"/>
    <row r="9572" x14ac:dyDescent="0.2"/>
    <row r="9573" x14ac:dyDescent="0.2"/>
    <row r="9574" x14ac:dyDescent="0.2"/>
    <row r="9575" x14ac:dyDescent="0.2"/>
    <row r="9576" x14ac:dyDescent="0.2"/>
    <row r="9577" x14ac:dyDescent="0.2"/>
    <row r="9578" x14ac:dyDescent="0.2"/>
    <row r="9579" x14ac:dyDescent="0.2"/>
    <row r="9580" x14ac:dyDescent="0.2"/>
    <row r="9581" x14ac:dyDescent="0.2"/>
    <row r="9582" x14ac:dyDescent="0.2"/>
    <row r="9583" x14ac:dyDescent="0.2"/>
    <row r="9584" x14ac:dyDescent="0.2"/>
    <row r="9585" x14ac:dyDescent="0.2"/>
    <row r="9586" x14ac:dyDescent="0.2"/>
    <row r="9587" x14ac:dyDescent="0.2"/>
    <row r="9588" x14ac:dyDescent="0.2"/>
    <row r="9589" x14ac:dyDescent="0.2"/>
    <row r="9590" x14ac:dyDescent="0.2"/>
    <row r="9591" x14ac:dyDescent="0.2"/>
    <row r="9592" x14ac:dyDescent="0.2"/>
    <row r="9593" x14ac:dyDescent="0.2"/>
    <row r="9594" x14ac:dyDescent="0.2"/>
    <row r="9595" x14ac:dyDescent="0.2"/>
    <row r="9596" x14ac:dyDescent="0.2"/>
    <row r="9597" x14ac:dyDescent="0.2"/>
    <row r="9598" x14ac:dyDescent="0.2"/>
    <row r="9599" x14ac:dyDescent="0.2"/>
    <row r="9600" x14ac:dyDescent="0.2"/>
    <row r="9601" x14ac:dyDescent="0.2"/>
    <row r="9602" x14ac:dyDescent="0.2"/>
    <row r="9603" x14ac:dyDescent="0.2"/>
    <row r="9604" x14ac:dyDescent="0.2"/>
    <row r="9605" x14ac:dyDescent="0.2"/>
    <row r="9606" x14ac:dyDescent="0.2"/>
    <row r="9607" x14ac:dyDescent="0.2"/>
    <row r="9608" x14ac:dyDescent="0.2"/>
    <row r="9609" x14ac:dyDescent="0.2"/>
    <row r="9610" x14ac:dyDescent="0.2"/>
    <row r="9611" x14ac:dyDescent="0.2"/>
    <row r="9612" x14ac:dyDescent="0.2"/>
    <row r="9613" x14ac:dyDescent="0.2"/>
    <row r="9614" x14ac:dyDescent="0.2"/>
    <row r="9615" x14ac:dyDescent="0.2"/>
    <row r="9616" x14ac:dyDescent="0.2"/>
    <row r="9617" x14ac:dyDescent="0.2"/>
    <row r="9618" x14ac:dyDescent="0.2"/>
    <row r="9619" x14ac:dyDescent="0.2"/>
    <row r="9620" x14ac:dyDescent="0.2"/>
    <row r="9621" x14ac:dyDescent="0.2"/>
    <row r="9622" x14ac:dyDescent="0.2"/>
    <row r="9623" x14ac:dyDescent="0.2"/>
    <row r="9624" x14ac:dyDescent="0.2"/>
    <row r="9625" x14ac:dyDescent="0.2"/>
    <row r="9626" x14ac:dyDescent="0.2"/>
    <row r="9627" x14ac:dyDescent="0.2"/>
    <row r="9628" x14ac:dyDescent="0.2"/>
    <row r="9629" x14ac:dyDescent="0.2"/>
    <row r="9630" x14ac:dyDescent="0.2"/>
    <row r="9631" x14ac:dyDescent="0.2"/>
    <row r="9632" x14ac:dyDescent="0.2"/>
    <row r="9633" x14ac:dyDescent="0.2"/>
    <row r="9634" x14ac:dyDescent="0.2"/>
    <row r="9635" x14ac:dyDescent="0.2"/>
    <row r="9636" x14ac:dyDescent="0.2"/>
    <row r="9637" x14ac:dyDescent="0.2"/>
    <row r="9638" x14ac:dyDescent="0.2"/>
    <row r="9639" x14ac:dyDescent="0.2"/>
    <row r="9640" x14ac:dyDescent="0.2"/>
    <row r="9641" x14ac:dyDescent="0.2"/>
    <row r="9642" x14ac:dyDescent="0.2"/>
    <row r="9643" x14ac:dyDescent="0.2"/>
    <row r="9644" x14ac:dyDescent="0.2"/>
    <row r="9645" x14ac:dyDescent="0.2"/>
    <row r="9646" x14ac:dyDescent="0.2"/>
    <row r="9647" x14ac:dyDescent="0.2"/>
    <row r="9648" x14ac:dyDescent="0.2"/>
    <row r="9649" x14ac:dyDescent="0.2"/>
    <row r="9650" x14ac:dyDescent="0.2"/>
    <row r="9651" x14ac:dyDescent="0.2"/>
    <row r="9652" x14ac:dyDescent="0.2"/>
    <row r="9653" x14ac:dyDescent="0.2"/>
    <row r="9654" x14ac:dyDescent="0.2"/>
    <row r="9655" x14ac:dyDescent="0.2"/>
    <row r="9656" x14ac:dyDescent="0.2"/>
    <row r="9657" x14ac:dyDescent="0.2"/>
    <row r="9658" x14ac:dyDescent="0.2"/>
    <row r="9659" x14ac:dyDescent="0.2"/>
    <row r="9660" x14ac:dyDescent="0.2"/>
    <row r="9661" x14ac:dyDescent="0.2"/>
    <row r="9662" x14ac:dyDescent="0.2"/>
    <row r="9663" x14ac:dyDescent="0.2"/>
    <row r="9664" x14ac:dyDescent="0.2"/>
    <row r="9665" x14ac:dyDescent="0.2"/>
    <row r="9666" x14ac:dyDescent="0.2"/>
    <row r="9667" x14ac:dyDescent="0.2"/>
    <row r="9668" x14ac:dyDescent="0.2"/>
    <row r="9669" x14ac:dyDescent="0.2"/>
    <row r="9670" x14ac:dyDescent="0.2"/>
    <row r="9671" x14ac:dyDescent="0.2"/>
    <row r="9672" x14ac:dyDescent="0.2"/>
    <row r="9673" x14ac:dyDescent="0.2"/>
    <row r="9674" x14ac:dyDescent="0.2"/>
    <row r="9675" x14ac:dyDescent="0.2"/>
    <row r="9676" x14ac:dyDescent="0.2"/>
    <row r="9677" x14ac:dyDescent="0.2"/>
    <row r="9678" x14ac:dyDescent="0.2"/>
    <row r="9679" x14ac:dyDescent="0.2"/>
    <row r="9680" x14ac:dyDescent="0.2"/>
    <row r="9681" x14ac:dyDescent="0.2"/>
    <row r="9682" x14ac:dyDescent="0.2"/>
    <row r="9683" x14ac:dyDescent="0.2"/>
    <row r="9684" x14ac:dyDescent="0.2"/>
    <row r="9685" x14ac:dyDescent="0.2"/>
    <row r="9686" x14ac:dyDescent="0.2"/>
    <row r="9687" x14ac:dyDescent="0.2"/>
    <row r="9688" x14ac:dyDescent="0.2"/>
    <row r="9689" x14ac:dyDescent="0.2"/>
    <row r="9690" x14ac:dyDescent="0.2"/>
    <row r="9691" x14ac:dyDescent="0.2"/>
    <row r="9692" x14ac:dyDescent="0.2"/>
    <row r="9693" x14ac:dyDescent="0.2"/>
    <row r="9694" x14ac:dyDescent="0.2"/>
    <row r="9695" x14ac:dyDescent="0.2"/>
    <row r="9696" x14ac:dyDescent="0.2"/>
    <row r="9697" x14ac:dyDescent="0.2"/>
    <row r="9698" x14ac:dyDescent="0.2"/>
    <row r="9699" x14ac:dyDescent="0.2"/>
    <row r="9700" x14ac:dyDescent="0.2"/>
    <row r="9701" x14ac:dyDescent="0.2"/>
    <row r="9702" x14ac:dyDescent="0.2"/>
    <row r="9703" x14ac:dyDescent="0.2"/>
    <row r="9704" x14ac:dyDescent="0.2"/>
    <row r="9705" x14ac:dyDescent="0.2"/>
    <row r="9706" x14ac:dyDescent="0.2"/>
    <row r="9707" x14ac:dyDescent="0.2"/>
    <row r="9708" x14ac:dyDescent="0.2"/>
    <row r="9709" x14ac:dyDescent="0.2"/>
    <row r="9710" x14ac:dyDescent="0.2"/>
    <row r="9711" x14ac:dyDescent="0.2"/>
    <row r="9712" x14ac:dyDescent="0.2"/>
    <row r="9713" x14ac:dyDescent="0.2"/>
    <row r="9714" x14ac:dyDescent="0.2"/>
    <row r="9715" x14ac:dyDescent="0.2"/>
    <row r="9716" x14ac:dyDescent="0.2"/>
    <row r="9717" x14ac:dyDescent="0.2"/>
    <row r="9718" x14ac:dyDescent="0.2"/>
    <row r="9719" x14ac:dyDescent="0.2"/>
    <row r="9720" x14ac:dyDescent="0.2"/>
    <row r="9721" x14ac:dyDescent="0.2"/>
    <row r="9722" x14ac:dyDescent="0.2"/>
    <row r="9723" x14ac:dyDescent="0.2"/>
    <row r="9724" x14ac:dyDescent="0.2"/>
    <row r="9725" x14ac:dyDescent="0.2"/>
    <row r="9726" x14ac:dyDescent="0.2"/>
    <row r="9727" x14ac:dyDescent="0.2"/>
    <row r="9728" x14ac:dyDescent="0.2"/>
    <row r="9729" x14ac:dyDescent="0.2"/>
    <row r="9730" x14ac:dyDescent="0.2"/>
    <row r="9731" x14ac:dyDescent="0.2"/>
    <row r="9732" x14ac:dyDescent="0.2"/>
    <row r="9733" x14ac:dyDescent="0.2"/>
    <row r="9734" x14ac:dyDescent="0.2"/>
    <row r="9735" x14ac:dyDescent="0.2"/>
    <row r="9736" x14ac:dyDescent="0.2"/>
    <row r="9737" x14ac:dyDescent="0.2"/>
    <row r="9738" x14ac:dyDescent="0.2"/>
    <row r="9739" x14ac:dyDescent="0.2"/>
    <row r="9740" x14ac:dyDescent="0.2"/>
    <row r="9741" x14ac:dyDescent="0.2"/>
    <row r="9742" x14ac:dyDescent="0.2"/>
    <row r="9743" x14ac:dyDescent="0.2"/>
    <row r="9744" x14ac:dyDescent="0.2"/>
    <row r="9745" x14ac:dyDescent="0.2"/>
    <row r="9746" x14ac:dyDescent="0.2"/>
    <row r="9747" x14ac:dyDescent="0.2"/>
    <row r="9748" x14ac:dyDescent="0.2"/>
    <row r="9749" x14ac:dyDescent="0.2"/>
    <row r="9750" x14ac:dyDescent="0.2"/>
    <row r="9751" x14ac:dyDescent="0.2"/>
    <row r="9752" x14ac:dyDescent="0.2"/>
    <row r="9753" x14ac:dyDescent="0.2"/>
    <row r="9754" x14ac:dyDescent="0.2"/>
    <row r="9755" x14ac:dyDescent="0.2"/>
    <row r="9756" x14ac:dyDescent="0.2"/>
    <row r="9757" x14ac:dyDescent="0.2"/>
    <row r="9758" x14ac:dyDescent="0.2"/>
    <row r="9759" x14ac:dyDescent="0.2"/>
    <row r="9760" x14ac:dyDescent="0.2"/>
    <row r="9761" x14ac:dyDescent="0.2"/>
    <row r="9762" x14ac:dyDescent="0.2"/>
    <row r="9763" x14ac:dyDescent="0.2"/>
    <row r="9764" x14ac:dyDescent="0.2"/>
    <row r="9765" x14ac:dyDescent="0.2"/>
    <row r="9766" x14ac:dyDescent="0.2"/>
    <row r="9767" x14ac:dyDescent="0.2"/>
    <row r="9768" x14ac:dyDescent="0.2"/>
    <row r="9769" x14ac:dyDescent="0.2"/>
    <row r="9770" x14ac:dyDescent="0.2"/>
    <row r="9771" x14ac:dyDescent="0.2"/>
    <row r="9772" x14ac:dyDescent="0.2"/>
    <row r="9773" x14ac:dyDescent="0.2"/>
    <row r="9774" x14ac:dyDescent="0.2"/>
    <row r="9775" x14ac:dyDescent="0.2"/>
    <row r="9776" x14ac:dyDescent="0.2"/>
    <row r="9777" x14ac:dyDescent="0.2"/>
    <row r="9778" x14ac:dyDescent="0.2"/>
    <row r="9779" x14ac:dyDescent="0.2"/>
    <row r="9780" x14ac:dyDescent="0.2"/>
    <row r="9781" x14ac:dyDescent="0.2"/>
    <row r="9782" x14ac:dyDescent="0.2"/>
    <row r="9783" x14ac:dyDescent="0.2"/>
    <row r="9784" x14ac:dyDescent="0.2"/>
    <row r="9785" x14ac:dyDescent="0.2"/>
    <row r="9786" x14ac:dyDescent="0.2"/>
    <row r="9787" x14ac:dyDescent="0.2"/>
    <row r="9788" x14ac:dyDescent="0.2"/>
    <row r="9789" x14ac:dyDescent="0.2"/>
    <row r="9790" x14ac:dyDescent="0.2"/>
    <row r="9791" x14ac:dyDescent="0.2"/>
    <row r="9792" x14ac:dyDescent="0.2"/>
    <row r="9793" x14ac:dyDescent="0.2"/>
    <row r="9794" x14ac:dyDescent="0.2"/>
    <row r="9795" x14ac:dyDescent="0.2"/>
    <row r="9796" x14ac:dyDescent="0.2"/>
    <row r="9797" x14ac:dyDescent="0.2"/>
    <row r="9798" x14ac:dyDescent="0.2"/>
    <row r="9799" x14ac:dyDescent="0.2"/>
    <row r="9800" x14ac:dyDescent="0.2"/>
    <row r="9801" x14ac:dyDescent="0.2"/>
    <row r="9802" x14ac:dyDescent="0.2"/>
    <row r="9803" x14ac:dyDescent="0.2"/>
    <row r="9804" x14ac:dyDescent="0.2"/>
    <row r="9805" x14ac:dyDescent="0.2"/>
    <row r="9806" x14ac:dyDescent="0.2"/>
    <row r="9807" x14ac:dyDescent="0.2"/>
    <row r="9808" x14ac:dyDescent="0.2"/>
    <row r="9809" x14ac:dyDescent="0.2"/>
    <row r="9810" x14ac:dyDescent="0.2"/>
    <row r="9811" x14ac:dyDescent="0.2"/>
    <row r="9812" x14ac:dyDescent="0.2"/>
    <row r="9813" x14ac:dyDescent="0.2"/>
    <row r="9814" x14ac:dyDescent="0.2"/>
    <row r="9815" x14ac:dyDescent="0.2"/>
    <row r="9816" x14ac:dyDescent="0.2"/>
    <row r="9817" x14ac:dyDescent="0.2"/>
    <row r="9818" x14ac:dyDescent="0.2"/>
    <row r="9819" x14ac:dyDescent="0.2"/>
    <row r="9820" x14ac:dyDescent="0.2"/>
    <row r="9821" x14ac:dyDescent="0.2"/>
    <row r="9822" x14ac:dyDescent="0.2"/>
    <row r="9823" x14ac:dyDescent="0.2"/>
    <row r="9824" x14ac:dyDescent="0.2"/>
    <row r="9825" x14ac:dyDescent="0.2"/>
    <row r="9826" x14ac:dyDescent="0.2"/>
    <row r="9827" x14ac:dyDescent="0.2"/>
    <row r="9828" x14ac:dyDescent="0.2"/>
    <row r="9829" x14ac:dyDescent="0.2"/>
    <row r="9830" x14ac:dyDescent="0.2"/>
    <row r="9831" x14ac:dyDescent="0.2"/>
    <row r="9832" x14ac:dyDescent="0.2"/>
    <row r="9833" x14ac:dyDescent="0.2"/>
    <row r="9834" x14ac:dyDescent="0.2"/>
    <row r="9835" x14ac:dyDescent="0.2"/>
    <row r="9836" x14ac:dyDescent="0.2"/>
    <row r="9837" x14ac:dyDescent="0.2"/>
    <row r="9838" x14ac:dyDescent="0.2"/>
    <row r="9839" x14ac:dyDescent="0.2"/>
    <row r="9840" x14ac:dyDescent="0.2"/>
    <row r="9841" x14ac:dyDescent="0.2"/>
    <row r="9842" x14ac:dyDescent="0.2"/>
    <row r="9843" x14ac:dyDescent="0.2"/>
    <row r="9844" x14ac:dyDescent="0.2"/>
    <row r="9845" x14ac:dyDescent="0.2"/>
    <row r="9846" x14ac:dyDescent="0.2"/>
    <row r="9847" x14ac:dyDescent="0.2"/>
    <row r="9848" x14ac:dyDescent="0.2"/>
    <row r="9849" x14ac:dyDescent="0.2"/>
    <row r="9850" x14ac:dyDescent="0.2"/>
    <row r="9851" x14ac:dyDescent="0.2"/>
    <row r="9852" x14ac:dyDescent="0.2"/>
    <row r="9853" x14ac:dyDescent="0.2"/>
    <row r="9854" x14ac:dyDescent="0.2"/>
    <row r="9855" x14ac:dyDescent="0.2"/>
    <row r="9856" x14ac:dyDescent="0.2"/>
    <row r="9857" x14ac:dyDescent="0.2"/>
    <row r="9858" x14ac:dyDescent="0.2"/>
    <row r="9859" x14ac:dyDescent="0.2"/>
    <row r="9860" x14ac:dyDescent="0.2"/>
    <row r="9861" x14ac:dyDescent="0.2"/>
    <row r="9862" x14ac:dyDescent="0.2"/>
    <row r="9863" x14ac:dyDescent="0.2"/>
    <row r="9864" x14ac:dyDescent="0.2"/>
    <row r="9865" x14ac:dyDescent="0.2"/>
    <row r="9866" x14ac:dyDescent="0.2"/>
    <row r="9867" x14ac:dyDescent="0.2"/>
    <row r="9868" x14ac:dyDescent="0.2"/>
    <row r="9869" x14ac:dyDescent="0.2"/>
    <row r="9870" x14ac:dyDescent="0.2"/>
    <row r="9871" x14ac:dyDescent="0.2"/>
    <row r="9872" x14ac:dyDescent="0.2"/>
    <row r="9873" x14ac:dyDescent="0.2"/>
    <row r="9874" x14ac:dyDescent="0.2"/>
    <row r="9875" x14ac:dyDescent="0.2"/>
    <row r="9876" x14ac:dyDescent="0.2"/>
    <row r="9877" x14ac:dyDescent="0.2"/>
    <row r="9878" x14ac:dyDescent="0.2"/>
    <row r="9879" x14ac:dyDescent="0.2"/>
    <row r="9880" x14ac:dyDescent="0.2"/>
    <row r="9881" x14ac:dyDescent="0.2"/>
    <row r="9882" x14ac:dyDescent="0.2"/>
    <row r="9883" x14ac:dyDescent="0.2"/>
    <row r="9884" x14ac:dyDescent="0.2"/>
    <row r="9885" x14ac:dyDescent="0.2"/>
    <row r="9886" x14ac:dyDescent="0.2"/>
    <row r="9887" x14ac:dyDescent="0.2"/>
    <row r="9888" x14ac:dyDescent="0.2"/>
    <row r="9889" x14ac:dyDescent="0.2"/>
    <row r="9890" x14ac:dyDescent="0.2"/>
    <row r="9891" x14ac:dyDescent="0.2"/>
    <row r="9892" x14ac:dyDescent="0.2"/>
    <row r="9893" x14ac:dyDescent="0.2"/>
    <row r="9894" x14ac:dyDescent="0.2"/>
    <row r="9895" x14ac:dyDescent="0.2"/>
    <row r="9896" x14ac:dyDescent="0.2"/>
    <row r="9897" x14ac:dyDescent="0.2"/>
    <row r="9898" x14ac:dyDescent="0.2"/>
    <row r="9899" x14ac:dyDescent="0.2"/>
    <row r="9900" x14ac:dyDescent="0.2"/>
    <row r="9901" x14ac:dyDescent="0.2"/>
    <row r="9902" x14ac:dyDescent="0.2"/>
    <row r="9903" x14ac:dyDescent="0.2"/>
    <row r="9904" x14ac:dyDescent="0.2"/>
    <row r="9905" x14ac:dyDescent="0.2"/>
    <row r="9906" x14ac:dyDescent="0.2"/>
    <row r="9907" x14ac:dyDescent="0.2"/>
    <row r="9908" x14ac:dyDescent="0.2"/>
    <row r="9909" x14ac:dyDescent="0.2"/>
    <row r="9910" x14ac:dyDescent="0.2"/>
    <row r="9911" x14ac:dyDescent="0.2"/>
    <row r="9912" x14ac:dyDescent="0.2"/>
    <row r="9913" x14ac:dyDescent="0.2"/>
    <row r="9914" x14ac:dyDescent="0.2"/>
    <row r="9915" x14ac:dyDescent="0.2"/>
    <row r="9916" x14ac:dyDescent="0.2"/>
    <row r="9917" x14ac:dyDescent="0.2"/>
    <row r="9918" x14ac:dyDescent="0.2"/>
    <row r="9919" x14ac:dyDescent="0.2"/>
    <row r="9920" x14ac:dyDescent="0.2"/>
    <row r="9921" x14ac:dyDescent="0.2"/>
    <row r="9922" x14ac:dyDescent="0.2"/>
    <row r="9923" x14ac:dyDescent="0.2"/>
    <row r="9924" x14ac:dyDescent="0.2"/>
    <row r="9925" x14ac:dyDescent="0.2"/>
    <row r="9926" x14ac:dyDescent="0.2"/>
    <row r="9927" x14ac:dyDescent="0.2"/>
    <row r="9928" x14ac:dyDescent="0.2"/>
    <row r="9929" x14ac:dyDescent="0.2"/>
    <row r="9930" x14ac:dyDescent="0.2"/>
    <row r="9931" x14ac:dyDescent="0.2"/>
    <row r="9932" x14ac:dyDescent="0.2"/>
    <row r="9933" x14ac:dyDescent="0.2"/>
    <row r="9934" x14ac:dyDescent="0.2"/>
    <row r="9935" x14ac:dyDescent="0.2"/>
    <row r="9936" x14ac:dyDescent="0.2"/>
    <row r="9937" x14ac:dyDescent="0.2"/>
    <row r="9938" x14ac:dyDescent="0.2"/>
    <row r="9939" x14ac:dyDescent="0.2"/>
    <row r="9940" x14ac:dyDescent="0.2"/>
    <row r="9941" x14ac:dyDescent="0.2"/>
    <row r="9942" x14ac:dyDescent="0.2"/>
    <row r="9943" x14ac:dyDescent="0.2"/>
    <row r="9944" x14ac:dyDescent="0.2"/>
    <row r="9945" x14ac:dyDescent="0.2"/>
    <row r="9946" x14ac:dyDescent="0.2"/>
    <row r="9947" x14ac:dyDescent="0.2"/>
    <row r="9948" x14ac:dyDescent="0.2"/>
    <row r="9949" x14ac:dyDescent="0.2"/>
    <row r="9950" x14ac:dyDescent="0.2"/>
    <row r="9951" x14ac:dyDescent="0.2"/>
    <row r="9952" x14ac:dyDescent="0.2"/>
    <row r="9953" x14ac:dyDescent="0.2"/>
    <row r="9954" x14ac:dyDescent="0.2"/>
    <row r="9955" x14ac:dyDescent="0.2"/>
    <row r="9956" x14ac:dyDescent="0.2"/>
    <row r="9957" x14ac:dyDescent="0.2"/>
    <row r="9958" x14ac:dyDescent="0.2"/>
    <row r="9959" x14ac:dyDescent="0.2"/>
    <row r="9960" x14ac:dyDescent="0.2"/>
    <row r="9961" x14ac:dyDescent="0.2"/>
    <row r="9962" x14ac:dyDescent="0.2"/>
    <row r="9963" x14ac:dyDescent="0.2"/>
    <row r="9964" x14ac:dyDescent="0.2"/>
    <row r="9965" x14ac:dyDescent="0.2"/>
    <row r="9966" x14ac:dyDescent="0.2"/>
    <row r="9967" x14ac:dyDescent="0.2"/>
    <row r="9968" x14ac:dyDescent="0.2"/>
    <row r="9969" x14ac:dyDescent="0.2"/>
    <row r="9970" x14ac:dyDescent="0.2"/>
    <row r="9971" x14ac:dyDescent="0.2"/>
    <row r="9972" x14ac:dyDescent="0.2"/>
    <row r="9973" x14ac:dyDescent="0.2"/>
    <row r="9974" x14ac:dyDescent="0.2"/>
    <row r="9975" x14ac:dyDescent="0.2"/>
    <row r="9976" x14ac:dyDescent="0.2"/>
    <row r="9977" x14ac:dyDescent="0.2"/>
    <row r="9978" x14ac:dyDescent="0.2"/>
    <row r="9979" x14ac:dyDescent="0.2"/>
    <row r="9980" x14ac:dyDescent="0.2"/>
    <row r="9981" x14ac:dyDescent="0.2"/>
    <row r="9982" x14ac:dyDescent="0.2"/>
    <row r="9983" x14ac:dyDescent="0.2"/>
    <row r="9984" x14ac:dyDescent="0.2"/>
    <row r="9985" x14ac:dyDescent="0.2"/>
    <row r="9986" x14ac:dyDescent="0.2"/>
    <row r="9987" x14ac:dyDescent="0.2"/>
    <row r="9988" x14ac:dyDescent="0.2"/>
    <row r="9989" x14ac:dyDescent="0.2"/>
    <row r="9990" x14ac:dyDescent="0.2"/>
    <row r="9991" x14ac:dyDescent="0.2"/>
    <row r="9992" x14ac:dyDescent="0.2"/>
    <row r="9993" x14ac:dyDescent="0.2"/>
    <row r="9994" x14ac:dyDescent="0.2"/>
    <row r="9995" x14ac:dyDescent="0.2"/>
    <row r="9996" x14ac:dyDescent="0.2"/>
    <row r="9997" x14ac:dyDescent="0.2"/>
    <row r="9998" x14ac:dyDescent="0.2"/>
    <row r="9999" x14ac:dyDescent="0.2"/>
    <row r="10000" x14ac:dyDescent="0.2"/>
    <row r="10001" x14ac:dyDescent="0.2"/>
    <row r="10002" x14ac:dyDescent="0.2"/>
    <row r="10003" x14ac:dyDescent="0.2"/>
    <row r="10004" x14ac:dyDescent="0.2"/>
    <row r="10005" x14ac:dyDescent="0.2"/>
    <row r="10006" x14ac:dyDescent="0.2"/>
    <row r="10007" x14ac:dyDescent="0.2"/>
    <row r="10008" x14ac:dyDescent="0.2"/>
    <row r="10009" x14ac:dyDescent="0.2"/>
    <row r="10010" x14ac:dyDescent="0.2"/>
    <row r="10011" x14ac:dyDescent="0.2"/>
    <row r="10012" x14ac:dyDescent="0.2"/>
    <row r="10013" x14ac:dyDescent="0.2"/>
    <row r="10014" x14ac:dyDescent="0.2"/>
    <row r="10015" x14ac:dyDescent="0.2"/>
    <row r="10016" x14ac:dyDescent="0.2"/>
    <row r="10017" x14ac:dyDescent="0.2"/>
    <row r="10018" x14ac:dyDescent="0.2"/>
    <row r="10019" x14ac:dyDescent="0.2"/>
    <row r="10020" x14ac:dyDescent="0.2"/>
    <row r="10021" x14ac:dyDescent="0.2"/>
    <row r="10022" x14ac:dyDescent="0.2"/>
    <row r="10023" x14ac:dyDescent="0.2"/>
    <row r="10024" x14ac:dyDescent="0.2"/>
    <row r="10025" x14ac:dyDescent="0.2"/>
    <row r="10026" x14ac:dyDescent="0.2"/>
    <row r="10027" x14ac:dyDescent="0.2"/>
    <row r="10028" x14ac:dyDescent="0.2"/>
    <row r="10029" x14ac:dyDescent="0.2"/>
    <row r="10030" x14ac:dyDescent="0.2"/>
    <row r="10031" x14ac:dyDescent="0.2"/>
    <row r="10032" x14ac:dyDescent="0.2"/>
    <row r="10033" x14ac:dyDescent="0.2"/>
    <row r="10034" x14ac:dyDescent="0.2"/>
    <row r="10035" x14ac:dyDescent="0.2"/>
    <row r="10036" x14ac:dyDescent="0.2"/>
    <row r="10037" x14ac:dyDescent="0.2"/>
    <row r="10038" x14ac:dyDescent="0.2"/>
    <row r="10039" x14ac:dyDescent="0.2"/>
    <row r="10040" x14ac:dyDescent="0.2"/>
    <row r="10041" x14ac:dyDescent="0.2"/>
    <row r="10042" x14ac:dyDescent="0.2"/>
    <row r="10043" x14ac:dyDescent="0.2"/>
    <row r="10044" x14ac:dyDescent="0.2"/>
    <row r="10045" x14ac:dyDescent="0.2"/>
    <row r="10046" x14ac:dyDescent="0.2"/>
    <row r="10047" x14ac:dyDescent="0.2"/>
    <row r="10048" x14ac:dyDescent="0.2"/>
    <row r="10049" x14ac:dyDescent="0.2"/>
    <row r="10050" x14ac:dyDescent="0.2"/>
    <row r="10051" x14ac:dyDescent="0.2"/>
    <row r="10052" x14ac:dyDescent="0.2"/>
    <row r="10053" x14ac:dyDescent="0.2"/>
    <row r="10054" x14ac:dyDescent="0.2"/>
    <row r="10055" x14ac:dyDescent="0.2"/>
    <row r="10056" x14ac:dyDescent="0.2"/>
    <row r="10057" x14ac:dyDescent="0.2"/>
    <row r="10058" x14ac:dyDescent="0.2"/>
    <row r="10059" x14ac:dyDescent="0.2"/>
    <row r="10060" x14ac:dyDescent="0.2"/>
    <row r="10061" x14ac:dyDescent="0.2"/>
    <row r="10062" x14ac:dyDescent="0.2"/>
    <row r="10063" x14ac:dyDescent="0.2"/>
    <row r="10064" x14ac:dyDescent="0.2"/>
    <row r="10065" x14ac:dyDescent="0.2"/>
    <row r="10066" x14ac:dyDescent="0.2"/>
    <row r="10067" x14ac:dyDescent="0.2"/>
    <row r="10068" x14ac:dyDescent="0.2"/>
    <row r="10069" x14ac:dyDescent="0.2"/>
    <row r="10070" x14ac:dyDescent="0.2"/>
    <row r="10071" x14ac:dyDescent="0.2"/>
    <row r="10072" x14ac:dyDescent="0.2"/>
    <row r="10073" x14ac:dyDescent="0.2"/>
    <row r="10074" x14ac:dyDescent="0.2"/>
    <row r="10075" x14ac:dyDescent="0.2"/>
    <row r="10076" x14ac:dyDescent="0.2"/>
    <row r="10077" x14ac:dyDescent="0.2"/>
    <row r="10078" x14ac:dyDescent="0.2"/>
    <row r="10079" x14ac:dyDescent="0.2"/>
    <row r="10080" x14ac:dyDescent="0.2"/>
    <row r="10081" x14ac:dyDescent="0.2"/>
    <row r="10082" x14ac:dyDescent="0.2"/>
    <row r="10083" x14ac:dyDescent="0.2"/>
    <row r="10084" x14ac:dyDescent="0.2"/>
    <row r="10085" x14ac:dyDescent="0.2"/>
    <row r="10086" x14ac:dyDescent="0.2"/>
    <row r="10087" x14ac:dyDescent="0.2"/>
    <row r="10088" x14ac:dyDescent="0.2"/>
    <row r="10089" x14ac:dyDescent="0.2"/>
    <row r="10090" x14ac:dyDescent="0.2"/>
    <row r="10091" x14ac:dyDescent="0.2"/>
    <row r="10092" x14ac:dyDescent="0.2"/>
    <row r="10093" x14ac:dyDescent="0.2"/>
    <row r="10094" x14ac:dyDescent="0.2"/>
    <row r="10095" x14ac:dyDescent="0.2"/>
    <row r="10096" x14ac:dyDescent="0.2"/>
    <row r="10097" x14ac:dyDescent="0.2"/>
    <row r="10098" x14ac:dyDescent="0.2"/>
    <row r="10099" x14ac:dyDescent="0.2"/>
    <row r="10100" x14ac:dyDescent="0.2"/>
    <row r="10101" x14ac:dyDescent="0.2"/>
    <row r="10102" x14ac:dyDescent="0.2"/>
    <row r="10103" x14ac:dyDescent="0.2"/>
    <row r="10104" x14ac:dyDescent="0.2"/>
    <row r="10105" x14ac:dyDescent="0.2"/>
    <row r="10106" x14ac:dyDescent="0.2"/>
    <row r="10107" x14ac:dyDescent="0.2"/>
    <row r="10108" x14ac:dyDescent="0.2"/>
    <row r="10109" x14ac:dyDescent="0.2"/>
    <row r="10110" x14ac:dyDescent="0.2"/>
    <row r="10111" x14ac:dyDescent="0.2"/>
    <row r="10112" x14ac:dyDescent="0.2"/>
    <row r="10113" x14ac:dyDescent="0.2"/>
    <row r="10114" x14ac:dyDescent="0.2"/>
    <row r="10115" x14ac:dyDescent="0.2"/>
    <row r="10116" x14ac:dyDescent="0.2"/>
    <row r="10117" x14ac:dyDescent="0.2"/>
    <row r="10118" x14ac:dyDescent="0.2"/>
    <row r="10119" x14ac:dyDescent="0.2"/>
    <row r="10120" x14ac:dyDescent="0.2"/>
    <row r="10121" x14ac:dyDescent="0.2"/>
    <row r="10122" x14ac:dyDescent="0.2"/>
    <row r="10123" x14ac:dyDescent="0.2"/>
    <row r="10124" x14ac:dyDescent="0.2"/>
    <row r="10125" x14ac:dyDescent="0.2"/>
    <row r="10126" x14ac:dyDescent="0.2"/>
    <row r="10127" x14ac:dyDescent="0.2"/>
    <row r="10128" x14ac:dyDescent="0.2"/>
    <row r="10129" x14ac:dyDescent="0.2"/>
    <row r="10130" x14ac:dyDescent="0.2"/>
    <row r="10131" x14ac:dyDescent="0.2"/>
    <row r="10132" x14ac:dyDescent="0.2"/>
    <row r="10133" x14ac:dyDescent="0.2"/>
    <row r="10134" x14ac:dyDescent="0.2"/>
    <row r="10135" x14ac:dyDescent="0.2"/>
    <row r="10136" x14ac:dyDescent="0.2"/>
    <row r="10137" x14ac:dyDescent="0.2"/>
    <row r="10138" x14ac:dyDescent="0.2"/>
    <row r="10139" x14ac:dyDescent="0.2"/>
    <row r="10140" x14ac:dyDescent="0.2"/>
    <row r="10141" x14ac:dyDescent="0.2"/>
    <row r="10142" x14ac:dyDescent="0.2"/>
    <row r="10143" x14ac:dyDescent="0.2"/>
    <row r="10144" x14ac:dyDescent="0.2"/>
    <row r="10145" x14ac:dyDescent="0.2"/>
    <row r="10146" x14ac:dyDescent="0.2"/>
    <row r="10147" x14ac:dyDescent="0.2"/>
    <row r="10148" x14ac:dyDescent="0.2"/>
    <row r="10149" x14ac:dyDescent="0.2"/>
    <row r="10150" x14ac:dyDescent="0.2"/>
    <row r="10151" x14ac:dyDescent="0.2"/>
    <row r="10152" x14ac:dyDescent="0.2"/>
    <row r="10153" x14ac:dyDescent="0.2"/>
    <row r="10154" x14ac:dyDescent="0.2"/>
    <row r="10155" x14ac:dyDescent="0.2"/>
    <row r="10156" x14ac:dyDescent="0.2"/>
    <row r="10157" x14ac:dyDescent="0.2"/>
    <row r="10158" x14ac:dyDescent="0.2"/>
    <row r="10159" x14ac:dyDescent="0.2"/>
    <row r="10160" x14ac:dyDescent="0.2"/>
    <row r="10161" x14ac:dyDescent="0.2"/>
    <row r="10162" x14ac:dyDescent="0.2"/>
    <row r="10163" x14ac:dyDescent="0.2"/>
    <row r="10164" x14ac:dyDescent="0.2"/>
    <row r="10165" x14ac:dyDescent="0.2"/>
    <row r="10166" x14ac:dyDescent="0.2"/>
    <row r="10167" x14ac:dyDescent="0.2"/>
    <row r="10168" x14ac:dyDescent="0.2"/>
    <row r="10169" x14ac:dyDescent="0.2"/>
    <row r="10170" x14ac:dyDescent="0.2"/>
    <row r="10171" x14ac:dyDescent="0.2"/>
    <row r="10172" x14ac:dyDescent="0.2"/>
    <row r="10173" x14ac:dyDescent="0.2"/>
    <row r="10174" x14ac:dyDescent="0.2"/>
    <row r="10175" x14ac:dyDescent="0.2"/>
    <row r="10176" x14ac:dyDescent="0.2"/>
    <row r="10177" x14ac:dyDescent="0.2"/>
    <row r="10178" x14ac:dyDescent="0.2"/>
    <row r="10179" x14ac:dyDescent="0.2"/>
    <row r="10180" x14ac:dyDescent="0.2"/>
    <row r="10181" x14ac:dyDescent="0.2"/>
    <row r="10182" x14ac:dyDescent="0.2"/>
    <row r="10183" x14ac:dyDescent="0.2"/>
    <row r="10184" x14ac:dyDescent="0.2"/>
    <row r="10185" x14ac:dyDescent="0.2"/>
    <row r="10186" x14ac:dyDescent="0.2"/>
    <row r="10187" x14ac:dyDescent="0.2"/>
    <row r="10188" x14ac:dyDescent="0.2"/>
    <row r="10189" x14ac:dyDescent="0.2"/>
    <row r="10190" x14ac:dyDescent="0.2"/>
    <row r="10191" x14ac:dyDescent="0.2"/>
    <row r="10192" x14ac:dyDescent="0.2"/>
    <row r="10193" x14ac:dyDescent="0.2"/>
    <row r="10194" x14ac:dyDescent="0.2"/>
    <row r="10195" x14ac:dyDescent="0.2"/>
    <row r="10196" x14ac:dyDescent="0.2"/>
    <row r="10197" x14ac:dyDescent="0.2"/>
    <row r="10198" x14ac:dyDescent="0.2"/>
    <row r="10199" x14ac:dyDescent="0.2"/>
    <row r="10200" x14ac:dyDescent="0.2"/>
    <row r="10201" x14ac:dyDescent="0.2"/>
    <row r="10202" x14ac:dyDescent="0.2"/>
    <row r="10203" x14ac:dyDescent="0.2"/>
    <row r="10204" x14ac:dyDescent="0.2"/>
    <row r="10205" x14ac:dyDescent="0.2"/>
    <row r="10206" x14ac:dyDescent="0.2"/>
    <row r="10207" x14ac:dyDescent="0.2"/>
    <row r="10208" x14ac:dyDescent="0.2"/>
    <row r="10209" x14ac:dyDescent="0.2"/>
    <row r="10210" x14ac:dyDescent="0.2"/>
    <row r="10211" x14ac:dyDescent="0.2"/>
    <row r="10212" x14ac:dyDescent="0.2"/>
    <row r="10213" x14ac:dyDescent="0.2"/>
    <row r="10214" x14ac:dyDescent="0.2"/>
    <row r="10215" x14ac:dyDescent="0.2"/>
    <row r="10216" x14ac:dyDescent="0.2"/>
    <row r="10217" x14ac:dyDescent="0.2"/>
    <row r="10218" x14ac:dyDescent="0.2"/>
    <row r="10219" x14ac:dyDescent="0.2"/>
    <row r="10220" x14ac:dyDescent="0.2"/>
    <row r="10221" x14ac:dyDescent="0.2"/>
    <row r="10222" x14ac:dyDescent="0.2"/>
    <row r="10223" x14ac:dyDescent="0.2"/>
    <row r="10224" x14ac:dyDescent="0.2"/>
    <row r="10225" x14ac:dyDescent="0.2"/>
    <row r="10226" x14ac:dyDescent="0.2"/>
    <row r="10227" x14ac:dyDescent="0.2"/>
    <row r="10228" x14ac:dyDescent="0.2"/>
    <row r="10229" x14ac:dyDescent="0.2"/>
    <row r="10230" x14ac:dyDescent="0.2"/>
    <row r="10231" x14ac:dyDescent="0.2"/>
    <row r="10232" x14ac:dyDescent="0.2"/>
    <row r="10233" x14ac:dyDescent="0.2"/>
    <row r="10234" x14ac:dyDescent="0.2"/>
    <row r="10235" x14ac:dyDescent="0.2"/>
    <row r="10236" x14ac:dyDescent="0.2"/>
    <row r="10237" x14ac:dyDescent="0.2"/>
    <row r="10238" x14ac:dyDescent="0.2"/>
    <row r="10239" x14ac:dyDescent="0.2"/>
    <row r="10240" x14ac:dyDescent="0.2"/>
    <row r="10241" x14ac:dyDescent="0.2"/>
    <row r="10242" x14ac:dyDescent="0.2"/>
    <row r="10243" x14ac:dyDescent="0.2"/>
    <row r="10244" x14ac:dyDescent="0.2"/>
    <row r="10245" x14ac:dyDescent="0.2"/>
    <row r="10246" x14ac:dyDescent="0.2"/>
    <row r="10247" x14ac:dyDescent="0.2"/>
    <row r="10248" x14ac:dyDescent="0.2"/>
    <row r="10249" x14ac:dyDescent="0.2"/>
    <row r="10250" x14ac:dyDescent="0.2"/>
    <row r="10251" x14ac:dyDescent="0.2"/>
    <row r="10252" x14ac:dyDescent="0.2"/>
    <row r="10253" x14ac:dyDescent="0.2"/>
    <row r="10254" x14ac:dyDescent="0.2"/>
    <row r="10255" x14ac:dyDescent="0.2"/>
    <row r="10256" x14ac:dyDescent="0.2"/>
    <row r="10257" x14ac:dyDescent="0.2"/>
    <row r="10258" x14ac:dyDescent="0.2"/>
    <row r="10259" x14ac:dyDescent="0.2"/>
    <row r="10260" x14ac:dyDescent="0.2"/>
    <row r="10261" x14ac:dyDescent="0.2"/>
    <row r="10262" x14ac:dyDescent="0.2"/>
    <row r="10263" x14ac:dyDescent="0.2"/>
    <row r="10264" x14ac:dyDescent="0.2"/>
    <row r="10265" x14ac:dyDescent="0.2"/>
    <row r="10266" x14ac:dyDescent="0.2"/>
    <row r="10267" x14ac:dyDescent="0.2"/>
    <row r="10268" x14ac:dyDescent="0.2"/>
    <row r="10269" x14ac:dyDescent="0.2"/>
    <row r="10270" x14ac:dyDescent="0.2"/>
    <row r="10271" x14ac:dyDescent="0.2"/>
    <row r="10272" x14ac:dyDescent="0.2"/>
    <row r="10273" x14ac:dyDescent="0.2"/>
    <row r="10274" x14ac:dyDescent="0.2"/>
    <row r="10275" x14ac:dyDescent="0.2"/>
    <row r="10276" x14ac:dyDescent="0.2"/>
    <row r="10277" x14ac:dyDescent="0.2"/>
    <row r="10278" x14ac:dyDescent="0.2"/>
    <row r="10279" x14ac:dyDescent="0.2"/>
    <row r="10280" x14ac:dyDescent="0.2"/>
    <row r="10281" x14ac:dyDescent="0.2"/>
    <row r="10282" x14ac:dyDescent="0.2"/>
    <row r="10283" x14ac:dyDescent="0.2"/>
    <row r="10284" x14ac:dyDescent="0.2"/>
    <row r="10285" x14ac:dyDescent="0.2"/>
    <row r="10286" x14ac:dyDescent="0.2"/>
    <row r="10287" x14ac:dyDescent="0.2"/>
    <row r="10288" x14ac:dyDescent="0.2"/>
    <row r="10289" x14ac:dyDescent="0.2"/>
    <row r="10290" x14ac:dyDescent="0.2"/>
    <row r="10291" x14ac:dyDescent="0.2"/>
    <row r="10292" x14ac:dyDescent="0.2"/>
    <row r="10293" x14ac:dyDescent="0.2"/>
    <row r="10294" x14ac:dyDescent="0.2"/>
    <row r="10295" x14ac:dyDescent="0.2"/>
    <row r="10296" x14ac:dyDescent="0.2"/>
    <row r="10297" x14ac:dyDescent="0.2"/>
    <row r="10298" x14ac:dyDescent="0.2"/>
    <row r="10299" x14ac:dyDescent="0.2"/>
    <row r="10300" x14ac:dyDescent="0.2"/>
    <row r="10301" x14ac:dyDescent="0.2"/>
    <row r="10302" x14ac:dyDescent="0.2"/>
    <row r="10303" x14ac:dyDescent="0.2"/>
    <row r="10304" x14ac:dyDescent="0.2"/>
    <row r="10305" x14ac:dyDescent="0.2"/>
    <row r="10306" x14ac:dyDescent="0.2"/>
    <row r="10307" x14ac:dyDescent="0.2"/>
    <row r="10308" x14ac:dyDescent="0.2"/>
    <row r="10309" x14ac:dyDescent="0.2"/>
    <row r="10310" x14ac:dyDescent="0.2"/>
    <row r="10311" x14ac:dyDescent="0.2"/>
    <row r="10312" x14ac:dyDescent="0.2"/>
    <row r="10313" x14ac:dyDescent="0.2"/>
    <row r="10314" x14ac:dyDescent="0.2"/>
    <row r="10315" x14ac:dyDescent="0.2"/>
    <row r="10316" x14ac:dyDescent="0.2"/>
    <row r="10317" x14ac:dyDescent="0.2"/>
    <row r="10318" x14ac:dyDescent="0.2"/>
    <row r="10319" x14ac:dyDescent="0.2"/>
    <row r="10320" x14ac:dyDescent="0.2"/>
    <row r="10321" x14ac:dyDescent="0.2"/>
    <row r="10322" x14ac:dyDescent="0.2"/>
    <row r="10323" x14ac:dyDescent="0.2"/>
    <row r="10324" x14ac:dyDescent="0.2"/>
    <row r="10325" x14ac:dyDescent="0.2"/>
    <row r="10326" x14ac:dyDescent="0.2"/>
    <row r="10327" x14ac:dyDescent="0.2"/>
    <row r="10328" x14ac:dyDescent="0.2"/>
    <row r="10329" x14ac:dyDescent="0.2"/>
    <row r="10330" x14ac:dyDescent="0.2"/>
    <row r="10331" x14ac:dyDescent="0.2"/>
    <row r="10332" x14ac:dyDescent="0.2"/>
    <row r="10333" x14ac:dyDescent="0.2"/>
    <row r="10334" x14ac:dyDescent="0.2"/>
    <row r="10335" x14ac:dyDescent="0.2"/>
    <row r="10336" x14ac:dyDescent="0.2"/>
    <row r="10337" x14ac:dyDescent="0.2"/>
    <row r="10338" x14ac:dyDescent="0.2"/>
    <row r="10339" x14ac:dyDescent="0.2"/>
    <row r="10340" x14ac:dyDescent="0.2"/>
    <row r="10341" x14ac:dyDescent="0.2"/>
    <row r="10342" x14ac:dyDescent="0.2"/>
    <row r="10343" x14ac:dyDescent="0.2"/>
    <row r="10344" x14ac:dyDescent="0.2"/>
    <row r="10345" x14ac:dyDescent="0.2"/>
    <row r="10346" x14ac:dyDescent="0.2"/>
    <row r="10347" x14ac:dyDescent="0.2"/>
    <row r="10348" x14ac:dyDescent="0.2"/>
    <row r="10349" x14ac:dyDescent="0.2"/>
    <row r="10350" x14ac:dyDescent="0.2"/>
    <row r="10351" x14ac:dyDescent="0.2"/>
    <row r="10352" x14ac:dyDescent="0.2"/>
    <row r="10353" x14ac:dyDescent="0.2"/>
    <row r="10354" x14ac:dyDescent="0.2"/>
    <row r="10355" x14ac:dyDescent="0.2"/>
    <row r="10356" x14ac:dyDescent="0.2"/>
    <row r="10357" x14ac:dyDescent="0.2"/>
    <row r="10358" x14ac:dyDescent="0.2"/>
    <row r="10359" x14ac:dyDescent="0.2"/>
    <row r="10360" x14ac:dyDescent="0.2"/>
    <row r="10361" x14ac:dyDescent="0.2"/>
    <row r="10362" x14ac:dyDescent="0.2"/>
    <row r="10363" x14ac:dyDescent="0.2"/>
    <row r="10364" x14ac:dyDescent="0.2"/>
    <row r="10365" x14ac:dyDescent="0.2"/>
    <row r="10366" x14ac:dyDescent="0.2"/>
    <row r="10367" x14ac:dyDescent="0.2"/>
    <row r="10368" x14ac:dyDescent="0.2"/>
    <row r="10369" x14ac:dyDescent="0.2"/>
    <row r="10370" x14ac:dyDescent="0.2"/>
    <row r="10371" x14ac:dyDescent="0.2"/>
    <row r="10372" x14ac:dyDescent="0.2"/>
    <row r="10373" x14ac:dyDescent="0.2"/>
    <row r="10374" x14ac:dyDescent="0.2"/>
    <row r="10375" x14ac:dyDescent="0.2"/>
    <row r="10376" x14ac:dyDescent="0.2"/>
    <row r="10377" x14ac:dyDescent="0.2"/>
    <row r="10378" x14ac:dyDescent="0.2"/>
    <row r="10379" x14ac:dyDescent="0.2"/>
    <row r="10380" x14ac:dyDescent="0.2"/>
    <row r="10381" x14ac:dyDescent="0.2"/>
    <row r="10382" x14ac:dyDescent="0.2"/>
    <row r="10383" x14ac:dyDescent="0.2"/>
    <row r="10384" x14ac:dyDescent="0.2"/>
    <row r="10385" x14ac:dyDescent="0.2"/>
    <row r="10386" x14ac:dyDescent="0.2"/>
    <row r="10387" x14ac:dyDescent="0.2"/>
    <row r="10388" x14ac:dyDescent="0.2"/>
    <row r="10389" x14ac:dyDescent="0.2"/>
    <row r="10390" x14ac:dyDescent="0.2"/>
    <row r="10391" x14ac:dyDescent="0.2"/>
    <row r="10392" x14ac:dyDescent="0.2"/>
    <row r="10393" x14ac:dyDescent="0.2"/>
    <row r="10394" x14ac:dyDescent="0.2"/>
    <row r="10395" x14ac:dyDescent="0.2"/>
    <row r="10396" x14ac:dyDescent="0.2"/>
    <row r="10397" x14ac:dyDescent="0.2"/>
    <row r="10398" x14ac:dyDescent="0.2"/>
    <row r="10399" x14ac:dyDescent="0.2"/>
    <row r="10400" x14ac:dyDescent="0.2"/>
    <row r="10401" x14ac:dyDescent="0.2"/>
    <row r="10402" x14ac:dyDescent="0.2"/>
    <row r="10403" x14ac:dyDescent="0.2"/>
    <row r="10404" x14ac:dyDescent="0.2"/>
    <row r="10405" x14ac:dyDescent="0.2"/>
    <row r="10406" x14ac:dyDescent="0.2"/>
    <row r="10407" x14ac:dyDescent="0.2"/>
    <row r="10408" x14ac:dyDescent="0.2"/>
    <row r="10409" x14ac:dyDescent="0.2"/>
    <row r="10410" x14ac:dyDescent="0.2"/>
    <row r="10411" x14ac:dyDescent="0.2"/>
    <row r="10412" x14ac:dyDescent="0.2"/>
    <row r="10413" x14ac:dyDescent="0.2"/>
    <row r="10414" x14ac:dyDescent="0.2"/>
    <row r="10415" x14ac:dyDescent="0.2"/>
    <row r="10416" x14ac:dyDescent="0.2"/>
    <row r="10417" x14ac:dyDescent="0.2"/>
    <row r="10418" x14ac:dyDescent="0.2"/>
    <row r="10419" x14ac:dyDescent="0.2"/>
    <row r="10420" x14ac:dyDescent="0.2"/>
    <row r="10421" x14ac:dyDescent="0.2"/>
    <row r="10422" x14ac:dyDescent="0.2"/>
    <row r="10423" x14ac:dyDescent="0.2"/>
    <row r="10424" x14ac:dyDescent="0.2"/>
    <row r="10425" x14ac:dyDescent="0.2"/>
    <row r="10426" x14ac:dyDescent="0.2"/>
    <row r="10427" x14ac:dyDescent="0.2"/>
    <row r="10428" x14ac:dyDescent="0.2"/>
    <row r="10429" x14ac:dyDescent="0.2"/>
    <row r="10430" x14ac:dyDescent="0.2"/>
    <row r="10431" x14ac:dyDescent="0.2"/>
    <row r="10432" x14ac:dyDescent="0.2"/>
    <row r="10433" x14ac:dyDescent="0.2"/>
    <row r="10434" x14ac:dyDescent="0.2"/>
    <row r="10435" x14ac:dyDescent="0.2"/>
    <row r="10436" x14ac:dyDescent="0.2"/>
    <row r="10437" x14ac:dyDescent="0.2"/>
    <row r="10438" x14ac:dyDescent="0.2"/>
    <row r="10439" x14ac:dyDescent="0.2"/>
    <row r="10440" x14ac:dyDescent="0.2"/>
    <row r="10441" x14ac:dyDescent="0.2"/>
    <row r="10442" x14ac:dyDescent="0.2"/>
    <row r="10443" x14ac:dyDescent="0.2"/>
    <row r="10444" x14ac:dyDescent="0.2"/>
    <row r="10445" x14ac:dyDescent="0.2"/>
    <row r="10446" x14ac:dyDescent="0.2"/>
    <row r="10447" x14ac:dyDescent="0.2"/>
    <row r="10448" x14ac:dyDescent="0.2"/>
    <row r="10449" x14ac:dyDescent="0.2"/>
    <row r="10450" x14ac:dyDescent="0.2"/>
    <row r="10451" x14ac:dyDescent="0.2"/>
    <row r="10452" x14ac:dyDescent="0.2"/>
    <row r="10453" x14ac:dyDescent="0.2"/>
    <row r="10454" x14ac:dyDescent="0.2"/>
    <row r="10455" x14ac:dyDescent="0.2"/>
    <row r="10456" x14ac:dyDescent="0.2"/>
    <row r="10457" x14ac:dyDescent="0.2"/>
    <row r="10458" x14ac:dyDescent="0.2"/>
    <row r="10459" x14ac:dyDescent="0.2"/>
    <row r="10460" x14ac:dyDescent="0.2"/>
    <row r="10461" x14ac:dyDescent="0.2"/>
    <row r="10462" x14ac:dyDescent="0.2"/>
    <row r="10463" x14ac:dyDescent="0.2"/>
    <row r="10464" x14ac:dyDescent="0.2"/>
    <row r="10465" x14ac:dyDescent="0.2"/>
    <row r="10466" x14ac:dyDescent="0.2"/>
    <row r="10467" x14ac:dyDescent="0.2"/>
    <row r="10468" x14ac:dyDescent="0.2"/>
    <row r="10469" x14ac:dyDescent="0.2"/>
    <row r="10470" x14ac:dyDescent="0.2"/>
    <row r="10471" x14ac:dyDescent="0.2"/>
    <row r="10472" x14ac:dyDescent="0.2"/>
    <row r="10473" x14ac:dyDescent="0.2"/>
    <row r="10474" x14ac:dyDescent="0.2"/>
    <row r="10475" x14ac:dyDescent="0.2"/>
    <row r="10476" x14ac:dyDescent="0.2"/>
    <row r="10477" x14ac:dyDescent="0.2"/>
    <row r="10478" x14ac:dyDescent="0.2"/>
    <row r="10479" x14ac:dyDescent="0.2"/>
    <row r="10480" x14ac:dyDescent="0.2"/>
    <row r="10481" x14ac:dyDescent="0.2"/>
    <row r="10482" x14ac:dyDescent="0.2"/>
    <row r="10483" x14ac:dyDescent="0.2"/>
    <row r="10484" x14ac:dyDescent="0.2"/>
    <row r="10485" x14ac:dyDescent="0.2"/>
    <row r="10486" x14ac:dyDescent="0.2"/>
    <row r="10487" x14ac:dyDescent="0.2"/>
    <row r="10488" x14ac:dyDescent="0.2"/>
    <row r="10489" x14ac:dyDescent="0.2"/>
    <row r="10490" x14ac:dyDescent="0.2"/>
    <row r="10491" x14ac:dyDescent="0.2"/>
    <row r="10492" x14ac:dyDescent="0.2"/>
    <row r="10493" x14ac:dyDescent="0.2"/>
    <row r="10494" x14ac:dyDescent="0.2"/>
    <row r="10495" x14ac:dyDescent="0.2"/>
    <row r="10496" x14ac:dyDescent="0.2"/>
    <row r="10497" x14ac:dyDescent="0.2"/>
    <row r="10498" x14ac:dyDescent="0.2"/>
    <row r="10499" x14ac:dyDescent="0.2"/>
    <row r="10500" x14ac:dyDescent="0.2"/>
    <row r="10501" x14ac:dyDescent="0.2"/>
    <row r="10502" x14ac:dyDescent="0.2"/>
    <row r="10503" x14ac:dyDescent="0.2"/>
    <row r="10504" x14ac:dyDescent="0.2"/>
    <row r="10505" x14ac:dyDescent="0.2"/>
    <row r="10506" x14ac:dyDescent="0.2"/>
    <row r="10507" x14ac:dyDescent="0.2"/>
    <row r="10508" x14ac:dyDescent="0.2"/>
    <row r="10509" x14ac:dyDescent="0.2"/>
    <row r="10510" x14ac:dyDescent="0.2"/>
    <row r="10511" x14ac:dyDescent="0.2"/>
    <row r="10512" x14ac:dyDescent="0.2"/>
    <row r="10513" x14ac:dyDescent="0.2"/>
    <row r="10514" x14ac:dyDescent="0.2"/>
    <row r="10515" x14ac:dyDescent="0.2"/>
    <row r="10516" x14ac:dyDescent="0.2"/>
    <row r="10517" x14ac:dyDescent="0.2"/>
    <row r="10518" x14ac:dyDescent="0.2"/>
    <row r="10519" x14ac:dyDescent="0.2"/>
    <row r="10520" x14ac:dyDescent="0.2"/>
    <row r="10521" x14ac:dyDescent="0.2"/>
    <row r="10522" x14ac:dyDescent="0.2"/>
    <row r="10523" x14ac:dyDescent="0.2"/>
    <row r="10524" x14ac:dyDescent="0.2"/>
    <row r="10525" x14ac:dyDescent="0.2"/>
    <row r="10526" x14ac:dyDescent="0.2"/>
    <row r="10527" x14ac:dyDescent="0.2"/>
    <row r="10528" x14ac:dyDescent="0.2"/>
    <row r="10529" x14ac:dyDescent="0.2"/>
    <row r="10530" x14ac:dyDescent="0.2"/>
    <row r="10531" x14ac:dyDescent="0.2"/>
    <row r="10532" x14ac:dyDescent="0.2"/>
    <row r="10533" x14ac:dyDescent="0.2"/>
    <row r="10534" x14ac:dyDescent="0.2"/>
    <row r="10535" x14ac:dyDescent="0.2"/>
    <row r="10536" x14ac:dyDescent="0.2"/>
    <row r="10537" x14ac:dyDescent="0.2"/>
    <row r="10538" x14ac:dyDescent="0.2"/>
    <row r="10539" x14ac:dyDescent="0.2"/>
    <row r="10540" x14ac:dyDescent="0.2"/>
    <row r="10541" x14ac:dyDescent="0.2"/>
    <row r="10542" x14ac:dyDescent="0.2"/>
    <row r="10543" x14ac:dyDescent="0.2"/>
    <row r="10544" x14ac:dyDescent="0.2"/>
    <row r="10545" x14ac:dyDescent="0.2"/>
    <row r="10546" x14ac:dyDescent="0.2"/>
    <row r="10547" x14ac:dyDescent="0.2"/>
    <row r="10548" x14ac:dyDescent="0.2"/>
    <row r="10549" x14ac:dyDescent="0.2"/>
    <row r="10550" x14ac:dyDescent="0.2"/>
    <row r="10551" x14ac:dyDescent="0.2"/>
    <row r="10552" x14ac:dyDescent="0.2"/>
    <row r="10553" x14ac:dyDescent="0.2"/>
    <row r="10554" x14ac:dyDescent="0.2"/>
    <row r="10555" x14ac:dyDescent="0.2"/>
    <row r="10556" x14ac:dyDescent="0.2"/>
    <row r="10557" x14ac:dyDescent="0.2"/>
    <row r="10558" x14ac:dyDescent="0.2"/>
    <row r="10559" x14ac:dyDescent="0.2"/>
    <row r="10560" x14ac:dyDescent="0.2"/>
    <row r="10561" x14ac:dyDescent="0.2"/>
    <row r="10562" x14ac:dyDescent="0.2"/>
    <row r="10563" x14ac:dyDescent="0.2"/>
    <row r="10564" x14ac:dyDescent="0.2"/>
    <row r="10565" x14ac:dyDescent="0.2"/>
    <row r="10566" x14ac:dyDescent="0.2"/>
    <row r="10567" x14ac:dyDescent="0.2"/>
    <row r="10568" x14ac:dyDescent="0.2"/>
    <row r="10569" x14ac:dyDescent="0.2"/>
    <row r="10570" x14ac:dyDescent="0.2"/>
    <row r="10571" x14ac:dyDescent="0.2"/>
    <row r="10572" x14ac:dyDescent="0.2"/>
    <row r="10573" x14ac:dyDescent="0.2"/>
    <row r="10574" x14ac:dyDescent="0.2"/>
    <row r="10575" x14ac:dyDescent="0.2"/>
    <row r="10576" x14ac:dyDescent="0.2"/>
    <row r="10577" x14ac:dyDescent="0.2"/>
    <row r="10578" x14ac:dyDescent="0.2"/>
    <row r="10579" x14ac:dyDescent="0.2"/>
    <row r="10580" x14ac:dyDescent="0.2"/>
    <row r="10581" x14ac:dyDescent="0.2"/>
    <row r="10582" x14ac:dyDescent="0.2"/>
    <row r="10583" x14ac:dyDescent="0.2"/>
    <row r="10584" x14ac:dyDescent="0.2"/>
    <row r="10585" x14ac:dyDescent="0.2"/>
    <row r="10586" x14ac:dyDescent="0.2"/>
    <row r="10587" x14ac:dyDescent="0.2"/>
    <row r="10588" x14ac:dyDescent="0.2"/>
    <row r="10589" x14ac:dyDescent="0.2"/>
    <row r="10590" x14ac:dyDescent="0.2"/>
    <row r="10591" x14ac:dyDescent="0.2"/>
    <row r="10592" x14ac:dyDescent="0.2"/>
    <row r="10593" x14ac:dyDescent="0.2"/>
    <row r="10594" x14ac:dyDescent="0.2"/>
    <row r="10595" x14ac:dyDescent="0.2"/>
    <row r="10596" x14ac:dyDescent="0.2"/>
    <row r="10597" x14ac:dyDescent="0.2"/>
    <row r="10598" x14ac:dyDescent="0.2"/>
    <row r="10599" x14ac:dyDescent="0.2"/>
    <row r="10600" x14ac:dyDescent="0.2"/>
    <row r="10601" x14ac:dyDescent="0.2"/>
    <row r="10602" x14ac:dyDescent="0.2"/>
    <row r="10603" x14ac:dyDescent="0.2"/>
    <row r="10604" x14ac:dyDescent="0.2"/>
    <row r="10605" x14ac:dyDescent="0.2"/>
    <row r="10606" x14ac:dyDescent="0.2"/>
    <row r="10607" x14ac:dyDescent="0.2"/>
    <row r="10608" x14ac:dyDescent="0.2"/>
    <row r="10609" x14ac:dyDescent="0.2"/>
    <row r="10610" x14ac:dyDescent="0.2"/>
    <row r="10611" x14ac:dyDescent="0.2"/>
    <row r="10612" x14ac:dyDescent="0.2"/>
    <row r="10613" x14ac:dyDescent="0.2"/>
    <row r="10614" x14ac:dyDescent="0.2"/>
    <row r="10615" x14ac:dyDescent="0.2"/>
    <row r="10616" x14ac:dyDescent="0.2"/>
    <row r="10617" x14ac:dyDescent="0.2"/>
    <row r="10618" x14ac:dyDescent="0.2"/>
    <row r="10619" x14ac:dyDescent="0.2"/>
    <row r="10620" x14ac:dyDescent="0.2"/>
    <row r="10621" x14ac:dyDescent="0.2"/>
    <row r="10622" x14ac:dyDescent="0.2"/>
    <row r="10623" x14ac:dyDescent="0.2"/>
    <row r="10624" x14ac:dyDescent="0.2"/>
    <row r="10625" x14ac:dyDescent="0.2"/>
    <row r="10626" x14ac:dyDescent="0.2"/>
    <row r="10627" x14ac:dyDescent="0.2"/>
    <row r="10628" x14ac:dyDescent="0.2"/>
    <row r="10629" x14ac:dyDescent="0.2"/>
    <row r="10630" x14ac:dyDescent="0.2"/>
    <row r="10631" x14ac:dyDescent="0.2"/>
    <row r="10632" x14ac:dyDescent="0.2"/>
    <row r="10633" x14ac:dyDescent="0.2"/>
    <row r="10634" x14ac:dyDescent="0.2"/>
    <row r="10635" x14ac:dyDescent="0.2"/>
    <row r="10636" x14ac:dyDescent="0.2"/>
    <row r="10637" x14ac:dyDescent="0.2"/>
    <row r="10638" x14ac:dyDescent="0.2"/>
    <row r="10639" x14ac:dyDescent="0.2"/>
    <row r="10640" x14ac:dyDescent="0.2"/>
    <row r="10641" x14ac:dyDescent="0.2"/>
    <row r="10642" x14ac:dyDescent="0.2"/>
    <row r="10643" x14ac:dyDescent="0.2"/>
    <row r="10644" x14ac:dyDescent="0.2"/>
    <row r="10645" x14ac:dyDescent="0.2"/>
    <row r="10646" x14ac:dyDescent="0.2"/>
    <row r="10647" x14ac:dyDescent="0.2"/>
    <row r="10648" x14ac:dyDescent="0.2"/>
    <row r="10649" x14ac:dyDescent="0.2"/>
    <row r="10650" x14ac:dyDescent="0.2"/>
    <row r="10651" x14ac:dyDescent="0.2"/>
    <row r="10652" x14ac:dyDescent="0.2"/>
    <row r="10653" x14ac:dyDescent="0.2"/>
    <row r="10654" x14ac:dyDescent="0.2"/>
    <row r="10655" x14ac:dyDescent="0.2"/>
    <row r="10656" x14ac:dyDescent="0.2"/>
    <row r="10657" x14ac:dyDescent="0.2"/>
    <row r="10658" x14ac:dyDescent="0.2"/>
    <row r="10659" x14ac:dyDescent="0.2"/>
    <row r="10660" x14ac:dyDescent="0.2"/>
    <row r="10661" x14ac:dyDescent="0.2"/>
    <row r="10662" x14ac:dyDescent="0.2"/>
    <row r="10663" x14ac:dyDescent="0.2"/>
    <row r="10664" x14ac:dyDescent="0.2"/>
    <row r="10665" x14ac:dyDescent="0.2"/>
    <row r="10666" x14ac:dyDescent="0.2"/>
    <row r="10667" x14ac:dyDescent="0.2"/>
    <row r="10668" x14ac:dyDescent="0.2"/>
    <row r="10669" x14ac:dyDescent="0.2"/>
    <row r="10670" x14ac:dyDescent="0.2"/>
    <row r="10671" x14ac:dyDescent="0.2"/>
    <row r="10672" x14ac:dyDescent="0.2"/>
    <row r="10673" x14ac:dyDescent="0.2"/>
    <row r="10674" x14ac:dyDescent="0.2"/>
    <row r="10675" x14ac:dyDescent="0.2"/>
    <row r="10676" x14ac:dyDescent="0.2"/>
    <row r="10677" x14ac:dyDescent="0.2"/>
    <row r="10678" x14ac:dyDescent="0.2"/>
    <row r="10679" x14ac:dyDescent="0.2"/>
    <row r="10680" x14ac:dyDescent="0.2"/>
    <row r="10681" x14ac:dyDescent="0.2"/>
    <row r="10682" x14ac:dyDescent="0.2"/>
    <row r="10683" x14ac:dyDescent="0.2"/>
    <row r="10684" x14ac:dyDescent="0.2"/>
    <row r="10685" x14ac:dyDescent="0.2"/>
    <row r="10686" x14ac:dyDescent="0.2"/>
    <row r="10687" x14ac:dyDescent="0.2"/>
    <row r="10688" x14ac:dyDescent="0.2"/>
    <row r="10689" x14ac:dyDescent="0.2"/>
    <row r="10690" x14ac:dyDescent="0.2"/>
    <row r="10691" x14ac:dyDescent="0.2"/>
    <row r="10692" x14ac:dyDescent="0.2"/>
    <row r="10693" x14ac:dyDescent="0.2"/>
    <row r="10694" x14ac:dyDescent="0.2"/>
    <row r="10695" x14ac:dyDescent="0.2"/>
    <row r="10696" x14ac:dyDescent="0.2"/>
    <row r="10697" x14ac:dyDescent="0.2"/>
    <row r="10698" x14ac:dyDescent="0.2"/>
    <row r="10699" x14ac:dyDescent="0.2"/>
    <row r="10700" x14ac:dyDescent="0.2"/>
    <row r="10701" x14ac:dyDescent="0.2"/>
    <row r="10702" x14ac:dyDescent="0.2"/>
    <row r="10703" x14ac:dyDescent="0.2"/>
    <row r="10704" x14ac:dyDescent="0.2"/>
    <row r="10705" x14ac:dyDescent="0.2"/>
    <row r="10706" x14ac:dyDescent="0.2"/>
    <row r="10707" x14ac:dyDescent="0.2"/>
    <row r="10708" x14ac:dyDescent="0.2"/>
    <row r="10709" x14ac:dyDescent="0.2"/>
    <row r="10710" x14ac:dyDescent="0.2"/>
    <row r="10711" x14ac:dyDescent="0.2"/>
    <row r="10712" x14ac:dyDescent="0.2"/>
    <row r="10713" x14ac:dyDescent="0.2"/>
    <row r="10714" x14ac:dyDescent="0.2"/>
    <row r="10715" x14ac:dyDescent="0.2"/>
    <row r="10716" x14ac:dyDescent="0.2"/>
    <row r="10717" x14ac:dyDescent="0.2"/>
    <row r="10718" x14ac:dyDescent="0.2"/>
    <row r="10719" x14ac:dyDescent="0.2"/>
    <row r="10720" x14ac:dyDescent="0.2"/>
    <row r="10721" x14ac:dyDescent="0.2"/>
    <row r="10722" x14ac:dyDescent="0.2"/>
    <row r="10723" x14ac:dyDescent="0.2"/>
    <row r="10724" x14ac:dyDescent="0.2"/>
    <row r="10725" x14ac:dyDescent="0.2"/>
    <row r="10726" x14ac:dyDescent="0.2"/>
    <row r="10727" x14ac:dyDescent="0.2"/>
    <row r="10728" x14ac:dyDescent="0.2"/>
    <row r="10729" x14ac:dyDescent="0.2"/>
    <row r="10730" x14ac:dyDescent="0.2"/>
    <row r="10731" x14ac:dyDescent="0.2"/>
    <row r="10732" x14ac:dyDescent="0.2"/>
    <row r="10733" x14ac:dyDescent="0.2"/>
    <row r="10734" x14ac:dyDescent="0.2"/>
    <row r="10735" x14ac:dyDescent="0.2"/>
    <row r="10736" x14ac:dyDescent="0.2"/>
    <row r="10737" x14ac:dyDescent="0.2"/>
    <row r="10738" x14ac:dyDescent="0.2"/>
    <row r="10739" x14ac:dyDescent="0.2"/>
    <row r="10740" x14ac:dyDescent="0.2"/>
    <row r="10741" x14ac:dyDescent="0.2"/>
    <row r="10742" x14ac:dyDescent="0.2"/>
    <row r="10743" x14ac:dyDescent="0.2"/>
    <row r="10744" x14ac:dyDescent="0.2"/>
    <row r="10745" x14ac:dyDescent="0.2"/>
    <row r="10746" x14ac:dyDescent="0.2"/>
    <row r="10747" x14ac:dyDescent="0.2"/>
    <row r="10748" x14ac:dyDescent="0.2"/>
    <row r="10749" x14ac:dyDescent="0.2"/>
    <row r="10750" x14ac:dyDescent="0.2"/>
    <row r="10751" x14ac:dyDescent="0.2"/>
    <row r="10752" x14ac:dyDescent="0.2"/>
    <row r="10753" x14ac:dyDescent="0.2"/>
    <row r="10754" x14ac:dyDescent="0.2"/>
    <row r="10755" x14ac:dyDescent="0.2"/>
    <row r="10756" x14ac:dyDescent="0.2"/>
    <row r="10757" x14ac:dyDescent="0.2"/>
    <row r="10758" x14ac:dyDescent="0.2"/>
    <row r="10759" x14ac:dyDescent="0.2"/>
    <row r="10760" x14ac:dyDescent="0.2"/>
    <row r="10761" x14ac:dyDescent="0.2"/>
    <row r="10762" x14ac:dyDescent="0.2"/>
    <row r="10763" x14ac:dyDescent="0.2"/>
    <row r="10764" x14ac:dyDescent="0.2"/>
    <row r="10765" x14ac:dyDescent="0.2"/>
    <row r="10766" x14ac:dyDescent="0.2"/>
    <row r="10767" x14ac:dyDescent="0.2"/>
    <row r="10768" x14ac:dyDescent="0.2"/>
    <row r="10769" x14ac:dyDescent="0.2"/>
    <row r="10770" x14ac:dyDescent="0.2"/>
    <row r="10771" x14ac:dyDescent="0.2"/>
    <row r="10772" x14ac:dyDescent="0.2"/>
    <row r="10773" x14ac:dyDescent="0.2"/>
    <row r="10774" x14ac:dyDescent="0.2"/>
    <row r="10775" x14ac:dyDescent="0.2"/>
    <row r="10776" x14ac:dyDescent="0.2"/>
    <row r="10777" x14ac:dyDescent="0.2"/>
    <row r="10778" x14ac:dyDescent="0.2"/>
    <row r="10779" x14ac:dyDescent="0.2"/>
    <row r="10780" x14ac:dyDescent="0.2"/>
    <row r="10781" x14ac:dyDescent="0.2"/>
    <row r="10782" x14ac:dyDescent="0.2"/>
    <row r="10783" x14ac:dyDescent="0.2"/>
    <row r="10784" x14ac:dyDescent="0.2"/>
    <row r="10785" x14ac:dyDescent="0.2"/>
    <row r="10786" x14ac:dyDescent="0.2"/>
    <row r="10787" x14ac:dyDescent="0.2"/>
    <row r="10788" x14ac:dyDescent="0.2"/>
    <row r="10789" x14ac:dyDescent="0.2"/>
    <row r="10790" x14ac:dyDescent="0.2"/>
    <row r="10791" x14ac:dyDescent="0.2"/>
    <row r="10792" x14ac:dyDescent="0.2"/>
    <row r="10793" x14ac:dyDescent="0.2"/>
    <row r="10794" x14ac:dyDescent="0.2"/>
    <row r="10795" x14ac:dyDescent="0.2"/>
    <row r="10796" x14ac:dyDescent="0.2"/>
    <row r="10797" x14ac:dyDescent="0.2"/>
    <row r="10798" x14ac:dyDescent="0.2"/>
    <row r="10799" x14ac:dyDescent="0.2"/>
    <row r="10800" x14ac:dyDescent="0.2"/>
    <row r="10801" x14ac:dyDescent="0.2"/>
    <row r="10802" x14ac:dyDescent="0.2"/>
    <row r="10803" x14ac:dyDescent="0.2"/>
    <row r="10804" x14ac:dyDescent="0.2"/>
    <row r="10805" x14ac:dyDescent="0.2"/>
    <row r="10806" x14ac:dyDescent="0.2"/>
    <row r="10807" x14ac:dyDescent="0.2"/>
    <row r="10808" x14ac:dyDescent="0.2"/>
    <row r="10809" x14ac:dyDescent="0.2"/>
    <row r="10810" x14ac:dyDescent="0.2"/>
    <row r="10811" x14ac:dyDescent="0.2"/>
    <row r="10812" x14ac:dyDescent="0.2"/>
    <row r="10813" x14ac:dyDescent="0.2"/>
    <row r="10814" x14ac:dyDescent="0.2"/>
    <row r="10815" x14ac:dyDescent="0.2"/>
    <row r="10816" x14ac:dyDescent="0.2"/>
    <row r="10817" x14ac:dyDescent="0.2"/>
    <row r="10818" x14ac:dyDescent="0.2"/>
    <row r="10819" x14ac:dyDescent="0.2"/>
    <row r="10820" x14ac:dyDescent="0.2"/>
    <row r="10821" x14ac:dyDescent="0.2"/>
    <row r="10822" x14ac:dyDescent="0.2"/>
    <row r="10823" x14ac:dyDescent="0.2"/>
    <row r="10824" x14ac:dyDescent="0.2"/>
    <row r="10825" x14ac:dyDescent="0.2"/>
    <row r="10826" x14ac:dyDescent="0.2"/>
    <row r="10827" x14ac:dyDescent="0.2"/>
    <row r="10828" x14ac:dyDescent="0.2"/>
    <row r="10829" x14ac:dyDescent="0.2"/>
    <row r="10830" x14ac:dyDescent="0.2"/>
    <row r="10831" x14ac:dyDescent="0.2"/>
    <row r="10832" x14ac:dyDescent="0.2"/>
    <row r="10833" x14ac:dyDescent="0.2"/>
    <row r="10834" x14ac:dyDescent="0.2"/>
    <row r="10835" x14ac:dyDescent="0.2"/>
    <row r="10836" x14ac:dyDescent="0.2"/>
    <row r="10837" x14ac:dyDescent="0.2"/>
    <row r="10838" x14ac:dyDescent="0.2"/>
    <row r="10839" x14ac:dyDescent="0.2"/>
    <row r="10840" x14ac:dyDescent="0.2"/>
    <row r="10841" x14ac:dyDescent="0.2"/>
    <row r="10842" x14ac:dyDescent="0.2"/>
    <row r="10843" x14ac:dyDescent="0.2"/>
    <row r="10844" x14ac:dyDescent="0.2"/>
    <row r="10845" x14ac:dyDescent="0.2"/>
    <row r="10846" x14ac:dyDescent="0.2"/>
    <row r="10847" x14ac:dyDescent="0.2"/>
    <row r="10848" x14ac:dyDescent="0.2"/>
    <row r="10849" x14ac:dyDescent="0.2"/>
    <row r="10850" x14ac:dyDescent="0.2"/>
    <row r="10851" x14ac:dyDescent="0.2"/>
    <row r="10852" x14ac:dyDescent="0.2"/>
    <row r="10853" x14ac:dyDescent="0.2"/>
    <row r="10854" x14ac:dyDescent="0.2"/>
    <row r="10855" x14ac:dyDescent="0.2"/>
    <row r="10856" x14ac:dyDescent="0.2"/>
    <row r="10857" x14ac:dyDescent="0.2"/>
    <row r="10858" x14ac:dyDescent="0.2"/>
    <row r="10859" x14ac:dyDescent="0.2"/>
    <row r="10860" x14ac:dyDescent="0.2"/>
    <row r="10861" x14ac:dyDescent="0.2"/>
    <row r="10862" x14ac:dyDescent="0.2"/>
    <row r="10863" x14ac:dyDescent="0.2"/>
    <row r="10864" x14ac:dyDescent="0.2"/>
    <row r="10865" x14ac:dyDescent="0.2"/>
    <row r="10866" x14ac:dyDescent="0.2"/>
    <row r="10867" x14ac:dyDescent="0.2"/>
    <row r="10868" x14ac:dyDescent="0.2"/>
    <row r="10869" x14ac:dyDescent="0.2"/>
    <row r="10870" x14ac:dyDescent="0.2"/>
    <row r="10871" x14ac:dyDescent="0.2"/>
    <row r="10872" x14ac:dyDescent="0.2"/>
    <row r="10873" x14ac:dyDescent="0.2"/>
    <row r="10874" x14ac:dyDescent="0.2"/>
    <row r="10875" x14ac:dyDescent="0.2"/>
    <row r="10876" x14ac:dyDescent="0.2"/>
    <row r="10877" x14ac:dyDescent="0.2"/>
    <row r="10878" x14ac:dyDescent="0.2"/>
    <row r="10879" x14ac:dyDescent="0.2"/>
    <row r="10880" x14ac:dyDescent="0.2"/>
    <row r="10881" x14ac:dyDescent="0.2"/>
    <row r="10882" x14ac:dyDescent="0.2"/>
    <row r="10883" x14ac:dyDescent="0.2"/>
    <row r="10884" x14ac:dyDescent="0.2"/>
    <row r="10885" x14ac:dyDescent="0.2"/>
    <row r="10886" x14ac:dyDescent="0.2"/>
    <row r="10887" x14ac:dyDescent="0.2"/>
    <row r="10888" x14ac:dyDescent="0.2"/>
    <row r="10889" x14ac:dyDescent="0.2"/>
    <row r="10890" x14ac:dyDescent="0.2"/>
    <row r="10891" x14ac:dyDescent="0.2"/>
    <row r="10892" x14ac:dyDescent="0.2"/>
    <row r="10893" x14ac:dyDescent="0.2"/>
    <row r="10894" x14ac:dyDescent="0.2"/>
    <row r="10895" x14ac:dyDescent="0.2"/>
    <row r="10896" x14ac:dyDescent="0.2"/>
    <row r="10897" x14ac:dyDescent="0.2"/>
    <row r="10898" x14ac:dyDescent="0.2"/>
    <row r="10899" x14ac:dyDescent="0.2"/>
    <row r="10900" x14ac:dyDescent="0.2"/>
    <row r="10901" x14ac:dyDescent="0.2"/>
    <row r="10902" x14ac:dyDescent="0.2"/>
    <row r="10903" x14ac:dyDescent="0.2"/>
    <row r="10904" x14ac:dyDescent="0.2"/>
    <row r="10905" x14ac:dyDescent="0.2"/>
    <row r="10906" x14ac:dyDescent="0.2"/>
    <row r="10907" x14ac:dyDescent="0.2"/>
    <row r="10908" x14ac:dyDescent="0.2"/>
    <row r="10909" x14ac:dyDescent="0.2"/>
    <row r="10910" x14ac:dyDescent="0.2"/>
    <row r="10911" x14ac:dyDescent="0.2"/>
    <row r="10912" x14ac:dyDescent="0.2"/>
    <row r="10913" x14ac:dyDescent="0.2"/>
    <row r="10914" x14ac:dyDescent="0.2"/>
    <row r="10915" x14ac:dyDescent="0.2"/>
    <row r="10916" x14ac:dyDescent="0.2"/>
    <row r="10917" x14ac:dyDescent="0.2"/>
    <row r="10918" x14ac:dyDescent="0.2"/>
    <row r="10919" x14ac:dyDescent="0.2"/>
    <row r="10920" x14ac:dyDescent="0.2"/>
    <row r="10921" x14ac:dyDescent="0.2"/>
    <row r="10922" x14ac:dyDescent="0.2"/>
    <row r="10923" x14ac:dyDescent="0.2"/>
    <row r="10924" x14ac:dyDescent="0.2"/>
    <row r="10925" x14ac:dyDescent="0.2"/>
    <row r="10926" x14ac:dyDescent="0.2"/>
    <row r="10927" x14ac:dyDescent="0.2"/>
    <row r="10928" x14ac:dyDescent="0.2"/>
    <row r="10929" x14ac:dyDescent="0.2"/>
    <row r="10930" x14ac:dyDescent="0.2"/>
    <row r="10931" x14ac:dyDescent="0.2"/>
    <row r="10932" x14ac:dyDescent="0.2"/>
    <row r="10933" x14ac:dyDescent="0.2"/>
    <row r="10934" x14ac:dyDescent="0.2"/>
    <row r="10935" x14ac:dyDescent="0.2"/>
    <row r="10936" x14ac:dyDescent="0.2"/>
    <row r="10937" x14ac:dyDescent="0.2"/>
    <row r="10938" x14ac:dyDescent="0.2"/>
    <row r="10939" x14ac:dyDescent="0.2"/>
    <row r="10940" x14ac:dyDescent="0.2"/>
    <row r="10941" x14ac:dyDescent="0.2"/>
    <row r="10942" x14ac:dyDescent="0.2"/>
    <row r="10943" x14ac:dyDescent="0.2"/>
    <row r="10944" x14ac:dyDescent="0.2"/>
    <row r="10945" x14ac:dyDescent="0.2"/>
    <row r="10946" x14ac:dyDescent="0.2"/>
    <row r="10947" x14ac:dyDescent="0.2"/>
    <row r="10948" x14ac:dyDescent="0.2"/>
    <row r="10949" x14ac:dyDescent="0.2"/>
    <row r="10950" x14ac:dyDescent="0.2"/>
    <row r="10951" x14ac:dyDescent="0.2"/>
    <row r="10952" x14ac:dyDescent="0.2"/>
    <row r="10953" x14ac:dyDescent="0.2"/>
    <row r="10954" x14ac:dyDescent="0.2"/>
    <row r="10955" x14ac:dyDescent="0.2"/>
    <row r="10956" x14ac:dyDescent="0.2"/>
    <row r="10957" x14ac:dyDescent="0.2"/>
    <row r="10958" x14ac:dyDescent="0.2"/>
    <row r="10959" x14ac:dyDescent="0.2"/>
    <row r="10960" x14ac:dyDescent="0.2"/>
    <row r="10961" x14ac:dyDescent="0.2"/>
    <row r="10962" x14ac:dyDescent="0.2"/>
    <row r="10963" x14ac:dyDescent="0.2"/>
    <row r="10964" x14ac:dyDescent="0.2"/>
    <row r="10965" x14ac:dyDescent="0.2"/>
    <row r="10966" x14ac:dyDescent="0.2"/>
    <row r="10967" x14ac:dyDescent="0.2"/>
    <row r="10968" x14ac:dyDescent="0.2"/>
    <row r="10969" x14ac:dyDescent="0.2"/>
    <row r="10970" x14ac:dyDescent="0.2"/>
    <row r="10971" x14ac:dyDescent="0.2"/>
    <row r="10972" x14ac:dyDescent="0.2"/>
    <row r="10973" x14ac:dyDescent="0.2"/>
    <row r="10974" x14ac:dyDescent="0.2"/>
    <row r="10975" x14ac:dyDescent="0.2"/>
    <row r="10976" x14ac:dyDescent="0.2"/>
    <row r="10977" x14ac:dyDescent="0.2"/>
    <row r="10978" x14ac:dyDescent="0.2"/>
    <row r="10979" x14ac:dyDescent="0.2"/>
    <row r="10980" x14ac:dyDescent="0.2"/>
    <row r="10981" x14ac:dyDescent="0.2"/>
    <row r="10982" x14ac:dyDescent="0.2"/>
    <row r="10983" x14ac:dyDescent="0.2"/>
    <row r="10984" x14ac:dyDescent="0.2"/>
    <row r="10985" x14ac:dyDescent="0.2"/>
    <row r="10986" x14ac:dyDescent="0.2"/>
    <row r="10987" x14ac:dyDescent="0.2"/>
    <row r="10988" x14ac:dyDescent="0.2"/>
    <row r="10989" x14ac:dyDescent="0.2"/>
    <row r="10990" x14ac:dyDescent="0.2"/>
    <row r="10991" x14ac:dyDescent="0.2"/>
    <row r="10992" x14ac:dyDescent="0.2"/>
    <row r="10993" x14ac:dyDescent="0.2"/>
    <row r="10994" x14ac:dyDescent="0.2"/>
    <row r="10995" x14ac:dyDescent="0.2"/>
    <row r="10996" x14ac:dyDescent="0.2"/>
    <row r="10997" x14ac:dyDescent="0.2"/>
    <row r="10998" x14ac:dyDescent="0.2"/>
    <row r="10999" x14ac:dyDescent="0.2"/>
    <row r="11000" x14ac:dyDescent="0.2"/>
    <row r="11001" x14ac:dyDescent="0.2"/>
    <row r="11002" x14ac:dyDescent="0.2"/>
    <row r="11003" x14ac:dyDescent="0.2"/>
    <row r="11004" x14ac:dyDescent="0.2"/>
    <row r="11005" x14ac:dyDescent="0.2"/>
    <row r="11006" x14ac:dyDescent="0.2"/>
    <row r="11007" x14ac:dyDescent="0.2"/>
    <row r="11008" x14ac:dyDescent="0.2"/>
    <row r="11009" x14ac:dyDescent="0.2"/>
    <row r="11010" x14ac:dyDescent="0.2"/>
    <row r="11011" x14ac:dyDescent="0.2"/>
    <row r="11012" x14ac:dyDescent="0.2"/>
    <row r="11013" x14ac:dyDescent="0.2"/>
    <row r="11014" x14ac:dyDescent="0.2"/>
    <row r="11015" x14ac:dyDescent="0.2"/>
    <row r="11016" x14ac:dyDescent="0.2"/>
    <row r="11017" x14ac:dyDescent="0.2"/>
    <row r="11018" x14ac:dyDescent="0.2"/>
    <row r="11019" x14ac:dyDescent="0.2"/>
    <row r="11020" x14ac:dyDescent="0.2"/>
    <row r="11021" x14ac:dyDescent="0.2"/>
    <row r="11022" x14ac:dyDescent="0.2"/>
    <row r="11023" x14ac:dyDescent="0.2"/>
    <row r="11024" x14ac:dyDescent="0.2"/>
    <row r="11025" x14ac:dyDescent="0.2"/>
    <row r="11026" x14ac:dyDescent="0.2"/>
    <row r="11027" x14ac:dyDescent="0.2"/>
    <row r="11028" x14ac:dyDescent="0.2"/>
    <row r="11029" x14ac:dyDescent="0.2"/>
    <row r="11030" x14ac:dyDescent="0.2"/>
    <row r="11031" x14ac:dyDescent="0.2"/>
    <row r="11032" x14ac:dyDescent="0.2"/>
    <row r="11033" x14ac:dyDescent="0.2"/>
    <row r="11034" x14ac:dyDescent="0.2"/>
    <row r="11035" x14ac:dyDescent="0.2"/>
    <row r="11036" x14ac:dyDescent="0.2"/>
    <row r="11037" x14ac:dyDescent="0.2"/>
    <row r="11038" x14ac:dyDescent="0.2"/>
    <row r="11039" x14ac:dyDescent="0.2"/>
    <row r="11040" x14ac:dyDescent="0.2"/>
    <row r="11041" x14ac:dyDescent="0.2"/>
    <row r="11042" x14ac:dyDescent="0.2"/>
    <row r="11043" x14ac:dyDescent="0.2"/>
    <row r="11044" x14ac:dyDescent="0.2"/>
    <row r="11045" x14ac:dyDescent="0.2"/>
    <row r="11046" x14ac:dyDescent="0.2"/>
    <row r="11047" x14ac:dyDescent="0.2"/>
    <row r="11048" x14ac:dyDescent="0.2"/>
    <row r="11049" x14ac:dyDescent="0.2"/>
    <row r="11050" x14ac:dyDescent="0.2"/>
    <row r="11051" x14ac:dyDescent="0.2"/>
    <row r="11052" x14ac:dyDescent="0.2"/>
    <row r="11053" x14ac:dyDescent="0.2"/>
    <row r="11054" x14ac:dyDescent="0.2"/>
    <row r="11055" x14ac:dyDescent="0.2"/>
    <row r="11056" x14ac:dyDescent="0.2"/>
    <row r="11057" x14ac:dyDescent="0.2"/>
    <row r="11058" x14ac:dyDescent="0.2"/>
    <row r="11059" x14ac:dyDescent="0.2"/>
    <row r="11060" x14ac:dyDescent="0.2"/>
    <row r="11061" x14ac:dyDescent="0.2"/>
    <row r="11062" x14ac:dyDescent="0.2"/>
    <row r="11063" x14ac:dyDescent="0.2"/>
    <row r="11064" x14ac:dyDescent="0.2"/>
    <row r="11065" x14ac:dyDescent="0.2"/>
    <row r="11066" x14ac:dyDescent="0.2"/>
    <row r="11067" x14ac:dyDescent="0.2"/>
    <row r="11068" x14ac:dyDescent="0.2"/>
    <row r="11069" x14ac:dyDescent="0.2"/>
    <row r="11070" x14ac:dyDescent="0.2"/>
    <row r="11071" x14ac:dyDescent="0.2"/>
    <row r="11072" x14ac:dyDescent="0.2"/>
    <row r="11073" x14ac:dyDescent="0.2"/>
    <row r="11074" x14ac:dyDescent="0.2"/>
    <row r="11075" x14ac:dyDescent="0.2"/>
    <row r="11076" x14ac:dyDescent="0.2"/>
    <row r="11077" x14ac:dyDescent="0.2"/>
    <row r="11078" x14ac:dyDescent="0.2"/>
    <row r="11079" x14ac:dyDescent="0.2"/>
    <row r="11080" x14ac:dyDescent="0.2"/>
    <row r="11081" x14ac:dyDescent="0.2"/>
    <row r="11082" x14ac:dyDescent="0.2"/>
    <row r="11083" x14ac:dyDescent="0.2"/>
    <row r="11084" x14ac:dyDescent="0.2"/>
    <row r="11085" x14ac:dyDescent="0.2"/>
    <row r="11086" x14ac:dyDescent="0.2"/>
    <row r="11087" x14ac:dyDescent="0.2"/>
    <row r="11088" x14ac:dyDescent="0.2"/>
    <row r="11089" x14ac:dyDescent="0.2"/>
    <row r="11090" x14ac:dyDescent="0.2"/>
    <row r="11091" x14ac:dyDescent="0.2"/>
    <row r="11092" x14ac:dyDescent="0.2"/>
    <row r="11093" x14ac:dyDescent="0.2"/>
    <row r="11094" x14ac:dyDescent="0.2"/>
    <row r="11095" x14ac:dyDescent="0.2"/>
    <row r="11096" x14ac:dyDescent="0.2"/>
    <row r="11097" x14ac:dyDescent="0.2"/>
    <row r="11098" x14ac:dyDescent="0.2"/>
    <row r="11099" x14ac:dyDescent="0.2"/>
    <row r="11100" x14ac:dyDescent="0.2"/>
    <row r="11101" x14ac:dyDescent="0.2"/>
    <row r="11102" x14ac:dyDescent="0.2"/>
    <row r="11103" x14ac:dyDescent="0.2"/>
    <row r="11104" x14ac:dyDescent="0.2"/>
    <row r="11105" x14ac:dyDescent="0.2"/>
    <row r="11106" x14ac:dyDescent="0.2"/>
    <row r="11107" x14ac:dyDescent="0.2"/>
    <row r="11108" x14ac:dyDescent="0.2"/>
    <row r="11109" x14ac:dyDescent="0.2"/>
    <row r="11110" x14ac:dyDescent="0.2"/>
    <row r="11111" x14ac:dyDescent="0.2"/>
    <row r="11112" x14ac:dyDescent="0.2"/>
    <row r="11113" x14ac:dyDescent="0.2"/>
    <row r="11114" x14ac:dyDescent="0.2"/>
    <row r="11115" x14ac:dyDescent="0.2"/>
    <row r="11116" x14ac:dyDescent="0.2"/>
    <row r="11117" x14ac:dyDescent="0.2"/>
    <row r="11118" x14ac:dyDescent="0.2"/>
    <row r="11119" x14ac:dyDescent="0.2"/>
    <row r="11120" x14ac:dyDescent="0.2"/>
    <row r="11121" x14ac:dyDescent="0.2"/>
    <row r="11122" x14ac:dyDescent="0.2"/>
    <row r="11123" x14ac:dyDescent="0.2"/>
    <row r="11124" x14ac:dyDescent="0.2"/>
    <row r="11125" x14ac:dyDescent="0.2"/>
    <row r="11126" x14ac:dyDescent="0.2"/>
    <row r="11127" x14ac:dyDescent="0.2"/>
    <row r="11128" x14ac:dyDescent="0.2"/>
    <row r="11129" x14ac:dyDescent="0.2"/>
    <row r="11130" x14ac:dyDescent="0.2"/>
    <row r="11131" x14ac:dyDescent="0.2"/>
    <row r="11132" x14ac:dyDescent="0.2"/>
    <row r="11133" x14ac:dyDescent="0.2"/>
    <row r="11134" x14ac:dyDescent="0.2"/>
    <row r="11135" x14ac:dyDescent="0.2"/>
    <row r="11136" x14ac:dyDescent="0.2"/>
    <row r="11137" x14ac:dyDescent="0.2"/>
    <row r="11138" x14ac:dyDescent="0.2"/>
    <row r="11139" x14ac:dyDescent="0.2"/>
    <row r="11140" x14ac:dyDescent="0.2"/>
    <row r="11141" x14ac:dyDescent="0.2"/>
    <row r="11142" x14ac:dyDescent="0.2"/>
    <row r="11143" x14ac:dyDescent="0.2"/>
    <row r="11144" x14ac:dyDescent="0.2"/>
    <row r="11145" x14ac:dyDescent="0.2"/>
    <row r="11146" x14ac:dyDescent="0.2"/>
    <row r="11147" x14ac:dyDescent="0.2"/>
    <row r="11148" x14ac:dyDescent="0.2"/>
    <row r="11149" x14ac:dyDescent="0.2"/>
    <row r="11150" x14ac:dyDescent="0.2"/>
    <row r="11151" x14ac:dyDescent="0.2"/>
    <row r="11152" x14ac:dyDescent="0.2"/>
    <row r="11153" x14ac:dyDescent="0.2"/>
    <row r="11154" x14ac:dyDescent="0.2"/>
    <row r="11155" x14ac:dyDescent="0.2"/>
    <row r="11156" x14ac:dyDescent="0.2"/>
    <row r="11157" x14ac:dyDescent="0.2"/>
    <row r="11158" x14ac:dyDescent="0.2"/>
    <row r="11159" x14ac:dyDescent="0.2"/>
    <row r="11160" x14ac:dyDescent="0.2"/>
    <row r="11161" x14ac:dyDescent="0.2"/>
    <row r="11162" x14ac:dyDescent="0.2"/>
    <row r="11163" x14ac:dyDescent="0.2"/>
    <row r="11164" x14ac:dyDescent="0.2"/>
    <row r="11165" x14ac:dyDescent="0.2"/>
    <row r="11166" x14ac:dyDescent="0.2"/>
    <row r="11167" x14ac:dyDescent="0.2"/>
    <row r="11168" x14ac:dyDescent="0.2"/>
    <row r="11169" x14ac:dyDescent="0.2"/>
    <row r="11170" x14ac:dyDescent="0.2"/>
    <row r="11171" x14ac:dyDescent="0.2"/>
    <row r="11172" x14ac:dyDescent="0.2"/>
    <row r="11173" x14ac:dyDescent="0.2"/>
    <row r="11174" x14ac:dyDescent="0.2"/>
    <row r="11175" x14ac:dyDescent="0.2"/>
    <row r="11176" x14ac:dyDescent="0.2"/>
    <row r="11177" x14ac:dyDescent="0.2"/>
    <row r="11178" x14ac:dyDescent="0.2"/>
    <row r="11179" x14ac:dyDescent="0.2"/>
    <row r="11180" x14ac:dyDescent="0.2"/>
    <row r="11181" x14ac:dyDescent="0.2"/>
    <row r="11182" x14ac:dyDescent="0.2"/>
    <row r="11183" x14ac:dyDescent="0.2"/>
    <row r="11184" x14ac:dyDescent="0.2"/>
    <row r="11185" x14ac:dyDescent="0.2"/>
    <row r="11186" x14ac:dyDescent="0.2"/>
    <row r="11187" x14ac:dyDescent="0.2"/>
    <row r="11188" x14ac:dyDescent="0.2"/>
    <row r="11189" x14ac:dyDescent="0.2"/>
    <row r="11190" x14ac:dyDescent="0.2"/>
    <row r="11191" x14ac:dyDescent="0.2"/>
    <row r="11192" x14ac:dyDescent="0.2"/>
    <row r="11193" x14ac:dyDescent="0.2"/>
    <row r="11194" x14ac:dyDescent="0.2"/>
    <row r="11195" x14ac:dyDescent="0.2"/>
    <row r="11196" x14ac:dyDescent="0.2"/>
    <row r="11197" x14ac:dyDescent="0.2"/>
    <row r="11198" x14ac:dyDescent="0.2"/>
    <row r="11199" x14ac:dyDescent="0.2"/>
    <row r="11200" x14ac:dyDescent="0.2"/>
    <row r="11201" x14ac:dyDescent="0.2"/>
    <row r="11202" x14ac:dyDescent="0.2"/>
    <row r="11203" x14ac:dyDescent="0.2"/>
    <row r="11204" x14ac:dyDescent="0.2"/>
    <row r="11205" x14ac:dyDescent="0.2"/>
    <row r="11206" x14ac:dyDescent="0.2"/>
    <row r="11207" x14ac:dyDescent="0.2"/>
    <row r="11208" x14ac:dyDescent="0.2"/>
    <row r="11209" x14ac:dyDescent="0.2"/>
    <row r="11210" x14ac:dyDescent="0.2"/>
    <row r="11211" x14ac:dyDescent="0.2"/>
    <row r="11212" x14ac:dyDescent="0.2"/>
    <row r="11213" x14ac:dyDescent="0.2"/>
    <row r="11214" x14ac:dyDescent="0.2"/>
    <row r="11215" x14ac:dyDescent="0.2"/>
    <row r="11216" x14ac:dyDescent="0.2"/>
    <row r="11217" x14ac:dyDescent="0.2"/>
    <row r="11218" x14ac:dyDescent="0.2"/>
    <row r="11219" x14ac:dyDescent="0.2"/>
    <row r="11220" x14ac:dyDescent="0.2"/>
    <row r="11221" x14ac:dyDescent="0.2"/>
    <row r="11222" x14ac:dyDescent="0.2"/>
    <row r="11223" x14ac:dyDescent="0.2"/>
    <row r="11224" x14ac:dyDescent="0.2"/>
    <row r="11225" x14ac:dyDescent="0.2"/>
    <row r="11226" x14ac:dyDescent="0.2"/>
    <row r="11227" x14ac:dyDescent="0.2"/>
    <row r="11228" x14ac:dyDescent="0.2"/>
    <row r="11229" x14ac:dyDescent="0.2"/>
    <row r="11230" x14ac:dyDescent="0.2"/>
    <row r="11231" x14ac:dyDescent="0.2"/>
    <row r="11232" x14ac:dyDescent="0.2"/>
    <row r="11233" x14ac:dyDescent="0.2"/>
    <row r="11234" x14ac:dyDescent="0.2"/>
    <row r="11235" x14ac:dyDescent="0.2"/>
    <row r="11236" x14ac:dyDescent="0.2"/>
    <row r="11237" x14ac:dyDescent="0.2"/>
    <row r="11238" x14ac:dyDescent="0.2"/>
    <row r="11239" x14ac:dyDescent="0.2"/>
    <row r="11240" x14ac:dyDescent="0.2"/>
    <row r="11241" x14ac:dyDescent="0.2"/>
    <row r="11242" x14ac:dyDescent="0.2"/>
    <row r="11243" x14ac:dyDescent="0.2"/>
    <row r="11244" x14ac:dyDescent="0.2"/>
    <row r="11245" x14ac:dyDescent="0.2"/>
    <row r="11246" x14ac:dyDescent="0.2"/>
    <row r="11247" x14ac:dyDescent="0.2"/>
    <row r="11248" x14ac:dyDescent="0.2"/>
    <row r="11249" x14ac:dyDescent="0.2"/>
    <row r="11250" x14ac:dyDescent="0.2"/>
    <row r="11251" x14ac:dyDescent="0.2"/>
    <row r="11252" x14ac:dyDescent="0.2"/>
    <row r="11253" x14ac:dyDescent="0.2"/>
    <row r="11254" x14ac:dyDescent="0.2"/>
    <row r="11255" x14ac:dyDescent="0.2"/>
    <row r="11256" x14ac:dyDescent="0.2"/>
    <row r="11257" x14ac:dyDescent="0.2"/>
    <row r="11258" x14ac:dyDescent="0.2"/>
    <row r="11259" x14ac:dyDescent="0.2"/>
    <row r="11260" x14ac:dyDescent="0.2"/>
    <row r="11261" x14ac:dyDescent="0.2"/>
    <row r="11262" x14ac:dyDescent="0.2"/>
    <row r="11263" x14ac:dyDescent="0.2"/>
    <row r="11264" x14ac:dyDescent="0.2"/>
    <row r="11265" x14ac:dyDescent="0.2"/>
    <row r="11266" x14ac:dyDescent="0.2"/>
    <row r="11267" x14ac:dyDescent="0.2"/>
    <row r="11268" x14ac:dyDescent="0.2"/>
    <row r="11269" x14ac:dyDescent="0.2"/>
    <row r="11270" x14ac:dyDescent="0.2"/>
    <row r="11271" x14ac:dyDescent="0.2"/>
    <row r="11272" x14ac:dyDescent="0.2"/>
    <row r="11273" x14ac:dyDescent="0.2"/>
    <row r="11274" x14ac:dyDescent="0.2"/>
    <row r="11275" x14ac:dyDescent="0.2"/>
    <row r="11276" x14ac:dyDescent="0.2"/>
    <row r="11277" x14ac:dyDescent="0.2"/>
    <row r="11278" x14ac:dyDescent="0.2"/>
    <row r="11279" x14ac:dyDescent="0.2"/>
    <row r="11280" x14ac:dyDescent="0.2"/>
    <row r="11281" x14ac:dyDescent="0.2"/>
    <row r="11282" x14ac:dyDescent="0.2"/>
    <row r="11283" x14ac:dyDescent="0.2"/>
    <row r="11284" x14ac:dyDescent="0.2"/>
    <row r="11285" x14ac:dyDescent="0.2"/>
    <row r="11286" x14ac:dyDescent="0.2"/>
    <row r="11287" x14ac:dyDescent="0.2"/>
    <row r="11288" x14ac:dyDescent="0.2"/>
    <row r="11289" x14ac:dyDescent="0.2"/>
    <row r="11290" x14ac:dyDescent="0.2"/>
    <row r="11291" x14ac:dyDescent="0.2"/>
    <row r="11292" x14ac:dyDescent="0.2"/>
    <row r="11293" x14ac:dyDescent="0.2"/>
    <row r="11294" x14ac:dyDescent="0.2"/>
    <row r="11295" x14ac:dyDescent="0.2"/>
    <row r="11296" x14ac:dyDescent="0.2"/>
    <row r="11297" x14ac:dyDescent="0.2"/>
    <row r="11298" x14ac:dyDescent="0.2"/>
    <row r="11299" x14ac:dyDescent="0.2"/>
    <row r="11300" x14ac:dyDescent="0.2"/>
    <row r="11301" x14ac:dyDescent="0.2"/>
    <row r="11302" x14ac:dyDescent="0.2"/>
    <row r="11303" x14ac:dyDescent="0.2"/>
    <row r="11304" x14ac:dyDescent="0.2"/>
    <row r="11305" x14ac:dyDescent="0.2"/>
    <row r="11306" x14ac:dyDescent="0.2"/>
    <row r="11307" x14ac:dyDescent="0.2"/>
    <row r="11308" x14ac:dyDescent="0.2"/>
    <row r="11309" x14ac:dyDescent="0.2"/>
    <row r="11310" x14ac:dyDescent="0.2"/>
    <row r="11311" x14ac:dyDescent="0.2"/>
    <row r="11312" x14ac:dyDescent="0.2"/>
    <row r="11313" x14ac:dyDescent="0.2"/>
    <row r="11314" x14ac:dyDescent="0.2"/>
    <row r="11315" x14ac:dyDescent="0.2"/>
    <row r="11316" x14ac:dyDescent="0.2"/>
    <row r="11317" x14ac:dyDescent="0.2"/>
    <row r="11318" x14ac:dyDescent="0.2"/>
    <row r="11319" x14ac:dyDescent="0.2"/>
    <row r="11320" x14ac:dyDescent="0.2"/>
    <row r="11321" x14ac:dyDescent="0.2"/>
    <row r="11322" x14ac:dyDescent="0.2"/>
    <row r="11323" x14ac:dyDescent="0.2"/>
    <row r="11324" x14ac:dyDescent="0.2"/>
    <row r="11325" x14ac:dyDescent="0.2"/>
    <row r="11326" x14ac:dyDescent="0.2"/>
    <row r="11327" x14ac:dyDescent="0.2"/>
    <row r="11328" x14ac:dyDescent="0.2"/>
    <row r="11329" x14ac:dyDescent="0.2"/>
    <row r="11330" x14ac:dyDescent="0.2"/>
    <row r="11331" x14ac:dyDescent="0.2"/>
    <row r="11332" x14ac:dyDescent="0.2"/>
    <row r="11333" x14ac:dyDescent="0.2"/>
    <row r="11334" x14ac:dyDescent="0.2"/>
    <row r="11335" x14ac:dyDescent="0.2"/>
    <row r="11336" x14ac:dyDescent="0.2"/>
    <row r="11337" x14ac:dyDescent="0.2"/>
    <row r="11338" x14ac:dyDescent="0.2"/>
    <row r="11339" x14ac:dyDescent="0.2"/>
    <row r="11340" x14ac:dyDescent="0.2"/>
    <row r="11341" x14ac:dyDescent="0.2"/>
    <row r="11342" x14ac:dyDescent="0.2"/>
    <row r="11343" x14ac:dyDescent="0.2"/>
    <row r="11344" x14ac:dyDescent="0.2"/>
    <row r="11345" x14ac:dyDescent="0.2"/>
    <row r="11346" x14ac:dyDescent="0.2"/>
    <row r="11347" x14ac:dyDescent="0.2"/>
    <row r="11348" x14ac:dyDescent="0.2"/>
    <row r="11349" x14ac:dyDescent="0.2"/>
    <row r="11350" x14ac:dyDescent="0.2"/>
    <row r="11351" x14ac:dyDescent="0.2"/>
    <row r="11352" x14ac:dyDescent="0.2"/>
    <row r="11353" x14ac:dyDescent="0.2"/>
    <row r="11354" x14ac:dyDescent="0.2"/>
    <row r="11355" x14ac:dyDescent="0.2"/>
    <row r="11356" x14ac:dyDescent="0.2"/>
    <row r="11357" x14ac:dyDescent="0.2"/>
    <row r="11358" x14ac:dyDescent="0.2"/>
    <row r="11359" x14ac:dyDescent="0.2"/>
    <row r="11360" x14ac:dyDescent="0.2"/>
    <row r="11361" x14ac:dyDescent="0.2"/>
    <row r="11362" x14ac:dyDescent="0.2"/>
    <row r="11363" x14ac:dyDescent="0.2"/>
    <row r="11364" x14ac:dyDescent="0.2"/>
    <row r="11365" x14ac:dyDescent="0.2"/>
    <row r="11366" x14ac:dyDescent="0.2"/>
    <row r="11367" x14ac:dyDescent="0.2"/>
    <row r="11368" x14ac:dyDescent="0.2"/>
    <row r="11369" x14ac:dyDescent="0.2"/>
    <row r="11370" x14ac:dyDescent="0.2"/>
    <row r="11371" x14ac:dyDescent="0.2"/>
    <row r="11372" x14ac:dyDescent="0.2"/>
    <row r="11373" x14ac:dyDescent="0.2"/>
    <row r="11374" x14ac:dyDescent="0.2"/>
    <row r="11375" x14ac:dyDescent="0.2"/>
    <row r="11376" x14ac:dyDescent="0.2"/>
    <row r="11377" x14ac:dyDescent="0.2"/>
    <row r="11378" x14ac:dyDescent="0.2"/>
    <row r="11379" x14ac:dyDescent="0.2"/>
    <row r="11380" x14ac:dyDescent="0.2"/>
    <row r="11381" x14ac:dyDescent="0.2"/>
    <row r="11382" x14ac:dyDescent="0.2"/>
    <row r="11383" x14ac:dyDescent="0.2"/>
    <row r="11384" x14ac:dyDescent="0.2"/>
    <row r="11385" x14ac:dyDescent="0.2"/>
    <row r="11386" x14ac:dyDescent="0.2"/>
    <row r="11387" x14ac:dyDescent="0.2"/>
    <row r="11388" x14ac:dyDescent="0.2"/>
    <row r="11389" x14ac:dyDescent="0.2"/>
    <row r="11390" x14ac:dyDescent="0.2"/>
    <row r="11391" x14ac:dyDescent="0.2"/>
    <row r="11392" x14ac:dyDescent="0.2"/>
    <row r="11393" x14ac:dyDescent="0.2"/>
    <row r="11394" x14ac:dyDescent="0.2"/>
    <row r="11395" x14ac:dyDescent="0.2"/>
    <row r="11396" x14ac:dyDescent="0.2"/>
    <row r="11397" x14ac:dyDescent="0.2"/>
    <row r="11398" x14ac:dyDescent="0.2"/>
    <row r="11399" x14ac:dyDescent="0.2"/>
    <row r="11400" x14ac:dyDescent="0.2"/>
    <row r="11401" x14ac:dyDescent="0.2"/>
    <row r="11402" x14ac:dyDescent="0.2"/>
    <row r="11403" x14ac:dyDescent="0.2"/>
    <row r="11404" x14ac:dyDescent="0.2"/>
    <row r="11405" x14ac:dyDescent="0.2"/>
    <row r="11406" x14ac:dyDescent="0.2"/>
    <row r="11407" x14ac:dyDescent="0.2"/>
    <row r="11408" x14ac:dyDescent="0.2"/>
    <row r="11409" x14ac:dyDescent="0.2"/>
    <row r="11410" x14ac:dyDescent="0.2"/>
    <row r="11411" x14ac:dyDescent="0.2"/>
    <row r="11412" x14ac:dyDescent="0.2"/>
    <row r="11413" x14ac:dyDescent="0.2"/>
    <row r="11414" x14ac:dyDescent="0.2"/>
    <row r="11415" x14ac:dyDescent="0.2"/>
    <row r="11416" x14ac:dyDescent="0.2"/>
    <row r="11417" x14ac:dyDescent="0.2"/>
    <row r="11418" x14ac:dyDescent="0.2"/>
    <row r="11419" x14ac:dyDescent="0.2"/>
    <row r="11420" x14ac:dyDescent="0.2"/>
    <row r="11421" x14ac:dyDescent="0.2"/>
    <row r="11422" x14ac:dyDescent="0.2"/>
    <row r="11423" x14ac:dyDescent="0.2"/>
    <row r="11424" x14ac:dyDescent="0.2"/>
    <row r="11425" x14ac:dyDescent="0.2"/>
    <row r="11426" x14ac:dyDescent="0.2"/>
    <row r="11427" x14ac:dyDescent="0.2"/>
    <row r="11428" x14ac:dyDescent="0.2"/>
    <row r="11429" x14ac:dyDescent="0.2"/>
    <row r="11430" x14ac:dyDescent="0.2"/>
    <row r="11431" x14ac:dyDescent="0.2"/>
    <row r="11432" x14ac:dyDescent="0.2"/>
    <row r="11433" x14ac:dyDescent="0.2"/>
    <row r="11434" x14ac:dyDescent="0.2"/>
    <row r="11435" x14ac:dyDescent="0.2"/>
    <row r="11436" x14ac:dyDescent="0.2"/>
    <row r="11437" x14ac:dyDescent="0.2"/>
    <row r="11438" x14ac:dyDescent="0.2"/>
    <row r="11439" x14ac:dyDescent="0.2"/>
    <row r="11440" x14ac:dyDescent="0.2"/>
    <row r="11441" x14ac:dyDescent="0.2"/>
    <row r="11442" x14ac:dyDescent="0.2"/>
    <row r="11443" x14ac:dyDescent="0.2"/>
    <row r="11444" x14ac:dyDescent="0.2"/>
    <row r="11445" x14ac:dyDescent="0.2"/>
    <row r="11446" x14ac:dyDescent="0.2"/>
    <row r="11447" x14ac:dyDescent="0.2"/>
    <row r="11448" x14ac:dyDescent="0.2"/>
    <row r="11449" x14ac:dyDescent="0.2"/>
    <row r="11450" x14ac:dyDescent="0.2"/>
    <row r="11451" x14ac:dyDescent="0.2"/>
    <row r="11452" x14ac:dyDescent="0.2"/>
    <row r="11453" x14ac:dyDescent="0.2"/>
    <row r="11454" x14ac:dyDescent="0.2"/>
    <row r="11455" x14ac:dyDescent="0.2"/>
    <row r="11456" x14ac:dyDescent="0.2"/>
    <row r="11457" x14ac:dyDescent="0.2"/>
    <row r="11458" x14ac:dyDescent="0.2"/>
    <row r="11459" x14ac:dyDescent="0.2"/>
    <row r="11460" x14ac:dyDescent="0.2"/>
    <row r="11461" x14ac:dyDescent="0.2"/>
    <row r="11462" x14ac:dyDescent="0.2"/>
    <row r="11463" x14ac:dyDescent="0.2"/>
    <row r="11464" x14ac:dyDescent="0.2"/>
    <row r="11465" x14ac:dyDescent="0.2"/>
    <row r="11466" x14ac:dyDescent="0.2"/>
    <row r="11467" x14ac:dyDescent="0.2"/>
    <row r="11468" x14ac:dyDescent="0.2"/>
    <row r="11469" x14ac:dyDescent="0.2"/>
    <row r="11470" x14ac:dyDescent="0.2"/>
    <row r="11471" x14ac:dyDescent="0.2"/>
    <row r="11472" x14ac:dyDescent="0.2"/>
    <row r="11473" x14ac:dyDescent="0.2"/>
    <row r="11474" x14ac:dyDescent="0.2"/>
    <row r="11475" x14ac:dyDescent="0.2"/>
    <row r="11476" x14ac:dyDescent="0.2"/>
    <row r="11477" x14ac:dyDescent="0.2"/>
    <row r="11478" x14ac:dyDescent="0.2"/>
    <row r="11479" x14ac:dyDescent="0.2"/>
    <row r="11480" x14ac:dyDescent="0.2"/>
    <row r="11481" x14ac:dyDescent="0.2"/>
    <row r="11482" x14ac:dyDescent="0.2"/>
    <row r="11483" x14ac:dyDescent="0.2"/>
    <row r="11484" x14ac:dyDescent="0.2"/>
    <row r="11485" x14ac:dyDescent="0.2"/>
    <row r="11486" x14ac:dyDescent="0.2"/>
    <row r="11487" x14ac:dyDescent="0.2"/>
    <row r="11488" x14ac:dyDescent="0.2"/>
    <row r="11489" x14ac:dyDescent="0.2"/>
    <row r="11490" x14ac:dyDescent="0.2"/>
    <row r="11491" x14ac:dyDescent="0.2"/>
    <row r="11492" x14ac:dyDescent="0.2"/>
    <row r="11493" x14ac:dyDescent="0.2"/>
    <row r="11494" x14ac:dyDescent="0.2"/>
    <row r="11495" x14ac:dyDescent="0.2"/>
    <row r="11496" x14ac:dyDescent="0.2"/>
    <row r="11497" x14ac:dyDescent="0.2"/>
    <row r="11498" x14ac:dyDescent="0.2"/>
    <row r="11499" x14ac:dyDescent="0.2"/>
    <row r="11500" x14ac:dyDescent="0.2"/>
    <row r="11501" x14ac:dyDescent="0.2"/>
    <row r="11502" x14ac:dyDescent="0.2"/>
    <row r="11503" x14ac:dyDescent="0.2"/>
    <row r="11504" x14ac:dyDescent="0.2"/>
    <row r="11505" x14ac:dyDescent="0.2"/>
    <row r="11506" x14ac:dyDescent="0.2"/>
    <row r="11507" x14ac:dyDescent="0.2"/>
    <row r="11508" x14ac:dyDescent="0.2"/>
    <row r="11509" x14ac:dyDescent="0.2"/>
    <row r="11510" x14ac:dyDescent="0.2"/>
    <row r="11511" x14ac:dyDescent="0.2"/>
    <row r="11512" x14ac:dyDescent="0.2"/>
    <row r="11513" x14ac:dyDescent="0.2"/>
    <row r="11514" x14ac:dyDescent="0.2"/>
    <row r="11515" x14ac:dyDescent="0.2"/>
    <row r="11516" x14ac:dyDescent="0.2"/>
    <row r="11517" x14ac:dyDescent="0.2"/>
    <row r="11518" x14ac:dyDescent="0.2"/>
    <row r="11519" x14ac:dyDescent="0.2"/>
    <row r="11520" x14ac:dyDescent="0.2"/>
    <row r="11521" x14ac:dyDescent="0.2"/>
    <row r="11522" x14ac:dyDescent="0.2"/>
    <row r="11523" x14ac:dyDescent="0.2"/>
    <row r="11524" x14ac:dyDescent="0.2"/>
    <row r="11525" x14ac:dyDescent="0.2"/>
    <row r="11526" x14ac:dyDescent="0.2"/>
    <row r="11527" x14ac:dyDescent="0.2"/>
    <row r="11528" x14ac:dyDescent="0.2"/>
    <row r="11529" x14ac:dyDescent="0.2"/>
    <row r="11530" x14ac:dyDescent="0.2"/>
    <row r="11531" x14ac:dyDescent="0.2"/>
    <row r="11532" x14ac:dyDescent="0.2"/>
    <row r="11533" x14ac:dyDescent="0.2"/>
    <row r="11534" x14ac:dyDescent="0.2"/>
    <row r="11535" x14ac:dyDescent="0.2"/>
    <row r="11536" x14ac:dyDescent="0.2"/>
    <row r="11537" x14ac:dyDescent="0.2"/>
    <row r="11538" x14ac:dyDescent="0.2"/>
    <row r="11539" x14ac:dyDescent="0.2"/>
    <row r="11540" x14ac:dyDescent="0.2"/>
    <row r="11541" x14ac:dyDescent="0.2"/>
    <row r="11542" x14ac:dyDescent="0.2"/>
    <row r="11543" x14ac:dyDescent="0.2"/>
    <row r="11544" x14ac:dyDescent="0.2"/>
    <row r="11545" x14ac:dyDescent="0.2"/>
    <row r="11546" x14ac:dyDescent="0.2"/>
    <row r="11547" x14ac:dyDescent="0.2"/>
    <row r="11548" x14ac:dyDescent="0.2"/>
    <row r="11549" x14ac:dyDescent="0.2"/>
    <row r="11550" x14ac:dyDescent="0.2"/>
    <row r="11551" x14ac:dyDescent="0.2"/>
    <row r="11552" x14ac:dyDescent="0.2"/>
    <row r="11553" x14ac:dyDescent="0.2"/>
    <row r="11554" x14ac:dyDescent="0.2"/>
    <row r="11555" x14ac:dyDescent="0.2"/>
    <row r="11556" x14ac:dyDescent="0.2"/>
    <row r="11557" x14ac:dyDescent="0.2"/>
    <row r="11558" x14ac:dyDescent="0.2"/>
    <row r="11559" x14ac:dyDescent="0.2"/>
    <row r="11560" x14ac:dyDescent="0.2"/>
    <row r="11561" x14ac:dyDescent="0.2"/>
    <row r="11562" x14ac:dyDescent="0.2"/>
    <row r="11563" x14ac:dyDescent="0.2"/>
    <row r="11564" x14ac:dyDescent="0.2"/>
    <row r="11565" x14ac:dyDescent="0.2"/>
    <row r="11566" x14ac:dyDescent="0.2"/>
    <row r="11567" x14ac:dyDescent="0.2"/>
    <row r="11568" x14ac:dyDescent="0.2"/>
    <row r="11569" x14ac:dyDescent="0.2"/>
    <row r="11570" x14ac:dyDescent="0.2"/>
    <row r="11571" x14ac:dyDescent="0.2"/>
    <row r="11572" x14ac:dyDescent="0.2"/>
    <row r="11573" x14ac:dyDescent="0.2"/>
    <row r="11574" x14ac:dyDescent="0.2"/>
    <row r="11575" x14ac:dyDescent="0.2"/>
    <row r="11576" x14ac:dyDescent="0.2"/>
    <row r="11577" x14ac:dyDescent="0.2"/>
    <row r="11578" x14ac:dyDescent="0.2"/>
    <row r="11579" x14ac:dyDescent="0.2"/>
    <row r="11580" x14ac:dyDescent="0.2"/>
    <row r="11581" x14ac:dyDescent="0.2"/>
    <row r="11582" x14ac:dyDescent="0.2"/>
    <row r="11583" x14ac:dyDescent="0.2"/>
    <row r="11584" x14ac:dyDescent="0.2"/>
    <row r="11585" x14ac:dyDescent="0.2"/>
    <row r="11586" x14ac:dyDescent="0.2"/>
    <row r="11587" x14ac:dyDescent="0.2"/>
    <row r="11588" x14ac:dyDescent="0.2"/>
    <row r="11589" x14ac:dyDescent="0.2"/>
    <row r="11590" x14ac:dyDescent="0.2"/>
    <row r="11591" x14ac:dyDescent="0.2"/>
    <row r="11592" x14ac:dyDescent="0.2"/>
    <row r="11593" x14ac:dyDescent="0.2"/>
    <row r="11594" x14ac:dyDescent="0.2"/>
    <row r="11595" x14ac:dyDescent="0.2"/>
    <row r="11596" x14ac:dyDescent="0.2"/>
    <row r="11597" x14ac:dyDescent="0.2"/>
    <row r="11598" x14ac:dyDescent="0.2"/>
    <row r="11599" x14ac:dyDescent="0.2"/>
    <row r="11600" x14ac:dyDescent="0.2"/>
    <row r="11601" x14ac:dyDescent="0.2"/>
    <row r="11602" x14ac:dyDescent="0.2"/>
    <row r="11603" x14ac:dyDescent="0.2"/>
    <row r="11604" x14ac:dyDescent="0.2"/>
    <row r="11605" x14ac:dyDescent="0.2"/>
    <row r="11606" x14ac:dyDescent="0.2"/>
    <row r="11607" x14ac:dyDescent="0.2"/>
    <row r="11608" x14ac:dyDescent="0.2"/>
    <row r="11609" x14ac:dyDescent="0.2"/>
    <row r="11610" x14ac:dyDescent="0.2"/>
    <row r="11611" x14ac:dyDescent="0.2"/>
    <row r="11612" x14ac:dyDescent="0.2"/>
    <row r="11613" x14ac:dyDescent="0.2"/>
    <row r="11614" x14ac:dyDescent="0.2"/>
    <row r="11615" x14ac:dyDescent="0.2"/>
    <row r="11616" x14ac:dyDescent="0.2"/>
    <row r="11617" x14ac:dyDescent="0.2"/>
    <row r="11618" x14ac:dyDescent="0.2"/>
    <row r="11619" x14ac:dyDescent="0.2"/>
    <row r="11620" x14ac:dyDescent="0.2"/>
    <row r="11621" x14ac:dyDescent="0.2"/>
    <row r="11622" x14ac:dyDescent="0.2"/>
    <row r="11623" x14ac:dyDescent="0.2"/>
    <row r="11624" x14ac:dyDescent="0.2"/>
    <row r="11625" x14ac:dyDescent="0.2"/>
    <row r="11626" x14ac:dyDescent="0.2"/>
    <row r="11627" x14ac:dyDescent="0.2"/>
    <row r="11628" x14ac:dyDescent="0.2"/>
    <row r="11629" x14ac:dyDescent="0.2"/>
    <row r="11630" x14ac:dyDescent="0.2"/>
    <row r="11631" x14ac:dyDescent="0.2"/>
    <row r="11632" x14ac:dyDescent="0.2"/>
    <row r="11633" x14ac:dyDescent="0.2"/>
    <row r="11634" x14ac:dyDescent="0.2"/>
    <row r="11635" x14ac:dyDescent="0.2"/>
    <row r="11636" x14ac:dyDescent="0.2"/>
    <row r="11637" x14ac:dyDescent="0.2"/>
    <row r="11638" x14ac:dyDescent="0.2"/>
    <row r="11639" x14ac:dyDescent="0.2"/>
    <row r="11640" x14ac:dyDescent="0.2"/>
    <row r="11641" x14ac:dyDescent="0.2"/>
    <row r="11642" x14ac:dyDescent="0.2"/>
    <row r="11643" x14ac:dyDescent="0.2"/>
    <row r="11644" x14ac:dyDescent="0.2"/>
    <row r="11645" x14ac:dyDescent="0.2"/>
    <row r="11646" x14ac:dyDescent="0.2"/>
    <row r="11647" x14ac:dyDescent="0.2"/>
    <row r="11648" x14ac:dyDescent="0.2"/>
    <row r="11649" x14ac:dyDescent="0.2"/>
    <row r="11650" x14ac:dyDescent="0.2"/>
    <row r="11651" x14ac:dyDescent="0.2"/>
    <row r="11652" x14ac:dyDescent="0.2"/>
    <row r="11653" x14ac:dyDescent="0.2"/>
    <row r="11654" x14ac:dyDescent="0.2"/>
    <row r="11655" x14ac:dyDescent="0.2"/>
    <row r="11656" x14ac:dyDescent="0.2"/>
    <row r="11657" x14ac:dyDescent="0.2"/>
    <row r="11658" x14ac:dyDescent="0.2"/>
    <row r="11659" x14ac:dyDescent="0.2"/>
    <row r="11660" x14ac:dyDescent="0.2"/>
    <row r="11661" x14ac:dyDescent="0.2"/>
    <row r="11662" x14ac:dyDescent="0.2"/>
    <row r="11663" x14ac:dyDescent="0.2"/>
    <row r="11664" x14ac:dyDescent="0.2"/>
    <row r="11665" x14ac:dyDescent="0.2"/>
    <row r="11666" x14ac:dyDescent="0.2"/>
    <row r="11667" x14ac:dyDescent="0.2"/>
    <row r="11668" x14ac:dyDescent="0.2"/>
    <row r="11669" x14ac:dyDescent="0.2"/>
    <row r="11670" x14ac:dyDescent="0.2"/>
    <row r="11671" x14ac:dyDescent="0.2"/>
    <row r="11672" x14ac:dyDescent="0.2"/>
    <row r="11673" x14ac:dyDescent="0.2"/>
    <row r="11674" x14ac:dyDescent="0.2"/>
    <row r="11675" x14ac:dyDescent="0.2"/>
    <row r="11676" x14ac:dyDescent="0.2"/>
    <row r="11677" x14ac:dyDescent="0.2"/>
    <row r="11678" x14ac:dyDescent="0.2"/>
    <row r="11679" x14ac:dyDescent="0.2"/>
    <row r="11680" x14ac:dyDescent="0.2"/>
    <row r="11681" x14ac:dyDescent="0.2"/>
    <row r="11682" x14ac:dyDescent="0.2"/>
    <row r="11683" x14ac:dyDescent="0.2"/>
    <row r="11684" x14ac:dyDescent="0.2"/>
    <row r="11685" x14ac:dyDescent="0.2"/>
    <row r="11686" x14ac:dyDescent="0.2"/>
    <row r="11687" x14ac:dyDescent="0.2"/>
    <row r="11688" x14ac:dyDescent="0.2"/>
    <row r="11689" x14ac:dyDescent="0.2"/>
    <row r="11690" x14ac:dyDescent="0.2"/>
    <row r="11691" x14ac:dyDescent="0.2"/>
    <row r="11692" x14ac:dyDescent="0.2"/>
    <row r="11693" x14ac:dyDescent="0.2"/>
    <row r="11694" x14ac:dyDescent="0.2"/>
    <row r="11695" x14ac:dyDescent="0.2"/>
    <row r="11696" x14ac:dyDescent="0.2"/>
    <row r="11697" x14ac:dyDescent="0.2"/>
    <row r="11698" x14ac:dyDescent="0.2"/>
    <row r="11699" x14ac:dyDescent="0.2"/>
    <row r="11700" x14ac:dyDescent="0.2"/>
    <row r="11701" x14ac:dyDescent="0.2"/>
    <row r="11702" x14ac:dyDescent="0.2"/>
    <row r="11703" x14ac:dyDescent="0.2"/>
    <row r="11704" x14ac:dyDescent="0.2"/>
    <row r="11705" x14ac:dyDescent="0.2"/>
    <row r="11706" x14ac:dyDescent="0.2"/>
    <row r="11707" x14ac:dyDescent="0.2"/>
    <row r="11708" x14ac:dyDescent="0.2"/>
    <row r="11709" x14ac:dyDescent="0.2"/>
    <row r="11710" x14ac:dyDescent="0.2"/>
    <row r="11711" x14ac:dyDescent="0.2"/>
    <row r="11712" x14ac:dyDescent="0.2"/>
    <row r="11713" x14ac:dyDescent="0.2"/>
    <row r="11714" x14ac:dyDescent="0.2"/>
    <row r="11715" x14ac:dyDescent="0.2"/>
    <row r="11716" x14ac:dyDescent="0.2"/>
    <row r="11717" x14ac:dyDescent="0.2"/>
    <row r="11718" x14ac:dyDescent="0.2"/>
    <row r="11719" x14ac:dyDescent="0.2"/>
    <row r="11720" x14ac:dyDescent="0.2"/>
    <row r="11721" x14ac:dyDescent="0.2"/>
    <row r="11722" x14ac:dyDescent="0.2"/>
    <row r="11723" x14ac:dyDescent="0.2"/>
    <row r="11724" x14ac:dyDescent="0.2"/>
    <row r="11725" x14ac:dyDescent="0.2"/>
    <row r="11726" x14ac:dyDescent="0.2"/>
    <row r="11727" x14ac:dyDescent="0.2"/>
    <row r="11728" x14ac:dyDescent="0.2"/>
    <row r="11729" x14ac:dyDescent="0.2"/>
    <row r="11730" x14ac:dyDescent="0.2"/>
    <row r="11731" x14ac:dyDescent="0.2"/>
    <row r="11732" x14ac:dyDescent="0.2"/>
    <row r="11733" x14ac:dyDescent="0.2"/>
    <row r="11734" x14ac:dyDescent="0.2"/>
    <row r="11735" x14ac:dyDescent="0.2"/>
    <row r="11736" x14ac:dyDescent="0.2"/>
    <row r="11737" x14ac:dyDescent="0.2"/>
    <row r="11738" x14ac:dyDescent="0.2"/>
    <row r="11739" x14ac:dyDescent="0.2"/>
    <row r="11740" x14ac:dyDescent="0.2"/>
    <row r="11741" x14ac:dyDescent="0.2"/>
    <row r="11742" x14ac:dyDescent="0.2"/>
    <row r="11743" x14ac:dyDescent="0.2"/>
    <row r="11744" x14ac:dyDescent="0.2"/>
    <row r="11745" x14ac:dyDescent="0.2"/>
    <row r="11746" x14ac:dyDescent="0.2"/>
    <row r="11747" x14ac:dyDescent="0.2"/>
    <row r="11748" x14ac:dyDescent="0.2"/>
    <row r="11749" x14ac:dyDescent="0.2"/>
    <row r="11750" x14ac:dyDescent="0.2"/>
    <row r="11751" x14ac:dyDescent="0.2"/>
    <row r="11752" x14ac:dyDescent="0.2"/>
    <row r="11753" x14ac:dyDescent="0.2"/>
    <row r="11754" x14ac:dyDescent="0.2"/>
    <row r="11755" x14ac:dyDescent="0.2"/>
    <row r="11756" x14ac:dyDescent="0.2"/>
    <row r="11757" x14ac:dyDescent="0.2"/>
    <row r="11758" x14ac:dyDescent="0.2"/>
    <row r="11759" x14ac:dyDescent="0.2"/>
    <row r="11760" x14ac:dyDescent="0.2"/>
    <row r="11761" x14ac:dyDescent="0.2"/>
    <row r="11762" x14ac:dyDescent="0.2"/>
    <row r="11763" x14ac:dyDescent="0.2"/>
    <row r="11764" x14ac:dyDescent="0.2"/>
    <row r="11765" x14ac:dyDescent="0.2"/>
    <row r="11766" x14ac:dyDescent="0.2"/>
    <row r="11767" x14ac:dyDescent="0.2"/>
    <row r="11768" x14ac:dyDescent="0.2"/>
    <row r="11769" x14ac:dyDescent="0.2"/>
    <row r="11770" x14ac:dyDescent="0.2"/>
    <row r="11771" x14ac:dyDescent="0.2"/>
    <row r="11772" x14ac:dyDescent="0.2"/>
    <row r="11773" x14ac:dyDescent="0.2"/>
    <row r="11774" x14ac:dyDescent="0.2"/>
    <row r="11775" x14ac:dyDescent="0.2"/>
    <row r="11776" x14ac:dyDescent="0.2"/>
    <row r="11777" x14ac:dyDescent="0.2"/>
    <row r="11778" x14ac:dyDescent="0.2"/>
    <row r="11779" x14ac:dyDescent="0.2"/>
    <row r="11780" x14ac:dyDescent="0.2"/>
    <row r="11781" x14ac:dyDescent="0.2"/>
    <row r="11782" x14ac:dyDescent="0.2"/>
    <row r="11783" x14ac:dyDescent="0.2"/>
    <row r="11784" x14ac:dyDescent="0.2"/>
    <row r="11785" x14ac:dyDescent="0.2"/>
    <row r="11786" x14ac:dyDescent="0.2"/>
    <row r="11787" x14ac:dyDescent="0.2"/>
    <row r="11788" x14ac:dyDescent="0.2"/>
    <row r="11789" x14ac:dyDescent="0.2"/>
    <row r="11790" x14ac:dyDescent="0.2"/>
    <row r="11791" x14ac:dyDescent="0.2"/>
    <row r="11792" x14ac:dyDescent="0.2"/>
    <row r="11793" x14ac:dyDescent="0.2"/>
    <row r="11794" x14ac:dyDescent="0.2"/>
    <row r="11795" x14ac:dyDescent="0.2"/>
    <row r="11796" x14ac:dyDescent="0.2"/>
    <row r="11797" x14ac:dyDescent="0.2"/>
    <row r="11798" x14ac:dyDescent="0.2"/>
    <row r="11799" x14ac:dyDescent="0.2"/>
    <row r="11800" x14ac:dyDescent="0.2"/>
    <row r="11801" x14ac:dyDescent="0.2"/>
    <row r="11802" x14ac:dyDescent="0.2"/>
    <row r="11803" x14ac:dyDescent="0.2"/>
    <row r="11804" x14ac:dyDescent="0.2"/>
    <row r="11805" x14ac:dyDescent="0.2"/>
    <row r="11806" x14ac:dyDescent="0.2"/>
    <row r="11807" x14ac:dyDescent="0.2"/>
    <row r="11808" x14ac:dyDescent="0.2"/>
    <row r="11809" x14ac:dyDescent="0.2"/>
    <row r="11810" x14ac:dyDescent="0.2"/>
    <row r="11811" x14ac:dyDescent="0.2"/>
    <row r="11812" x14ac:dyDescent="0.2"/>
    <row r="11813" x14ac:dyDescent="0.2"/>
    <row r="11814" x14ac:dyDescent="0.2"/>
    <row r="11815" x14ac:dyDescent="0.2"/>
    <row r="11816" x14ac:dyDescent="0.2"/>
    <row r="11817" x14ac:dyDescent="0.2"/>
    <row r="11818" x14ac:dyDescent="0.2"/>
    <row r="11819" x14ac:dyDescent="0.2"/>
    <row r="11820" x14ac:dyDescent="0.2"/>
    <row r="11821" x14ac:dyDescent="0.2"/>
    <row r="11822" x14ac:dyDescent="0.2"/>
    <row r="11823" x14ac:dyDescent="0.2"/>
    <row r="11824" x14ac:dyDescent="0.2"/>
    <row r="11825" x14ac:dyDescent="0.2"/>
    <row r="11826" x14ac:dyDescent="0.2"/>
    <row r="11827" x14ac:dyDescent="0.2"/>
    <row r="11828" x14ac:dyDescent="0.2"/>
    <row r="11829" x14ac:dyDescent="0.2"/>
    <row r="11830" x14ac:dyDescent="0.2"/>
    <row r="11831" x14ac:dyDescent="0.2"/>
    <row r="11832" x14ac:dyDescent="0.2"/>
    <row r="11833" x14ac:dyDescent="0.2"/>
    <row r="11834" x14ac:dyDescent="0.2"/>
    <row r="11835" x14ac:dyDescent="0.2"/>
    <row r="11836" x14ac:dyDescent="0.2"/>
    <row r="11837" x14ac:dyDescent="0.2"/>
    <row r="11838" x14ac:dyDescent="0.2"/>
    <row r="11839" x14ac:dyDescent="0.2"/>
    <row r="11840" x14ac:dyDescent="0.2"/>
    <row r="11841" x14ac:dyDescent="0.2"/>
    <row r="11842" x14ac:dyDescent="0.2"/>
    <row r="11843" x14ac:dyDescent="0.2"/>
    <row r="11844" x14ac:dyDescent="0.2"/>
    <row r="11845" x14ac:dyDescent="0.2"/>
    <row r="11846" x14ac:dyDescent="0.2"/>
    <row r="11847" x14ac:dyDescent="0.2"/>
    <row r="11848" x14ac:dyDescent="0.2"/>
    <row r="11849" x14ac:dyDescent="0.2"/>
    <row r="11850" x14ac:dyDescent="0.2"/>
    <row r="11851" x14ac:dyDescent="0.2"/>
    <row r="11852" x14ac:dyDescent="0.2"/>
    <row r="11853" x14ac:dyDescent="0.2"/>
    <row r="11854" x14ac:dyDescent="0.2"/>
    <row r="11855" x14ac:dyDescent="0.2"/>
    <row r="11856" x14ac:dyDescent="0.2"/>
    <row r="11857" x14ac:dyDescent="0.2"/>
    <row r="11858" x14ac:dyDescent="0.2"/>
    <row r="11859" x14ac:dyDescent="0.2"/>
    <row r="11860" x14ac:dyDescent="0.2"/>
    <row r="11861" x14ac:dyDescent="0.2"/>
    <row r="11862" x14ac:dyDescent="0.2"/>
    <row r="11863" x14ac:dyDescent="0.2"/>
    <row r="11864" x14ac:dyDescent="0.2"/>
    <row r="11865" x14ac:dyDescent="0.2"/>
    <row r="11866" x14ac:dyDescent="0.2"/>
    <row r="11867" x14ac:dyDescent="0.2"/>
    <row r="11868" x14ac:dyDescent="0.2"/>
    <row r="11869" x14ac:dyDescent="0.2"/>
    <row r="11870" x14ac:dyDescent="0.2"/>
    <row r="11871" x14ac:dyDescent="0.2"/>
    <row r="11872" x14ac:dyDescent="0.2"/>
    <row r="11873" x14ac:dyDescent="0.2"/>
    <row r="11874" x14ac:dyDescent="0.2"/>
    <row r="11875" x14ac:dyDescent="0.2"/>
    <row r="11876" x14ac:dyDescent="0.2"/>
    <row r="11877" x14ac:dyDescent="0.2"/>
    <row r="11878" x14ac:dyDescent="0.2"/>
    <row r="11879" x14ac:dyDescent="0.2"/>
    <row r="11880" x14ac:dyDescent="0.2"/>
    <row r="11881" x14ac:dyDescent="0.2"/>
    <row r="11882" x14ac:dyDescent="0.2"/>
    <row r="11883" x14ac:dyDescent="0.2"/>
    <row r="11884" x14ac:dyDescent="0.2"/>
    <row r="11885" x14ac:dyDescent="0.2"/>
    <row r="11886" x14ac:dyDescent="0.2"/>
    <row r="11887" x14ac:dyDescent="0.2"/>
    <row r="11888" x14ac:dyDescent="0.2"/>
    <row r="11889" x14ac:dyDescent="0.2"/>
    <row r="11890" x14ac:dyDescent="0.2"/>
    <row r="11891" x14ac:dyDescent="0.2"/>
    <row r="11892" x14ac:dyDescent="0.2"/>
    <row r="11893" x14ac:dyDescent="0.2"/>
    <row r="11894" x14ac:dyDescent="0.2"/>
    <row r="11895" x14ac:dyDescent="0.2"/>
    <row r="11896" x14ac:dyDescent="0.2"/>
    <row r="11897" x14ac:dyDescent="0.2"/>
    <row r="11898" x14ac:dyDescent="0.2"/>
    <row r="11899" x14ac:dyDescent="0.2"/>
    <row r="11900" x14ac:dyDescent="0.2"/>
    <row r="11901" x14ac:dyDescent="0.2"/>
    <row r="11902" x14ac:dyDescent="0.2"/>
    <row r="11903" x14ac:dyDescent="0.2"/>
    <row r="11904" x14ac:dyDescent="0.2"/>
    <row r="11905" x14ac:dyDescent="0.2"/>
    <row r="11906" x14ac:dyDescent="0.2"/>
    <row r="11907" x14ac:dyDescent="0.2"/>
    <row r="11908" x14ac:dyDescent="0.2"/>
    <row r="11909" x14ac:dyDescent="0.2"/>
    <row r="11910" x14ac:dyDescent="0.2"/>
    <row r="11911" x14ac:dyDescent="0.2"/>
    <row r="11912" x14ac:dyDescent="0.2"/>
    <row r="11913" x14ac:dyDescent="0.2"/>
    <row r="11914" x14ac:dyDescent="0.2"/>
    <row r="11915" x14ac:dyDescent="0.2"/>
    <row r="11916" x14ac:dyDescent="0.2"/>
    <row r="11917" x14ac:dyDescent="0.2"/>
    <row r="11918" x14ac:dyDescent="0.2"/>
    <row r="11919" x14ac:dyDescent="0.2"/>
    <row r="11920" x14ac:dyDescent="0.2"/>
    <row r="11921" x14ac:dyDescent="0.2"/>
    <row r="11922" x14ac:dyDescent="0.2"/>
    <row r="11923" x14ac:dyDescent="0.2"/>
    <row r="11924" x14ac:dyDescent="0.2"/>
    <row r="11925" x14ac:dyDescent="0.2"/>
    <row r="11926" x14ac:dyDescent="0.2"/>
    <row r="11927" x14ac:dyDescent="0.2"/>
    <row r="11928" x14ac:dyDescent="0.2"/>
    <row r="11929" x14ac:dyDescent="0.2"/>
    <row r="11930" x14ac:dyDescent="0.2"/>
    <row r="11931" x14ac:dyDescent="0.2"/>
    <row r="11932" x14ac:dyDescent="0.2"/>
    <row r="11933" x14ac:dyDescent="0.2"/>
    <row r="11934" x14ac:dyDescent="0.2"/>
    <row r="11935" x14ac:dyDescent="0.2"/>
    <row r="11936" x14ac:dyDescent="0.2"/>
    <row r="11937" x14ac:dyDescent="0.2"/>
    <row r="11938" x14ac:dyDescent="0.2"/>
    <row r="11939" x14ac:dyDescent="0.2"/>
    <row r="11940" x14ac:dyDescent="0.2"/>
    <row r="11941" x14ac:dyDescent="0.2"/>
    <row r="11942" x14ac:dyDescent="0.2"/>
    <row r="11943" x14ac:dyDescent="0.2"/>
    <row r="11944" x14ac:dyDescent="0.2"/>
    <row r="11945" x14ac:dyDescent="0.2"/>
    <row r="11946" x14ac:dyDescent="0.2"/>
    <row r="11947" x14ac:dyDescent="0.2"/>
    <row r="11948" x14ac:dyDescent="0.2"/>
    <row r="11949" x14ac:dyDescent="0.2"/>
    <row r="11950" x14ac:dyDescent="0.2"/>
    <row r="11951" x14ac:dyDescent="0.2"/>
    <row r="11952" x14ac:dyDescent="0.2"/>
    <row r="11953" x14ac:dyDescent="0.2"/>
    <row r="11954" x14ac:dyDescent="0.2"/>
    <row r="11955" x14ac:dyDescent="0.2"/>
    <row r="11956" x14ac:dyDescent="0.2"/>
    <row r="11957" x14ac:dyDescent="0.2"/>
    <row r="11958" x14ac:dyDescent="0.2"/>
    <row r="11959" x14ac:dyDescent="0.2"/>
    <row r="11960" x14ac:dyDescent="0.2"/>
    <row r="11961" x14ac:dyDescent="0.2"/>
    <row r="11962" x14ac:dyDescent="0.2"/>
    <row r="11963" x14ac:dyDescent="0.2"/>
    <row r="11964" x14ac:dyDescent="0.2"/>
    <row r="11965" x14ac:dyDescent="0.2"/>
    <row r="11966" x14ac:dyDescent="0.2"/>
    <row r="11967" x14ac:dyDescent="0.2"/>
    <row r="11968" x14ac:dyDescent="0.2"/>
    <row r="11969" x14ac:dyDescent="0.2"/>
    <row r="11970" x14ac:dyDescent="0.2"/>
    <row r="11971" x14ac:dyDescent="0.2"/>
    <row r="11972" x14ac:dyDescent="0.2"/>
    <row r="11973" x14ac:dyDescent="0.2"/>
    <row r="11974" x14ac:dyDescent="0.2"/>
    <row r="11975" x14ac:dyDescent="0.2"/>
    <row r="11976" x14ac:dyDescent="0.2"/>
    <row r="11977" x14ac:dyDescent="0.2"/>
    <row r="11978" x14ac:dyDescent="0.2"/>
    <row r="11979" x14ac:dyDescent="0.2"/>
    <row r="11980" x14ac:dyDescent="0.2"/>
    <row r="11981" x14ac:dyDescent="0.2"/>
    <row r="11982" x14ac:dyDescent="0.2"/>
    <row r="11983" x14ac:dyDescent="0.2"/>
    <row r="11984" x14ac:dyDescent="0.2"/>
    <row r="11985" x14ac:dyDescent="0.2"/>
    <row r="11986" x14ac:dyDescent="0.2"/>
    <row r="11987" x14ac:dyDescent="0.2"/>
    <row r="11988" x14ac:dyDescent="0.2"/>
    <row r="11989" x14ac:dyDescent="0.2"/>
    <row r="11990" x14ac:dyDescent="0.2"/>
    <row r="11991" x14ac:dyDescent="0.2"/>
    <row r="11992" x14ac:dyDescent="0.2"/>
    <row r="11993" x14ac:dyDescent="0.2"/>
    <row r="11994" x14ac:dyDescent="0.2"/>
    <row r="11995" x14ac:dyDescent="0.2"/>
    <row r="11996" x14ac:dyDescent="0.2"/>
    <row r="11997" x14ac:dyDescent="0.2"/>
    <row r="11998" x14ac:dyDescent="0.2"/>
    <row r="11999" x14ac:dyDescent="0.2"/>
    <row r="12000" x14ac:dyDescent="0.2"/>
    <row r="12001" x14ac:dyDescent="0.2"/>
    <row r="12002" x14ac:dyDescent="0.2"/>
    <row r="12003" x14ac:dyDescent="0.2"/>
    <row r="12004" x14ac:dyDescent="0.2"/>
    <row r="12005" x14ac:dyDescent="0.2"/>
    <row r="12006" x14ac:dyDescent="0.2"/>
    <row r="12007" x14ac:dyDescent="0.2"/>
    <row r="12008" x14ac:dyDescent="0.2"/>
    <row r="12009" x14ac:dyDescent="0.2"/>
    <row r="12010" x14ac:dyDescent="0.2"/>
    <row r="12011" x14ac:dyDescent="0.2"/>
    <row r="12012" x14ac:dyDescent="0.2"/>
    <row r="12013" x14ac:dyDescent="0.2"/>
    <row r="12014" x14ac:dyDescent="0.2"/>
    <row r="12015" x14ac:dyDescent="0.2"/>
    <row r="12016" x14ac:dyDescent="0.2"/>
    <row r="12017" x14ac:dyDescent="0.2"/>
    <row r="12018" x14ac:dyDescent="0.2"/>
    <row r="12019" x14ac:dyDescent="0.2"/>
    <row r="12020" x14ac:dyDescent="0.2"/>
    <row r="12021" x14ac:dyDescent="0.2"/>
    <row r="12022" x14ac:dyDescent="0.2"/>
    <row r="12023" x14ac:dyDescent="0.2"/>
    <row r="12024" x14ac:dyDescent="0.2"/>
    <row r="12025" x14ac:dyDescent="0.2"/>
    <row r="12026" x14ac:dyDescent="0.2"/>
    <row r="12027" x14ac:dyDescent="0.2"/>
    <row r="12028" x14ac:dyDescent="0.2"/>
    <row r="12029" x14ac:dyDescent="0.2"/>
    <row r="12030" x14ac:dyDescent="0.2"/>
    <row r="12031" x14ac:dyDescent="0.2"/>
    <row r="12032" x14ac:dyDescent="0.2"/>
    <row r="12033" x14ac:dyDescent="0.2"/>
    <row r="12034" x14ac:dyDescent="0.2"/>
    <row r="12035" x14ac:dyDescent="0.2"/>
    <row r="12036" x14ac:dyDescent="0.2"/>
    <row r="12037" x14ac:dyDescent="0.2"/>
    <row r="12038" x14ac:dyDescent="0.2"/>
    <row r="12039" x14ac:dyDescent="0.2"/>
    <row r="12040" x14ac:dyDescent="0.2"/>
    <row r="12041" x14ac:dyDescent="0.2"/>
    <row r="12042" x14ac:dyDescent="0.2"/>
    <row r="12043" x14ac:dyDescent="0.2"/>
    <row r="12044" x14ac:dyDescent="0.2"/>
    <row r="12045" x14ac:dyDescent="0.2"/>
    <row r="12046" x14ac:dyDescent="0.2"/>
    <row r="12047" x14ac:dyDescent="0.2"/>
    <row r="12048" x14ac:dyDescent="0.2"/>
    <row r="12049" x14ac:dyDescent="0.2"/>
    <row r="12050" x14ac:dyDescent="0.2"/>
    <row r="12051" x14ac:dyDescent="0.2"/>
    <row r="12052" x14ac:dyDescent="0.2"/>
    <row r="12053" x14ac:dyDescent="0.2"/>
    <row r="12054" x14ac:dyDescent="0.2"/>
    <row r="12055" x14ac:dyDescent="0.2"/>
    <row r="12056" x14ac:dyDescent="0.2"/>
    <row r="12057" x14ac:dyDescent="0.2"/>
    <row r="12058" x14ac:dyDescent="0.2"/>
    <row r="12059" x14ac:dyDescent="0.2"/>
    <row r="12060" x14ac:dyDescent="0.2"/>
    <row r="12061" x14ac:dyDescent="0.2"/>
    <row r="12062" x14ac:dyDescent="0.2"/>
    <row r="12063" x14ac:dyDescent="0.2"/>
    <row r="12064" x14ac:dyDescent="0.2"/>
    <row r="12065" x14ac:dyDescent="0.2"/>
    <row r="12066" x14ac:dyDescent="0.2"/>
    <row r="12067" x14ac:dyDescent="0.2"/>
    <row r="12068" x14ac:dyDescent="0.2"/>
    <row r="12069" x14ac:dyDescent="0.2"/>
    <row r="12070" x14ac:dyDescent="0.2"/>
    <row r="12071" x14ac:dyDescent="0.2"/>
    <row r="12072" x14ac:dyDescent="0.2"/>
    <row r="12073" x14ac:dyDescent="0.2"/>
    <row r="12074" x14ac:dyDescent="0.2"/>
    <row r="12075" x14ac:dyDescent="0.2"/>
    <row r="12076" x14ac:dyDescent="0.2"/>
    <row r="12077" x14ac:dyDescent="0.2"/>
    <row r="12078" x14ac:dyDescent="0.2"/>
    <row r="12079" x14ac:dyDescent="0.2"/>
    <row r="12080" x14ac:dyDescent="0.2"/>
    <row r="12081" x14ac:dyDescent="0.2"/>
    <row r="12082" x14ac:dyDescent="0.2"/>
    <row r="12083" x14ac:dyDescent="0.2"/>
    <row r="12084" x14ac:dyDescent="0.2"/>
    <row r="12085" x14ac:dyDescent="0.2"/>
    <row r="12086" x14ac:dyDescent="0.2"/>
    <row r="12087" x14ac:dyDescent="0.2"/>
    <row r="12088" x14ac:dyDescent="0.2"/>
    <row r="12089" x14ac:dyDescent="0.2"/>
    <row r="12090" x14ac:dyDescent="0.2"/>
    <row r="12091" x14ac:dyDescent="0.2"/>
    <row r="12092" x14ac:dyDescent="0.2"/>
    <row r="12093" x14ac:dyDescent="0.2"/>
    <row r="12094" x14ac:dyDescent="0.2"/>
    <row r="12095" x14ac:dyDescent="0.2"/>
    <row r="12096" x14ac:dyDescent="0.2"/>
    <row r="12097" x14ac:dyDescent="0.2"/>
    <row r="12098" x14ac:dyDescent="0.2"/>
    <row r="12099" x14ac:dyDescent="0.2"/>
    <row r="12100" x14ac:dyDescent="0.2"/>
    <row r="12101" x14ac:dyDescent="0.2"/>
    <row r="12102" x14ac:dyDescent="0.2"/>
    <row r="12103" x14ac:dyDescent="0.2"/>
    <row r="12104" x14ac:dyDescent="0.2"/>
    <row r="12105" x14ac:dyDescent="0.2"/>
    <row r="12106" x14ac:dyDescent="0.2"/>
    <row r="12107" x14ac:dyDescent="0.2"/>
    <row r="12108" x14ac:dyDescent="0.2"/>
    <row r="12109" x14ac:dyDescent="0.2"/>
    <row r="12110" x14ac:dyDescent="0.2"/>
    <row r="12111" x14ac:dyDescent="0.2"/>
    <row r="12112" x14ac:dyDescent="0.2"/>
    <row r="12113" x14ac:dyDescent="0.2"/>
    <row r="12114" x14ac:dyDescent="0.2"/>
    <row r="12115" x14ac:dyDescent="0.2"/>
    <row r="12116" x14ac:dyDescent="0.2"/>
    <row r="12117" x14ac:dyDescent="0.2"/>
    <row r="12118" x14ac:dyDescent="0.2"/>
    <row r="12119" x14ac:dyDescent="0.2"/>
    <row r="12120" x14ac:dyDescent="0.2"/>
    <row r="12121" x14ac:dyDescent="0.2"/>
    <row r="12122" x14ac:dyDescent="0.2"/>
    <row r="12123" x14ac:dyDescent="0.2"/>
    <row r="12124" x14ac:dyDescent="0.2"/>
    <row r="12125" x14ac:dyDescent="0.2"/>
    <row r="12126" x14ac:dyDescent="0.2"/>
    <row r="12127" x14ac:dyDescent="0.2"/>
    <row r="12128" x14ac:dyDescent="0.2"/>
    <row r="12129" x14ac:dyDescent="0.2"/>
    <row r="12130" x14ac:dyDescent="0.2"/>
    <row r="12131" x14ac:dyDescent="0.2"/>
    <row r="12132" x14ac:dyDescent="0.2"/>
    <row r="12133" x14ac:dyDescent="0.2"/>
    <row r="12134" x14ac:dyDescent="0.2"/>
    <row r="12135" x14ac:dyDescent="0.2"/>
    <row r="12136" x14ac:dyDescent="0.2"/>
    <row r="12137" x14ac:dyDescent="0.2"/>
    <row r="12138" x14ac:dyDescent="0.2"/>
    <row r="12139" x14ac:dyDescent="0.2"/>
    <row r="12140" x14ac:dyDescent="0.2"/>
    <row r="12141" x14ac:dyDescent="0.2"/>
    <row r="12142" x14ac:dyDescent="0.2"/>
    <row r="12143" x14ac:dyDescent="0.2"/>
    <row r="12144" x14ac:dyDescent="0.2"/>
    <row r="12145" x14ac:dyDescent="0.2"/>
    <row r="12146" x14ac:dyDescent="0.2"/>
    <row r="12147" x14ac:dyDescent="0.2"/>
    <row r="12148" x14ac:dyDescent="0.2"/>
    <row r="12149" x14ac:dyDescent="0.2"/>
    <row r="12150" x14ac:dyDescent="0.2"/>
    <row r="12151" x14ac:dyDescent="0.2"/>
    <row r="12152" x14ac:dyDescent="0.2"/>
    <row r="12153" x14ac:dyDescent="0.2"/>
    <row r="12154" x14ac:dyDescent="0.2"/>
    <row r="12155" x14ac:dyDescent="0.2"/>
    <row r="12156" x14ac:dyDescent="0.2"/>
    <row r="12157" x14ac:dyDescent="0.2"/>
    <row r="12158" x14ac:dyDescent="0.2"/>
    <row r="12159" x14ac:dyDescent="0.2"/>
    <row r="12160" x14ac:dyDescent="0.2"/>
    <row r="12161" x14ac:dyDescent="0.2"/>
    <row r="12162" x14ac:dyDescent="0.2"/>
    <row r="12163" x14ac:dyDescent="0.2"/>
    <row r="12164" x14ac:dyDescent="0.2"/>
    <row r="12165" x14ac:dyDescent="0.2"/>
    <row r="12166" x14ac:dyDescent="0.2"/>
    <row r="12167" x14ac:dyDescent="0.2"/>
    <row r="12168" x14ac:dyDescent="0.2"/>
    <row r="12169" x14ac:dyDescent="0.2"/>
    <row r="12170" x14ac:dyDescent="0.2"/>
    <row r="12171" x14ac:dyDescent="0.2"/>
    <row r="12172" x14ac:dyDescent="0.2"/>
    <row r="12173" x14ac:dyDescent="0.2"/>
    <row r="12174" x14ac:dyDescent="0.2"/>
    <row r="12175" x14ac:dyDescent="0.2"/>
    <row r="12176" x14ac:dyDescent="0.2"/>
    <row r="12177" x14ac:dyDescent="0.2"/>
    <row r="12178" x14ac:dyDescent="0.2"/>
    <row r="12179" x14ac:dyDescent="0.2"/>
    <row r="12180" x14ac:dyDescent="0.2"/>
    <row r="12181" x14ac:dyDescent="0.2"/>
    <row r="12182" x14ac:dyDescent="0.2"/>
    <row r="12183" x14ac:dyDescent="0.2"/>
    <row r="12184" x14ac:dyDescent="0.2"/>
    <row r="12185" x14ac:dyDescent="0.2"/>
    <row r="12186" x14ac:dyDescent="0.2"/>
    <row r="12187" x14ac:dyDescent="0.2"/>
    <row r="12188" x14ac:dyDescent="0.2"/>
    <row r="12189" x14ac:dyDescent="0.2"/>
    <row r="12190" x14ac:dyDescent="0.2"/>
    <row r="12191" x14ac:dyDescent="0.2"/>
    <row r="12192" x14ac:dyDescent="0.2"/>
    <row r="12193" x14ac:dyDescent="0.2"/>
    <row r="12194" x14ac:dyDescent="0.2"/>
    <row r="12195" x14ac:dyDescent="0.2"/>
    <row r="12196" x14ac:dyDescent="0.2"/>
    <row r="12197" x14ac:dyDescent="0.2"/>
    <row r="12198" x14ac:dyDescent="0.2"/>
    <row r="12199" x14ac:dyDescent="0.2"/>
    <row r="12200" x14ac:dyDescent="0.2"/>
    <row r="12201" x14ac:dyDescent="0.2"/>
    <row r="12202" x14ac:dyDescent="0.2"/>
    <row r="12203" x14ac:dyDescent="0.2"/>
    <row r="12204" x14ac:dyDescent="0.2"/>
    <row r="12205" x14ac:dyDescent="0.2"/>
    <row r="12206" x14ac:dyDescent="0.2"/>
    <row r="12207" x14ac:dyDescent="0.2"/>
    <row r="12208" x14ac:dyDescent="0.2"/>
    <row r="12209" x14ac:dyDescent="0.2"/>
    <row r="12210" x14ac:dyDescent="0.2"/>
    <row r="12211" x14ac:dyDescent="0.2"/>
    <row r="12212" x14ac:dyDescent="0.2"/>
    <row r="12213" x14ac:dyDescent="0.2"/>
    <row r="12214" x14ac:dyDescent="0.2"/>
    <row r="12215" x14ac:dyDescent="0.2"/>
    <row r="12216" x14ac:dyDescent="0.2"/>
    <row r="12217" x14ac:dyDescent="0.2"/>
    <row r="12218" x14ac:dyDescent="0.2"/>
    <row r="12219" x14ac:dyDescent="0.2"/>
    <row r="12220" x14ac:dyDescent="0.2"/>
    <row r="12221" x14ac:dyDescent="0.2"/>
    <row r="12222" x14ac:dyDescent="0.2"/>
    <row r="12223" x14ac:dyDescent="0.2"/>
    <row r="12224" x14ac:dyDescent="0.2"/>
    <row r="12225" x14ac:dyDescent="0.2"/>
    <row r="12226" x14ac:dyDescent="0.2"/>
    <row r="12227" x14ac:dyDescent="0.2"/>
    <row r="12228" x14ac:dyDescent="0.2"/>
    <row r="12229" x14ac:dyDescent="0.2"/>
    <row r="12230" x14ac:dyDescent="0.2"/>
    <row r="12231" x14ac:dyDescent="0.2"/>
    <row r="12232" x14ac:dyDescent="0.2"/>
    <row r="12233" x14ac:dyDescent="0.2"/>
    <row r="12234" x14ac:dyDescent="0.2"/>
    <row r="12235" x14ac:dyDescent="0.2"/>
    <row r="12236" x14ac:dyDescent="0.2"/>
    <row r="12237" x14ac:dyDescent="0.2"/>
    <row r="12238" x14ac:dyDescent="0.2"/>
    <row r="12239" x14ac:dyDescent="0.2"/>
    <row r="12240" x14ac:dyDescent="0.2"/>
    <row r="12241" x14ac:dyDescent="0.2"/>
    <row r="12242" x14ac:dyDescent="0.2"/>
    <row r="12243" x14ac:dyDescent="0.2"/>
    <row r="12244" x14ac:dyDescent="0.2"/>
    <row r="12245" x14ac:dyDescent="0.2"/>
    <row r="12246" x14ac:dyDescent="0.2"/>
    <row r="12247" x14ac:dyDescent="0.2"/>
    <row r="12248" x14ac:dyDescent="0.2"/>
    <row r="12249" x14ac:dyDescent="0.2"/>
    <row r="12250" x14ac:dyDescent="0.2"/>
    <row r="12251" x14ac:dyDescent="0.2"/>
    <row r="12252" x14ac:dyDescent="0.2"/>
    <row r="12253" x14ac:dyDescent="0.2"/>
    <row r="12254" x14ac:dyDescent="0.2"/>
    <row r="12255" x14ac:dyDescent="0.2"/>
    <row r="12256" x14ac:dyDescent="0.2"/>
    <row r="12257" x14ac:dyDescent="0.2"/>
    <row r="12258" x14ac:dyDescent="0.2"/>
    <row r="12259" x14ac:dyDescent="0.2"/>
    <row r="12260" x14ac:dyDescent="0.2"/>
    <row r="12261" x14ac:dyDescent="0.2"/>
    <row r="12262" x14ac:dyDescent="0.2"/>
    <row r="12263" x14ac:dyDescent="0.2"/>
    <row r="12264" x14ac:dyDescent="0.2"/>
    <row r="12265" x14ac:dyDescent="0.2"/>
    <row r="12266" x14ac:dyDescent="0.2"/>
    <row r="12267" x14ac:dyDescent="0.2"/>
    <row r="12268" x14ac:dyDescent="0.2"/>
    <row r="12269" x14ac:dyDescent="0.2"/>
    <row r="12270" x14ac:dyDescent="0.2"/>
    <row r="12271" x14ac:dyDescent="0.2"/>
    <row r="12272" x14ac:dyDescent="0.2"/>
    <row r="12273" x14ac:dyDescent="0.2"/>
    <row r="12274" x14ac:dyDescent="0.2"/>
    <row r="12275" x14ac:dyDescent="0.2"/>
    <row r="12276" x14ac:dyDescent="0.2"/>
    <row r="12277" x14ac:dyDescent="0.2"/>
    <row r="12278" x14ac:dyDescent="0.2"/>
    <row r="12279" x14ac:dyDescent="0.2"/>
    <row r="12280" x14ac:dyDescent="0.2"/>
    <row r="12281" x14ac:dyDescent="0.2"/>
    <row r="12282" x14ac:dyDescent="0.2"/>
    <row r="12283" x14ac:dyDescent="0.2"/>
    <row r="12284" x14ac:dyDescent="0.2"/>
    <row r="12285" x14ac:dyDescent="0.2"/>
    <row r="12286" x14ac:dyDescent="0.2"/>
    <row r="12287" x14ac:dyDescent="0.2"/>
    <row r="12288" x14ac:dyDescent="0.2"/>
    <row r="12289" x14ac:dyDescent="0.2"/>
    <row r="12290" x14ac:dyDescent="0.2"/>
    <row r="12291" x14ac:dyDescent="0.2"/>
    <row r="12292" x14ac:dyDescent="0.2"/>
    <row r="12293" x14ac:dyDescent="0.2"/>
    <row r="12294" x14ac:dyDescent="0.2"/>
    <row r="12295" x14ac:dyDescent="0.2"/>
    <row r="12296" x14ac:dyDescent="0.2"/>
    <row r="12297" x14ac:dyDescent="0.2"/>
    <row r="12298" x14ac:dyDescent="0.2"/>
    <row r="12299" x14ac:dyDescent="0.2"/>
    <row r="12300" x14ac:dyDescent="0.2"/>
    <row r="12301" x14ac:dyDescent="0.2"/>
    <row r="12302" x14ac:dyDescent="0.2"/>
    <row r="12303" x14ac:dyDescent="0.2"/>
    <row r="12304" x14ac:dyDescent="0.2"/>
    <row r="12305" x14ac:dyDescent="0.2"/>
    <row r="12306" x14ac:dyDescent="0.2"/>
    <row r="12307" x14ac:dyDescent="0.2"/>
    <row r="12308" x14ac:dyDescent="0.2"/>
    <row r="12309" x14ac:dyDescent="0.2"/>
    <row r="12310" x14ac:dyDescent="0.2"/>
    <row r="12311" x14ac:dyDescent="0.2"/>
    <row r="12312" x14ac:dyDescent="0.2"/>
    <row r="12313" x14ac:dyDescent="0.2"/>
    <row r="12314" x14ac:dyDescent="0.2"/>
    <row r="12315" x14ac:dyDescent="0.2"/>
    <row r="12316" x14ac:dyDescent="0.2"/>
    <row r="12317" x14ac:dyDescent="0.2"/>
    <row r="12318" x14ac:dyDescent="0.2"/>
    <row r="12319" x14ac:dyDescent="0.2"/>
    <row r="12320" x14ac:dyDescent="0.2"/>
    <row r="12321" x14ac:dyDescent="0.2"/>
    <row r="12322" x14ac:dyDescent="0.2"/>
    <row r="12323" x14ac:dyDescent="0.2"/>
    <row r="12324" x14ac:dyDescent="0.2"/>
    <row r="12325" x14ac:dyDescent="0.2"/>
    <row r="12326" x14ac:dyDescent="0.2"/>
    <row r="12327" x14ac:dyDescent="0.2"/>
    <row r="12328" x14ac:dyDescent="0.2"/>
    <row r="12329" x14ac:dyDescent="0.2"/>
    <row r="12330" x14ac:dyDescent="0.2"/>
    <row r="12331" x14ac:dyDescent="0.2"/>
    <row r="12332" x14ac:dyDescent="0.2"/>
    <row r="12333" x14ac:dyDescent="0.2"/>
    <row r="12334" x14ac:dyDescent="0.2"/>
    <row r="12335" x14ac:dyDescent="0.2"/>
    <row r="12336" x14ac:dyDescent="0.2"/>
    <row r="12337" x14ac:dyDescent="0.2"/>
    <row r="12338" x14ac:dyDescent="0.2"/>
    <row r="12339" x14ac:dyDescent="0.2"/>
    <row r="12340" x14ac:dyDescent="0.2"/>
    <row r="12341" x14ac:dyDescent="0.2"/>
    <row r="12342" x14ac:dyDescent="0.2"/>
    <row r="12343" x14ac:dyDescent="0.2"/>
    <row r="12344" x14ac:dyDescent="0.2"/>
    <row r="12345" x14ac:dyDescent="0.2"/>
    <row r="12346" x14ac:dyDescent="0.2"/>
    <row r="12347" x14ac:dyDescent="0.2"/>
    <row r="12348" x14ac:dyDescent="0.2"/>
    <row r="12349" x14ac:dyDescent="0.2"/>
    <row r="12350" x14ac:dyDescent="0.2"/>
    <row r="12351" x14ac:dyDescent="0.2"/>
    <row r="12352" x14ac:dyDescent="0.2"/>
    <row r="12353" x14ac:dyDescent="0.2"/>
    <row r="12354" x14ac:dyDescent="0.2"/>
    <row r="12355" x14ac:dyDescent="0.2"/>
    <row r="12356" x14ac:dyDescent="0.2"/>
    <row r="12357" x14ac:dyDescent="0.2"/>
    <row r="12358" x14ac:dyDescent="0.2"/>
    <row r="12359" x14ac:dyDescent="0.2"/>
    <row r="12360" x14ac:dyDescent="0.2"/>
    <row r="12361" x14ac:dyDescent="0.2"/>
    <row r="12362" x14ac:dyDescent="0.2"/>
    <row r="12363" x14ac:dyDescent="0.2"/>
    <row r="12364" x14ac:dyDescent="0.2"/>
    <row r="12365" x14ac:dyDescent="0.2"/>
    <row r="12366" x14ac:dyDescent="0.2"/>
    <row r="12367" x14ac:dyDescent="0.2"/>
    <row r="12368" x14ac:dyDescent="0.2"/>
    <row r="12369" x14ac:dyDescent="0.2"/>
    <row r="12370" x14ac:dyDescent="0.2"/>
    <row r="12371" x14ac:dyDescent="0.2"/>
    <row r="12372" x14ac:dyDescent="0.2"/>
    <row r="12373" x14ac:dyDescent="0.2"/>
    <row r="12374" x14ac:dyDescent="0.2"/>
    <row r="12375" x14ac:dyDescent="0.2"/>
    <row r="12376" x14ac:dyDescent="0.2"/>
    <row r="12377" x14ac:dyDescent="0.2"/>
    <row r="12378" x14ac:dyDescent="0.2"/>
    <row r="12379" x14ac:dyDescent="0.2"/>
    <row r="12380" x14ac:dyDescent="0.2"/>
    <row r="12381" x14ac:dyDescent="0.2"/>
    <row r="12382" x14ac:dyDescent="0.2"/>
    <row r="12383" x14ac:dyDescent="0.2"/>
    <row r="12384" x14ac:dyDescent="0.2"/>
    <row r="12385" x14ac:dyDescent="0.2"/>
    <row r="12386" x14ac:dyDescent="0.2"/>
    <row r="12387" x14ac:dyDescent="0.2"/>
    <row r="12388" x14ac:dyDescent="0.2"/>
    <row r="12389" x14ac:dyDescent="0.2"/>
    <row r="12390" x14ac:dyDescent="0.2"/>
    <row r="12391" x14ac:dyDescent="0.2"/>
    <row r="12392" x14ac:dyDescent="0.2"/>
    <row r="12393" x14ac:dyDescent="0.2"/>
    <row r="12394" x14ac:dyDescent="0.2"/>
    <row r="12395" x14ac:dyDescent="0.2"/>
    <row r="12396" x14ac:dyDescent="0.2"/>
    <row r="12397" x14ac:dyDescent="0.2"/>
    <row r="12398" x14ac:dyDescent="0.2"/>
    <row r="12399" x14ac:dyDescent="0.2"/>
    <row r="12400" x14ac:dyDescent="0.2"/>
    <row r="12401" x14ac:dyDescent="0.2"/>
    <row r="12402" x14ac:dyDescent="0.2"/>
    <row r="12403" x14ac:dyDescent="0.2"/>
    <row r="12404" x14ac:dyDescent="0.2"/>
    <row r="12405" x14ac:dyDescent="0.2"/>
    <row r="12406" x14ac:dyDescent="0.2"/>
    <row r="12407" x14ac:dyDescent="0.2"/>
    <row r="12408" x14ac:dyDescent="0.2"/>
    <row r="12409" x14ac:dyDescent="0.2"/>
    <row r="12410" x14ac:dyDescent="0.2"/>
    <row r="12411" x14ac:dyDescent="0.2"/>
    <row r="12412" x14ac:dyDescent="0.2"/>
    <row r="12413" x14ac:dyDescent="0.2"/>
    <row r="12414" x14ac:dyDescent="0.2"/>
    <row r="12415" x14ac:dyDescent="0.2"/>
    <row r="12416" x14ac:dyDescent="0.2"/>
    <row r="12417" x14ac:dyDescent="0.2"/>
    <row r="12418" x14ac:dyDescent="0.2"/>
    <row r="12419" x14ac:dyDescent="0.2"/>
    <row r="12420" x14ac:dyDescent="0.2"/>
    <row r="12421" x14ac:dyDescent="0.2"/>
    <row r="12422" x14ac:dyDescent="0.2"/>
    <row r="12423" x14ac:dyDescent="0.2"/>
    <row r="12424" x14ac:dyDescent="0.2"/>
    <row r="12425" x14ac:dyDescent="0.2"/>
    <row r="12426" x14ac:dyDescent="0.2"/>
    <row r="12427" x14ac:dyDescent="0.2"/>
    <row r="12428" x14ac:dyDescent="0.2"/>
    <row r="12429" x14ac:dyDescent="0.2"/>
    <row r="12430" x14ac:dyDescent="0.2"/>
    <row r="12431" x14ac:dyDescent="0.2"/>
    <row r="12432" x14ac:dyDescent="0.2"/>
    <row r="12433" x14ac:dyDescent="0.2"/>
    <row r="12434" x14ac:dyDescent="0.2"/>
    <row r="12435" x14ac:dyDescent="0.2"/>
    <row r="12436" x14ac:dyDescent="0.2"/>
    <row r="12437" x14ac:dyDescent="0.2"/>
    <row r="12438" x14ac:dyDescent="0.2"/>
    <row r="12439" x14ac:dyDescent="0.2"/>
    <row r="12440" x14ac:dyDescent="0.2"/>
    <row r="12441" x14ac:dyDescent="0.2"/>
    <row r="12442" x14ac:dyDescent="0.2"/>
    <row r="12443" x14ac:dyDescent="0.2"/>
    <row r="12444" x14ac:dyDescent="0.2"/>
    <row r="12445" x14ac:dyDescent="0.2"/>
    <row r="12446" x14ac:dyDescent="0.2"/>
    <row r="12447" x14ac:dyDescent="0.2"/>
    <row r="12448" x14ac:dyDescent="0.2"/>
    <row r="12449" x14ac:dyDescent="0.2"/>
    <row r="12450" x14ac:dyDescent="0.2"/>
    <row r="12451" x14ac:dyDescent="0.2"/>
    <row r="12452" x14ac:dyDescent="0.2"/>
    <row r="12453" x14ac:dyDescent="0.2"/>
    <row r="12454" x14ac:dyDescent="0.2"/>
    <row r="12455" x14ac:dyDescent="0.2"/>
    <row r="12456" x14ac:dyDescent="0.2"/>
    <row r="12457" x14ac:dyDescent="0.2"/>
    <row r="12458" x14ac:dyDescent="0.2"/>
    <row r="12459" x14ac:dyDescent="0.2"/>
    <row r="12460" x14ac:dyDescent="0.2"/>
    <row r="12461" x14ac:dyDescent="0.2"/>
    <row r="12462" x14ac:dyDescent="0.2"/>
    <row r="12463" x14ac:dyDescent="0.2"/>
    <row r="12464" x14ac:dyDescent="0.2"/>
    <row r="12465" x14ac:dyDescent="0.2"/>
    <row r="12466" x14ac:dyDescent="0.2"/>
    <row r="12467" x14ac:dyDescent="0.2"/>
    <row r="12468" x14ac:dyDescent="0.2"/>
    <row r="12469" x14ac:dyDescent="0.2"/>
    <row r="12470" x14ac:dyDescent="0.2"/>
    <row r="12471" x14ac:dyDescent="0.2"/>
    <row r="12472" x14ac:dyDescent="0.2"/>
    <row r="12473" x14ac:dyDescent="0.2"/>
    <row r="12474" x14ac:dyDescent="0.2"/>
    <row r="12475" x14ac:dyDescent="0.2"/>
    <row r="12476" x14ac:dyDescent="0.2"/>
    <row r="12477" x14ac:dyDescent="0.2"/>
    <row r="12478" x14ac:dyDescent="0.2"/>
    <row r="12479" x14ac:dyDescent="0.2"/>
    <row r="12480" x14ac:dyDescent="0.2"/>
    <row r="12481" x14ac:dyDescent="0.2"/>
    <row r="12482" x14ac:dyDescent="0.2"/>
    <row r="12483" x14ac:dyDescent="0.2"/>
    <row r="12484" x14ac:dyDescent="0.2"/>
    <row r="12485" x14ac:dyDescent="0.2"/>
    <row r="12486" x14ac:dyDescent="0.2"/>
    <row r="12487" x14ac:dyDescent="0.2"/>
    <row r="12488" x14ac:dyDescent="0.2"/>
    <row r="12489" x14ac:dyDescent="0.2"/>
    <row r="12490" x14ac:dyDescent="0.2"/>
    <row r="12491" x14ac:dyDescent="0.2"/>
    <row r="12492" x14ac:dyDescent="0.2"/>
    <row r="12493" x14ac:dyDescent="0.2"/>
    <row r="12494" x14ac:dyDescent="0.2"/>
    <row r="12495" x14ac:dyDescent="0.2"/>
    <row r="12496" x14ac:dyDescent="0.2"/>
    <row r="12497" x14ac:dyDescent="0.2"/>
    <row r="12498" x14ac:dyDescent="0.2"/>
    <row r="12499" x14ac:dyDescent="0.2"/>
    <row r="12500" x14ac:dyDescent="0.2"/>
    <row r="12501" x14ac:dyDescent="0.2"/>
    <row r="12502" x14ac:dyDescent="0.2"/>
    <row r="12503" x14ac:dyDescent="0.2"/>
    <row r="12504" x14ac:dyDescent="0.2"/>
    <row r="12505" x14ac:dyDescent="0.2"/>
    <row r="12506" x14ac:dyDescent="0.2"/>
    <row r="12507" x14ac:dyDescent="0.2"/>
    <row r="12508" x14ac:dyDescent="0.2"/>
    <row r="12509" x14ac:dyDescent="0.2"/>
    <row r="12510" x14ac:dyDescent="0.2"/>
    <row r="12511" x14ac:dyDescent="0.2"/>
    <row r="12512" x14ac:dyDescent="0.2"/>
    <row r="12513" x14ac:dyDescent="0.2"/>
    <row r="12514" x14ac:dyDescent="0.2"/>
    <row r="12515" x14ac:dyDescent="0.2"/>
    <row r="12516" x14ac:dyDescent="0.2"/>
    <row r="12517" x14ac:dyDescent="0.2"/>
    <row r="12518" x14ac:dyDescent="0.2"/>
    <row r="12519" x14ac:dyDescent="0.2"/>
    <row r="12520" x14ac:dyDescent="0.2"/>
    <row r="12521" x14ac:dyDescent="0.2"/>
    <row r="12522" x14ac:dyDescent="0.2"/>
    <row r="12523" x14ac:dyDescent="0.2"/>
    <row r="12524" x14ac:dyDescent="0.2"/>
    <row r="12525" x14ac:dyDescent="0.2"/>
    <row r="12526" x14ac:dyDescent="0.2"/>
    <row r="12527" x14ac:dyDescent="0.2"/>
    <row r="12528" x14ac:dyDescent="0.2"/>
    <row r="12529" x14ac:dyDescent="0.2"/>
    <row r="12530" x14ac:dyDescent="0.2"/>
    <row r="12531" x14ac:dyDescent="0.2"/>
    <row r="12532" x14ac:dyDescent="0.2"/>
    <row r="12533" x14ac:dyDescent="0.2"/>
    <row r="12534" x14ac:dyDescent="0.2"/>
    <row r="12535" x14ac:dyDescent="0.2"/>
    <row r="12536" x14ac:dyDescent="0.2"/>
    <row r="12537" x14ac:dyDescent="0.2"/>
    <row r="12538" x14ac:dyDescent="0.2"/>
    <row r="12539" x14ac:dyDescent="0.2"/>
    <row r="12540" x14ac:dyDescent="0.2"/>
    <row r="12541" x14ac:dyDescent="0.2"/>
    <row r="12542" x14ac:dyDescent="0.2"/>
    <row r="12543" x14ac:dyDescent="0.2"/>
    <row r="12544" x14ac:dyDescent="0.2"/>
    <row r="12545" x14ac:dyDescent="0.2"/>
    <row r="12546" x14ac:dyDescent="0.2"/>
    <row r="12547" x14ac:dyDescent="0.2"/>
    <row r="12548" x14ac:dyDescent="0.2"/>
    <row r="12549" x14ac:dyDescent="0.2"/>
    <row r="12550" x14ac:dyDescent="0.2"/>
    <row r="12551" x14ac:dyDescent="0.2"/>
    <row r="12552" x14ac:dyDescent="0.2"/>
    <row r="12553" x14ac:dyDescent="0.2"/>
    <row r="12554" x14ac:dyDescent="0.2"/>
    <row r="12555" x14ac:dyDescent="0.2"/>
    <row r="12556" x14ac:dyDescent="0.2"/>
    <row r="12557" x14ac:dyDescent="0.2"/>
    <row r="12558" x14ac:dyDescent="0.2"/>
    <row r="12559" x14ac:dyDescent="0.2"/>
    <row r="12560" x14ac:dyDescent="0.2"/>
    <row r="12561" x14ac:dyDescent="0.2"/>
    <row r="12562" x14ac:dyDescent="0.2"/>
    <row r="12563" x14ac:dyDescent="0.2"/>
    <row r="12564" x14ac:dyDescent="0.2"/>
    <row r="12565" x14ac:dyDescent="0.2"/>
    <row r="12566" x14ac:dyDescent="0.2"/>
    <row r="12567" x14ac:dyDescent="0.2"/>
    <row r="12568" x14ac:dyDescent="0.2"/>
    <row r="12569" x14ac:dyDescent="0.2"/>
    <row r="12570" x14ac:dyDescent="0.2"/>
    <row r="12571" x14ac:dyDescent="0.2"/>
    <row r="12572" x14ac:dyDescent="0.2"/>
    <row r="12573" x14ac:dyDescent="0.2"/>
    <row r="12574" x14ac:dyDescent="0.2"/>
    <row r="12575" x14ac:dyDescent="0.2"/>
    <row r="12576" x14ac:dyDescent="0.2"/>
    <row r="12577" x14ac:dyDescent="0.2"/>
    <row r="12578" x14ac:dyDescent="0.2"/>
    <row r="12579" x14ac:dyDescent="0.2"/>
    <row r="12580" x14ac:dyDescent="0.2"/>
    <row r="12581" x14ac:dyDescent="0.2"/>
    <row r="12582" x14ac:dyDescent="0.2"/>
    <row r="12583" x14ac:dyDescent="0.2"/>
    <row r="12584" x14ac:dyDescent="0.2"/>
    <row r="12585" x14ac:dyDescent="0.2"/>
    <row r="12586" x14ac:dyDescent="0.2"/>
    <row r="12587" x14ac:dyDescent="0.2"/>
    <row r="12588" x14ac:dyDescent="0.2"/>
    <row r="12589" x14ac:dyDescent="0.2"/>
    <row r="12590" x14ac:dyDescent="0.2"/>
    <row r="12591" x14ac:dyDescent="0.2"/>
    <row r="12592" x14ac:dyDescent="0.2"/>
    <row r="12593" x14ac:dyDescent="0.2"/>
    <row r="12594" x14ac:dyDescent="0.2"/>
    <row r="12595" x14ac:dyDescent="0.2"/>
    <row r="12596" x14ac:dyDescent="0.2"/>
    <row r="12597" x14ac:dyDescent="0.2"/>
    <row r="12598" x14ac:dyDescent="0.2"/>
    <row r="12599" x14ac:dyDescent="0.2"/>
    <row r="12600" x14ac:dyDescent="0.2"/>
    <row r="12601" x14ac:dyDescent="0.2"/>
    <row r="12602" x14ac:dyDescent="0.2"/>
    <row r="12603" x14ac:dyDescent="0.2"/>
    <row r="12604" x14ac:dyDescent="0.2"/>
    <row r="12605" x14ac:dyDescent="0.2"/>
    <row r="12606" x14ac:dyDescent="0.2"/>
    <row r="12607" x14ac:dyDescent="0.2"/>
    <row r="12608" x14ac:dyDescent="0.2"/>
    <row r="12609" x14ac:dyDescent="0.2"/>
    <row r="12610" x14ac:dyDescent="0.2"/>
    <row r="12611" x14ac:dyDescent="0.2"/>
    <row r="12612" x14ac:dyDescent="0.2"/>
    <row r="12613" x14ac:dyDescent="0.2"/>
    <row r="12614" x14ac:dyDescent="0.2"/>
    <row r="12615" x14ac:dyDescent="0.2"/>
    <row r="12616" x14ac:dyDescent="0.2"/>
    <row r="12617" x14ac:dyDescent="0.2"/>
    <row r="12618" x14ac:dyDescent="0.2"/>
    <row r="12619" x14ac:dyDescent="0.2"/>
    <row r="12620" x14ac:dyDescent="0.2"/>
    <row r="12621" x14ac:dyDescent="0.2"/>
    <row r="12622" x14ac:dyDescent="0.2"/>
    <row r="12623" x14ac:dyDescent="0.2"/>
    <row r="12624" x14ac:dyDescent="0.2"/>
    <row r="12625" x14ac:dyDescent="0.2"/>
    <row r="12626" x14ac:dyDescent="0.2"/>
    <row r="12627" x14ac:dyDescent="0.2"/>
    <row r="12628" x14ac:dyDescent="0.2"/>
    <row r="12629" x14ac:dyDescent="0.2"/>
    <row r="12630" x14ac:dyDescent="0.2"/>
    <row r="12631" x14ac:dyDescent="0.2"/>
    <row r="12632" x14ac:dyDescent="0.2"/>
    <row r="12633" x14ac:dyDescent="0.2"/>
    <row r="12634" x14ac:dyDescent="0.2"/>
    <row r="12635" x14ac:dyDescent="0.2"/>
    <row r="12636" x14ac:dyDescent="0.2"/>
    <row r="12637" x14ac:dyDescent="0.2"/>
    <row r="12638" x14ac:dyDescent="0.2"/>
    <row r="12639" x14ac:dyDescent="0.2"/>
    <row r="12640" x14ac:dyDescent="0.2"/>
    <row r="12641" x14ac:dyDescent="0.2"/>
    <row r="12642" x14ac:dyDescent="0.2"/>
    <row r="12643" x14ac:dyDescent="0.2"/>
    <row r="12644" x14ac:dyDescent="0.2"/>
    <row r="12645" x14ac:dyDescent="0.2"/>
    <row r="12646" x14ac:dyDescent="0.2"/>
    <row r="12647" x14ac:dyDescent="0.2"/>
    <row r="12648" x14ac:dyDescent="0.2"/>
    <row r="12649" x14ac:dyDescent="0.2"/>
    <row r="12650" x14ac:dyDescent="0.2"/>
    <row r="12651" x14ac:dyDescent="0.2"/>
    <row r="12652" x14ac:dyDescent="0.2"/>
    <row r="12653" x14ac:dyDescent="0.2"/>
    <row r="12654" x14ac:dyDescent="0.2"/>
    <row r="12655" x14ac:dyDescent="0.2"/>
    <row r="12656" x14ac:dyDescent="0.2"/>
    <row r="12657" x14ac:dyDescent="0.2"/>
    <row r="12658" x14ac:dyDescent="0.2"/>
    <row r="12659" x14ac:dyDescent="0.2"/>
    <row r="12660" x14ac:dyDescent="0.2"/>
    <row r="12661" x14ac:dyDescent="0.2"/>
    <row r="12662" x14ac:dyDescent="0.2"/>
    <row r="12663" x14ac:dyDescent="0.2"/>
    <row r="12664" x14ac:dyDescent="0.2"/>
    <row r="12665" x14ac:dyDescent="0.2"/>
    <row r="12666" x14ac:dyDescent="0.2"/>
    <row r="12667" x14ac:dyDescent="0.2"/>
    <row r="12668" x14ac:dyDescent="0.2"/>
    <row r="12669" x14ac:dyDescent="0.2"/>
    <row r="12670" x14ac:dyDescent="0.2"/>
    <row r="12671" x14ac:dyDescent="0.2"/>
    <row r="12672" x14ac:dyDescent="0.2"/>
    <row r="12673" x14ac:dyDescent="0.2"/>
    <row r="12674" x14ac:dyDescent="0.2"/>
    <row r="12675" x14ac:dyDescent="0.2"/>
    <row r="12676" x14ac:dyDescent="0.2"/>
    <row r="12677" x14ac:dyDescent="0.2"/>
    <row r="12678" x14ac:dyDescent="0.2"/>
    <row r="12679" x14ac:dyDescent="0.2"/>
    <row r="12680" x14ac:dyDescent="0.2"/>
    <row r="12681" x14ac:dyDescent="0.2"/>
    <row r="12682" x14ac:dyDescent="0.2"/>
    <row r="12683" x14ac:dyDescent="0.2"/>
    <row r="12684" x14ac:dyDescent="0.2"/>
    <row r="12685" x14ac:dyDescent="0.2"/>
    <row r="12686" x14ac:dyDescent="0.2"/>
    <row r="12687" x14ac:dyDescent="0.2"/>
    <row r="12688" x14ac:dyDescent="0.2"/>
    <row r="12689" x14ac:dyDescent="0.2"/>
    <row r="12690" x14ac:dyDescent="0.2"/>
    <row r="12691" x14ac:dyDescent="0.2"/>
    <row r="12692" x14ac:dyDescent="0.2"/>
    <row r="12693" x14ac:dyDescent="0.2"/>
    <row r="12694" x14ac:dyDescent="0.2"/>
    <row r="12695" x14ac:dyDescent="0.2"/>
    <row r="12696" x14ac:dyDescent="0.2"/>
    <row r="12697" x14ac:dyDescent="0.2"/>
    <row r="12698" x14ac:dyDescent="0.2"/>
    <row r="12699" x14ac:dyDescent="0.2"/>
    <row r="12700" x14ac:dyDescent="0.2"/>
    <row r="12701" x14ac:dyDescent="0.2"/>
    <row r="12702" x14ac:dyDescent="0.2"/>
    <row r="12703" x14ac:dyDescent="0.2"/>
    <row r="12704" x14ac:dyDescent="0.2"/>
    <row r="12705" x14ac:dyDescent="0.2"/>
    <row r="12706" x14ac:dyDescent="0.2"/>
    <row r="12707" x14ac:dyDescent="0.2"/>
    <row r="12708" x14ac:dyDescent="0.2"/>
    <row r="12709" x14ac:dyDescent="0.2"/>
    <row r="12710" x14ac:dyDescent="0.2"/>
    <row r="12711" x14ac:dyDescent="0.2"/>
    <row r="12712" x14ac:dyDescent="0.2"/>
    <row r="12713" x14ac:dyDescent="0.2"/>
    <row r="12714" x14ac:dyDescent="0.2"/>
    <row r="12715" x14ac:dyDescent="0.2"/>
    <row r="12716" x14ac:dyDescent="0.2"/>
    <row r="12717" x14ac:dyDescent="0.2"/>
    <row r="12718" x14ac:dyDescent="0.2"/>
    <row r="12719" x14ac:dyDescent="0.2"/>
    <row r="12720" x14ac:dyDescent="0.2"/>
    <row r="12721" x14ac:dyDescent="0.2"/>
    <row r="12722" x14ac:dyDescent="0.2"/>
    <row r="12723" x14ac:dyDescent="0.2"/>
    <row r="12724" x14ac:dyDescent="0.2"/>
    <row r="12725" x14ac:dyDescent="0.2"/>
    <row r="12726" x14ac:dyDescent="0.2"/>
    <row r="12727" x14ac:dyDescent="0.2"/>
    <row r="12728" x14ac:dyDescent="0.2"/>
    <row r="12729" x14ac:dyDescent="0.2"/>
    <row r="12730" x14ac:dyDescent="0.2"/>
    <row r="12731" x14ac:dyDescent="0.2"/>
    <row r="12732" x14ac:dyDescent="0.2"/>
    <row r="12733" x14ac:dyDescent="0.2"/>
    <row r="12734" x14ac:dyDescent="0.2"/>
    <row r="12735" x14ac:dyDescent="0.2"/>
    <row r="12736" x14ac:dyDescent="0.2"/>
    <row r="12737" x14ac:dyDescent="0.2"/>
    <row r="12738" x14ac:dyDescent="0.2"/>
    <row r="12739" x14ac:dyDescent="0.2"/>
    <row r="12740" x14ac:dyDescent="0.2"/>
    <row r="12741" x14ac:dyDescent="0.2"/>
    <row r="12742" x14ac:dyDescent="0.2"/>
    <row r="12743" x14ac:dyDescent="0.2"/>
    <row r="12744" x14ac:dyDescent="0.2"/>
    <row r="12745" x14ac:dyDescent="0.2"/>
    <row r="12746" x14ac:dyDescent="0.2"/>
    <row r="12747" x14ac:dyDescent="0.2"/>
    <row r="12748" x14ac:dyDescent="0.2"/>
    <row r="12749" x14ac:dyDescent="0.2"/>
    <row r="12750" x14ac:dyDescent="0.2"/>
    <row r="12751" x14ac:dyDescent="0.2"/>
    <row r="12752" x14ac:dyDescent="0.2"/>
    <row r="12753" x14ac:dyDescent="0.2"/>
    <row r="12754" x14ac:dyDescent="0.2"/>
    <row r="12755" x14ac:dyDescent="0.2"/>
    <row r="12756" x14ac:dyDescent="0.2"/>
    <row r="12757" x14ac:dyDescent="0.2"/>
    <row r="12758" x14ac:dyDescent="0.2"/>
    <row r="12759" x14ac:dyDescent="0.2"/>
    <row r="12760" x14ac:dyDescent="0.2"/>
    <row r="12761" x14ac:dyDescent="0.2"/>
    <row r="12762" x14ac:dyDescent="0.2"/>
    <row r="12763" x14ac:dyDescent="0.2"/>
    <row r="12764" x14ac:dyDescent="0.2"/>
    <row r="12765" x14ac:dyDescent="0.2"/>
    <row r="12766" x14ac:dyDescent="0.2"/>
    <row r="12767" x14ac:dyDescent="0.2"/>
    <row r="12768" x14ac:dyDescent="0.2"/>
    <row r="12769" x14ac:dyDescent="0.2"/>
    <row r="12770" x14ac:dyDescent="0.2"/>
    <row r="12771" x14ac:dyDescent="0.2"/>
    <row r="12772" x14ac:dyDescent="0.2"/>
    <row r="12773" x14ac:dyDescent="0.2"/>
    <row r="12774" x14ac:dyDescent="0.2"/>
    <row r="12775" x14ac:dyDescent="0.2"/>
    <row r="12776" x14ac:dyDescent="0.2"/>
    <row r="12777" x14ac:dyDescent="0.2"/>
    <row r="12778" x14ac:dyDescent="0.2"/>
    <row r="12779" x14ac:dyDescent="0.2"/>
    <row r="12780" x14ac:dyDescent="0.2"/>
    <row r="12781" x14ac:dyDescent="0.2"/>
    <row r="12782" x14ac:dyDescent="0.2"/>
    <row r="12783" x14ac:dyDescent="0.2"/>
    <row r="12784" x14ac:dyDescent="0.2"/>
    <row r="12785" x14ac:dyDescent="0.2"/>
    <row r="12786" x14ac:dyDescent="0.2"/>
    <row r="12787" x14ac:dyDescent="0.2"/>
    <row r="12788" x14ac:dyDescent="0.2"/>
    <row r="12789" x14ac:dyDescent="0.2"/>
    <row r="12790" x14ac:dyDescent="0.2"/>
    <row r="12791" x14ac:dyDescent="0.2"/>
    <row r="12792" x14ac:dyDescent="0.2"/>
    <row r="12793" x14ac:dyDescent="0.2"/>
    <row r="12794" x14ac:dyDescent="0.2"/>
    <row r="12795" x14ac:dyDescent="0.2"/>
    <row r="12796" x14ac:dyDescent="0.2"/>
    <row r="12797" x14ac:dyDescent="0.2"/>
    <row r="12798" x14ac:dyDescent="0.2"/>
    <row r="12799" x14ac:dyDescent="0.2"/>
    <row r="12800" x14ac:dyDescent="0.2"/>
    <row r="12801" x14ac:dyDescent="0.2"/>
    <row r="12802" x14ac:dyDescent="0.2"/>
    <row r="12803" x14ac:dyDescent="0.2"/>
    <row r="12804" x14ac:dyDescent="0.2"/>
    <row r="12805" x14ac:dyDescent="0.2"/>
    <row r="12806" x14ac:dyDescent="0.2"/>
    <row r="12807" x14ac:dyDescent="0.2"/>
    <row r="12808" x14ac:dyDescent="0.2"/>
    <row r="12809" x14ac:dyDescent="0.2"/>
    <row r="12810" x14ac:dyDescent="0.2"/>
    <row r="12811" x14ac:dyDescent="0.2"/>
    <row r="12812" x14ac:dyDescent="0.2"/>
    <row r="12813" x14ac:dyDescent="0.2"/>
    <row r="12814" x14ac:dyDescent="0.2"/>
    <row r="12815" x14ac:dyDescent="0.2"/>
    <row r="12816" x14ac:dyDescent="0.2"/>
    <row r="12817" x14ac:dyDescent="0.2"/>
    <row r="12818" x14ac:dyDescent="0.2"/>
    <row r="12819" x14ac:dyDescent="0.2"/>
    <row r="12820" x14ac:dyDescent="0.2"/>
    <row r="12821" x14ac:dyDescent="0.2"/>
    <row r="12822" x14ac:dyDescent="0.2"/>
    <row r="12823" x14ac:dyDescent="0.2"/>
    <row r="12824" x14ac:dyDescent="0.2"/>
    <row r="12825" x14ac:dyDescent="0.2"/>
    <row r="12826" x14ac:dyDescent="0.2"/>
    <row r="12827" x14ac:dyDescent="0.2"/>
    <row r="12828" x14ac:dyDescent="0.2"/>
    <row r="12829" x14ac:dyDescent="0.2"/>
    <row r="12830" x14ac:dyDescent="0.2"/>
    <row r="12831" x14ac:dyDescent="0.2"/>
    <row r="12832" x14ac:dyDescent="0.2"/>
    <row r="12833" x14ac:dyDescent="0.2"/>
    <row r="12834" x14ac:dyDescent="0.2"/>
    <row r="12835" x14ac:dyDescent="0.2"/>
    <row r="12836" x14ac:dyDescent="0.2"/>
    <row r="12837" x14ac:dyDescent="0.2"/>
    <row r="12838" x14ac:dyDescent="0.2"/>
    <row r="12839" x14ac:dyDescent="0.2"/>
    <row r="12840" x14ac:dyDescent="0.2"/>
    <row r="12841" x14ac:dyDescent="0.2"/>
    <row r="12842" x14ac:dyDescent="0.2"/>
    <row r="12843" x14ac:dyDescent="0.2"/>
    <row r="12844" x14ac:dyDescent="0.2"/>
    <row r="12845" x14ac:dyDescent="0.2"/>
    <row r="12846" x14ac:dyDescent="0.2"/>
    <row r="12847" x14ac:dyDescent="0.2"/>
    <row r="12848" x14ac:dyDescent="0.2"/>
    <row r="12849" x14ac:dyDescent="0.2"/>
    <row r="12850" x14ac:dyDescent="0.2"/>
    <row r="12851" x14ac:dyDescent="0.2"/>
    <row r="12852" x14ac:dyDescent="0.2"/>
    <row r="12853" x14ac:dyDescent="0.2"/>
    <row r="12854" x14ac:dyDescent="0.2"/>
    <row r="12855" x14ac:dyDescent="0.2"/>
    <row r="12856" x14ac:dyDescent="0.2"/>
    <row r="12857" x14ac:dyDescent="0.2"/>
    <row r="12858" x14ac:dyDescent="0.2"/>
    <row r="12859" x14ac:dyDescent="0.2"/>
    <row r="12860" x14ac:dyDescent="0.2"/>
    <row r="12861" x14ac:dyDescent="0.2"/>
    <row r="12862" x14ac:dyDescent="0.2"/>
    <row r="12863" x14ac:dyDescent="0.2"/>
    <row r="12864" x14ac:dyDescent="0.2"/>
    <row r="12865" x14ac:dyDescent="0.2"/>
    <row r="12866" x14ac:dyDescent="0.2"/>
    <row r="12867" x14ac:dyDescent="0.2"/>
    <row r="12868" x14ac:dyDescent="0.2"/>
    <row r="12869" x14ac:dyDescent="0.2"/>
    <row r="12870" x14ac:dyDescent="0.2"/>
    <row r="12871" x14ac:dyDescent="0.2"/>
    <row r="12872" x14ac:dyDescent="0.2"/>
    <row r="12873" x14ac:dyDescent="0.2"/>
    <row r="12874" x14ac:dyDescent="0.2"/>
    <row r="12875" x14ac:dyDescent="0.2"/>
    <row r="12876" x14ac:dyDescent="0.2"/>
    <row r="12877" x14ac:dyDescent="0.2"/>
    <row r="12878" x14ac:dyDescent="0.2"/>
    <row r="12879" x14ac:dyDescent="0.2"/>
    <row r="12880" x14ac:dyDescent="0.2"/>
    <row r="12881" x14ac:dyDescent="0.2"/>
    <row r="12882" x14ac:dyDescent="0.2"/>
    <row r="12883" x14ac:dyDescent="0.2"/>
    <row r="12884" x14ac:dyDescent="0.2"/>
    <row r="12885" x14ac:dyDescent="0.2"/>
    <row r="12886" x14ac:dyDescent="0.2"/>
    <row r="12887" x14ac:dyDescent="0.2"/>
    <row r="12888" x14ac:dyDescent="0.2"/>
    <row r="12889" x14ac:dyDescent="0.2"/>
    <row r="12890" x14ac:dyDescent="0.2"/>
    <row r="12891" x14ac:dyDescent="0.2"/>
    <row r="12892" x14ac:dyDescent="0.2"/>
    <row r="12893" x14ac:dyDescent="0.2"/>
    <row r="12894" x14ac:dyDescent="0.2"/>
    <row r="12895" x14ac:dyDescent="0.2"/>
    <row r="12896" x14ac:dyDescent="0.2"/>
    <row r="12897" x14ac:dyDescent="0.2"/>
    <row r="12898" x14ac:dyDescent="0.2"/>
    <row r="12899" x14ac:dyDescent="0.2"/>
    <row r="12900" x14ac:dyDescent="0.2"/>
    <row r="12901" x14ac:dyDescent="0.2"/>
    <row r="12902" x14ac:dyDescent="0.2"/>
    <row r="12903" x14ac:dyDescent="0.2"/>
    <row r="12904" x14ac:dyDescent="0.2"/>
    <row r="12905" x14ac:dyDescent="0.2"/>
    <row r="12906" x14ac:dyDescent="0.2"/>
    <row r="12907" x14ac:dyDescent="0.2"/>
    <row r="12908" x14ac:dyDescent="0.2"/>
    <row r="12909" x14ac:dyDescent="0.2"/>
    <row r="12910" x14ac:dyDescent="0.2"/>
    <row r="12911" x14ac:dyDescent="0.2"/>
    <row r="12912" x14ac:dyDescent="0.2"/>
    <row r="12913" x14ac:dyDescent="0.2"/>
    <row r="12914" x14ac:dyDescent="0.2"/>
    <row r="12915" x14ac:dyDescent="0.2"/>
    <row r="12916" x14ac:dyDescent="0.2"/>
    <row r="12917" x14ac:dyDescent="0.2"/>
    <row r="12918" x14ac:dyDescent="0.2"/>
    <row r="12919" x14ac:dyDescent="0.2"/>
    <row r="12920" x14ac:dyDescent="0.2"/>
    <row r="12921" x14ac:dyDescent="0.2"/>
    <row r="12922" x14ac:dyDescent="0.2"/>
    <row r="12923" x14ac:dyDescent="0.2"/>
    <row r="12924" x14ac:dyDescent="0.2"/>
    <row r="12925" x14ac:dyDescent="0.2"/>
    <row r="12926" x14ac:dyDescent="0.2"/>
    <row r="12927" x14ac:dyDescent="0.2"/>
    <row r="12928" x14ac:dyDescent="0.2"/>
    <row r="12929" x14ac:dyDescent="0.2"/>
    <row r="12930" x14ac:dyDescent="0.2"/>
    <row r="12931" x14ac:dyDescent="0.2"/>
    <row r="12932" x14ac:dyDescent="0.2"/>
    <row r="12933" x14ac:dyDescent="0.2"/>
    <row r="12934" x14ac:dyDescent="0.2"/>
    <row r="12935" x14ac:dyDescent="0.2"/>
    <row r="12936" x14ac:dyDescent="0.2"/>
    <row r="12937" x14ac:dyDescent="0.2"/>
    <row r="12938" x14ac:dyDescent="0.2"/>
    <row r="12939" x14ac:dyDescent="0.2"/>
    <row r="12940" x14ac:dyDescent="0.2"/>
    <row r="12941" x14ac:dyDescent="0.2"/>
    <row r="12942" x14ac:dyDescent="0.2"/>
    <row r="12943" x14ac:dyDescent="0.2"/>
    <row r="12944" x14ac:dyDescent="0.2"/>
    <row r="12945" x14ac:dyDescent="0.2"/>
    <row r="12946" x14ac:dyDescent="0.2"/>
    <row r="12947" x14ac:dyDescent="0.2"/>
    <row r="12948" x14ac:dyDescent="0.2"/>
    <row r="12949" x14ac:dyDescent="0.2"/>
    <row r="12950" x14ac:dyDescent="0.2"/>
    <row r="12951" x14ac:dyDescent="0.2"/>
    <row r="12952" x14ac:dyDescent="0.2"/>
    <row r="12953" x14ac:dyDescent="0.2"/>
    <row r="12954" x14ac:dyDescent="0.2"/>
    <row r="12955" x14ac:dyDescent="0.2"/>
    <row r="12956" x14ac:dyDescent="0.2"/>
    <row r="12957" x14ac:dyDescent="0.2"/>
    <row r="12958" x14ac:dyDescent="0.2"/>
    <row r="12959" x14ac:dyDescent="0.2"/>
    <row r="12960" x14ac:dyDescent="0.2"/>
    <row r="12961" x14ac:dyDescent="0.2"/>
    <row r="12962" x14ac:dyDescent="0.2"/>
    <row r="12963" x14ac:dyDescent="0.2"/>
    <row r="12964" x14ac:dyDescent="0.2"/>
    <row r="12965" x14ac:dyDescent="0.2"/>
    <row r="12966" x14ac:dyDescent="0.2"/>
    <row r="12967" x14ac:dyDescent="0.2"/>
    <row r="12968" x14ac:dyDescent="0.2"/>
    <row r="12969" x14ac:dyDescent="0.2"/>
    <row r="12970" x14ac:dyDescent="0.2"/>
    <row r="12971" x14ac:dyDescent="0.2"/>
    <row r="12972" x14ac:dyDescent="0.2"/>
    <row r="12973" x14ac:dyDescent="0.2"/>
    <row r="12974" x14ac:dyDescent="0.2"/>
    <row r="12975" x14ac:dyDescent="0.2"/>
    <row r="12976" x14ac:dyDescent="0.2"/>
    <row r="12977" x14ac:dyDescent="0.2"/>
    <row r="12978" x14ac:dyDescent="0.2"/>
    <row r="12979" x14ac:dyDescent="0.2"/>
    <row r="12980" x14ac:dyDescent="0.2"/>
    <row r="12981" x14ac:dyDescent="0.2"/>
    <row r="12982" x14ac:dyDescent="0.2"/>
    <row r="12983" x14ac:dyDescent="0.2"/>
    <row r="12984" x14ac:dyDescent="0.2"/>
    <row r="12985" x14ac:dyDescent="0.2"/>
    <row r="12986" x14ac:dyDescent="0.2"/>
    <row r="12987" x14ac:dyDescent="0.2"/>
    <row r="12988" x14ac:dyDescent="0.2"/>
    <row r="12989" x14ac:dyDescent="0.2"/>
    <row r="12990" x14ac:dyDescent="0.2"/>
    <row r="12991" x14ac:dyDescent="0.2"/>
    <row r="12992" x14ac:dyDescent="0.2"/>
    <row r="12993" x14ac:dyDescent="0.2"/>
    <row r="12994" x14ac:dyDescent="0.2"/>
    <row r="12995" x14ac:dyDescent="0.2"/>
    <row r="12996" x14ac:dyDescent="0.2"/>
    <row r="12997" x14ac:dyDescent="0.2"/>
    <row r="12998" x14ac:dyDescent="0.2"/>
    <row r="12999" x14ac:dyDescent="0.2"/>
    <row r="13000" x14ac:dyDescent="0.2"/>
    <row r="13001" x14ac:dyDescent="0.2"/>
    <row r="13002" x14ac:dyDescent="0.2"/>
    <row r="13003" x14ac:dyDescent="0.2"/>
    <row r="13004" x14ac:dyDescent="0.2"/>
    <row r="13005" x14ac:dyDescent="0.2"/>
    <row r="13006" x14ac:dyDescent="0.2"/>
    <row r="13007" x14ac:dyDescent="0.2"/>
    <row r="13008" x14ac:dyDescent="0.2"/>
    <row r="13009" x14ac:dyDescent="0.2"/>
    <row r="13010" x14ac:dyDescent="0.2"/>
    <row r="13011" x14ac:dyDescent="0.2"/>
    <row r="13012" x14ac:dyDescent="0.2"/>
    <row r="13013" x14ac:dyDescent="0.2"/>
    <row r="13014" x14ac:dyDescent="0.2"/>
    <row r="13015" x14ac:dyDescent="0.2"/>
    <row r="13016" x14ac:dyDescent="0.2"/>
    <row r="13017" x14ac:dyDescent="0.2"/>
    <row r="13018" x14ac:dyDescent="0.2"/>
    <row r="13019" x14ac:dyDescent="0.2"/>
    <row r="13020" x14ac:dyDescent="0.2"/>
    <row r="13021" x14ac:dyDescent="0.2"/>
    <row r="13022" x14ac:dyDescent="0.2"/>
    <row r="13023" x14ac:dyDescent="0.2"/>
    <row r="13024" x14ac:dyDescent="0.2"/>
    <row r="13025" x14ac:dyDescent="0.2"/>
    <row r="13026" x14ac:dyDescent="0.2"/>
    <row r="13027" x14ac:dyDescent="0.2"/>
    <row r="13028" x14ac:dyDescent="0.2"/>
    <row r="13029" x14ac:dyDescent="0.2"/>
    <row r="13030" x14ac:dyDescent="0.2"/>
    <row r="13031" x14ac:dyDescent="0.2"/>
    <row r="13032" x14ac:dyDescent="0.2"/>
    <row r="13033" x14ac:dyDescent="0.2"/>
    <row r="13034" x14ac:dyDescent="0.2"/>
    <row r="13035" x14ac:dyDescent="0.2"/>
    <row r="13036" x14ac:dyDescent="0.2"/>
    <row r="13037" x14ac:dyDescent="0.2"/>
    <row r="13038" x14ac:dyDescent="0.2"/>
    <row r="13039" x14ac:dyDescent="0.2"/>
    <row r="13040" x14ac:dyDescent="0.2"/>
    <row r="13041" x14ac:dyDescent="0.2"/>
    <row r="13042" x14ac:dyDescent="0.2"/>
    <row r="13043" x14ac:dyDescent="0.2"/>
    <row r="13044" x14ac:dyDescent="0.2"/>
    <row r="13045" x14ac:dyDescent="0.2"/>
    <row r="13046" x14ac:dyDescent="0.2"/>
    <row r="13047" x14ac:dyDescent="0.2"/>
    <row r="13048" x14ac:dyDescent="0.2"/>
    <row r="13049" x14ac:dyDescent="0.2"/>
    <row r="13050" x14ac:dyDescent="0.2"/>
    <row r="13051" x14ac:dyDescent="0.2"/>
    <row r="13052" x14ac:dyDescent="0.2"/>
    <row r="13053" x14ac:dyDescent="0.2"/>
    <row r="13054" x14ac:dyDescent="0.2"/>
    <row r="13055" x14ac:dyDescent="0.2"/>
    <row r="13056" x14ac:dyDescent="0.2"/>
    <row r="13057" x14ac:dyDescent="0.2"/>
    <row r="13058" x14ac:dyDescent="0.2"/>
    <row r="13059" x14ac:dyDescent="0.2"/>
    <row r="13060" x14ac:dyDescent="0.2"/>
    <row r="13061" x14ac:dyDescent="0.2"/>
    <row r="13062" x14ac:dyDescent="0.2"/>
    <row r="13063" x14ac:dyDescent="0.2"/>
    <row r="13064" x14ac:dyDescent="0.2"/>
    <row r="13065" x14ac:dyDescent="0.2"/>
    <row r="13066" x14ac:dyDescent="0.2"/>
    <row r="13067" x14ac:dyDescent="0.2"/>
    <row r="13068" x14ac:dyDescent="0.2"/>
    <row r="13069" x14ac:dyDescent="0.2"/>
    <row r="13070" x14ac:dyDescent="0.2"/>
    <row r="13071" x14ac:dyDescent="0.2"/>
    <row r="13072" x14ac:dyDescent="0.2"/>
    <row r="13073" x14ac:dyDescent="0.2"/>
    <row r="13074" x14ac:dyDescent="0.2"/>
    <row r="13075" x14ac:dyDescent="0.2"/>
    <row r="13076" x14ac:dyDescent="0.2"/>
    <row r="13077" x14ac:dyDescent="0.2"/>
    <row r="13078" x14ac:dyDescent="0.2"/>
    <row r="13079" x14ac:dyDescent="0.2"/>
    <row r="13080" x14ac:dyDescent="0.2"/>
    <row r="13081" x14ac:dyDescent="0.2"/>
    <row r="13082" x14ac:dyDescent="0.2"/>
    <row r="13083" x14ac:dyDescent="0.2"/>
    <row r="13084" x14ac:dyDescent="0.2"/>
    <row r="13085" x14ac:dyDescent="0.2"/>
    <row r="13086" x14ac:dyDescent="0.2"/>
    <row r="13087" x14ac:dyDescent="0.2"/>
    <row r="13088" x14ac:dyDescent="0.2"/>
    <row r="13089" x14ac:dyDescent="0.2"/>
    <row r="13090" x14ac:dyDescent="0.2"/>
    <row r="13091" x14ac:dyDescent="0.2"/>
    <row r="13092" x14ac:dyDescent="0.2"/>
    <row r="13093" x14ac:dyDescent="0.2"/>
    <row r="13094" x14ac:dyDescent="0.2"/>
    <row r="13095" x14ac:dyDescent="0.2"/>
    <row r="13096" x14ac:dyDescent="0.2"/>
    <row r="13097" x14ac:dyDescent="0.2"/>
    <row r="13098" x14ac:dyDescent="0.2"/>
    <row r="13099" x14ac:dyDescent="0.2"/>
    <row r="13100" x14ac:dyDescent="0.2"/>
    <row r="13101" x14ac:dyDescent="0.2"/>
    <row r="13102" x14ac:dyDescent="0.2"/>
    <row r="13103" x14ac:dyDescent="0.2"/>
    <row r="13104" x14ac:dyDescent="0.2"/>
    <row r="13105" x14ac:dyDescent="0.2"/>
    <row r="13106" x14ac:dyDescent="0.2"/>
    <row r="13107" x14ac:dyDescent="0.2"/>
    <row r="13108" x14ac:dyDescent="0.2"/>
    <row r="13109" x14ac:dyDescent="0.2"/>
    <row r="13110" x14ac:dyDescent="0.2"/>
    <row r="13111" x14ac:dyDescent="0.2"/>
    <row r="13112" x14ac:dyDescent="0.2"/>
    <row r="13113" x14ac:dyDescent="0.2"/>
    <row r="13114" x14ac:dyDescent="0.2"/>
    <row r="13115" x14ac:dyDescent="0.2"/>
    <row r="13116" x14ac:dyDescent="0.2"/>
    <row r="13117" x14ac:dyDescent="0.2"/>
    <row r="13118" x14ac:dyDescent="0.2"/>
    <row r="13119" x14ac:dyDescent="0.2"/>
    <row r="13120" x14ac:dyDescent="0.2"/>
    <row r="13121" x14ac:dyDescent="0.2"/>
    <row r="13122" x14ac:dyDescent="0.2"/>
    <row r="13123" x14ac:dyDescent="0.2"/>
    <row r="13124" x14ac:dyDescent="0.2"/>
    <row r="13125" x14ac:dyDescent="0.2"/>
    <row r="13126" x14ac:dyDescent="0.2"/>
    <row r="13127" x14ac:dyDescent="0.2"/>
    <row r="13128" x14ac:dyDescent="0.2"/>
    <row r="13129" x14ac:dyDescent="0.2"/>
    <row r="13130" x14ac:dyDescent="0.2"/>
    <row r="13131" x14ac:dyDescent="0.2"/>
    <row r="13132" x14ac:dyDescent="0.2"/>
    <row r="13133" x14ac:dyDescent="0.2"/>
    <row r="13134" x14ac:dyDescent="0.2"/>
    <row r="13135" x14ac:dyDescent="0.2"/>
    <row r="13136" x14ac:dyDescent="0.2"/>
    <row r="13137" x14ac:dyDescent="0.2"/>
    <row r="13138" x14ac:dyDescent="0.2"/>
    <row r="13139" x14ac:dyDescent="0.2"/>
    <row r="13140" x14ac:dyDescent="0.2"/>
    <row r="13141" x14ac:dyDescent="0.2"/>
    <row r="13142" x14ac:dyDescent="0.2"/>
    <row r="13143" x14ac:dyDescent="0.2"/>
    <row r="13144" x14ac:dyDescent="0.2"/>
    <row r="13145" x14ac:dyDescent="0.2"/>
    <row r="13146" x14ac:dyDescent="0.2"/>
    <row r="13147" x14ac:dyDescent="0.2"/>
    <row r="13148" x14ac:dyDescent="0.2"/>
    <row r="13149" x14ac:dyDescent="0.2"/>
    <row r="13150" x14ac:dyDescent="0.2"/>
    <row r="13151" x14ac:dyDescent="0.2"/>
    <row r="13152" x14ac:dyDescent="0.2"/>
    <row r="13153" x14ac:dyDescent="0.2"/>
    <row r="13154" x14ac:dyDescent="0.2"/>
    <row r="13155" x14ac:dyDescent="0.2"/>
    <row r="13156" x14ac:dyDescent="0.2"/>
    <row r="13157" x14ac:dyDescent="0.2"/>
    <row r="13158" x14ac:dyDescent="0.2"/>
    <row r="13159" x14ac:dyDescent="0.2"/>
    <row r="13160" x14ac:dyDescent="0.2"/>
    <row r="13161" x14ac:dyDescent="0.2"/>
    <row r="13162" x14ac:dyDescent="0.2"/>
    <row r="13163" x14ac:dyDescent="0.2"/>
    <row r="13164" x14ac:dyDescent="0.2"/>
    <row r="13165" x14ac:dyDescent="0.2"/>
    <row r="13166" x14ac:dyDescent="0.2"/>
    <row r="13167" x14ac:dyDescent="0.2"/>
    <row r="13168" x14ac:dyDescent="0.2"/>
    <row r="13169" x14ac:dyDescent="0.2"/>
    <row r="13170" x14ac:dyDescent="0.2"/>
    <row r="13171" x14ac:dyDescent="0.2"/>
    <row r="13172" x14ac:dyDescent="0.2"/>
    <row r="13173" x14ac:dyDescent="0.2"/>
    <row r="13174" x14ac:dyDescent="0.2"/>
    <row r="13175" x14ac:dyDescent="0.2"/>
    <row r="13176" x14ac:dyDescent="0.2"/>
    <row r="13177" x14ac:dyDescent="0.2"/>
    <row r="13178" x14ac:dyDescent="0.2"/>
    <row r="13179" x14ac:dyDescent="0.2"/>
    <row r="13180" x14ac:dyDescent="0.2"/>
    <row r="13181" x14ac:dyDescent="0.2"/>
    <row r="13182" x14ac:dyDescent="0.2"/>
    <row r="13183" x14ac:dyDescent="0.2"/>
    <row r="13184" x14ac:dyDescent="0.2"/>
    <row r="13185" x14ac:dyDescent="0.2"/>
    <row r="13186" x14ac:dyDescent="0.2"/>
    <row r="13187" x14ac:dyDescent="0.2"/>
    <row r="13188" x14ac:dyDescent="0.2"/>
    <row r="13189" x14ac:dyDescent="0.2"/>
    <row r="13190" x14ac:dyDescent="0.2"/>
    <row r="13191" x14ac:dyDescent="0.2"/>
    <row r="13192" x14ac:dyDescent="0.2"/>
    <row r="13193" x14ac:dyDescent="0.2"/>
    <row r="13194" x14ac:dyDescent="0.2"/>
    <row r="13195" x14ac:dyDescent="0.2"/>
    <row r="13196" x14ac:dyDescent="0.2"/>
    <row r="13197" x14ac:dyDescent="0.2"/>
    <row r="13198" x14ac:dyDescent="0.2"/>
    <row r="13199" x14ac:dyDescent="0.2"/>
    <row r="13200" x14ac:dyDescent="0.2"/>
    <row r="13201" x14ac:dyDescent="0.2"/>
    <row r="13202" x14ac:dyDescent="0.2"/>
    <row r="13203" x14ac:dyDescent="0.2"/>
    <row r="13204" x14ac:dyDescent="0.2"/>
    <row r="13205" x14ac:dyDescent="0.2"/>
    <row r="13206" x14ac:dyDescent="0.2"/>
    <row r="13207" x14ac:dyDescent="0.2"/>
    <row r="13208" x14ac:dyDescent="0.2"/>
    <row r="13209" x14ac:dyDescent="0.2"/>
    <row r="13210" x14ac:dyDescent="0.2"/>
    <row r="13211" x14ac:dyDescent="0.2"/>
    <row r="13212" x14ac:dyDescent="0.2"/>
    <row r="13213" x14ac:dyDescent="0.2"/>
    <row r="13214" x14ac:dyDescent="0.2"/>
    <row r="13215" x14ac:dyDescent="0.2"/>
    <row r="13216" x14ac:dyDescent="0.2"/>
    <row r="13217" x14ac:dyDescent="0.2"/>
    <row r="13218" x14ac:dyDescent="0.2"/>
    <row r="13219" x14ac:dyDescent="0.2"/>
    <row r="13220" x14ac:dyDescent="0.2"/>
    <row r="13221" x14ac:dyDescent="0.2"/>
    <row r="13222" x14ac:dyDescent="0.2"/>
    <row r="13223" x14ac:dyDescent="0.2"/>
    <row r="13224" x14ac:dyDescent="0.2"/>
    <row r="13225" x14ac:dyDescent="0.2"/>
    <row r="13226" x14ac:dyDescent="0.2"/>
    <row r="13227" x14ac:dyDescent="0.2"/>
    <row r="13228" x14ac:dyDescent="0.2"/>
    <row r="13229" x14ac:dyDescent="0.2"/>
    <row r="13230" x14ac:dyDescent="0.2"/>
    <row r="13231" x14ac:dyDescent="0.2"/>
    <row r="13232" x14ac:dyDescent="0.2"/>
    <row r="13233" x14ac:dyDescent="0.2"/>
    <row r="13234" x14ac:dyDescent="0.2"/>
    <row r="13235" x14ac:dyDescent="0.2"/>
    <row r="13236" x14ac:dyDescent="0.2"/>
    <row r="13237" x14ac:dyDescent="0.2"/>
    <row r="13238" x14ac:dyDescent="0.2"/>
    <row r="13239" x14ac:dyDescent="0.2"/>
    <row r="13240" x14ac:dyDescent="0.2"/>
    <row r="13241" x14ac:dyDescent="0.2"/>
    <row r="13242" x14ac:dyDescent="0.2"/>
    <row r="13243" x14ac:dyDescent="0.2"/>
    <row r="13244" x14ac:dyDescent="0.2"/>
    <row r="13245" x14ac:dyDescent="0.2"/>
    <row r="13246" x14ac:dyDescent="0.2"/>
    <row r="13247" x14ac:dyDescent="0.2"/>
    <row r="13248" x14ac:dyDescent="0.2"/>
    <row r="13249" x14ac:dyDescent="0.2"/>
    <row r="13250" x14ac:dyDescent="0.2"/>
    <row r="13251" x14ac:dyDescent="0.2"/>
    <row r="13252" x14ac:dyDescent="0.2"/>
    <row r="13253" x14ac:dyDescent="0.2"/>
    <row r="13254" x14ac:dyDescent="0.2"/>
    <row r="13255" x14ac:dyDescent="0.2"/>
    <row r="13256" x14ac:dyDescent="0.2"/>
    <row r="13257" x14ac:dyDescent="0.2"/>
    <row r="13258" x14ac:dyDescent="0.2"/>
    <row r="13259" x14ac:dyDescent="0.2"/>
    <row r="13260" x14ac:dyDescent="0.2"/>
    <row r="13261" x14ac:dyDescent="0.2"/>
    <row r="13262" x14ac:dyDescent="0.2"/>
    <row r="13263" x14ac:dyDescent="0.2"/>
    <row r="13264" x14ac:dyDescent="0.2"/>
    <row r="13265" x14ac:dyDescent="0.2"/>
    <row r="13266" x14ac:dyDescent="0.2"/>
    <row r="13267" x14ac:dyDescent="0.2"/>
    <row r="13268" x14ac:dyDescent="0.2"/>
    <row r="13269" x14ac:dyDescent="0.2"/>
    <row r="13270" x14ac:dyDescent="0.2"/>
    <row r="13271" x14ac:dyDescent="0.2"/>
    <row r="13272" x14ac:dyDescent="0.2"/>
    <row r="13273" x14ac:dyDescent="0.2"/>
    <row r="13274" x14ac:dyDescent="0.2"/>
    <row r="13275" x14ac:dyDescent="0.2"/>
    <row r="13276" x14ac:dyDescent="0.2"/>
    <row r="13277" x14ac:dyDescent="0.2"/>
    <row r="13278" x14ac:dyDescent="0.2"/>
    <row r="13279" x14ac:dyDescent="0.2"/>
    <row r="13280" x14ac:dyDescent="0.2"/>
    <row r="13281" x14ac:dyDescent="0.2"/>
    <row r="13282" x14ac:dyDescent="0.2"/>
    <row r="13283" x14ac:dyDescent="0.2"/>
    <row r="13284" x14ac:dyDescent="0.2"/>
    <row r="13285" x14ac:dyDescent="0.2"/>
    <row r="13286" x14ac:dyDescent="0.2"/>
    <row r="13287" x14ac:dyDescent="0.2"/>
    <row r="13288" x14ac:dyDescent="0.2"/>
    <row r="13289" x14ac:dyDescent="0.2"/>
    <row r="13290" x14ac:dyDescent="0.2"/>
    <row r="13291" x14ac:dyDescent="0.2"/>
    <row r="13292" x14ac:dyDescent="0.2"/>
    <row r="13293" x14ac:dyDescent="0.2"/>
    <row r="13294" x14ac:dyDescent="0.2"/>
    <row r="13295" x14ac:dyDescent="0.2"/>
    <row r="13296" x14ac:dyDescent="0.2"/>
    <row r="13297" x14ac:dyDescent="0.2"/>
    <row r="13298" x14ac:dyDescent="0.2"/>
    <row r="13299" x14ac:dyDescent="0.2"/>
    <row r="13300" x14ac:dyDescent="0.2"/>
    <row r="13301" x14ac:dyDescent="0.2"/>
    <row r="13302" x14ac:dyDescent="0.2"/>
    <row r="13303" x14ac:dyDescent="0.2"/>
    <row r="13304" x14ac:dyDescent="0.2"/>
    <row r="13305" x14ac:dyDescent="0.2"/>
    <row r="13306" x14ac:dyDescent="0.2"/>
    <row r="13307" x14ac:dyDescent="0.2"/>
    <row r="13308" x14ac:dyDescent="0.2"/>
    <row r="13309" x14ac:dyDescent="0.2"/>
    <row r="13310" x14ac:dyDescent="0.2"/>
    <row r="13311" x14ac:dyDescent="0.2"/>
    <row r="13312" x14ac:dyDescent="0.2"/>
    <row r="13313" x14ac:dyDescent="0.2"/>
    <row r="13314" x14ac:dyDescent="0.2"/>
    <row r="13315" x14ac:dyDescent="0.2"/>
    <row r="13316" x14ac:dyDescent="0.2"/>
    <row r="13317" x14ac:dyDescent="0.2"/>
    <row r="13318" x14ac:dyDescent="0.2"/>
    <row r="13319" x14ac:dyDescent="0.2"/>
    <row r="13320" x14ac:dyDescent="0.2"/>
    <row r="13321" x14ac:dyDescent="0.2"/>
    <row r="13322" x14ac:dyDescent="0.2"/>
    <row r="13323" x14ac:dyDescent="0.2"/>
    <row r="13324" x14ac:dyDescent="0.2"/>
    <row r="13325" x14ac:dyDescent="0.2"/>
    <row r="13326" x14ac:dyDescent="0.2"/>
    <row r="13327" x14ac:dyDescent="0.2"/>
    <row r="13328" x14ac:dyDescent="0.2"/>
    <row r="13329" x14ac:dyDescent="0.2"/>
    <row r="13330" x14ac:dyDescent="0.2"/>
    <row r="13331" x14ac:dyDescent="0.2"/>
    <row r="13332" x14ac:dyDescent="0.2"/>
    <row r="13333" x14ac:dyDescent="0.2"/>
    <row r="13334" x14ac:dyDescent="0.2"/>
    <row r="13335" x14ac:dyDescent="0.2"/>
    <row r="13336" x14ac:dyDescent="0.2"/>
    <row r="13337" x14ac:dyDescent="0.2"/>
    <row r="13338" x14ac:dyDescent="0.2"/>
    <row r="13339" x14ac:dyDescent="0.2"/>
    <row r="13340" x14ac:dyDescent="0.2"/>
    <row r="13341" x14ac:dyDescent="0.2"/>
    <row r="13342" x14ac:dyDescent="0.2"/>
    <row r="13343" x14ac:dyDescent="0.2"/>
    <row r="13344" x14ac:dyDescent="0.2"/>
    <row r="13345" x14ac:dyDescent="0.2"/>
    <row r="13346" x14ac:dyDescent="0.2"/>
    <row r="13347" x14ac:dyDescent="0.2"/>
    <row r="13348" x14ac:dyDescent="0.2"/>
    <row r="13349" x14ac:dyDescent="0.2"/>
    <row r="13350" x14ac:dyDescent="0.2"/>
    <row r="13351" x14ac:dyDescent="0.2"/>
    <row r="13352" x14ac:dyDescent="0.2"/>
    <row r="13353" x14ac:dyDescent="0.2"/>
    <row r="13354" x14ac:dyDescent="0.2"/>
    <row r="13355" x14ac:dyDescent="0.2"/>
    <row r="13356" x14ac:dyDescent="0.2"/>
    <row r="13357" x14ac:dyDescent="0.2"/>
    <row r="13358" x14ac:dyDescent="0.2"/>
    <row r="13359" x14ac:dyDescent="0.2"/>
    <row r="13360" x14ac:dyDescent="0.2"/>
    <row r="13361" x14ac:dyDescent="0.2"/>
    <row r="13362" x14ac:dyDescent="0.2"/>
    <row r="13363" x14ac:dyDescent="0.2"/>
    <row r="13364" x14ac:dyDescent="0.2"/>
    <row r="13365" x14ac:dyDescent="0.2"/>
    <row r="13366" x14ac:dyDescent="0.2"/>
    <row r="13367" x14ac:dyDescent="0.2"/>
    <row r="13368" x14ac:dyDescent="0.2"/>
    <row r="13369" x14ac:dyDescent="0.2"/>
    <row r="13370" x14ac:dyDescent="0.2"/>
    <row r="13371" x14ac:dyDescent="0.2"/>
    <row r="13372" x14ac:dyDescent="0.2"/>
    <row r="13373" x14ac:dyDescent="0.2"/>
    <row r="13374" x14ac:dyDescent="0.2"/>
    <row r="13375" x14ac:dyDescent="0.2"/>
    <row r="13376" x14ac:dyDescent="0.2"/>
    <row r="13377" x14ac:dyDescent="0.2"/>
    <row r="13378" x14ac:dyDescent="0.2"/>
    <row r="13379" x14ac:dyDescent="0.2"/>
    <row r="13380" x14ac:dyDescent="0.2"/>
    <row r="13381" x14ac:dyDescent="0.2"/>
    <row r="13382" x14ac:dyDescent="0.2"/>
    <row r="13383" x14ac:dyDescent="0.2"/>
    <row r="13384" x14ac:dyDescent="0.2"/>
    <row r="13385" x14ac:dyDescent="0.2"/>
    <row r="13386" x14ac:dyDescent="0.2"/>
    <row r="13387" x14ac:dyDescent="0.2"/>
    <row r="13388" x14ac:dyDescent="0.2"/>
    <row r="13389" x14ac:dyDescent="0.2"/>
    <row r="13390" x14ac:dyDescent="0.2"/>
    <row r="13391" x14ac:dyDescent="0.2"/>
    <row r="13392" x14ac:dyDescent="0.2"/>
    <row r="13393" x14ac:dyDescent="0.2"/>
    <row r="13394" x14ac:dyDescent="0.2"/>
    <row r="13395" x14ac:dyDescent="0.2"/>
    <row r="13396" x14ac:dyDescent="0.2"/>
    <row r="13397" x14ac:dyDescent="0.2"/>
    <row r="13398" x14ac:dyDescent="0.2"/>
    <row r="13399" x14ac:dyDescent="0.2"/>
    <row r="13400" x14ac:dyDescent="0.2"/>
    <row r="13401" x14ac:dyDescent="0.2"/>
    <row r="13402" x14ac:dyDescent="0.2"/>
    <row r="13403" x14ac:dyDescent="0.2"/>
    <row r="13404" x14ac:dyDescent="0.2"/>
    <row r="13405" x14ac:dyDescent="0.2"/>
    <row r="13406" x14ac:dyDescent="0.2"/>
    <row r="13407" x14ac:dyDescent="0.2"/>
    <row r="13408" x14ac:dyDescent="0.2"/>
    <row r="13409" x14ac:dyDescent="0.2"/>
    <row r="13410" x14ac:dyDescent="0.2"/>
    <row r="13411" x14ac:dyDescent="0.2"/>
    <row r="13412" x14ac:dyDescent="0.2"/>
    <row r="13413" x14ac:dyDescent="0.2"/>
    <row r="13414" x14ac:dyDescent="0.2"/>
    <row r="13415" x14ac:dyDescent="0.2"/>
    <row r="13416" x14ac:dyDescent="0.2"/>
    <row r="13417" x14ac:dyDescent="0.2"/>
    <row r="13418" x14ac:dyDescent="0.2"/>
    <row r="13419" x14ac:dyDescent="0.2"/>
    <row r="13420" x14ac:dyDescent="0.2"/>
    <row r="13421" x14ac:dyDescent="0.2"/>
    <row r="13422" x14ac:dyDescent="0.2"/>
    <row r="13423" x14ac:dyDescent="0.2"/>
    <row r="13424" x14ac:dyDescent="0.2"/>
    <row r="13425" x14ac:dyDescent="0.2"/>
    <row r="13426" x14ac:dyDescent="0.2"/>
    <row r="13427" x14ac:dyDescent="0.2"/>
    <row r="13428" x14ac:dyDescent="0.2"/>
    <row r="13429" x14ac:dyDescent="0.2"/>
    <row r="13430" x14ac:dyDescent="0.2"/>
    <row r="13431" x14ac:dyDescent="0.2"/>
    <row r="13432" x14ac:dyDescent="0.2"/>
    <row r="13433" x14ac:dyDescent="0.2"/>
    <row r="13434" x14ac:dyDescent="0.2"/>
    <row r="13435" x14ac:dyDescent="0.2"/>
    <row r="13436" x14ac:dyDescent="0.2"/>
    <row r="13437" x14ac:dyDescent="0.2"/>
    <row r="13438" x14ac:dyDescent="0.2"/>
    <row r="13439" x14ac:dyDescent="0.2"/>
    <row r="13440" x14ac:dyDescent="0.2"/>
    <row r="13441" x14ac:dyDescent="0.2"/>
    <row r="13442" x14ac:dyDescent="0.2"/>
    <row r="13443" x14ac:dyDescent="0.2"/>
    <row r="13444" x14ac:dyDescent="0.2"/>
    <row r="13445" x14ac:dyDescent="0.2"/>
    <row r="13446" x14ac:dyDescent="0.2"/>
    <row r="13447" x14ac:dyDescent="0.2"/>
    <row r="13448" x14ac:dyDescent="0.2"/>
    <row r="13449" x14ac:dyDescent="0.2"/>
    <row r="13450" x14ac:dyDescent="0.2"/>
    <row r="13451" x14ac:dyDescent="0.2"/>
    <row r="13452" x14ac:dyDescent="0.2"/>
    <row r="13453" x14ac:dyDescent="0.2"/>
    <row r="13454" x14ac:dyDescent="0.2"/>
    <row r="13455" x14ac:dyDescent="0.2"/>
    <row r="13456" x14ac:dyDescent="0.2"/>
    <row r="13457" x14ac:dyDescent="0.2"/>
    <row r="13458" x14ac:dyDescent="0.2"/>
    <row r="13459" x14ac:dyDescent="0.2"/>
    <row r="13460" x14ac:dyDescent="0.2"/>
    <row r="13461" x14ac:dyDescent="0.2"/>
    <row r="13462" x14ac:dyDescent="0.2"/>
    <row r="13463" x14ac:dyDescent="0.2"/>
    <row r="13464" x14ac:dyDescent="0.2"/>
    <row r="13465" x14ac:dyDescent="0.2"/>
    <row r="13466" x14ac:dyDescent="0.2"/>
    <row r="13467" x14ac:dyDescent="0.2"/>
    <row r="13468" x14ac:dyDescent="0.2"/>
    <row r="13469" x14ac:dyDescent="0.2"/>
    <row r="13470" x14ac:dyDescent="0.2"/>
    <row r="13471" x14ac:dyDescent="0.2"/>
    <row r="13472" x14ac:dyDescent="0.2"/>
    <row r="13473" x14ac:dyDescent="0.2"/>
    <row r="13474" x14ac:dyDescent="0.2"/>
    <row r="13475" x14ac:dyDescent="0.2"/>
    <row r="13476" x14ac:dyDescent="0.2"/>
    <row r="13477" x14ac:dyDescent="0.2"/>
    <row r="13478" x14ac:dyDescent="0.2"/>
    <row r="13479" x14ac:dyDescent="0.2"/>
    <row r="13480" x14ac:dyDescent="0.2"/>
    <row r="13481" x14ac:dyDescent="0.2"/>
    <row r="13482" x14ac:dyDescent="0.2"/>
    <row r="13483" x14ac:dyDescent="0.2"/>
    <row r="13484" x14ac:dyDescent="0.2"/>
    <row r="13485" x14ac:dyDescent="0.2"/>
    <row r="13486" x14ac:dyDescent="0.2"/>
    <row r="13487" x14ac:dyDescent="0.2"/>
    <row r="13488" x14ac:dyDescent="0.2"/>
    <row r="13489" x14ac:dyDescent="0.2"/>
    <row r="13490" x14ac:dyDescent="0.2"/>
    <row r="13491" x14ac:dyDescent="0.2"/>
    <row r="13492" x14ac:dyDescent="0.2"/>
    <row r="13493" x14ac:dyDescent="0.2"/>
    <row r="13494" x14ac:dyDescent="0.2"/>
    <row r="13495" x14ac:dyDescent="0.2"/>
    <row r="13496" x14ac:dyDescent="0.2"/>
    <row r="13497" x14ac:dyDescent="0.2"/>
    <row r="13498" x14ac:dyDescent="0.2"/>
    <row r="13499" x14ac:dyDescent="0.2"/>
    <row r="13500" x14ac:dyDescent="0.2"/>
    <row r="13501" x14ac:dyDescent="0.2"/>
    <row r="13502" x14ac:dyDescent="0.2"/>
    <row r="13503" x14ac:dyDescent="0.2"/>
    <row r="13504" x14ac:dyDescent="0.2"/>
    <row r="13505" x14ac:dyDescent="0.2"/>
    <row r="13506" x14ac:dyDescent="0.2"/>
    <row r="13507" x14ac:dyDescent="0.2"/>
    <row r="13508" x14ac:dyDescent="0.2"/>
    <row r="13509" x14ac:dyDescent="0.2"/>
    <row r="13510" x14ac:dyDescent="0.2"/>
    <row r="13511" x14ac:dyDescent="0.2"/>
    <row r="13512" x14ac:dyDescent="0.2"/>
    <row r="13513" x14ac:dyDescent="0.2"/>
    <row r="13514" x14ac:dyDescent="0.2"/>
    <row r="13515" x14ac:dyDescent="0.2"/>
    <row r="13516" x14ac:dyDescent="0.2"/>
    <row r="13517" x14ac:dyDescent="0.2"/>
    <row r="13518" x14ac:dyDescent="0.2"/>
    <row r="13519" x14ac:dyDescent="0.2"/>
    <row r="13520" x14ac:dyDescent="0.2"/>
    <row r="13521" x14ac:dyDescent="0.2"/>
    <row r="13522" x14ac:dyDescent="0.2"/>
    <row r="13523" x14ac:dyDescent="0.2"/>
    <row r="13524" x14ac:dyDescent="0.2"/>
    <row r="13525" x14ac:dyDescent="0.2"/>
    <row r="13526" x14ac:dyDescent="0.2"/>
    <row r="13527" x14ac:dyDescent="0.2"/>
    <row r="13528" x14ac:dyDescent="0.2"/>
    <row r="13529" x14ac:dyDescent="0.2"/>
    <row r="13530" x14ac:dyDescent="0.2"/>
    <row r="13531" x14ac:dyDescent="0.2"/>
    <row r="13532" x14ac:dyDescent="0.2"/>
    <row r="13533" x14ac:dyDescent="0.2"/>
    <row r="13534" x14ac:dyDescent="0.2"/>
    <row r="13535" x14ac:dyDescent="0.2"/>
    <row r="13536" x14ac:dyDescent="0.2"/>
    <row r="13537" x14ac:dyDescent="0.2"/>
    <row r="13538" x14ac:dyDescent="0.2"/>
    <row r="13539" x14ac:dyDescent="0.2"/>
    <row r="13540" x14ac:dyDescent="0.2"/>
    <row r="13541" x14ac:dyDescent="0.2"/>
    <row r="13542" x14ac:dyDescent="0.2"/>
    <row r="13543" x14ac:dyDescent="0.2"/>
    <row r="13544" x14ac:dyDescent="0.2"/>
    <row r="13545" x14ac:dyDescent="0.2"/>
    <row r="13546" x14ac:dyDescent="0.2"/>
    <row r="13547" x14ac:dyDescent="0.2"/>
    <row r="13548" x14ac:dyDescent="0.2"/>
    <row r="13549" x14ac:dyDescent="0.2"/>
    <row r="13550" x14ac:dyDescent="0.2"/>
    <row r="13551" x14ac:dyDescent="0.2"/>
    <row r="13552" x14ac:dyDescent="0.2"/>
    <row r="13553" x14ac:dyDescent="0.2"/>
    <row r="13554" x14ac:dyDescent="0.2"/>
    <row r="13555" x14ac:dyDescent="0.2"/>
    <row r="13556" x14ac:dyDescent="0.2"/>
    <row r="13557" x14ac:dyDescent="0.2"/>
    <row r="13558" x14ac:dyDescent="0.2"/>
    <row r="13559" x14ac:dyDescent="0.2"/>
    <row r="13560" x14ac:dyDescent="0.2"/>
    <row r="13561" x14ac:dyDescent="0.2"/>
    <row r="13562" x14ac:dyDescent="0.2"/>
    <row r="13563" x14ac:dyDescent="0.2"/>
    <row r="13564" x14ac:dyDescent="0.2"/>
    <row r="13565" x14ac:dyDescent="0.2"/>
    <row r="13566" x14ac:dyDescent="0.2"/>
    <row r="13567" x14ac:dyDescent="0.2"/>
    <row r="13568" x14ac:dyDescent="0.2"/>
    <row r="13569" x14ac:dyDescent="0.2"/>
    <row r="13570" x14ac:dyDescent="0.2"/>
    <row r="13571" x14ac:dyDescent="0.2"/>
    <row r="13572" x14ac:dyDescent="0.2"/>
    <row r="13573" x14ac:dyDescent="0.2"/>
    <row r="13574" x14ac:dyDescent="0.2"/>
    <row r="13575" x14ac:dyDescent="0.2"/>
    <row r="13576" x14ac:dyDescent="0.2"/>
    <row r="13577" x14ac:dyDescent="0.2"/>
    <row r="13578" x14ac:dyDescent="0.2"/>
    <row r="13579" x14ac:dyDescent="0.2"/>
    <row r="13580" x14ac:dyDescent="0.2"/>
    <row r="13581" x14ac:dyDescent="0.2"/>
    <row r="13582" x14ac:dyDescent="0.2"/>
    <row r="13583" x14ac:dyDescent="0.2"/>
    <row r="13584" x14ac:dyDescent="0.2"/>
    <row r="13585" x14ac:dyDescent="0.2"/>
    <row r="13586" x14ac:dyDescent="0.2"/>
    <row r="13587" x14ac:dyDescent="0.2"/>
    <row r="13588" x14ac:dyDescent="0.2"/>
    <row r="13589" x14ac:dyDescent="0.2"/>
    <row r="13590" x14ac:dyDescent="0.2"/>
    <row r="13591" x14ac:dyDescent="0.2"/>
    <row r="13592" x14ac:dyDescent="0.2"/>
    <row r="13593" x14ac:dyDescent="0.2"/>
    <row r="13594" x14ac:dyDescent="0.2"/>
    <row r="13595" x14ac:dyDescent="0.2"/>
    <row r="13596" x14ac:dyDescent="0.2"/>
    <row r="13597" x14ac:dyDescent="0.2"/>
    <row r="13598" x14ac:dyDescent="0.2"/>
    <row r="13599" x14ac:dyDescent="0.2"/>
    <row r="13600" x14ac:dyDescent="0.2"/>
    <row r="13601" x14ac:dyDescent="0.2"/>
    <row r="13602" x14ac:dyDescent="0.2"/>
    <row r="13603" x14ac:dyDescent="0.2"/>
    <row r="13604" x14ac:dyDescent="0.2"/>
    <row r="13605" x14ac:dyDescent="0.2"/>
    <row r="13606" x14ac:dyDescent="0.2"/>
    <row r="13607" x14ac:dyDescent="0.2"/>
    <row r="13608" x14ac:dyDescent="0.2"/>
    <row r="13609" x14ac:dyDescent="0.2"/>
    <row r="13610" x14ac:dyDescent="0.2"/>
    <row r="13611" x14ac:dyDescent="0.2"/>
    <row r="13612" x14ac:dyDescent="0.2"/>
    <row r="13613" x14ac:dyDescent="0.2"/>
    <row r="13614" x14ac:dyDescent="0.2"/>
    <row r="13615" x14ac:dyDescent="0.2"/>
    <row r="13616" x14ac:dyDescent="0.2"/>
    <row r="13617" x14ac:dyDescent="0.2"/>
    <row r="13618" x14ac:dyDescent="0.2"/>
    <row r="13619" x14ac:dyDescent="0.2"/>
    <row r="13620" x14ac:dyDescent="0.2"/>
    <row r="13621" x14ac:dyDescent="0.2"/>
    <row r="13622" x14ac:dyDescent="0.2"/>
    <row r="13623" x14ac:dyDescent="0.2"/>
    <row r="13624" x14ac:dyDescent="0.2"/>
    <row r="13625" x14ac:dyDescent="0.2"/>
    <row r="13626" x14ac:dyDescent="0.2"/>
    <row r="13627" x14ac:dyDescent="0.2"/>
    <row r="13628" x14ac:dyDescent="0.2"/>
    <row r="13629" x14ac:dyDescent="0.2"/>
    <row r="13630" x14ac:dyDescent="0.2"/>
    <row r="13631" x14ac:dyDescent="0.2"/>
    <row r="13632" x14ac:dyDescent="0.2"/>
    <row r="13633" x14ac:dyDescent="0.2"/>
    <row r="13634" x14ac:dyDescent="0.2"/>
    <row r="13635" x14ac:dyDescent="0.2"/>
    <row r="13636" x14ac:dyDescent="0.2"/>
    <row r="13637" x14ac:dyDescent="0.2"/>
    <row r="13638" x14ac:dyDescent="0.2"/>
    <row r="13639" x14ac:dyDescent="0.2"/>
    <row r="13640" x14ac:dyDescent="0.2"/>
    <row r="13641" x14ac:dyDescent="0.2"/>
    <row r="13642" x14ac:dyDescent="0.2"/>
    <row r="13643" x14ac:dyDescent="0.2"/>
    <row r="13644" x14ac:dyDescent="0.2"/>
    <row r="13645" x14ac:dyDescent="0.2"/>
    <row r="13646" x14ac:dyDescent="0.2"/>
    <row r="13647" x14ac:dyDescent="0.2"/>
    <row r="13648" x14ac:dyDescent="0.2"/>
    <row r="13649" x14ac:dyDescent="0.2"/>
    <row r="13650" x14ac:dyDescent="0.2"/>
    <row r="13651" x14ac:dyDescent="0.2"/>
    <row r="13652" x14ac:dyDescent="0.2"/>
    <row r="13653" x14ac:dyDescent="0.2"/>
    <row r="13654" x14ac:dyDescent="0.2"/>
    <row r="13655" x14ac:dyDescent="0.2"/>
    <row r="13656" x14ac:dyDescent="0.2"/>
    <row r="13657" x14ac:dyDescent="0.2"/>
    <row r="13658" x14ac:dyDescent="0.2"/>
    <row r="13659" x14ac:dyDescent="0.2"/>
    <row r="13660" x14ac:dyDescent="0.2"/>
    <row r="13661" x14ac:dyDescent="0.2"/>
    <row r="13662" x14ac:dyDescent="0.2"/>
    <row r="13663" x14ac:dyDescent="0.2"/>
    <row r="13664" x14ac:dyDescent="0.2"/>
    <row r="13665" x14ac:dyDescent="0.2"/>
    <row r="13666" x14ac:dyDescent="0.2"/>
    <row r="13667" x14ac:dyDescent="0.2"/>
    <row r="13668" x14ac:dyDescent="0.2"/>
    <row r="13669" x14ac:dyDescent="0.2"/>
    <row r="13670" x14ac:dyDescent="0.2"/>
    <row r="13671" x14ac:dyDescent="0.2"/>
    <row r="13672" x14ac:dyDescent="0.2"/>
    <row r="13673" x14ac:dyDescent="0.2"/>
    <row r="13674" x14ac:dyDescent="0.2"/>
    <row r="13675" x14ac:dyDescent="0.2"/>
    <row r="13676" x14ac:dyDescent="0.2"/>
    <row r="13677" x14ac:dyDescent="0.2"/>
    <row r="13678" x14ac:dyDescent="0.2"/>
    <row r="13679" x14ac:dyDescent="0.2"/>
    <row r="13680" x14ac:dyDescent="0.2"/>
    <row r="13681" x14ac:dyDescent="0.2"/>
    <row r="13682" x14ac:dyDescent="0.2"/>
    <row r="13683" x14ac:dyDescent="0.2"/>
    <row r="13684" x14ac:dyDescent="0.2"/>
    <row r="13685" x14ac:dyDescent="0.2"/>
    <row r="13686" x14ac:dyDescent="0.2"/>
    <row r="13687" x14ac:dyDescent="0.2"/>
    <row r="13688" x14ac:dyDescent="0.2"/>
    <row r="13689" x14ac:dyDescent="0.2"/>
    <row r="13690" x14ac:dyDescent="0.2"/>
    <row r="13691" x14ac:dyDescent="0.2"/>
    <row r="13692" x14ac:dyDescent="0.2"/>
    <row r="13693" x14ac:dyDescent="0.2"/>
    <row r="13694" x14ac:dyDescent="0.2"/>
    <row r="13695" x14ac:dyDescent="0.2"/>
    <row r="13696" x14ac:dyDescent="0.2"/>
    <row r="13697" x14ac:dyDescent="0.2"/>
    <row r="13698" x14ac:dyDescent="0.2"/>
    <row r="13699" x14ac:dyDescent="0.2"/>
    <row r="13700" x14ac:dyDescent="0.2"/>
    <row r="13701" x14ac:dyDescent="0.2"/>
    <row r="13702" x14ac:dyDescent="0.2"/>
    <row r="13703" x14ac:dyDescent="0.2"/>
    <row r="13704" x14ac:dyDescent="0.2"/>
    <row r="13705" x14ac:dyDescent="0.2"/>
    <row r="13706" x14ac:dyDescent="0.2"/>
    <row r="13707" x14ac:dyDescent="0.2"/>
    <row r="13708" x14ac:dyDescent="0.2"/>
    <row r="13709" x14ac:dyDescent="0.2"/>
    <row r="13710" x14ac:dyDescent="0.2"/>
    <row r="13711" x14ac:dyDescent="0.2"/>
    <row r="13712" x14ac:dyDescent="0.2"/>
    <row r="13713" x14ac:dyDescent="0.2"/>
    <row r="13714" x14ac:dyDescent="0.2"/>
    <row r="13715" x14ac:dyDescent="0.2"/>
    <row r="13716" x14ac:dyDescent="0.2"/>
    <row r="13717" x14ac:dyDescent="0.2"/>
    <row r="13718" x14ac:dyDescent="0.2"/>
    <row r="13719" x14ac:dyDescent="0.2"/>
    <row r="13720" x14ac:dyDescent="0.2"/>
    <row r="13721" x14ac:dyDescent="0.2"/>
    <row r="13722" x14ac:dyDescent="0.2"/>
    <row r="13723" x14ac:dyDescent="0.2"/>
    <row r="13724" x14ac:dyDescent="0.2"/>
    <row r="13725" x14ac:dyDescent="0.2"/>
    <row r="13726" x14ac:dyDescent="0.2"/>
    <row r="13727" x14ac:dyDescent="0.2"/>
    <row r="13728" x14ac:dyDescent="0.2"/>
    <row r="13729" x14ac:dyDescent="0.2"/>
    <row r="13730" x14ac:dyDescent="0.2"/>
    <row r="13731" x14ac:dyDescent="0.2"/>
    <row r="13732" x14ac:dyDescent="0.2"/>
    <row r="13733" x14ac:dyDescent="0.2"/>
    <row r="13734" x14ac:dyDescent="0.2"/>
    <row r="13735" x14ac:dyDescent="0.2"/>
    <row r="13736" x14ac:dyDescent="0.2"/>
    <row r="13737" x14ac:dyDescent="0.2"/>
    <row r="13738" x14ac:dyDescent="0.2"/>
    <row r="13739" x14ac:dyDescent="0.2"/>
    <row r="13740" x14ac:dyDescent="0.2"/>
    <row r="13741" x14ac:dyDescent="0.2"/>
    <row r="13742" x14ac:dyDescent="0.2"/>
    <row r="13743" x14ac:dyDescent="0.2"/>
    <row r="13744" x14ac:dyDescent="0.2"/>
    <row r="13745" x14ac:dyDescent="0.2"/>
    <row r="13746" x14ac:dyDescent="0.2"/>
    <row r="13747" x14ac:dyDescent="0.2"/>
    <row r="13748" x14ac:dyDescent="0.2"/>
    <row r="13749" x14ac:dyDescent="0.2"/>
    <row r="13750" x14ac:dyDescent="0.2"/>
    <row r="13751" x14ac:dyDescent="0.2"/>
    <row r="13752" x14ac:dyDescent="0.2"/>
    <row r="13753" x14ac:dyDescent="0.2"/>
    <row r="13754" x14ac:dyDescent="0.2"/>
    <row r="13755" x14ac:dyDescent="0.2"/>
    <row r="13756" x14ac:dyDescent="0.2"/>
    <row r="13757" x14ac:dyDescent="0.2"/>
    <row r="13758" x14ac:dyDescent="0.2"/>
    <row r="13759" x14ac:dyDescent="0.2"/>
    <row r="13760" x14ac:dyDescent="0.2"/>
    <row r="13761" x14ac:dyDescent="0.2"/>
    <row r="13762" x14ac:dyDescent="0.2"/>
    <row r="13763" x14ac:dyDescent="0.2"/>
    <row r="13764" x14ac:dyDescent="0.2"/>
    <row r="13765" x14ac:dyDescent="0.2"/>
    <row r="13766" x14ac:dyDescent="0.2"/>
    <row r="13767" x14ac:dyDescent="0.2"/>
    <row r="13768" x14ac:dyDescent="0.2"/>
    <row r="13769" x14ac:dyDescent="0.2"/>
    <row r="13770" x14ac:dyDescent="0.2"/>
    <row r="13771" x14ac:dyDescent="0.2"/>
    <row r="13772" x14ac:dyDescent="0.2"/>
    <row r="13773" x14ac:dyDescent="0.2"/>
    <row r="13774" x14ac:dyDescent="0.2"/>
    <row r="13775" x14ac:dyDescent="0.2"/>
    <row r="13776" x14ac:dyDescent="0.2"/>
    <row r="13777" x14ac:dyDescent="0.2"/>
    <row r="13778" x14ac:dyDescent="0.2"/>
    <row r="13779" x14ac:dyDescent="0.2"/>
    <row r="13780" x14ac:dyDescent="0.2"/>
    <row r="13781" x14ac:dyDescent="0.2"/>
    <row r="13782" x14ac:dyDescent="0.2"/>
    <row r="13783" x14ac:dyDescent="0.2"/>
    <row r="13784" x14ac:dyDescent="0.2"/>
    <row r="13785" x14ac:dyDescent="0.2"/>
    <row r="13786" x14ac:dyDescent="0.2"/>
    <row r="13787" x14ac:dyDescent="0.2"/>
    <row r="13788" x14ac:dyDescent="0.2"/>
    <row r="13789" x14ac:dyDescent="0.2"/>
    <row r="13790" x14ac:dyDescent="0.2"/>
    <row r="13791" x14ac:dyDescent="0.2"/>
    <row r="13792" x14ac:dyDescent="0.2"/>
    <row r="13793" x14ac:dyDescent="0.2"/>
    <row r="13794" x14ac:dyDescent="0.2"/>
    <row r="13795" x14ac:dyDescent="0.2"/>
    <row r="13796" x14ac:dyDescent="0.2"/>
    <row r="13797" x14ac:dyDescent="0.2"/>
    <row r="13798" x14ac:dyDescent="0.2"/>
    <row r="13799" x14ac:dyDescent="0.2"/>
    <row r="13800" x14ac:dyDescent="0.2"/>
    <row r="13801" x14ac:dyDescent="0.2"/>
    <row r="13802" x14ac:dyDescent="0.2"/>
    <row r="13803" x14ac:dyDescent="0.2"/>
    <row r="13804" x14ac:dyDescent="0.2"/>
    <row r="13805" x14ac:dyDescent="0.2"/>
    <row r="13806" x14ac:dyDescent="0.2"/>
    <row r="13807" x14ac:dyDescent="0.2"/>
    <row r="13808" x14ac:dyDescent="0.2"/>
    <row r="13809" x14ac:dyDescent="0.2"/>
    <row r="13810" x14ac:dyDescent="0.2"/>
    <row r="13811" x14ac:dyDescent="0.2"/>
    <row r="13812" x14ac:dyDescent="0.2"/>
    <row r="13813" x14ac:dyDescent="0.2"/>
    <row r="13814" x14ac:dyDescent="0.2"/>
    <row r="13815" x14ac:dyDescent="0.2"/>
    <row r="13816" x14ac:dyDescent="0.2"/>
    <row r="13817" x14ac:dyDescent="0.2"/>
    <row r="13818" x14ac:dyDescent="0.2"/>
    <row r="13819" x14ac:dyDescent="0.2"/>
    <row r="13820" x14ac:dyDescent="0.2"/>
    <row r="13821" x14ac:dyDescent="0.2"/>
    <row r="13822" x14ac:dyDescent="0.2"/>
    <row r="13823" x14ac:dyDescent="0.2"/>
    <row r="13824" x14ac:dyDescent="0.2"/>
    <row r="13825" x14ac:dyDescent="0.2"/>
    <row r="13826" x14ac:dyDescent="0.2"/>
    <row r="13827" x14ac:dyDescent="0.2"/>
    <row r="13828" x14ac:dyDescent="0.2"/>
    <row r="13829" x14ac:dyDescent="0.2"/>
    <row r="13830" x14ac:dyDescent="0.2"/>
    <row r="13831" x14ac:dyDescent="0.2"/>
    <row r="13832" x14ac:dyDescent="0.2"/>
    <row r="13833" x14ac:dyDescent="0.2"/>
    <row r="13834" x14ac:dyDescent="0.2"/>
    <row r="13835" x14ac:dyDescent="0.2"/>
    <row r="13836" x14ac:dyDescent="0.2"/>
    <row r="13837" x14ac:dyDescent="0.2"/>
    <row r="13838" x14ac:dyDescent="0.2"/>
    <row r="13839" x14ac:dyDescent="0.2"/>
    <row r="13840" x14ac:dyDescent="0.2"/>
    <row r="13841" x14ac:dyDescent="0.2"/>
    <row r="13842" x14ac:dyDescent="0.2"/>
    <row r="13843" x14ac:dyDescent="0.2"/>
    <row r="13844" x14ac:dyDescent="0.2"/>
    <row r="13845" x14ac:dyDescent="0.2"/>
    <row r="13846" x14ac:dyDescent="0.2"/>
    <row r="13847" x14ac:dyDescent="0.2"/>
    <row r="13848" x14ac:dyDescent="0.2"/>
    <row r="13849" x14ac:dyDescent="0.2"/>
    <row r="13850" x14ac:dyDescent="0.2"/>
    <row r="13851" x14ac:dyDescent="0.2"/>
    <row r="13852" x14ac:dyDescent="0.2"/>
    <row r="13853" x14ac:dyDescent="0.2"/>
    <row r="13854" x14ac:dyDescent="0.2"/>
    <row r="13855" x14ac:dyDescent="0.2"/>
    <row r="13856" x14ac:dyDescent="0.2"/>
    <row r="13857" x14ac:dyDescent="0.2"/>
    <row r="13858" x14ac:dyDescent="0.2"/>
    <row r="13859" x14ac:dyDescent="0.2"/>
    <row r="13860" x14ac:dyDescent="0.2"/>
    <row r="13861" x14ac:dyDescent="0.2"/>
    <row r="13862" x14ac:dyDescent="0.2"/>
    <row r="13863" x14ac:dyDescent="0.2"/>
    <row r="13864" x14ac:dyDescent="0.2"/>
    <row r="13865" x14ac:dyDescent="0.2"/>
    <row r="13866" x14ac:dyDescent="0.2"/>
    <row r="13867" x14ac:dyDescent="0.2"/>
    <row r="13868" x14ac:dyDescent="0.2"/>
    <row r="13869" x14ac:dyDescent="0.2"/>
    <row r="13870" x14ac:dyDescent="0.2"/>
    <row r="13871" x14ac:dyDescent="0.2"/>
    <row r="13872" x14ac:dyDescent="0.2"/>
    <row r="13873" x14ac:dyDescent="0.2"/>
    <row r="13874" x14ac:dyDescent="0.2"/>
    <row r="13875" x14ac:dyDescent="0.2"/>
    <row r="13876" x14ac:dyDescent="0.2"/>
    <row r="13877" x14ac:dyDescent="0.2"/>
    <row r="13878" x14ac:dyDescent="0.2"/>
    <row r="13879" x14ac:dyDescent="0.2"/>
    <row r="13880" x14ac:dyDescent="0.2"/>
    <row r="13881" x14ac:dyDescent="0.2"/>
    <row r="13882" x14ac:dyDescent="0.2"/>
    <row r="13883" x14ac:dyDescent="0.2"/>
    <row r="13884" x14ac:dyDescent="0.2"/>
    <row r="13885" x14ac:dyDescent="0.2"/>
    <row r="13886" x14ac:dyDescent="0.2"/>
    <row r="13887" x14ac:dyDescent="0.2"/>
    <row r="13888" x14ac:dyDescent="0.2"/>
    <row r="13889" x14ac:dyDescent="0.2"/>
    <row r="13890" x14ac:dyDescent="0.2"/>
    <row r="13891" x14ac:dyDescent="0.2"/>
    <row r="13892" x14ac:dyDescent="0.2"/>
    <row r="13893" x14ac:dyDescent="0.2"/>
    <row r="13894" x14ac:dyDescent="0.2"/>
    <row r="13895" x14ac:dyDescent="0.2"/>
    <row r="13896" x14ac:dyDescent="0.2"/>
    <row r="13897" x14ac:dyDescent="0.2"/>
    <row r="13898" x14ac:dyDescent="0.2"/>
    <row r="13899" x14ac:dyDescent="0.2"/>
    <row r="13900" x14ac:dyDescent="0.2"/>
    <row r="13901" x14ac:dyDescent="0.2"/>
    <row r="13902" x14ac:dyDescent="0.2"/>
    <row r="13903" x14ac:dyDescent="0.2"/>
    <row r="13904" x14ac:dyDescent="0.2"/>
    <row r="13905" x14ac:dyDescent="0.2"/>
    <row r="13906" x14ac:dyDescent="0.2"/>
    <row r="13907" x14ac:dyDescent="0.2"/>
    <row r="13908" x14ac:dyDescent="0.2"/>
    <row r="13909" x14ac:dyDescent="0.2"/>
    <row r="13910" x14ac:dyDescent="0.2"/>
    <row r="13911" x14ac:dyDescent="0.2"/>
    <row r="13912" x14ac:dyDescent="0.2"/>
    <row r="13913" x14ac:dyDescent="0.2"/>
    <row r="13914" x14ac:dyDescent="0.2"/>
    <row r="13915" x14ac:dyDescent="0.2"/>
    <row r="13916" x14ac:dyDescent="0.2"/>
    <row r="13917" x14ac:dyDescent="0.2"/>
    <row r="13918" x14ac:dyDescent="0.2"/>
    <row r="13919" x14ac:dyDescent="0.2"/>
    <row r="13920" x14ac:dyDescent="0.2"/>
    <row r="13921" x14ac:dyDescent="0.2"/>
    <row r="13922" x14ac:dyDescent="0.2"/>
    <row r="13923" x14ac:dyDescent="0.2"/>
    <row r="13924" x14ac:dyDescent="0.2"/>
    <row r="13925" x14ac:dyDescent="0.2"/>
    <row r="13926" x14ac:dyDescent="0.2"/>
    <row r="13927" x14ac:dyDescent="0.2"/>
    <row r="13928" x14ac:dyDescent="0.2"/>
    <row r="13929" x14ac:dyDescent="0.2"/>
    <row r="13930" x14ac:dyDescent="0.2"/>
    <row r="13931" x14ac:dyDescent="0.2"/>
    <row r="13932" x14ac:dyDescent="0.2"/>
    <row r="13933" x14ac:dyDescent="0.2"/>
    <row r="13934" x14ac:dyDescent="0.2"/>
    <row r="13935" x14ac:dyDescent="0.2"/>
    <row r="13936" x14ac:dyDescent="0.2"/>
    <row r="13937" x14ac:dyDescent="0.2"/>
    <row r="13938" x14ac:dyDescent="0.2"/>
    <row r="13939" x14ac:dyDescent="0.2"/>
    <row r="13940" x14ac:dyDescent="0.2"/>
    <row r="13941" x14ac:dyDescent="0.2"/>
    <row r="13942" x14ac:dyDescent="0.2"/>
    <row r="13943" x14ac:dyDescent="0.2"/>
    <row r="13944" x14ac:dyDescent="0.2"/>
    <row r="13945" x14ac:dyDescent="0.2"/>
    <row r="13946" x14ac:dyDescent="0.2"/>
    <row r="13947" x14ac:dyDescent="0.2"/>
    <row r="13948" x14ac:dyDescent="0.2"/>
    <row r="13949" x14ac:dyDescent="0.2"/>
    <row r="13950" x14ac:dyDescent="0.2"/>
    <row r="13951" x14ac:dyDescent="0.2"/>
    <row r="13952" x14ac:dyDescent="0.2"/>
    <row r="13953" x14ac:dyDescent="0.2"/>
    <row r="13954" x14ac:dyDescent="0.2"/>
    <row r="13955" x14ac:dyDescent="0.2"/>
    <row r="13956" x14ac:dyDescent="0.2"/>
    <row r="13957" x14ac:dyDescent="0.2"/>
    <row r="13958" x14ac:dyDescent="0.2"/>
    <row r="13959" x14ac:dyDescent="0.2"/>
    <row r="13960" x14ac:dyDescent="0.2"/>
    <row r="13961" x14ac:dyDescent="0.2"/>
    <row r="13962" x14ac:dyDescent="0.2"/>
    <row r="13963" x14ac:dyDescent="0.2"/>
    <row r="13964" x14ac:dyDescent="0.2"/>
    <row r="13965" x14ac:dyDescent="0.2"/>
    <row r="13966" x14ac:dyDescent="0.2"/>
    <row r="13967" x14ac:dyDescent="0.2"/>
    <row r="13968" x14ac:dyDescent="0.2"/>
    <row r="13969" x14ac:dyDescent="0.2"/>
    <row r="13970" x14ac:dyDescent="0.2"/>
    <row r="13971" x14ac:dyDescent="0.2"/>
    <row r="13972" x14ac:dyDescent="0.2"/>
    <row r="13973" x14ac:dyDescent="0.2"/>
    <row r="13974" x14ac:dyDescent="0.2"/>
    <row r="13975" x14ac:dyDescent="0.2"/>
    <row r="13976" x14ac:dyDescent="0.2"/>
    <row r="13977" x14ac:dyDescent="0.2"/>
    <row r="13978" x14ac:dyDescent="0.2"/>
    <row r="13979" x14ac:dyDescent="0.2"/>
    <row r="13980" x14ac:dyDescent="0.2"/>
    <row r="13981" x14ac:dyDescent="0.2"/>
    <row r="13982" x14ac:dyDescent="0.2"/>
    <row r="13983" x14ac:dyDescent="0.2"/>
    <row r="13984" x14ac:dyDescent="0.2"/>
    <row r="13985" x14ac:dyDescent="0.2"/>
    <row r="13986" x14ac:dyDescent="0.2"/>
    <row r="13987" x14ac:dyDescent="0.2"/>
    <row r="13988" x14ac:dyDescent="0.2"/>
    <row r="13989" x14ac:dyDescent="0.2"/>
    <row r="13990" x14ac:dyDescent="0.2"/>
    <row r="13991" x14ac:dyDescent="0.2"/>
    <row r="13992" x14ac:dyDescent="0.2"/>
    <row r="13993" x14ac:dyDescent="0.2"/>
    <row r="13994" x14ac:dyDescent="0.2"/>
    <row r="13995" x14ac:dyDescent="0.2"/>
    <row r="13996" x14ac:dyDescent="0.2"/>
    <row r="13997" x14ac:dyDescent="0.2"/>
    <row r="13998" x14ac:dyDescent="0.2"/>
    <row r="13999" x14ac:dyDescent="0.2"/>
    <row r="14000" x14ac:dyDescent="0.2"/>
    <row r="14001" x14ac:dyDescent="0.2"/>
    <row r="14002" x14ac:dyDescent="0.2"/>
    <row r="14003" x14ac:dyDescent="0.2"/>
    <row r="14004" x14ac:dyDescent="0.2"/>
    <row r="14005" x14ac:dyDescent="0.2"/>
    <row r="14006" x14ac:dyDescent="0.2"/>
    <row r="14007" x14ac:dyDescent="0.2"/>
    <row r="14008" x14ac:dyDescent="0.2"/>
    <row r="14009" x14ac:dyDescent="0.2"/>
    <row r="14010" x14ac:dyDescent="0.2"/>
    <row r="14011" x14ac:dyDescent="0.2"/>
    <row r="14012" x14ac:dyDescent="0.2"/>
    <row r="14013" x14ac:dyDescent="0.2"/>
    <row r="14014" x14ac:dyDescent="0.2"/>
    <row r="14015" x14ac:dyDescent="0.2"/>
    <row r="14016" x14ac:dyDescent="0.2"/>
    <row r="14017" x14ac:dyDescent="0.2"/>
    <row r="14018" x14ac:dyDescent="0.2"/>
    <row r="14019" x14ac:dyDescent="0.2"/>
    <row r="14020" x14ac:dyDescent="0.2"/>
    <row r="14021" x14ac:dyDescent="0.2"/>
    <row r="14022" x14ac:dyDescent="0.2"/>
    <row r="14023" x14ac:dyDescent="0.2"/>
    <row r="14024" x14ac:dyDescent="0.2"/>
    <row r="14025" x14ac:dyDescent="0.2"/>
    <row r="14026" x14ac:dyDescent="0.2"/>
    <row r="14027" x14ac:dyDescent="0.2"/>
    <row r="14028" x14ac:dyDescent="0.2"/>
    <row r="14029" x14ac:dyDescent="0.2"/>
    <row r="14030" x14ac:dyDescent="0.2"/>
    <row r="14031" x14ac:dyDescent="0.2"/>
    <row r="14032" x14ac:dyDescent="0.2"/>
    <row r="14033" x14ac:dyDescent="0.2"/>
    <row r="14034" x14ac:dyDescent="0.2"/>
    <row r="14035" x14ac:dyDescent="0.2"/>
    <row r="14036" x14ac:dyDescent="0.2"/>
    <row r="14037" x14ac:dyDescent="0.2"/>
    <row r="14038" x14ac:dyDescent="0.2"/>
    <row r="14039" x14ac:dyDescent="0.2"/>
    <row r="14040" x14ac:dyDescent="0.2"/>
    <row r="14041" x14ac:dyDescent="0.2"/>
    <row r="14042" x14ac:dyDescent="0.2"/>
    <row r="14043" x14ac:dyDescent="0.2"/>
    <row r="14044" x14ac:dyDescent="0.2"/>
    <row r="14045" x14ac:dyDescent="0.2"/>
    <row r="14046" x14ac:dyDescent="0.2"/>
    <row r="14047" x14ac:dyDescent="0.2"/>
    <row r="14048" x14ac:dyDescent="0.2"/>
    <row r="14049" x14ac:dyDescent="0.2"/>
    <row r="14050" x14ac:dyDescent="0.2"/>
    <row r="14051" x14ac:dyDescent="0.2"/>
    <row r="14052" x14ac:dyDescent="0.2"/>
    <row r="14053" x14ac:dyDescent="0.2"/>
    <row r="14054" x14ac:dyDescent="0.2"/>
    <row r="14055" x14ac:dyDescent="0.2"/>
    <row r="14056" x14ac:dyDescent="0.2"/>
    <row r="14057" x14ac:dyDescent="0.2"/>
    <row r="14058" x14ac:dyDescent="0.2"/>
    <row r="14059" x14ac:dyDescent="0.2"/>
    <row r="14060" x14ac:dyDescent="0.2"/>
    <row r="14061" x14ac:dyDescent="0.2"/>
    <row r="14062" x14ac:dyDescent="0.2"/>
    <row r="14063" x14ac:dyDescent="0.2"/>
    <row r="14064" x14ac:dyDescent="0.2"/>
    <row r="14065" x14ac:dyDescent="0.2"/>
    <row r="14066" x14ac:dyDescent="0.2"/>
    <row r="14067" x14ac:dyDescent="0.2"/>
    <row r="14068" x14ac:dyDescent="0.2"/>
    <row r="14069" x14ac:dyDescent="0.2"/>
    <row r="14070" x14ac:dyDescent="0.2"/>
    <row r="14071" x14ac:dyDescent="0.2"/>
    <row r="14072" x14ac:dyDescent="0.2"/>
    <row r="14073" x14ac:dyDescent="0.2"/>
    <row r="14074" x14ac:dyDescent="0.2"/>
    <row r="14075" x14ac:dyDescent="0.2"/>
    <row r="14076" x14ac:dyDescent="0.2"/>
    <row r="14077" x14ac:dyDescent="0.2"/>
    <row r="14078" x14ac:dyDescent="0.2"/>
    <row r="14079" x14ac:dyDescent="0.2"/>
    <row r="14080" x14ac:dyDescent="0.2"/>
    <row r="14081" x14ac:dyDescent="0.2"/>
    <row r="14082" x14ac:dyDescent="0.2"/>
    <row r="14083" x14ac:dyDescent="0.2"/>
    <row r="14084" x14ac:dyDescent="0.2"/>
    <row r="14085" x14ac:dyDescent="0.2"/>
    <row r="14086" x14ac:dyDescent="0.2"/>
    <row r="14087" x14ac:dyDescent="0.2"/>
    <row r="14088" x14ac:dyDescent="0.2"/>
    <row r="14089" x14ac:dyDescent="0.2"/>
    <row r="14090" x14ac:dyDescent="0.2"/>
    <row r="14091" x14ac:dyDescent="0.2"/>
    <row r="14092" x14ac:dyDescent="0.2"/>
    <row r="14093" x14ac:dyDescent="0.2"/>
    <row r="14094" x14ac:dyDescent="0.2"/>
    <row r="14095" x14ac:dyDescent="0.2"/>
    <row r="14096" x14ac:dyDescent="0.2"/>
    <row r="14097" x14ac:dyDescent="0.2"/>
    <row r="14098" x14ac:dyDescent="0.2"/>
    <row r="14099" x14ac:dyDescent="0.2"/>
    <row r="14100" x14ac:dyDescent="0.2"/>
    <row r="14101" x14ac:dyDescent="0.2"/>
    <row r="14102" x14ac:dyDescent="0.2"/>
    <row r="14103" x14ac:dyDescent="0.2"/>
    <row r="14104" x14ac:dyDescent="0.2"/>
    <row r="14105" x14ac:dyDescent="0.2"/>
    <row r="14106" x14ac:dyDescent="0.2"/>
    <row r="14107" x14ac:dyDescent="0.2"/>
    <row r="14108" x14ac:dyDescent="0.2"/>
    <row r="14109" x14ac:dyDescent="0.2"/>
    <row r="14110" x14ac:dyDescent="0.2"/>
    <row r="14111" x14ac:dyDescent="0.2"/>
    <row r="14112" x14ac:dyDescent="0.2"/>
    <row r="14113" x14ac:dyDescent="0.2"/>
    <row r="14114" x14ac:dyDescent="0.2"/>
    <row r="14115" x14ac:dyDescent="0.2"/>
    <row r="14116" x14ac:dyDescent="0.2"/>
    <row r="14117" x14ac:dyDescent="0.2"/>
    <row r="14118" x14ac:dyDescent="0.2"/>
    <row r="14119" x14ac:dyDescent="0.2"/>
    <row r="14120" x14ac:dyDescent="0.2"/>
    <row r="14121" x14ac:dyDescent="0.2"/>
    <row r="14122" x14ac:dyDescent="0.2"/>
    <row r="14123" x14ac:dyDescent="0.2"/>
    <row r="14124" x14ac:dyDescent="0.2"/>
    <row r="14125" x14ac:dyDescent="0.2"/>
    <row r="14126" x14ac:dyDescent="0.2"/>
    <row r="14127" x14ac:dyDescent="0.2"/>
    <row r="14128" x14ac:dyDescent="0.2"/>
    <row r="14129" x14ac:dyDescent="0.2"/>
    <row r="14130" x14ac:dyDescent="0.2"/>
    <row r="14131" x14ac:dyDescent="0.2"/>
    <row r="14132" x14ac:dyDescent="0.2"/>
    <row r="14133" x14ac:dyDescent="0.2"/>
    <row r="14134" x14ac:dyDescent="0.2"/>
    <row r="14135" x14ac:dyDescent="0.2"/>
    <row r="14136" x14ac:dyDescent="0.2"/>
    <row r="14137" x14ac:dyDescent="0.2"/>
    <row r="14138" x14ac:dyDescent="0.2"/>
    <row r="14139" x14ac:dyDescent="0.2"/>
    <row r="14140" x14ac:dyDescent="0.2"/>
    <row r="14141" x14ac:dyDescent="0.2"/>
    <row r="14142" x14ac:dyDescent="0.2"/>
    <row r="14143" x14ac:dyDescent="0.2"/>
    <row r="14144" x14ac:dyDescent="0.2"/>
    <row r="14145" x14ac:dyDescent="0.2"/>
    <row r="14146" x14ac:dyDescent="0.2"/>
    <row r="14147" x14ac:dyDescent="0.2"/>
    <row r="14148" x14ac:dyDescent="0.2"/>
    <row r="14149" x14ac:dyDescent="0.2"/>
    <row r="14150" x14ac:dyDescent="0.2"/>
    <row r="14151" x14ac:dyDescent="0.2"/>
    <row r="14152" x14ac:dyDescent="0.2"/>
    <row r="14153" x14ac:dyDescent="0.2"/>
    <row r="14154" x14ac:dyDescent="0.2"/>
    <row r="14155" x14ac:dyDescent="0.2"/>
    <row r="14156" x14ac:dyDescent="0.2"/>
    <row r="14157" x14ac:dyDescent="0.2"/>
    <row r="14158" x14ac:dyDescent="0.2"/>
    <row r="14159" x14ac:dyDescent="0.2"/>
    <row r="14160" x14ac:dyDescent="0.2"/>
    <row r="14161" x14ac:dyDescent="0.2"/>
    <row r="14162" x14ac:dyDescent="0.2"/>
    <row r="14163" x14ac:dyDescent="0.2"/>
    <row r="14164" x14ac:dyDescent="0.2"/>
    <row r="14165" x14ac:dyDescent="0.2"/>
    <row r="14166" x14ac:dyDescent="0.2"/>
    <row r="14167" x14ac:dyDescent="0.2"/>
    <row r="14168" x14ac:dyDescent="0.2"/>
    <row r="14169" x14ac:dyDescent="0.2"/>
    <row r="14170" x14ac:dyDescent="0.2"/>
    <row r="14171" x14ac:dyDescent="0.2"/>
    <row r="14172" x14ac:dyDescent="0.2"/>
    <row r="14173" x14ac:dyDescent="0.2"/>
    <row r="14174" x14ac:dyDescent="0.2"/>
    <row r="14175" x14ac:dyDescent="0.2"/>
    <row r="14176" x14ac:dyDescent="0.2"/>
    <row r="14177" x14ac:dyDescent="0.2"/>
    <row r="14178" x14ac:dyDescent="0.2"/>
    <row r="14179" x14ac:dyDescent="0.2"/>
    <row r="14180" x14ac:dyDescent="0.2"/>
    <row r="14181" x14ac:dyDescent="0.2"/>
    <row r="14182" x14ac:dyDescent="0.2"/>
    <row r="14183" x14ac:dyDescent="0.2"/>
    <row r="14184" x14ac:dyDescent="0.2"/>
    <row r="14185" x14ac:dyDescent="0.2"/>
    <row r="14186" x14ac:dyDescent="0.2"/>
    <row r="14187" x14ac:dyDescent="0.2"/>
    <row r="14188" x14ac:dyDescent="0.2"/>
    <row r="14189" x14ac:dyDescent="0.2"/>
    <row r="14190" x14ac:dyDescent="0.2"/>
    <row r="14191" x14ac:dyDescent="0.2"/>
    <row r="14192" x14ac:dyDescent="0.2"/>
    <row r="14193" x14ac:dyDescent="0.2"/>
    <row r="14194" x14ac:dyDescent="0.2"/>
    <row r="14195" x14ac:dyDescent="0.2"/>
    <row r="14196" x14ac:dyDescent="0.2"/>
    <row r="14197" x14ac:dyDescent="0.2"/>
    <row r="14198" x14ac:dyDescent="0.2"/>
    <row r="14199" x14ac:dyDescent="0.2"/>
    <row r="14200" x14ac:dyDescent="0.2"/>
    <row r="14201" x14ac:dyDescent="0.2"/>
    <row r="14202" x14ac:dyDescent="0.2"/>
    <row r="14203" x14ac:dyDescent="0.2"/>
    <row r="14204" x14ac:dyDescent="0.2"/>
    <row r="14205" x14ac:dyDescent="0.2"/>
    <row r="14206" x14ac:dyDescent="0.2"/>
    <row r="14207" x14ac:dyDescent="0.2"/>
    <row r="14208" x14ac:dyDescent="0.2"/>
    <row r="14209" x14ac:dyDescent="0.2"/>
    <row r="14210" x14ac:dyDescent="0.2"/>
    <row r="14211" x14ac:dyDescent="0.2"/>
    <row r="14212" x14ac:dyDescent="0.2"/>
    <row r="14213" x14ac:dyDescent="0.2"/>
    <row r="14214" x14ac:dyDescent="0.2"/>
    <row r="14215" x14ac:dyDescent="0.2"/>
    <row r="14216" x14ac:dyDescent="0.2"/>
    <row r="14217" x14ac:dyDescent="0.2"/>
    <row r="14218" x14ac:dyDescent="0.2"/>
    <row r="14219" x14ac:dyDescent="0.2"/>
    <row r="14220" x14ac:dyDescent="0.2"/>
    <row r="14221" x14ac:dyDescent="0.2"/>
    <row r="14222" x14ac:dyDescent="0.2"/>
    <row r="14223" x14ac:dyDescent="0.2"/>
    <row r="14224" x14ac:dyDescent="0.2"/>
    <row r="14225" x14ac:dyDescent="0.2"/>
    <row r="14226" x14ac:dyDescent="0.2"/>
    <row r="14227" x14ac:dyDescent="0.2"/>
    <row r="14228" x14ac:dyDescent="0.2"/>
    <row r="14229" x14ac:dyDescent="0.2"/>
    <row r="14230" x14ac:dyDescent="0.2"/>
    <row r="14231" x14ac:dyDescent="0.2"/>
    <row r="14232" x14ac:dyDescent="0.2"/>
    <row r="14233" x14ac:dyDescent="0.2"/>
    <row r="14234" x14ac:dyDescent="0.2"/>
    <row r="14235" x14ac:dyDescent="0.2"/>
    <row r="14236" x14ac:dyDescent="0.2"/>
    <row r="14237" x14ac:dyDescent="0.2"/>
    <row r="14238" x14ac:dyDescent="0.2"/>
    <row r="14239" x14ac:dyDescent="0.2"/>
    <row r="14240" x14ac:dyDescent="0.2"/>
    <row r="14241" x14ac:dyDescent="0.2"/>
    <row r="14242" x14ac:dyDescent="0.2"/>
    <row r="14243" x14ac:dyDescent="0.2"/>
    <row r="14244" x14ac:dyDescent="0.2"/>
    <row r="14245" x14ac:dyDescent="0.2"/>
    <row r="14246" x14ac:dyDescent="0.2"/>
    <row r="14247" x14ac:dyDescent="0.2"/>
    <row r="14248" x14ac:dyDescent="0.2"/>
    <row r="14249" x14ac:dyDescent="0.2"/>
    <row r="14250" x14ac:dyDescent="0.2"/>
    <row r="14251" x14ac:dyDescent="0.2"/>
    <row r="14252" x14ac:dyDescent="0.2"/>
    <row r="14253" x14ac:dyDescent="0.2"/>
    <row r="14254" x14ac:dyDescent="0.2"/>
    <row r="14255" x14ac:dyDescent="0.2"/>
    <row r="14256" x14ac:dyDescent="0.2"/>
    <row r="14257" x14ac:dyDescent="0.2"/>
    <row r="14258" x14ac:dyDescent="0.2"/>
    <row r="14259" x14ac:dyDescent="0.2"/>
    <row r="14260" x14ac:dyDescent="0.2"/>
    <row r="14261" x14ac:dyDescent="0.2"/>
    <row r="14262" x14ac:dyDescent="0.2"/>
    <row r="14263" x14ac:dyDescent="0.2"/>
    <row r="14264" x14ac:dyDescent="0.2"/>
    <row r="14265" x14ac:dyDescent="0.2"/>
    <row r="14266" x14ac:dyDescent="0.2"/>
    <row r="14267" x14ac:dyDescent="0.2"/>
    <row r="14268" x14ac:dyDescent="0.2"/>
    <row r="14269" x14ac:dyDescent="0.2"/>
    <row r="14270" x14ac:dyDescent="0.2"/>
    <row r="14271" x14ac:dyDescent="0.2"/>
    <row r="14272" x14ac:dyDescent="0.2"/>
    <row r="14273" x14ac:dyDescent="0.2"/>
    <row r="14274" x14ac:dyDescent="0.2"/>
    <row r="14275" x14ac:dyDescent="0.2"/>
    <row r="14276" x14ac:dyDescent="0.2"/>
    <row r="14277" x14ac:dyDescent="0.2"/>
    <row r="14278" x14ac:dyDescent="0.2"/>
    <row r="14279" x14ac:dyDescent="0.2"/>
    <row r="14280" x14ac:dyDescent="0.2"/>
    <row r="14281" x14ac:dyDescent="0.2"/>
    <row r="14282" x14ac:dyDescent="0.2"/>
    <row r="14283" x14ac:dyDescent="0.2"/>
    <row r="14284" x14ac:dyDescent="0.2"/>
    <row r="14285" x14ac:dyDescent="0.2"/>
    <row r="14286" x14ac:dyDescent="0.2"/>
    <row r="14287" x14ac:dyDescent="0.2"/>
    <row r="14288" x14ac:dyDescent="0.2"/>
    <row r="14289" x14ac:dyDescent="0.2"/>
    <row r="14290" x14ac:dyDescent="0.2"/>
    <row r="14291" x14ac:dyDescent="0.2"/>
    <row r="14292" x14ac:dyDescent="0.2"/>
    <row r="14293" x14ac:dyDescent="0.2"/>
    <row r="14294" x14ac:dyDescent="0.2"/>
    <row r="14295" x14ac:dyDescent="0.2"/>
    <row r="14296" x14ac:dyDescent="0.2"/>
    <row r="14297" x14ac:dyDescent="0.2"/>
    <row r="14298" x14ac:dyDescent="0.2"/>
    <row r="14299" x14ac:dyDescent="0.2"/>
    <row r="14300" x14ac:dyDescent="0.2"/>
    <row r="14301" x14ac:dyDescent="0.2"/>
    <row r="14302" x14ac:dyDescent="0.2"/>
    <row r="14303" x14ac:dyDescent="0.2"/>
    <row r="14304" x14ac:dyDescent="0.2"/>
    <row r="14305" x14ac:dyDescent="0.2"/>
    <row r="14306" x14ac:dyDescent="0.2"/>
    <row r="14307" x14ac:dyDescent="0.2"/>
    <row r="14308" x14ac:dyDescent="0.2"/>
    <row r="14309" x14ac:dyDescent="0.2"/>
    <row r="14310" x14ac:dyDescent="0.2"/>
    <row r="14311" x14ac:dyDescent="0.2"/>
    <row r="14312" x14ac:dyDescent="0.2"/>
    <row r="14313" x14ac:dyDescent="0.2"/>
    <row r="14314" x14ac:dyDescent="0.2"/>
    <row r="14315" x14ac:dyDescent="0.2"/>
    <row r="14316" x14ac:dyDescent="0.2"/>
    <row r="14317" x14ac:dyDescent="0.2"/>
    <row r="14318" x14ac:dyDescent="0.2"/>
    <row r="14319" x14ac:dyDescent="0.2"/>
    <row r="14320" x14ac:dyDescent="0.2"/>
    <row r="14321" x14ac:dyDescent="0.2"/>
    <row r="14322" x14ac:dyDescent="0.2"/>
    <row r="14323" x14ac:dyDescent="0.2"/>
    <row r="14324" x14ac:dyDescent="0.2"/>
    <row r="14325" x14ac:dyDescent="0.2"/>
    <row r="14326" x14ac:dyDescent="0.2"/>
    <row r="14327" x14ac:dyDescent="0.2"/>
    <row r="14328" x14ac:dyDescent="0.2"/>
    <row r="14329" x14ac:dyDescent="0.2"/>
    <row r="14330" x14ac:dyDescent="0.2"/>
    <row r="14331" x14ac:dyDescent="0.2"/>
    <row r="14332" x14ac:dyDescent="0.2"/>
    <row r="14333" x14ac:dyDescent="0.2"/>
    <row r="14334" x14ac:dyDescent="0.2"/>
    <row r="14335" x14ac:dyDescent="0.2"/>
    <row r="14336" x14ac:dyDescent="0.2"/>
    <row r="14337" x14ac:dyDescent="0.2"/>
    <row r="14338" x14ac:dyDescent="0.2"/>
    <row r="14339" x14ac:dyDescent="0.2"/>
    <row r="14340" x14ac:dyDescent="0.2"/>
    <row r="14341" x14ac:dyDescent="0.2"/>
    <row r="14342" x14ac:dyDescent="0.2"/>
    <row r="14343" x14ac:dyDescent="0.2"/>
    <row r="14344" x14ac:dyDescent="0.2"/>
    <row r="14345" x14ac:dyDescent="0.2"/>
    <row r="14346" x14ac:dyDescent="0.2"/>
    <row r="14347" x14ac:dyDescent="0.2"/>
    <row r="14348" x14ac:dyDescent="0.2"/>
    <row r="14349" x14ac:dyDescent="0.2"/>
    <row r="14350" x14ac:dyDescent="0.2"/>
    <row r="14351" x14ac:dyDescent="0.2"/>
    <row r="14352" x14ac:dyDescent="0.2"/>
    <row r="14353" x14ac:dyDescent="0.2"/>
    <row r="14354" x14ac:dyDescent="0.2"/>
    <row r="14355" x14ac:dyDescent="0.2"/>
    <row r="14356" x14ac:dyDescent="0.2"/>
    <row r="14357" x14ac:dyDescent="0.2"/>
    <row r="14358" x14ac:dyDescent="0.2"/>
    <row r="14359" x14ac:dyDescent="0.2"/>
    <row r="14360" x14ac:dyDescent="0.2"/>
    <row r="14361" x14ac:dyDescent="0.2"/>
    <row r="14362" x14ac:dyDescent="0.2"/>
    <row r="14363" x14ac:dyDescent="0.2"/>
    <row r="14364" x14ac:dyDescent="0.2"/>
    <row r="14365" x14ac:dyDescent="0.2"/>
    <row r="14366" x14ac:dyDescent="0.2"/>
    <row r="14367" x14ac:dyDescent="0.2"/>
    <row r="14368" x14ac:dyDescent="0.2"/>
    <row r="14369" x14ac:dyDescent="0.2"/>
    <row r="14370" x14ac:dyDescent="0.2"/>
    <row r="14371" x14ac:dyDescent="0.2"/>
    <row r="14372" x14ac:dyDescent="0.2"/>
    <row r="14373" x14ac:dyDescent="0.2"/>
    <row r="14374" x14ac:dyDescent="0.2"/>
    <row r="14375" x14ac:dyDescent="0.2"/>
    <row r="14376" x14ac:dyDescent="0.2"/>
    <row r="14377" x14ac:dyDescent="0.2"/>
    <row r="14378" x14ac:dyDescent="0.2"/>
    <row r="14379" x14ac:dyDescent="0.2"/>
    <row r="14380" x14ac:dyDescent="0.2"/>
    <row r="14381" x14ac:dyDescent="0.2"/>
    <row r="14382" x14ac:dyDescent="0.2"/>
    <row r="14383" x14ac:dyDescent="0.2"/>
    <row r="14384" x14ac:dyDescent="0.2"/>
    <row r="14385" x14ac:dyDescent="0.2"/>
    <row r="14386" x14ac:dyDescent="0.2"/>
    <row r="14387" x14ac:dyDescent="0.2"/>
    <row r="14388" x14ac:dyDescent="0.2"/>
    <row r="14389" x14ac:dyDescent="0.2"/>
    <row r="14390" x14ac:dyDescent="0.2"/>
    <row r="14391" x14ac:dyDescent="0.2"/>
    <row r="14392" x14ac:dyDescent="0.2"/>
    <row r="14393" x14ac:dyDescent="0.2"/>
    <row r="14394" x14ac:dyDescent="0.2"/>
    <row r="14395" x14ac:dyDescent="0.2"/>
    <row r="14396" x14ac:dyDescent="0.2"/>
    <row r="14397" x14ac:dyDescent="0.2"/>
    <row r="14398" x14ac:dyDescent="0.2"/>
    <row r="14399" x14ac:dyDescent="0.2"/>
    <row r="14400" x14ac:dyDescent="0.2"/>
    <row r="14401" x14ac:dyDescent="0.2"/>
    <row r="14402" x14ac:dyDescent="0.2"/>
    <row r="14403" x14ac:dyDescent="0.2"/>
    <row r="14404" x14ac:dyDescent="0.2"/>
    <row r="14405" x14ac:dyDescent="0.2"/>
    <row r="14406" x14ac:dyDescent="0.2"/>
    <row r="14407" x14ac:dyDescent="0.2"/>
    <row r="14408" x14ac:dyDescent="0.2"/>
    <row r="14409" x14ac:dyDescent="0.2"/>
    <row r="14410" x14ac:dyDescent="0.2"/>
    <row r="14411" x14ac:dyDescent="0.2"/>
    <row r="14412" x14ac:dyDescent="0.2"/>
    <row r="14413" x14ac:dyDescent="0.2"/>
    <row r="14414" x14ac:dyDescent="0.2"/>
    <row r="14415" x14ac:dyDescent="0.2"/>
    <row r="14416" x14ac:dyDescent="0.2"/>
    <row r="14417" x14ac:dyDescent="0.2"/>
    <row r="14418" x14ac:dyDescent="0.2"/>
    <row r="14419" x14ac:dyDescent="0.2"/>
    <row r="14420" x14ac:dyDescent="0.2"/>
    <row r="14421" x14ac:dyDescent="0.2"/>
    <row r="14422" x14ac:dyDescent="0.2"/>
    <row r="14423" x14ac:dyDescent="0.2"/>
    <row r="14424" x14ac:dyDescent="0.2"/>
    <row r="14425" x14ac:dyDescent="0.2"/>
    <row r="14426" x14ac:dyDescent="0.2"/>
    <row r="14427" x14ac:dyDescent="0.2"/>
    <row r="14428" x14ac:dyDescent="0.2"/>
    <row r="14429" x14ac:dyDescent="0.2"/>
    <row r="14430" x14ac:dyDescent="0.2"/>
    <row r="14431" x14ac:dyDescent="0.2"/>
    <row r="14432" x14ac:dyDescent="0.2"/>
    <row r="14433" x14ac:dyDescent="0.2"/>
    <row r="14434" x14ac:dyDescent="0.2"/>
    <row r="14435" x14ac:dyDescent="0.2"/>
    <row r="14436" x14ac:dyDescent="0.2"/>
    <row r="14437" x14ac:dyDescent="0.2"/>
    <row r="14438" x14ac:dyDescent="0.2"/>
    <row r="14439" x14ac:dyDescent="0.2"/>
    <row r="14440" x14ac:dyDescent="0.2"/>
    <row r="14441" x14ac:dyDescent="0.2"/>
    <row r="14442" x14ac:dyDescent="0.2"/>
    <row r="14443" x14ac:dyDescent="0.2"/>
    <row r="14444" x14ac:dyDescent="0.2"/>
    <row r="14445" x14ac:dyDescent="0.2"/>
    <row r="14446" x14ac:dyDescent="0.2"/>
    <row r="14447" x14ac:dyDescent="0.2"/>
    <row r="14448" x14ac:dyDescent="0.2"/>
    <row r="14449" x14ac:dyDescent="0.2"/>
    <row r="14450" x14ac:dyDescent="0.2"/>
    <row r="14451" x14ac:dyDescent="0.2"/>
    <row r="14452" x14ac:dyDescent="0.2"/>
    <row r="14453" x14ac:dyDescent="0.2"/>
    <row r="14454" x14ac:dyDescent="0.2"/>
    <row r="14455" x14ac:dyDescent="0.2"/>
    <row r="14456" x14ac:dyDescent="0.2"/>
    <row r="14457" x14ac:dyDescent="0.2"/>
    <row r="14458" x14ac:dyDescent="0.2"/>
    <row r="14459" x14ac:dyDescent="0.2"/>
    <row r="14460" x14ac:dyDescent="0.2"/>
    <row r="14461" x14ac:dyDescent="0.2"/>
    <row r="14462" x14ac:dyDescent="0.2"/>
    <row r="14463" x14ac:dyDescent="0.2"/>
    <row r="14464" x14ac:dyDescent="0.2"/>
    <row r="14465" x14ac:dyDescent="0.2"/>
    <row r="14466" x14ac:dyDescent="0.2"/>
    <row r="14467" x14ac:dyDescent="0.2"/>
    <row r="14468" x14ac:dyDescent="0.2"/>
    <row r="14469" x14ac:dyDescent="0.2"/>
    <row r="14470" x14ac:dyDescent="0.2"/>
    <row r="14471" x14ac:dyDescent="0.2"/>
    <row r="14472" x14ac:dyDescent="0.2"/>
    <row r="14473" x14ac:dyDescent="0.2"/>
    <row r="14474" x14ac:dyDescent="0.2"/>
    <row r="14475" x14ac:dyDescent="0.2"/>
    <row r="14476" x14ac:dyDescent="0.2"/>
    <row r="14477" x14ac:dyDescent="0.2"/>
    <row r="14478" x14ac:dyDescent="0.2"/>
    <row r="14479" x14ac:dyDescent="0.2"/>
    <row r="14480" x14ac:dyDescent="0.2"/>
    <row r="14481" x14ac:dyDescent="0.2"/>
    <row r="14482" x14ac:dyDescent="0.2"/>
    <row r="14483" x14ac:dyDescent="0.2"/>
    <row r="14484" x14ac:dyDescent="0.2"/>
    <row r="14485" x14ac:dyDescent="0.2"/>
    <row r="14486" x14ac:dyDescent="0.2"/>
    <row r="14487" x14ac:dyDescent="0.2"/>
    <row r="14488" x14ac:dyDescent="0.2"/>
    <row r="14489" x14ac:dyDescent="0.2"/>
    <row r="14490" x14ac:dyDescent="0.2"/>
    <row r="14491" x14ac:dyDescent="0.2"/>
    <row r="14492" x14ac:dyDescent="0.2"/>
    <row r="14493" x14ac:dyDescent="0.2"/>
    <row r="14494" x14ac:dyDescent="0.2"/>
    <row r="14495" x14ac:dyDescent="0.2"/>
    <row r="14496" x14ac:dyDescent="0.2"/>
    <row r="14497" x14ac:dyDescent="0.2"/>
    <row r="14498" x14ac:dyDescent="0.2"/>
    <row r="14499" x14ac:dyDescent="0.2"/>
    <row r="14500" x14ac:dyDescent="0.2"/>
    <row r="14501" x14ac:dyDescent="0.2"/>
    <row r="14502" x14ac:dyDescent="0.2"/>
    <row r="14503" x14ac:dyDescent="0.2"/>
    <row r="14504" x14ac:dyDescent="0.2"/>
    <row r="14505" x14ac:dyDescent="0.2"/>
    <row r="14506" x14ac:dyDescent="0.2"/>
    <row r="14507" x14ac:dyDescent="0.2"/>
    <row r="14508" x14ac:dyDescent="0.2"/>
    <row r="14509" x14ac:dyDescent="0.2"/>
    <row r="14510" x14ac:dyDescent="0.2"/>
    <row r="14511" x14ac:dyDescent="0.2"/>
    <row r="14512" x14ac:dyDescent="0.2"/>
    <row r="14513" x14ac:dyDescent="0.2"/>
    <row r="14514" x14ac:dyDescent="0.2"/>
    <row r="14515" x14ac:dyDescent="0.2"/>
    <row r="14516" x14ac:dyDescent="0.2"/>
    <row r="14517" x14ac:dyDescent="0.2"/>
    <row r="14518" x14ac:dyDescent="0.2"/>
    <row r="14519" x14ac:dyDescent="0.2"/>
    <row r="14520" x14ac:dyDescent="0.2"/>
    <row r="14521" x14ac:dyDescent="0.2"/>
    <row r="14522" x14ac:dyDescent="0.2"/>
    <row r="14523" x14ac:dyDescent="0.2"/>
    <row r="14524" x14ac:dyDescent="0.2"/>
    <row r="14525" x14ac:dyDescent="0.2"/>
    <row r="14526" x14ac:dyDescent="0.2"/>
    <row r="14527" x14ac:dyDescent="0.2"/>
    <row r="14528" x14ac:dyDescent="0.2"/>
    <row r="14529" x14ac:dyDescent="0.2"/>
    <row r="14530" x14ac:dyDescent="0.2"/>
    <row r="14531" x14ac:dyDescent="0.2"/>
    <row r="14532" x14ac:dyDescent="0.2"/>
    <row r="14533" x14ac:dyDescent="0.2"/>
    <row r="14534" x14ac:dyDescent="0.2"/>
    <row r="14535" x14ac:dyDescent="0.2"/>
    <row r="14536" x14ac:dyDescent="0.2"/>
    <row r="14537" x14ac:dyDescent="0.2"/>
    <row r="14538" x14ac:dyDescent="0.2"/>
    <row r="14539" x14ac:dyDescent="0.2"/>
    <row r="14540" x14ac:dyDescent="0.2"/>
    <row r="14541" x14ac:dyDescent="0.2"/>
    <row r="14542" x14ac:dyDescent="0.2"/>
    <row r="14543" x14ac:dyDescent="0.2"/>
    <row r="14544" x14ac:dyDescent="0.2"/>
    <row r="14545" x14ac:dyDescent="0.2"/>
    <row r="14546" x14ac:dyDescent="0.2"/>
    <row r="14547" x14ac:dyDescent="0.2"/>
    <row r="14548" x14ac:dyDescent="0.2"/>
    <row r="14549" x14ac:dyDescent="0.2"/>
    <row r="14550" x14ac:dyDescent="0.2"/>
    <row r="14551" x14ac:dyDescent="0.2"/>
    <row r="14552" x14ac:dyDescent="0.2"/>
    <row r="14553" x14ac:dyDescent="0.2"/>
    <row r="14554" x14ac:dyDescent="0.2"/>
    <row r="14555" x14ac:dyDescent="0.2"/>
    <row r="14556" x14ac:dyDescent="0.2"/>
    <row r="14557" x14ac:dyDescent="0.2"/>
    <row r="14558" x14ac:dyDescent="0.2"/>
    <row r="14559" x14ac:dyDescent="0.2"/>
    <row r="14560" x14ac:dyDescent="0.2"/>
    <row r="14561" x14ac:dyDescent="0.2"/>
    <row r="14562" x14ac:dyDescent="0.2"/>
    <row r="14563" x14ac:dyDescent="0.2"/>
    <row r="14564" x14ac:dyDescent="0.2"/>
    <row r="14565" x14ac:dyDescent="0.2"/>
    <row r="14566" x14ac:dyDescent="0.2"/>
    <row r="14567" x14ac:dyDescent="0.2"/>
    <row r="14568" x14ac:dyDescent="0.2"/>
    <row r="14569" x14ac:dyDescent="0.2"/>
    <row r="14570" x14ac:dyDescent="0.2"/>
    <row r="14571" x14ac:dyDescent="0.2"/>
    <row r="14572" x14ac:dyDescent="0.2"/>
    <row r="14573" x14ac:dyDescent="0.2"/>
    <row r="14574" x14ac:dyDescent="0.2"/>
    <row r="14575" x14ac:dyDescent="0.2"/>
    <row r="14576" x14ac:dyDescent="0.2"/>
    <row r="14577" x14ac:dyDescent="0.2"/>
    <row r="14578" x14ac:dyDescent="0.2"/>
    <row r="14579" x14ac:dyDescent="0.2"/>
    <row r="14580" x14ac:dyDescent="0.2"/>
    <row r="14581" x14ac:dyDescent="0.2"/>
    <row r="14582" x14ac:dyDescent="0.2"/>
    <row r="14583" x14ac:dyDescent="0.2"/>
    <row r="14584" x14ac:dyDescent="0.2"/>
    <row r="14585" x14ac:dyDescent="0.2"/>
    <row r="14586" x14ac:dyDescent="0.2"/>
    <row r="14587" x14ac:dyDescent="0.2"/>
    <row r="14588" x14ac:dyDescent="0.2"/>
    <row r="14589" x14ac:dyDescent="0.2"/>
    <row r="14590" x14ac:dyDescent="0.2"/>
    <row r="14591" x14ac:dyDescent="0.2"/>
    <row r="14592" x14ac:dyDescent="0.2"/>
    <row r="14593" x14ac:dyDescent="0.2"/>
    <row r="14594" x14ac:dyDescent="0.2"/>
    <row r="14595" x14ac:dyDescent="0.2"/>
    <row r="14596" x14ac:dyDescent="0.2"/>
    <row r="14597" x14ac:dyDescent="0.2"/>
    <row r="14598" x14ac:dyDescent="0.2"/>
    <row r="14599" x14ac:dyDescent="0.2"/>
    <row r="14600" x14ac:dyDescent="0.2"/>
    <row r="14601" x14ac:dyDescent="0.2"/>
    <row r="14602" x14ac:dyDescent="0.2"/>
    <row r="14603" x14ac:dyDescent="0.2"/>
    <row r="14604" x14ac:dyDescent="0.2"/>
    <row r="14605" x14ac:dyDescent="0.2"/>
    <row r="14606" x14ac:dyDescent="0.2"/>
    <row r="14607" x14ac:dyDescent="0.2"/>
    <row r="14608" x14ac:dyDescent="0.2"/>
    <row r="14609" x14ac:dyDescent="0.2"/>
    <row r="14610" x14ac:dyDescent="0.2"/>
    <row r="14611" x14ac:dyDescent="0.2"/>
    <row r="14612" x14ac:dyDescent="0.2"/>
    <row r="14613" x14ac:dyDescent="0.2"/>
    <row r="14614" x14ac:dyDescent="0.2"/>
    <row r="14615" x14ac:dyDescent="0.2"/>
    <row r="14616" x14ac:dyDescent="0.2"/>
    <row r="14617" x14ac:dyDescent="0.2"/>
    <row r="14618" x14ac:dyDescent="0.2"/>
    <row r="14619" x14ac:dyDescent="0.2"/>
    <row r="14620" x14ac:dyDescent="0.2"/>
    <row r="14621" x14ac:dyDescent="0.2"/>
    <row r="14622" x14ac:dyDescent="0.2"/>
    <row r="14623" x14ac:dyDescent="0.2"/>
    <row r="14624" x14ac:dyDescent="0.2"/>
    <row r="14625" x14ac:dyDescent="0.2"/>
    <row r="14626" x14ac:dyDescent="0.2"/>
    <row r="14627" x14ac:dyDescent="0.2"/>
    <row r="14628" x14ac:dyDescent="0.2"/>
    <row r="14629" x14ac:dyDescent="0.2"/>
    <row r="14630" x14ac:dyDescent="0.2"/>
    <row r="14631" x14ac:dyDescent="0.2"/>
    <row r="14632" x14ac:dyDescent="0.2"/>
    <row r="14633" x14ac:dyDescent="0.2"/>
    <row r="14634" x14ac:dyDescent="0.2"/>
    <row r="14635" x14ac:dyDescent="0.2"/>
    <row r="14636" x14ac:dyDescent="0.2"/>
    <row r="14637" x14ac:dyDescent="0.2"/>
    <row r="14638" x14ac:dyDescent="0.2"/>
    <row r="14639" x14ac:dyDescent="0.2"/>
    <row r="14640" x14ac:dyDescent="0.2"/>
    <row r="14641" x14ac:dyDescent="0.2"/>
    <row r="14642" x14ac:dyDescent="0.2"/>
    <row r="14643" x14ac:dyDescent="0.2"/>
    <row r="14644" x14ac:dyDescent="0.2"/>
    <row r="14645" x14ac:dyDescent="0.2"/>
    <row r="14646" x14ac:dyDescent="0.2"/>
    <row r="14647" x14ac:dyDescent="0.2"/>
    <row r="14648" x14ac:dyDescent="0.2"/>
    <row r="14649" x14ac:dyDescent="0.2"/>
    <row r="14650" x14ac:dyDescent="0.2"/>
    <row r="14651" x14ac:dyDescent="0.2"/>
    <row r="14652" x14ac:dyDescent="0.2"/>
    <row r="14653" x14ac:dyDescent="0.2"/>
    <row r="14654" x14ac:dyDescent="0.2"/>
    <row r="14655" x14ac:dyDescent="0.2"/>
    <row r="14656" x14ac:dyDescent="0.2"/>
    <row r="14657" x14ac:dyDescent="0.2"/>
    <row r="14658" x14ac:dyDescent="0.2"/>
    <row r="14659" x14ac:dyDescent="0.2"/>
    <row r="14660" x14ac:dyDescent="0.2"/>
    <row r="14661" x14ac:dyDescent="0.2"/>
    <row r="14662" x14ac:dyDescent="0.2"/>
    <row r="14663" x14ac:dyDescent="0.2"/>
    <row r="14664" x14ac:dyDescent="0.2"/>
    <row r="14665" x14ac:dyDescent="0.2"/>
    <row r="14666" x14ac:dyDescent="0.2"/>
    <row r="14667" x14ac:dyDescent="0.2"/>
    <row r="14668" x14ac:dyDescent="0.2"/>
    <row r="14669" x14ac:dyDescent="0.2"/>
    <row r="14670" x14ac:dyDescent="0.2"/>
    <row r="14671" x14ac:dyDescent="0.2"/>
    <row r="14672" x14ac:dyDescent="0.2"/>
    <row r="14673" x14ac:dyDescent="0.2"/>
    <row r="14674" x14ac:dyDescent="0.2"/>
    <row r="14675" x14ac:dyDescent="0.2"/>
    <row r="14676" x14ac:dyDescent="0.2"/>
    <row r="14677" x14ac:dyDescent="0.2"/>
    <row r="14678" x14ac:dyDescent="0.2"/>
    <row r="14679" x14ac:dyDescent="0.2"/>
    <row r="14680" x14ac:dyDescent="0.2"/>
    <row r="14681" x14ac:dyDescent="0.2"/>
    <row r="14682" x14ac:dyDescent="0.2"/>
    <row r="14683" x14ac:dyDescent="0.2"/>
    <row r="14684" x14ac:dyDescent="0.2"/>
    <row r="14685" x14ac:dyDescent="0.2"/>
    <row r="14686" x14ac:dyDescent="0.2"/>
    <row r="14687" x14ac:dyDescent="0.2"/>
    <row r="14688" x14ac:dyDescent="0.2"/>
    <row r="14689" x14ac:dyDescent="0.2"/>
    <row r="14690" x14ac:dyDescent="0.2"/>
    <row r="14691" x14ac:dyDescent="0.2"/>
    <row r="14692" x14ac:dyDescent="0.2"/>
    <row r="14693" x14ac:dyDescent="0.2"/>
    <row r="14694" x14ac:dyDescent="0.2"/>
    <row r="14695" x14ac:dyDescent="0.2"/>
    <row r="14696" x14ac:dyDescent="0.2"/>
    <row r="14697" x14ac:dyDescent="0.2"/>
    <row r="14698" x14ac:dyDescent="0.2"/>
    <row r="14699" x14ac:dyDescent="0.2"/>
    <row r="14700" x14ac:dyDescent="0.2"/>
    <row r="14701" x14ac:dyDescent="0.2"/>
    <row r="14702" x14ac:dyDescent="0.2"/>
    <row r="14703" x14ac:dyDescent="0.2"/>
    <row r="14704" x14ac:dyDescent="0.2"/>
    <row r="14705" x14ac:dyDescent="0.2"/>
    <row r="14706" x14ac:dyDescent="0.2"/>
    <row r="14707" x14ac:dyDescent="0.2"/>
    <row r="14708" x14ac:dyDescent="0.2"/>
    <row r="14709" x14ac:dyDescent="0.2"/>
    <row r="14710" x14ac:dyDescent="0.2"/>
    <row r="14711" x14ac:dyDescent="0.2"/>
    <row r="14712" x14ac:dyDescent="0.2"/>
    <row r="14713" x14ac:dyDescent="0.2"/>
    <row r="14714" x14ac:dyDescent="0.2"/>
    <row r="14715" x14ac:dyDescent="0.2"/>
    <row r="14716" x14ac:dyDescent="0.2"/>
    <row r="14717" x14ac:dyDescent="0.2"/>
    <row r="14718" x14ac:dyDescent="0.2"/>
    <row r="14719" x14ac:dyDescent="0.2"/>
    <row r="14720" x14ac:dyDescent="0.2"/>
    <row r="14721" x14ac:dyDescent="0.2"/>
    <row r="14722" x14ac:dyDescent="0.2"/>
    <row r="14723" x14ac:dyDescent="0.2"/>
    <row r="14724" x14ac:dyDescent="0.2"/>
    <row r="14725" x14ac:dyDescent="0.2"/>
    <row r="14726" x14ac:dyDescent="0.2"/>
    <row r="14727" x14ac:dyDescent="0.2"/>
    <row r="14728" x14ac:dyDescent="0.2"/>
    <row r="14729" x14ac:dyDescent="0.2"/>
    <row r="14730" x14ac:dyDescent="0.2"/>
    <row r="14731" x14ac:dyDescent="0.2"/>
    <row r="14732" x14ac:dyDescent="0.2"/>
    <row r="14733" x14ac:dyDescent="0.2"/>
    <row r="14734" x14ac:dyDescent="0.2"/>
    <row r="14735" x14ac:dyDescent="0.2"/>
    <row r="14736" x14ac:dyDescent="0.2"/>
    <row r="14737" x14ac:dyDescent="0.2"/>
    <row r="14738" x14ac:dyDescent="0.2"/>
    <row r="14739" x14ac:dyDescent="0.2"/>
    <row r="14740" x14ac:dyDescent="0.2"/>
    <row r="14741" x14ac:dyDescent="0.2"/>
    <row r="14742" x14ac:dyDescent="0.2"/>
    <row r="14743" x14ac:dyDescent="0.2"/>
    <row r="14744" x14ac:dyDescent="0.2"/>
    <row r="14745" x14ac:dyDescent="0.2"/>
    <row r="14746" x14ac:dyDescent="0.2"/>
    <row r="14747" x14ac:dyDescent="0.2"/>
    <row r="14748" x14ac:dyDescent="0.2"/>
    <row r="14749" x14ac:dyDescent="0.2"/>
    <row r="14750" x14ac:dyDescent="0.2"/>
    <row r="14751" x14ac:dyDescent="0.2"/>
    <row r="14752" x14ac:dyDescent="0.2"/>
    <row r="14753" x14ac:dyDescent="0.2"/>
    <row r="14754" x14ac:dyDescent="0.2"/>
    <row r="14755" x14ac:dyDescent="0.2"/>
    <row r="14756" x14ac:dyDescent="0.2"/>
    <row r="14757" x14ac:dyDescent="0.2"/>
    <row r="14758" x14ac:dyDescent="0.2"/>
    <row r="14759" x14ac:dyDescent="0.2"/>
    <row r="14760" x14ac:dyDescent="0.2"/>
    <row r="14761" x14ac:dyDescent="0.2"/>
    <row r="14762" x14ac:dyDescent="0.2"/>
    <row r="14763" x14ac:dyDescent="0.2"/>
    <row r="14764" x14ac:dyDescent="0.2"/>
    <row r="14765" x14ac:dyDescent="0.2"/>
    <row r="14766" x14ac:dyDescent="0.2"/>
    <row r="14767" x14ac:dyDescent="0.2"/>
    <row r="14768" x14ac:dyDescent="0.2"/>
    <row r="14769" x14ac:dyDescent="0.2"/>
    <row r="14770" x14ac:dyDescent="0.2"/>
    <row r="14771" x14ac:dyDescent="0.2"/>
    <row r="14772" x14ac:dyDescent="0.2"/>
    <row r="14773" x14ac:dyDescent="0.2"/>
    <row r="14774" x14ac:dyDescent="0.2"/>
    <row r="14775" x14ac:dyDescent="0.2"/>
    <row r="14776" x14ac:dyDescent="0.2"/>
    <row r="14777" x14ac:dyDescent="0.2"/>
    <row r="14778" x14ac:dyDescent="0.2"/>
    <row r="14779" x14ac:dyDescent="0.2"/>
    <row r="14780" x14ac:dyDescent="0.2"/>
    <row r="14781" x14ac:dyDescent="0.2"/>
    <row r="14782" x14ac:dyDescent="0.2"/>
    <row r="14783" x14ac:dyDescent="0.2"/>
    <row r="14784" x14ac:dyDescent="0.2"/>
    <row r="14785" x14ac:dyDescent="0.2"/>
    <row r="14786" x14ac:dyDescent="0.2"/>
    <row r="14787" x14ac:dyDescent="0.2"/>
    <row r="14788" x14ac:dyDescent="0.2"/>
    <row r="14789" x14ac:dyDescent="0.2"/>
    <row r="14790" x14ac:dyDescent="0.2"/>
    <row r="14791" x14ac:dyDescent="0.2"/>
    <row r="14792" x14ac:dyDescent="0.2"/>
    <row r="14793" x14ac:dyDescent="0.2"/>
    <row r="14794" x14ac:dyDescent="0.2"/>
    <row r="14795" x14ac:dyDescent="0.2"/>
    <row r="14796" x14ac:dyDescent="0.2"/>
    <row r="14797" x14ac:dyDescent="0.2"/>
    <row r="14798" x14ac:dyDescent="0.2"/>
    <row r="14799" x14ac:dyDescent="0.2"/>
    <row r="14800" x14ac:dyDescent="0.2"/>
    <row r="14801" x14ac:dyDescent="0.2"/>
    <row r="14802" x14ac:dyDescent="0.2"/>
    <row r="14803" x14ac:dyDescent="0.2"/>
    <row r="14804" x14ac:dyDescent="0.2"/>
    <row r="14805" x14ac:dyDescent="0.2"/>
    <row r="14806" x14ac:dyDescent="0.2"/>
    <row r="14807" x14ac:dyDescent="0.2"/>
    <row r="14808" x14ac:dyDescent="0.2"/>
    <row r="14809" x14ac:dyDescent="0.2"/>
    <row r="14810" x14ac:dyDescent="0.2"/>
    <row r="14811" x14ac:dyDescent="0.2"/>
    <row r="14812" x14ac:dyDescent="0.2"/>
    <row r="14813" x14ac:dyDescent="0.2"/>
    <row r="14814" x14ac:dyDescent="0.2"/>
    <row r="14815" x14ac:dyDescent="0.2"/>
    <row r="14816" x14ac:dyDescent="0.2"/>
    <row r="14817" x14ac:dyDescent="0.2"/>
    <row r="14818" x14ac:dyDescent="0.2"/>
    <row r="14819" x14ac:dyDescent="0.2"/>
    <row r="14820" x14ac:dyDescent="0.2"/>
    <row r="14821" x14ac:dyDescent="0.2"/>
    <row r="14822" x14ac:dyDescent="0.2"/>
    <row r="14823" x14ac:dyDescent="0.2"/>
    <row r="14824" x14ac:dyDescent="0.2"/>
    <row r="14825" x14ac:dyDescent="0.2"/>
    <row r="14826" x14ac:dyDescent="0.2"/>
    <row r="14827" x14ac:dyDescent="0.2"/>
    <row r="14828" x14ac:dyDescent="0.2"/>
    <row r="14829" x14ac:dyDescent="0.2"/>
    <row r="14830" x14ac:dyDescent="0.2"/>
    <row r="14831" x14ac:dyDescent="0.2"/>
    <row r="14832" x14ac:dyDescent="0.2"/>
    <row r="14833" x14ac:dyDescent="0.2"/>
    <row r="14834" x14ac:dyDescent="0.2"/>
    <row r="14835" x14ac:dyDescent="0.2"/>
    <row r="14836" x14ac:dyDescent="0.2"/>
    <row r="14837" x14ac:dyDescent="0.2"/>
    <row r="14838" x14ac:dyDescent="0.2"/>
    <row r="14839" x14ac:dyDescent="0.2"/>
    <row r="14840" x14ac:dyDescent="0.2"/>
    <row r="14841" x14ac:dyDescent="0.2"/>
    <row r="14842" x14ac:dyDescent="0.2"/>
    <row r="14843" x14ac:dyDescent="0.2"/>
    <row r="14844" x14ac:dyDescent="0.2"/>
    <row r="14845" x14ac:dyDescent="0.2"/>
    <row r="14846" x14ac:dyDescent="0.2"/>
    <row r="14847" x14ac:dyDescent="0.2"/>
    <row r="14848" x14ac:dyDescent="0.2"/>
    <row r="14849" x14ac:dyDescent="0.2"/>
    <row r="14850" x14ac:dyDescent="0.2"/>
    <row r="14851" x14ac:dyDescent="0.2"/>
    <row r="14852" x14ac:dyDescent="0.2"/>
    <row r="14853" x14ac:dyDescent="0.2"/>
    <row r="14854" x14ac:dyDescent="0.2"/>
    <row r="14855" x14ac:dyDescent="0.2"/>
    <row r="14856" x14ac:dyDescent="0.2"/>
    <row r="14857" x14ac:dyDescent="0.2"/>
    <row r="14858" x14ac:dyDescent="0.2"/>
    <row r="14859" x14ac:dyDescent="0.2"/>
    <row r="14860" x14ac:dyDescent="0.2"/>
    <row r="14861" x14ac:dyDescent="0.2"/>
    <row r="14862" x14ac:dyDescent="0.2"/>
    <row r="14863" x14ac:dyDescent="0.2"/>
    <row r="14864" x14ac:dyDescent="0.2"/>
    <row r="14865" x14ac:dyDescent="0.2"/>
    <row r="14866" x14ac:dyDescent="0.2"/>
    <row r="14867" x14ac:dyDescent="0.2"/>
    <row r="14868" x14ac:dyDescent="0.2"/>
    <row r="14869" x14ac:dyDescent="0.2"/>
    <row r="14870" x14ac:dyDescent="0.2"/>
    <row r="14871" x14ac:dyDescent="0.2"/>
    <row r="14872" x14ac:dyDescent="0.2"/>
    <row r="14873" x14ac:dyDescent="0.2"/>
    <row r="14874" x14ac:dyDescent="0.2"/>
    <row r="14875" x14ac:dyDescent="0.2"/>
    <row r="14876" x14ac:dyDescent="0.2"/>
    <row r="14877" x14ac:dyDescent="0.2"/>
    <row r="14878" x14ac:dyDescent="0.2"/>
    <row r="14879" x14ac:dyDescent="0.2"/>
    <row r="14880" x14ac:dyDescent="0.2"/>
    <row r="14881" x14ac:dyDescent="0.2"/>
    <row r="14882" x14ac:dyDescent="0.2"/>
    <row r="14883" x14ac:dyDescent="0.2"/>
    <row r="14884" x14ac:dyDescent="0.2"/>
    <row r="14885" x14ac:dyDescent="0.2"/>
    <row r="14886" x14ac:dyDescent="0.2"/>
    <row r="14887" x14ac:dyDescent="0.2"/>
    <row r="14888" x14ac:dyDescent="0.2"/>
    <row r="14889" x14ac:dyDescent="0.2"/>
    <row r="14890" x14ac:dyDescent="0.2"/>
    <row r="14891" x14ac:dyDescent="0.2"/>
    <row r="14892" x14ac:dyDescent="0.2"/>
    <row r="14893" x14ac:dyDescent="0.2"/>
    <row r="14894" x14ac:dyDescent="0.2"/>
    <row r="14895" x14ac:dyDescent="0.2"/>
    <row r="14896" x14ac:dyDescent="0.2"/>
    <row r="14897" x14ac:dyDescent="0.2"/>
    <row r="14898" x14ac:dyDescent="0.2"/>
    <row r="14899" x14ac:dyDescent="0.2"/>
    <row r="14900" x14ac:dyDescent="0.2"/>
    <row r="14901" x14ac:dyDescent="0.2"/>
    <row r="14902" x14ac:dyDescent="0.2"/>
    <row r="14903" x14ac:dyDescent="0.2"/>
    <row r="14904" x14ac:dyDescent="0.2"/>
    <row r="14905" x14ac:dyDescent="0.2"/>
    <row r="14906" x14ac:dyDescent="0.2"/>
    <row r="14907" x14ac:dyDescent="0.2"/>
    <row r="14908" x14ac:dyDescent="0.2"/>
    <row r="14909" x14ac:dyDescent="0.2"/>
    <row r="14910" x14ac:dyDescent="0.2"/>
    <row r="14911" x14ac:dyDescent="0.2"/>
    <row r="14912" x14ac:dyDescent="0.2"/>
    <row r="14913" x14ac:dyDescent="0.2"/>
    <row r="14914" x14ac:dyDescent="0.2"/>
    <row r="14915" x14ac:dyDescent="0.2"/>
    <row r="14916" x14ac:dyDescent="0.2"/>
    <row r="14917" x14ac:dyDescent="0.2"/>
    <row r="14918" x14ac:dyDescent="0.2"/>
    <row r="14919" x14ac:dyDescent="0.2"/>
    <row r="14920" x14ac:dyDescent="0.2"/>
    <row r="14921" x14ac:dyDescent="0.2"/>
    <row r="14922" x14ac:dyDescent="0.2"/>
    <row r="14923" x14ac:dyDescent="0.2"/>
    <row r="14924" x14ac:dyDescent="0.2"/>
    <row r="14925" x14ac:dyDescent="0.2"/>
    <row r="14926" x14ac:dyDescent="0.2"/>
    <row r="14927" x14ac:dyDescent="0.2"/>
    <row r="14928" x14ac:dyDescent="0.2"/>
    <row r="14929" x14ac:dyDescent="0.2"/>
    <row r="14930" x14ac:dyDescent="0.2"/>
    <row r="14931" x14ac:dyDescent="0.2"/>
    <row r="14932" x14ac:dyDescent="0.2"/>
    <row r="14933" x14ac:dyDescent="0.2"/>
    <row r="14934" x14ac:dyDescent="0.2"/>
    <row r="14935" x14ac:dyDescent="0.2"/>
    <row r="14936" x14ac:dyDescent="0.2"/>
    <row r="14937" x14ac:dyDescent="0.2"/>
    <row r="14938" x14ac:dyDescent="0.2"/>
    <row r="14939" x14ac:dyDescent="0.2"/>
    <row r="14940" x14ac:dyDescent="0.2"/>
    <row r="14941" x14ac:dyDescent="0.2"/>
    <row r="14942" x14ac:dyDescent="0.2"/>
    <row r="14943" x14ac:dyDescent="0.2"/>
    <row r="14944" x14ac:dyDescent="0.2"/>
    <row r="14945" x14ac:dyDescent="0.2"/>
    <row r="14946" x14ac:dyDescent="0.2"/>
    <row r="14947" x14ac:dyDescent="0.2"/>
    <row r="14948" x14ac:dyDescent="0.2"/>
    <row r="14949" x14ac:dyDescent="0.2"/>
    <row r="14950" x14ac:dyDescent="0.2"/>
    <row r="14951" x14ac:dyDescent="0.2"/>
    <row r="14952" x14ac:dyDescent="0.2"/>
    <row r="14953" x14ac:dyDescent="0.2"/>
    <row r="14954" x14ac:dyDescent="0.2"/>
    <row r="14955" x14ac:dyDescent="0.2"/>
    <row r="14956" x14ac:dyDescent="0.2"/>
    <row r="14957" x14ac:dyDescent="0.2"/>
    <row r="14958" x14ac:dyDescent="0.2"/>
    <row r="14959" x14ac:dyDescent="0.2"/>
    <row r="14960" x14ac:dyDescent="0.2"/>
    <row r="14961" x14ac:dyDescent="0.2"/>
    <row r="14962" x14ac:dyDescent="0.2"/>
    <row r="14963" x14ac:dyDescent="0.2"/>
    <row r="14964" x14ac:dyDescent="0.2"/>
    <row r="14965" x14ac:dyDescent="0.2"/>
    <row r="14966" x14ac:dyDescent="0.2"/>
    <row r="14967" x14ac:dyDescent="0.2"/>
    <row r="14968" x14ac:dyDescent="0.2"/>
    <row r="14969" x14ac:dyDescent="0.2"/>
    <row r="14970" x14ac:dyDescent="0.2"/>
    <row r="14971" x14ac:dyDescent="0.2"/>
    <row r="14972" x14ac:dyDescent="0.2"/>
    <row r="14973" x14ac:dyDescent="0.2"/>
    <row r="14974" x14ac:dyDescent="0.2"/>
    <row r="14975" x14ac:dyDescent="0.2"/>
    <row r="14976" x14ac:dyDescent="0.2"/>
    <row r="14977" x14ac:dyDescent="0.2"/>
    <row r="14978" x14ac:dyDescent="0.2"/>
    <row r="14979" x14ac:dyDescent="0.2"/>
    <row r="14980" x14ac:dyDescent="0.2"/>
    <row r="14981" x14ac:dyDescent="0.2"/>
    <row r="14982" x14ac:dyDescent="0.2"/>
    <row r="14983" x14ac:dyDescent="0.2"/>
    <row r="14984" x14ac:dyDescent="0.2"/>
    <row r="14985" x14ac:dyDescent="0.2"/>
    <row r="14986" x14ac:dyDescent="0.2"/>
    <row r="14987" x14ac:dyDescent="0.2"/>
    <row r="14988" x14ac:dyDescent="0.2"/>
    <row r="14989" x14ac:dyDescent="0.2"/>
    <row r="14990" x14ac:dyDescent="0.2"/>
    <row r="14991" x14ac:dyDescent="0.2"/>
    <row r="14992" x14ac:dyDescent="0.2"/>
    <row r="14993" x14ac:dyDescent="0.2"/>
    <row r="14994" x14ac:dyDescent="0.2"/>
    <row r="14995" x14ac:dyDescent="0.2"/>
    <row r="14996" x14ac:dyDescent="0.2"/>
    <row r="14997" x14ac:dyDescent="0.2"/>
    <row r="14998" x14ac:dyDescent="0.2"/>
    <row r="14999" x14ac:dyDescent="0.2"/>
    <row r="15000" x14ac:dyDescent="0.2"/>
    <row r="15001" x14ac:dyDescent="0.2"/>
    <row r="15002" x14ac:dyDescent="0.2"/>
    <row r="15003" x14ac:dyDescent="0.2"/>
    <row r="15004" x14ac:dyDescent="0.2"/>
    <row r="15005" x14ac:dyDescent="0.2"/>
    <row r="15006" x14ac:dyDescent="0.2"/>
    <row r="15007" x14ac:dyDescent="0.2"/>
    <row r="15008" x14ac:dyDescent="0.2"/>
    <row r="15009" x14ac:dyDescent="0.2"/>
    <row r="15010" x14ac:dyDescent="0.2"/>
    <row r="15011" x14ac:dyDescent="0.2"/>
    <row r="15012" x14ac:dyDescent="0.2"/>
    <row r="15013" x14ac:dyDescent="0.2"/>
    <row r="15014" x14ac:dyDescent="0.2"/>
    <row r="15015" x14ac:dyDescent="0.2"/>
    <row r="15016" x14ac:dyDescent="0.2"/>
    <row r="15017" x14ac:dyDescent="0.2"/>
    <row r="15018" x14ac:dyDescent="0.2"/>
    <row r="15019" x14ac:dyDescent="0.2"/>
    <row r="15020" x14ac:dyDescent="0.2"/>
    <row r="15021" x14ac:dyDescent="0.2"/>
    <row r="15022" x14ac:dyDescent="0.2"/>
    <row r="15023" x14ac:dyDescent="0.2"/>
    <row r="15024" x14ac:dyDescent="0.2"/>
    <row r="15025" x14ac:dyDescent="0.2"/>
    <row r="15026" x14ac:dyDescent="0.2"/>
    <row r="15027" x14ac:dyDescent="0.2"/>
    <row r="15028" x14ac:dyDescent="0.2"/>
    <row r="15029" x14ac:dyDescent="0.2"/>
    <row r="15030" x14ac:dyDescent="0.2"/>
    <row r="15031" x14ac:dyDescent="0.2"/>
    <row r="15032" x14ac:dyDescent="0.2"/>
    <row r="15033" x14ac:dyDescent="0.2"/>
    <row r="15034" x14ac:dyDescent="0.2"/>
    <row r="15035" x14ac:dyDescent="0.2"/>
    <row r="15036" x14ac:dyDescent="0.2"/>
    <row r="15037" x14ac:dyDescent="0.2"/>
    <row r="15038" x14ac:dyDescent="0.2"/>
    <row r="15039" x14ac:dyDescent="0.2"/>
    <row r="15040" x14ac:dyDescent="0.2"/>
    <row r="15041" x14ac:dyDescent="0.2"/>
    <row r="15042" x14ac:dyDescent="0.2"/>
    <row r="15043" x14ac:dyDescent="0.2"/>
    <row r="15044" x14ac:dyDescent="0.2"/>
    <row r="15045" x14ac:dyDescent="0.2"/>
    <row r="15046" x14ac:dyDescent="0.2"/>
    <row r="15047" x14ac:dyDescent="0.2"/>
    <row r="15048" x14ac:dyDescent="0.2"/>
    <row r="15049" x14ac:dyDescent="0.2"/>
    <row r="15050" x14ac:dyDescent="0.2"/>
    <row r="15051" x14ac:dyDescent="0.2"/>
    <row r="15052" x14ac:dyDescent="0.2"/>
    <row r="15053" x14ac:dyDescent="0.2"/>
    <row r="15054" x14ac:dyDescent="0.2"/>
    <row r="15055" x14ac:dyDescent="0.2"/>
    <row r="15056" x14ac:dyDescent="0.2"/>
    <row r="15057" x14ac:dyDescent="0.2"/>
    <row r="15058" x14ac:dyDescent="0.2"/>
    <row r="15059" x14ac:dyDescent="0.2"/>
    <row r="15060" x14ac:dyDescent="0.2"/>
    <row r="15061" x14ac:dyDescent="0.2"/>
    <row r="15062" x14ac:dyDescent="0.2"/>
    <row r="15063" x14ac:dyDescent="0.2"/>
    <row r="15064" x14ac:dyDescent="0.2"/>
    <row r="15065" x14ac:dyDescent="0.2"/>
    <row r="15066" x14ac:dyDescent="0.2"/>
    <row r="15067" x14ac:dyDescent="0.2"/>
    <row r="15068" x14ac:dyDescent="0.2"/>
    <row r="15069" x14ac:dyDescent="0.2"/>
    <row r="15070" x14ac:dyDescent="0.2"/>
    <row r="15071" x14ac:dyDescent="0.2"/>
    <row r="15072" x14ac:dyDescent="0.2"/>
    <row r="15073" x14ac:dyDescent="0.2"/>
    <row r="15074" x14ac:dyDescent="0.2"/>
    <row r="15075" x14ac:dyDescent="0.2"/>
    <row r="15076" x14ac:dyDescent="0.2"/>
    <row r="15077" x14ac:dyDescent="0.2"/>
    <row r="15078" x14ac:dyDescent="0.2"/>
    <row r="15079" x14ac:dyDescent="0.2"/>
    <row r="15080" x14ac:dyDescent="0.2"/>
    <row r="15081" x14ac:dyDescent="0.2"/>
    <row r="15082" x14ac:dyDescent="0.2"/>
    <row r="15083" x14ac:dyDescent="0.2"/>
    <row r="15084" x14ac:dyDescent="0.2"/>
    <row r="15085" x14ac:dyDescent="0.2"/>
    <row r="15086" x14ac:dyDescent="0.2"/>
    <row r="15087" x14ac:dyDescent="0.2"/>
    <row r="15088" x14ac:dyDescent="0.2"/>
    <row r="15089" x14ac:dyDescent="0.2"/>
    <row r="15090" x14ac:dyDescent="0.2"/>
    <row r="15091" x14ac:dyDescent="0.2"/>
    <row r="15092" x14ac:dyDescent="0.2"/>
    <row r="15093" x14ac:dyDescent="0.2"/>
    <row r="15094" x14ac:dyDescent="0.2"/>
    <row r="15095" x14ac:dyDescent="0.2"/>
    <row r="15096" x14ac:dyDescent="0.2"/>
    <row r="15097" x14ac:dyDescent="0.2"/>
    <row r="15098" x14ac:dyDescent="0.2"/>
    <row r="15099" x14ac:dyDescent="0.2"/>
    <row r="15100" x14ac:dyDescent="0.2"/>
    <row r="15101" x14ac:dyDescent="0.2"/>
    <row r="15102" x14ac:dyDescent="0.2"/>
    <row r="15103" x14ac:dyDescent="0.2"/>
    <row r="15104" x14ac:dyDescent="0.2"/>
    <row r="15105" x14ac:dyDescent="0.2"/>
    <row r="15106" x14ac:dyDescent="0.2"/>
    <row r="15107" x14ac:dyDescent="0.2"/>
    <row r="15108" x14ac:dyDescent="0.2"/>
    <row r="15109" x14ac:dyDescent="0.2"/>
    <row r="15110" x14ac:dyDescent="0.2"/>
    <row r="15111" x14ac:dyDescent="0.2"/>
    <row r="15112" x14ac:dyDescent="0.2"/>
    <row r="15113" x14ac:dyDescent="0.2"/>
    <row r="15114" x14ac:dyDescent="0.2"/>
    <row r="15115" x14ac:dyDescent="0.2"/>
    <row r="15116" x14ac:dyDescent="0.2"/>
    <row r="15117" x14ac:dyDescent="0.2"/>
    <row r="15118" x14ac:dyDescent="0.2"/>
    <row r="15119" x14ac:dyDescent="0.2"/>
    <row r="15120" x14ac:dyDescent="0.2"/>
    <row r="15121" x14ac:dyDescent="0.2"/>
    <row r="15122" x14ac:dyDescent="0.2"/>
    <row r="15123" x14ac:dyDescent="0.2"/>
    <row r="15124" x14ac:dyDescent="0.2"/>
    <row r="15125" x14ac:dyDescent="0.2"/>
    <row r="15126" x14ac:dyDescent="0.2"/>
    <row r="15127" x14ac:dyDescent="0.2"/>
    <row r="15128" x14ac:dyDescent="0.2"/>
    <row r="15129" x14ac:dyDescent="0.2"/>
    <row r="15130" x14ac:dyDescent="0.2"/>
    <row r="15131" x14ac:dyDescent="0.2"/>
    <row r="15132" x14ac:dyDescent="0.2"/>
    <row r="15133" x14ac:dyDescent="0.2"/>
    <row r="15134" x14ac:dyDescent="0.2"/>
    <row r="15135" x14ac:dyDescent="0.2"/>
    <row r="15136" x14ac:dyDescent="0.2"/>
    <row r="15137" x14ac:dyDescent="0.2"/>
    <row r="15138" x14ac:dyDescent="0.2"/>
    <row r="15139" x14ac:dyDescent="0.2"/>
    <row r="15140" x14ac:dyDescent="0.2"/>
    <row r="15141" x14ac:dyDescent="0.2"/>
    <row r="15142" x14ac:dyDescent="0.2"/>
    <row r="15143" x14ac:dyDescent="0.2"/>
    <row r="15144" x14ac:dyDescent="0.2"/>
    <row r="15145" x14ac:dyDescent="0.2"/>
    <row r="15146" x14ac:dyDescent="0.2"/>
    <row r="15147" x14ac:dyDescent="0.2"/>
    <row r="15148" x14ac:dyDescent="0.2"/>
    <row r="15149" x14ac:dyDescent="0.2"/>
    <row r="15150" x14ac:dyDescent="0.2"/>
    <row r="15151" x14ac:dyDescent="0.2"/>
    <row r="15152" x14ac:dyDescent="0.2"/>
    <row r="15153" x14ac:dyDescent="0.2"/>
    <row r="15154" x14ac:dyDescent="0.2"/>
    <row r="15155" x14ac:dyDescent="0.2"/>
    <row r="15156" x14ac:dyDescent="0.2"/>
    <row r="15157" x14ac:dyDescent="0.2"/>
    <row r="15158" x14ac:dyDescent="0.2"/>
    <row r="15159" x14ac:dyDescent="0.2"/>
    <row r="15160" x14ac:dyDescent="0.2"/>
    <row r="15161" x14ac:dyDescent="0.2"/>
    <row r="15162" x14ac:dyDescent="0.2"/>
    <row r="15163" x14ac:dyDescent="0.2"/>
    <row r="15164" x14ac:dyDescent="0.2"/>
    <row r="15165" x14ac:dyDescent="0.2"/>
    <row r="15166" x14ac:dyDescent="0.2"/>
    <row r="15167" x14ac:dyDescent="0.2"/>
    <row r="15168" x14ac:dyDescent="0.2"/>
    <row r="15169" x14ac:dyDescent="0.2"/>
    <row r="15170" x14ac:dyDescent="0.2"/>
    <row r="15171" x14ac:dyDescent="0.2"/>
    <row r="15172" x14ac:dyDescent="0.2"/>
    <row r="15173" x14ac:dyDescent="0.2"/>
    <row r="15174" x14ac:dyDescent="0.2"/>
    <row r="15175" x14ac:dyDescent="0.2"/>
    <row r="15176" x14ac:dyDescent="0.2"/>
    <row r="15177" x14ac:dyDescent="0.2"/>
    <row r="15178" x14ac:dyDescent="0.2"/>
    <row r="15179" x14ac:dyDescent="0.2"/>
    <row r="15180" x14ac:dyDescent="0.2"/>
    <row r="15181" x14ac:dyDescent="0.2"/>
    <row r="15182" x14ac:dyDescent="0.2"/>
    <row r="15183" x14ac:dyDescent="0.2"/>
    <row r="15184" x14ac:dyDescent="0.2"/>
    <row r="15185" x14ac:dyDescent="0.2"/>
    <row r="15186" x14ac:dyDescent="0.2"/>
    <row r="15187" x14ac:dyDescent="0.2"/>
    <row r="15188" x14ac:dyDescent="0.2"/>
    <row r="15189" x14ac:dyDescent="0.2"/>
    <row r="15190" x14ac:dyDescent="0.2"/>
    <row r="15191" x14ac:dyDescent="0.2"/>
    <row r="15192" x14ac:dyDescent="0.2"/>
    <row r="15193" x14ac:dyDescent="0.2"/>
    <row r="15194" x14ac:dyDescent="0.2"/>
    <row r="15195" x14ac:dyDescent="0.2"/>
    <row r="15196" x14ac:dyDescent="0.2"/>
    <row r="15197" x14ac:dyDescent="0.2"/>
    <row r="15198" x14ac:dyDescent="0.2"/>
    <row r="15199" x14ac:dyDescent="0.2"/>
    <row r="15200" x14ac:dyDescent="0.2"/>
    <row r="15201" x14ac:dyDescent="0.2"/>
    <row r="15202" x14ac:dyDescent="0.2"/>
    <row r="15203" x14ac:dyDescent="0.2"/>
    <row r="15204" x14ac:dyDescent="0.2"/>
    <row r="15205" x14ac:dyDescent="0.2"/>
    <row r="15206" x14ac:dyDescent="0.2"/>
    <row r="15207" x14ac:dyDescent="0.2"/>
    <row r="15208" x14ac:dyDescent="0.2"/>
    <row r="15209" x14ac:dyDescent="0.2"/>
    <row r="15210" x14ac:dyDescent="0.2"/>
    <row r="15211" x14ac:dyDescent="0.2"/>
    <row r="15212" x14ac:dyDescent="0.2"/>
    <row r="15213" x14ac:dyDescent="0.2"/>
    <row r="15214" x14ac:dyDescent="0.2"/>
    <row r="15215" x14ac:dyDescent="0.2"/>
    <row r="15216" x14ac:dyDescent="0.2"/>
    <row r="15217" x14ac:dyDescent="0.2"/>
    <row r="15218" x14ac:dyDescent="0.2"/>
    <row r="15219" x14ac:dyDescent="0.2"/>
    <row r="15220" x14ac:dyDescent="0.2"/>
    <row r="15221" x14ac:dyDescent="0.2"/>
    <row r="15222" x14ac:dyDescent="0.2"/>
    <row r="15223" x14ac:dyDescent="0.2"/>
    <row r="15224" x14ac:dyDescent="0.2"/>
    <row r="15225" x14ac:dyDescent="0.2"/>
    <row r="15226" x14ac:dyDescent="0.2"/>
    <row r="15227" x14ac:dyDescent="0.2"/>
    <row r="15228" x14ac:dyDescent="0.2"/>
    <row r="15229" x14ac:dyDescent="0.2"/>
    <row r="15230" x14ac:dyDescent="0.2"/>
    <row r="15231" x14ac:dyDescent="0.2"/>
    <row r="15232" x14ac:dyDescent="0.2"/>
    <row r="15233" x14ac:dyDescent="0.2"/>
    <row r="15234" x14ac:dyDescent="0.2"/>
    <row r="15235" x14ac:dyDescent="0.2"/>
    <row r="15236" x14ac:dyDescent="0.2"/>
    <row r="15237" x14ac:dyDescent="0.2"/>
    <row r="15238" x14ac:dyDescent="0.2"/>
    <row r="15239" x14ac:dyDescent="0.2"/>
    <row r="15240" x14ac:dyDescent="0.2"/>
    <row r="15241" x14ac:dyDescent="0.2"/>
    <row r="15242" x14ac:dyDescent="0.2"/>
    <row r="15243" x14ac:dyDescent="0.2"/>
    <row r="15244" x14ac:dyDescent="0.2"/>
    <row r="15245" x14ac:dyDescent="0.2"/>
    <row r="15246" x14ac:dyDescent="0.2"/>
    <row r="15247" x14ac:dyDescent="0.2"/>
    <row r="15248" x14ac:dyDescent="0.2"/>
    <row r="15249" x14ac:dyDescent="0.2"/>
    <row r="15250" x14ac:dyDescent="0.2"/>
    <row r="15251" x14ac:dyDescent="0.2"/>
    <row r="15252" x14ac:dyDescent="0.2"/>
    <row r="15253" x14ac:dyDescent="0.2"/>
    <row r="15254" x14ac:dyDescent="0.2"/>
    <row r="15255" x14ac:dyDescent="0.2"/>
    <row r="15256" x14ac:dyDescent="0.2"/>
    <row r="15257" x14ac:dyDescent="0.2"/>
    <row r="15258" x14ac:dyDescent="0.2"/>
    <row r="15259" x14ac:dyDescent="0.2"/>
    <row r="15260" x14ac:dyDescent="0.2"/>
    <row r="15261" x14ac:dyDescent="0.2"/>
    <row r="15262" x14ac:dyDescent="0.2"/>
    <row r="15263" x14ac:dyDescent="0.2"/>
    <row r="15264" x14ac:dyDescent="0.2"/>
    <row r="15265" x14ac:dyDescent="0.2"/>
    <row r="15266" x14ac:dyDescent="0.2"/>
    <row r="15267" x14ac:dyDescent="0.2"/>
    <row r="15268" x14ac:dyDescent="0.2"/>
    <row r="15269" x14ac:dyDescent="0.2"/>
    <row r="15270" x14ac:dyDescent="0.2"/>
    <row r="15271" x14ac:dyDescent="0.2"/>
    <row r="15272" x14ac:dyDescent="0.2"/>
    <row r="15273" x14ac:dyDescent="0.2"/>
    <row r="15274" x14ac:dyDescent="0.2"/>
    <row r="15275" x14ac:dyDescent="0.2"/>
    <row r="15276" x14ac:dyDescent="0.2"/>
    <row r="15277" x14ac:dyDescent="0.2"/>
    <row r="15278" x14ac:dyDescent="0.2"/>
    <row r="15279" x14ac:dyDescent="0.2"/>
    <row r="15280" x14ac:dyDescent="0.2"/>
    <row r="15281" x14ac:dyDescent="0.2"/>
    <row r="15282" x14ac:dyDescent="0.2"/>
    <row r="15283" x14ac:dyDescent="0.2"/>
    <row r="15284" x14ac:dyDescent="0.2"/>
    <row r="15285" x14ac:dyDescent="0.2"/>
    <row r="15286" x14ac:dyDescent="0.2"/>
    <row r="15287" x14ac:dyDescent="0.2"/>
    <row r="15288" x14ac:dyDescent="0.2"/>
    <row r="15289" x14ac:dyDescent="0.2"/>
    <row r="15290" x14ac:dyDescent="0.2"/>
    <row r="15291" x14ac:dyDescent="0.2"/>
    <row r="15292" x14ac:dyDescent="0.2"/>
    <row r="15293" x14ac:dyDescent="0.2"/>
    <row r="15294" x14ac:dyDescent="0.2"/>
    <row r="15295" x14ac:dyDescent="0.2"/>
    <row r="15296" x14ac:dyDescent="0.2"/>
    <row r="15297" x14ac:dyDescent="0.2"/>
    <row r="15298" x14ac:dyDescent="0.2"/>
    <row r="15299" x14ac:dyDescent="0.2"/>
    <row r="15300" x14ac:dyDescent="0.2"/>
    <row r="15301" x14ac:dyDescent="0.2"/>
    <row r="15302" x14ac:dyDescent="0.2"/>
    <row r="15303" x14ac:dyDescent="0.2"/>
    <row r="15304" x14ac:dyDescent="0.2"/>
    <row r="15305" x14ac:dyDescent="0.2"/>
    <row r="15306" x14ac:dyDescent="0.2"/>
    <row r="15307" x14ac:dyDescent="0.2"/>
    <row r="15308" x14ac:dyDescent="0.2"/>
    <row r="15309" x14ac:dyDescent="0.2"/>
    <row r="15310" x14ac:dyDescent="0.2"/>
    <row r="15311" x14ac:dyDescent="0.2"/>
    <row r="15312" x14ac:dyDescent="0.2"/>
    <row r="15313" x14ac:dyDescent="0.2"/>
    <row r="15314" x14ac:dyDescent="0.2"/>
    <row r="15315" x14ac:dyDescent="0.2"/>
    <row r="15316" x14ac:dyDescent="0.2"/>
    <row r="15317" x14ac:dyDescent="0.2"/>
    <row r="15318" x14ac:dyDescent="0.2"/>
    <row r="15319" x14ac:dyDescent="0.2"/>
    <row r="15320" x14ac:dyDescent="0.2"/>
    <row r="15321" x14ac:dyDescent="0.2"/>
    <row r="15322" x14ac:dyDescent="0.2"/>
    <row r="15323" x14ac:dyDescent="0.2"/>
    <row r="15324" x14ac:dyDescent="0.2"/>
    <row r="15325" x14ac:dyDescent="0.2"/>
    <row r="15326" x14ac:dyDescent="0.2"/>
    <row r="15327" x14ac:dyDescent="0.2"/>
    <row r="15328" x14ac:dyDescent="0.2"/>
    <row r="15329" x14ac:dyDescent="0.2"/>
    <row r="15330" x14ac:dyDescent="0.2"/>
    <row r="15331" x14ac:dyDescent="0.2"/>
    <row r="15332" x14ac:dyDescent="0.2"/>
    <row r="15333" x14ac:dyDescent="0.2"/>
    <row r="15334" x14ac:dyDescent="0.2"/>
    <row r="15335" x14ac:dyDescent="0.2"/>
    <row r="15336" x14ac:dyDescent="0.2"/>
    <row r="15337" x14ac:dyDescent="0.2"/>
    <row r="15338" x14ac:dyDescent="0.2"/>
    <row r="15339" x14ac:dyDescent="0.2"/>
    <row r="15340" x14ac:dyDescent="0.2"/>
    <row r="15341" x14ac:dyDescent="0.2"/>
    <row r="15342" x14ac:dyDescent="0.2"/>
    <row r="15343" x14ac:dyDescent="0.2"/>
    <row r="15344" x14ac:dyDescent="0.2"/>
    <row r="15345" x14ac:dyDescent="0.2"/>
    <row r="15346" x14ac:dyDescent="0.2"/>
    <row r="15347" x14ac:dyDescent="0.2"/>
    <row r="15348" x14ac:dyDescent="0.2"/>
    <row r="15349" x14ac:dyDescent="0.2"/>
    <row r="15350" x14ac:dyDescent="0.2"/>
    <row r="15351" x14ac:dyDescent="0.2"/>
    <row r="15352" x14ac:dyDescent="0.2"/>
    <row r="15353" x14ac:dyDescent="0.2"/>
    <row r="15354" x14ac:dyDescent="0.2"/>
    <row r="15355" x14ac:dyDescent="0.2"/>
    <row r="15356" x14ac:dyDescent="0.2"/>
    <row r="15357" x14ac:dyDescent="0.2"/>
    <row r="15358" x14ac:dyDescent="0.2"/>
    <row r="15359" x14ac:dyDescent="0.2"/>
    <row r="15360" x14ac:dyDescent="0.2"/>
    <row r="15361" x14ac:dyDescent="0.2"/>
    <row r="15362" x14ac:dyDescent="0.2"/>
    <row r="15363" x14ac:dyDescent="0.2"/>
    <row r="15364" x14ac:dyDescent="0.2"/>
    <row r="15365" x14ac:dyDescent="0.2"/>
    <row r="15366" x14ac:dyDescent="0.2"/>
    <row r="15367" x14ac:dyDescent="0.2"/>
    <row r="15368" x14ac:dyDescent="0.2"/>
    <row r="15369" x14ac:dyDescent="0.2"/>
    <row r="15370" x14ac:dyDescent="0.2"/>
    <row r="15371" x14ac:dyDescent="0.2"/>
    <row r="15372" x14ac:dyDescent="0.2"/>
    <row r="15373" x14ac:dyDescent="0.2"/>
    <row r="15374" x14ac:dyDescent="0.2"/>
    <row r="15375" x14ac:dyDescent="0.2"/>
    <row r="15376" x14ac:dyDescent="0.2"/>
    <row r="15377" x14ac:dyDescent="0.2"/>
    <row r="15378" x14ac:dyDescent="0.2"/>
    <row r="15379" x14ac:dyDescent="0.2"/>
    <row r="15380" x14ac:dyDescent="0.2"/>
    <row r="15381" x14ac:dyDescent="0.2"/>
    <row r="15382" x14ac:dyDescent="0.2"/>
    <row r="15383" x14ac:dyDescent="0.2"/>
    <row r="15384" x14ac:dyDescent="0.2"/>
    <row r="15385" x14ac:dyDescent="0.2"/>
    <row r="15386" x14ac:dyDescent="0.2"/>
    <row r="15387" x14ac:dyDescent="0.2"/>
    <row r="15388" x14ac:dyDescent="0.2"/>
    <row r="15389" x14ac:dyDescent="0.2"/>
    <row r="15390" x14ac:dyDescent="0.2"/>
    <row r="15391" x14ac:dyDescent="0.2"/>
    <row r="15392" x14ac:dyDescent="0.2"/>
    <row r="15393" x14ac:dyDescent="0.2"/>
    <row r="15394" x14ac:dyDescent="0.2"/>
    <row r="15395" x14ac:dyDescent="0.2"/>
    <row r="15396" x14ac:dyDescent="0.2"/>
    <row r="15397" x14ac:dyDescent="0.2"/>
    <row r="15398" x14ac:dyDescent="0.2"/>
    <row r="15399" x14ac:dyDescent="0.2"/>
    <row r="15400" x14ac:dyDescent="0.2"/>
    <row r="15401" x14ac:dyDescent="0.2"/>
    <row r="15402" x14ac:dyDescent="0.2"/>
    <row r="15403" x14ac:dyDescent="0.2"/>
    <row r="15404" x14ac:dyDescent="0.2"/>
    <row r="15405" x14ac:dyDescent="0.2"/>
    <row r="15406" x14ac:dyDescent="0.2"/>
    <row r="15407" x14ac:dyDescent="0.2"/>
    <row r="15408" x14ac:dyDescent="0.2"/>
    <row r="15409" x14ac:dyDescent="0.2"/>
    <row r="15410" x14ac:dyDescent="0.2"/>
    <row r="15411" x14ac:dyDescent="0.2"/>
    <row r="15412" x14ac:dyDescent="0.2"/>
    <row r="15413" x14ac:dyDescent="0.2"/>
    <row r="15414" x14ac:dyDescent="0.2"/>
    <row r="15415" x14ac:dyDescent="0.2"/>
    <row r="15416" x14ac:dyDescent="0.2"/>
    <row r="15417" x14ac:dyDescent="0.2"/>
    <row r="15418" x14ac:dyDescent="0.2"/>
    <row r="15419" x14ac:dyDescent="0.2"/>
    <row r="15420" x14ac:dyDescent="0.2"/>
    <row r="15421" x14ac:dyDescent="0.2"/>
    <row r="15422" x14ac:dyDescent="0.2"/>
    <row r="15423" x14ac:dyDescent="0.2"/>
    <row r="15424" x14ac:dyDescent="0.2"/>
    <row r="15425" x14ac:dyDescent="0.2"/>
    <row r="15426" x14ac:dyDescent="0.2"/>
    <row r="15427" x14ac:dyDescent="0.2"/>
    <row r="15428" x14ac:dyDescent="0.2"/>
    <row r="15429" x14ac:dyDescent="0.2"/>
    <row r="15430" x14ac:dyDescent="0.2"/>
    <row r="15431" x14ac:dyDescent="0.2"/>
    <row r="15432" x14ac:dyDescent="0.2"/>
    <row r="15433" x14ac:dyDescent="0.2"/>
    <row r="15434" x14ac:dyDescent="0.2"/>
    <row r="15435" x14ac:dyDescent="0.2"/>
    <row r="15436" x14ac:dyDescent="0.2"/>
    <row r="15437" x14ac:dyDescent="0.2"/>
    <row r="15438" x14ac:dyDescent="0.2"/>
    <row r="15439" x14ac:dyDescent="0.2"/>
    <row r="15440" x14ac:dyDescent="0.2"/>
    <row r="15441" x14ac:dyDescent="0.2"/>
    <row r="15442" x14ac:dyDescent="0.2"/>
    <row r="15443" x14ac:dyDescent="0.2"/>
    <row r="15444" x14ac:dyDescent="0.2"/>
    <row r="15445" x14ac:dyDescent="0.2"/>
    <row r="15446" x14ac:dyDescent="0.2"/>
    <row r="15447" x14ac:dyDescent="0.2"/>
    <row r="15448" x14ac:dyDescent="0.2"/>
    <row r="15449" x14ac:dyDescent="0.2"/>
    <row r="15450" x14ac:dyDescent="0.2"/>
    <row r="15451" x14ac:dyDescent="0.2"/>
    <row r="15452" x14ac:dyDescent="0.2"/>
    <row r="15453" x14ac:dyDescent="0.2"/>
    <row r="15454" x14ac:dyDescent="0.2"/>
    <row r="15455" x14ac:dyDescent="0.2"/>
    <row r="15456" x14ac:dyDescent="0.2"/>
    <row r="15457" x14ac:dyDescent="0.2"/>
    <row r="15458" x14ac:dyDescent="0.2"/>
    <row r="15459" x14ac:dyDescent="0.2"/>
    <row r="15460" x14ac:dyDescent="0.2"/>
    <row r="15461" x14ac:dyDescent="0.2"/>
    <row r="15462" x14ac:dyDescent="0.2"/>
    <row r="15463" x14ac:dyDescent="0.2"/>
    <row r="15464" x14ac:dyDescent="0.2"/>
    <row r="15465" x14ac:dyDescent="0.2"/>
    <row r="15466" x14ac:dyDescent="0.2"/>
    <row r="15467" x14ac:dyDescent="0.2"/>
    <row r="15468" x14ac:dyDescent="0.2"/>
    <row r="15469" x14ac:dyDescent="0.2"/>
    <row r="15470" x14ac:dyDescent="0.2"/>
    <row r="15471" x14ac:dyDescent="0.2"/>
    <row r="15472" x14ac:dyDescent="0.2"/>
    <row r="15473" x14ac:dyDescent="0.2"/>
    <row r="15474" x14ac:dyDescent="0.2"/>
    <row r="15475" x14ac:dyDescent="0.2"/>
    <row r="15476" x14ac:dyDescent="0.2"/>
    <row r="15477" x14ac:dyDescent="0.2"/>
    <row r="15478" x14ac:dyDescent="0.2"/>
    <row r="15479" x14ac:dyDescent="0.2"/>
    <row r="15480" x14ac:dyDescent="0.2"/>
    <row r="15481" x14ac:dyDescent="0.2"/>
    <row r="15482" x14ac:dyDescent="0.2"/>
    <row r="15483" x14ac:dyDescent="0.2"/>
    <row r="15484" x14ac:dyDescent="0.2"/>
    <row r="15485" x14ac:dyDescent="0.2"/>
    <row r="15486" x14ac:dyDescent="0.2"/>
    <row r="15487" x14ac:dyDescent="0.2"/>
    <row r="15488" x14ac:dyDescent="0.2"/>
    <row r="15489" x14ac:dyDescent="0.2"/>
    <row r="15490" x14ac:dyDescent="0.2"/>
    <row r="15491" x14ac:dyDescent="0.2"/>
    <row r="15492" x14ac:dyDescent="0.2"/>
    <row r="15493" x14ac:dyDescent="0.2"/>
    <row r="15494" x14ac:dyDescent="0.2"/>
    <row r="15495" x14ac:dyDescent="0.2"/>
    <row r="15496" x14ac:dyDescent="0.2"/>
    <row r="15497" x14ac:dyDescent="0.2"/>
    <row r="15498" x14ac:dyDescent="0.2"/>
    <row r="15499" x14ac:dyDescent="0.2"/>
    <row r="15500" x14ac:dyDescent="0.2"/>
    <row r="15501" x14ac:dyDescent="0.2"/>
    <row r="15502" x14ac:dyDescent="0.2"/>
    <row r="15503" x14ac:dyDescent="0.2"/>
    <row r="15504" x14ac:dyDescent="0.2"/>
    <row r="15505" x14ac:dyDescent="0.2"/>
    <row r="15506" x14ac:dyDescent="0.2"/>
    <row r="15507" x14ac:dyDescent="0.2"/>
    <row r="15508" x14ac:dyDescent="0.2"/>
    <row r="15509" x14ac:dyDescent="0.2"/>
    <row r="15510" x14ac:dyDescent="0.2"/>
    <row r="15511" x14ac:dyDescent="0.2"/>
    <row r="15512" x14ac:dyDescent="0.2"/>
    <row r="15513" x14ac:dyDescent="0.2"/>
    <row r="15514" x14ac:dyDescent="0.2"/>
    <row r="15515" x14ac:dyDescent="0.2"/>
    <row r="15516" x14ac:dyDescent="0.2"/>
    <row r="15517" x14ac:dyDescent="0.2"/>
    <row r="15518" x14ac:dyDescent="0.2"/>
    <row r="15519" x14ac:dyDescent="0.2"/>
    <row r="15520" x14ac:dyDescent="0.2"/>
    <row r="15521" x14ac:dyDescent="0.2"/>
    <row r="15522" x14ac:dyDescent="0.2"/>
    <row r="15523" x14ac:dyDescent="0.2"/>
    <row r="15524" x14ac:dyDescent="0.2"/>
    <row r="15525" x14ac:dyDescent="0.2"/>
    <row r="15526" x14ac:dyDescent="0.2"/>
    <row r="15527" x14ac:dyDescent="0.2"/>
    <row r="15528" x14ac:dyDescent="0.2"/>
    <row r="15529" x14ac:dyDescent="0.2"/>
    <row r="15530" x14ac:dyDescent="0.2"/>
    <row r="15531" x14ac:dyDescent="0.2"/>
    <row r="15532" x14ac:dyDescent="0.2"/>
    <row r="15533" x14ac:dyDescent="0.2"/>
    <row r="15534" x14ac:dyDescent="0.2"/>
    <row r="15535" x14ac:dyDescent="0.2"/>
    <row r="15536" x14ac:dyDescent="0.2"/>
    <row r="15537" x14ac:dyDescent="0.2"/>
    <row r="15538" x14ac:dyDescent="0.2"/>
    <row r="15539" x14ac:dyDescent="0.2"/>
    <row r="15540" x14ac:dyDescent="0.2"/>
    <row r="15541" x14ac:dyDescent="0.2"/>
    <row r="15542" x14ac:dyDescent="0.2"/>
    <row r="15543" x14ac:dyDescent="0.2"/>
    <row r="15544" x14ac:dyDescent="0.2"/>
    <row r="15545" x14ac:dyDescent="0.2"/>
    <row r="15546" x14ac:dyDescent="0.2"/>
    <row r="15547" x14ac:dyDescent="0.2"/>
    <row r="15548" x14ac:dyDescent="0.2"/>
    <row r="15549" x14ac:dyDescent="0.2"/>
    <row r="15550" x14ac:dyDescent="0.2"/>
    <row r="15551" x14ac:dyDescent="0.2"/>
    <row r="15552" x14ac:dyDescent="0.2"/>
    <row r="15553" x14ac:dyDescent="0.2"/>
    <row r="15554" x14ac:dyDescent="0.2"/>
    <row r="15555" x14ac:dyDescent="0.2"/>
    <row r="15556" x14ac:dyDescent="0.2"/>
    <row r="15557" x14ac:dyDescent="0.2"/>
    <row r="15558" x14ac:dyDescent="0.2"/>
    <row r="15559" x14ac:dyDescent="0.2"/>
    <row r="15560" x14ac:dyDescent="0.2"/>
    <row r="15561" x14ac:dyDescent="0.2"/>
    <row r="15562" x14ac:dyDescent="0.2"/>
    <row r="15563" x14ac:dyDescent="0.2"/>
    <row r="15564" x14ac:dyDescent="0.2"/>
    <row r="15565" x14ac:dyDescent="0.2"/>
    <row r="15566" x14ac:dyDescent="0.2"/>
    <row r="15567" x14ac:dyDescent="0.2"/>
    <row r="15568" x14ac:dyDescent="0.2"/>
    <row r="15569" x14ac:dyDescent="0.2"/>
    <row r="15570" x14ac:dyDescent="0.2"/>
    <row r="15571" x14ac:dyDescent="0.2"/>
    <row r="15572" x14ac:dyDescent="0.2"/>
    <row r="15573" x14ac:dyDescent="0.2"/>
    <row r="15574" x14ac:dyDescent="0.2"/>
    <row r="15575" x14ac:dyDescent="0.2"/>
    <row r="15576" x14ac:dyDescent="0.2"/>
    <row r="15577" x14ac:dyDescent="0.2"/>
    <row r="15578" x14ac:dyDescent="0.2"/>
    <row r="15579" x14ac:dyDescent="0.2"/>
    <row r="15580" x14ac:dyDescent="0.2"/>
    <row r="15581" x14ac:dyDescent="0.2"/>
    <row r="15582" x14ac:dyDescent="0.2"/>
    <row r="15583" x14ac:dyDescent="0.2"/>
    <row r="15584" x14ac:dyDescent="0.2"/>
    <row r="15585" x14ac:dyDescent="0.2"/>
    <row r="15586" x14ac:dyDescent="0.2"/>
    <row r="15587" x14ac:dyDescent="0.2"/>
    <row r="15588" x14ac:dyDescent="0.2"/>
    <row r="15589" x14ac:dyDescent="0.2"/>
    <row r="15590" x14ac:dyDescent="0.2"/>
    <row r="15591" x14ac:dyDescent="0.2"/>
    <row r="15592" x14ac:dyDescent="0.2"/>
    <row r="15593" x14ac:dyDescent="0.2"/>
    <row r="15594" x14ac:dyDescent="0.2"/>
    <row r="15595" x14ac:dyDescent="0.2"/>
    <row r="15596" x14ac:dyDescent="0.2"/>
    <row r="15597" x14ac:dyDescent="0.2"/>
    <row r="15598" x14ac:dyDescent="0.2"/>
    <row r="15599" x14ac:dyDescent="0.2"/>
    <row r="15600" x14ac:dyDescent="0.2"/>
    <row r="15601" x14ac:dyDescent="0.2"/>
    <row r="15602" x14ac:dyDescent="0.2"/>
    <row r="15603" x14ac:dyDescent="0.2"/>
    <row r="15604" x14ac:dyDescent="0.2"/>
    <row r="15605" x14ac:dyDescent="0.2"/>
    <row r="15606" x14ac:dyDescent="0.2"/>
    <row r="15607" x14ac:dyDescent="0.2"/>
    <row r="15608" x14ac:dyDescent="0.2"/>
    <row r="15609" x14ac:dyDescent="0.2"/>
    <row r="15610" x14ac:dyDescent="0.2"/>
    <row r="15611" x14ac:dyDescent="0.2"/>
    <row r="15612" x14ac:dyDescent="0.2"/>
    <row r="15613" x14ac:dyDescent="0.2"/>
    <row r="15614" x14ac:dyDescent="0.2"/>
    <row r="15615" x14ac:dyDescent="0.2"/>
    <row r="15616" x14ac:dyDescent="0.2"/>
    <row r="15617" x14ac:dyDescent="0.2"/>
    <row r="15618" x14ac:dyDescent="0.2"/>
    <row r="15619" x14ac:dyDescent="0.2"/>
    <row r="15620" x14ac:dyDescent="0.2"/>
    <row r="15621" x14ac:dyDescent="0.2"/>
    <row r="15622" x14ac:dyDescent="0.2"/>
    <row r="15623" x14ac:dyDescent="0.2"/>
    <row r="15624" x14ac:dyDescent="0.2"/>
    <row r="15625" x14ac:dyDescent="0.2"/>
    <row r="15626" x14ac:dyDescent="0.2"/>
    <row r="15627" x14ac:dyDescent="0.2"/>
    <row r="15628" x14ac:dyDescent="0.2"/>
    <row r="15629" x14ac:dyDescent="0.2"/>
    <row r="15630" x14ac:dyDescent="0.2"/>
    <row r="15631" x14ac:dyDescent="0.2"/>
    <row r="15632" x14ac:dyDescent="0.2"/>
    <row r="15633" x14ac:dyDescent="0.2"/>
    <row r="15634" x14ac:dyDescent="0.2"/>
    <row r="15635" x14ac:dyDescent="0.2"/>
    <row r="15636" x14ac:dyDescent="0.2"/>
    <row r="15637" x14ac:dyDescent="0.2"/>
    <row r="15638" x14ac:dyDescent="0.2"/>
    <row r="15639" x14ac:dyDescent="0.2"/>
    <row r="15640" x14ac:dyDescent="0.2"/>
    <row r="15641" x14ac:dyDescent="0.2"/>
    <row r="15642" x14ac:dyDescent="0.2"/>
    <row r="15643" x14ac:dyDescent="0.2"/>
    <row r="15644" x14ac:dyDescent="0.2"/>
    <row r="15645" x14ac:dyDescent="0.2"/>
    <row r="15646" x14ac:dyDescent="0.2"/>
    <row r="15647" x14ac:dyDescent="0.2"/>
    <row r="15648" x14ac:dyDescent="0.2"/>
    <row r="15649" x14ac:dyDescent="0.2"/>
    <row r="15650" x14ac:dyDescent="0.2"/>
    <row r="15651" x14ac:dyDescent="0.2"/>
    <row r="15652" x14ac:dyDescent="0.2"/>
    <row r="15653" x14ac:dyDescent="0.2"/>
    <row r="15654" x14ac:dyDescent="0.2"/>
    <row r="15655" x14ac:dyDescent="0.2"/>
    <row r="15656" x14ac:dyDescent="0.2"/>
    <row r="15657" x14ac:dyDescent="0.2"/>
    <row r="15658" x14ac:dyDescent="0.2"/>
    <row r="15659" x14ac:dyDescent="0.2"/>
    <row r="15660" x14ac:dyDescent="0.2"/>
    <row r="15661" x14ac:dyDescent="0.2"/>
    <row r="15662" x14ac:dyDescent="0.2"/>
    <row r="15663" x14ac:dyDescent="0.2"/>
    <row r="15664" x14ac:dyDescent="0.2"/>
    <row r="15665" x14ac:dyDescent="0.2"/>
    <row r="15666" x14ac:dyDescent="0.2"/>
    <row r="15667" x14ac:dyDescent="0.2"/>
    <row r="15668" x14ac:dyDescent="0.2"/>
    <row r="15669" x14ac:dyDescent="0.2"/>
    <row r="15670" x14ac:dyDescent="0.2"/>
    <row r="15671" x14ac:dyDescent="0.2"/>
    <row r="15672" x14ac:dyDescent="0.2"/>
    <row r="15673" x14ac:dyDescent="0.2"/>
    <row r="15674" x14ac:dyDescent="0.2"/>
    <row r="15675" x14ac:dyDescent="0.2"/>
    <row r="15676" x14ac:dyDescent="0.2"/>
    <row r="15677" x14ac:dyDescent="0.2"/>
    <row r="15678" x14ac:dyDescent="0.2"/>
    <row r="15679" x14ac:dyDescent="0.2"/>
    <row r="15680" x14ac:dyDescent="0.2"/>
    <row r="15681" x14ac:dyDescent="0.2"/>
    <row r="15682" x14ac:dyDescent="0.2"/>
    <row r="15683" x14ac:dyDescent="0.2"/>
    <row r="15684" x14ac:dyDescent="0.2"/>
    <row r="15685" x14ac:dyDescent="0.2"/>
    <row r="15686" x14ac:dyDescent="0.2"/>
    <row r="15687" x14ac:dyDescent="0.2"/>
    <row r="15688" x14ac:dyDescent="0.2"/>
    <row r="15689" x14ac:dyDescent="0.2"/>
    <row r="15690" x14ac:dyDescent="0.2"/>
    <row r="15691" x14ac:dyDescent="0.2"/>
    <row r="15692" x14ac:dyDescent="0.2"/>
    <row r="15693" x14ac:dyDescent="0.2"/>
    <row r="15694" x14ac:dyDescent="0.2"/>
    <row r="15695" x14ac:dyDescent="0.2"/>
    <row r="15696" x14ac:dyDescent="0.2"/>
    <row r="15697" x14ac:dyDescent="0.2"/>
    <row r="15698" x14ac:dyDescent="0.2"/>
    <row r="15699" x14ac:dyDescent="0.2"/>
    <row r="15700" x14ac:dyDescent="0.2"/>
    <row r="15701" x14ac:dyDescent="0.2"/>
    <row r="15702" x14ac:dyDescent="0.2"/>
    <row r="15703" x14ac:dyDescent="0.2"/>
    <row r="15704" x14ac:dyDescent="0.2"/>
    <row r="15705" x14ac:dyDescent="0.2"/>
    <row r="15706" x14ac:dyDescent="0.2"/>
    <row r="15707" x14ac:dyDescent="0.2"/>
    <row r="15708" x14ac:dyDescent="0.2"/>
    <row r="15709" x14ac:dyDescent="0.2"/>
    <row r="15710" x14ac:dyDescent="0.2"/>
    <row r="15711" x14ac:dyDescent="0.2"/>
    <row r="15712" x14ac:dyDescent="0.2"/>
    <row r="15713" x14ac:dyDescent="0.2"/>
    <row r="15714" x14ac:dyDescent="0.2"/>
    <row r="15715" x14ac:dyDescent="0.2"/>
    <row r="15716" x14ac:dyDescent="0.2"/>
    <row r="15717" x14ac:dyDescent="0.2"/>
    <row r="15718" x14ac:dyDescent="0.2"/>
    <row r="15719" x14ac:dyDescent="0.2"/>
    <row r="15720" x14ac:dyDescent="0.2"/>
    <row r="15721" x14ac:dyDescent="0.2"/>
    <row r="15722" x14ac:dyDescent="0.2"/>
    <row r="15723" x14ac:dyDescent="0.2"/>
    <row r="15724" x14ac:dyDescent="0.2"/>
    <row r="15725" x14ac:dyDescent="0.2"/>
    <row r="15726" x14ac:dyDescent="0.2"/>
    <row r="15727" x14ac:dyDescent="0.2"/>
    <row r="15728" x14ac:dyDescent="0.2"/>
    <row r="15729" x14ac:dyDescent="0.2"/>
    <row r="15730" x14ac:dyDescent="0.2"/>
    <row r="15731" x14ac:dyDescent="0.2"/>
    <row r="15732" x14ac:dyDescent="0.2"/>
    <row r="15733" x14ac:dyDescent="0.2"/>
    <row r="15734" x14ac:dyDescent="0.2"/>
    <row r="15735" x14ac:dyDescent="0.2"/>
    <row r="15736" x14ac:dyDescent="0.2"/>
    <row r="15737" x14ac:dyDescent="0.2"/>
    <row r="15738" x14ac:dyDescent="0.2"/>
    <row r="15739" x14ac:dyDescent="0.2"/>
    <row r="15740" x14ac:dyDescent="0.2"/>
    <row r="15741" x14ac:dyDescent="0.2"/>
    <row r="15742" x14ac:dyDescent="0.2"/>
    <row r="15743" x14ac:dyDescent="0.2"/>
    <row r="15744" x14ac:dyDescent="0.2"/>
    <row r="15745" x14ac:dyDescent="0.2"/>
    <row r="15746" x14ac:dyDescent="0.2"/>
    <row r="15747" x14ac:dyDescent="0.2"/>
    <row r="15748" x14ac:dyDescent="0.2"/>
    <row r="15749" x14ac:dyDescent="0.2"/>
    <row r="15750" x14ac:dyDescent="0.2"/>
    <row r="15751" x14ac:dyDescent="0.2"/>
    <row r="15752" x14ac:dyDescent="0.2"/>
    <row r="15753" x14ac:dyDescent="0.2"/>
    <row r="15754" x14ac:dyDescent="0.2"/>
    <row r="15755" x14ac:dyDescent="0.2"/>
    <row r="15756" x14ac:dyDescent="0.2"/>
    <row r="15757" x14ac:dyDescent="0.2"/>
    <row r="15758" x14ac:dyDescent="0.2"/>
    <row r="15759" x14ac:dyDescent="0.2"/>
    <row r="15760" x14ac:dyDescent="0.2"/>
    <row r="15761" x14ac:dyDescent="0.2"/>
    <row r="15762" x14ac:dyDescent="0.2"/>
    <row r="15763" x14ac:dyDescent="0.2"/>
    <row r="15764" x14ac:dyDescent="0.2"/>
    <row r="15765" x14ac:dyDescent="0.2"/>
    <row r="15766" x14ac:dyDescent="0.2"/>
    <row r="15767" x14ac:dyDescent="0.2"/>
    <row r="15768" x14ac:dyDescent="0.2"/>
    <row r="15769" x14ac:dyDescent="0.2"/>
    <row r="15770" x14ac:dyDescent="0.2"/>
    <row r="15771" x14ac:dyDescent="0.2"/>
    <row r="15772" x14ac:dyDescent="0.2"/>
    <row r="15773" x14ac:dyDescent="0.2"/>
    <row r="15774" x14ac:dyDescent="0.2"/>
    <row r="15775" x14ac:dyDescent="0.2"/>
    <row r="15776" x14ac:dyDescent="0.2"/>
    <row r="15777" x14ac:dyDescent="0.2"/>
    <row r="15778" x14ac:dyDescent="0.2"/>
    <row r="15779" x14ac:dyDescent="0.2"/>
    <row r="15780" x14ac:dyDescent="0.2"/>
    <row r="15781" x14ac:dyDescent="0.2"/>
    <row r="15782" x14ac:dyDescent="0.2"/>
    <row r="15783" x14ac:dyDescent="0.2"/>
    <row r="15784" x14ac:dyDescent="0.2"/>
    <row r="15785" x14ac:dyDescent="0.2"/>
    <row r="15786" x14ac:dyDescent="0.2"/>
    <row r="15787" x14ac:dyDescent="0.2"/>
    <row r="15788" x14ac:dyDescent="0.2"/>
    <row r="15789" x14ac:dyDescent="0.2"/>
    <row r="15790" x14ac:dyDescent="0.2"/>
    <row r="15791" x14ac:dyDescent="0.2"/>
    <row r="15792" x14ac:dyDescent="0.2"/>
    <row r="15793" x14ac:dyDescent="0.2"/>
    <row r="15794" x14ac:dyDescent="0.2"/>
    <row r="15795" x14ac:dyDescent="0.2"/>
    <row r="15796" x14ac:dyDescent="0.2"/>
    <row r="15797" x14ac:dyDescent="0.2"/>
    <row r="15798" x14ac:dyDescent="0.2"/>
    <row r="15799" x14ac:dyDescent="0.2"/>
    <row r="15800" x14ac:dyDescent="0.2"/>
    <row r="15801" x14ac:dyDescent="0.2"/>
    <row r="15802" x14ac:dyDescent="0.2"/>
    <row r="15803" x14ac:dyDescent="0.2"/>
    <row r="15804" x14ac:dyDescent="0.2"/>
    <row r="15805" x14ac:dyDescent="0.2"/>
    <row r="15806" x14ac:dyDescent="0.2"/>
    <row r="15807" x14ac:dyDescent="0.2"/>
    <row r="15808" x14ac:dyDescent="0.2"/>
    <row r="15809" x14ac:dyDescent="0.2"/>
    <row r="15810" x14ac:dyDescent="0.2"/>
    <row r="15811" x14ac:dyDescent="0.2"/>
    <row r="15812" x14ac:dyDescent="0.2"/>
    <row r="15813" x14ac:dyDescent="0.2"/>
    <row r="15814" x14ac:dyDescent="0.2"/>
    <row r="15815" x14ac:dyDescent="0.2"/>
    <row r="15816" x14ac:dyDescent="0.2"/>
    <row r="15817" x14ac:dyDescent="0.2"/>
    <row r="15818" x14ac:dyDescent="0.2"/>
    <row r="15819" x14ac:dyDescent="0.2"/>
    <row r="15820" x14ac:dyDescent="0.2"/>
    <row r="15821" x14ac:dyDescent="0.2"/>
    <row r="15822" x14ac:dyDescent="0.2"/>
    <row r="15823" x14ac:dyDescent="0.2"/>
    <row r="15824" x14ac:dyDescent="0.2"/>
    <row r="15825" x14ac:dyDescent="0.2"/>
    <row r="15826" x14ac:dyDescent="0.2"/>
    <row r="15827" x14ac:dyDescent="0.2"/>
    <row r="15828" x14ac:dyDescent="0.2"/>
    <row r="15829" x14ac:dyDescent="0.2"/>
    <row r="15830" x14ac:dyDescent="0.2"/>
    <row r="15831" x14ac:dyDescent="0.2"/>
    <row r="15832" x14ac:dyDescent="0.2"/>
    <row r="15833" x14ac:dyDescent="0.2"/>
    <row r="15834" x14ac:dyDescent="0.2"/>
    <row r="15835" x14ac:dyDescent="0.2"/>
    <row r="15836" x14ac:dyDescent="0.2"/>
    <row r="15837" x14ac:dyDescent="0.2"/>
    <row r="15838" x14ac:dyDescent="0.2"/>
    <row r="15839" x14ac:dyDescent="0.2"/>
    <row r="15840" x14ac:dyDescent="0.2"/>
    <row r="15841" x14ac:dyDescent="0.2"/>
    <row r="15842" x14ac:dyDescent="0.2"/>
    <row r="15843" x14ac:dyDescent="0.2"/>
    <row r="15844" x14ac:dyDescent="0.2"/>
    <row r="15845" x14ac:dyDescent="0.2"/>
    <row r="15846" x14ac:dyDescent="0.2"/>
    <row r="15847" x14ac:dyDescent="0.2"/>
    <row r="15848" x14ac:dyDescent="0.2"/>
    <row r="15849" x14ac:dyDescent="0.2"/>
    <row r="15850" x14ac:dyDescent="0.2"/>
    <row r="15851" x14ac:dyDescent="0.2"/>
    <row r="15852" x14ac:dyDescent="0.2"/>
    <row r="15853" x14ac:dyDescent="0.2"/>
    <row r="15854" x14ac:dyDescent="0.2"/>
    <row r="15855" x14ac:dyDescent="0.2"/>
    <row r="15856" x14ac:dyDescent="0.2"/>
    <row r="15857" x14ac:dyDescent="0.2"/>
    <row r="15858" x14ac:dyDescent="0.2"/>
    <row r="15859" x14ac:dyDescent="0.2"/>
    <row r="15860" x14ac:dyDescent="0.2"/>
    <row r="15861" x14ac:dyDescent="0.2"/>
    <row r="15862" x14ac:dyDescent="0.2"/>
    <row r="15863" x14ac:dyDescent="0.2"/>
    <row r="15864" x14ac:dyDescent="0.2"/>
    <row r="15865" x14ac:dyDescent="0.2"/>
    <row r="15866" x14ac:dyDescent="0.2"/>
    <row r="15867" x14ac:dyDescent="0.2"/>
    <row r="15868" x14ac:dyDescent="0.2"/>
    <row r="15869" x14ac:dyDescent="0.2"/>
    <row r="15870" x14ac:dyDescent="0.2"/>
    <row r="15871" x14ac:dyDescent="0.2"/>
    <row r="15872" x14ac:dyDescent="0.2"/>
    <row r="15873" x14ac:dyDescent="0.2"/>
    <row r="15874" x14ac:dyDescent="0.2"/>
    <row r="15875" x14ac:dyDescent="0.2"/>
    <row r="15876" x14ac:dyDescent="0.2"/>
    <row r="15877" x14ac:dyDescent="0.2"/>
    <row r="15878" x14ac:dyDescent="0.2"/>
    <row r="15879" x14ac:dyDescent="0.2"/>
    <row r="15880" x14ac:dyDescent="0.2"/>
    <row r="15881" x14ac:dyDescent="0.2"/>
    <row r="15882" x14ac:dyDescent="0.2"/>
    <row r="15883" x14ac:dyDescent="0.2"/>
    <row r="15884" x14ac:dyDescent="0.2"/>
    <row r="15885" x14ac:dyDescent="0.2"/>
    <row r="15886" x14ac:dyDescent="0.2"/>
    <row r="15887" x14ac:dyDescent="0.2"/>
    <row r="15888" x14ac:dyDescent="0.2"/>
    <row r="15889" x14ac:dyDescent="0.2"/>
    <row r="15890" x14ac:dyDescent="0.2"/>
    <row r="15891" x14ac:dyDescent="0.2"/>
    <row r="15892" x14ac:dyDescent="0.2"/>
    <row r="15893" x14ac:dyDescent="0.2"/>
    <row r="15894" x14ac:dyDescent="0.2"/>
    <row r="15895" x14ac:dyDescent="0.2"/>
    <row r="15896" x14ac:dyDescent="0.2"/>
    <row r="15897" x14ac:dyDescent="0.2"/>
    <row r="15898" x14ac:dyDescent="0.2"/>
    <row r="15899" x14ac:dyDescent="0.2"/>
    <row r="15900" x14ac:dyDescent="0.2"/>
    <row r="15901" x14ac:dyDescent="0.2"/>
    <row r="15902" x14ac:dyDescent="0.2"/>
    <row r="15903" x14ac:dyDescent="0.2"/>
    <row r="15904" x14ac:dyDescent="0.2"/>
    <row r="15905" x14ac:dyDescent="0.2"/>
    <row r="15906" x14ac:dyDescent="0.2"/>
    <row r="15907" x14ac:dyDescent="0.2"/>
    <row r="15908" x14ac:dyDescent="0.2"/>
    <row r="15909" x14ac:dyDescent="0.2"/>
    <row r="15910" x14ac:dyDescent="0.2"/>
    <row r="15911" x14ac:dyDescent="0.2"/>
    <row r="15912" x14ac:dyDescent="0.2"/>
    <row r="15913" x14ac:dyDescent="0.2"/>
    <row r="15914" x14ac:dyDescent="0.2"/>
    <row r="15915" x14ac:dyDescent="0.2"/>
    <row r="15916" x14ac:dyDescent="0.2"/>
    <row r="15917" x14ac:dyDescent="0.2"/>
    <row r="15918" x14ac:dyDescent="0.2"/>
    <row r="15919" x14ac:dyDescent="0.2"/>
    <row r="15920" x14ac:dyDescent="0.2"/>
    <row r="15921" x14ac:dyDescent="0.2"/>
    <row r="15922" x14ac:dyDescent="0.2"/>
    <row r="15923" x14ac:dyDescent="0.2"/>
    <row r="15924" x14ac:dyDescent="0.2"/>
    <row r="15925" x14ac:dyDescent="0.2"/>
    <row r="15926" x14ac:dyDescent="0.2"/>
    <row r="15927" x14ac:dyDescent="0.2"/>
    <row r="15928" x14ac:dyDescent="0.2"/>
    <row r="15929" x14ac:dyDescent="0.2"/>
    <row r="15930" x14ac:dyDescent="0.2"/>
    <row r="15931" x14ac:dyDescent="0.2"/>
    <row r="15932" x14ac:dyDescent="0.2"/>
    <row r="15933" x14ac:dyDescent="0.2"/>
    <row r="15934" x14ac:dyDescent="0.2"/>
    <row r="15935" x14ac:dyDescent="0.2"/>
    <row r="15936" x14ac:dyDescent="0.2"/>
    <row r="15937" x14ac:dyDescent="0.2"/>
    <row r="15938" x14ac:dyDescent="0.2"/>
    <row r="15939" x14ac:dyDescent="0.2"/>
    <row r="15940" x14ac:dyDescent="0.2"/>
    <row r="15941" x14ac:dyDescent="0.2"/>
    <row r="15942" x14ac:dyDescent="0.2"/>
    <row r="15943" x14ac:dyDescent="0.2"/>
    <row r="15944" x14ac:dyDescent="0.2"/>
    <row r="15945" x14ac:dyDescent="0.2"/>
    <row r="15946" x14ac:dyDescent="0.2"/>
    <row r="15947" x14ac:dyDescent="0.2"/>
    <row r="15948" x14ac:dyDescent="0.2"/>
    <row r="15949" x14ac:dyDescent="0.2"/>
    <row r="15950" x14ac:dyDescent="0.2"/>
    <row r="15951" x14ac:dyDescent="0.2"/>
    <row r="15952" x14ac:dyDescent="0.2"/>
    <row r="15953" x14ac:dyDescent="0.2"/>
    <row r="15954" x14ac:dyDescent="0.2"/>
    <row r="15955" x14ac:dyDescent="0.2"/>
    <row r="15956" x14ac:dyDescent="0.2"/>
    <row r="15957" x14ac:dyDescent="0.2"/>
    <row r="15958" x14ac:dyDescent="0.2"/>
    <row r="15959" x14ac:dyDescent="0.2"/>
    <row r="15960" x14ac:dyDescent="0.2"/>
    <row r="15961" x14ac:dyDescent="0.2"/>
    <row r="15962" x14ac:dyDescent="0.2"/>
    <row r="15963" x14ac:dyDescent="0.2"/>
    <row r="15964" x14ac:dyDescent="0.2"/>
    <row r="15965" x14ac:dyDescent="0.2"/>
    <row r="15966" x14ac:dyDescent="0.2"/>
    <row r="15967" x14ac:dyDescent="0.2"/>
    <row r="15968" x14ac:dyDescent="0.2"/>
    <row r="15969" x14ac:dyDescent="0.2"/>
    <row r="15970" x14ac:dyDescent="0.2"/>
    <row r="15971" x14ac:dyDescent="0.2"/>
    <row r="15972" x14ac:dyDescent="0.2"/>
    <row r="15973" x14ac:dyDescent="0.2"/>
    <row r="15974" x14ac:dyDescent="0.2"/>
    <row r="15975" x14ac:dyDescent="0.2"/>
    <row r="15976" x14ac:dyDescent="0.2"/>
    <row r="15977" x14ac:dyDescent="0.2"/>
    <row r="15978" x14ac:dyDescent="0.2"/>
    <row r="15979" x14ac:dyDescent="0.2"/>
    <row r="15980" x14ac:dyDescent="0.2"/>
    <row r="15981" x14ac:dyDescent="0.2"/>
    <row r="15982" x14ac:dyDescent="0.2"/>
    <row r="15983" x14ac:dyDescent="0.2"/>
    <row r="15984" x14ac:dyDescent="0.2"/>
    <row r="15985" x14ac:dyDescent="0.2"/>
    <row r="15986" x14ac:dyDescent="0.2"/>
    <row r="15987" x14ac:dyDescent="0.2"/>
    <row r="15988" x14ac:dyDescent="0.2"/>
    <row r="15989" x14ac:dyDescent="0.2"/>
    <row r="15990" x14ac:dyDescent="0.2"/>
    <row r="15991" x14ac:dyDescent="0.2"/>
    <row r="15992" x14ac:dyDescent="0.2"/>
    <row r="15993" x14ac:dyDescent="0.2"/>
    <row r="15994" x14ac:dyDescent="0.2"/>
    <row r="15995" x14ac:dyDescent="0.2"/>
    <row r="15996" x14ac:dyDescent="0.2"/>
    <row r="15997" x14ac:dyDescent="0.2"/>
    <row r="15998" x14ac:dyDescent="0.2"/>
    <row r="15999" x14ac:dyDescent="0.2"/>
    <row r="16000" x14ac:dyDescent="0.2"/>
    <row r="16001" x14ac:dyDescent="0.2"/>
    <row r="16002" x14ac:dyDescent="0.2"/>
    <row r="16003" x14ac:dyDescent="0.2"/>
    <row r="16004" x14ac:dyDescent="0.2"/>
    <row r="16005" x14ac:dyDescent="0.2"/>
    <row r="16006" x14ac:dyDescent="0.2"/>
    <row r="16007" x14ac:dyDescent="0.2"/>
    <row r="16008" x14ac:dyDescent="0.2"/>
    <row r="16009" x14ac:dyDescent="0.2"/>
    <row r="16010" x14ac:dyDescent="0.2"/>
    <row r="16011" x14ac:dyDescent="0.2"/>
    <row r="16012" x14ac:dyDescent="0.2"/>
    <row r="16013" x14ac:dyDescent="0.2"/>
    <row r="16014" x14ac:dyDescent="0.2"/>
    <row r="16015" x14ac:dyDescent="0.2"/>
    <row r="16016" x14ac:dyDescent="0.2"/>
    <row r="16017" x14ac:dyDescent="0.2"/>
    <row r="16018" x14ac:dyDescent="0.2"/>
    <row r="16019" x14ac:dyDescent="0.2"/>
    <row r="16020" x14ac:dyDescent="0.2"/>
    <row r="16021" x14ac:dyDescent="0.2"/>
    <row r="16022" x14ac:dyDescent="0.2"/>
    <row r="16023" x14ac:dyDescent="0.2"/>
    <row r="16024" x14ac:dyDescent="0.2"/>
    <row r="16025" x14ac:dyDescent="0.2"/>
    <row r="16026" x14ac:dyDescent="0.2"/>
    <row r="16027" x14ac:dyDescent="0.2"/>
    <row r="16028" x14ac:dyDescent="0.2"/>
    <row r="16029" x14ac:dyDescent="0.2"/>
    <row r="16030" x14ac:dyDescent="0.2"/>
    <row r="16031" x14ac:dyDescent="0.2"/>
    <row r="16032" x14ac:dyDescent="0.2"/>
    <row r="16033" x14ac:dyDescent="0.2"/>
    <row r="16034" x14ac:dyDescent="0.2"/>
    <row r="16035" x14ac:dyDescent="0.2"/>
    <row r="16036" x14ac:dyDescent="0.2"/>
    <row r="16037" x14ac:dyDescent="0.2"/>
    <row r="16038" x14ac:dyDescent="0.2"/>
    <row r="16039" x14ac:dyDescent="0.2"/>
    <row r="16040" x14ac:dyDescent="0.2"/>
    <row r="16041" x14ac:dyDescent="0.2"/>
    <row r="16042" x14ac:dyDescent="0.2"/>
    <row r="16043" x14ac:dyDescent="0.2"/>
    <row r="16044" x14ac:dyDescent="0.2"/>
    <row r="16045" x14ac:dyDescent="0.2"/>
    <row r="16046" x14ac:dyDescent="0.2"/>
    <row r="16047" x14ac:dyDescent="0.2"/>
    <row r="16048" x14ac:dyDescent="0.2"/>
    <row r="16049" x14ac:dyDescent="0.2"/>
    <row r="16050" x14ac:dyDescent="0.2"/>
    <row r="16051" x14ac:dyDescent="0.2"/>
    <row r="16052" x14ac:dyDescent="0.2"/>
    <row r="16053" x14ac:dyDescent="0.2"/>
    <row r="16054" x14ac:dyDescent="0.2"/>
    <row r="16055" x14ac:dyDescent="0.2"/>
    <row r="16056" x14ac:dyDescent="0.2"/>
    <row r="16057" x14ac:dyDescent="0.2"/>
    <row r="16058" x14ac:dyDescent="0.2"/>
    <row r="16059" x14ac:dyDescent="0.2"/>
    <row r="16060" x14ac:dyDescent="0.2"/>
    <row r="16061" x14ac:dyDescent="0.2"/>
    <row r="16062" x14ac:dyDescent="0.2"/>
    <row r="16063" x14ac:dyDescent="0.2"/>
    <row r="16064" x14ac:dyDescent="0.2"/>
    <row r="16065" x14ac:dyDescent="0.2"/>
    <row r="16066" x14ac:dyDescent="0.2"/>
    <row r="16067" x14ac:dyDescent="0.2"/>
    <row r="16068" x14ac:dyDescent="0.2"/>
    <row r="16069" x14ac:dyDescent="0.2"/>
    <row r="16070" x14ac:dyDescent="0.2"/>
    <row r="16071" x14ac:dyDescent="0.2"/>
    <row r="16072" x14ac:dyDescent="0.2"/>
    <row r="16073" x14ac:dyDescent="0.2"/>
    <row r="16074" x14ac:dyDescent="0.2"/>
    <row r="16075" x14ac:dyDescent="0.2"/>
    <row r="16076" x14ac:dyDescent="0.2"/>
    <row r="16077" x14ac:dyDescent="0.2"/>
    <row r="16078" x14ac:dyDescent="0.2"/>
    <row r="16079" x14ac:dyDescent="0.2"/>
    <row r="16080" x14ac:dyDescent="0.2"/>
    <row r="16081" x14ac:dyDescent="0.2"/>
    <row r="16082" x14ac:dyDescent="0.2"/>
    <row r="16083" x14ac:dyDescent="0.2"/>
    <row r="16084" x14ac:dyDescent="0.2"/>
    <row r="16085" x14ac:dyDescent="0.2"/>
    <row r="16086" x14ac:dyDescent="0.2"/>
    <row r="16087" x14ac:dyDescent="0.2"/>
    <row r="16088" x14ac:dyDescent="0.2"/>
    <row r="16089" x14ac:dyDescent="0.2"/>
    <row r="16090" x14ac:dyDescent="0.2"/>
    <row r="16091" x14ac:dyDescent="0.2"/>
    <row r="16092" x14ac:dyDescent="0.2"/>
    <row r="16093" x14ac:dyDescent="0.2"/>
    <row r="16094" x14ac:dyDescent="0.2"/>
    <row r="16095" x14ac:dyDescent="0.2"/>
    <row r="16096" x14ac:dyDescent="0.2"/>
    <row r="16097" x14ac:dyDescent="0.2"/>
    <row r="16098" x14ac:dyDescent="0.2"/>
    <row r="16099" x14ac:dyDescent="0.2"/>
    <row r="16100" x14ac:dyDescent="0.2"/>
    <row r="16101" x14ac:dyDescent="0.2"/>
    <row r="16102" x14ac:dyDescent="0.2"/>
    <row r="16103" x14ac:dyDescent="0.2"/>
    <row r="16104" x14ac:dyDescent="0.2"/>
    <row r="16105" x14ac:dyDescent="0.2"/>
    <row r="16106" x14ac:dyDescent="0.2"/>
    <row r="16107" x14ac:dyDescent="0.2"/>
    <row r="16108" x14ac:dyDescent="0.2"/>
    <row r="16109" x14ac:dyDescent="0.2"/>
    <row r="16110" x14ac:dyDescent="0.2"/>
    <row r="16111" x14ac:dyDescent="0.2"/>
    <row r="16112" x14ac:dyDescent="0.2"/>
    <row r="16113" x14ac:dyDescent="0.2"/>
    <row r="16114" x14ac:dyDescent="0.2"/>
    <row r="16115" x14ac:dyDescent="0.2"/>
    <row r="16116" x14ac:dyDescent="0.2"/>
    <row r="16117" x14ac:dyDescent="0.2"/>
    <row r="16118" x14ac:dyDescent="0.2"/>
    <row r="16119" x14ac:dyDescent="0.2"/>
    <row r="16120" x14ac:dyDescent="0.2"/>
    <row r="16121" x14ac:dyDescent="0.2"/>
    <row r="16122" x14ac:dyDescent="0.2"/>
    <row r="16123" x14ac:dyDescent="0.2"/>
    <row r="16124" x14ac:dyDescent="0.2"/>
    <row r="16125" x14ac:dyDescent="0.2"/>
    <row r="16126" x14ac:dyDescent="0.2"/>
    <row r="16127" x14ac:dyDescent="0.2"/>
    <row r="16128" x14ac:dyDescent="0.2"/>
    <row r="16129" x14ac:dyDescent="0.2"/>
    <row r="16130" x14ac:dyDescent="0.2"/>
    <row r="16131" x14ac:dyDescent="0.2"/>
    <row r="16132" x14ac:dyDescent="0.2"/>
    <row r="16133" x14ac:dyDescent="0.2"/>
    <row r="16134" x14ac:dyDescent="0.2"/>
    <row r="16135" x14ac:dyDescent="0.2"/>
    <row r="16136" x14ac:dyDescent="0.2"/>
    <row r="16137" x14ac:dyDescent="0.2"/>
    <row r="16138" x14ac:dyDescent="0.2"/>
    <row r="16139" x14ac:dyDescent="0.2"/>
    <row r="16140" x14ac:dyDescent="0.2"/>
    <row r="16141" x14ac:dyDescent="0.2"/>
    <row r="16142" x14ac:dyDescent="0.2"/>
    <row r="16143" x14ac:dyDescent="0.2"/>
    <row r="16144" x14ac:dyDescent="0.2"/>
    <row r="16145" x14ac:dyDescent="0.2"/>
    <row r="16146" x14ac:dyDescent="0.2"/>
    <row r="16147" x14ac:dyDescent="0.2"/>
    <row r="16148" x14ac:dyDescent="0.2"/>
    <row r="16149" x14ac:dyDescent="0.2"/>
    <row r="16150" x14ac:dyDescent="0.2"/>
    <row r="16151" x14ac:dyDescent="0.2"/>
    <row r="16152" x14ac:dyDescent="0.2"/>
    <row r="16153" x14ac:dyDescent="0.2"/>
    <row r="16154" x14ac:dyDescent="0.2"/>
    <row r="16155" x14ac:dyDescent="0.2"/>
    <row r="16156" x14ac:dyDescent="0.2"/>
    <row r="16157" x14ac:dyDescent="0.2"/>
    <row r="16158" x14ac:dyDescent="0.2"/>
    <row r="16159" x14ac:dyDescent="0.2"/>
    <row r="16160" x14ac:dyDescent="0.2"/>
    <row r="16161" x14ac:dyDescent="0.2"/>
    <row r="16162" x14ac:dyDescent="0.2"/>
    <row r="16163" x14ac:dyDescent="0.2"/>
    <row r="16164" x14ac:dyDescent="0.2"/>
    <row r="16165" x14ac:dyDescent="0.2"/>
    <row r="16166" x14ac:dyDescent="0.2"/>
    <row r="16167" x14ac:dyDescent="0.2"/>
    <row r="16168" x14ac:dyDescent="0.2"/>
    <row r="16169" x14ac:dyDescent="0.2"/>
    <row r="16170" x14ac:dyDescent="0.2"/>
    <row r="16171" x14ac:dyDescent="0.2"/>
    <row r="16172" x14ac:dyDescent="0.2"/>
    <row r="16173" x14ac:dyDescent="0.2"/>
    <row r="16174" x14ac:dyDescent="0.2"/>
    <row r="16175" x14ac:dyDescent="0.2"/>
    <row r="16176" x14ac:dyDescent="0.2"/>
    <row r="16177" x14ac:dyDescent="0.2"/>
    <row r="16178" x14ac:dyDescent="0.2"/>
    <row r="16179" x14ac:dyDescent="0.2"/>
    <row r="16180" x14ac:dyDescent="0.2"/>
    <row r="16181" x14ac:dyDescent="0.2"/>
    <row r="16182" x14ac:dyDescent="0.2"/>
    <row r="16183" x14ac:dyDescent="0.2"/>
    <row r="16184" x14ac:dyDescent="0.2"/>
    <row r="16185" x14ac:dyDescent="0.2"/>
    <row r="16186" x14ac:dyDescent="0.2"/>
    <row r="16187" x14ac:dyDescent="0.2"/>
    <row r="16188" x14ac:dyDescent="0.2"/>
    <row r="16189" x14ac:dyDescent="0.2"/>
    <row r="16190" x14ac:dyDescent="0.2"/>
    <row r="16191" x14ac:dyDescent="0.2"/>
    <row r="16192" x14ac:dyDescent="0.2"/>
    <row r="16193" x14ac:dyDescent="0.2"/>
    <row r="16194" x14ac:dyDescent="0.2"/>
    <row r="16195" x14ac:dyDescent="0.2"/>
    <row r="16196" x14ac:dyDescent="0.2"/>
    <row r="16197" x14ac:dyDescent="0.2"/>
    <row r="16198" x14ac:dyDescent="0.2"/>
    <row r="16199" x14ac:dyDescent="0.2"/>
    <row r="16200" x14ac:dyDescent="0.2"/>
    <row r="16201" x14ac:dyDescent="0.2"/>
    <row r="16202" x14ac:dyDescent="0.2"/>
    <row r="16203" x14ac:dyDescent="0.2"/>
    <row r="16204" x14ac:dyDescent="0.2"/>
    <row r="16205" x14ac:dyDescent="0.2"/>
    <row r="16206" x14ac:dyDescent="0.2"/>
    <row r="16207" x14ac:dyDescent="0.2"/>
    <row r="16208" x14ac:dyDescent="0.2"/>
    <row r="16209" x14ac:dyDescent="0.2"/>
    <row r="16210" x14ac:dyDescent="0.2"/>
    <row r="16211" x14ac:dyDescent="0.2"/>
    <row r="16212" x14ac:dyDescent="0.2"/>
    <row r="16213" x14ac:dyDescent="0.2"/>
    <row r="16214" x14ac:dyDescent="0.2"/>
    <row r="16215" x14ac:dyDescent="0.2"/>
    <row r="16216" x14ac:dyDescent="0.2"/>
    <row r="16217" x14ac:dyDescent="0.2"/>
    <row r="16218" x14ac:dyDescent="0.2"/>
    <row r="16219" x14ac:dyDescent="0.2"/>
    <row r="16220" x14ac:dyDescent="0.2"/>
    <row r="16221" x14ac:dyDescent="0.2"/>
    <row r="16222" x14ac:dyDescent="0.2"/>
    <row r="16223" x14ac:dyDescent="0.2"/>
    <row r="16224" x14ac:dyDescent="0.2"/>
    <row r="16225" x14ac:dyDescent="0.2"/>
    <row r="16226" x14ac:dyDescent="0.2"/>
    <row r="16227" x14ac:dyDescent="0.2"/>
    <row r="16228" x14ac:dyDescent="0.2"/>
    <row r="16229" x14ac:dyDescent="0.2"/>
    <row r="16230" x14ac:dyDescent="0.2"/>
    <row r="16231" x14ac:dyDescent="0.2"/>
    <row r="16232" x14ac:dyDescent="0.2"/>
    <row r="16233" x14ac:dyDescent="0.2"/>
    <row r="16234" x14ac:dyDescent="0.2"/>
    <row r="16235" x14ac:dyDescent="0.2"/>
    <row r="16236" x14ac:dyDescent="0.2"/>
    <row r="16237" x14ac:dyDescent="0.2"/>
    <row r="16238" x14ac:dyDescent="0.2"/>
    <row r="16239" x14ac:dyDescent="0.2"/>
    <row r="16240" x14ac:dyDescent="0.2"/>
    <row r="16241" x14ac:dyDescent="0.2"/>
    <row r="16242" x14ac:dyDescent="0.2"/>
    <row r="16243" x14ac:dyDescent="0.2"/>
    <row r="16244" x14ac:dyDescent="0.2"/>
    <row r="16245" x14ac:dyDescent="0.2"/>
    <row r="16246" x14ac:dyDescent="0.2"/>
    <row r="16247" x14ac:dyDescent="0.2"/>
    <row r="16248" x14ac:dyDescent="0.2"/>
    <row r="16249" x14ac:dyDescent="0.2"/>
    <row r="16250" x14ac:dyDescent="0.2"/>
    <row r="16251" x14ac:dyDescent="0.2"/>
    <row r="16252" x14ac:dyDescent="0.2"/>
    <row r="16253" x14ac:dyDescent="0.2"/>
    <row r="16254" x14ac:dyDescent="0.2"/>
    <row r="16255" x14ac:dyDescent="0.2"/>
    <row r="16256" x14ac:dyDescent="0.2"/>
    <row r="16257" x14ac:dyDescent="0.2"/>
    <row r="16258" x14ac:dyDescent="0.2"/>
    <row r="16259" x14ac:dyDescent="0.2"/>
    <row r="16260" x14ac:dyDescent="0.2"/>
    <row r="16261" x14ac:dyDescent="0.2"/>
    <row r="16262" x14ac:dyDescent="0.2"/>
    <row r="16263" x14ac:dyDescent="0.2"/>
    <row r="16264" x14ac:dyDescent="0.2"/>
    <row r="16265" x14ac:dyDescent="0.2"/>
    <row r="16266" x14ac:dyDescent="0.2"/>
    <row r="16267" x14ac:dyDescent="0.2"/>
    <row r="16268" x14ac:dyDescent="0.2"/>
    <row r="16269" x14ac:dyDescent="0.2"/>
    <row r="16270" x14ac:dyDescent="0.2"/>
    <row r="16271" x14ac:dyDescent="0.2"/>
    <row r="16272" x14ac:dyDescent="0.2"/>
    <row r="16273" x14ac:dyDescent="0.2"/>
    <row r="16274" x14ac:dyDescent="0.2"/>
    <row r="16275" x14ac:dyDescent="0.2"/>
    <row r="16276" x14ac:dyDescent="0.2"/>
    <row r="16277" x14ac:dyDescent="0.2"/>
    <row r="16278" x14ac:dyDescent="0.2"/>
    <row r="16279" x14ac:dyDescent="0.2"/>
    <row r="16280" x14ac:dyDescent="0.2"/>
    <row r="16281" x14ac:dyDescent="0.2"/>
    <row r="16282" x14ac:dyDescent="0.2"/>
    <row r="16283" x14ac:dyDescent="0.2"/>
    <row r="16284" x14ac:dyDescent="0.2"/>
    <row r="16285" x14ac:dyDescent="0.2"/>
    <row r="16286" x14ac:dyDescent="0.2"/>
    <row r="16287" x14ac:dyDescent="0.2"/>
    <row r="16288" x14ac:dyDescent="0.2"/>
    <row r="16289" x14ac:dyDescent="0.2"/>
    <row r="16290" x14ac:dyDescent="0.2"/>
    <row r="16291" x14ac:dyDescent="0.2"/>
    <row r="16292" x14ac:dyDescent="0.2"/>
    <row r="16293" x14ac:dyDescent="0.2"/>
    <row r="16294" x14ac:dyDescent="0.2"/>
    <row r="16295" x14ac:dyDescent="0.2"/>
    <row r="16296" x14ac:dyDescent="0.2"/>
    <row r="16297" x14ac:dyDescent="0.2"/>
    <row r="16298" x14ac:dyDescent="0.2"/>
    <row r="16299" x14ac:dyDescent="0.2"/>
    <row r="16300" x14ac:dyDescent="0.2"/>
    <row r="16301" x14ac:dyDescent="0.2"/>
    <row r="16302" x14ac:dyDescent="0.2"/>
    <row r="16303" x14ac:dyDescent="0.2"/>
    <row r="16304" x14ac:dyDescent="0.2"/>
    <row r="16305" x14ac:dyDescent="0.2"/>
    <row r="16306" x14ac:dyDescent="0.2"/>
    <row r="16307" x14ac:dyDescent="0.2"/>
    <row r="16308" x14ac:dyDescent="0.2"/>
    <row r="16309" x14ac:dyDescent="0.2"/>
    <row r="16310" x14ac:dyDescent="0.2"/>
    <row r="16311" x14ac:dyDescent="0.2"/>
    <row r="16312" x14ac:dyDescent="0.2"/>
    <row r="16313" x14ac:dyDescent="0.2"/>
    <row r="16314" x14ac:dyDescent="0.2"/>
    <row r="16315" x14ac:dyDescent="0.2"/>
    <row r="16316" x14ac:dyDescent="0.2"/>
    <row r="16317" x14ac:dyDescent="0.2"/>
    <row r="16318" x14ac:dyDescent="0.2"/>
    <row r="16319" x14ac:dyDescent="0.2"/>
    <row r="16320" x14ac:dyDescent="0.2"/>
    <row r="16321" x14ac:dyDescent="0.2"/>
    <row r="16322" x14ac:dyDescent="0.2"/>
    <row r="16323" x14ac:dyDescent="0.2"/>
    <row r="16324" x14ac:dyDescent="0.2"/>
    <row r="16325" x14ac:dyDescent="0.2"/>
    <row r="16326" x14ac:dyDescent="0.2"/>
    <row r="16327" x14ac:dyDescent="0.2"/>
    <row r="16328" x14ac:dyDescent="0.2"/>
    <row r="16329" x14ac:dyDescent="0.2"/>
    <row r="16330" x14ac:dyDescent="0.2"/>
    <row r="16331" x14ac:dyDescent="0.2"/>
    <row r="16332" x14ac:dyDescent="0.2"/>
    <row r="16333" x14ac:dyDescent="0.2"/>
    <row r="16334" x14ac:dyDescent="0.2"/>
    <row r="16335" x14ac:dyDescent="0.2"/>
    <row r="16336" x14ac:dyDescent="0.2"/>
    <row r="16337" x14ac:dyDescent="0.2"/>
    <row r="16338" x14ac:dyDescent="0.2"/>
    <row r="16339" x14ac:dyDescent="0.2"/>
    <row r="16340" x14ac:dyDescent="0.2"/>
    <row r="16341" x14ac:dyDescent="0.2"/>
    <row r="16342" x14ac:dyDescent="0.2"/>
    <row r="16343" x14ac:dyDescent="0.2"/>
    <row r="16344" x14ac:dyDescent="0.2"/>
    <row r="16345" x14ac:dyDescent="0.2"/>
    <row r="16346" x14ac:dyDescent="0.2"/>
    <row r="16347" x14ac:dyDescent="0.2"/>
    <row r="16348" x14ac:dyDescent="0.2"/>
    <row r="16349" x14ac:dyDescent="0.2"/>
    <row r="16350" x14ac:dyDescent="0.2"/>
    <row r="16351" x14ac:dyDescent="0.2"/>
    <row r="16352" x14ac:dyDescent="0.2"/>
    <row r="16353" x14ac:dyDescent="0.2"/>
    <row r="16354" x14ac:dyDescent="0.2"/>
    <row r="16355" x14ac:dyDescent="0.2"/>
    <row r="16356" x14ac:dyDescent="0.2"/>
    <row r="16357" x14ac:dyDescent="0.2"/>
    <row r="16358" x14ac:dyDescent="0.2"/>
    <row r="16359" x14ac:dyDescent="0.2"/>
    <row r="16360" x14ac:dyDescent="0.2"/>
    <row r="16361" x14ac:dyDescent="0.2"/>
    <row r="16362" x14ac:dyDescent="0.2"/>
    <row r="16363" x14ac:dyDescent="0.2"/>
    <row r="16364" x14ac:dyDescent="0.2"/>
    <row r="16365" x14ac:dyDescent="0.2"/>
    <row r="16366" x14ac:dyDescent="0.2"/>
    <row r="16367" x14ac:dyDescent="0.2"/>
    <row r="16368" x14ac:dyDescent="0.2"/>
    <row r="16369" x14ac:dyDescent="0.2"/>
    <row r="16370" x14ac:dyDescent="0.2"/>
    <row r="16371" x14ac:dyDescent="0.2"/>
    <row r="16372" x14ac:dyDescent="0.2"/>
    <row r="16373" x14ac:dyDescent="0.2"/>
    <row r="16374" x14ac:dyDescent="0.2"/>
    <row r="16375" x14ac:dyDescent="0.2"/>
    <row r="16376" x14ac:dyDescent="0.2"/>
    <row r="16377" x14ac:dyDescent="0.2"/>
    <row r="16378" x14ac:dyDescent="0.2"/>
    <row r="16379" x14ac:dyDescent="0.2"/>
    <row r="16380" x14ac:dyDescent="0.2"/>
    <row r="16381" x14ac:dyDescent="0.2"/>
    <row r="16382" x14ac:dyDescent="0.2"/>
    <row r="16383" x14ac:dyDescent="0.2"/>
    <row r="16384" x14ac:dyDescent="0.2"/>
    <row r="16385" x14ac:dyDescent="0.2"/>
    <row r="16386" x14ac:dyDescent="0.2"/>
    <row r="16387" x14ac:dyDescent="0.2"/>
    <row r="16388" x14ac:dyDescent="0.2"/>
    <row r="16389" x14ac:dyDescent="0.2"/>
    <row r="16390" x14ac:dyDescent="0.2"/>
    <row r="16391" x14ac:dyDescent="0.2"/>
    <row r="16392" x14ac:dyDescent="0.2"/>
    <row r="16393" x14ac:dyDescent="0.2"/>
    <row r="16394" x14ac:dyDescent="0.2"/>
    <row r="16395" x14ac:dyDescent="0.2"/>
    <row r="16396" x14ac:dyDescent="0.2"/>
    <row r="16397" x14ac:dyDescent="0.2"/>
    <row r="16398" x14ac:dyDescent="0.2"/>
    <row r="16399" x14ac:dyDescent="0.2"/>
    <row r="16400" x14ac:dyDescent="0.2"/>
    <row r="16401" x14ac:dyDescent="0.2"/>
    <row r="16402" x14ac:dyDescent="0.2"/>
    <row r="16403" x14ac:dyDescent="0.2"/>
    <row r="16404" x14ac:dyDescent="0.2"/>
    <row r="16405" x14ac:dyDescent="0.2"/>
    <row r="16406" x14ac:dyDescent="0.2"/>
    <row r="16407" x14ac:dyDescent="0.2"/>
    <row r="16408" x14ac:dyDescent="0.2"/>
    <row r="16409" x14ac:dyDescent="0.2"/>
    <row r="16410" x14ac:dyDescent="0.2"/>
    <row r="16411" x14ac:dyDescent="0.2"/>
    <row r="16412" x14ac:dyDescent="0.2"/>
    <row r="16413" x14ac:dyDescent="0.2"/>
    <row r="16414" x14ac:dyDescent="0.2"/>
    <row r="16415" x14ac:dyDescent="0.2"/>
    <row r="16416" x14ac:dyDescent="0.2"/>
    <row r="16417" x14ac:dyDescent="0.2"/>
    <row r="16418" x14ac:dyDescent="0.2"/>
    <row r="16419" x14ac:dyDescent="0.2"/>
    <row r="16420" x14ac:dyDescent="0.2"/>
    <row r="16421" x14ac:dyDescent="0.2"/>
    <row r="16422" x14ac:dyDescent="0.2"/>
    <row r="16423" x14ac:dyDescent="0.2"/>
    <row r="16424" x14ac:dyDescent="0.2"/>
    <row r="16425" x14ac:dyDescent="0.2"/>
    <row r="16426" x14ac:dyDescent="0.2"/>
    <row r="16427" x14ac:dyDescent="0.2"/>
    <row r="16428" x14ac:dyDescent="0.2"/>
    <row r="16429" x14ac:dyDescent="0.2"/>
    <row r="16430" x14ac:dyDescent="0.2"/>
    <row r="16431" x14ac:dyDescent="0.2"/>
    <row r="16432" x14ac:dyDescent="0.2"/>
    <row r="16433" x14ac:dyDescent="0.2"/>
    <row r="16434" x14ac:dyDescent="0.2"/>
    <row r="16435" x14ac:dyDescent="0.2"/>
    <row r="16436" x14ac:dyDescent="0.2"/>
    <row r="16437" x14ac:dyDescent="0.2"/>
    <row r="16438" x14ac:dyDescent="0.2"/>
    <row r="16439" x14ac:dyDescent="0.2"/>
    <row r="16440" x14ac:dyDescent="0.2"/>
    <row r="16441" x14ac:dyDescent="0.2"/>
    <row r="16442" x14ac:dyDescent="0.2"/>
    <row r="16443" x14ac:dyDescent="0.2"/>
    <row r="16444" x14ac:dyDescent="0.2"/>
    <row r="16445" x14ac:dyDescent="0.2"/>
    <row r="16446" x14ac:dyDescent="0.2"/>
    <row r="16447" x14ac:dyDescent="0.2"/>
    <row r="16448" x14ac:dyDescent="0.2"/>
    <row r="16449" x14ac:dyDescent="0.2"/>
    <row r="16450" x14ac:dyDescent="0.2"/>
    <row r="16451" x14ac:dyDescent="0.2"/>
    <row r="16452" x14ac:dyDescent="0.2"/>
    <row r="16453" x14ac:dyDescent="0.2"/>
    <row r="16454" x14ac:dyDescent="0.2"/>
    <row r="16455" x14ac:dyDescent="0.2"/>
    <row r="16456" x14ac:dyDescent="0.2"/>
    <row r="16457" x14ac:dyDescent="0.2"/>
    <row r="16458" x14ac:dyDescent="0.2"/>
    <row r="16459" x14ac:dyDescent="0.2"/>
    <row r="16460" x14ac:dyDescent="0.2"/>
    <row r="16461" x14ac:dyDescent="0.2"/>
    <row r="16462" x14ac:dyDescent="0.2"/>
    <row r="16463" x14ac:dyDescent="0.2"/>
    <row r="16464" x14ac:dyDescent="0.2"/>
    <row r="16465" x14ac:dyDescent="0.2"/>
    <row r="16466" x14ac:dyDescent="0.2"/>
    <row r="16467" x14ac:dyDescent="0.2"/>
    <row r="16468" x14ac:dyDescent="0.2"/>
    <row r="16469" x14ac:dyDescent="0.2"/>
    <row r="16470" x14ac:dyDescent="0.2"/>
    <row r="16471" x14ac:dyDescent="0.2"/>
    <row r="16472" x14ac:dyDescent="0.2"/>
    <row r="16473" x14ac:dyDescent="0.2"/>
    <row r="16474" x14ac:dyDescent="0.2"/>
    <row r="16475" x14ac:dyDescent="0.2"/>
    <row r="16476" x14ac:dyDescent="0.2"/>
    <row r="16477" x14ac:dyDescent="0.2"/>
    <row r="16478" x14ac:dyDescent="0.2"/>
    <row r="16479" x14ac:dyDescent="0.2"/>
    <row r="16480" x14ac:dyDescent="0.2"/>
    <row r="16481" x14ac:dyDescent="0.2"/>
    <row r="16482" x14ac:dyDescent="0.2"/>
    <row r="16483" x14ac:dyDescent="0.2"/>
    <row r="16484" x14ac:dyDescent="0.2"/>
    <row r="16485" x14ac:dyDescent="0.2"/>
    <row r="16486" x14ac:dyDescent="0.2"/>
    <row r="16487" x14ac:dyDescent="0.2"/>
    <row r="16488" x14ac:dyDescent="0.2"/>
    <row r="16489" x14ac:dyDescent="0.2"/>
    <row r="16490" x14ac:dyDescent="0.2"/>
    <row r="16491" x14ac:dyDescent="0.2"/>
    <row r="16492" x14ac:dyDescent="0.2"/>
    <row r="16493" x14ac:dyDescent="0.2"/>
    <row r="16494" x14ac:dyDescent="0.2"/>
    <row r="16495" x14ac:dyDescent="0.2"/>
    <row r="16496" x14ac:dyDescent="0.2"/>
    <row r="16497" x14ac:dyDescent="0.2"/>
    <row r="16498" x14ac:dyDescent="0.2"/>
    <row r="16499" x14ac:dyDescent="0.2"/>
    <row r="16500" x14ac:dyDescent="0.2"/>
    <row r="16501" x14ac:dyDescent="0.2"/>
    <row r="16502" x14ac:dyDescent="0.2"/>
    <row r="16503" x14ac:dyDescent="0.2"/>
    <row r="16504" x14ac:dyDescent="0.2"/>
    <row r="16505" x14ac:dyDescent="0.2"/>
    <row r="16506" x14ac:dyDescent="0.2"/>
    <row r="16507" x14ac:dyDescent="0.2"/>
    <row r="16508" x14ac:dyDescent="0.2"/>
    <row r="16509" x14ac:dyDescent="0.2"/>
    <row r="16510" x14ac:dyDescent="0.2"/>
    <row r="16511" x14ac:dyDescent="0.2"/>
    <row r="16512" x14ac:dyDescent="0.2"/>
    <row r="16513" x14ac:dyDescent="0.2"/>
    <row r="16514" x14ac:dyDescent="0.2"/>
    <row r="16515" x14ac:dyDescent="0.2"/>
    <row r="16516" x14ac:dyDescent="0.2"/>
    <row r="16517" x14ac:dyDescent="0.2"/>
    <row r="16518" x14ac:dyDescent="0.2"/>
    <row r="16519" x14ac:dyDescent="0.2"/>
    <row r="16520" x14ac:dyDescent="0.2"/>
    <row r="16521" x14ac:dyDescent="0.2"/>
    <row r="16522" x14ac:dyDescent="0.2"/>
    <row r="16523" x14ac:dyDescent="0.2"/>
    <row r="16524" x14ac:dyDescent="0.2"/>
    <row r="16525" x14ac:dyDescent="0.2"/>
    <row r="16526" x14ac:dyDescent="0.2"/>
    <row r="16527" x14ac:dyDescent="0.2"/>
    <row r="16528" x14ac:dyDescent="0.2"/>
    <row r="16529" x14ac:dyDescent="0.2"/>
    <row r="16530" x14ac:dyDescent="0.2"/>
    <row r="16531" x14ac:dyDescent="0.2"/>
    <row r="16532" x14ac:dyDescent="0.2"/>
    <row r="16533" x14ac:dyDescent="0.2"/>
    <row r="16534" x14ac:dyDescent="0.2"/>
    <row r="16535" x14ac:dyDescent="0.2"/>
    <row r="16536" x14ac:dyDescent="0.2"/>
    <row r="16537" x14ac:dyDescent="0.2"/>
    <row r="16538" x14ac:dyDescent="0.2"/>
    <row r="16539" x14ac:dyDescent="0.2"/>
    <row r="16540" x14ac:dyDescent="0.2"/>
    <row r="16541" x14ac:dyDescent="0.2"/>
    <row r="16542" x14ac:dyDescent="0.2"/>
    <row r="16543" x14ac:dyDescent="0.2"/>
    <row r="16544" x14ac:dyDescent="0.2"/>
    <row r="16545" x14ac:dyDescent="0.2"/>
    <row r="16546" x14ac:dyDescent="0.2"/>
    <row r="16547" x14ac:dyDescent="0.2"/>
    <row r="16548" x14ac:dyDescent="0.2"/>
    <row r="16549" x14ac:dyDescent="0.2"/>
    <row r="16550" x14ac:dyDescent="0.2"/>
    <row r="16551" x14ac:dyDescent="0.2"/>
    <row r="16552" x14ac:dyDescent="0.2"/>
    <row r="16553" x14ac:dyDescent="0.2"/>
    <row r="16554" x14ac:dyDescent="0.2"/>
    <row r="16555" x14ac:dyDescent="0.2"/>
    <row r="16556" x14ac:dyDescent="0.2"/>
    <row r="16557" x14ac:dyDescent="0.2"/>
    <row r="16558" x14ac:dyDescent="0.2"/>
    <row r="16559" x14ac:dyDescent="0.2"/>
    <row r="16560" x14ac:dyDescent="0.2"/>
    <row r="16561" x14ac:dyDescent="0.2"/>
    <row r="16562" x14ac:dyDescent="0.2"/>
    <row r="16563" x14ac:dyDescent="0.2"/>
    <row r="16564" x14ac:dyDescent="0.2"/>
    <row r="16565" x14ac:dyDescent="0.2"/>
    <row r="16566" x14ac:dyDescent="0.2"/>
    <row r="16567" x14ac:dyDescent="0.2"/>
    <row r="16568" x14ac:dyDescent="0.2"/>
    <row r="16569" x14ac:dyDescent="0.2"/>
    <row r="16570" x14ac:dyDescent="0.2"/>
    <row r="16571" x14ac:dyDescent="0.2"/>
    <row r="16572" x14ac:dyDescent="0.2"/>
    <row r="16573" x14ac:dyDescent="0.2"/>
    <row r="16574" x14ac:dyDescent="0.2"/>
    <row r="16575" x14ac:dyDescent="0.2"/>
    <row r="16576" x14ac:dyDescent="0.2"/>
    <row r="16577" x14ac:dyDescent="0.2"/>
    <row r="16578" x14ac:dyDescent="0.2"/>
    <row r="16579" x14ac:dyDescent="0.2"/>
    <row r="16580" x14ac:dyDescent="0.2"/>
    <row r="16581" x14ac:dyDescent="0.2"/>
    <row r="16582" x14ac:dyDescent="0.2"/>
    <row r="16583" x14ac:dyDescent="0.2"/>
    <row r="16584" x14ac:dyDescent="0.2"/>
    <row r="16585" x14ac:dyDescent="0.2"/>
    <row r="16586" x14ac:dyDescent="0.2"/>
    <row r="16587" x14ac:dyDescent="0.2"/>
    <row r="16588" x14ac:dyDescent="0.2"/>
    <row r="16589" x14ac:dyDescent="0.2"/>
    <row r="16590" x14ac:dyDescent="0.2"/>
    <row r="16591" x14ac:dyDescent="0.2"/>
    <row r="16592" x14ac:dyDescent="0.2"/>
    <row r="16593" x14ac:dyDescent="0.2"/>
    <row r="16594" x14ac:dyDescent="0.2"/>
    <row r="16595" x14ac:dyDescent="0.2"/>
    <row r="16596" x14ac:dyDescent="0.2"/>
    <row r="16597" x14ac:dyDescent="0.2"/>
    <row r="16598" x14ac:dyDescent="0.2"/>
    <row r="16599" x14ac:dyDescent="0.2"/>
    <row r="16600" x14ac:dyDescent="0.2"/>
    <row r="16601" x14ac:dyDescent="0.2"/>
    <row r="16602" x14ac:dyDescent="0.2"/>
    <row r="16603" x14ac:dyDescent="0.2"/>
    <row r="16604" x14ac:dyDescent="0.2"/>
    <row r="16605" x14ac:dyDescent="0.2"/>
    <row r="16606" x14ac:dyDescent="0.2"/>
    <row r="16607" x14ac:dyDescent="0.2"/>
    <row r="16608" x14ac:dyDescent="0.2"/>
    <row r="16609" x14ac:dyDescent="0.2"/>
    <row r="16610" x14ac:dyDescent="0.2"/>
    <row r="16611" x14ac:dyDescent="0.2"/>
    <row r="16612" x14ac:dyDescent="0.2"/>
    <row r="16613" x14ac:dyDescent="0.2"/>
    <row r="16614" x14ac:dyDescent="0.2"/>
    <row r="16615" x14ac:dyDescent="0.2"/>
    <row r="16616" x14ac:dyDescent="0.2"/>
    <row r="16617" x14ac:dyDescent="0.2"/>
    <row r="16618" x14ac:dyDescent="0.2"/>
    <row r="16619" x14ac:dyDescent="0.2"/>
    <row r="16620" x14ac:dyDescent="0.2"/>
    <row r="16621" x14ac:dyDescent="0.2"/>
    <row r="16622" x14ac:dyDescent="0.2"/>
    <row r="16623" x14ac:dyDescent="0.2"/>
    <row r="16624" x14ac:dyDescent="0.2"/>
    <row r="16625" x14ac:dyDescent="0.2"/>
    <row r="16626" x14ac:dyDescent="0.2"/>
    <row r="16627" x14ac:dyDescent="0.2"/>
    <row r="16628" x14ac:dyDescent="0.2"/>
    <row r="16629" x14ac:dyDescent="0.2"/>
    <row r="16630" x14ac:dyDescent="0.2"/>
    <row r="16631" x14ac:dyDescent="0.2"/>
    <row r="16632" x14ac:dyDescent="0.2"/>
    <row r="16633" x14ac:dyDescent="0.2"/>
    <row r="16634" x14ac:dyDescent="0.2"/>
    <row r="16635" x14ac:dyDescent="0.2"/>
    <row r="16636" x14ac:dyDescent="0.2"/>
    <row r="16637" x14ac:dyDescent="0.2"/>
    <row r="16638" x14ac:dyDescent="0.2"/>
    <row r="16639" x14ac:dyDescent="0.2"/>
    <row r="16640" x14ac:dyDescent="0.2"/>
    <row r="16641" x14ac:dyDescent="0.2"/>
    <row r="16642" x14ac:dyDescent="0.2"/>
    <row r="16643" x14ac:dyDescent="0.2"/>
    <row r="16644" x14ac:dyDescent="0.2"/>
    <row r="16645" x14ac:dyDescent="0.2"/>
    <row r="16646" x14ac:dyDescent="0.2"/>
    <row r="16647" x14ac:dyDescent="0.2"/>
    <row r="16648" x14ac:dyDescent="0.2"/>
    <row r="16649" x14ac:dyDescent="0.2"/>
    <row r="16650" x14ac:dyDescent="0.2"/>
    <row r="16651" x14ac:dyDescent="0.2"/>
    <row r="16652" x14ac:dyDescent="0.2"/>
    <row r="16653" x14ac:dyDescent="0.2"/>
    <row r="16654" x14ac:dyDescent="0.2"/>
    <row r="16655" x14ac:dyDescent="0.2"/>
    <row r="16656" x14ac:dyDescent="0.2"/>
    <row r="16657" x14ac:dyDescent="0.2"/>
    <row r="16658" x14ac:dyDescent="0.2"/>
    <row r="16659" x14ac:dyDescent="0.2"/>
    <row r="16660" x14ac:dyDescent="0.2"/>
    <row r="16661" x14ac:dyDescent="0.2"/>
    <row r="16662" x14ac:dyDescent="0.2"/>
    <row r="16663" x14ac:dyDescent="0.2"/>
    <row r="16664" x14ac:dyDescent="0.2"/>
    <row r="16665" x14ac:dyDescent="0.2"/>
    <row r="16666" x14ac:dyDescent="0.2"/>
    <row r="16667" x14ac:dyDescent="0.2"/>
    <row r="16668" x14ac:dyDescent="0.2"/>
    <row r="16669" x14ac:dyDescent="0.2"/>
    <row r="16670" x14ac:dyDescent="0.2"/>
    <row r="16671" x14ac:dyDescent="0.2"/>
    <row r="16672" x14ac:dyDescent="0.2"/>
    <row r="16673" x14ac:dyDescent="0.2"/>
    <row r="16674" x14ac:dyDescent="0.2"/>
    <row r="16675" x14ac:dyDescent="0.2"/>
    <row r="16676" x14ac:dyDescent="0.2"/>
    <row r="16677" x14ac:dyDescent="0.2"/>
    <row r="16678" x14ac:dyDescent="0.2"/>
    <row r="16679" x14ac:dyDescent="0.2"/>
    <row r="16680" x14ac:dyDescent="0.2"/>
    <row r="16681" x14ac:dyDescent="0.2"/>
    <row r="16682" x14ac:dyDescent="0.2"/>
    <row r="16683" x14ac:dyDescent="0.2"/>
    <row r="16684" x14ac:dyDescent="0.2"/>
    <row r="16685" x14ac:dyDescent="0.2"/>
    <row r="16686" x14ac:dyDescent="0.2"/>
    <row r="16687" x14ac:dyDescent="0.2"/>
    <row r="16688" x14ac:dyDescent="0.2"/>
    <row r="16689" x14ac:dyDescent="0.2"/>
    <row r="16690" x14ac:dyDescent="0.2"/>
    <row r="16691" x14ac:dyDescent="0.2"/>
    <row r="16692" x14ac:dyDescent="0.2"/>
    <row r="16693" x14ac:dyDescent="0.2"/>
    <row r="16694" x14ac:dyDescent="0.2"/>
    <row r="16695" x14ac:dyDescent="0.2"/>
    <row r="16696" x14ac:dyDescent="0.2"/>
    <row r="16697" x14ac:dyDescent="0.2"/>
    <row r="16698" x14ac:dyDescent="0.2"/>
    <row r="16699" x14ac:dyDescent="0.2"/>
    <row r="16700" x14ac:dyDescent="0.2"/>
    <row r="16701" x14ac:dyDescent="0.2"/>
    <row r="16702" x14ac:dyDescent="0.2"/>
    <row r="16703" x14ac:dyDescent="0.2"/>
    <row r="16704" x14ac:dyDescent="0.2"/>
    <row r="16705" x14ac:dyDescent="0.2"/>
    <row r="16706" x14ac:dyDescent="0.2"/>
    <row r="16707" x14ac:dyDescent="0.2"/>
    <row r="16708" x14ac:dyDescent="0.2"/>
    <row r="16709" x14ac:dyDescent="0.2"/>
    <row r="16710" x14ac:dyDescent="0.2"/>
    <row r="16711" x14ac:dyDescent="0.2"/>
    <row r="16712" x14ac:dyDescent="0.2"/>
    <row r="16713" x14ac:dyDescent="0.2"/>
    <row r="16714" x14ac:dyDescent="0.2"/>
    <row r="16715" x14ac:dyDescent="0.2"/>
    <row r="16716" x14ac:dyDescent="0.2"/>
    <row r="16717" x14ac:dyDescent="0.2"/>
    <row r="16718" x14ac:dyDescent="0.2"/>
    <row r="16719" x14ac:dyDescent="0.2"/>
    <row r="16720" x14ac:dyDescent="0.2"/>
    <row r="16721" x14ac:dyDescent="0.2"/>
    <row r="16722" x14ac:dyDescent="0.2"/>
    <row r="16723" x14ac:dyDescent="0.2"/>
    <row r="16724" x14ac:dyDescent="0.2"/>
    <row r="16725" x14ac:dyDescent="0.2"/>
    <row r="16726" x14ac:dyDescent="0.2"/>
    <row r="16727" x14ac:dyDescent="0.2"/>
    <row r="16728" x14ac:dyDescent="0.2"/>
    <row r="16729" x14ac:dyDescent="0.2"/>
    <row r="16730" x14ac:dyDescent="0.2"/>
    <row r="16731" x14ac:dyDescent="0.2"/>
    <row r="16732" x14ac:dyDescent="0.2"/>
    <row r="16733" x14ac:dyDescent="0.2"/>
    <row r="16734" x14ac:dyDescent="0.2"/>
    <row r="16735" x14ac:dyDescent="0.2"/>
    <row r="16736" x14ac:dyDescent="0.2"/>
    <row r="16737" x14ac:dyDescent="0.2"/>
    <row r="16738" x14ac:dyDescent="0.2"/>
    <row r="16739" x14ac:dyDescent="0.2"/>
    <row r="16740" x14ac:dyDescent="0.2"/>
    <row r="16741" x14ac:dyDescent="0.2"/>
    <row r="16742" x14ac:dyDescent="0.2"/>
    <row r="16743" x14ac:dyDescent="0.2"/>
    <row r="16744" x14ac:dyDescent="0.2"/>
    <row r="16745" x14ac:dyDescent="0.2"/>
    <row r="16746" x14ac:dyDescent="0.2"/>
    <row r="16747" x14ac:dyDescent="0.2"/>
    <row r="16748" x14ac:dyDescent="0.2"/>
    <row r="16749" x14ac:dyDescent="0.2"/>
    <row r="16750" x14ac:dyDescent="0.2"/>
    <row r="16751" x14ac:dyDescent="0.2"/>
    <row r="16752" x14ac:dyDescent="0.2"/>
    <row r="16753" x14ac:dyDescent="0.2"/>
    <row r="16754" x14ac:dyDescent="0.2"/>
    <row r="16755" x14ac:dyDescent="0.2"/>
    <row r="16756" x14ac:dyDescent="0.2"/>
    <row r="16757" x14ac:dyDescent="0.2"/>
    <row r="16758" x14ac:dyDescent="0.2"/>
    <row r="16759" x14ac:dyDescent="0.2"/>
    <row r="16760" x14ac:dyDescent="0.2"/>
    <row r="16761" x14ac:dyDescent="0.2"/>
    <row r="16762" x14ac:dyDescent="0.2"/>
    <row r="16763" x14ac:dyDescent="0.2"/>
    <row r="16764" x14ac:dyDescent="0.2"/>
    <row r="16765" x14ac:dyDescent="0.2"/>
    <row r="16766" x14ac:dyDescent="0.2"/>
    <row r="16767" x14ac:dyDescent="0.2"/>
    <row r="16768" x14ac:dyDescent="0.2"/>
    <row r="16769" x14ac:dyDescent="0.2"/>
    <row r="16770" x14ac:dyDescent="0.2"/>
    <row r="16771" x14ac:dyDescent="0.2"/>
    <row r="16772" x14ac:dyDescent="0.2"/>
    <row r="16773" x14ac:dyDescent="0.2"/>
    <row r="16774" x14ac:dyDescent="0.2"/>
    <row r="16775" x14ac:dyDescent="0.2"/>
    <row r="16776" x14ac:dyDescent="0.2"/>
    <row r="16777" x14ac:dyDescent="0.2"/>
    <row r="16778" x14ac:dyDescent="0.2"/>
    <row r="16779" x14ac:dyDescent="0.2"/>
    <row r="16780" x14ac:dyDescent="0.2"/>
    <row r="16781" x14ac:dyDescent="0.2"/>
    <row r="16782" x14ac:dyDescent="0.2"/>
    <row r="16783" x14ac:dyDescent="0.2"/>
    <row r="16784" x14ac:dyDescent="0.2"/>
    <row r="16785" x14ac:dyDescent="0.2"/>
    <row r="16786" x14ac:dyDescent="0.2"/>
    <row r="16787" x14ac:dyDescent="0.2"/>
    <row r="16788" x14ac:dyDescent="0.2"/>
    <row r="16789" x14ac:dyDescent="0.2"/>
    <row r="16790" x14ac:dyDescent="0.2"/>
    <row r="16791" x14ac:dyDescent="0.2"/>
    <row r="16792" x14ac:dyDescent="0.2"/>
    <row r="16793" x14ac:dyDescent="0.2"/>
    <row r="16794" x14ac:dyDescent="0.2"/>
    <row r="16795" x14ac:dyDescent="0.2"/>
    <row r="16796" x14ac:dyDescent="0.2"/>
    <row r="16797" x14ac:dyDescent="0.2"/>
    <row r="16798" x14ac:dyDescent="0.2"/>
    <row r="16799" x14ac:dyDescent="0.2"/>
    <row r="16800" x14ac:dyDescent="0.2"/>
    <row r="16801" x14ac:dyDescent="0.2"/>
    <row r="16802" x14ac:dyDescent="0.2"/>
    <row r="16803" x14ac:dyDescent="0.2"/>
    <row r="16804" x14ac:dyDescent="0.2"/>
    <row r="16805" x14ac:dyDescent="0.2"/>
    <row r="16806" x14ac:dyDescent="0.2"/>
    <row r="16807" x14ac:dyDescent="0.2"/>
    <row r="16808" x14ac:dyDescent="0.2"/>
    <row r="16809" x14ac:dyDescent="0.2"/>
    <row r="16810" x14ac:dyDescent="0.2"/>
    <row r="16811" x14ac:dyDescent="0.2"/>
    <row r="16812" x14ac:dyDescent="0.2"/>
    <row r="16813" x14ac:dyDescent="0.2"/>
    <row r="16814" x14ac:dyDescent="0.2"/>
    <row r="16815" x14ac:dyDescent="0.2"/>
    <row r="16816" x14ac:dyDescent="0.2"/>
    <row r="16817" x14ac:dyDescent="0.2"/>
    <row r="16818" x14ac:dyDescent="0.2"/>
    <row r="16819" x14ac:dyDescent="0.2"/>
    <row r="16820" x14ac:dyDescent="0.2"/>
    <row r="16821" x14ac:dyDescent="0.2"/>
    <row r="16822" x14ac:dyDescent="0.2"/>
    <row r="16823" x14ac:dyDescent="0.2"/>
    <row r="16824" x14ac:dyDescent="0.2"/>
    <row r="16825" x14ac:dyDescent="0.2"/>
    <row r="16826" x14ac:dyDescent="0.2"/>
    <row r="16827" x14ac:dyDescent="0.2"/>
    <row r="16828" x14ac:dyDescent="0.2"/>
    <row r="16829" x14ac:dyDescent="0.2"/>
    <row r="16830" x14ac:dyDescent="0.2"/>
    <row r="16831" x14ac:dyDescent="0.2"/>
    <row r="16832" x14ac:dyDescent="0.2"/>
    <row r="16833" x14ac:dyDescent="0.2"/>
    <row r="16834" x14ac:dyDescent="0.2"/>
    <row r="16835" x14ac:dyDescent="0.2"/>
    <row r="16836" x14ac:dyDescent="0.2"/>
    <row r="16837" x14ac:dyDescent="0.2"/>
    <row r="16838" x14ac:dyDescent="0.2"/>
    <row r="16839" x14ac:dyDescent="0.2"/>
    <row r="16840" x14ac:dyDescent="0.2"/>
    <row r="16841" x14ac:dyDescent="0.2"/>
    <row r="16842" x14ac:dyDescent="0.2"/>
    <row r="16843" x14ac:dyDescent="0.2"/>
    <row r="16844" x14ac:dyDescent="0.2"/>
    <row r="16845" x14ac:dyDescent="0.2"/>
    <row r="16846" x14ac:dyDescent="0.2"/>
    <row r="16847" x14ac:dyDescent="0.2"/>
    <row r="16848" x14ac:dyDescent="0.2"/>
    <row r="16849" x14ac:dyDescent="0.2"/>
    <row r="16850" x14ac:dyDescent="0.2"/>
    <row r="16851" x14ac:dyDescent="0.2"/>
    <row r="16852" x14ac:dyDescent="0.2"/>
    <row r="16853" x14ac:dyDescent="0.2"/>
    <row r="16854" x14ac:dyDescent="0.2"/>
    <row r="16855" x14ac:dyDescent="0.2"/>
    <row r="16856" x14ac:dyDescent="0.2"/>
    <row r="16857" x14ac:dyDescent="0.2"/>
    <row r="16858" x14ac:dyDescent="0.2"/>
    <row r="16859" x14ac:dyDescent="0.2"/>
    <row r="16860" x14ac:dyDescent="0.2"/>
    <row r="16861" x14ac:dyDescent="0.2"/>
    <row r="16862" x14ac:dyDescent="0.2"/>
    <row r="16863" x14ac:dyDescent="0.2"/>
    <row r="16864" x14ac:dyDescent="0.2"/>
    <row r="16865" x14ac:dyDescent="0.2"/>
    <row r="16866" x14ac:dyDescent="0.2"/>
    <row r="16867" x14ac:dyDescent="0.2"/>
    <row r="16868" x14ac:dyDescent="0.2"/>
    <row r="16869" x14ac:dyDescent="0.2"/>
    <row r="16870" x14ac:dyDescent="0.2"/>
    <row r="16871" x14ac:dyDescent="0.2"/>
    <row r="16872" x14ac:dyDescent="0.2"/>
    <row r="16873" x14ac:dyDescent="0.2"/>
    <row r="16874" x14ac:dyDescent="0.2"/>
    <row r="16875" x14ac:dyDescent="0.2"/>
    <row r="16876" x14ac:dyDescent="0.2"/>
    <row r="16877" x14ac:dyDescent="0.2"/>
    <row r="16878" x14ac:dyDescent="0.2"/>
    <row r="16879" x14ac:dyDescent="0.2"/>
    <row r="16880" x14ac:dyDescent="0.2"/>
    <row r="16881" x14ac:dyDescent="0.2"/>
    <row r="16882" x14ac:dyDescent="0.2"/>
    <row r="16883" x14ac:dyDescent="0.2"/>
    <row r="16884" x14ac:dyDescent="0.2"/>
    <row r="16885" x14ac:dyDescent="0.2"/>
    <row r="16886" x14ac:dyDescent="0.2"/>
    <row r="16887" x14ac:dyDescent="0.2"/>
    <row r="16888" x14ac:dyDescent="0.2"/>
    <row r="16889" x14ac:dyDescent="0.2"/>
    <row r="16890" x14ac:dyDescent="0.2"/>
    <row r="16891" x14ac:dyDescent="0.2"/>
    <row r="16892" x14ac:dyDescent="0.2"/>
    <row r="16893" x14ac:dyDescent="0.2"/>
    <row r="16894" x14ac:dyDescent="0.2"/>
    <row r="16895" x14ac:dyDescent="0.2"/>
    <row r="16896" x14ac:dyDescent="0.2"/>
    <row r="16897" x14ac:dyDescent="0.2"/>
    <row r="16898" x14ac:dyDescent="0.2"/>
    <row r="16899" x14ac:dyDescent="0.2"/>
    <row r="16900" x14ac:dyDescent="0.2"/>
    <row r="16901" x14ac:dyDescent="0.2"/>
    <row r="16902" x14ac:dyDescent="0.2"/>
    <row r="16903" x14ac:dyDescent="0.2"/>
    <row r="16904" x14ac:dyDescent="0.2"/>
    <row r="16905" x14ac:dyDescent="0.2"/>
    <row r="16906" x14ac:dyDescent="0.2"/>
    <row r="16907" x14ac:dyDescent="0.2"/>
    <row r="16908" x14ac:dyDescent="0.2"/>
    <row r="16909" x14ac:dyDescent="0.2"/>
    <row r="16910" x14ac:dyDescent="0.2"/>
    <row r="16911" x14ac:dyDescent="0.2"/>
    <row r="16912" x14ac:dyDescent="0.2"/>
    <row r="16913" x14ac:dyDescent="0.2"/>
    <row r="16914" x14ac:dyDescent="0.2"/>
    <row r="16915" x14ac:dyDescent="0.2"/>
    <row r="16916" x14ac:dyDescent="0.2"/>
    <row r="16917" x14ac:dyDescent="0.2"/>
    <row r="16918" x14ac:dyDescent="0.2"/>
    <row r="16919" x14ac:dyDescent="0.2"/>
    <row r="16920" x14ac:dyDescent="0.2"/>
    <row r="16921" x14ac:dyDescent="0.2"/>
    <row r="16922" x14ac:dyDescent="0.2"/>
    <row r="16923" x14ac:dyDescent="0.2"/>
    <row r="16924" x14ac:dyDescent="0.2"/>
    <row r="16925" x14ac:dyDescent="0.2"/>
    <row r="16926" x14ac:dyDescent="0.2"/>
    <row r="16927" x14ac:dyDescent="0.2"/>
    <row r="16928" x14ac:dyDescent="0.2"/>
    <row r="16929" x14ac:dyDescent="0.2"/>
    <row r="16930" x14ac:dyDescent="0.2"/>
    <row r="16931" x14ac:dyDescent="0.2"/>
    <row r="16932" x14ac:dyDescent="0.2"/>
    <row r="16933" x14ac:dyDescent="0.2"/>
    <row r="16934" x14ac:dyDescent="0.2"/>
    <row r="16935" x14ac:dyDescent="0.2"/>
    <row r="16936" x14ac:dyDescent="0.2"/>
    <row r="16937" x14ac:dyDescent="0.2"/>
    <row r="16938" x14ac:dyDescent="0.2"/>
    <row r="16939" x14ac:dyDescent="0.2"/>
    <row r="16940" x14ac:dyDescent="0.2"/>
    <row r="16941" x14ac:dyDescent="0.2"/>
    <row r="16942" x14ac:dyDescent="0.2"/>
    <row r="16943" x14ac:dyDescent="0.2"/>
    <row r="16944" x14ac:dyDescent="0.2"/>
    <row r="16945" x14ac:dyDescent="0.2"/>
    <row r="16946" x14ac:dyDescent="0.2"/>
    <row r="16947" x14ac:dyDescent="0.2"/>
    <row r="16948" x14ac:dyDescent="0.2"/>
    <row r="16949" x14ac:dyDescent="0.2"/>
    <row r="16950" x14ac:dyDescent="0.2"/>
    <row r="16951" x14ac:dyDescent="0.2"/>
    <row r="16952" x14ac:dyDescent="0.2"/>
    <row r="16953" x14ac:dyDescent="0.2"/>
    <row r="16954" x14ac:dyDescent="0.2"/>
    <row r="16955" x14ac:dyDescent="0.2"/>
    <row r="16956" x14ac:dyDescent="0.2"/>
    <row r="16957" x14ac:dyDescent="0.2"/>
    <row r="16958" x14ac:dyDescent="0.2"/>
    <row r="16959" x14ac:dyDescent="0.2"/>
    <row r="16960" x14ac:dyDescent="0.2"/>
    <row r="16961" x14ac:dyDescent="0.2"/>
    <row r="16962" x14ac:dyDescent="0.2"/>
    <row r="16963" x14ac:dyDescent="0.2"/>
    <row r="16964" x14ac:dyDescent="0.2"/>
    <row r="16965" x14ac:dyDescent="0.2"/>
    <row r="16966" x14ac:dyDescent="0.2"/>
    <row r="16967" x14ac:dyDescent="0.2"/>
    <row r="16968" x14ac:dyDescent="0.2"/>
    <row r="16969" x14ac:dyDescent="0.2"/>
    <row r="16970" x14ac:dyDescent="0.2"/>
    <row r="16971" x14ac:dyDescent="0.2"/>
    <row r="16972" x14ac:dyDescent="0.2"/>
    <row r="16973" x14ac:dyDescent="0.2"/>
    <row r="16974" x14ac:dyDescent="0.2"/>
    <row r="16975" x14ac:dyDescent="0.2"/>
    <row r="16976" x14ac:dyDescent="0.2"/>
    <row r="16977" x14ac:dyDescent="0.2"/>
    <row r="16978" x14ac:dyDescent="0.2"/>
    <row r="16979" x14ac:dyDescent="0.2"/>
    <row r="16980" x14ac:dyDescent="0.2"/>
    <row r="16981" x14ac:dyDescent="0.2"/>
    <row r="16982" x14ac:dyDescent="0.2"/>
    <row r="16983" x14ac:dyDescent="0.2"/>
    <row r="16984" x14ac:dyDescent="0.2"/>
    <row r="16985" x14ac:dyDescent="0.2"/>
    <row r="16986" x14ac:dyDescent="0.2"/>
    <row r="16987" x14ac:dyDescent="0.2"/>
    <row r="16988" x14ac:dyDescent="0.2"/>
    <row r="16989" x14ac:dyDescent="0.2"/>
    <row r="16990" x14ac:dyDescent="0.2"/>
    <row r="16991" x14ac:dyDescent="0.2"/>
    <row r="16992" x14ac:dyDescent="0.2"/>
    <row r="16993" x14ac:dyDescent="0.2"/>
    <row r="16994" x14ac:dyDescent="0.2"/>
    <row r="16995" x14ac:dyDescent="0.2"/>
    <row r="16996" x14ac:dyDescent="0.2"/>
    <row r="16997" x14ac:dyDescent="0.2"/>
    <row r="16998" x14ac:dyDescent="0.2"/>
    <row r="16999" x14ac:dyDescent="0.2"/>
    <row r="17000" x14ac:dyDescent="0.2"/>
    <row r="17001" x14ac:dyDescent="0.2"/>
    <row r="17002" x14ac:dyDescent="0.2"/>
    <row r="17003" x14ac:dyDescent="0.2"/>
    <row r="17004" x14ac:dyDescent="0.2"/>
    <row r="17005" x14ac:dyDescent="0.2"/>
    <row r="17006" x14ac:dyDescent="0.2"/>
    <row r="17007" x14ac:dyDescent="0.2"/>
    <row r="17008" x14ac:dyDescent="0.2"/>
    <row r="17009" x14ac:dyDescent="0.2"/>
    <row r="17010" x14ac:dyDescent="0.2"/>
    <row r="17011" x14ac:dyDescent="0.2"/>
    <row r="17012" x14ac:dyDescent="0.2"/>
    <row r="17013" x14ac:dyDescent="0.2"/>
    <row r="17014" x14ac:dyDescent="0.2"/>
    <row r="17015" x14ac:dyDescent="0.2"/>
    <row r="17016" x14ac:dyDescent="0.2"/>
    <row r="17017" x14ac:dyDescent="0.2"/>
    <row r="17018" x14ac:dyDescent="0.2"/>
    <row r="17019" x14ac:dyDescent="0.2"/>
    <row r="17020" x14ac:dyDescent="0.2"/>
    <row r="17021" x14ac:dyDescent="0.2"/>
    <row r="17022" x14ac:dyDescent="0.2"/>
    <row r="17023" x14ac:dyDescent="0.2"/>
    <row r="17024" x14ac:dyDescent="0.2"/>
    <row r="17025" x14ac:dyDescent="0.2"/>
    <row r="17026" x14ac:dyDescent="0.2"/>
    <row r="17027" x14ac:dyDescent="0.2"/>
    <row r="17028" x14ac:dyDescent="0.2"/>
    <row r="17029" x14ac:dyDescent="0.2"/>
    <row r="17030" x14ac:dyDescent="0.2"/>
    <row r="17031" x14ac:dyDescent="0.2"/>
    <row r="17032" x14ac:dyDescent="0.2"/>
    <row r="17033" x14ac:dyDescent="0.2"/>
    <row r="17034" x14ac:dyDescent="0.2"/>
    <row r="17035" x14ac:dyDescent="0.2"/>
    <row r="17036" x14ac:dyDescent="0.2"/>
    <row r="17037" x14ac:dyDescent="0.2"/>
    <row r="17038" x14ac:dyDescent="0.2"/>
    <row r="17039" x14ac:dyDescent="0.2"/>
    <row r="17040" x14ac:dyDescent="0.2"/>
    <row r="17041" x14ac:dyDescent="0.2"/>
    <row r="17042" x14ac:dyDescent="0.2"/>
    <row r="17043" x14ac:dyDescent="0.2"/>
    <row r="17044" x14ac:dyDescent="0.2"/>
    <row r="17045" x14ac:dyDescent="0.2"/>
    <row r="17046" x14ac:dyDescent="0.2"/>
    <row r="17047" x14ac:dyDescent="0.2"/>
    <row r="17048" x14ac:dyDescent="0.2"/>
    <row r="17049" x14ac:dyDescent="0.2"/>
    <row r="17050" x14ac:dyDescent="0.2"/>
    <row r="17051" x14ac:dyDescent="0.2"/>
    <row r="17052" x14ac:dyDescent="0.2"/>
    <row r="17053" x14ac:dyDescent="0.2"/>
    <row r="17054" x14ac:dyDescent="0.2"/>
    <row r="17055" x14ac:dyDescent="0.2"/>
    <row r="17056" x14ac:dyDescent="0.2"/>
    <row r="17057" x14ac:dyDescent="0.2"/>
    <row r="17058" x14ac:dyDescent="0.2"/>
    <row r="17059" x14ac:dyDescent="0.2"/>
    <row r="17060" x14ac:dyDescent="0.2"/>
    <row r="17061" x14ac:dyDescent="0.2"/>
    <row r="17062" x14ac:dyDescent="0.2"/>
    <row r="17063" x14ac:dyDescent="0.2"/>
    <row r="17064" x14ac:dyDescent="0.2"/>
    <row r="17065" x14ac:dyDescent="0.2"/>
    <row r="17066" x14ac:dyDescent="0.2"/>
    <row r="17067" x14ac:dyDescent="0.2"/>
    <row r="17068" x14ac:dyDescent="0.2"/>
    <row r="17069" x14ac:dyDescent="0.2"/>
    <row r="17070" x14ac:dyDescent="0.2"/>
    <row r="17071" x14ac:dyDescent="0.2"/>
    <row r="17072" x14ac:dyDescent="0.2"/>
    <row r="17073" x14ac:dyDescent="0.2"/>
    <row r="17074" x14ac:dyDescent="0.2"/>
    <row r="17075" x14ac:dyDescent="0.2"/>
    <row r="17076" x14ac:dyDescent="0.2"/>
    <row r="17077" x14ac:dyDescent="0.2"/>
    <row r="17078" x14ac:dyDescent="0.2"/>
    <row r="17079" x14ac:dyDescent="0.2"/>
    <row r="17080" x14ac:dyDescent="0.2"/>
    <row r="17081" x14ac:dyDescent="0.2"/>
    <row r="17082" x14ac:dyDescent="0.2"/>
    <row r="17083" x14ac:dyDescent="0.2"/>
    <row r="17084" x14ac:dyDescent="0.2"/>
    <row r="17085" x14ac:dyDescent="0.2"/>
    <row r="17086" x14ac:dyDescent="0.2"/>
    <row r="17087" x14ac:dyDescent="0.2"/>
    <row r="17088" x14ac:dyDescent="0.2"/>
    <row r="17089" x14ac:dyDescent="0.2"/>
    <row r="17090" x14ac:dyDescent="0.2"/>
    <row r="17091" x14ac:dyDescent="0.2"/>
    <row r="17092" x14ac:dyDescent="0.2"/>
    <row r="17093" x14ac:dyDescent="0.2"/>
    <row r="17094" x14ac:dyDescent="0.2"/>
    <row r="17095" x14ac:dyDescent="0.2"/>
    <row r="17096" x14ac:dyDescent="0.2"/>
    <row r="17097" x14ac:dyDescent="0.2"/>
    <row r="17098" x14ac:dyDescent="0.2"/>
    <row r="17099" x14ac:dyDescent="0.2"/>
    <row r="17100" x14ac:dyDescent="0.2"/>
    <row r="17101" x14ac:dyDescent="0.2"/>
    <row r="17102" x14ac:dyDescent="0.2"/>
    <row r="17103" x14ac:dyDescent="0.2"/>
    <row r="17104" x14ac:dyDescent="0.2"/>
    <row r="17105" x14ac:dyDescent="0.2"/>
    <row r="17106" x14ac:dyDescent="0.2"/>
    <row r="17107" x14ac:dyDescent="0.2"/>
    <row r="17108" x14ac:dyDescent="0.2"/>
    <row r="17109" x14ac:dyDescent="0.2"/>
    <row r="17110" x14ac:dyDescent="0.2"/>
    <row r="17111" x14ac:dyDescent="0.2"/>
    <row r="17112" x14ac:dyDescent="0.2"/>
    <row r="17113" x14ac:dyDescent="0.2"/>
    <row r="17114" x14ac:dyDescent="0.2"/>
    <row r="17115" x14ac:dyDescent="0.2"/>
    <row r="17116" x14ac:dyDescent="0.2"/>
    <row r="17117" x14ac:dyDescent="0.2"/>
    <row r="17118" x14ac:dyDescent="0.2"/>
    <row r="17119" x14ac:dyDescent="0.2"/>
    <row r="17120" x14ac:dyDescent="0.2"/>
    <row r="17121" x14ac:dyDescent="0.2"/>
    <row r="17122" x14ac:dyDescent="0.2"/>
    <row r="17123" x14ac:dyDescent="0.2"/>
    <row r="17124" x14ac:dyDescent="0.2"/>
    <row r="17125" x14ac:dyDescent="0.2"/>
    <row r="17126" x14ac:dyDescent="0.2"/>
    <row r="17127" x14ac:dyDescent="0.2"/>
    <row r="17128" x14ac:dyDescent="0.2"/>
    <row r="17129" x14ac:dyDescent="0.2"/>
    <row r="17130" x14ac:dyDescent="0.2"/>
    <row r="17131" x14ac:dyDescent="0.2"/>
    <row r="17132" x14ac:dyDescent="0.2"/>
    <row r="17133" x14ac:dyDescent="0.2"/>
    <row r="17134" x14ac:dyDescent="0.2"/>
    <row r="17135" x14ac:dyDescent="0.2"/>
    <row r="17136" x14ac:dyDescent="0.2"/>
    <row r="17137" x14ac:dyDescent="0.2"/>
    <row r="17138" x14ac:dyDescent="0.2"/>
    <row r="17139" x14ac:dyDescent="0.2"/>
    <row r="17140" x14ac:dyDescent="0.2"/>
    <row r="17141" x14ac:dyDescent="0.2"/>
    <row r="17142" x14ac:dyDescent="0.2"/>
    <row r="17143" x14ac:dyDescent="0.2"/>
    <row r="17144" x14ac:dyDescent="0.2"/>
    <row r="17145" x14ac:dyDescent="0.2"/>
    <row r="17146" x14ac:dyDescent="0.2"/>
    <row r="17147" x14ac:dyDescent="0.2"/>
    <row r="17148" x14ac:dyDescent="0.2"/>
    <row r="17149" x14ac:dyDescent="0.2"/>
    <row r="17150" x14ac:dyDescent="0.2"/>
    <row r="17151" x14ac:dyDescent="0.2"/>
    <row r="17152" x14ac:dyDescent="0.2"/>
    <row r="17153" x14ac:dyDescent="0.2"/>
    <row r="17154" x14ac:dyDescent="0.2"/>
    <row r="17155" x14ac:dyDescent="0.2"/>
    <row r="17156" x14ac:dyDescent="0.2"/>
    <row r="17157" x14ac:dyDescent="0.2"/>
    <row r="17158" x14ac:dyDescent="0.2"/>
    <row r="17159" x14ac:dyDescent="0.2"/>
    <row r="17160" x14ac:dyDescent="0.2"/>
    <row r="17161" x14ac:dyDescent="0.2"/>
    <row r="17162" x14ac:dyDescent="0.2"/>
    <row r="17163" x14ac:dyDescent="0.2"/>
    <row r="17164" x14ac:dyDescent="0.2"/>
    <row r="17165" x14ac:dyDescent="0.2"/>
    <row r="17166" x14ac:dyDescent="0.2"/>
    <row r="17167" x14ac:dyDescent="0.2"/>
    <row r="17168" x14ac:dyDescent="0.2"/>
    <row r="17169" x14ac:dyDescent="0.2"/>
    <row r="17170" x14ac:dyDescent="0.2"/>
    <row r="17171" x14ac:dyDescent="0.2"/>
    <row r="17172" x14ac:dyDescent="0.2"/>
    <row r="17173" x14ac:dyDescent="0.2"/>
    <row r="17174" x14ac:dyDescent="0.2"/>
    <row r="17175" x14ac:dyDescent="0.2"/>
    <row r="17176" x14ac:dyDescent="0.2"/>
    <row r="17177" x14ac:dyDescent="0.2"/>
    <row r="17178" x14ac:dyDescent="0.2"/>
    <row r="17179" x14ac:dyDescent="0.2"/>
    <row r="17180" x14ac:dyDescent="0.2"/>
    <row r="17181" x14ac:dyDescent="0.2"/>
    <row r="17182" x14ac:dyDescent="0.2"/>
    <row r="17183" x14ac:dyDescent="0.2"/>
    <row r="17184" x14ac:dyDescent="0.2"/>
    <row r="17185" x14ac:dyDescent="0.2"/>
    <row r="17186" x14ac:dyDescent="0.2"/>
    <row r="17187" x14ac:dyDescent="0.2"/>
    <row r="17188" x14ac:dyDescent="0.2"/>
    <row r="17189" x14ac:dyDescent="0.2"/>
    <row r="17190" x14ac:dyDescent="0.2"/>
    <row r="17191" x14ac:dyDescent="0.2"/>
    <row r="17192" x14ac:dyDescent="0.2"/>
    <row r="17193" x14ac:dyDescent="0.2"/>
    <row r="17194" x14ac:dyDescent="0.2"/>
    <row r="17195" x14ac:dyDescent="0.2"/>
    <row r="17196" x14ac:dyDescent="0.2"/>
    <row r="17197" x14ac:dyDescent="0.2"/>
    <row r="17198" x14ac:dyDescent="0.2"/>
    <row r="17199" x14ac:dyDescent="0.2"/>
    <row r="17200" x14ac:dyDescent="0.2"/>
    <row r="17201" x14ac:dyDescent="0.2"/>
    <row r="17202" x14ac:dyDescent="0.2"/>
    <row r="17203" x14ac:dyDescent="0.2"/>
    <row r="17204" x14ac:dyDescent="0.2"/>
    <row r="17205" x14ac:dyDescent="0.2"/>
    <row r="17206" x14ac:dyDescent="0.2"/>
    <row r="17207" x14ac:dyDescent="0.2"/>
    <row r="17208" x14ac:dyDescent="0.2"/>
    <row r="17209" x14ac:dyDescent="0.2"/>
    <row r="17210" x14ac:dyDescent="0.2"/>
    <row r="17211" x14ac:dyDescent="0.2"/>
    <row r="17212" x14ac:dyDescent="0.2"/>
    <row r="17213" x14ac:dyDescent="0.2"/>
    <row r="17214" x14ac:dyDescent="0.2"/>
    <row r="17215" x14ac:dyDescent="0.2"/>
    <row r="17216" x14ac:dyDescent="0.2"/>
    <row r="17217" x14ac:dyDescent="0.2"/>
    <row r="17218" x14ac:dyDescent="0.2"/>
    <row r="17219" x14ac:dyDescent="0.2"/>
    <row r="17220" x14ac:dyDescent="0.2"/>
    <row r="17221" x14ac:dyDescent="0.2"/>
    <row r="17222" x14ac:dyDescent="0.2"/>
    <row r="17223" x14ac:dyDescent="0.2"/>
    <row r="17224" x14ac:dyDescent="0.2"/>
    <row r="17225" x14ac:dyDescent="0.2"/>
    <row r="17226" x14ac:dyDescent="0.2"/>
    <row r="17227" x14ac:dyDescent="0.2"/>
    <row r="17228" x14ac:dyDescent="0.2"/>
    <row r="17229" x14ac:dyDescent="0.2"/>
    <row r="17230" x14ac:dyDescent="0.2"/>
    <row r="17231" x14ac:dyDescent="0.2"/>
    <row r="17232" x14ac:dyDescent="0.2"/>
    <row r="17233" x14ac:dyDescent="0.2"/>
    <row r="17234" x14ac:dyDescent="0.2"/>
    <row r="17235" x14ac:dyDescent="0.2"/>
    <row r="17236" x14ac:dyDescent="0.2"/>
    <row r="17237" x14ac:dyDescent="0.2"/>
    <row r="17238" x14ac:dyDescent="0.2"/>
    <row r="17239" x14ac:dyDescent="0.2"/>
    <row r="17240" x14ac:dyDescent="0.2"/>
    <row r="17241" x14ac:dyDescent="0.2"/>
    <row r="17242" x14ac:dyDescent="0.2"/>
    <row r="17243" x14ac:dyDescent="0.2"/>
    <row r="17244" x14ac:dyDescent="0.2"/>
    <row r="17245" x14ac:dyDescent="0.2"/>
    <row r="17246" x14ac:dyDescent="0.2"/>
    <row r="17247" x14ac:dyDescent="0.2"/>
    <row r="17248" x14ac:dyDescent="0.2"/>
    <row r="17249" x14ac:dyDescent="0.2"/>
    <row r="17250" x14ac:dyDescent="0.2"/>
    <row r="17251" x14ac:dyDescent="0.2"/>
    <row r="17252" x14ac:dyDescent="0.2"/>
    <row r="17253" x14ac:dyDescent="0.2"/>
    <row r="17254" x14ac:dyDescent="0.2"/>
    <row r="17255" x14ac:dyDescent="0.2"/>
    <row r="17256" x14ac:dyDescent="0.2"/>
    <row r="17257" x14ac:dyDescent="0.2"/>
    <row r="17258" x14ac:dyDescent="0.2"/>
    <row r="17259" x14ac:dyDescent="0.2"/>
    <row r="17260" x14ac:dyDescent="0.2"/>
    <row r="17261" x14ac:dyDescent="0.2"/>
    <row r="17262" x14ac:dyDescent="0.2"/>
    <row r="17263" x14ac:dyDescent="0.2"/>
    <row r="17264" x14ac:dyDescent="0.2"/>
    <row r="17265" x14ac:dyDescent="0.2"/>
    <row r="17266" x14ac:dyDescent="0.2"/>
    <row r="17267" x14ac:dyDescent="0.2"/>
    <row r="17268" x14ac:dyDescent="0.2"/>
    <row r="17269" x14ac:dyDescent="0.2"/>
    <row r="17270" x14ac:dyDescent="0.2"/>
    <row r="17271" x14ac:dyDescent="0.2"/>
    <row r="17272" x14ac:dyDescent="0.2"/>
    <row r="17273" x14ac:dyDescent="0.2"/>
    <row r="17274" x14ac:dyDescent="0.2"/>
    <row r="17275" x14ac:dyDescent="0.2"/>
    <row r="17276" x14ac:dyDescent="0.2"/>
    <row r="17277" x14ac:dyDescent="0.2"/>
    <row r="17278" x14ac:dyDescent="0.2"/>
    <row r="17279" x14ac:dyDescent="0.2"/>
    <row r="17280" x14ac:dyDescent="0.2"/>
    <row r="17281" x14ac:dyDescent="0.2"/>
    <row r="17282" x14ac:dyDescent="0.2"/>
    <row r="17283" x14ac:dyDescent="0.2"/>
    <row r="17284" x14ac:dyDescent="0.2"/>
    <row r="17285" x14ac:dyDescent="0.2"/>
    <row r="17286" x14ac:dyDescent="0.2"/>
    <row r="17287" x14ac:dyDescent="0.2"/>
    <row r="17288" x14ac:dyDescent="0.2"/>
    <row r="17289" x14ac:dyDescent="0.2"/>
    <row r="17290" x14ac:dyDescent="0.2"/>
    <row r="17291" x14ac:dyDescent="0.2"/>
    <row r="17292" x14ac:dyDescent="0.2"/>
    <row r="17293" x14ac:dyDescent="0.2"/>
    <row r="17294" x14ac:dyDescent="0.2"/>
    <row r="17295" x14ac:dyDescent="0.2"/>
    <row r="17296" x14ac:dyDescent="0.2"/>
    <row r="17297" x14ac:dyDescent="0.2"/>
    <row r="17298" x14ac:dyDescent="0.2"/>
    <row r="17299" x14ac:dyDescent="0.2"/>
    <row r="17300" x14ac:dyDescent="0.2"/>
    <row r="17301" x14ac:dyDescent="0.2"/>
    <row r="17302" x14ac:dyDescent="0.2"/>
    <row r="17303" x14ac:dyDescent="0.2"/>
    <row r="17304" x14ac:dyDescent="0.2"/>
    <row r="17305" x14ac:dyDescent="0.2"/>
    <row r="17306" x14ac:dyDescent="0.2"/>
    <row r="17307" x14ac:dyDescent="0.2"/>
    <row r="17308" x14ac:dyDescent="0.2"/>
    <row r="17309" x14ac:dyDescent="0.2"/>
    <row r="17310" x14ac:dyDescent="0.2"/>
    <row r="17311" x14ac:dyDescent="0.2"/>
    <row r="17312" x14ac:dyDescent="0.2"/>
    <row r="17313" x14ac:dyDescent="0.2"/>
    <row r="17314" x14ac:dyDescent="0.2"/>
    <row r="17315" x14ac:dyDescent="0.2"/>
    <row r="17316" x14ac:dyDescent="0.2"/>
    <row r="17317" x14ac:dyDescent="0.2"/>
    <row r="17318" x14ac:dyDescent="0.2"/>
    <row r="17319" x14ac:dyDescent="0.2"/>
    <row r="17320" x14ac:dyDescent="0.2"/>
    <row r="17321" x14ac:dyDescent="0.2"/>
    <row r="17322" x14ac:dyDescent="0.2"/>
    <row r="17323" x14ac:dyDescent="0.2"/>
    <row r="17324" x14ac:dyDescent="0.2"/>
    <row r="17325" x14ac:dyDescent="0.2"/>
    <row r="17326" x14ac:dyDescent="0.2"/>
    <row r="17327" x14ac:dyDescent="0.2"/>
    <row r="17328" x14ac:dyDescent="0.2"/>
    <row r="17329" x14ac:dyDescent="0.2"/>
    <row r="17330" x14ac:dyDescent="0.2"/>
    <row r="17331" x14ac:dyDescent="0.2"/>
    <row r="17332" x14ac:dyDescent="0.2"/>
    <row r="17333" x14ac:dyDescent="0.2"/>
    <row r="17334" x14ac:dyDescent="0.2"/>
    <row r="17335" x14ac:dyDescent="0.2"/>
    <row r="17336" x14ac:dyDescent="0.2"/>
    <row r="17337" x14ac:dyDescent="0.2"/>
    <row r="17338" x14ac:dyDescent="0.2"/>
    <row r="17339" x14ac:dyDescent="0.2"/>
    <row r="17340" x14ac:dyDescent="0.2"/>
    <row r="17341" x14ac:dyDescent="0.2"/>
    <row r="17342" x14ac:dyDescent="0.2"/>
    <row r="17343" x14ac:dyDescent="0.2"/>
    <row r="17344" x14ac:dyDescent="0.2"/>
    <row r="17345" x14ac:dyDescent="0.2"/>
    <row r="17346" x14ac:dyDescent="0.2"/>
    <row r="17347" x14ac:dyDescent="0.2"/>
    <row r="17348" x14ac:dyDescent="0.2"/>
    <row r="17349" x14ac:dyDescent="0.2"/>
    <row r="17350" x14ac:dyDescent="0.2"/>
    <row r="17351" x14ac:dyDescent="0.2"/>
    <row r="17352" x14ac:dyDescent="0.2"/>
    <row r="17353" x14ac:dyDescent="0.2"/>
    <row r="17354" x14ac:dyDescent="0.2"/>
    <row r="17355" x14ac:dyDescent="0.2"/>
    <row r="17356" x14ac:dyDescent="0.2"/>
    <row r="17357" x14ac:dyDescent="0.2"/>
    <row r="17358" x14ac:dyDescent="0.2"/>
    <row r="17359" x14ac:dyDescent="0.2"/>
    <row r="17360" x14ac:dyDescent="0.2"/>
    <row r="17361" x14ac:dyDescent="0.2"/>
    <row r="17362" x14ac:dyDescent="0.2"/>
    <row r="17363" x14ac:dyDescent="0.2"/>
    <row r="17364" x14ac:dyDescent="0.2"/>
    <row r="17365" x14ac:dyDescent="0.2"/>
    <row r="17366" x14ac:dyDescent="0.2"/>
    <row r="17367" x14ac:dyDescent="0.2"/>
    <row r="17368" x14ac:dyDescent="0.2"/>
    <row r="17369" x14ac:dyDescent="0.2"/>
    <row r="17370" x14ac:dyDescent="0.2"/>
    <row r="17371" x14ac:dyDescent="0.2"/>
    <row r="17372" x14ac:dyDescent="0.2"/>
    <row r="17373" x14ac:dyDescent="0.2"/>
    <row r="17374" x14ac:dyDescent="0.2"/>
    <row r="17375" x14ac:dyDescent="0.2"/>
    <row r="17376" x14ac:dyDescent="0.2"/>
    <row r="17377" x14ac:dyDescent="0.2"/>
    <row r="17378" x14ac:dyDescent="0.2"/>
    <row r="17379" x14ac:dyDescent="0.2"/>
    <row r="17380" x14ac:dyDescent="0.2"/>
    <row r="17381" x14ac:dyDescent="0.2"/>
    <row r="17382" x14ac:dyDescent="0.2"/>
    <row r="17383" x14ac:dyDescent="0.2"/>
    <row r="17384" x14ac:dyDescent="0.2"/>
    <row r="17385" x14ac:dyDescent="0.2"/>
    <row r="17386" x14ac:dyDescent="0.2"/>
    <row r="17387" x14ac:dyDescent="0.2"/>
    <row r="17388" x14ac:dyDescent="0.2"/>
    <row r="17389" x14ac:dyDescent="0.2"/>
    <row r="17390" x14ac:dyDescent="0.2"/>
    <row r="17391" x14ac:dyDescent="0.2"/>
    <row r="17392" x14ac:dyDescent="0.2"/>
    <row r="17393" x14ac:dyDescent="0.2"/>
    <row r="17394" x14ac:dyDescent="0.2"/>
    <row r="17395" x14ac:dyDescent="0.2"/>
    <row r="17396" x14ac:dyDescent="0.2"/>
    <row r="17397" x14ac:dyDescent="0.2"/>
    <row r="17398" x14ac:dyDescent="0.2"/>
    <row r="17399" x14ac:dyDescent="0.2"/>
    <row r="17400" x14ac:dyDescent="0.2"/>
    <row r="17401" x14ac:dyDescent="0.2"/>
    <row r="17402" x14ac:dyDescent="0.2"/>
    <row r="17403" x14ac:dyDescent="0.2"/>
    <row r="17404" x14ac:dyDescent="0.2"/>
    <row r="17405" x14ac:dyDescent="0.2"/>
    <row r="17406" x14ac:dyDescent="0.2"/>
    <row r="17407" x14ac:dyDescent="0.2"/>
    <row r="17408" x14ac:dyDescent="0.2"/>
    <row r="17409" x14ac:dyDescent="0.2"/>
    <row r="17410" x14ac:dyDescent="0.2"/>
    <row r="17411" x14ac:dyDescent="0.2"/>
    <row r="17412" x14ac:dyDescent="0.2"/>
    <row r="17413" x14ac:dyDescent="0.2"/>
    <row r="17414" x14ac:dyDescent="0.2"/>
    <row r="17415" x14ac:dyDescent="0.2"/>
    <row r="17416" x14ac:dyDescent="0.2"/>
    <row r="17417" x14ac:dyDescent="0.2"/>
    <row r="17418" x14ac:dyDescent="0.2"/>
    <row r="17419" x14ac:dyDescent="0.2"/>
    <row r="17420" x14ac:dyDescent="0.2"/>
    <row r="17421" x14ac:dyDescent="0.2"/>
    <row r="17422" x14ac:dyDescent="0.2"/>
    <row r="17423" x14ac:dyDescent="0.2"/>
    <row r="17424" x14ac:dyDescent="0.2"/>
    <row r="17425" x14ac:dyDescent="0.2"/>
    <row r="17426" x14ac:dyDescent="0.2"/>
    <row r="17427" x14ac:dyDescent="0.2"/>
    <row r="17428" x14ac:dyDescent="0.2"/>
    <row r="17429" x14ac:dyDescent="0.2"/>
    <row r="17430" x14ac:dyDescent="0.2"/>
    <row r="17431" x14ac:dyDescent="0.2"/>
    <row r="17432" x14ac:dyDescent="0.2"/>
    <row r="17433" x14ac:dyDescent="0.2"/>
    <row r="17434" x14ac:dyDescent="0.2"/>
    <row r="17435" x14ac:dyDescent="0.2"/>
    <row r="17436" x14ac:dyDescent="0.2"/>
    <row r="17437" x14ac:dyDescent="0.2"/>
    <row r="17438" x14ac:dyDescent="0.2"/>
    <row r="17439" x14ac:dyDescent="0.2"/>
    <row r="17440" x14ac:dyDescent="0.2"/>
    <row r="17441" x14ac:dyDescent="0.2"/>
    <row r="17442" x14ac:dyDescent="0.2"/>
    <row r="17443" x14ac:dyDescent="0.2"/>
    <row r="17444" x14ac:dyDescent="0.2"/>
    <row r="17445" x14ac:dyDescent="0.2"/>
    <row r="17446" x14ac:dyDescent="0.2"/>
    <row r="17447" x14ac:dyDescent="0.2"/>
    <row r="17448" x14ac:dyDescent="0.2"/>
    <row r="17449" x14ac:dyDescent="0.2"/>
    <row r="17450" x14ac:dyDescent="0.2"/>
    <row r="17451" x14ac:dyDescent="0.2"/>
    <row r="17452" x14ac:dyDescent="0.2"/>
    <row r="17453" x14ac:dyDescent="0.2"/>
    <row r="17454" x14ac:dyDescent="0.2"/>
    <row r="17455" x14ac:dyDescent="0.2"/>
    <row r="17456" x14ac:dyDescent="0.2"/>
    <row r="17457" x14ac:dyDescent="0.2"/>
    <row r="17458" x14ac:dyDescent="0.2"/>
    <row r="17459" x14ac:dyDescent="0.2"/>
    <row r="17460" x14ac:dyDescent="0.2"/>
    <row r="17461" x14ac:dyDescent="0.2"/>
    <row r="17462" x14ac:dyDescent="0.2"/>
    <row r="17463" x14ac:dyDescent="0.2"/>
    <row r="17464" x14ac:dyDescent="0.2"/>
    <row r="17465" x14ac:dyDescent="0.2"/>
    <row r="17466" x14ac:dyDescent="0.2"/>
    <row r="17467" x14ac:dyDescent="0.2"/>
    <row r="17468" x14ac:dyDescent="0.2"/>
    <row r="17469" x14ac:dyDescent="0.2"/>
    <row r="17470" x14ac:dyDescent="0.2"/>
    <row r="17471" x14ac:dyDescent="0.2"/>
    <row r="17472" x14ac:dyDescent="0.2"/>
    <row r="17473" x14ac:dyDescent="0.2"/>
    <row r="17474" x14ac:dyDescent="0.2"/>
    <row r="17475" x14ac:dyDescent="0.2"/>
    <row r="17476" x14ac:dyDescent="0.2"/>
    <row r="17477" x14ac:dyDescent="0.2"/>
    <row r="17478" x14ac:dyDescent="0.2"/>
    <row r="17479" x14ac:dyDescent="0.2"/>
    <row r="17480" x14ac:dyDescent="0.2"/>
    <row r="17481" x14ac:dyDescent="0.2"/>
    <row r="17482" x14ac:dyDescent="0.2"/>
    <row r="17483" x14ac:dyDescent="0.2"/>
    <row r="17484" x14ac:dyDescent="0.2"/>
    <row r="17485" x14ac:dyDescent="0.2"/>
    <row r="17486" x14ac:dyDescent="0.2"/>
    <row r="17487" x14ac:dyDescent="0.2"/>
    <row r="17488" x14ac:dyDescent="0.2"/>
    <row r="17489" x14ac:dyDescent="0.2"/>
    <row r="17490" x14ac:dyDescent="0.2"/>
    <row r="17491" x14ac:dyDescent="0.2"/>
    <row r="17492" x14ac:dyDescent="0.2"/>
    <row r="17493" x14ac:dyDescent="0.2"/>
    <row r="17494" x14ac:dyDescent="0.2"/>
    <row r="17495" x14ac:dyDescent="0.2"/>
    <row r="17496" x14ac:dyDescent="0.2"/>
    <row r="17497" x14ac:dyDescent="0.2"/>
    <row r="17498" x14ac:dyDescent="0.2"/>
    <row r="17499" x14ac:dyDescent="0.2"/>
    <row r="17500" x14ac:dyDescent="0.2"/>
    <row r="17501" x14ac:dyDescent="0.2"/>
    <row r="17502" x14ac:dyDescent="0.2"/>
    <row r="17503" x14ac:dyDescent="0.2"/>
    <row r="17504" x14ac:dyDescent="0.2"/>
    <row r="17505" x14ac:dyDescent="0.2"/>
    <row r="17506" x14ac:dyDescent="0.2"/>
    <row r="17507" x14ac:dyDescent="0.2"/>
    <row r="17508" x14ac:dyDescent="0.2"/>
    <row r="17509" x14ac:dyDescent="0.2"/>
    <row r="17510" x14ac:dyDescent="0.2"/>
    <row r="17511" x14ac:dyDescent="0.2"/>
    <row r="17512" x14ac:dyDescent="0.2"/>
    <row r="17513" x14ac:dyDescent="0.2"/>
    <row r="17514" x14ac:dyDescent="0.2"/>
    <row r="17515" x14ac:dyDescent="0.2"/>
    <row r="17516" x14ac:dyDescent="0.2"/>
    <row r="17517" x14ac:dyDescent="0.2"/>
    <row r="17518" x14ac:dyDescent="0.2"/>
    <row r="17519" x14ac:dyDescent="0.2"/>
    <row r="17520" x14ac:dyDescent="0.2"/>
    <row r="17521" x14ac:dyDescent="0.2"/>
    <row r="17522" x14ac:dyDescent="0.2"/>
    <row r="17523" x14ac:dyDescent="0.2"/>
    <row r="17524" x14ac:dyDescent="0.2"/>
    <row r="17525" x14ac:dyDescent="0.2"/>
    <row r="17526" x14ac:dyDescent="0.2"/>
    <row r="17527" x14ac:dyDescent="0.2"/>
    <row r="17528" x14ac:dyDescent="0.2"/>
    <row r="17529" x14ac:dyDescent="0.2"/>
    <row r="17530" x14ac:dyDescent="0.2"/>
    <row r="17531" x14ac:dyDescent="0.2"/>
    <row r="17532" x14ac:dyDescent="0.2"/>
    <row r="17533" x14ac:dyDescent="0.2"/>
    <row r="17534" x14ac:dyDescent="0.2"/>
    <row r="17535" x14ac:dyDescent="0.2"/>
    <row r="17536" x14ac:dyDescent="0.2"/>
    <row r="17537" x14ac:dyDescent="0.2"/>
    <row r="17538" x14ac:dyDescent="0.2"/>
    <row r="17539" x14ac:dyDescent="0.2"/>
    <row r="17540" x14ac:dyDescent="0.2"/>
    <row r="17541" x14ac:dyDescent="0.2"/>
    <row r="17542" x14ac:dyDescent="0.2"/>
    <row r="17543" x14ac:dyDescent="0.2"/>
    <row r="17544" x14ac:dyDescent="0.2"/>
    <row r="17545" x14ac:dyDescent="0.2"/>
    <row r="17546" x14ac:dyDescent="0.2"/>
    <row r="17547" x14ac:dyDescent="0.2"/>
    <row r="17548" x14ac:dyDescent="0.2"/>
    <row r="17549" x14ac:dyDescent="0.2"/>
    <row r="17550" x14ac:dyDescent="0.2"/>
    <row r="17551" x14ac:dyDescent="0.2"/>
    <row r="17552" x14ac:dyDescent="0.2"/>
    <row r="17553" x14ac:dyDescent="0.2"/>
    <row r="17554" x14ac:dyDescent="0.2"/>
    <row r="17555" x14ac:dyDescent="0.2"/>
    <row r="17556" x14ac:dyDescent="0.2"/>
    <row r="17557" x14ac:dyDescent="0.2"/>
    <row r="17558" x14ac:dyDescent="0.2"/>
    <row r="17559" x14ac:dyDescent="0.2"/>
    <row r="17560" x14ac:dyDescent="0.2"/>
    <row r="17561" x14ac:dyDescent="0.2"/>
    <row r="17562" x14ac:dyDescent="0.2"/>
    <row r="17563" x14ac:dyDescent="0.2"/>
    <row r="17564" x14ac:dyDescent="0.2"/>
    <row r="17565" x14ac:dyDescent="0.2"/>
    <row r="17566" x14ac:dyDescent="0.2"/>
    <row r="17567" x14ac:dyDescent="0.2"/>
    <row r="17568" x14ac:dyDescent="0.2"/>
    <row r="17569" x14ac:dyDescent="0.2"/>
    <row r="17570" x14ac:dyDescent="0.2"/>
    <row r="17571" x14ac:dyDescent="0.2"/>
    <row r="17572" x14ac:dyDescent="0.2"/>
    <row r="17573" x14ac:dyDescent="0.2"/>
    <row r="17574" x14ac:dyDescent="0.2"/>
    <row r="17575" x14ac:dyDescent="0.2"/>
    <row r="17576" x14ac:dyDescent="0.2"/>
    <row r="17577" x14ac:dyDescent="0.2"/>
    <row r="17578" x14ac:dyDescent="0.2"/>
    <row r="17579" x14ac:dyDescent="0.2"/>
    <row r="17580" x14ac:dyDescent="0.2"/>
    <row r="17581" x14ac:dyDescent="0.2"/>
    <row r="17582" x14ac:dyDescent="0.2"/>
    <row r="17583" x14ac:dyDescent="0.2"/>
    <row r="17584" x14ac:dyDescent="0.2"/>
    <row r="17585" x14ac:dyDescent="0.2"/>
    <row r="17586" x14ac:dyDescent="0.2"/>
    <row r="17587" x14ac:dyDescent="0.2"/>
    <row r="17588" x14ac:dyDescent="0.2"/>
    <row r="17589" x14ac:dyDescent="0.2"/>
    <row r="17590" x14ac:dyDescent="0.2"/>
    <row r="17591" x14ac:dyDescent="0.2"/>
    <row r="17592" x14ac:dyDescent="0.2"/>
    <row r="17593" x14ac:dyDescent="0.2"/>
    <row r="17594" x14ac:dyDescent="0.2"/>
    <row r="17595" x14ac:dyDescent="0.2"/>
    <row r="17596" x14ac:dyDescent="0.2"/>
    <row r="17597" x14ac:dyDescent="0.2"/>
    <row r="17598" x14ac:dyDescent="0.2"/>
    <row r="17599" x14ac:dyDescent="0.2"/>
    <row r="17600" x14ac:dyDescent="0.2"/>
    <row r="17601" x14ac:dyDescent="0.2"/>
    <row r="17602" x14ac:dyDescent="0.2"/>
    <row r="17603" x14ac:dyDescent="0.2"/>
    <row r="17604" x14ac:dyDescent="0.2"/>
    <row r="17605" x14ac:dyDescent="0.2"/>
    <row r="17606" x14ac:dyDescent="0.2"/>
    <row r="17607" x14ac:dyDescent="0.2"/>
    <row r="17608" x14ac:dyDescent="0.2"/>
    <row r="17609" x14ac:dyDescent="0.2"/>
    <row r="17610" x14ac:dyDescent="0.2"/>
    <row r="17611" x14ac:dyDescent="0.2"/>
    <row r="17612" x14ac:dyDescent="0.2"/>
    <row r="17613" x14ac:dyDescent="0.2"/>
    <row r="17614" x14ac:dyDescent="0.2"/>
    <row r="17615" x14ac:dyDescent="0.2"/>
    <row r="17616" x14ac:dyDescent="0.2"/>
    <row r="17617" x14ac:dyDescent="0.2"/>
    <row r="17618" x14ac:dyDescent="0.2"/>
    <row r="17619" x14ac:dyDescent="0.2"/>
    <row r="17620" x14ac:dyDescent="0.2"/>
    <row r="17621" x14ac:dyDescent="0.2"/>
    <row r="17622" x14ac:dyDescent="0.2"/>
    <row r="17623" x14ac:dyDescent="0.2"/>
    <row r="17624" x14ac:dyDescent="0.2"/>
    <row r="17625" x14ac:dyDescent="0.2"/>
    <row r="17626" x14ac:dyDescent="0.2"/>
    <row r="17627" x14ac:dyDescent="0.2"/>
    <row r="17628" x14ac:dyDescent="0.2"/>
    <row r="17629" x14ac:dyDescent="0.2"/>
    <row r="17630" x14ac:dyDescent="0.2"/>
    <row r="17631" x14ac:dyDescent="0.2"/>
    <row r="17632" x14ac:dyDescent="0.2"/>
    <row r="17633" x14ac:dyDescent="0.2"/>
    <row r="17634" x14ac:dyDescent="0.2"/>
    <row r="17635" x14ac:dyDescent="0.2"/>
    <row r="17636" x14ac:dyDescent="0.2"/>
    <row r="17637" x14ac:dyDescent="0.2"/>
    <row r="17638" x14ac:dyDescent="0.2"/>
    <row r="17639" x14ac:dyDescent="0.2"/>
    <row r="17640" x14ac:dyDescent="0.2"/>
    <row r="17641" x14ac:dyDescent="0.2"/>
    <row r="17642" x14ac:dyDescent="0.2"/>
    <row r="17643" x14ac:dyDescent="0.2"/>
    <row r="17644" x14ac:dyDescent="0.2"/>
    <row r="17645" x14ac:dyDescent="0.2"/>
    <row r="17646" x14ac:dyDescent="0.2"/>
    <row r="17647" x14ac:dyDescent="0.2"/>
    <row r="17648" x14ac:dyDescent="0.2"/>
    <row r="17649" x14ac:dyDescent="0.2"/>
    <row r="17650" x14ac:dyDescent="0.2"/>
    <row r="17651" x14ac:dyDescent="0.2"/>
    <row r="17652" x14ac:dyDescent="0.2"/>
    <row r="17653" x14ac:dyDescent="0.2"/>
    <row r="17654" x14ac:dyDescent="0.2"/>
    <row r="17655" x14ac:dyDescent="0.2"/>
    <row r="17656" x14ac:dyDescent="0.2"/>
    <row r="17657" x14ac:dyDescent="0.2"/>
    <row r="17658" x14ac:dyDescent="0.2"/>
    <row r="17659" x14ac:dyDescent="0.2"/>
    <row r="17660" x14ac:dyDescent="0.2"/>
    <row r="17661" x14ac:dyDescent="0.2"/>
    <row r="17662" x14ac:dyDescent="0.2"/>
    <row r="17663" x14ac:dyDescent="0.2"/>
    <row r="17664" x14ac:dyDescent="0.2"/>
    <row r="17665" x14ac:dyDescent="0.2"/>
    <row r="17666" x14ac:dyDescent="0.2"/>
    <row r="17667" x14ac:dyDescent="0.2"/>
    <row r="17668" x14ac:dyDescent="0.2"/>
    <row r="17669" x14ac:dyDescent="0.2"/>
    <row r="17670" x14ac:dyDescent="0.2"/>
    <row r="17671" x14ac:dyDescent="0.2"/>
    <row r="17672" x14ac:dyDescent="0.2"/>
    <row r="17673" x14ac:dyDescent="0.2"/>
    <row r="17674" x14ac:dyDescent="0.2"/>
    <row r="17675" x14ac:dyDescent="0.2"/>
    <row r="17676" x14ac:dyDescent="0.2"/>
    <row r="17677" x14ac:dyDescent="0.2"/>
    <row r="17678" x14ac:dyDescent="0.2"/>
    <row r="17679" x14ac:dyDescent="0.2"/>
    <row r="17680" x14ac:dyDescent="0.2"/>
    <row r="17681" x14ac:dyDescent="0.2"/>
    <row r="17682" x14ac:dyDescent="0.2"/>
    <row r="17683" x14ac:dyDescent="0.2"/>
    <row r="17684" x14ac:dyDescent="0.2"/>
    <row r="17685" x14ac:dyDescent="0.2"/>
    <row r="17686" x14ac:dyDescent="0.2"/>
    <row r="17687" x14ac:dyDescent="0.2"/>
    <row r="17688" x14ac:dyDescent="0.2"/>
    <row r="17689" x14ac:dyDescent="0.2"/>
    <row r="17690" x14ac:dyDescent="0.2"/>
    <row r="17691" x14ac:dyDescent="0.2"/>
    <row r="17692" x14ac:dyDescent="0.2"/>
    <row r="17693" x14ac:dyDescent="0.2"/>
    <row r="17694" x14ac:dyDescent="0.2"/>
    <row r="17695" x14ac:dyDescent="0.2"/>
    <row r="17696" x14ac:dyDescent="0.2"/>
    <row r="17697" x14ac:dyDescent="0.2"/>
    <row r="17698" x14ac:dyDescent="0.2"/>
    <row r="17699" x14ac:dyDescent="0.2"/>
    <row r="17700" x14ac:dyDescent="0.2"/>
    <row r="17701" x14ac:dyDescent="0.2"/>
    <row r="17702" x14ac:dyDescent="0.2"/>
    <row r="17703" x14ac:dyDescent="0.2"/>
    <row r="17704" x14ac:dyDescent="0.2"/>
    <row r="17705" x14ac:dyDescent="0.2"/>
    <row r="17706" x14ac:dyDescent="0.2"/>
    <row r="17707" x14ac:dyDescent="0.2"/>
    <row r="17708" x14ac:dyDescent="0.2"/>
    <row r="17709" x14ac:dyDescent="0.2"/>
    <row r="17710" x14ac:dyDescent="0.2"/>
    <row r="17711" x14ac:dyDescent="0.2"/>
    <row r="17712" x14ac:dyDescent="0.2"/>
    <row r="17713" x14ac:dyDescent="0.2"/>
    <row r="17714" x14ac:dyDescent="0.2"/>
    <row r="17715" x14ac:dyDescent="0.2"/>
    <row r="17716" x14ac:dyDescent="0.2"/>
    <row r="17717" x14ac:dyDescent="0.2"/>
    <row r="17718" x14ac:dyDescent="0.2"/>
    <row r="17719" x14ac:dyDescent="0.2"/>
    <row r="17720" x14ac:dyDescent="0.2"/>
    <row r="17721" x14ac:dyDescent="0.2"/>
    <row r="17722" x14ac:dyDescent="0.2"/>
    <row r="17723" x14ac:dyDescent="0.2"/>
    <row r="17724" x14ac:dyDescent="0.2"/>
    <row r="17725" x14ac:dyDescent="0.2"/>
    <row r="17726" x14ac:dyDescent="0.2"/>
    <row r="17727" x14ac:dyDescent="0.2"/>
    <row r="17728" x14ac:dyDescent="0.2"/>
    <row r="17729" x14ac:dyDescent="0.2"/>
    <row r="17730" x14ac:dyDescent="0.2"/>
    <row r="17731" x14ac:dyDescent="0.2"/>
    <row r="17732" x14ac:dyDescent="0.2"/>
    <row r="17733" x14ac:dyDescent="0.2"/>
    <row r="17734" x14ac:dyDescent="0.2"/>
    <row r="17735" x14ac:dyDescent="0.2"/>
    <row r="17736" x14ac:dyDescent="0.2"/>
    <row r="17737" x14ac:dyDescent="0.2"/>
    <row r="17738" x14ac:dyDescent="0.2"/>
    <row r="17739" x14ac:dyDescent="0.2"/>
    <row r="17740" x14ac:dyDescent="0.2"/>
    <row r="17741" x14ac:dyDescent="0.2"/>
    <row r="17742" x14ac:dyDescent="0.2"/>
    <row r="17743" x14ac:dyDescent="0.2"/>
    <row r="17744" x14ac:dyDescent="0.2"/>
    <row r="17745" x14ac:dyDescent="0.2"/>
    <row r="17746" x14ac:dyDescent="0.2"/>
    <row r="17747" x14ac:dyDescent="0.2"/>
    <row r="17748" x14ac:dyDescent="0.2"/>
    <row r="17749" x14ac:dyDescent="0.2"/>
    <row r="17750" x14ac:dyDescent="0.2"/>
    <row r="17751" x14ac:dyDescent="0.2"/>
    <row r="17752" x14ac:dyDescent="0.2"/>
    <row r="17753" x14ac:dyDescent="0.2"/>
    <row r="17754" x14ac:dyDescent="0.2"/>
    <row r="17755" x14ac:dyDescent="0.2"/>
    <row r="17756" x14ac:dyDescent="0.2"/>
    <row r="17757" x14ac:dyDescent="0.2"/>
    <row r="17758" x14ac:dyDescent="0.2"/>
    <row r="17759" x14ac:dyDescent="0.2"/>
    <row r="17760" x14ac:dyDescent="0.2"/>
    <row r="17761" x14ac:dyDescent="0.2"/>
    <row r="17762" x14ac:dyDescent="0.2"/>
    <row r="17763" x14ac:dyDescent="0.2"/>
    <row r="17764" x14ac:dyDescent="0.2"/>
    <row r="17765" x14ac:dyDescent="0.2"/>
    <row r="17766" x14ac:dyDescent="0.2"/>
    <row r="17767" x14ac:dyDescent="0.2"/>
    <row r="17768" x14ac:dyDescent="0.2"/>
    <row r="17769" x14ac:dyDescent="0.2"/>
    <row r="17770" x14ac:dyDescent="0.2"/>
    <row r="17771" x14ac:dyDescent="0.2"/>
    <row r="17772" x14ac:dyDescent="0.2"/>
    <row r="17773" x14ac:dyDescent="0.2"/>
    <row r="17774" x14ac:dyDescent="0.2"/>
    <row r="17775" x14ac:dyDescent="0.2"/>
    <row r="17776" x14ac:dyDescent="0.2"/>
    <row r="17777" x14ac:dyDescent="0.2"/>
    <row r="17778" x14ac:dyDescent="0.2"/>
    <row r="17779" x14ac:dyDescent="0.2"/>
    <row r="17780" x14ac:dyDescent="0.2"/>
    <row r="17781" x14ac:dyDescent="0.2"/>
    <row r="17782" x14ac:dyDescent="0.2"/>
    <row r="17783" x14ac:dyDescent="0.2"/>
    <row r="17784" x14ac:dyDescent="0.2"/>
    <row r="17785" x14ac:dyDescent="0.2"/>
    <row r="17786" x14ac:dyDescent="0.2"/>
    <row r="17787" x14ac:dyDescent="0.2"/>
    <row r="17788" x14ac:dyDescent="0.2"/>
    <row r="17789" x14ac:dyDescent="0.2"/>
    <row r="17790" x14ac:dyDescent="0.2"/>
    <row r="17791" x14ac:dyDescent="0.2"/>
    <row r="17792" x14ac:dyDescent="0.2"/>
    <row r="17793" x14ac:dyDescent="0.2"/>
    <row r="17794" x14ac:dyDescent="0.2"/>
    <row r="17795" x14ac:dyDescent="0.2"/>
    <row r="17796" x14ac:dyDescent="0.2"/>
    <row r="17797" x14ac:dyDescent="0.2"/>
    <row r="17798" x14ac:dyDescent="0.2"/>
    <row r="17799" x14ac:dyDescent="0.2"/>
    <row r="17800" x14ac:dyDescent="0.2"/>
    <row r="17801" x14ac:dyDescent="0.2"/>
    <row r="17802" x14ac:dyDescent="0.2"/>
    <row r="17803" x14ac:dyDescent="0.2"/>
    <row r="17804" x14ac:dyDescent="0.2"/>
    <row r="17805" x14ac:dyDescent="0.2"/>
    <row r="17806" x14ac:dyDescent="0.2"/>
    <row r="17807" x14ac:dyDescent="0.2"/>
    <row r="17808" x14ac:dyDescent="0.2"/>
    <row r="17809" x14ac:dyDescent="0.2"/>
    <row r="17810" x14ac:dyDescent="0.2"/>
    <row r="17811" x14ac:dyDescent="0.2"/>
    <row r="17812" x14ac:dyDescent="0.2"/>
    <row r="17813" x14ac:dyDescent="0.2"/>
    <row r="17814" x14ac:dyDescent="0.2"/>
    <row r="17815" x14ac:dyDescent="0.2"/>
    <row r="17816" x14ac:dyDescent="0.2"/>
    <row r="17817" x14ac:dyDescent="0.2"/>
    <row r="17818" x14ac:dyDescent="0.2"/>
    <row r="17819" x14ac:dyDescent="0.2"/>
    <row r="17820" x14ac:dyDescent="0.2"/>
    <row r="17821" x14ac:dyDescent="0.2"/>
    <row r="17822" x14ac:dyDescent="0.2"/>
    <row r="17823" x14ac:dyDescent="0.2"/>
    <row r="17824" x14ac:dyDescent="0.2"/>
    <row r="17825" x14ac:dyDescent="0.2"/>
    <row r="17826" x14ac:dyDescent="0.2"/>
    <row r="17827" x14ac:dyDescent="0.2"/>
    <row r="17828" x14ac:dyDescent="0.2"/>
    <row r="17829" x14ac:dyDescent="0.2"/>
    <row r="17830" x14ac:dyDescent="0.2"/>
    <row r="17831" x14ac:dyDescent="0.2"/>
    <row r="17832" x14ac:dyDescent="0.2"/>
    <row r="17833" x14ac:dyDescent="0.2"/>
    <row r="17834" x14ac:dyDescent="0.2"/>
    <row r="17835" x14ac:dyDescent="0.2"/>
    <row r="17836" x14ac:dyDescent="0.2"/>
    <row r="17837" x14ac:dyDescent="0.2"/>
    <row r="17838" x14ac:dyDescent="0.2"/>
    <row r="17839" x14ac:dyDescent="0.2"/>
    <row r="17840" x14ac:dyDescent="0.2"/>
    <row r="17841" x14ac:dyDescent="0.2"/>
    <row r="17842" x14ac:dyDescent="0.2"/>
    <row r="17843" x14ac:dyDescent="0.2"/>
    <row r="17844" x14ac:dyDescent="0.2"/>
    <row r="17845" x14ac:dyDescent="0.2"/>
    <row r="17846" x14ac:dyDescent="0.2"/>
    <row r="17847" x14ac:dyDescent="0.2"/>
    <row r="17848" x14ac:dyDescent="0.2"/>
    <row r="17849" x14ac:dyDescent="0.2"/>
    <row r="17850" x14ac:dyDescent="0.2"/>
    <row r="17851" x14ac:dyDescent="0.2"/>
    <row r="17852" x14ac:dyDescent="0.2"/>
    <row r="17853" x14ac:dyDescent="0.2"/>
    <row r="17854" x14ac:dyDescent="0.2"/>
    <row r="17855" x14ac:dyDescent="0.2"/>
    <row r="17856" x14ac:dyDescent="0.2"/>
    <row r="17857" x14ac:dyDescent="0.2"/>
    <row r="17858" x14ac:dyDescent="0.2"/>
    <row r="17859" x14ac:dyDescent="0.2"/>
    <row r="17860" x14ac:dyDescent="0.2"/>
    <row r="17861" x14ac:dyDescent="0.2"/>
    <row r="17862" x14ac:dyDescent="0.2"/>
    <row r="17863" x14ac:dyDescent="0.2"/>
    <row r="17864" x14ac:dyDescent="0.2"/>
    <row r="17865" x14ac:dyDescent="0.2"/>
    <row r="17866" x14ac:dyDescent="0.2"/>
    <row r="17867" x14ac:dyDescent="0.2"/>
    <row r="17868" x14ac:dyDescent="0.2"/>
    <row r="17869" x14ac:dyDescent="0.2"/>
    <row r="17870" x14ac:dyDescent="0.2"/>
    <row r="17871" x14ac:dyDescent="0.2"/>
    <row r="17872" x14ac:dyDescent="0.2"/>
    <row r="17873" x14ac:dyDescent="0.2"/>
    <row r="17874" x14ac:dyDescent="0.2"/>
    <row r="17875" x14ac:dyDescent="0.2"/>
    <row r="17876" x14ac:dyDescent="0.2"/>
    <row r="17877" x14ac:dyDescent="0.2"/>
    <row r="17878" x14ac:dyDescent="0.2"/>
    <row r="17879" x14ac:dyDescent="0.2"/>
    <row r="17880" x14ac:dyDescent="0.2"/>
    <row r="17881" x14ac:dyDescent="0.2"/>
    <row r="17882" x14ac:dyDescent="0.2"/>
    <row r="17883" x14ac:dyDescent="0.2"/>
    <row r="17884" x14ac:dyDescent="0.2"/>
    <row r="17885" x14ac:dyDescent="0.2"/>
    <row r="17886" x14ac:dyDescent="0.2"/>
    <row r="17887" x14ac:dyDescent="0.2"/>
    <row r="17888" x14ac:dyDescent="0.2"/>
    <row r="17889" x14ac:dyDescent="0.2"/>
    <row r="17890" x14ac:dyDescent="0.2"/>
    <row r="17891" x14ac:dyDescent="0.2"/>
    <row r="17892" x14ac:dyDescent="0.2"/>
    <row r="17893" x14ac:dyDescent="0.2"/>
    <row r="17894" x14ac:dyDescent="0.2"/>
    <row r="17895" x14ac:dyDescent="0.2"/>
    <row r="17896" x14ac:dyDescent="0.2"/>
    <row r="17897" x14ac:dyDescent="0.2"/>
    <row r="17898" x14ac:dyDescent="0.2"/>
    <row r="17899" x14ac:dyDescent="0.2"/>
    <row r="17900" x14ac:dyDescent="0.2"/>
    <row r="17901" x14ac:dyDescent="0.2"/>
    <row r="17902" x14ac:dyDescent="0.2"/>
    <row r="17903" x14ac:dyDescent="0.2"/>
    <row r="17904" x14ac:dyDescent="0.2"/>
    <row r="17905" x14ac:dyDescent="0.2"/>
    <row r="17906" x14ac:dyDescent="0.2"/>
    <row r="17907" x14ac:dyDescent="0.2"/>
    <row r="17908" x14ac:dyDescent="0.2"/>
    <row r="17909" x14ac:dyDescent="0.2"/>
    <row r="17910" x14ac:dyDescent="0.2"/>
    <row r="17911" x14ac:dyDescent="0.2"/>
    <row r="17912" x14ac:dyDescent="0.2"/>
    <row r="17913" x14ac:dyDescent="0.2"/>
    <row r="17914" x14ac:dyDescent="0.2"/>
    <row r="17915" x14ac:dyDescent="0.2"/>
    <row r="17916" x14ac:dyDescent="0.2"/>
    <row r="17917" x14ac:dyDescent="0.2"/>
    <row r="17918" x14ac:dyDescent="0.2"/>
    <row r="17919" x14ac:dyDescent="0.2"/>
    <row r="17920" x14ac:dyDescent="0.2"/>
    <row r="17921" x14ac:dyDescent="0.2"/>
    <row r="17922" x14ac:dyDescent="0.2"/>
    <row r="17923" x14ac:dyDescent="0.2"/>
    <row r="17924" x14ac:dyDescent="0.2"/>
    <row r="17925" x14ac:dyDescent="0.2"/>
    <row r="17926" x14ac:dyDescent="0.2"/>
    <row r="17927" x14ac:dyDescent="0.2"/>
    <row r="17928" x14ac:dyDescent="0.2"/>
    <row r="17929" x14ac:dyDescent="0.2"/>
    <row r="17930" x14ac:dyDescent="0.2"/>
    <row r="17931" x14ac:dyDescent="0.2"/>
    <row r="17932" x14ac:dyDescent="0.2"/>
    <row r="17933" x14ac:dyDescent="0.2"/>
    <row r="17934" x14ac:dyDescent="0.2"/>
    <row r="17935" x14ac:dyDescent="0.2"/>
    <row r="17936" x14ac:dyDescent="0.2"/>
    <row r="17937" x14ac:dyDescent="0.2"/>
    <row r="17938" x14ac:dyDescent="0.2"/>
    <row r="17939" x14ac:dyDescent="0.2"/>
    <row r="17940" x14ac:dyDescent="0.2"/>
    <row r="17941" x14ac:dyDescent="0.2"/>
    <row r="17942" x14ac:dyDescent="0.2"/>
    <row r="17943" x14ac:dyDescent="0.2"/>
    <row r="17944" x14ac:dyDescent="0.2"/>
    <row r="17945" x14ac:dyDescent="0.2"/>
    <row r="17946" x14ac:dyDescent="0.2"/>
    <row r="17947" x14ac:dyDescent="0.2"/>
    <row r="17948" x14ac:dyDescent="0.2"/>
    <row r="17949" x14ac:dyDescent="0.2"/>
    <row r="17950" x14ac:dyDescent="0.2"/>
    <row r="17951" x14ac:dyDescent="0.2"/>
    <row r="17952" x14ac:dyDescent="0.2"/>
    <row r="17953" x14ac:dyDescent="0.2"/>
    <row r="17954" x14ac:dyDescent="0.2"/>
    <row r="17955" x14ac:dyDescent="0.2"/>
    <row r="17956" x14ac:dyDescent="0.2"/>
    <row r="17957" x14ac:dyDescent="0.2"/>
    <row r="17958" x14ac:dyDescent="0.2"/>
    <row r="17959" x14ac:dyDescent="0.2"/>
    <row r="17960" x14ac:dyDescent="0.2"/>
    <row r="17961" x14ac:dyDescent="0.2"/>
    <row r="17962" x14ac:dyDescent="0.2"/>
    <row r="17963" x14ac:dyDescent="0.2"/>
    <row r="17964" x14ac:dyDescent="0.2"/>
    <row r="17965" x14ac:dyDescent="0.2"/>
    <row r="17966" x14ac:dyDescent="0.2"/>
    <row r="17967" x14ac:dyDescent="0.2"/>
    <row r="17968" x14ac:dyDescent="0.2"/>
    <row r="17969" x14ac:dyDescent="0.2"/>
    <row r="17970" x14ac:dyDescent="0.2"/>
    <row r="17971" x14ac:dyDescent="0.2"/>
    <row r="17972" x14ac:dyDescent="0.2"/>
    <row r="17973" x14ac:dyDescent="0.2"/>
    <row r="17974" x14ac:dyDescent="0.2"/>
    <row r="17975" x14ac:dyDescent="0.2"/>
    <row r="17976" x14ac:dyDescent="0.2"/>
    <row r="17977" x14ac:dyDescent="0.2"/>
    <row r="17978" x14ac:dyDescent="0.2"/>
    <row r="17979" x14ac:dyDescent="0.2"/>
    <row r="17980" x14ac:dyDescent="0.2"/>
    <row r="17981" x14ac:dyDescent="0.2"/>
    <row r="17982" x14ac:dyDescent="0.2"/>
    <row r="17983" x14ac:dyDescent="0.2"/>
    <row r="17984" x14ac:dyDescent="0.2"/>
    <row r="17985" x14ac:dyDescent="0.2"/>
    <row r="17986" x14ac:dyDescent="0.2"/>
    <row r="17987" x14ac:dyDescent="0.2"/>
    <row r="17988" x14ac:dyDescent="0.2"/>
    <row r="17989" x14ac:dyDescent="0.2"/>
    <row r="17990" x14ac:dyDescent="0.2"/>
    <row r="17991" x14ac:dyDescent="0.2"/>
    <row r="17992" x14ac:dyDescent="0.2"/>
    <row r="17993" x14ac:dyDescent="0.2"/>
    <row r="17994" x14ac:dyDescent="0.2"/>
    <row r="17995" x14ac:dyDescent="0.2"/>
    <row r="17996" x14ac:dyDescent="0.2"/>
    <row r="17997" x14ac:dyDescent="0.2"/>
    <row r="17998" x14ac:dyDescent="0.2"/>
    <row r="17999" x14ac:dyDescent="0.2"/>
    <row r="18000" x14ac:dyDescent="0.2"/>
    <row r="18001" x14ac:dyDescent="0.2"/>
    <row r="18002" x14ac:dyDescent="0.2"/>
    <row r="18003" x14ac:dyDescent="0.2"/>
    <row r="18004" x14ac:dyDescent="0.2"/>
    <row r="18005" x14ac:dyDescent="0.2"/>
    <row r="18006" x14ac:dyDescent="0.2"/>
    <row r="18007" x14ac:dyDescent="0.2"/>
    <row r="18008" x14ac:dyDescent="0.2"/>
    <row r="18009" x14ac:dyDescent="0.2"/>
    <row r="18010" x14ac:dyDescent="0.2"/>
    <row r="18011" x14ac:dyDescent="0.2"/>
    <row r="18012" x14ac:dyDescent="0.2"/>
    <row r="18013" x14ac:dyDescent="0.2"/>
    <row r="18014" x14ac:dyDescent="0.2"/>
    <row r="18015" x14ac:dyDescent="0.2"/>
    <row r="18016" x14ac:dyDescent="0.2"/>
    <row r="18017" x14ac:dyDescent="0.2"/>
    <row r="18018" x14ac:dyDescent="0.2"/>
    <row r="18019" x14ac:dyDescent="0.2"/>
    <row r="18020" x14ac:dyDescent="0.2"/>
    <row r="18021" x14ac:dyDescent="0.2"/>
    <row r="18022" x14ac:dyDescent="0.2"/>
    <row r="18023" x14ac:dyDescent="0.2"/>
    <row r="18024" x14ac:dyDescent="0.2"/>
    <row r="18025" x14ac:dyDescent="0.2"/>
    <row r="18026" x14ac:dyDescent="0.2"/>
    <row r="18027" x14ac:dyDescent="0.2"/>
    <row r="18028" x14ac:dyDescent="0.2"/>
    <row r="18029" x14ac:dyDescent="0.2"/>
    <row r="18030" x14ac:dyDescent="0.2"/>
    <row r="18031" x14ac:dyDescent="0.2"/>
    <row r="18032" x14ac:dyDescent="0.2"/>
    <row r="18033" x14ac:dyDescent="0.2"/>
    <row r="18034" x14ac:dyDescent="0.2"/>
    <row r="18035" x14ac:dyDescent="0.2"/>
    <row r="18036" x14ac:dyDescent="0.2"/>
    <row r="18037" x14ac:dyDescent="0.2"/>
    <row r="18038" x14ac:dyDescent="0.2"/>
    <row r="18039" x14ac:dyDescent="0.2"/>
    <row r="18040" x14ac:dyDescent="0.2"/>
    <row r="18041" x14ac:dyDescent="0.2"/>
    <row r="18042" x14ac:dyDescent="0.2"/>
    <row r="18043" x14ac:dyDescent="0.2"/>
    <row r="18044" x14ac:dyDescent="0.2"/>
    <row r="18045" x14ac:dyDescent="0.2"/>
    <row r="18046" x14ac:dyDescent="0.2"/>
    <row r="18047" x14ac:dyDescent="0.2"/>
    <row r="18048" x14ac:dyDescent="0.2"/>
    <row r="18049" x14ac:dyDescent="0.2"/>
    <row r="18050" x14ac:dyDescent="0.2"/>
    <row r="18051" x14ac:dyDescent="0.2"/>
    <row r="18052" x14ac:dyDescent="0.2"/>
    <row r="18053" x14ac:dyDescent="0.2"/>
    <row r="18054" x14ac:dyDescent="0.2"/>
    <row r="18055" x14ac:dyDescent="0.2"/>
    <row r="18056" x14ac:dyDescent="0.2"/>
    <row r="18057" x14ac:dyDescent="0.2"/>
    <row r="18058" x14ac:dyDescent="0.2"/>
    <row r="18059" x14ac:dyDescent="0.2"/>
    <row r="18060" x14ac:dyDescent="0.2"/>
    <row r="18061" x14ac:dyDescent="0.2"/>
    <row r="18062" x14ac:dyDescent="0.2"/>
    <row r="18063" x14ac:dyDescent="0.2"/>
    <row r="18064" x14ac:dyDescent="0.2"/>
    <row r="18065" x14ac:dyDescent="0.2"/>
    <row r="18066" x14ac:dyDescent="0.2"/>
    <row r="18067" x14ac:dyDescent="0.2"/>
    <row r="18068" x14ac:dyDescent="0.2"/>
    <row r="18069" x14ac:dyDescent="0.2"/>
    <row r="18070" x14ac:dyDescent="0.2"/>
    <row r="18071" x14ac:dyDescent="0.2"/>
    <row r="18072" x14ac:dyDescent="0.2"/>
    <row r="18073" x14ac:dyDescent="0.2"/>
    <row r="18074" x14ac:dyDescent="0.2"/>
    <row r="18075" x14ac:dyDescent="0.2"/>
    <row r="18076" x14ac:dyDescent="0.2"/>
    <row r="18077" x14ac:dyDescent="0.2"/>
    <row r="18078" x14ac:dyDescent="0.2"/>
    <row r="18079" x14ac:dyDescent="0.2"/>
    <row r="18080" x14ac:dyDescent="0.2"/>
    <row r="18081" x14ac:dyDescent="0.2"/>
    <row r="18082" x14ac:dyDescent="0.2"/>
    <row r="18083" x14ac:dyDescent="0.2"/>
    <row r="18084" x14ac:dyDescent="0.2"/>
    <row r="18085" x14ac:dyDescent="0.2"/>
    <row r="18086" x14ac:dyDescent="0.2"/>
    <row r="18087" x14ac:dyDescent="0.2"/>
    <row r="18088" x14ac:dyDescent="0.2"/>
    <row r="18089" x14ac:dyDescent="0.2"/>
    <row r="18090" x14ac:dyDescent="0.2"/>
    <row r="18091" x14ac:dyDescent="0.2"/>
    <row r="18092" x14ac:dyDescent="0.2"/>
    <row r="18093" x14ac:dyDescent="0.2"/>
    <row r="18094" x14ac:dyDescent="0.2"/>
    <row r="18095" x14ac:dyDescent="0.2"/>
    <row r="18096" x14ac:dyDescent="0.2"/>
    <row r="18097" x14ac:dyDescent="0.2"/>
    <row r="18098" x14ac:dyDescent="0.2"/>
    <row r="18099" x14ac:dyDescent="0.2"/>
    <row r="18100" x14ac:dyDescent="0.2"/>
    <row r="18101" x14ac:dyDescent="0.2"/>
    <row r="18102" x14ac:dyDescent="0.2"/>
    <row r="18103" x14ac:dyDescent="0.2"/>
    <row r="18104" x14ac:dyDescent="0.2"/>
    <row r="18105" x14ac:dyDescent="0.2"/>
    <row r="18106" x14ac:dyDescent="0.2"/>
    <row r="18107" x14ac:dyDescent="0.2"/>
    <row r="18108" x14ac:dyDescent="0.2"/>
    <row r="18109" x14ac:dyDescent="0.2"/>
    <row r="18110" x14ac:dyDescent="0.2"/>
    <row r="18111" x14ac:dyDescent="0.2"/>
    <row r="18112" x14ac:dyDescent="0.2"/>
    <row r="18113" x14ac:dyDescent="0.2"/>
    <row r="18114" x14ac:dyDescent="0.2"/>
    <row r="18115" x14ac:dyDescent="0.2"/>
    <row r="18116" x14ac:dyDescent="0.2"/>
    <row r="18117" x14ac:dyDescent="0.2"/>
    <row r="18118" x14ac:dyDescent="0.2"/>
    <row r="18119" x14ac:dyDescent="0.2"/>
    <row r="18120" x14ac:dyDescent="0.2"/>
    <row r="18121" x14ac:dyDescent="0.2"/>
    <row r="18122" x14ac:dyDescent="0.2"/>
    <row r="18123" x14ac:dyDescent="0.2"/>
    <row r="18124" x14ac:dyDescent="0.2"/>
    <row r="18125" x14ac:dyDescent="0.2"/>
    <row r="18126" x14ac:dyDescent="0.2"/>
    <row r="18127" x14ac:dyDescent="0.2"/>
    <row r="18128" x14ac:dyDescent="0.2"/>
    <row r="18129" x14ac:dyDescent="0.2"/>
    <row r="18130" x14ac:dyDescent="0.2"/>
    <row r="18131" x14ac:dyDescent="0.2"/>
    <row r="18132" x14ac:dyDescent="0.2"/>
    <row r="18133" x14ac:dyDescent="0.2"/>
    <row r="18134" x14ac:dyDescent="0.2"/>
    <row r="18135" x14ac:dyDescent="0.2"/>
    <row r="18136" x14ac:dyDescent="0.2"/>
    <row r="18137" x14ac:dyDescent="0.2"/>
    <row r="18138" x14ac:dyDescent="0.2"/>
    <row r="18139" x14ac:dyDescent="0.2"/>
    <row r="18140" x14ac:dyDescent="0.2"/>
    <row r="18141" x14ac:dyDescent="0.2"/>
    <row r="18142" x14ac:dyDescent="0.2"/>
    <row r="18143" x14ac:dyDescent="0.2"/>
    <row r="18144" x14ac:dyDescent="0.2"/>
    <row r="18145" x14ac:dyDescent="0.2"/>
    <row r="18146" x14ac:dyDescent="0.2"/>
    <row r="18147" x14ac:dyDescent="0.2"/>
    <row r="18148" x14ac:dyDescent="0.2"/>
    <row r="18149" x14ac:dyDescent="0.2"/>
    <row r="18150" x14ac:dyDescent="0.2"/>
    <row r="18151" x14ac:dyDescent="0.2"/>
    <row r="18152" x14ac:dyDescent="0.2"/>
    <row r="18153" x14ac:dyDescent="0.2"/>
    <row r="18154" x14ac:dyDescent="0.2"/>
    <row r="18155" x14ac:dyDescent="0.2"/>
    <row r="18156" x14ac:dyDescent="0.2"/>
    <row r="18157" x14ac:dyDescent="0.2"/>
    <row r="18158" x14ac:dyDescent="0.2"/>
    <row r="18159" x14ac:dyDescent="0.2"/>
    <row r="18160" x14ac:dyDescent="0.2"/>
    <row r="18161" x14ac:dyDescent="0.2"/>
    <row r="18162" x14ac:dyDescent="0.2"/>
    <row r="18163" x14ac:dyDescent="0.2"/>
    <row r="18164" x14ac:dyDescent="0.2"/>
    <row r="18165" x14ac:dyDescent="0.2"/>
    <row r="18166" x14ac:dyDescent="0.2"/>
    <row r="18167" x14ac:dyDescent="0.2"/>
    <row r="18168" x14ac:dyDescent="0.2"/>
    <row r="18169" x14ac:dyDescent="0.2"/>
    <row r="18170" x14ac:dyDescent="0.2"/>
    <row r="18171" x14ac:dyDescent="0.2"/>
    <row r="18172" x14ac:dyDescent="0.2"/>
    <row r="18173" x14ac:dyDescent="0.2"/>
    <row r="18174" x14ac:dyDescent="0.2"/>
    <row r="18175" x14ac:dyDescent="0.2"/>
    <row r="18176" x14ac:dyDescent="0.2"/>
    <row r="18177" x14ac:dyDescent="0.2"/>
    <row r="18178" x14ac:dyDescent="0.2"/>
    <row r="18179" x14ac:dyDescent="0.2"/>
    <row r="18180" x14ac:dyDescent="0.2"/>
    <row r="18181" x14ac:dyDescent="0.2"/>
    <row r="18182" x14ac:dyDescent="0.2"/>
    <row r="18183" x14ac:dyDescent="0.2"/>
    <row r="18184" x14ac:dyDescent="0.2"/>
    <row r="18185" x14ac:dyDescent="0.2"/>
    <row r="18186" x14ac:dyDescent="0.2"/>
    <row r="18187" x14ac:dyDescent="0.2"/>
    <row r="18188" x14ac:dyDescent="0.2"/>
    <row r="18189" x14ac:dyDescent="0.2"/>
    <row r="18190" x14ac:dyDescent="0.2"/>
    <row r="18191" x14ac:dyDescent="0.2"/>
    <row r="18192" x14ac:dyDescent="0.2"/>
    <row r="18193" x14ac:dyDescent="0.2"/>
    <row r="18194" x14ac:dyDescent="0.2"/>
    <row r="18195" x14ac:dyDescent="0.2"/>
    <row r="18196" x14ac:dyDescent="0.2"/>
    <row r="18197" x14ac:dyDescent="0.2"/>
    <row r="18198" x14ac:dyDescent="0.2"/>
    <row r="18199" x14ac:dyDescent="0.2"/>
    <row r="18200" x14ac:dyDescent="0.2"/>
    <row r="18201" x14ac:dyDescent="0.2"/>
    <row r="18202" x14ac:dyDescent="0.2"/>
    <row r="18203" x14ac:dyDescent="0.2"/>
    <row r="18204" x14ac:dyDescent="0.2"/>
    <row r="18205" x14ac:dyDescent="0.2"/>
    <row r="18206" x14ac:dyDescent="0.2"/>
    <row r="18207" x14ac:dyDescent="0.2"/>
    <row r="18208" x14ac:dyDescent="0.2"/>
    <row r="18209" x14ac:dyDescent="0.2"/>
    <row r="18210" x14ac:dyDescent="0.2"/>
    <row r="18211" x14ac:dyDescent="0.2"/>
    <row r="18212" x14ac:dyDescent="0.2"/>
    <row r="18213" x14ac:dyDescent="0.2"/>
    <row r="18214" x14ac:dyDescent="0.2"/>
    <row r="18215" x14ac:dyDescent="0.2"/>
    <row r="18216" x14ac:dyDescent="0.2"/>
    <row r="18217" x14ac:dyDescent="0.2"/>
    <row r="18218" x14ac:dyDescent="0.2"/>
    <row r="18219" x14ac:dyDescent="0.2"/>
    <row r="18220" x14ac:dyDescent="0.2"/>
    <row r="18221" x14ac:dyDescent="0.2"/>
    <row r="18222" x14ac:dyDescent="0.2"/>
    <row r="18223" x14ac:dyDescent="0.2"/>
    <row r="18224" x14ac:dyDescent="0.2"/>
    <row r="18225" x14ac:dyDescent="0.2"/>
    <row r="18226" x14ac:dyDescent="0.2"/>
    <row r="18227" x14ac:dyDescent="0.2"/>
    <row r="18228" x14ac:dyDescent="0.2"/>
    <row r="18229" x14ac:dyDescent="0.2"/>
    <row r="18230" x14ac:dyDescent="0.2"/>
    <row r="18231" x14ac:dyDescent="0.2"/>
    <row r="18232" x14ac:dyDescent="0.2"/>
    <row r="18233" x14ac:dyDescent="0.2"/>
    <row r="18234" x14ac:dyDescent="0.2"/>
    <row r="18235" x14ac:dyDescent="0.2"/>
    <row r="18236" x14ac:dyDescent="0.2"/>
    <row r="18237" x14ac:dyDescent="0.2"/>
    <row r="18238" x14ac:dyDescent="0.2"/>
    <row r="18239" x14ac:dyDescent="0.2"/>
    <row r="18240" x14ac:dyDescent="0.2"/>
    <row r="18241" x14ac:dyDescent="0.2"/>
    <row r="18242" x14ac:dyDescent="0.2"/>
    <row r="18243" x14ac:dyDescent="0.2"/>
    <row r="18244" x14ac:dyDescent="0.2"/>
    <row r="18245" x14ac:dyDescent="0.2"/>
    <row r="18246" x14ac:dyDescent="0.2"/>
    <row r="18247" x14ac:dyDescent="0.2"/>
    <row r="18248" x14ac:dyDescent="0.2"/>
    <row r="18249" x14ac:dyDescent="0.2"/>
    <row r="18250" x14ac:dyDescent="0.2"/>
    <row r="18251" x14ac:dyDescent="0.2"/>
    <row r="18252" x14ac:dyDescent="0.2"/>
    <row r="18253" x14ac:dyDescent="0.2"/>
    <row r="18254" x14ac:dyDescent="0.2"/>
    <row r="18255" x14ac:dyDescent="0.2"/>
    <row r="18256" x14ac:dyDescent="0.2"/>
    <row r="18257" x14ac:dyDescent="0.2"/>
    <row r="18258" x14ac:dyDescent="0.2"/>
    <row r="18259" x14ac:dyDescent="0.2"/>
    <row r="18260" x14ac:dyDescent="0.2"/>
    <row r="18261" x14ac:dyDescent="0.2"/>
    <row r="18262" x14ac:dyDescent="0.2"/>
    <row r="18263" x14ac:dyDescent="0.2"/>
    <row r="18264" x14ac:dyDescent="0.2"/>
    <row r="18265" x14ac:dyDescent="0.2"/>
    <row r="18266" x14ac:dyDescent="0.2"/>
    <row r="18267" x14ac:dyDescent="0.2"/>
    <row r="18268" x14ac:dyDescent="0.2"/>
    <row r="18269" x14ac:dyDescent="0.2"/>
    <row r="18270" x14ac:dyDescent="0.2"/>
    <row r="18271" x14ac:dyDescent="0.2"/>
    <row r="18272" x14ac:dyDescent="0.2"/>
    <row r="18273" x14ac:dyDescent="0.2"/>
    <row r="18274" x14ac:dyDescent="0.2"/>
    <row r="18275" x14ac:dyDescent="0.2"/>
    <row r="18276" x14ac:dyDescent="0.2"/>
    <row r="18277" x14ac:dyDescent="0.2"/>
    <row r="18278" x14ac:dyDescent="0.2"/>
    <row r="18279" x14ac:dyDescent="0.2"/>
    <row r="18280" x14ac:dyDescent="0.2"/>
    <row r="18281" x14ac:dyDescent="0.2"/>
    <row r="18282" x14ac:dyDescent="0.2"/>
    <row r="18283" x14ac:dyDescent="0.2"/>
    <row r="18284" x14ac:dyDescent="0.2"/>
    <row r="18285" x14ac:dyDescent="0.2"/>
    <row r="18286" x14ac:dyDescent="0.2"/>
    <row r="18287" x14ac:dyDescent="0.2"/>
    <row r="18288" x14ac:dyDescent="0.2"/>
    <row r="18289" x14ac:dyDescent="0.2"/>
    <row r="18290" x14ac:dyDescent="0.2"/>
    <row r="18291" x14ac:dyDescent="0.2"/>
    <row r="18292" x14ac:dyDescent="0.2"/>
    <row r="18293" x14ac:dyDescent="0.2"/>
    <row r="18294" x14ac:dyDescent="0.2"/>
    <row r="18295" x14ac:dyDescent="0.2"/>
    <row r="18296" x14ac:dyDescent="0.2"/>
    <row r="18297" x14ac:dyDescent="0.2"/>
    <row r="18298" x14ac:dyDescent="0.2"/>
    <row r="18299" x14ac:dyDescent="0.2"/>
    <row r="18300" x14ac:dyDescent="0.2"/>
    <row r="18301" x14ac:dyDescent="0.2"/>
    <row r="18302" x14ac:dyDescent="0.2"/>
    <row r="18303" x14ac:dyDescent="0.2"/>
    <row r="18304" x14ac:dyDescent="0.2"/>
    <row r="18305" x14ac:dyDescent="0.2"/>
    <row r="18306" x14ac:dyDescent="0.2"/>
    <row r="18307" x14ac:dyDescent="0.2"/>
    <row r="18308" x14ac:dyDescent="0.2"/>
    <row r="18309" x14ac:dyDescent="0.2"/>
    <row r="18310" x14ac:dyDescent="0.2"/>
    <row r="18311" x14ac:dyDescent="0.2"/>
    <row r="18312" x14ac:dyDescent="0.2"/>
    <row r="18313" x14ac:dyDescent="0.2"/>
    <row r="18314" x14ac:dyDescent="0.2"/>
    <row r="18315" x14ac:dyDescent="0.2"/>
    <row r="18316" x14ac:dyDescent="0.2"/>
    <row r="18317" x14ac:dyDescent="0.2"/>
    <row r="18318" x14ac:dyDescent="0.2"/>
    <row r="18319" x14ac:dyDescent="0.2"/>
    <row r="18320" x14ac:dyDescent="0.2"/>
    <row r="18321" x14ac:dyDescent="0.2"/>
    <row r="18322" x14ac:dyDescent="0.2"/>
    <row r="18323" x14ac:dyDescent="0.2"/>
    <row r="18324" x14ac:dyDescent="0.2"/>
    <row r="18325" x14ac:dyDescent="0.2"/>
    <row r="18326" x14ac:dyDescent="0.2"/>
    <row r="18327" x14ac:dyDescent="0.2"/>
    <row r="18328" x14ac:dyDescent="0.2"/>
    <row r="18329" x14ac:dyDescent="0.2"/>
    <row r="18330" x14ac:dyDescent="0.2"/>
    <row r="18331" x14ac:dyDescent="0.2"/>
    <row r="18332" x14ac:dyDescent="0.2"/>
    <row r="18333" x14ac:dyDescent="0.2"/>
    <row r="18334" x14ac:dyDescent="0.2"/>
    <row r="18335" x14ac:dyDescent="0.2"/>
    <row r="18336" x14ac:dyDescent="0.2"/>
    <row r="18337" x14ac:dyDescent="0.2"/>
    <row r="18338" x14ac:dyDescent="0.2"/>
    <row r="18339" x14ac:dyDescent="0.2"/>
    <row r="18340" x14ac:dyDescent="0.2"/>
    <row r="18341" x14ac:dyDescent="0.2"/>
    <row r="18342" x14ac:dyDescent="0.2"/>
    <row r="18343" x14ac:dyDescent="0.2"/>
    <row r="18344" x14ac:dyDescent="0.2"/>
    <row r="18345" x14ac:dyDescent="0.2"/>
    <row r="18346" x14ac:dyDescent="0.2"/>
    <row r="18347" x14ac:dyDescent="0.2"/>
    <row r="18348" x14ac:dyDescent="0.2"/>
    <row r="18349" x14ac:dyDescent="0.2"/>
    <row r="18350" x14ac:dyDescent="0.2"/>
    <row r="18351" x14ac:dyDescent="0.2"/>
    <row r="18352" x14ac:dyDescent="0.2"/>
    <row r="18353" x14ac:dyDescent="0.2"/>
    <row r="18354" x14ac:dyDescent="0.2"/>
    <row r="18355" x14ac:dyDescent="0.2"/>
    <row r="18356" x14ac:dyDescent="0.2"/>
    <row r="18357" x14ac:dyDescent="0.2"/>
    <row r="18358" x14ac:dyDescent="0.2"/>
    <row r="18359" x14ac:dyDescent="0.2"/>
    <row r="18360" x14ac:dyDescent="0.2"/>
    <row r="18361" x14ac:dyDescent="0.2"/>
    <row r="18362" x14ac:dyDescent="0.2"/>
    <row r="18363" x14ac:dyDescent="0.2"/>
    <row r="18364" x14ac:dyDescent="0.2"/>
    <row r="18365" x14ac:dyDescent="0.2"/>
    <row r="18366" x14ac:dyDescent="0.2"/>
    <row r="18367" x14ac:dyDescent="0.2"/>
    <row r="18368" x14ac:dyDescent="0.2"/>
    <row r="18369" x14ac:dyDescent="0.2"/>
    <row r="18370" x14ac:dyDescent="0.2"/>
    <row r="18371" x14ac:dyDescent="0.2"/>
    <row r="18372" x14ac:dyDescent="0.2"/>
    <row r="18373" x14ac:dyDescent="0.2"/>
    <row r="18374" x14ac:dyDescent="0.2"/>
    <row r="18375" x14ac:dyDescent="0.2"/>
    <row r="18376" x14ac:dyDescent="0.2"/>
    <row r="18377" x14ac:dyDescent="0.2"/>
    <row r="18378" x14ac:dyDescent="0.2"/>
    <row r="18379" x14ac:dyDescent="0.2"/>
    <row r="18380" x14ac:dyDescent="0.2"/>
    <row r="18381" x14ac:dyDescent="0.2"/>
    <row r="18382" x14ac:dyDescent="0.2"/>
    <row r="18383" x14ac:dyDescent="0.2"/>
    <row r="18384" x14ac:dyDescent="0.2"/>
    <row r="18385" x14ac:dyDescent="0.2"/>
    <row r="18386" x14ac:dyDescent="0.2"/>
    <row r="18387" x14ac:dyDescent="0.2"/>
    <row r="18388" x14ac:dyDescent="0.2"/>
    <row r="18389" x14ac:dyDescent="0.2"/>
    <row r="18390" x14ac:dyDescent="0.2"/>
    <row r="18391" x14ac:dyDescent="0.2"/>
    <row r="18392" x14ac:dyDescent="0.2"/>
    <row r="18393" x14ac:dyDescent="0.2"/>
    <row r="18394" x14ac:dyDescent="0.2"/>
    <row r="18395" x14ac:dyDescent="0.2"/>
    <row r="18396" x14ac:dyDescent="0.2"/>
    <row r="18397" x14ac:dyDescent="0.2"/>
    <row r="18398" x14ac:dyDescent="0.2"/>
    <row r="18399" x14ac:dyDescent="0.2"/>
    <row r="18400" x14ac:dyDescent="0.2"/>
    <row r="18401" x14ac:dyDescent="0.2"/>
    <row r="18402" x14ac:dyDescent="0.2"/>
    <row r="18403" x14ac:dyDescent="0.2"/>
    <row r="18404" x14ac:dyDescent="0.2"/>
    <row r="18405" x14ac:dyDescent="0.2"/>
    <row r="18406" x14ac:dyDescent="0.2"/>
    <row r="18407" x14ac:dyDescent="0.2"/>
    <row r="18408" x14ac:dyDescent="0.2"/>
    <row r="18409" x14ac:dyDescent="0.2"/>
    <row r="18410" x14ac:dyDescent="0.2"/>
    <row r="18411" x14ac:dyDescent="0.2"/>
    <row r="18412" x14ac:dyDescent="0.2"/>
    <row r="18413" x14ac:dyDescent="0.2"/>
    <row r="18414" x14ac:dyDescent="0.2"/>
    <row r="18415" x14ac:dyDescent="0.2"/>
    <row r="18416" x14ac:dyDescent="0.2"/>
    <row r="18417" x14ac:dyDescent="0.2"/>
    <row r="18418" x14ac:dyDescent="0.2"/>
    <row r="18419" x14ac:dyDescent="0.2"/>
    <row r="18420" x14ac:dyDescent="0.2"/>
    <row r="18421" x14ac:dyDescent="0.2"/>
    <row r="18422" x14ac:dyDescent="0.2"/>
    <row r="18423" x14ac:dyDescent="0.2"/>
    <row r="18424" x14ac:dyDescent="0.2"/>
    <row r="18425" x14ac:dyDescent="0.2"/>
    <row r="18426" x14ac:dyDescent="0.2"/>
    <row r="18427" x14ac:dyDescent="0.2"/>
    <row r="18428" x14ac:dyDescent="0.2"/>
    <row r="18429" x14ac:dyDescent="0.2"/>
    <row r="18430" x14ac:dyDescent="0.2"/>
    <row r="18431" x14ac:dyDescent="0.2"/>
    <row r="18432" x14ac:dyDescent="0.2"/>
    <row r="18433" x14ac:dyDescent="0.2"/>
    <row r="18434" x14ac:dyDescent="0.2"/>
    <row r="18435" x14ac:dyDescent="0.2"/>
    <row r="18436" x14ac:dyDescent="0.2"/>
    <row r="18437" x14ac:dyDescent="0.2"/>
    <row r="18438" x14ac:dyDescent="0.2"/>
    <row r="18439" x14ac:dyDescent="0.2"/>
    <row r="18440" x14ac:dyDescent="0.2"/>
    <row r="18441" x14ac:dyDescent="0.2"/>
    <row r="18442" x14ac:dyDescent="0.2"/>
    <row r="18443" x14ac:dyDescent="0.2"/>
    <row r="18444" x14ac:dyDescent="0.2"/>
    <row r="18445" x14ac:dyDescent="0.2"/>
    <row r="18446" x14ac:dyDescent="0.2"/>
    <row r="18447" x14ac:dyDescent="0.2"/>
    <row r="18448" x14ac:dyDescent="0.2"/>
    <row r="18449" x14ac:dyDescent="0.2"/>
    <row r="18450" x14ac:dyDescent="0.2"/>
    <row r="18451" x14ac:dyDescent="0.2"/>
    <row r="18452" x14ac:dyDescent="0.2"/>
    <row r="18453" x14ac:dyDescent="0.2"/>
    <row r="18454" x14ac:dyDescent="0.2"/>
    <row r="18455" x14ac:dyDescent="0.2"/>
    <row r="18456" x14ac:dyDescent="0.2"/>
    <row r="18457" x14ac:dyDescent="0.2"/>
    <row r="18458" x14ac:dyDescent="0.2"/>
    <row r="18459" x14ac:dyDescent="0.2"/>
    <row r="18460" x14ac:dyDescent="0.2"/>
    <row r="18461" x14ac:dyDescent="0.2"/>
    <row r="18462" x14ac:dyDescent="0.2"/>
    <row r="18463" x14ac:dyDescent="0.2"/>
    <row r="18464" x14ac:dyDescent="0.2"/>
    <row r="18465" x14ac:dyDescent="0.2"/>
    <row r="18466" x14ac:dyDescent="0.2"/>
    <row r="18467" x14ac:dyDescent="0.2"/>
    <row r="18468" x14ac:dyDescent="0.2"/>
    <row r="18469" x14ac:dyDescent="0.2"/>
    <row r="18470" x14ac:dyDescent="0.2"/>
    <row r="18471" x14ac:dyDescent="0.2"/>
    <row r="18472" x14ac:dyDescent="0.2"/>
    <row r="18473" x14ac:dyDescent="0.2"/>
    <row r="18474" x14ac:dyDescent="0.2"/>
    <row r="18475" x14ac:dyDescent="0.2"/>
    <row r="18476" x14ac:dyDescent="0.2"/>
    <row r="18477" x14ac:dyDescent="0.2"/>
    <row r="18478" x14ac:dyDescent="0.2"/>
    <row r="18479" x14ac:dyDescent="0.2"/>
    <row r="18480" x14ac:dyDescent="0.2"/>
    <row r="18481" x14ac:dyDescent="0.2"/>
    <row r="18482" x14ac:dyDescent="0.2"/>
    <row r="18483" x14ac:dyDescent="0.2"/>
    <row r="18484" x14ac:dyDescent="0.2"/>
    <row r="18485" x14ac:dyDescent="0.2"/>
    <row r="18486" x14ac:dyDescent="0.2"/>
    <row r="18487" x14ac:dyDescent="0.2"/>
    <row r="18488" x14ac:dyDescent="0.2"/>
    <row r="18489" x14ac:dyDescent="0.2"/>
    <row r="18490" x14ac:dyDescent="0.2"/>
    <row r="18491" x14ac:dyDescent="0.2"/>
    <row r="18492" x14ac:dyDescent="0.2"/>
    <row r="18493" x14ac:dyDescent="0.2"/>
    <row r="18494" x14ac:dyDescent="0.2"/>
    <row r="18495" x14ac:dyDescent="0.2"/>
    <row r="18496" x14ac:dyDescent="0.2"/>
    <row r="18497" x14ac:dyDescent="0.2"/>
    <row r="18498" x14ac:dyDescent="0.2"/>
    <row r="18499" x14ac:dyDescent="0.2"/>
    <row r="18500" x14ac:dyDescent="0.2"/>
    <row r="18501" x14ac:dyDescent="0.2"/>
    <row r="18502" x14ac:dyDescent="0.2"/>
    <row r="18503" x14ac:dyDescent="0.2"/>
    <row r="18504" x14ac:dyDescent="0.2"/>
    <row r="18505" x14ac:dyDescent="0.2"/>
    <row r="18506" x14ac:dyDescent="0.2"/>
    <row r="18507" x14ac:dyDescent="0.2"/>
    <row r="18508" x14ac:dyDescent="0.2"/>
    <row r="18509" x14ac:dyDescent="0.2"/>
    <row r="18510" x14ac:dyDescent="0.2"/>
    <row r="18511" x14ac:dyDescent="0.2"/>
    <row r="18512" x14ac:dyDescent="0.2"/>
    <row r="18513" x14ac:dyDescent="0.2"/>
    <row r="18514" x14ac:dyDescent="0.2"/>
    <row r="18515" x14ac:dyDescent="0.2"/>
    <row r="18516" x14ac:dyDescent="0.2"/>
    <row r="18517" x14ac:dyDescent="0.2"/>
    <row r="18518" x14ac:dyDescent="0.2"/>
    <row r="18519" x14ac:dyDescent="0.2"/>
    <row r="18520" x14ac:dyDescent="0.2"/>
    <row r="18521" x14ac:dyDescent="0.2"/>
    <row r="18522" x14ac:dyDescent="0.2"/>
    <row r="18523" x14ac:dyDescent="0.2"/>
    <row r="18524" x14ac:dyDescent="0.2"/>
    <row r="18525" x14ac:dyDescent="0.2"/>
    <row r="18526" x14ac:dyDescent="0.2"/>
    <row r="18527" x14ac:dyDescent="0.2"/>
    <row r="18528" x14ac:dyDescent="0.2"/>
    <row r="18529" x14ac:dyDescent="0.2"/>
    <row r="18530" x14ac:dyDescent="0.2"/>
    <row r="18531" x14ac:dyDescent="0.2"/>
    <row r="18532" x14ac:dyDescent="0.2"/>
    <row r="18533" x14ac:dyDescent="0.2"/>
    <row r="18534" x14ac:dyDescent="0.2"/>
    <row r="18535" x14ac:dyDescent="0.2"/>
    <row r="18536" x14ac:dyDescent="0.2"/>
    <row r="18537" x14ac:dyDescent="0.2"/>
    <row r="18538" x14ac:dyDescent="0.2"/>
    <row r="18539" x14ac:dyDescent="0.2"/>
    <row r="18540" x14ac:dyDescent="0.2"/>
    <row r="18541" x14ac:dyDescent="0.2"/>
    <row r="18542" x14ac:dyDescent="0.2"/>
    <row r="18543" x14ac:dyDescent="0.2"/>
    <row r="18544" x14ac:dyDescent="0.2"/>
    <row r="18545" x14ac:dyDescent="0.2"/>
    <row r="18546" x14ac:dyDescent="0.2"/>
    <row r="18547" x14ac:dyDescent="0.2"/>
    <row r="18548" x14ac:dyDescent="0.2"/>
    <row r="18549" x14ac:dyDescent="0.2"/>
    <row r="18550" x14ac:dyDescent="0.2"/>
    <row r="18551" x14ac:dyDescent="0.2"/>
    <row r="18552" x14ac:dyDescent="0.2"/>
    <row r="18553" x14ac:dyDescent="0.2"/>
    <row r="18554" x14ac:dyDescent="0.2"/>
    <row r="18555" x14ac:dyDescent="0.2"/>
    <row r="18556" x14ac:dyDescent="0.2"/>
    <row r="18557" x14ac:dyDescent="0.2"/>
    <row r="18558" x14ac:dyDescent="0.2"/>
    <row r="18559" x14ac:dyDescent="0.2"/>
    <row r="18560" x14ac:dyDescent="0.2"/>
    <row r="18561" x14ac:dyDescent="0.2"/>
    <row r="18562" x14ac:dyDescent="0.2"/>
    <row r="18563" x14ac:dyDescent="0.2"/>
    <row r="18564" x14ac:dyDescent="0.2"/>
    <row r="18565" x14ac:dyDescent="0.2"/>
    <row r="18566" x14ac:dyDescent="0.2"/>
    <row r="18567" x14ac:dyDescent="0.2"/>
    <row r="18568" x14ac:dyDescent="0.2"/>
    <row r="18569" x14ac:dyDescent="0.2"/>
    <row r="18570" x14ac:dyDescent="0.2"/>
    <row r="18571" x14ac:dyDescent="0.2"/>
    <row r="18572" x14ac:dyDescent="0.2"/>
    <row r="18573" x14ac:dyDescent="0.2"/>
    <row r="18574" x14ac:dyDescent="0.2"/>
    <row r="18575" x14ac:dyDescent="0.2"/>
    <row r="18576" x14ac:dyDescent="0.2"/>
    <row r="18577" x14ac:dyDescent="0.2"/>
    <row r="18578" x14ac:dyDescent="0.2"/>
    <row r="18579" x14ac:dyDescent="0.2"/>
    <row r="18580" x14ac:dyDescent="0.2"/>
    <row r="18581" x14ac:dyDescent="0.2"/>
    <row r="18582" x14ac:dyDescent="0.2"/>
    <row r="18583" x14ac:dyDescent="0.2"/>
    <row r="18584" x14ac:dyDescent="0.2"/>
    <row r="18585" x14ac:dyDescent="0.2"/>
    <row r="18586" x14ac:dyDescent="0.2"/>
    <row r="18587" x14ac:dyDescent="0.2"/>
    <row r="18588" x14ac:dyDescent="0.2"/>
    <row r="18589" x14ac:dyDescent="0.2"/>
    <row r="18590" x14ac:dyDescent="0.2"/>
    <row r="18591" x14ac:dyDescent="0.2"/>
    <row r="18592" x14ac:dyDescent="0.2"/>
    <row r="18593" x14ac:dyDescent="0.2"/>
    <row r="18594" x14ac:dyDescent="0.2"/>
    <row r="18595" x14ac:dyDescent="0.2"/>
    <row r="18596" x14ac:dyDescent="0.2"/>
    <row r="18597" x14ac:dyDescent="0.2"/>
    <row r="18598" x14ac:dyDescent="0.2"/>
    <row r="18599" x14ac:dyDescent="0.2"/>
    <row r="18600" x14ac:dyDescent="0.2"/>
    <row r="18601" x14ac:dyDescent="0.2"/>
    <row r="18602" x14ac:dyDescent="0.2"/>
    <row r="18603" x14ac:dyDescent="0.2"/>
    <row r="18604" x14ac:dyDescent="0.2"/>
    <row r="18605" x14ac:dyDescent="0.2"/>
    <row r="18606" x14ac:dyDescent="0.2"/>
    <row r="18607" x14ac:dyDescent="0.2"/>
    <row r="18608" x14ac:dyDescent="0.2"/>
    <row r="18609" x14ac:dyDescent="0.2"/>
    <row r="18610" x14ac:dyDescent="0.2"/>
    <row r="18611" x14ac:dyDescent="0.2"/>
    <row r="18612" x14ac:dyDescent="0.2"/>
    <row r="18613" x14ac:dyDescent="0.2"/>
    <row r="18614" x14ac:dyDescent="0.2"/>
    <row r="18615" x14ac:dyDescent="0.2"/>
    <row r="18616" x14ac:dyDescent="0.2"/>
    <row r="18617" x14ac:dyDescent="0.2"/>
    <row r="18618" x14ac:dyDescent="0.2"/>
    <row r="18619" x14ac:dyDescent="0.2"/>
    <row r="18620" x14ac:dyDescent="0.2"/>
    <row r="18621" x14ac:dyDescent="0.2"/>
    <row r="18622" x14ac:dyDescent="0.2"/>
    <row r="18623" x14ac:dyDescent="0.2"/>
    <row r="18624" x14ac:dyDescent="0.2"/>
    <row r="18625" x14ac:dyDescent="0.2"/>
    <row r="18626" x14ac:dyDescent="0.2"/>
    <row r="18627" x14ac:dyDescent="0.2"/>
    <row r="18628" x14ac:dyDescent="0.2"/>
    <row r="18629" x14ac:dyDescent="0.2"/>
    <row r="18630" x14ac:dyDescent="0.2"/>
    <row r="18631" x14ac:dyDescent="0.2"/>
    <row r="18632" x14ac:dyDescent="0.2"/>
    <row r="18633" x14ac:dyDescent="0.2"/>
    <row r="18634" x14ac:dyDescent="0.2"/>
    <row r="18635" x14ac:dyDescent="0.2"/>
    <row r="18636" x14ac:dyDescent="0.2"/>
    <row r="18637" x14ac:dyDescent="0.2"/>
    <row r="18638" x14ac:dyDescent="0.2"/>
    <row r="18639" x14ac:dyDescent="0.2"/>
    <row r="18640" x14ac:dyDescent="0.2"/>
    <row r="18641" x14ac:dyDescent="0.2"/>
    <row r="18642" x14ac:dyDescent="0.2"/>
    <row r="18643" x14ac:dyDescent="0.2"/>
    <row r="18644" x14ac:dyDescent="0.2"/>
    <row r="18645" x14ac:dyDescent="0.2"/>
    <row r="18646" x14ac:dyDescent="0.2"/>
    <row r="18647" x14ac:dyDescent="0.2"/>
    <row r="18648" x14ac:dyDescent="0.2"/>
    <row r="18649" x14ac:dyDescent="0.2"/>
    <row r="18650" x14ac:dyDescent="0.2"/>
    <row r="18651" x14ac:dyDescent="0.2"/>
    <row r="18652" x14ac:dyDescent="0.2"/>
    <row r="18653" x14ac:dyDescent="0.2"/>
    <row r="18654" x14ac:dyDescent="0.2"/>
    <row r="18655" x14ac:dyDescent="0.2"/>
    <row r="18656" x14ac:dyDescent="0.2"/>
    <row r="18657" x14ac:dyDescent="0.2"/>
    <row r="18658" x14ac:dyDescent="0.2"/>
    <row r="18659" x14ac:dyDescent="0.2"/>
    <row r="18660" x14ac:dyDescent="0.2"/>
    <row r="18661" x14ac:dyDescent="0.2"/>
    <row r="18662" x14ac:dyDescent="0.2"/>
    <row r="18663" x14ac:dyDescent="0.2"/>
    <row r="18664" x14ac:dyDescent="0.2"/>
    <row r="18665" x14ac:dyDescent="0.2"/>
    <row r="18666" x14ac:dyDescent="0.2"/>
    <row r="18667" x14ac:dyDescent="0.2"/>
    <row r="18668" x14ac:dyDescent="0.2"/>
    <row r="18669" x14ac:dyDescent="0.2"/>
    <row r="18670" x14ac:dyDescent="0.2"/>
    <row r="18671" x14ac:dyDescent="0.2"/>
    <row r="18672" x14ac:dyDescent="0.2"/>
    <row r="18673" x14ac:dyDescent="0.2"/>
    <row r="18674" x14ac:dyDescent="0.2"/>
    <row r="18675" x14ac:dyDescent="0.2"/>
    <row r="18676" x14ac:dyDescent="0.2"/>
    <row r="18677" x14ac:dyDescent="0.2"/>
    <row r="18678" x14ac:dyDescent="0.2"/>
    <row r="18679" x14ac:dyDescent="0.2"/>
    <row r="18680" x14ac:dyDescent="0.2"/>
    <row r="18681" x14ac:dyDescent="0.2"/>
    <row r="18682" x14ac:dyDescent="0.2"/>
    <row r="18683" x14ac:dyDescent="0.2"/>
    <row r="18684" x14ac:dyDescent="0.2"/>
    <row r="18685" x14ac:dyDescent="0.2"/>
    <row r="18686" x14ac:dyDescent="0.2"/>
    <row r="18687" x14ac:dyDescent="0.2"/>
    <row r="18688" x14ac:dyDescent="0.2"/>
    <row r="18689" x14ac:dyDescent="0.2"/>
    <row r="18690" x14ac:dyDescent="0.2"/>
    <row r="18691" x14ac:dyDescent="0.2"/>
    <row r="18692" x14ac:dyDescent="0.2"/>
    <row r="18693" x14ac:dyDescent="0.2"/>
    <row r="18694" x14ac:dyDescent="0.2"/>
    <row r="18695" x14ac:dyDescent="0.2"/>
    <row r="18696" x14ac:dyDescent="0.2"/>
    <row r="18697" x14ac:dyDescent="0.2"/>
    <row r="18698" x14ac:dyDescent="0.2"/>
    <row r="18699" x14ac:dyDescent="0.2"/>
    <row r="18700" x14ac:dyDescent="0.2"/>
    <row r="18701" x14ac:dyDescent="0.2"/>
    <row r="18702" x14ac:dyDescent="0.2"/>
    <row r="18703" x14ac:dyDescent="0.2"/>
    <row r="18704" x14ac:dyDescent="0.2"/>
    <row r="18705" x14ac:dyDescent="0.2"/>
    <row r="18706" x14ac:dyDescent="0.2"/>
    <row r="18707" x14ac:dyDescent="0.2"/>
    <row r="18708" x14ac:dyDescent="0.2"/>
    <row r="18709" x14ac:dyDescent="0.2"/>
    <row r="18710" x14ac:dyDescent="0.2"/>
    <row r="18711" x14ac:dyDescent="0.2"/>
    <row r="18712" x14ac:dyDescent="0.2"/>
    <row r="18713" x14ac:dyDescent="0.2"/>
    <row r="18714" x14ac:dyDescent="0.2"/>
    <row r="18715" x14ac:dyDescent="0.2"/>
    <row r="18716" x14ac:dyDescent="0.2"/>
    <row r="18717" x14ac:dyDescent="0.2"/>
    <row r="18718" x14ac:dyDescent="0.2"/>
    <row r="18719" x14ac:dyDescent="0.2"/>
    <row r="18720" x14ac:dyDescent="0.2"/>
    <row r="18721" x14ac:dyDescent="0.2"/>
    <row r="18722" x14ac:dyDescent="0.2"/>
    <row r="18723" x14ac:dyDescent="0.2"/>
    <row r="18724" x14ac:dyDescent="0.2"/>
    <row r="18725" x14ac:dyDescent="0.2"/>
    <row r="18726" x14ac:dyDescent="0.2"/>
    <row r="18727" x14ac:dyDescent="0.2"/>
    <row r="18728" x14ac:dyDescent="0.2"/>
    <row r="18729" x14ac:dyDescent="0.2"/>
    <row r="18730" x14ac:dyDescent="0.2"/>
    <row r="18731" x14ac:dyDescent="0.2"/>
    <row r="18732" x14ac:dyDescent="0.2"/>
    <row r="18733" x14ac:dyDescent="0.2"/>
    <row r="18734" x14ac:dyDescent="0.2"/>
    <row r="18735" x14ac:dyDescent="0.2"/>
    <row r="18736" x14ac:dyDescent="0.2"/>
    <row r="18737" x14ac:dyDescent="0.2"/>
    <row r="18738" x14ac:dyDescent="0.2"/>
    <row r="18739" x14ac:dyDescent="0.2"/>
    <row r="18740" x14ac:dyDescent="0.2"/>
    <row r="18741" x14ac:dyDescent="0.2"/>
    <row r="18742" x14ac:dyDescent="0.2"/>
    <row r="18743" x14ac:dyDescent="0.2"/>
    <row r="18744" x14ac:dyDescent="0.2"/>
    <row r="18745" x14ac:dyDescent="0.2"/>
    <row r="18746" x14ac:dyDescent="0.2"/>
    <row r="18747" x14ac:dyDescent="0.2"/>
    <row r="18748" x14ac:dyDescent="0.2"/>
    <row r="18749" x14ac:dyDescent="0.2"/>
    <row r="18750" x14ac:dyDescent="0.2"/>
    <row r="18751" x14ac:dyDescent="0.2"/>
    <row r="18752" x14ac:dyDescent="0.2"/>
    <row r="18753" x14ac:dyDescent="0.2"/>
    <row r="18754" x14ac:dyDescent="0.2"/>
    <row r="18755" x14ac:dyDescent="0.2"/>
    <row r="18756" x14ac:dyDescent="0.2"/>
    <row r="18757" x14ac:dyDescent="0.2"/>
    <row r="18758" x14ac:dyDescent="0.2"/>
    <row r="18759" x14ac:dyDescent="0.2"/>
    <row r="18760" x14ac:dyDescent="0.2"/>
    <row r="18761" x14ac:dyDescent="0.2"/>
    <row r="18762" x14ac:dyDescent="0.2"/>
    <row r="18763" x14ac:dyDescent="0.2"/>
    <row r="18764" x14ac:dyDescent="0.2"/>
    <row r="18765" x14ac:dyDescent="0.2"/>
    <row r="18766" x14ac:dyDescent="0.2"/>
    <row r="18767" x14ac:dyDescent="0.2"/>
    <row r="18768" x14ac:dyDescent="0.2"/>
    <row r="18769" x14ac:dyDescent="0.2"/>
    <row r="18770" x14ac:dyDescent="0.2"/>
    <row r="18771" x14ac:dyDescent="0.2"/>
    <row r="18772" x14ac:dyDescent="0.2"/>
    <row r="18773" x14ac:dyDescent="0.2"/>
    <row r="18774" x14ac:dyDescent="0.2"/>
    <row r="18775" x14ac:dyDescent="0.2"/>
    <row r="18776" x14ac:dyDescent="0.2"/>
    <row r="18777" x14ac:dyDescent="0.2"/>
    <row r="18778" x14ac:dyDescent="0.2"/>
    <row r="18779" x14ac:dyDescent="0.2"/>
    <row r="18780" x14ac:dyDescent="0.2"/>
    <row r="18781" x14ac:dyDescent="0.2"/>
    <row r="18782" x14ac:dyDescent="0.2"/>
    <row r="18783" x14ac:dyDescent="0.2"/>
    <row r="18784" x14ac:dyDescent="0.2"/>
    <row r="18785" x14ac:dyDescent="0.2"/>
    <row r="18786" x14ac:dyDescent="0.2"/>
    <row r="18787" x14ac:dyDescent="0.2"/>
    <row r="18788" x14ac:dyDescent="0.2"/>
    <row r="18789" x14ac:dyDescent="0.2"/>
    <row r="18790" x14ac:dyDescent="0.2"/>
    <row r="18791" x14ac:dyDescent="0.2"/>
    <row r="18792" x14ac:dyDescent="0.2"/>
    <row r="18793" x14ac:dyDescent="0.2"/>
    <row r="18794" x14ac:dyDescent="0.2"/>
    <row r="18795" x14ac:dyDescent="0.2"/>
    <row r="18796" x14ac:dyDescent="0.2"/>
    <row r="18797" x14ac:dyDescent="0.2"/>
    <row r="18798" x14ac:dyDescent="0.2"/>
    <row r="18799" x14ac:dyDescent="0.2"/>
    <row r="18800" x14ac:dyDescent="0.2"/>
    <row r="18801" x14ac:dyDescent="0.2"/>
    <row r="18802" x14ac:dyDescent="0.2"/>
    <row r="18803" x14ac:dyDescent="0.2"/>
    <row r="18804" x14ac:dyDescent="0.2"/>
    <row r="18805" x14ac:dyDescent="0.2"/>
    <row r="18806" x14ac:dyDescent="0.2"/>
    <row r="18807" x14ac:dyDescent="0.2"/>
    <row r="18808" x14ac:dyDescent="0.2"/>
    <row r="18809" x14ac:dyDescent="0.2"/>
    <row r="18810" x14ac:dyDescent="0.2"/>
    <row r="18811" x14ac:dyDescent="0.2"/>
    <row r="18812" x14ac:dyDescent="0.2"/>
    <row r="18813" x14ac:dyDescent="0.2"/>
    <row r="18814" x14ac:dyDescent="0.2"/>
    <row r="18815" x14ac:dyDescent="0.2"/>
    <row r="18816" x14ac:dyDescent="0.2"/>
    <row r="18817" x14ac:dyDescent="0.2"/>
    <row r="18818" x14ac:dyDescent="0.2"/>
    <row r="18819" x14ac:dyDescent="0.2"/>
    <row r="18820" x14ac:dyDescent="0.2"/>
    <row r="18821" x14ac:dyDescent="0.2"/>
    <row r="18822" x14ac:dyDescent="0.2"/>
    <row r="18823" x14ac:dyDescent="0.2"/>
    <row r="18824" x14ac:dyDescent="0.2"/>
    <row r="18825" x14ac:dyDescent="0.2"/>
    <row r="18826" x14ac:dyDescent="0.2"/>
    <row r="18827" x14ac:dyDescent="0.2"/>
    <row r="18828" x14ac:dyDescent="0.2"/>
    <row r="18829" x14ac:dyDescent="0.2"/>
    <row r="18830" x14ac:dyDescent="0.2"/>
    <row r="18831" x14ac:dyDescent="0.2"/>
    <row r="18832" x14ac:dyDescent="0.2"/>
    <row r="18833" x14ac:dyDescent="0.2"/>
    <row r="18834" x14ac:dyDescent="0.2"/>
    <row r="18835" x14ac:dyDescent="0.2"/>
    <row r="18836" x14ac:dyDescent="0.2"/>
    <row r="18837" x14ac:dyDescent="0.2"/>
    <row r="18838" x14ac:dyDescent="0.2"/>
    <row r="18839" x14ac:dyDescent="0.2"/>
    <row r="18840" x14ac:dyDescent="0.2"/>
    <row r="18841" x14ac:dyDescent="0.2"/>
    <row r="18842" x14ac:dyDescent="0.2"/>
    <row r="18843" x14ac:dyDescent="0.2"/>
    <row r="18844" x14ac:dyDescent="0.2"/>
    <row r="18845" x14ac:dyDescent="0.2"/>
    <row r="18846" x14ac:dyDescent="0.2"/>
    <row r="18847" x14ac:dyDescent="0.2"/>
    <row r="18848" x14ac:dyDescent="0.2"/>
    <row r="18849" x14ac:dyDescent="0.2"/>
    <row r="18850" x14ac:dyDescent="0.2"/>
    <row r="18851" x14ac:dyDescent="0.2"/>
    <row r="18852" x14ac:dyDescent="0.2"/>
    <row r="18853" x14ac:dyDescent="0.2"/>
    <row r="18854" x14ac:dyDescent="0.2"/>
    <row r="18855" x14ac:dyDescent="0.2"/>
    <row r="18856" x14ac:dyDescent="0.2"/>
    <row r="18857" x14ac:dyDescent="0.2"/>
    <row r="18858" x14ac:dyDescent="0.2"/>
    <row r="18859" x14ac:dyDescent="0.2"/>
    <row r="18860" x14ac:dyDescent="0.2"/>
    <row r="18861" x14ac:dyDescent="0.2"/>
    <row r="18862" x14ac:dyDescent="0.2"/>
    <row r="18863" x14ac:dyDescent="0.2"/>
    <row r="18864" x14ac:dyDescent="0.2"/>
    <row r="18865" x14ac:dyDescent="0.2"/>
    <row r="18866" x14ac:dyDescent="0.2"/>
    <row r="18867" x14ac:dyDescent="0.2"/>
    <row r="18868" x14ac:dyDescent="0.2"/>
    <row r="18869" x14ac:dyDescent="0.2"/>
    <row r="18870" x14ac:dyDescent="0.2"/>
    <row r="18871" x14ac:dyDescent="0.2"/>
    <row r="18872" x14ac:dyDescent="0.2"/>
    <row r="18873" x14ac:dyDescent="0.2"/>
    <row r="18874" x14ac:dyDescent="0.2"/>
    <row r="18875" x14ac:dyDescent="0.2"/>
    <row r="18876" x14ac:dyDescent="0.2"/>
    <row r="18877" x14ac:dyDescent="0.2"/>
    <row r="18878" x14ac:dyDescent="0.2"/>
    <row r="18879" x14ac:dyDescent="0.2"/>
    <row r="18880" x14ac:dyDescent="0.2"/>
    <row r="18881" x14ac:dyDescent="0.2"/>
    <row r="18882" x14ac:dyDescent="0.2"/>
    <row r="18883" x14ac:dyDescent="0.2"/>
    <row r="18884" x14ac:dyDescent="0.2"/>
    <row r="18885" x14ac:dyDescent="0.2"/>
    <row r="18886" x14ac:dyDescent="0.2"/>
    <row r="18887" x14ac:dyDescent="0.2"/>
    <row r="18888" x14ac:dyDescent="0.2"/>
    <row r="18889" x14ac:dyDescent="0.2"/>
    <row r="18890" x14ac:dyDescent="0.2"/>
    <row r="18891" x14ac:dyDescent="0.2"/>
    <row r="18892" x14ac:dyDescent="0.2"/>
    <row r="18893" x14ac:dyDescent="0.2"/>
    <row r="18894" x14ac:dyDescent="0.2"/>
    <row r="18895" x14ac:dyDescent="0.2"/>
    <row r="18896" x14ac:dyDescent="0.2"/>
    <row r="18897" x14ac:dyDescent="0.2"/>
    <row r="18898" x14ac:dyDescent="0.2"/>
    <row r="18899" x14ac:dyDescent="0.2"/>
    <row r="18900" x14ac:dyDescent="0.2"/>
    <row r="18901" x14ac:dyDescent="0.2"/>
    <row r="18902" x14ac:dyDescent="0.2"/>
    <row r="18903" x14ac:dyDescent="0.2"/>
    <row r="18904" x14ac:dyDescent="0.2"/>
    <row r="18905" x14ac:dyDescent="0.2"/>
    <row r="18906" x14ac:dyDescent="0.2"/>
    <row r="18907" x14ac:dyDescent="0.2"/>
    <row r="18908" x14ac:dyDescent="0.2"/>
    <row r="18909" x14ac:dyDescent="0.2"/>
    <row r="18910" x14ac:dyDescent="0.2"/>
    <row r="18911" x14ac:dyDescent="0.2"/>
    <row r="18912" x14ac:dyDescent="0.2"/>
    <row r="18913" x14ac:dyDescent="0.2"/>
    <row r="18914" x14ac:dyDescent="0.2"/>
    <row r="18915" x14ac:dyDescent="0.2"/>
    <row r="18916" x14ac:dyDescent="0.2"/>
    <row r="18917" x14ac:dyDescent="0.2"/>
    <row r="18918" x14ac:dyDescent="0.2"/>
    <row r="18919" x14ac:dyDescent="0.2"/>
    <row r="18920" x14ac:dyDescent="0.2"/>
    <row r="18921" x14ac:dyDescent="0.2"/>
    <row r="18922" x14ac:dyDescent="0.2"/>
    <row r="18923" x14ac:dyDescent="0.2"/>
    <row r="18924" x14ac:dyDescent="0.2"/>
    <row r="18925" x14ac:dyDescent="0.2"/>
    <row r="18926" x14ac:dyDescent="0.2"/>
    <row r="18927" x14ac:dyDescent="0.2"/>
    <row r="18928" x14ac:dyDescent="0.2"/>
    <row r="18929" x14ac:dyDescent="0.2"/>
    <row r="18930" x14ac:dyDescent="0.2"/>
    <row r="18931" x14ac:dyDescent="0.2"/>
    <row r="18932" x14ac:dyDescent="0.2"/>
    <row r="18933" x14ac:dyDescent="0.2"/>
    <row r="18934" x14ac:dyDescent="0.2"/>
    <row r="18935" x14ac:dyDescent="0.2"/>
    <row r="18936" x14ac:dyDescent="0.2"/>
    <row r="18937" x14ac:dyDescent="0.2"/>
    <row r="18938" x14ac:dyDescent="0.2"/>
    <row r="18939" x14ac:dyDescent="0.2"/>
    <row r="18940" x14ac:dyDescent="0.2"/>
    <row r="18941" x14ac:dyDescent="0.2"/>
    <row r="18942" x14ac:dyDescent="0.2"/>
    <row r="18943" x14ac:dyDescent="0.2"/>
    <row r="18944" x14ac:dyDescent="0.2"/>
    <row r="18945" x14ac:dyDescent="0.2"/>
    <row r="18946" x14ac:dyDescent="0.2"/>
    <row r="18947" x14ac:dyDescent="0.2"/>
    <row r="18948" x14ac:dyDescent="0.2"/>
    <row r="18949" x14ac:dyDescent="0.2"/>
    <row r="18950" x14ac:dyDescent="0.2"/>
    <row r="18951" x14ac:dyDescent="0.2"/>
    <row r="18952" x14ac:dyDescent="0.2"/>
    <row r="18953" x14ac:dyDescent="0.2"/>
    <row r="18954" x14ac:dyDescent="0.2"/>
    <row r="18955" x14ac:dyDescent="0.2"/>
    <row r="18956" x14ac:dyDescent="0.2"/>
    <row r="18957" x14ac:dyDescent="0.2"/>
    <row r="18958" x14ac:dyDescent="0.2"/>
    <row r="18959" x14ac:dyDescent="0.2"/>
    <row r="18960" x14ac:dyDescent="0.2"/>
    <row r="18961" x14ac:dyDescent="0.2"/>
    <row r="18962" x14ac:dyDescent="0.2"/>
    <row r="18963" x14ac:dyDescent="0.2"/>
    <row r="18964" x14ac:dyDescent="0.2"/>
    <row r="18965" x14ac:dyDescent="0.2"/>
    <row r="18966" x14ac:dyDescent="0.2"/>
    <row r="18967" x14ac:dyDescent="0.2"/>
    <row r="18968" x14ac:dyDescent="0.2"/>
    <row r="18969" x14ac:dyDescent="0.2"/>
    <row r="18970" x14ac:dyDescent="0.2"/>
    <row r="18971" x14ac:dyDescent="0.2"/>
    <row r="18972" x14ac:dyDescent="0.2"/>
    <row r="18973" x14ac:dyDescent="0.2"/>
    <row r="18974" x14ac:dyDescent="0.2"/>
    <row r="18975" x14ac:dyDescent="0.2"/>
    <row r="18976" x14ac:dyDescent="0.2"/>
    <row r="18977" x14ac:dyDescent="0.2"/>
    <row r="18978" x14ac:dyDescent="0.2"/>
    <row r="18979" x14ac:dyDescent="0.2"/>
    <row r="18980" x14ac:dyDescent="0.2"/>
    <row r="18981" x14ac:dyDescent="0.2"/>
    <row r="18982" x14ac:dyDescent="0.2"/>
    <row r="18983" x14ac:dyDescent="0.2"/>
    <row r="18984" x14ac:dyDescent="0.2"/>
    <row r="18985" x14ac:dyDescent="0.2"/>
    <row r="18986" x14ac:dyDescent="0.2"/>
    <row r="18987" x14ac:dyDescent="0.2"/>
    <row r="18988" x14ac:dyDescent="0.2"/>
    <row r="18989" x14ac:dyDescent="0.2"/>
    <row r="18990" x14ac:dyDescent="0.2"/>
    <row r="18991" x14ac:dyDescent="0.2"/>
    <row r="18992" x14ac:dyDescent="0.2"/>
    <row r="18993" x14ac:dyDescent="0.2"/>
    <row r="18994" x14ac:dyDescent="0.2"/>
    <row r="18995" x14ac:dyDescent="0.2"/>
    <row r="18996" x14ac:dyDescent="0.2"/>
    <row r="18997" x14ac:dyDescent="0.2"/>
    <row r="18998" x14ac:dyDescent="0.2"/>
    <row r="18999" x14ac:dyDescent="0.2"/>
    <row r="19000" x14ac:dyDescent="0.2"/>
    <row r="19001" x14ac:dyDescent="0.2"/>
    <row r="19002" x14ac:dyDescent="0.2"/>
    <row r="19003" x14ac:dyDescent="0.2"/>
    <row r="19004" x14ac:dyDescent="0.2"/>
    <row r="19005" x14ac:dyDescent="0.2"/>
    <row r="19006" x14ac:dyDescent="0.2"/>
    <row r="19007" x14ac:dyDescent="0.2"/>
    <row r="19008" x14ac:dyDescent="0.2"/>
    <row r="19009" x14ac:dyDescent="0.2"/>
    <row r="19010" x14ac:dyDescent="0.2"/>
    <row r="19011" x14ac:dyDescent="0.2"/>
    <row r="19012" x14ac:dyDescent="0.2"/>
    <row r="19013" x14ac:dyDescent="0.2"/>
    <row r="19014" x14ac:dyDescent="0.2"/>
    <row r="19015" x14ac:dyDescent="0.2"/>
    <row r="19016" x14ac:dyDescent="0.2"/>
    <row r="19017" x14ac:dyDescent="0.2"/>
    <row r="19018" x14ac:dyDescent="0.2"/>
    <row r="19019" x14ac:dyDescent="0.2"/>
    <row r="19020" x14ac:dyDescent="0.2"/>
    <row r="19021" x14ac:dyDescent="0.2"/>
    <row r="19022" x14ac:dyDescent="0.2"/>
    <row r="19023" x14ac:dyDescent="0.2"/>
    <row r="19024" x14ac:dyDescent="0.2"/>
    <row r="19025" x14ac:dyDescent="0.2"/>
    <row r="19026" x14ac:dyDescent="0.2"/>
    <row r="19027" x14ac:dyDescent="0.2"/>
    <row r="19028" x14ac:dyDescent="0.2"/>
    <row r="19029" x14ac:dyDescent="0.2"/>
    <row r="19030" x14ac:dyDescent="0.2"/>
    <row r="19031" x14ac:dyDescent="0.2"/>
    <row r="19032" x14ac:dyDescent="0.2"/>
    <row r="19033" x14ac:dyDescent="0.2"/>
    <row r="19034" x14ac:dyDescent="0.2"/>
    <row r="19035" x14ac:dyDescent="0.2"/>
    <row r="19036" x14ac:dyDescent="0.2"/>
    <row r="19037" x14ac:dyDescent="0.2"/>
    <row r="19038" x14ac:dyDescent="0.2"/>
    <row r="19039" x14ac:dyDescent="0.2"/>
    <row r="19040" x14ac:dyDescent="0.2"/>
    <row r="19041" x14ac:dyDescent="0.2"/>
    <row r="19042" x14ac:dyDescent="0.2"/>
    <row r="19043" x14ac:dyDescent="0.2"/>
    <row r="19044" x14ac:dyDescent="0.2"/>
    <row r="19045" x14ac:dyDescent="0.2"/>
    <row r="19046" x14ac:dyDescent="0.2"/>
    <row r="19047" x14ac:dyDescent="0.2"/>
    <row r="19048" x14ac:dyDescent="0.2"/>
    <row r="19049" x14ac:dyDescent="0.2"/>
    <row r="19050" x14ac:dyDescent="0.2"/>
    <row r="19051" x14ac:dyDescent="0.2"/>
    <row r="19052" x14ac:dyDescent="0.2"/>
    <row r="19053" x14ac:dyDescent="0.2"/>
    <row r="19054" x14ac:dyDescent="0.2"/>
    <row r="19055" x14ac:dyDescent="0.2"/>
    <row r="19056" x14ac:dyDescent="0.2"/>
    <row r="19057" x14ac:dyDescent="0.2"/>
    <row r="19058" x14ac:dyDescent="0.2"/>
    <row r="19059" x14ac:dyDescent="0.2"/>
    <row r="19060" x14ac:dyDescent="0.2"/>
    <row r="19061" x14ac:dyDescent="0.2"/>
    <row r="19062" x14ac:dyDescent="0.2"/>
    <row r="19063" x14ac:dyDescent="0.2"/>
    <row r="19064" x14ac:dyDescent="0.2"/>
    <row r="19065" x14ac:dyDescent="0.2"/>
    <row r="19066" x14ac:dyDescent="0.2"/>
    <row r="19067" x14ac:dyDescent="0.2"/>
    <row r="19068" x14ac:dyDescent="0.2"/>
    <row r="19069" x14ac:dyDescent="0.2"/>
    <row r="19070" x14ac:dyDescent="0.2"/>
    <row r="19071" x14ac:dyDescent="0.2"/>
    <row r="19072" x14ac:dyDescent="0.2"/>
    <row r="19073" x14ac:dyDescent="0.2"/>
    <row r="19074" x14ac:dyDescent="0.2"/>
    <row r="19075" x14ac:dyDescent="0.2"/>
    <row r="19076" x14ac:dyDescent="0.2"/>
    <row r="19077" x14ac:dyDescent="0.2"/>
    <row r="19078" x14ac:dyDescent="0.2"/>
    <row r="19079" x14ac:dyDescent="0.2"/>
    <row r="19080" x14ac:dyDescent="0.2"/>
    <row r="19081" x14ac:dyDescent="0.2"/>
    <row r="19082" x14ac:dyDescent="0.2"/>
    <row r="19083" x14ac:dyDescent="0.2"/>
    <row r="19084" x14ac:dyDescent="0.2"/>
    <row r="19085" x14ac:dyDescent="0.2"/>
    <row r="19086" x14ac:dyDescent="0.2"/>
    <row r="19087" x14ac:dyDescent="0.2"/>
    <row r="19088" x14ac:dyDescent="0.2"/>
    <row r="19089" x14ac:dyDescent="0.2"/>
    <row r="19090" x14ac:dyDescent="0.2"/>
    <row r="19091" x14ac:dyDescent="0.2"/>
    <row r="19092" x14ac:dyDescent="0.2"/>
    <row r="19093" x14ac:dyDescent="0.2"/>
    <row r="19094" x14ac:dyDescent="0.2"/>
    <row r="19095" x14ac:dyDescent="0.2"/>
    <row r="19096" x14ac:dyDescent="0.2"/>
    <row r="19097" x14ac:dyDescent="0.2"/>
    <row r="19098" x14ac:dyDescent="0.2"/>
    <row r="19099" x14ac:dyDescent="0.2"/>
    <row r="19100" x14ac:dyDescent="0.2"/>
    <row r="19101" x14ac:dyDescent="0.2"/>
    <row r="19102" x14ac:dyDescent="0.2"/>
    <row r="19103" x14ac:dyDescent="0.2"/>
    <row r="19104" x14ac:dyDescent="0.2"/>
    <row r="19105" x14ac:dyDescent="0.2"/>
    <row r="19106" x14ac:dyDescent="0.2"/>
    <row r="19107" x14ac:dyDescent="0.2"/>
    <row r="19108" x14ac:dyDescent="0.2"/>
    <row r="19109" x14ac:dyDescent="0.2"/>
    <row r="19110" x14ac:dyDescent="0.2"/>
    <row r="19111" x14ac:dyDescent="0.2"/>
    <row r="19112" x14ac:dyDescent="0.2"/>
    <row r="19113" x14ac:dyDescent="0.2"/>
    <row r="19114" x14ac:dyDescent="0.2"/>
    <row r="19115" x14ac:dyDescent="0.2"/>
    <row r="19116" x14ac:dyDescent="0.2"/>
    <row r="19117" x14ac:dyDescent="0.2"/>
    <row r="19118" x14ac:dyDescent="0.2"/>
    <row r="19119" x14ac:dyDescent="0.2"/>
    <row r="19120" x14ac:dyDescent="0.2"/>
    <row r="19121" x14ac:dyDescent="0.2"/>
    <row r="19122" x14ac:dyDescent="0.2"/>
    <row r="19123" x14ac:dyDescent="0.2"/>
    <row r="19124" x14ac:dyDescent="0.2"/>
    <row r="19125" x14ac:dyDescent="0.2"/>
    <row r="19126" x14ac:dyDescent="0.2"/>
    <row r="19127" x14ac:dyDescent="0.2"/>
    <row r="19128" x14ac:dyDescent="0.2"/>
    <row r="19129" x14ac:dyDescent="0.2"/>
    <row r="19130" x14ac:dyDescent="0.2"/>
    <row r="19131" x14ac:dyDescent="0.2"/>
    <row r="19132" x14ac:dyDescent="0.2"/>
    <row r="19133" x14ac:dyDescent="0.2"/>
    <row r="19134" x14ac:dyDescent="0.2"/>
    <row r="19135" x14ac:dyDescent="0.2"/>
    <row r="19136" x14ac:dyDescent="0.2"/>
    <row r="19137" x14ac:dyDescent="0.2"/>
    <row r="19138" x14ac:dyDescent="0.2"/>
    <row r="19139" x14ac:dyDescent="0.2"/>
    <row r="19140" x14ac:dyDescent="0.2"/>
    <row r="19141" x14ac:dyDescent="0.2"/>
    <row r="19142" x14ac:dyDescent="0.2"/>
    <row r="19143" x14ac:dyDescent="0.2"/>
    <row r="19144" x14ac:dyDescent="0.2"/>
    <row r="19145" x14ac:dyDescent="0.2"/>
    <row r="19146" x14ac:dyDescent="0.2"/>
    <row r="19147" x14ac:dyDescent="0.2"/>
    <row r="19148" x14ac:dyDescent="0.2"/>
    <row r="19149" x14ac:dyDescent="0.2"/>
    <row r="19150" x14ac:dyDescent="0.2"/>
    <row r="19151" x14ac:dyDescent="0.2"/>
    <row r="19152" x14ac:dyDescent="0.2"/>
    <row r="19153" x14ac:dyDescent="0.2"/>
    <row r="19154" x14ac:dyDescent="0.2"/>
    <row r="19155" x14ac:dyDescent="0.2"/>
    <row r="19156" x14ac:dyDescent="0.2"/>
    <row r="19157" x14ac:dyDescent="0.2"/>
    <row r="19158" x14ac:dyDescent="0.2"/>
    <row r="19159" x14ac:dyDescent="0.2"/>
    <row r="19160" x14ac:dyDescent="0.2"/>
    <row r="19161" x14ac:dyDescent="0.2"/>
    <row r="19162" x14ac:dyDescent="0.2"/>
    <row r="19163" x14ac:dyDescent="0.2"/>
    <row r="19164" x14ac:dyDescent="0.2"/>
    <row r="19165" x14ac:dyDescent="0.2"/>
    <row r="19166" x14ac:dyDescent="0.2"/>
    <row r="19167" x14ac:dyDescent="0.2"/>
    <row r="19168" x14ac:dyDescent="0.2"/>
    <row r="19169" x14ac:dyDescent="0.2"/>
    <row r="19170" x14ac:dyDescent="0.2"/>
    <row r="19171" x14ac:dyDescent="0.2"/>
    <row r="19172" x14ac:dyDescent="0.2"/>
    <row r="19173" x14ac:dyDescent="0.2"/>
    <row r="19174" x14ac:dyDescent="0.2"/>
    <row r="19175" x14ac:dyDescent="0.2"/>
    <row r="19176" x14ac:dyDescent="0.2"/>
    <row r="19177" x14ac:dyDescent="0.2"/>
    <row r="19178" x14ac:dyDescent="0.2"/>
    <row r="19179" x14ac:dyDescent="0.2"/>
    <row r="19180" x14ac:dyDescent="0.2"/>
    <row r="19181" x14ac:dyDescent="0.2"/>
    <row r="19182" x14ac:dyDescent="0.2"/>
    <row r="19183" x14ac:dyDescent="0.2"/>
    <row r="19184" x14ac:dyDescent="0.2"/>
    <row r="19185" x14ac:dyDescent="0.2"/>
    <row r="19186" x14ac:dyDescent="0.2"/>
    <row r="19187" x14ac:dyDescent="0.2"/>
    <row r="19188" x14ac:dyDescent="0.2"/>
    <row r="19189" x14ac:dyDescent="0.2"/>
    <row r="19190" x14ac:dyDescent="0.2"/>
    <row r="19191" x14ac:dyDescent="0.2"/>
    <row r="19192" x14ac:dyDescent="0.2"/>
    <row r="19193" x14ac:dyDescent="0.2"/>
    <row r="19194" x14ac:dyDescent="0.2"/>
    <row r="19195" x14ac:dyDescent="0.2"/>
    <row r="19196" x14ac:dyDescent="0.2"/>
    <row r="19197" x14ac:dyDescent="0.2"/>
    <row r="19198" x14ac:dyDescent="0.2"/>
    <row r="19199" x14ac:dyDescent="0.2"/>
    <row r="19200" x14ac:dyDescent="0.2"/>
    <row r="19201" x14ac:dyDescent="0.2"/>
    <row r="19202" x14ac:dyDescent="0.2"/>
    <row r="19203" x14ac:dyDescent="0.2"/>
    <row r="19204" x14ac:dyDescent="0.2"/>
    <row r="19205" x14ac:dyDescent="0.2"/>
    <row r="19206" x14ac:dyDescent="0.2"/>
    <row r="19207" x14ac:dyDescent="0.2"/>
    <row r="19208" x14ac:dyDescent="0.2"/>
    <row r="19209" x14ac:dyDescent="0.2"/>
    <row r="19210" x14ac:dyDescent="0.2"/>
    <row r="19211" x14ac:dyDescent="0.2"/>
    <row r="19212" x14ac:dyDescent="0.2"/>
    <row r="19213" x14ac:dyDescent="0.2"/>
    <row r="19214" x14ac:dyDescent="0.2"/>
    <row r="19215" x14ac:dyDescent="0.2"/>
    <row r="19216" x14ac:dyDescent="0.2"/>
    <row r="19217" x14ac:dyDescent="0.2"/>
    <row r="19218" x14ac:dyDescent="0.2"/>
    <row r="19219" x14ac:dyDescent="0.2"/>
    <row r="19220" x14ac:dyDescent="0.2"/>
    <row r="19221" x14ac:dyDescent="0.2"/>
    <row r="19222" x14ac:dyDescent="0.2"/>
    <row r="19223" x14ac:dyDescent="0.2"/>
    <row r="19224" x14ac:dyDescent="0.2"/>
    <row r="19225" x14ac:dyDescent="0.2"/>
    <row r="19226" x14ac:dyDescent="0.2"/>
    <row r="19227" x14ac:dyDescent="0.2"/>
    <row r="19228" x14ac:dyDescent="0.2"/>
    <row r="19229" x14ac:dyDescent="0.2"/>
    <row r="19230" x14ac:dyDescent="0.2"/>
    <row r="19231" x14ac:dyDescent="0.2"/>
    <row r="19232" x14ac:dyDescent="0.2"/>
    <row r="19233" x14ac:dyDescent="0.2"/>
    <row r="19234" x14ac:dyDescent="0.2"/>
    <row r="19235" x14ac:dyDescent="0.2"/>
    <row r="19236" x14ac:dyDescent="0.2"/>
    <row r="19237" x14ac:dyDescent="0.2"/>
    <row r="19238" x14ac:dyDescent="0.2"/>
    <row r="19239" x14ac:dyDescent="0.2"/>
    <row r="19240" x14ac:dyDescent="0.2"/>
    <row r="19241" x14ac:dyDescent="0.2"/>
    <row r="19242" x14ac:dyDescent="0.2"/>
    <row r="19243" x14ac:dyDescent="0.2"/>
    <row r="19244" x14ac:dyDescent="0.2"/>
    <row r="19245" x14ac:dyDescent="0.2"/>
    <row r="19246" x14ac:dyDescent="0.2"/>
    <row r="19247" x14ac:dyDescent="0.2"/>
    <row r="19248" x14ac:dyDescent="0.2"/>
    <row r="19249" x14ac:dyDescent="0.2"/>
    <row r="19250" x14ac:dyDescent="0.2"/>
    <row r="19251" x14ac:dyDescent="0.2"/>
    <row r="19252" x14ac:dyDescent="0.2"/>
    <row r="19253" x14ac:dyDescent="0.2"/>
    <row r="19254" x14ac:dyDescent="0.2"/>
    <row r="19255" x14ac:dyDescent="0.2"/>
    <row r="19256" x14ac:dyDescent="0.2"/>
    <row r="19257" x14ac:dyDescent="0.2"/>
    <row r="19258" x14ac:dyDescent="0.2"/>
    <row r="19259" x14ac:dyDescent="0.2"/>
    <row r="19260" x14ac:dyDescent="0.2"/>
    <row r="19261" x14ac:dyDescent="0.2"/>
    <row r="19262" x14ac:dyDescent="0.2"/>
    <row r="19263" x14ac:dyDescent="0.2"/>
    <row r="19264" x14ac:dyDescent="0.2"/>
    <row r="19265" x14ac:dyDescent="0.2"/>
    <row r="19266" x14ac:dyDescent="0.2"/>
    <row r="19267" x14ac:dyDescent="0.2"/>
    <row r="19268" x14ac:dyDescent="0.2"/>
    <row r="19269" x14ac:dyDescent="0.2"/>
    <row r="19270" x14ac:dyDescent="0.2"/>
    <row r="19271" x14ac:dyDescent="0.2"/>
    <row r="19272" x14ac:dyDescent="0.2"/>
    <row r="19273" x14ac:dyDescent="0.2"/>
    <row r="19274" x14ac:dyDescent="0.2"/>
    <row r="19275" x14ac:dyDescent="0.2"/>
    <row r="19276" x14ac:dyDescent="0.2"/>
    <row r="19277" x14ac:dyDescent="0.2"/>
    <row r="19278" x14ac:dyDescent="0.2"/>
    <row r="19279" x14ac:dyDescent="0.2"/>
    <row r="19280" x14ac:dyDescent="0.2"/>
    <row r="19281" x14ac:dyDescent="0.2"/>
    <row r="19282" x14ac:dyDescent="0.2"/>
    <row r="19283" x14ac:dyDescent="0.2"/>
    <row r="19284" x14ac:dyDescent="0.2"/>
    <row r="19285" x14ac:dyDescent="0.2"/>
    <row r="19286" x14ac:dyDescent="0.2"/>
    <row r="19287" x14ac:dyDescent="0.2"/>
    <row r="19288" x14ac:dyDescent="0.2"/>
    <row r="19289" x14ac:dyDescent="0.2"/>
    <row r="19290" x14ac:dyDescent="0.2"/>
    <row r="19291" x14ac:dyDescent="0.2"/>
    <row r="19292" x14ac:dyDescent="0.2"/>
    <row r="19293" x14ac:dyDescent="0.2"/>
    <row r="19294" x14ac:dyDescent="0.2"/>
    <row r="19295" x14ac:dyDescent="0.2"/>
    <row r="19296" x14ac:dyDescent="0.2"/>
    <row r="19297" x14ac:dyDescent="0.2"/>
    <row r="19298" x14ac:dyDescent="0.2"/>
    <row r="19299" x14ac:dyDescent="0.2"/>
    <row r="19300" x14ac:dyDescent="0.2"/>
    <row r="19301" x14ac:dyDescent="0.2"/>
    <row r="19302" x14ac:dyDescent="0.2"/>
    <row r="19303" x14ac:dyDescent="0.2"/>
    <row r="19304" x14ac:dyDescent="0.2"/>
    <row r="19305" x14ac:dyDescent="0.2"/>
    <row r="19306" x14ac:dyDescent="0.2"/>
    <row r="19307" x14ac:dyDescent="0.2"/>
    <row r="19308" x14ac:dyDescent="0.2"/>
    <row r="19309" x14ac:dyDescent="0.2"/>
    <row r="19310" x14ac:dyDescent="0.2"/>
    <row r="19311" x14ac:dyDescent="0.2"/>
    <row r="19312" x14ac:dyDescent="0.2"/>
    <row r="19313" x14ac:dyDescent="0.2"/>
    <row r="19314" x14ac:dyDescent="0.2"/>
    <row r="19315" x14ac:dyDescent="0.2"/>
    <row r="19316" x14ac:dyDescent="0.2"/>
    <row r="19317" x14ac:dyDescent="0.2"/>
    <row r="19318" x14ac:dyDescent="0.2"/>
    <row r="19319" x14ac:dyDescent="0.2"/>
    <row r="19320" x14ac:dyDescent="0.2"/>
    <row r="19321" x14ac:dyDescent="0.2"/>
    <row r="19322" x14ac:dyDescent="0.2"/>
    <row r="19323" x14ac:dyDescent="0.2"/>
    <row r="19324" x14ac:dyDescent="0.2"/>
    <row r="19325" x14ac:dyDescent="0.2"/>
    <row r="19326" x14ac:dyDescent="0.2"/>
    <row r="19327" x14ac:dyDescent="0.2"/>
    <row r="19328" x14ac:dyDescent="0.2"/>
    <row r="19329" x14ac:dyDescent="0.2"/>
    <row r="19330" x14ac:dyDescent="0.2"/>
    <row r="19331" x14ac:dyDescent="0.2"/>
    <row r="19332" x14ac:dyDescent="0.2"/>
    <row r="19333" x14ac:dyDescent="0.2"/>
    <row r="19334" x14ac:dyDescent="0.2"/>
    <row r="19335" x14ac:dyDescent="0.2"/>
    <row r="19336" x14ac:dyDescent="0.2"/>
    <row r="19337" x14ac:dyDescent="0.2"/>
    <row r="19338" x14ac:dyDescent="0.2"/>
    <row r="19339" x14ac:dyDescent="0.2"/>
    <row r="19340" x14ac:dyDescent="0.2"/>
    <row r="19341" x14ac:dyDescent="0.2"/>
    <row r="19342" x14ac:dyDescent="0.2"/>
    <row r="19343" x14ac:dyDescent="0.2"/>
    <row r="19344" x14ac:dyDescent="0.2"/>
    <row r="19345" x14ac:dyDescent="0.2"/>
    <row r="19346" x14ac:dyDescent="0.2"/>
    <row r="19347" x14ac:dyDescent="0.2"/>
    <row r="19348" x14ac:dyDescent="0.2"/>
    <row r="19349" x14ac:dyDescent="0.2"/>
    <row r="19350" x14ac:dyDescent="0.2"/>
    <row r="19351" x14ac:dyDescent="0.2"/>
    <row r="19352" x14ac:dyDescent="0.2"/>
    <row r="19353" x14ac:dyDescent="0.2"/>
    <row r="19354" x14ac:dyDescent="0.2"/>
    <row r="19355" x14ac:dyDescent="0.2"/>
    <row r="19356" x14ac:dyDescent="0.2"/>
    <row r="19357" x14ac:dyDescent="0.2"/>
    <row r="19358" x14ac:dyDescent="0.2"/>
    <row r="19359" x14ac:dyDescent="0.2"/>
    <row r="19360" x14ac:dyDescent="0.2"/>
    <row r="19361" x14ac:dyDescent="0.2"/>
    <row r="19362" x14ac:dyDescent="0.2"/>
    <row r="19363" x14ac:dyDescent="0.2"/>
    <row r="19364" x14ac:dyDescent="0.2"/>
    <row r="19365" x14ac:dyDescent="0.2"/>
    <row r="19366" x14ac:dyDescent="0.2"/>
    <row r="19367" x14ac:dyDescent="0.2"/>
    <row r="19368" x14ac:dyDescent="0.2"/>
    <row r="19369" x14ac:dyDescent="0.2"/>
    <row r="19370" x14ac:dyDescent="0.2"/>
    <row r="19371" x14ac:dyDescent="0.2"/>
    <row r="19372" x14ac:dyDescent="0.2"/>
    <row r="19373" x14ac:dyDescent="0.2"/>
    <row r="19374" x14ac:dyDescent="0.2"/>
    <row r="19375" x14ac:dyDescent="0.2"/>
    <row r="19376" x14ac:dyDescent="0.2"/>
    <row r="19377" x14ac:dyDescent="0.2"/>
    <row r="19378" x14ac:dyDescent="0.2"/>
    <row r="19379" x14ac:dyDescent="0.2"/>
    <row r="19380" x14ac:dyDescent="0.2"/>
    <row r="19381" x14ac:dyDescent="0.2"/>
    <row r="19382" x14ac:dyDescent="0.2"/>
    <row r="19383" x14ac:dyDescent="0.2"/>
    <row r="19384" x14ac:dyDescent="0.2"/>
    <row r="19385" x14ac:dyDescent="0.2"/>
    <row r="19386" x14ac:dyDescent="0.2"/>
    <row r="19387" x14ac:dyDescent="0.2"/>
    <row r="19388" x14ac:dyDescent="0.2"/>
    <row r="19389" x14ac:dyDescent="0.2"/>
    <row r="19390" x14ac:dyDescent="0.2"/>
    <row r="19391" x14ac:dyDescent="0.2"/>
    <row r="19392" x14ac:dyDescent="0.2"/>
    <row r="19393" x14ac:dyDescent="0.2"/>
    <row r="19394" x14ac:dyDescent="0.2"/>
    <row r="19395" x14ac:dyDescent="0.2"/>
    <row r="19396" x14ac:dyDescent="0.2"/>
    <row r="19397" x14ac:dyDescent="0.2"/>
    <row r="19398" x14ac:dyDescent="0.2"/>
    <row r="19399" x14ac:dyDescent="0.2"/>
    <row r="19400" x14ac:dyDescent="0.2"/>
    <row r="19401" x14ac:dyDescent="0.2"/>
    <row r="19402" x14ac:dyDescent="0.2"/>
    <row r="19403" x14ac:dyDescent="0.2"/>
    <row r="19404" x14ac:dyDescent="0.2"/>
    <row r="19405" x14ac:dyDescent="0.2"/>
    <row r="19406" x14ac:dyDescent="0.2"/>
    <row r="19407" x14ac:dyDescent="0.2"/>
    <row r="19408" x14ac:dyDescent="0.2"/>
    <row r="19409" x14ac:dyDescent="0.2"/>
    <row r="19410" x14ac:dyDescent="0.2"/>
    <row r="19411" x14ac:dyDescent="0.2"/>
    <row r="19412" x14ac:dyDescent="0.2"/>
    <row r="19413" x14ac:dyDescent="0.2"/>
    <row r="19414" x14ac:dyDescent="0.2"/>
    <row r="19415" x14ac:dyDescent="0.2"/>
    <row r="19416" x14ac:dyDescent="0.2"/>
    <row r="19417" x14ac:dyDescent="0.2"/>
    <row r="19418" x14ac:dyDescent="0.2"/>
    <row r="19419" x14ac:dyDescent="0.2"/>
    <row r="19420" x14ac:dyDescent="0.2"/>
    <row r="19421" x14ac:dyDescent="0.2"/>
    <row r="19422" x14ac:dyDescent="0.2"/>
    <row r="19423" x14ac:dyDescent="0.2"/>
    <row r="19424" x14ac:dyDescent="0.2"/>
    <row r="19425" x14ac:dyDescent="0.2"/>
    <row r="19426" x14ac:dyDescent="0.2"/>
    <row r="19427" x14ac:dyDescent="0.2"/>
    <row r="19428" x14ac:dyDescent="0.2"/>
    <row r="19429" x14ac:dyDescent="0.2"/>
    <row r="19430" x14ac:dyDescent="0.2"/>
    <row r="19431" x14ac:dyDescent="0.2"/>
    <row r="19432" x14ac:dyDescent="0.2"/>
    <row r="19433" x14ac:dyDescent="0.2"/>
    <row r="19434" x14ac:dyDescent="0.2"/>
    <row r="19435" x14ac:dyDescent="0.2"/>
    <row r="19436" x14ac:dyDescent="0.2"/>
    <row r="19437" x14ac:dyDescent="0.2"/>
    <row r="19438" x14ac:dyDescent="0.2"/>
    <row r="19439" x14ac:dyDescent="0.2"/>
    <row r="19440" x14ac:dyDescent="0.2"/>
    <row r="19441" x14ac:dyDescent="0.2"/>
    <row r="19442" x14ac:dyDescent="0.2"/>
    <row r="19443" x14ac:dyDescent="0.2"/>
    <row r="19444" x14ac:dyDescent="0.2"/>
    <row r="19445" x14ac:dyDescent="0.2"/>
    <row r="19446" x14ac:dyDescent="0.2"/>
    <row r="19447" x14ac:dyDescent="0.2"/>
    <row r="19448" x14ac:dyDescent="0.2"/>
    <row r="19449" x14ac:dyDescent="0.2"/>
    <row r="19450" x14ac:dyDescent="0.2"/>
    <row r="19451" x14ac:dyDescent="0.2"/>
    <row r="19452" x14ac:dyDescent="0.2"/>
    <row r="19453" x14ac:dyDescent="0.2"/>
    <row r="19454" x14ac:dyDescent="0.2"/>
    <row r="19455" x14ac:dyDescent="0.2"/>
    <row r="19456" x14ac:dyDescent="0.2"/>
    <row r="19457" x14ac:dyDescent="0.2"/>
    <row r="19458" x14ac:dyDescent="0.2"/>
    <row r="19459" x14ac:dyDescent="0.2"/>
    <row r="19460" x14ac:dyDescent="0.2"/>
    <row r="19461" x14ac:dyDescent="0.2"/>
    <row r="19462" x14ac:dyDescent="0.2"/>
    <row r="19463" x14ac:dyDescent="0.2"/>
    <row r="19464" x14ac:dyDescent="0.2"/>
    <row r="19465" x14ac:dyDescent="0.2"/>
    <row r="19466" x14ac:dyDescent="0.2"/>
    <row r="19467" x14ac:dyDescent="0.2"/>
    <row r="19468" x14ac:dyDescent="0.2"/>
    <row r="19469" x14ac:dyDescent="0.2"/>
    <row r="19470" x14ac:dyDescent="0.2"/>
    <row r="19471" x14ac:dyDescent="0.2"/>
    <row r="19472" x14ac:dyDescent="0.2"/>
    <row r="19473" x14ac:dyDescent="0.2"/>
    <row r="19474" x14ac:dyDescent="0.2"/>
    <row r="19475" x14ac:dyDescent="0.2"/>
    <row r="19476" x14ac:dyDescent="0.2"/>
    <row r="19477" x14ac:dyDescent="0.2"/>
    <row r="19478" x14ac:dyDescent="0.2"/>
    <row r="19479" x14ac:dyDescent="0.2"/>
    <row r="19480" x14ac:dyDescent="0.2"/>
    <row r="19481" x14ac:dyDescent="0.2"/>
    <row r="19482" x14ac:dyDescent="0.2"/>
    <row r="19483" x14ac:dyDescent="0.2"/>
    <row r="19484" x14ac:dyDescent="0.2"/>
    <row r="19485" x14ac:dyDescent="0.2"/>
    <row r="19486" x14ac:dyDescent="0.2"/>
    <row r="19487" x14ac:dyDescent="0.2"/>
    <row r="19488" x14ac:dyDescent="0.2"/>
    <row r="19489" x14ac:dyDescent="0.2"/>
    <row r="19490" x14ac:dyDescent="0.2"/>
    <row r="19491" x14ac:dyDescent="0.2"/>
    <row r="19492" x14ac:dyDescent="0.2"/>
    <row r="19493" x14ac:dyDescent="0.2"/>
    <row r="19494" x14ac:dyDescent="0.2"/>
    <row r="19495" x14ac:dyDescent="0.2"/>
    <row r="19496" x14ac:dyDescent="0.2"/>
    <row r="19497" x14ac:dyDescent="0.2"/>
    <row r="19498" x14ac:dyDescent="0.2"/>
    <row r="19499" x14ac:dyDescent="0.2"/>
    <row r="19500" x14ac:dyDescent="0.2"/>
    <row r="19501" x14ac:dyDescent="0.2"/>
    <row r="19502" x14ac:dyDescent="0.2"/>
    <row r="19503" x14ac:dyDescent="0.2"/>
    <row r="19504" x14ac:dyDescent="0.2"/>
    <row r="19505" x14ac:dyDescent="0.2"/>
    <row r="19506" x14ac:dyDescent="0.2"/>
    <row r="19507" x14ac:dyDescent="0.2"/>
    <row r="19508" x14ac:dyDescent="0.2"/>
    <row r="19509" x14ac:dyDescent="0.2"/>
    <row r="19510" x14ac:dyDescent="0.2"/>
    <row r="19511" x14ac:dyDescent="0.2"/>
    <row r="19512" x14ac:dyDescent="0.2"/>
    <row r="19513" x14ac:dyDescent="0.2"/>
    <row r="19514" x14ac:dyDescent="0.2"/>
    <row r="19515" x14ac:dyDescent="0.2"/>
    <row r="19516" x14ac:dyDescent="0.2"/>
    <row r="19517" x14ac:dyDescent="0.2"/>
    <row r="19518" x14ac:dyDescent="0.2"/>
    <row r="19519" x14ac:dyDescent="0.2"/>
    <row r="19520" x14ac:dyDescent="0.2"/>
    <row r="19521" x14ac:dyDescent="0.2"/>
    <row r="19522" x14ac:dyDescent="0.2"/>
    <row r="19523" x14ac:dyDescent="0.2"/>
    <row r="19524" x14ac:dyDescent="0.2"/>
    <row r="19525" x14ac:dyDescent="0.2"/>
    <row r="19526" x14ac:dyDescent="0.2"/>
    <row r="19527" x14ac:dyDescent="0.2"/>
    <row r="19528" x14ac:dyDescent="0.2"/>
    <row r="19529" x14ac:dyDescent="0.2"/>
    <row r="19530" x14ac:dyDescent="0.2"/>
    <row r="19531" x14ac:dyDescent="0.2"/>
    <row r="19532" x14ac:dyDescent="0.2"/>
    <row r="19533" x14ac:dyDescent="0.2"/>
    <row r="19534" x14ac:dyDescent="0.2"/>
    <row r="19535" x14ac:dyDescent="0.2"/>
    <row r="19536" x14ac:dyDescent="0.2"/>
    <row r="19537" x14ac:dyDescent="0.2"/>
    <row r="19538" x14ac:dyDescent="0.2"/>
    <row r="19539" x14ac:dyDescent="0.2"/>
    <row r="19540" x14ac:dyDescent="0.2"/>
    <row r="19541" x14ac:dyDescent="0.2"/>
    <row r="19542" x14ac:dyDescent="0.2"/>
    <row r="19543" x14ac:dyDescent="0.2"/>
    <row r="19544" x14ac:dyDescent="0.2"/>
    <row r="19545" x14ac:dyDescent="0.2"/>
    <row r="19546" x14ac:dyDescent="0.2"/>
    <row r="19547" x14ac:dyDescent="0.2"/>
    <row r="19548" x14ac:dyDescent="0.2"/>
    <row r="19549" x14ac:dyDescent="0.2"/>
    <row r="19550" x14ac:dyDescent="0.2"/>
    <row r="19551" x14ac:dyDescent="0.2"/>
    <row r="19552" x14ac:dyDescent="0.2"/>
    <row r="19553" x14ac:dyDescent="0.2"/>
    <row r="19554" x14ac:dyDescent="0.2"/>
    <row r="19555" x14ac:dyDescent="0.2"/>
    <row r="19556" x14ac:dyDescent="0.2"/>
    <row r="19557" x14ac:dyDescent="0.2"/>
    <row r="19558" x14ac:dyDescent="0.2"/>
    <row r="19559" x14ac:dyDescent="0.2"/>
    <row r="19560" x14ac:dyDescent="0.2"/>
    <row r="19561" x14ac:dyDescent="0.2"/>
    <row r="19562" x14ac:dyDescent="0.2"/>
    <row r="19563" x14ac:dyDescent="0.2"/>
    <row r="19564" x14ac:dyDescent="0.2"/>
    <row r="19565" x14ac:dyDescent="0.2"/>
    <row r="19566" x14ac:dyDescent="0.2"/>
    <row r="19567" x14ac:dyDescent="0.2"/>
    <row r="19568" x14ac:dyDescent="0.2"/>
    <row r="19569" x14ac:dyDescent="0.2"/>
    <row r="19570" x14ac:dyDescent="0.2"/>
    <row r="19571" x14ac:dyDescent="0.2"/>
    <row r="19572" x14ac:dyDescent="0.2"/>
    <row r="19573" x14ac:dyDescent="0.2"/>
    <row r="19574" x14ac:dyDescent="0.2"/>
    <row r="19575" x14ac:dyDescent="0.2"/>
    <row r="19576" x14ac:dyDescent="0.2"/>
    <row r="19577" x14ac:dyDescent="0.2"/>
    <row r="19578" x14ac:dyDescent="0.2"/>
    <row r="19579" x14ac:dyDescent="0.2"/>
    <row r="19580" x14ac:dyDescent="0.2"/>
    <row r="19581" x14ac:dyDescent="0.2"/>
    <row r="19582" x14ac:dyDescent="0.2"/>
    <row r="19583" x14ac:dyDescent="0.2"/>
    <row r="19584" x14ac:dyDescent="0.2"/>
    <row r="19585" x14ac:dyDescent="0.2"/>
    <row r="19586" x14ac:dyDescent="0.2"/>
    <row r="19587" x14ac:dyDescent="0.2"/>
    <row r="19588" x14ac:dyDescent="0.2"/>
    <row r="19589" x14ac:dyDescent="0.2"/>
    <row r="19590" x14ac:dyDescent="0.2"/>
    <row r="19591" x14ac:dyDescent="0.2"/>
    <row r="19592" x14ac:dyDescent="0.2"/>
    <row r="19593" x14ac:dyDescent="0.2"/>
    <row r="19594" x14ac:dyDescent="0.2"/>
    <row r="19595" x14ac:dyDescent="0.2"/>
    <row r="19596" x14ac:dyDescent="0.2"/>
    <row r="19597" x14ac:dyDescent="0.2"/>
    <row r="19598" x14ac:dyDescent="0.2"/>
    <row r="19599" x14ac:dyDescent="0.2"/>
    <row r="19600" x14ac:dyDescent="0.2"/>
    <row r="19601" x14ac:dyDescent="0.2"/>
    <row r="19602" x14ac:dyDescent="0.2"/>
    <row r="19603" x14ac:dyDescent="0.2"/>
    <row r="19604" x14ac:dyDescent="0.2"/>
    <row r="19605" x14ac:dyDescent="0.2"/>
    <row r="19606" x14ac:dyDescent="0.2"/>
    <row r="19607" x14ac:dyDescent="0.2"/>
    <row r="19608" x14ac:dyDescent="0.2"/>
    <row r="19609" x14ac:dyDescent="0.2"/>
    <row r="19610" x14ac:dyDescent="0.2"/>
    <row r="19611" x14ac:dyDescent="0.2"/>
    <row r="19612" x14ac:dyDescent="0.2"/>
    <row r="19613" x14ac:dyDescent="0.2"/>
    <row r="19614" x14ac:dyDescent="0.2"/>
    <row r="19615" x14ac:dyDescent="0.2"/>
    <row r="19616" x14ac:dyDescent="0.2"/>
    <row r="19617" x14ac:dyDescent="0.2"/>
    <row r="19618" x14ac:dyDescent="0.2"/>
    <row r="19619" x14ac:dyDescent="0.2"/>
    <row r="19620" x14ac:dyDescent="0.2"/>
    <row r="19621" x14ac:dyDescent="0.2"/>
    <row r="19622" x14ac:dyDescent="0.2"/>
    <row r="19623" x14ac:dyDescent="0.2"/>
    <row r="19624" x14ac:dyDescent="0.2"/>
    <row r="19625" x14ac:dyDescent="0.2"/>
    <row r="19626" x14ac:dyDescent="0.2"/>
    <row r="19627" x14ac:dyDescent="0.2"/>
    <row r="19628" x14ac:dyDescent="0.2"/>
    <row r="19629" x14ac:dyDescent="0.2"/>
    <row r="19630" x14ac:dyDescent="0.2"/>
    <row r="19631" x14ac:dyDescent="0.2"/>
    <row r="19632" x14ac:dyDescent="0.2"/>
    <row r="19633" x14ac:dyDescent="0.2"/>
    <row r="19634" x14ac:dyDescent="0.2"/>
    <row r="19635" x14ac:dyDescent="0.2"/>
    <row r="19636" x14ac:dyDescent="0.2"/>
    <row r="19637" x14ac:dyDescent="0.2"/>
    <row r="19638" x14ac:dyDescent="0.2"/>
    <row r="19639" x14ac:dyDescent="0.2"/>
    <row r="19640" x14ac:dyDescent="0.2"/>
    <row r="19641" x14ac:dyDescent="0.2"/>
    <row r="19642" x14ac:dyDescent="0.2"/>
    <row r="19643" x14ac:dyDescent="0.2"/>
    <row r="19644" x14ac:dyDescent="0.2"/>
    <row r="19645" x14ac:dyDescent="0.2"/>
    <row r="19646" x14ac:dyDescent="0.2"/>
    <row r="19647" x14ac:dyDescent="0.2"/>
    <row r="19648" x14ac:dyDescent="0.2"/>
    <row r="19649" x14ac:dyDescent="0.2"/>
    <row r="19650" x14ac:dyDescent="0.2"/>
    <row r="19651" x14ac:dyDescent="0.2"/>
    <row r="19652" x14ac:dyDescent="0.2"/>
    <row r="19653" x14ac:dyDescent="0.2"/>
    <row r="19654" x14ac:dyDescent="0.2"/>
    <row r="19655" x14ac:dyDescent="0.2"/>
    <row r="19656" x14ac:dyDescent="0.2"/>
    <row r="19657" x14ac:dyDescent="0.2"/>
    <row r="19658" x14ac:dyDescent="0.2"/>
    <row r="19659" x14ac:dyDescent="0.2"/>
    <row r="19660" x14ac:dyDescent="0.2"/>
    <row r="19661" x14ac:dyDescent="0.2"/>
    <row r="19662" x14ac:dyDescent="0.2"/>
    <row r="19663" x14ac:dyDescent="0.2"/>
    <row r="19664" x14ac:dyDescent="0.2"/>
    <row r="19665" x14ac:dyDescent="0.2"/>
    <row r="19666" x14ac:dyDescent="0.2"/>
    <row r="19667" x14ac:dyDescent="0.2"/>
    <row r="19668" x14ac:dyDescent="0.2"/>
    <row r="19669" x14ac:dyDescent="0.2"/>
    <row r="19670" x14ac:dyDescent="0.2"/>
    <row r="19671" x14ac:dyDescent="0.2"/>
    <row r="19672" x14ac:dyDescent="0.2"/>
    <row r="19673" x14ac:dyDescent="0.2"/>
    <row r="19674" x14ac:dyDescent="0.2"/>
    <row r="19675" x14ac:dyDescent="0.2"/>
    <row r="19676" x14ac:dyDescent="0.2"/>
    <row r="19677" x14ac:dyDescent="0.2"/>
    <row r="19678" x14ac:dyDescent="0.2"/>
    <row r="19679" x14ac:dyDescent="0.2"/>
    <row r="19680" x14ac:dyDescent="0.2"/>
    <row r="19681" x14ac:dyDescent="0.2"/>
    <row r="19682" x14ac:dyDescent="0.2"/>
    <row r="19683" x14ac:dyDescent="0.2"/>
    <row r="19684" x14ac:dyDescent="0.2"/>
    <row r="19685" x14ac:dyDescent="0.2"/>
    <row r="19686" x14ac:dyDescent="0.2"/>
    <row r="19687" x14ac:dyDescent="0.2"/>
    <row r="19688" x14ac:dyDescent="0.2"/>
    <row r="19689" x14ac:dyDescent="0.2"/>
    <row r="19690" x14ac:dyDescent="0.2"/>
    <row r="19691" x14ac:dyDescent="0.2"/>
    <row r="19692" x14ac:dyDescent="0.2"/>
    <row r="19693" x14ac:dyDescent="0.2"/>
    <row r="19694" x14ac:dyDescent="0.2"/>
    <row r="19695" x14ac:dyDescent="0.2"/>
    <row r="19696" x14ac:dyDescent="0.2"/>
    <row r="19697" x14ac:dyDescent="0.2"/>
    <row r="19698" x14ac:dyDescent="0.2"/>
    <row r="19699" x14ac:dyDescent="0.2"/>
    <row r="19700" x14ac:dyDescent="0.2"/>
    <row r="19701" x14ac:dyDescent="0.2"/>
    <row r="19702" x14ac:dyDescent="0.2"/>
    <row r="19703" x14ac:dyDescent="0.2"/>
    <row r="19704" x14ac:dyDescent="0.2"/>
    <row r="19705" x14ac:dyDescent="0.2"/>
    <row r="19706" x14ac:dyDescent="0.2"/>
    <row r="19707" x14ac:dyDescent="0.2"/>
    <row r="19708" x14ac:dyDescent="0.2"/>
    <row r="19709" x14ac:dyDescent="0.2"/>
    <row r="19710" x14ac:dyDescent="0.2"/>
    <row r="19711" x14ac:dyDescent="0.2"/>
    <row r="19712" x14ac:dyDescent="0.2"/>
    <row r="19713" x14ac:dyDescent="0.2"/>
    <row r="19714" x14ac:dyDescent="0.2"/>
    <row r="19715" x14ac:dyDescent="0.2"/>
    <row r="19716" x14ac:dyDescent="0.2"/>
    <row r="19717" x14ac:dyDescent="0.2"/>
    <row r="19718" x14ac:dyDescent="0.2"/>
    <row r="19719" x14ac:dyDescent="0.2"/>
    <row r="19720" x14ac:dyDescent="0.2"/>
    <row r="19721" x14ac:dyDescent="0.2"/>
    <row r="19722" x14ac:dyDescent="0.2"/>
    <row r="19723" x14ac:dyDescent="0.2"/>
    <row r="19724" x14ac:dyDescent="0.2"/>
    <row r="19725" x14ac:dyDescent="0.2"/>
    <row r="19726" x14ac:dyDescent="0.2"/>
    <row r="19727" x14ac:dyDescent="0.2"/>
    <row r="19728" x14ac:dyDescent="0.2"/>
    <row r="19729" x14ac:dyDescent="0.2"/>
    <row r="19730" x14ac:dyDescent="0.2"/>
    <row r="19731" x14ac:dyDescent="0.2"/>
    <row r="19732" x14ac:dyDescent="0.2"/>
    <row r="19733" x14ac:dyDescent="0.2"/>
    <row r="19734" x14ac:dyDescent="0.2"/>
    <row r="19735" x14ac:dyDescent="0.2"/>
    <row r="19736" x14ac:dyDescent="0.2"/>
    <row r="19737" x14ac:dyDescent="0.2"/>
    <row r="19738" x14ac:dyDescent="0.2"/>
    <row r="19739" x14ac:dyDescent="0.2"/>
    <row r="19740" x14ac:dyDescent="0.2"/>
    <row r="19741" x14ac:dyDescent="0.2"/>
    <row r="19742" x14ac:dyDescent="0.2"/>
    <row r="19743" x14ac:dyDescent="0.2"/>
    <row r="19744" x14ac:dyDescent="0.2"/>
    <row r="19745" x14ac:dyDescent="0.2"/>
    <row r="19746" x14ac:dyDescent="0.2"/>
    <row r="19747" x14ac:dyDescent="0.2"/>
    <row r="19748" x14ac:dyDescent="0.2"/>
    <row r="19749" x14ac:dyDescent="0.2"/>
    <row r="19750" x14ac:dyDescent="0.2"/>
    <row r="19751" x14ac:dyDescent="0.2"/>
    <row r="19752" x14ac:dyDescent="0.2"/>
    <row r="19753" x14ac:dyDescent="0.2"/>
    <row r="19754" x14ac:dyDescent="0.2"/>
    <row r="19755" x14ac:dyDescent="0.2"/>
    <row r="19756" x14ac:dyDescent="0.2"/>
    <row r="19757" x14ac:dyDescent="0.2"/>
    <row r="19758" x14ac:dyDescent="0.2"/>
    <row r="19759" x14ac:dyDescent="0.2"/>
    <row r="19760" x14ac:dyDescent="0.2"/>
    <row r="19761" x14ac:dyDescent="0.2"/>
    <row r="19762" x14ac:dyDescent="0.2"/>
    <row r="19763" x14ac:dyDescent="0.2"/>
    <row r="19764" x14ac:dyDescent="0.2"/>
    <row r="19765" x14ac:dyDescent="0.2"/>
    <row r="19766" x14ac:dyDescent="0.2"/>
    <row r="19767" x14ac:dyDescent="0.2"/>
    <row r="19768" x14ac:dyDescent="0.2"/>
    <row r="19769" x14ac:dyDescent="0.2"/>
    <row r="19770" x14ac:dyDescent="0.2"/>
    <row r="19771" x14ac:dyDescent="0.2"/>
    <row r="19772" x14ac:dyDescent="0.2"/>
    <row r="19773" x14ac:dyDescent="0.2"/>
    <row r="19774" x14ac:dyDescent="0.2"/>
    <row r="19775" x14ac:dyDescent="0.2"/>
    <row r="19776" x14ac:dyDescent="0.2"/>
    <row r="19777" x14ac:dyDescent="0.2"/>
    <row r="19778" x14ac:dyDescent="0.2"/>
    <row r="19779" x14ac:dyDescent="0.2"/>
    <row r="19780" x14ac:dyDescent="0.2"/>
    <row r="19781" x14ac:dyDescent="0.2"/>
    <row r="19782" x14ac:dyDescent="0.2"/>
    <row r="19783" x14ac:dyDescent="0.2"/>
    <row r="19784" x14ac:dyDescent="0.2"/>
    <row r="19785" x14ac:dyDescent="0.2"/>
    <row r="19786" x14ac:dyDescent="0.2"/>
    <row r="19787" x14ac:dyDescent="0.2"/>
    <row r="19788" x14ac:dyDescent="0.2"/>
    <row r="19789" x14ac:dyDescent="0.2"/>
    <row r="19790" x14ac:dyDescent="0.2"/>
    <row r="19791" x14ac:dyDescent="0.2"/>
    <row r="19792" x14ac:dyDescent="0.2"/>
    <row r="19793" x14ac:dyDescent="0.2"/>
    <row r="19794" x14ac:dyDescent="0.2"/>
    <row r="19795" x14ac:dyDescent="0.2"/>
    <row r="19796" x14ac:dyDescent="0.2"/>
    <row r="19797" x14ac:dyDescent="0.2"/>
    <row r="19798" x14ac:dyDescent="0.2"/>
    <row r="19799" x14ac:dyDescent="0.2"/>
    <row r="19800" x14ac:dyDescent="0.2"/>
    <row r="19801" x14ac:dyDescent="0.2"/>
    <row r="19802" x14ac:dyDescent="0.2"/>
    <row r="19803" x14ac:dyDescent="0.2"/>
    <row r="19804" x14ac:dyDescent="0.2"/>
    <row r="19805" x14ac:dyDescent="0.2"/>
    <row r="19806" x14ac:dyDescent="0.2"/>
    <row r="19807" x14ac:dyDescent="0.2"/>
    <row r="19808" x14ac:dyDescent="0.2"/>
    <row r="19809" x14ac:dyDescent="0.2"/>
    <row r="19810" x14ac:dyDescent="0.2"/>
    <row r="19811" x14ac:dyDescent="0.2"/>
    <row r="19812" x14ac:dyDescent="0.2"/>
    <row r="19813" x14ac:dyDescent="0.2"/>
    <row r="19814" x14ac:dyDescent="0.2"/>
    <row r="19815" x14ac:dyDescent="0.2"/>
    <row r="19816" x14ac:dyDescent="0.2"/>
    <row r="19817" x14ac:dyDescent="0.2"/>
    <row r="19818" x14ac:dyDescent="0.2"/>
    <row r="19819" x14ac:dyDescent="0.2"/>
    <row r="19820" x14ac:dyDescent="0.2"/>
    <row r="19821" x14ac:dyDescent="0.2"/>
    <row r="19822" x14ac:dyDescent="0.2"/>
    <row r="19823" x14ac:dyDescent="0.2"/>
    <row r="19824" x14ac:dyDescent="0.2"/>
    <row r="19825" x14ac:dyDescent="0.2"/>
    <row r="19826" x14ac:dyDescent="0.2"/>
    <row r="19827" x14ac:dyDescent="0.2"/>
    <row r="19828" x14ac:dyDescent="0.2"/>
    <row r="19829" x14ac:dyDescent="0.2"/>
    <row r="19830" x14ac:dyDescent="0.2"/>
    <row r="19831" x14ac:dyDescent="0.2"/>
    <row r="19832" x14ac:dyDescent="0.2"/>
    <row r="19833" x14ac:dyDescent="0.2"/>
    <row r="19834" x14ac:dyDescent="0.2"/>
    <row r="19835" x14ac:dyDescent="0.2"/>
    <row r="19836" x14ac:dyDescent="0.2"/>
    <row r="19837" x14ac:dyDescent="0.2"/>
    <row r="19838" x14ac:dyDescent="0.2"/>
    <row r="19839" x14ac:dyDescent="0.2"/>
    <row r="19840" x14ac:dyDescent="0.2"/>
    <row r="19841" x14ac:dyDescent="0.2"/>
    <row r="19842" x14ac:dyDescent="0.2"/>
    <row r="19843" x14ac:dyDescent="0.2"/>
    <row r="19844" x14ac:dyDescent="0.2"/>
    <row r="19845" x14ac:dyDescent="0.2"/>
    <row r="19846" x14ac:dyDescent="0.2"/>
    <row r="19847" x14ac:dyDescent="0.2"/>
    <row r="19848" x14ac:dyDescent="0.2"/>
    <row r="19849" x14ac:dyDescent="0.2"/>
    <row r="19850" x14ac:dyDescent="0.2"/>
    <row r="19851" x14ac:dyDescent="0.2"/>
    <row r="19852" x14ac:dyDescent="0.2"/>
    <row r="19853" x14ac:dyDescent="0.2"/>
    <row r="19854" x14ac:dyDescent="0.2"/>
    <row r="19855" x14ac:dyDescent="0.2"/>
    <row r="19856" x14ac:dyDescent="0.2"/>
    <row r="19857" x14ac:dyDescent="0.2"/>
    <row r="19858" x14ac:dyDescent="0.2"/>
    <row r="19859" x14ac:dyDescent="0.2"/>
    <row r="19860" x14ac:dyDescent="0.2"/>
    <row r="19861" x14ac:dyDescent="0.2"/>
    <row r="19862" x14ac:dyDescent="0.2"/>
    <row r="19863" x14ac:dyDescent="0.2"/>
    <row r="19864" x14ac:dyDescent="0.2"/>
    <row r="19865" x14ac:dyDescent="0.2"/>
    <row r="19866" x14ac:dyDescent="0.2"/>
    <row r="19867" x14ac:dyDescent="0.2"/>
    <row r="19868" x14ac:dyDescent="0.2"/>
    <row r="19869" x14ac:dyDescent="0.2"/>
    <row r="19870" x14ac:dyDescent="0.2"/>
    <row r="19871" x14ac:dyDescent="0.2"/>
    <row r="19872" x14ac:dyDescent="0.2"/>
    <row r="19873" x14ac:dyDescent="0.2"/>
    <row r="19874" x14ac:dyDescent="0.2"/>
    <row r="19875" x14ac:dyDescent="0.2"/>
    <row r="19876" x14ac:dyDescent="0.2"/>
    <row r="19877" x14ac:dyDescent="0.2"/>
    <row r="19878" x14ac:dyDescent="0.2"/>
    <row r="19879" x14ac:dyDescent="0.2"/>
    <row r="19880" x14ac:dyDescent="0.2"/>
    <row r="19881" x14ac:dyDescent="0.2"/>
    <row r="19882" x14ac:dyDescent="0.2"/>
    <row r="19883" x14ac:dyDescent="0.2"/>
    <row r="19884" x14ac:dyDescent="0.2"/>
    <row r="19885" x14ac:dyDescent="0.2"/>
    <row r="19886" x14ac:dyDescent="0.2"/>
    <row r="19887" x14ac:dyDescent="0.2"/>
    <row r="19888" x14ac:dyDescent="0.2"/>
    <row r="19889" x14ac:dyDescent="0.2"/>
    <row r="19890" x14ac:dyDescent="0.2"/>
    <row r="19891" x14ac:dyDescent="0.2"/>
    <row r="19892" x14ac:dyDescent="0.2"/>
    <row r="19893" x14ac:dyDescent="0.2"/>
    <row r="19894" x14ac:dyDescent="0.2"/>
    <row r="19895" x14ac:dyDescent="0.2"/>
    <row r="19896" x14ac:dyDescent="0.2"/>
    <row r="19897" x14ac:dyDescent="0.2"/>
    <row r="19898" x14ac:dyDescent="0.2"/>
    <row r="19899" x14ac:dyDescent="0.2"/>
    <row r="19900" x14ac:dyDescent="0.2"/>
    <row r="19901" x14ac:dyDescent="0.2"/>
    <row r="19902" x14ac:dyDescent="0.2"/>
    <row r="19903" x14ac:dyDescent="0.2"/>
    <row r="19904" x14ac:dyDescent="0.2"/>
    <row r="19905" x14ac:dyDescent="0.2"/>
    <row r="19906" x14ac:dyDescent="0.2"/>
    <row r="19907" x14ac:dyDescent="0.2"/>
    <row r="19908" x14ac:dyDescent="0.2"/>
    <row r="19909" x14ac:dyDescent="0.2"/>
    <row r="19910" x14ac:dyDescent="0.2"/>
    <row r="19911" x14ac:dyDescent="0.2"/>
    <row r="19912" x14ac:dyDescent="0.2"/>
    <row r="19913" x14ac:dyDescent="0.2"/>
    <row r="19914" x14ac:dyDescent="0.2"/>
    <row r="19915" x14ac:dyDescent="0.2"/>
    <row r="19916" x14ac:dyDescent="0.2"/>
    <row r="19917" x14ac:dyDescent="0.2"/>
    <row r="19918" x14ac:dyDescent="0.2"/>
    <row r="19919" x14ac:dyDescent="0.2"/>
    <row r="19920" x14ac:dyDescent="0.2"/>
    <row r="19921" x14ac:dyDescent="0.2"/>
    <row r="19922" x14ac:dyDescent="0.2"/>
    <row r="19923" x14ac:dyDescent="0.2"/>
    <row r="19924" x14ac:dyDescent="0.2"/>
    <row r="19925" x14ac:dyDescent="0.2"/>
    <row r="19926" x14ac:dyDescent="0.2"/>
    <row r="19927" x14ac:dyDescent="0.2"/>
    <row r="19928" x14ac:dyDescent="0.2"/>
    <row r="19929" x14ac:dyDescent="0.2"/>
    <row r="19930" x14ac:dyDescent="0.2"/>
    <row r="19931" x14ac:dyDescent="0.2"/>
    <row r="19932" x14ac:dyDescent="0.2"/>
    <row r="19933" x14ac:dyDescent="0.2"/>
    <row r="19934" x14ac:dyDescent="0.2"/>
    <row r="19935" x14ac:dyDescent="0.2"/>
    <row r="19936" x14ac:dyDescent="0.2"/>
    <row r="19937" x14ac:dyDescent="0.2"/>
    <row r="19938" x14ac:dyDescent="0.2"/>
    <row r="19939" x14ac:dyDescent="0.2"/>
    <row r="19940" x14ac:dyDescent="0.2"/>
    <row r="19941" x14ac:dyDescent="0.2"/>
    <row r="19942" x14ac:dyDescent="0.2"/>
    <row r="19943" x14ac:dyDescent="0.2"/>
    <row r="19944" x14ac:dyDescent="0.2"/>
    <row r="19945" x14ac:dyDescent="0.2"/>
    <row r="19946" x14ac:dyDescent="0.2"/>
    <row r="19947" x14ac:dyDescent="0.2"/>
    <row r="19948" x14ac:dyDescent="0.2"/>
    <row r="19949" x14ac:dyDescent="0.2"/>
    <row r="19950" x14ac:dyDescent="0.2"/>
    <row r="19951" x14ac:dyDescent="0.2"/>
    <row r="19952" x14ac:dyDescent="0.2"/>
    <row r="19953" x14ac:dyDescent="0.2"/>
    <row r="19954" x14ac:dyDescent="0.2"/>
    <row r="19955" x14ac:dyDescent="0.2"/>
    <row r="19956" x14ac:dyDescent="0.2"/>
    <row r="19957" x14ac:dyDescent="0.2"/>
    <row r="19958" x14ac:dyDescent="0.2"/>
    <row r="19959" x14ac:dyDescent="0.2"/>
    <row r="19960" x14ac:dyDescent="0.2"/>
    <row r="19961" x14ac:dyDescent="0.2"/>
    <row r="19962" x14ac:dyDescent="0.2"/>
    <row r="19963" x14ac:dyDescent="0.2"/>
    <row r="19964" x14ac:dyDescent="0.2"/>
    <row r="19965" x14ac:dyDescent="0.2"/>
    <row r="19966" x14ac:dyDescent="0.2"/>
    <row r="19967" x14ac:dyDescent="0.2"/>
    <row r="19968" x14ac:dyDescent="0.2"/>
    <row r="19969" x14ac:dyDescent="0.2"/>
    <row r="19970" x14ac:dyDescent="0.2"/>
    <row r="19971" x14ac:dyDescent="0.2"/>
    <row r="19972" x14ac:dyDescent="0.2"/>
    <row r="19973" x14ac:dyDescent="0.2"/>
    <row r="19974" x14ac:dyDescent="0.2"/>
    <row r="19975" x14ac:dyDescent="0.2"/>
    <row r="19976" x14ac:dyDescent="0.2"/>
    <row r="19977" x14ac:dyDescent="0.2"/>
    <row r="19978" x14ac:dyDescent="0.2"/>
    <row r="19979" x14ac:dyDescent="0.2"/>
    <row r="19980" x14ac:dyDescent="0.2"/>
    <row r="19981" x14ac:dyDescent="0.2"/>
    <row r="19982" x14ac:dyDescent="0.2"/>
    <row r="19983" x14ac:dyDescent="0.2"/>
    <row r="19984" x14ac:dyDescent="0.2"/>
    <row r="19985" x14ac:dyDescent="0.2"/>
    <row r="19986" x14ac:dyDescent="0.2"/>
    <row r="19987" x14ac:dyDescent="0.2"/>
    <row r="19988" x14ac:dyDescent="0.2"/>
    <row r="19989" x14ac:dyDescent="0.2"/>
    <row r="19990" x14ac:dyDescent="0.2"/>
    <row r="19991" x14ac:dyDescent="0.2"/>
    <row r="19992" x14ac:dyDescent="0.2"/>
    <row r="19993" x14ac:dyDescent="0.2"/>
    <row r="19994" x14ac:dyDescent="0.2"/>
    <row r="19995" x14ac:dyDescent="0.2"/>
    <row r="19996" x14ac:dyDescent="0.2"/>
    <row r="19997" x14ac:dyDescent="0.2"/>
    <row r="19998" x14ac:dyDescent="0.2"/>
    <row r="19999" x14ac:dyDescent="0.2"/>
    <row r="20000" x14ac:dyDescent="0.2"/>
    <row r="20001" x14ac:dyDescent="0.2"/>
    <row r="20002" x14ac:dyDescent="0.2"/>
    <row r="20003" x14ac:dyDescent="0.2"/>
    <row r="20004" x14ac:dyDescent="0.2"/>
    <row r="20005" x14ac:dyDescent="0.2"/>
    <row r="20006" x14ac:dyDescent="0.2"/>
    <row r="20007" x14ac:dyDescent="0.2"/>
    <row r="20008" x14ac:dyDescent="0.2"/>
    <row r="20009" x14ac:dyDescent="0.2"/>
    <row r="20010" x14ac:dyDescent="0.2"/>
    <row r="20011" x14ac:dyDescent="0.2"/>
    <row r="20012" x14ac:dyDescent="0.2"/>
    <row r="20013" x14ac:dyDescent="0.2"/>
    <row r="20014" x14ac:dyDescent="0.2"/>
    <row r="20015" x14ac:dyDescent="0.2"/>
    <row r="20016" x14ac:dyDescent="0.2"/>
    <row r="20017" x14ac:dyDescent="0.2"/>
    <row r="20018" x14ac:dyDescent="0.2"/>
    <row r="20019" x14ac:dyDescent="0.2"/>
    <row r="20020" x14ac:dyDescent="0.2"/>
    <row r="20021" x14ac:dyDescent="0.2"/>
    <row r="20022" x14ac:dyDescent="0.2"/>
    <row r="20023" x14ac:dyDescent="0.2"/>
    <row r="20024" x14ac:dyDescent="0.2"/>
    <row r="20025" x14ac:dyDescent="0.2"/>
    <row r="20026" x14ac:dyDescent="0.2"/>
    <row r="20027" x14ac:dyDescent="0.2"/>
    <row r="20028" x14ac:dyDescent="0.2"/>
    <row r="20029" x14ac:dyDescent="0.2"/>
    <row r="20030" x14ac:dyDescent="0.2"/>
    <row r="20031" x14ac:dyDescent="0.2"/>
    <row r="20032" x14ac:dyDescent="0.2"/>
    <row r="20033" x14ac:dyDescent="0.2"/>
    <row r="20034" x14ac:dyDescent="0.2"/>
    <row r="20035" x14ac:dyDescent="0.2"/>
    <row r="20036" x14ac:dyDescent="0.2"/>
    <row r="20037" x14ac:dyDescent="0.2"/>
    <row r="20038" x14ac:dyDescent="0.2"/>
    <row r="20039" x14ac:dyDescent="0.2"/>
    <row r="20040" x14ac:dyDescent="0.2"/>
    <row r="20041" x14ac:dyDescent="0.2"/>
    <row r="20042" x14ac:dyDescent="0.2"/>
    <row r="20043" x14ac:dyDescent="0.2"/>
    <row r="20044" x14ac:dyDescent="0.2"/>
    <row r="20045" x14ac:dyDescent="0.2"/>
    <row r="20046" x14ac:dyDescent="0.2"/>
    <row r="20047" x14ac:dyDescent="0.2"/>
    <row r="20048" x14ac:dyDescent="0.2"/>
    <row r="20049" x14ac:dyDescent="0.2"/>
    <row r="20050" x14ac:dyDescent="0.2"/>
    <row r="20051" x14ac:dyDescent="0.2"/>
    <row r="20052" x14ac:dyDescent="0.2"/>
    <row r="20053" x14ac:dyDescent="0.2"/>
    <row r="20054" x14ac:dyDescent="0.2"/>
    <row r="20055" x14ac:dyDescent="0.2"/>
    <row r="20056" x14ac:dyDescent="0.2"/>
    <row r="20057" x14ac:dyDescent="0.2"/>
    <row r="20058" x14ac:dyDescent="0.2"/>
    <row r="20059" x14ac:dyDescent="0.2"/>
    <row r="20060" x14ac:dyDescent="0.2"/>
    <row r="20061" x14ac:dyDescent="0.2"/>
    <row r="20062" x14ac:dyDescent="0.2"/>
    <row r="20063" x14ac:dyDescent="0.2"/>
    <row r="20064" x14ac:dyDescent="0.2"/>
    <row r="20065" x14ac:dyDescent="0.2"/>
    <row r="20066" x14ac:dyDescent="0.2"/>
    <row r="20067" x14ac:dyDescent="0.2"/>
    <row r="20068" x14ac:dyDescent="0.2"/>
    <row r="20069" x14ac:dyDescent="0.2"/>
    <row r="20070" x14ac:dyDescent="0.2"/>
    <row r="20071" x14ac:dyDescent="0.2"/>
    <row r="20072" x14ac:dyDescent="0.2"/>
    <row r="20073" x14ac:dyDescent="0.2"/>
    <row r="20074" x14ac:dyDescent="0.2"/>
    <row r="20075" x14ac:dyDescent="0.2"/>
    <row r="20076" x14ac:dyDescent="0.2"/>
    <row r="20077" x14ac:dyDescent="0.2"/>
    <row r="20078" x14ac:dyDescent="0.2"/>
    <row r="20079" x14ac:dyDescent="0.2"/>
    <row r="20080" x14ac:dyDescent="0.2"/>
    <row r="20081" x14ac:dyDescent="0.2"/>
    <row r="20082" x14ac:dyDescent="0.2"/>
    <row r="20083" x14ac:dyDescent="0.2"/>
    <row r="20084" x14ac:dyDescent="0.2"/>
    <row r="20085" x14ac:dyDescent="0.2"/>
    <row r="20086" x14ac:dyDescent="0.2"/>
    <row r="20087" x14ac:dyDescent="0.2"/>
    <row r="20088" x14ac:dyDescent="0.2"/>
    <row r="20089" x14ac:dyDescent="0.2"/>
    <row r="20090" x14ac:dyDescent="0.2"/>
    <row r="20091" x14ac:dyDescent="0.2"/>
    <row r="20092" x14ac:dyDescent="0.2"/>
    <row r="20093" x14ac:dyDescent="0.2"/>
    <row r="20094" x14ac:dyDescent="0.2"/>
    <row r="20095" x14ac:dyDescent="0.2"/>
    <row r="20096" x14ac:dyDescent="0.2"/>
    <row r="20097" x14ac:dyDescent="0.2"/>
    <row r="20098" x14ac:dyDescent="0.2"/>
    <row r="20099" x14ac:dyDescent="0.2"/>
    <row r="20100" x14ac:dyDescent="0.2"/>
    <row r="20101" x14ac:dyDescent="0.2"/>
    <row r="20102" x14ac:dyDescent="0.2"/>
    <row r="20103" x14ac:dyDescent="0.2"/>
    <row r="20104" x14ac:dyDescent="0.2"/>
    <row r="20105" x14ac:dyDescent="0.2"/>
    <row r="20106" x14ac:dyDescent="0.2"/>
    <row r="20107" x14ac:dyDescent="0.2"/>
    <row r="20108" x14ac:dyDescent="0.2"/>
    <row r="20109" x14ac:dyDescent="0.2"/>
    <row r="20110" x14ac:dyDescent="0.2"/>
    <row r="20111" x14ac:dyDescent="0.2"/>
    <row r="20112" x14ac:dyDescent="0.2"/>
    <row r="20113" x14ac:dyDescent="0.2"/>
    <row r="20114" x14ac:dyDescent="0.2"/>
    <row r="20115" x14ac:dyDescent="0.2"/>
    <row r="20116" x14ac:dyDescent="0.2"/>
    <row r="20117" x14ac:dyDescent="0.2"/>
    <row r="20118" x14ac:dyDescent="0.2"/>
    <row r="20119" x14ac:dyDescent="0.2"/>
    <row r="20120" x14ac:dyDescent="0.2"/>
    <row r="20121" x14ac:dyDescent="0.2"/>
    <row r="20122" x14ac:dyDescent="0.2"/>
    <row r="20123" x14ac:dyDescent="0.2"/>
    <row r="20124" x14ac:dyDescent="0.2"/>
    <row r="20125" x14ac:dyDescent="0.2"/>
    <row r="20126" x14ac:dyDescent="0.2"/>
    <row r="20127" x14ac:dyDescent="0.2"/>
    <row r="20128" x14ac:dyDescent="0.2"/>
    <row r="20129" x14ac:dyDescent="0.2"/>
    <row r="20130" x14ac:dyDescent="0.2"/>
    <row r="20131" x14ac:dyDescent="0.2"/>
    <row r="20132" x14ac:dyDescent="0.2"/>
    <row r="20133" x14ac:dyDescent="0.2"/>
    <row r="20134" x14ac:dyDescent="0.2"/>
    <row r="20135" x14ac:dyDescent="0.2"/>
    <row r="20136" x14ac:dyDescent="0.2"/>
    <row r="20137" x14ac:dyDescent="0.2"/>
    <row r="20138" x14ac:dyDescent="0.2"/>
    <row r="20139" x14ac:dyDescent="0.2"/>
    <row r="20140" x14ac:dyDescent="0.2"/>
    <row r="20141" x14ac:dyDescent="0.2"/>
    <row r="20142" x14ac:dyDescent="0.2"/>
    <row r="20143" x14ac:dyDescent="0.2"/>
    <row r="20144" x14ac:dyDescent="0.2"/>
    <row r="20145" x14ac:dyDescent="0.2"/>
    <row r="20146" x14ac:dyDescent="0.2"/>
    <row r="20147" x14ac:dyDescent="0.2"/>
    <row r="20148" x14ac:dyDescent="0.2"/>
    <row r="20149" x14ac:dyDescent="0.2"/>
    <row r="20150" x14ac:dyDescent="0.2"/>
    <row r="20151" x14ac:dyDescent="0.2"/>
    <row r="20152" x14ac:dyDescent="0.2"/>
    <row r="20153" x14ac:dyDescent="0.2"/>
    <row r="20154" x14ac:dyDescent="0.2"/>
    <row r="20155" x14ac:dyDescent="0.2"/>
    <row r="20156" x14ac:dyDescent="0.2"/>
    <row r="20157" x14ac:dyDescent="0.2"/>
    <row r="20158" x14ac:dyDescent="0.2"/>
    <row r="20159" x14ac:dyDescent="0.2"/>
    <row r="20160" x14ac:dyDescent="0.2"/>
    <row r="20161" x14ac:dyDescent="0.2"/>
    <row r="20162" x14ac:dyDescent="0.2"/>
    <row r="20163" x14ac:dyDescent="0.2"/>
    <row r="20164" x14ac:dyDescent="0.2"/>
    <row r="20165" x14ac:dyDescent="0.2"/>
    <row r="20166" x14ac:dyDescent="0.2"/>
    <row r="20167" x14ac:dyDescent="0.2"/>
    <row r="20168" x14ac:dyDescent="0.2"/>
    <row r="20169" x14ac:dyDescent="0.2"/>
    <row r="20170" x14ac:dyDescent="0.2"/>
    <row r="20171" x14ac:dyDescent="0.2"/>
    <row r="20172" x14ac:dyDescent="0.2"/>
    <row r="20173" x14ac:dyDescent="0.2"/>
    <row r="20174" x14ac:dyDescent="0.2"/>
    <row r="20175" x14ac:dyDescent="0.2"/>
    <row r="20176" x14ac:dyDescent="0.2"/>
    <row r="20177" x14ac:dyDescent="0.2"/>
    <row r="20178" x14ac:dyDescent="0.2"/>
    <row r="20179" x14ac:dyDescent="0.2"/>
    <row r="20180" x14ac:dyDescent="0.2"/>
    <row r="20181" x14ac:dyDescent="0.2"/>
    <row r="20182" x14ac:dyDescent="0.2"/>
    <row r="20183" x14ac:dyDescent="0.2"/>
    <row r="20184" x14ac:dyDescent="0.2"/>
    <row r="20185" x14ac:dyDescent="0.2"/>
    <row r="20186" x14ac:dyDescent="0.2"/>
    <row r="20187" x14ac:dyDescent="0.2"/>
    <row r="20188" x14ac:dyDescent="0.2"/>
    <row r="20189" x14ac:dyDescent="0.2"/>
    <row r="20190" x14ac:dyDescent="0.2"/>
    <row r="20191" x14ac:dyDescent="0.2"/>
    <row r="20192" x14ac:dyDescent="0.2"/>
    <row r="20193" x14ac:dyDescent="0.2"/>
    <row r="20194" x14ac:dyDescent="0.2"/>
    <row r="20195" x14ac:dyDescent="0.2"/>
    <row r="20196" x14ac:dyDescent="0.2"/>
    <row r="20197" x14ac:dyDescent="0.2"/>
    <row r="20198" x14ac:dyDescent="0.2"/>
    <row r="20199" x14ac:dyDescent="0.2"/>
    <row r="20200" x14ac:dyDescent="0.2"/>
    <row r="20201" x14ac:dyDescent="0.2"/>
    <row r="20202" x14ac:dyDescent="0.2"/>
    <row r="20203" x14ac:dyDescent="0.2"/>
    <row r="20204" x14ac:dyDescent="0.2"/>
    <row r="20205" x14ac:dyDescent="0.2"/>
    <row r="20206" x14ac:dyDescent="0.2"/>
    <row r="20207" x14ac:dyDescent="0.2"/>
    <row r="20208" x14ac:dyDescent="0.2"/>
    <row r="20209" x14ac:dyDescent="0.2"/>
    <row r="20210" x14ac:dyDescent="0.2"/>
    <row r="20211" x14ac:dyDescent="0.2"/>
    <row r="20212" x14ac:dyDescent="0.2"/>
    <row r="20213" x14ac:dyDescent="0.2"/>
    <row r="20214" x14ac:dyDescent="0.2"/>
    <row r="20215" x14ac:dyDescent="0.2"/>
    <row r="20216" x14ac:dyDescent="0.2"/>
    <row r="20217" x14ac:dyDescent="0.2"/>
    <row r="20218" x14ac:dyDescent="0.2"/>
    <row r="20219" x14ac:dyDescent="0.2"/>
    <row r="20220" x14ac:dyDescent="0.2"/>
    <row r="20221" x14ac:dyDescent="0.2"/>
    <row r="20222" x14ac:dyDescent="0.2"/>
    <row r="20223" x14ac:dyDescent="0.2"/>
    <row r="20224" x14ac:dyDescent="0.2"/>
    <row r="20225" x14ac:dyDescent="0.2"/>
    <row r="20226" x14ac:dyDescent="0.2"/>
    <row r="20227" x14ac:dyDescent="0.2"/>
    <row r="20228" x14ac:dyDescent="0.2"/>
    <row r="20229" x14ac:dyDescent="0.2"/>
    <row r="20230" x14ac:dyDescent="0.2"/>
    <row r="20231" x14ac:dyDescent="0.2"/>
    <row r="20232" x14ac:dyDescent="0.2"/>
    <row r="20233" x14ac:dyDescent="0.2"/>
    <row r="20234" x14ac:dyDescent="0.2"/>
    <row r="20235" x14ac:dyDescent="0.2"/>
    <row r="20236" x14ac:dyDescent="0.2"/>
    <row r="20237" x14ac:dyDescent="0.2"/>
    <row r="20238" x14ac:dyDescent="0.2"/>
    <row r="20239" x14ac:dyDescent="0.2"/>
    <row r="20240" x14ac:dyDescent="0.2"/>
    <row r="20241" x14ac:dyDescent="0.2"/>
    <row r="20242" x14ac:dyDescent="0.2"/>
    <row r="20243" x14ac:dyDescent="0.2"/>
    <row r="20244" x14ac:dyDescent="0.2"/>
    <row r="20245" x14ac:dyDescent="0.2"/>
    <row r="20246" x14ac:dyDescent="0.2"/>
    <row r="20247" x14ac:dyDescent="0.2"/>
    <row r="20248" x14ac:dyDescent="0.2"/>
    <row r="20249" x14ac:dyDescent="0.2"/>
    <row r="20250" x14ac:dyDescent="0.2"/>
    <row r="20251" x14ac:dyDescent="0.2"/>
    <row r="20252" x14ac:dyDescent="0.2"/>
    <row r="20253" x14ac:dyDescent="0.2"/>
    <row r="20254" x14ac:dyDescent="0.2"/>
    <row r="20255" x14ac:dyDescent="0.2"/>
    <row r="20256" x14ac:dyDescent="0.2"/>
    <row r="20257" x14ac:dyDescent="0.2"/>
    <row r="20258" x14ac:dyDescent="0.2"/>
    <row r="20259" x14ac:dyDescent="0.2"/>
    <row r="20260" x14ac:dyDescent="0.2"/>
    <row r="20261" x14ac:dyDescent="0.2"/>
    <row r="20262" x14ac:dyDescent="0.2"/>
    <row r="20263" x14ac:dyDescent="0.2"/>
    <row r="20264" x14ac:dyDescent="0.2"/>
    <row r="20265" x14ac:dyDescent="0.2"/>
    <row r="20266" x14ac:dyDescent="0.2"/>
    <row r="20267" x14ac:dyDescent="0.2"/>
    <row r="20268" x14ac:dyDescent="0.2"/>
    <row r="20269" x14ac:dyDescent="0.2"/>
    <row r="20270" x14ac:dyDescent="0.2"/>
    <row r="20271" x14ac:dyDescent="0.2"/>
    <row r="20272" x14ac:dyDescent="0.2"/>
    <row r="20273" x14ac:dyDescent="0.2"/>
    <row r="20274" x14ac:dyDescent="0.2"/>
    <row r="20275" x14ac:dyDescent="0.2"/>
    <row r="20276" x14ac:dyDescent="0.2"/>
    <row r="20277" x14ac:dyDescent="0.2"/>
    <row r="20278" x14ac:dyDescent="0.2"/>
    <row r="20279" x14ac:dyDescent="0.2"/>
    <row r="20280" x14ac:dyDescent="0.2"/>
    <row r="20281" x14ac:dyDescent="0.2"/>
    <row r="20282" x14ac:dyDescent="0.2"/>
    <row r="20283" x14ac:dyDescent="0.2"/>
    <row r="20284" x14ac:dyDescent="0.2"/>
    <row r="20285" x14ac:dyDescent="0.2"/>
    <row r="20286" x14ac:dyDescent="0.2"/>
    <row r="20287" x14ac:dyDescent="0.2"/>
    <row r="20288" x14ac:dyDescent="0.2"/>
    <row r="20289" x14ac:dyDescent="0.2"/>
    <row r="20290" x14ac:dyDescent="0.2"/>
    <row r="20291" x14ac:dyDescent="0.2"/>
    <row r="20292" x14ac:dyDescent="0.2"/>
    <row r="20293" x14ac:dyDescent="0.2"/>
    <row r="20294" x14ac:dyDescent="0.2"/>
    <row r="20295" x14ac:dyDescent="0.2"/>
    <row r="20296" x14ac:dyDescent="0.2"/>
    <row r="20297" x14ac:dyDescent="0.2"/>
    <row r="20298" x14ac:dyDescent="0.2"/>
    <row r="20299" x14ac:dyDescent="0.2"/>
    <row r="20300" x14ac:dyDescent="0.2"/>
    <row r="20301" x14ac:dyDescent="0.2"/>
    <row r="20302" x14ac:dyDescent="0.2"/>
    <row r="20303" x14ac:dyDescent="0.2"/>
    <row r="20304" x14ac:dyDescent="0.2"/>
    <row r="20305" x14ac:dyDescent="0.2"/>
    <row r="20306" x14ac:dyDescent="0.2"/>
    <row r="20307" x14ac:dyDescent="0.2"/>
    <row r="20308" x14ac:dyDescent="0.2"/>
    <row r="20309" x14ac:dyDescent="0.2"/>
    <row r="20310" x14ac:dyDescent="0.2"/>
    <row r="20311" x14ac:dyDescent="0.2"/>
    <row r="20312" x14ac:dyDescent="0.2"/>
    <row r="20313" x14ac:dyDescent="0.2"/>
    <row r="20314" x14ac:dyDescent="0.2"/>
    <row r="20315" x14ac:dyDescent="0.2"/>
    <row r="20316" x14ac:dyDescent="0.2"/>
    <row r="20317" x14ac:dyDescent="0.2"/>
    <row r="20318" x14ac:dyDescent="0.2"/>
    <row r="20319" x14ac:dyDescent="0.2"/>
    <row r="20320" x14ac:dyDescent="0.2"/>
    <row r="20321" x14ac:dyDescent="0.2"/>
    <row r="20322" x14ac:dyDescent="0.2"/>
    <row r="20323" x14ac:dyDescent="0.2"/>
    <row r="20324" x14ac:dyDescent="0.2"/>
    <row r="20325" x14ac:dyDescent="0.2"/>
    <row r="20326" x14ac:dyDescent="0.2"/>
    <row r="20327" x14ac:dyDescent="0.2"/>
    <row r="20328" x14ac:dyDescent="0.2"/>
    <row r="20329" x14ac:dyDescent="0.2"/>
    <row r="20330" x14ac:dyDescent="0.2"/>
    <row r="20331" x14ac:dyDescent="0.2"/>
    <row r="20332" x14ac:dyDescent="0.2"/>
    <row r="20333" x14ac:dyDescent="0.2"/>
    <row r="20334" x14ac:dyDescent="0.2"/>
    <row r="20335" x14ac:dyDescent="0.2"/>
    <row r="20336" x14ac:dyDescent="0.2"/>
    <row r="20337" x14ac:dyDescent="0.2"/>
    <row r="20338" x14ac:dyDescent="0.2"/>
    <row r="20339" x14ac:dyDescent="0.2"/>
    <row r="20340" x14ac:dyDescent="0.2"/>
    <row r="20341" x14ac:dyDescent="0.2"/>
    <row r="20342" x14ac:dyDescent="0.2"/>
    <row r="20343" x14ac:dyDescent="0.2"/>
    <row r="20344" x14ac:dyDescent="0.2"/>
    <row r="20345" x14ac:dyDescent="0.2"/>
    <row r="20346" x14ac:dyDescent="0.2"/>
    <row r="20347" x14ac:dyDescent="0.2"/>
    <row r="20348" x14ac:dyDescent="0.2"/>
    <row r="20349" x14ac:dyDescent="0.2"/>
    <row r="20350" x14ac:dyDescent="0.2"/>
    <row r="20351" x14ac:dyDescent="0.2"/>
    <row r="20352" x14ac:dyDescent="0.2"/>
    <row r="20353" x14ac:dyDescent="0.2"/>
    <row r="20354" x14ac:dyDescent="0.2"/>
    <row r="20355" x14ac:dyDescent="0.2"/>
    <row r="20356" x14ac:dyDescent="0.2"/>
    <row r="20357" x14ac:dyDescent="0.2"/>
    <row r="20358" x14ac:dyDescent="0.2"/>
    <row r="20359" x14ac:dyDescent="0.2"/>
    <row r="20360" x14ac:dyDescent="0.2"/>
    <row r="20361" x14ac:dyDescent="0.2"/>
    <row r="20362" x14ac:dyDescent="0.2"/>
    <row r="20363" x14ac:dyDescent="0.2"/>
    <row r="20364" x14ac:dyDescent="0.2"/>
    <row r="20365" x14ac:dyDescent="0.2"/>
    <row r="20366" x14ac:dyDescent="0.2"/>
    <row r="20367" x14ac:dyDescent="0.2"/>
    <row r="20368" x14ac:dyDescent="0.2"/>
    <row r="20369" x14ac:dyDescent="0.2"/>
    <row r="20370" x14ac:dyDescent="0.2"/>
    <row r="20371" x14ac:dyDescent="0.2"/>
    <row r="20372" x14ac:dyDescent="0.2"/>
    <row r="20373" x14ac:dyDescent="0.2"/>
    <row r="20374" x14ac:dyDescent="0.2"/>
    <row r="20375" x14ac:dyDescent="0.2"/>
    <row r="20376" x14ac:dyDescent="0.2"/>
    <row r="20377" x14ac:dyDescent="0.2"/>
    <row r="20378" x14ac:dyDescent="0.2"/>
    <row r="20379" x14ac:dyDescent="0.2"/>
    <row r="20380" x14ac:dyDescent="0.2"/>
    <row r="20381" x14ac:dyDescent="0.2"/>
    <row r="20382" x14ac:dyDescent="0.2"/>
    <row r="20383" x14ac:dyDescent="0.2"/>
    <row r="20384" x14ac:dyDescent="0.2"/>
    <row r="20385" x14ac:dyDescent="0.2"/>
    <row r="20386" x14ac:dyDescent="0.2"/>
    <row r="20387" x14ac:dyDescent="0.2"/>
    <row r="20388" x14ac:dyDescent="0.2"/>
    <row r="20389" x14ac:dyDescent="0.2"/>
    <row r="20390" x14ac:dyDescent="0.2"/>
    <row r="20391" x14ac:dyDescent="0.2"/>
    <row r="20392" x14ac:dyDescent="0.2"/>
    <row r="20393" x14ac:dyDescent="0.2"/>
    <row r="20394" x14ac:dyDescent="0.2"/>
    <row r="20395" x14ac:dyDescent="0.2"/>
    <row r="20396" x14ac:dyDescent="0.2"/>
    <row r="20397" x14ac:dyDescent="0.2"/>
    <row r="20398" x14ac:dyDescent="0.2"/>
    <row r="20399" x14ac:dyDescent="0.2"/>
    <row r="20400" x14ac:dyDescent="0.2"/>
    <row r="20401" x14ac:dyDescent="0.2"/>
    <row r="20402" x14ac:dyDescent="0.2"/>
    <row r="20403" x14ac:dyDescent="0.2"/>
    <row r="20404" x14ac:dyDescent="0.2"/>
    <row r="20405" x14ac:dyDescent="0.2"/>
    <row r="20406" x14ac:dyDescent="0.2"/>
    <row r="20407" x14ac:dyDescent="0.2"/>
    <row r="20408" x14ac:dyDescent="0.2"/>
    <row r="20409" x14ac:dyDescent="0.2"/>
    <row r="20410" x14ac:dyDescent="0.2"/>
    <row r="20411" x14ac:dyDescent="0.2"/>
    <row r="20412" x14ac:dyDescent="0.2"/>
    <row r="20413" x14ac:dyDescent="0.2"/>
    <row r="20414" x14ac:dyDescent="0.2"/>
    <row r="20415" x14ac:dyDescent="0.2"/>
    <row r="20416" x14ac:dyDescent="0.2"/>
    <row r="20417" x14ac:dyDescent="0.2"/>
    <row r="20418" x14ac:dyDescent="0.2"/>
    <row r="20419" x14ac:dyDescent="0.2"/>
    <row r="20420" x14ac:dyDescent="0.2"/>
    <row r="20421" x14ac:dyDescent="0.2"/>
    <row r="20422" x14ac:dyDescent="0.2"/>
    <row r="20423" x14ac:dyDescent="0.2"/>
    <row r="20424" x14ac:dyDescent="0.2"/>
    <row r="20425" x14ac:dyDescent="0.2"/>
    <row r="20426" x14ac:dyDescent="0.2"/>
    <row r="20427" x14ac:dyDescent="0.2"/>
    <row r="20428" x14ac:dyDescent="0.2"/>
    <row r="20429" x14ac:dyDescent="0.2"/>
    <row r="20430" x14ac:dyDescent="0.2"/>
    <row r="20431" x14ac:dyDescent="0.2"/>
    <row r="20432" x14ac:dyDescent="0.2"/>
    <row r="20433" x14ac:dyDescent="0.2"/>
    <row r="20434" x14ac:dyDescent="0.2"/>
    <row r="20435" x14ac:dyDescent="0.2"/>
    <row r="20436" x14ac:dyDescent="0.2"/>
    <row r="20437" x14ac:dyDescent="0.2"/>
    <row r="20438" x14ac:dyDescent="0.2"/>
    <row r="20439" x14ac:dyDescent="0.2"/>
    <row r="20440" x14ac:dyDescent="0.2"/>
    <row r="20441" x14ac:dyDescent="0.2"/>
    <row r="20442" x14ac:dyDescent="0.2"/>
    <row r="20443" x14ac:dyDescent="0.2"/>
    <row r="20444" x14ac:dyDescent="0.2"/>
    <row r="20445" x14ac:dyDescent="0.2"/>
    <row r="20446" x14ac:dyDescent="0.2"/>
    <row r="20447" x14ac:dyDescent="0.2"/>
    <row r="20448" x14ac:dyDescent="0.2"/>
    <row r="20449" x14ac:dyDescent="0.2"/>
    <row r="20450" x14ac:dyDescent="0.2"/>
    <row r="20451" x14ac:dyDescent="0.2"/>
    <row r="20452" x14ac:dyDescent="0.2"/>
    <row r="20453" x14ac:dyDescent="0.2"/>
    <row r="20454" x14ac:dyDescent="0.2"/>
    <row r="20455" x14ac:dyDescent="0.2"/>
    <row r="20456" x14ac:dyDescent="0.2"/>
    <row r="20457" x14ac:dyDescent="0.2"/>
    <row r="20458" x14ac:dyDescent="0.2"/>
    <row r="20459" x14ac:dyDescent="0.2"/>
    <row r="20460" x14ac:dyDescent="0.2"/>
    <row r="20461" x14ac:dyDescent="0.2"/>
    <row r="20462" x14ac:dyDescent="0.2"/>
    <row r="20463" x14ac:dyDescent="0.2"/>
    <row r="20464" x14ac:dyDescent="0.2"/>
    <row r="20465" x14ac:dyDescent="0.2"/>
    <row r="20466" x14ac:dyDescent="0.2"/>
    <row r="20467" x14ac:dyDescent="0.2"/>
    <row r="20468" x14ac:dyDescent="0.2"/>
    <row r="20469" x14ac:dyDescent="0.2"/>
    <row r="20470" x14ac:dyDescent="0.2"/>
    <row r="20471" x14ac:dyDescent="0.2"/>
    <row r="20472" x14ac:dyDescent="0.2"/>
    <row r="20473" x14ac:dyDescent="0.2"/>
    <row r="20474" x14ac:dyDescent="0.2"/>
    <row r="20475" x14ac:dyDescent="0.2"/>
    <row r="20476" x14ac:dyDescent="0.2"/>
    <row r="20477" x14ac:dyDescent="0.2"/>
    <row r="20478" x14ac:dyDescent="0.2"/>
    <row r="20479" x14ac:dyDescent="0.2"/>
    <row r="20480" x14ac:dyDescent="0.2"/>
    <row r="20481" x14ac:dyDescent="0.2"/>
    <row r="20482" x14ac:dyDescent="0.2"/>
    <row r="20483" x14ac:dyDescent="0.2"/>
    <row r="20484" x14ac:dyDescent="0.2"/>
    <row r="20485" x14ac:dyDescent="0.2"/>
    <row r="20486" x14ac:dyDescent="0.2"/>
    <row r="20487" x14ac:dyDescent="0.2"/>
    <row r="20488" x14ac:dyDescent="0.2"/>
    <row r="20489" x14ac:dyDescent="0.2"/>
    <row r="20490" x14ac:dyDescent="0.2"/>
    <row r="20491" x14ac:dyDescent="0.2"/>
    <row r="20492" x14ac:dyDescent="0.2"/>
    <row r="20493" x14ac:dyDescent="0.2"/>
    <row r="20494" x14ac:dyDescent="0.2"/>
    <row r="20495" x14ac:dyDescent="0.2"/>
    <row r="20496" x14ac:dyDescent="0.2"/>
    <row r="20497" x14ac:dyDescent="0.2"/>
    <row r="20498" x14ac:dyDescent="0.2"/>
    <row r="20499" x14ac:dyDescent="0.2"/>
    <row r="20500" x14ac:dyDescent="0.2"/>
    <row r="20501" x14ac:dyDescent="0.2"/>
    <row r="20502" x14ac:dyDescent="0.2"/>
    <row r="20503" x14ac:dyDescent="0.2"/>
    <row r="20504" x14ac:dyDescent="0.2"/>
    <row r="20505" x14ac:dyDescent="0.2"/>
    <row r="20506" x14ac:dyDescent="0.2"/>
    <row r="20507" x14ac:dyDescent="0.2"/>
    <row r="20508" x14ac:dyDescent="0.2"/>
    <row r="20509" x14ac:dyDescent="0.2"/>
    <row r="20510" x14ac:dyDescent="0.2"/>
    <row r="20511" x14ac:dyDescent="0.2"/>
    <row r="20512" x14ac:dyDescent="0.2"/>
    <row r="20513" x14ac:dyDescent="0.2"/>
    <row r="20514" x14ac:dyDescent="0.2"/>
    <row r="20515" x14ac:dyDescent="0.2"/>
    <row r="20516" x14ac:dyDescent="0.2"/>
    <row r="20517" x14ac:dyDescent="0.2"/>
    <row r="20518" x14ac:dyDescent="0.2"/>
    <row r="20519" x14ac:dyDescent="0.2"/>
    <row r="20520" x14ac:dyDescent="0.2"/>
    <row r="20521" x14ac:dyDescent="0.2"/>
    <row r="20522" x14ac:dyDescent="0.2"/>
    <row r="20523" x14ac:dyDescent="0.2"/>
    <row r="20524" x14ac:dyDescent="0.2"/>
    <row r="20525" x14ac:dyDescent="0.2"/>
    <row r="20526" x14ac:dyDescent="0.2"/>
    <row r="20527" x14ac:dyDescent="0.2"/>
    <row r="20528" x14ac:dyDescent="0.2"/>
    <row r="20529" x14ac:dyDescent="0.2"/>
    <row r="20530" x14ac:dyDescent="0.2"/>
    <row r="20531" x14ac:dyDescent="0.2"/>
    <row r="20532" x14ac:dyDescent="0.2"/>
    <row r="20533" x14ac:dyDescent="0.2"/>
    <row r="20534" x14ac:dyDescent="0.2"/>
    <row r="20535" x14ac:dyDescent="0.2"/>
    <row r="20536" x14ac:dyDescent="0.2"/>
    <row r="20537" x14ac:dyDescent="0.2"/>
    <row r="20538" x14ac:dyDescent="0.2"/>
    <row r="20539" x14ac:dyDescent="0.2"/>
    <row r="20540" x14ac:dyDescent="0.2"/>
    <row r="20541" x14ac:dyDescent="0.2"/>
    <row r="20542" x14ac:dyDescent="0.2"/>
    <row r="20543" x14ac:dyDescent="0.2"/>
    <row r="20544" x14ac:dyDescent="0.2"/>
    <row r="20545" x14ac:dyDescent="0.2"/>
    <row r="20546" x14ac:dyDescent="0.2"/>
    <row r="20547" x14ac:dyDescent="0.2"/>
    <row r="20548" x14ac:dyDescent="0.2"/>
    <row r="20549" x14ac:dyDescent="0.2"/>
    <row r="20550" x14ac:dyDescent="0.2"/>
    <row r="20551" x14ac:dyDescent="0.2"/>
    <row r="20552" x14ac:dyDescent="0.2"/>
    <row r="20553" x14ac:dyDescent="0.2"/>
    <row r="20554" x14ac:dyDescent="0.2"/>
    <row r="20555" x14ac:dyDescent="0.2"/>
    <row r="20556" x14ac:dyDescent="0.2"/>
    <row r="20557" x14ac:dyDescent="0.2"/>
    <row r="20558" x14ac:dyDescent="0.2"/>
    <row r="20559" x14ac:dyDescent="0.2"/>
    <row r="20560" x14ac:dyDescent="0.2"/>
    <row r="20561" x14ac:dyDescent="0.2"/>
    <row r="20562" x14ac:dyDescent="0.2"/>
    <row r="20563" x14ac:dyDescent="0.2"/>
    <row r="20564" x14ac:dyDescent="0.2"/>
    <row r="20565" x14ac:dyDescent="0.2"/>
    <row r="20566" x14ac:dyDescent="0.2"/>
    <row r="20567" x14ac:dyDescent="0.2"/>
    <row r="20568" x14ac:dyDescent="0.2"/>
    <row r="20569" x14ac:dyDescent="0.2"/>
    <row r="20570" x14ac:dyDescent="0.2"/>
    <row r="20571" x14ac:dyDescent="0.2"/>
    <row r="20572" x14ac:dyDescent="0.2"/>
    <row r="20573" x14ac:dyDescent="0.2"/>
    <row r="20574" x14ac:dyDescent="0.2"/>
    <row r="20575" x14ac:dyDescent="0.2"/>
    <row r="20576" x14ac:dyDescent="0.2"/>
    <row r="20577" x14ac:dyDescent="0.2"/>
    <row r="20578" x14ac:dyDescent="0.2"/>
    <row r="20579" x14ac:dyDescent="0.2"/>
    <row r="20580" x14ac:dyDescent="0.2"/>
    <row r="20581" x14ac:dyDescent="0.2"/>
    <row r="20582" x14ac:dyDescent="0.2"/>
    <row r="20583" x14ac:dyDescent="0.2"/>
    <row r="20584" x14ac:dyDescent="0.2"/>
    <row r="20585" x14ac:dyDescent="0.2"/>
    <row r="20586" x14ac:dyDescent="0.2"/>
    <row r="20587" x14ac:dyDescent="0.2"/>
    <row r="20588" x14ac:dyDescent="0.2"/>
    <row r="20589" x14ac:dyDescent="0.2"/>
    <row r="20590" x14ac:dyDescent="0.2"/>
    <row r="20591" x14ac:dyDescent="0.2"/>
    <row r="20592" x14ac:dyDescent="0.2"/>
    <row r="20593" x14ac:dyDescent="0.2"/>
    <row r="20594" x14ac:dyDescent="0.2"/>
    <row r="20595" x14ac:dyDescent="0.2"/>
    <row r="20596" x14ac:dyDescent="0.2"/>
    <row r="20597" x14ac:dyDescent="0.2"/>
    <row r="20598" x14ac:dyDescent="0.2"/>
    <row r="20599" x14ac:dyDescent="0.2"/>
    <row r="20600" x14ac:dyDescent="0.2"/>
    <row r="20601" x14ac:dyDescent="0.2"/>
    <row r="20602" x14ac:dyDescent="0.2"/>
    <row r="20603" x14ac:dyDescent="0.2"/>
    <row r="20604" x14ac:dyDescent="0.2"/>
    <row r="20605" x14ac:dyDescent="0.2"/>
    <row r="20606" x14ac:dyDescent="0.2"/>
    <row r="20607" x14ac:dyDescent="0.2"/>
    <row r="20608" x14ac:dyDescent="0.2"/>
    <row r="20609" x14ac:dyDescent="0.2"/>
    <row r="20610" x14ac:dyDescent="0.2"/>
    <row r="20611" x14ac:dyDescent="0.2"/>
    <row r="20612" x14ac:dyDescent="0.2"/>
    <row r="20613" x14ac:dyDescent="0.2"/>
    <row r="20614" x14ac:dyDescent="0.2"/>
    <row r="20615" x14ac:dyDescent="0.2"/>
    <row r="20616" x14ac:dyDescent="0.2"/>
    <row r="20617" x14ac:dyDescent="0.2"/>
    <row r="20618" x14ac:dyDescent="0.2"/>
    <row r="20619" x14ac:dyDescent="0.2"/>
    <row r="20620" x14ac:dyDescent="0.2"/>
    <row r="20621" x14ac:dyDescent="0.2"/>
    <row r="20622" x14ac:dyDescent="0.2"/>
    <row r="20623" x14ac:dyDescent="0.2"/>
    <row r="20624" x14ac:dyDescent="0.2"/>
    <row r="20625" x14ac:dyDescent="0.2"/>
    <row r="20626" x14ac:dyDescent="0.2"/>
    <row r="20627" x14ac:dyDescent="0.2"/>
    <row r="20628" x14ac:dyDescent="0.2"/>
    <row r="20629" x14ac:dyDescent="0.2"/>
    <row r="20630" x14ac:dyDescent="0.2"/>
    <row r="20631" x14ac:dyDescent="0.2"/>
    <row r="20632" x14ac:dyDescent="0.2"/>
    <row r="20633" x14ac:dyDescent="0.2"/>
    <row r="20634" x14ac:dyDescent="0.2"/>
    <row r="20635" x14ac:dyDescent="0.2"/>
    <row r="20636" x14ac:dyDescent="0.2"/>
    <row r="20637" x14ac:dyDescent="0.2"/>
    <row r="20638" x14ac:dyDescent="0.2"/>
    <row r="20639" x14ac:dyDescent="0.2"/>
    <row r="20640" x14ac:dyDescent="0.2"/>
    <row r="20641" x14ac:dyDescent="0.2"/>
    <row r="20642" x14ac:dyDescent="0.2"/>
    <row r="20643" x14ac:dyDescent="0.2"/>
    <row r="20644" x14ac:dyDescent="0.2"/>
    <row r="20645" x14ac:dyDescent="0.2"/>
    <row r="20646" x14ac:dyDescent="0.2"/>
    <row r="20647" x14ac:dyDescent="0.2"/>
    <row r="20648" x14ac:dyDescent="0.2"/>
    <row r="20649" x14ac:dyDescent="0.2"/>
    <row r="20650" x14ac:dyDescent="0.2"/>
    <row r="20651" x14ac:dyDescent="0.2"/>
    <row r="20652" x14ac:dyDescent="0.2"/>
    <row r="20653" x14ac:dyDescent="0.2"/>
    <row r="20654" x14ac:dyDescent="0.2"/>
    <row r="20655" x14ac:dyDescent="0.2"/>
    <row r="20656" x14ac:dyDescent="0.2"/>
    <row r="20657" x14ac:dyDescent="0.2"/>
    <row r="20658" x14ac:dyDescent="0.2"/>
    <row r="20659" x14ac:dyDescent="0.2"/>
    <row r="20660" x14ac:dyDescent="0.2"/>
    <row r="20661" x14ac:dyDescent="0.2"/>
    <row r="20662" x14ac:dyDescent="0.2"/>
    <row r="20663" x14ac:dyDescent="0.2"/>
    <row r="20664" x14ac:dyDescent="0.2"/>
    <row r="20665" x14ac:dyDescent="0.2"/>
    <row r="20666" x14ac:dyDescent="0.2"/>
    <row r="20667" x14ac:dyDescent="0.2"/>
    <row r="20668" x14ac:dyDescent="0.2"/>
    <row r="20669" x14ac:dyDescent="0.2"/>
    <row r="20670" x14ac:dyDescent="0.2"/>
    <row r="20671" x14ac:dyDescent="0.2"/>
    <row r="20672" x14ac:dyDescent="0.2"/>
    <row r="20673" x14ac:dyDescent="0.2"/>
    <row r="20674" x14ac:dyDescent="0.2"/>
    <row r="20675" x14ac:dyDescent="0.2"/>
    <row r="20676" x14ac:dyDescent="0.2"/>
    <row r="20677" x14ac:dyDescent="0.2"/>
    <row r="20678" x14ac:dyDescent="0.2"/>
    <row r="20679" x14ac:dyDescent="0.2"/>
    <row r="20680" x14ac:dyDescent="0.2"/>
    <row r="20681" x14ac:dyDescent="0.2"/>
    <row r="20682" x14ac:dyDescent="0.2"/>
    <row r="20683" x14ac:dyDescent="0.2"/>
    <row r="20684" x14ac:dyDescent="0.2"/>
    <row r="20685" x14ac:dyDescent="0.2"/>
    <row r="20686" x14ac:dyDescent="0.2"/>
    <row r="20687" x14ac:dyDescent="0.2"/>
    <row r="20688" x14ac:dyDescent="0.2"/>
    <row r="20689" x14ac:dyDescent="0.2"/>
    <row r="20690" x14ac:dyDescent="0.2"/>
    <row r="20691" x14ac:dyDescent="0.2"/>
    <row r="20692" x14ac:dyDescent="0.2"/>
    <row r="20693" x14ac:dyDescent="0.2"/>
    <row r="20694" x14ac:dyDescent="0.2"/>
    <row r="20695" x14ac:dyDescent="0.2"/>
    <row r="20696" x14ac:dyDescent="0.2"/>
    <row r="20697" x14ac:dyDescent="0.2"/>
    <row r="20698" x14ac:dyDescent="0.2"/>
    <row r="20699" x14ac:dyDescent="0.2"/>
    <row r="20700" x14ac:dyDescent="0.2"/>
    <row r="20701" x14ac:dyDescent="0.2"/>
    <row r="20702" x14ac:dyDescent="0.2"/>
    <row r="20703" x14ac:dyDescent="0.2"/>
    <row r="20704" x14ac:dyDescent="0.2"/>
    <row r="20705" x14ac:dyDescent="0.2"/>
    <row r="20706" x14ac:dyDescent="0.2"/>
    <row r="20707" x14ac:dyDescent="0.2"/>
    <row r="20708" x14ac:dyDescent="0.2"/>
    <row r="20709" x14ac:dyDescent="0.2"/>
    <row r="20710" x14ac:dyDescent="0.2"/>
    <row r="20711" x14ac:dyDescent="0.2"/>
    <row r="20712" x14ac:dyDescent="0.2"/>
    <row r="20713" x14ac:dyDescent="0.2"/>
    <row r="20714" x14ac:dyDescent="0.2"/>
    <row r="20715" x14ac:dyDescent="0.2"/>
    <row r="20716" x14ac:dyDescent="0.2"/>
    <row r="20717" x14ac:dyDescent="0.2"/>
    <row r="20718" x14ac:dyDescent="0.2"/>
    <row r="20719" x14ac:dyDescent="0.2"/>
    <row r="20720" x14ac:dyDescent="0.2"/>
    <row r="20721" x14ac:dyDescent="0.2"/>
    <row r="20722" x14ac:dyDescent="0.2"/>
    <row r="20723" x14ac:dyDescent="0.2"/>
    <row r="20724" x14ac:dyDescent="0.2"/>
    <row r="20725" x14ac:dyDescent="0.2"/>
    <row r="20726" x14ac:dyDescent="0.2"/>
    <row r="20727" x14ac:dyDescent="0.2"/>
    <row r="20728" x14ac:dyDescent="0.2"/>
    <row r="20729" x14ac:dyDescent="0.2"/>
    <row r="20730" x14ac:dyDescent="0.2"/>
    <row r="20731" x14ac:dyDescent="0.2"/>
    <row r="20732" x14ac:dyDescent="0.2"/>
    <row r="20733" x14ac:dyDescent="0.2"/>
    <row r="20734" x14ac:dyDescent="0.2"/>
    <row r="20735" x14ac:dyDescent="0.2"/>
    <row r="20736" x14ac:dyDescent="0.2"/>
    <row r="20737" x14ac:dyDescent="0.2"/>
    <row r="20738" x14ac:dyDescent="0.2"/>
    <row r="20739" x14ac:dyDescent="0.2"/>
    <row r="20740" x14ac:dyDescent="0.2"/>
    <row r="20741" x14ac:dyDescent="0.2"/>
    <row r="20742" x14ac:dyDescent="0.2"/>
    <row r="20743" x14ac:dyDescent="0.2"/>
    <row r="20744" x14ac:dyDescent="0.2"/>
    <row r="20745" x14ac:dyDescent="0.2"/>
    <row r="20746" x14ac:dyDescent="0.2"/>
    <row r="20747" x14ac:dyDescent="0.2"/>
    <row r="20748" x14ac:dyDescent="0.2"/>
    <row r="20749" x14ac:dyDescent="0.2"/>
    <row r="20750" x14ac:dyDescent="0.2"/>
    <row r="20751" x14ac:dyDescent="0.2"/>
    <row r="20752" x14ac:dyDescent="0.2"/>
    <row r="20753" x14ac:dyDescent="0.2"/>
    <row r="20754" x14ac:dyDescent="0.2"/>
    <row r="20755" x14ac:dyDescent="0.2"/>
    <row r="20756" x14ac:dyDescent="0.2"/>
    <row r="20757" x14ac:dyDescent="0.2"/>
    <row r="20758" x14ac:dyDescent="0.2"/>
    <row r="20759" x14ac:dyDescent="0.2"/>
    <row r="20760" x14ac:dyDescent="0.2"/>
    <row r="20761" x14ac:dyDescent="0.2"/>
    <row r="20762" x14ac:dyDescent="0.2"/>
    <row r="20763" x14ac:dyDescent="0.2"/>
    <row r="20764" x14ac:dyDescent="0.2"/>
    <row r="20765" x14ac:dyDescent="0.2"/>
    <row r="20766" x14ac:dyDescent="0.2"/>
    <row r="20767" x14ac:dyDescent="0.2"/>
    <row r="20768" x14ac:dyDescent="0.2"/>
    <row r="20769" x14ac:dyDescent="0.2"/>
    <row r="20770" x14ac:dyDescent="0.2"/>
    <row r="20771" x14ac:dyDescent="0.2"/>
    <row r="20772" x14ac:dyDescent="0.2"/>
    <row r="20773" x14ac:dyDescent="0.2"/>
    <row r="20774" x14ac:dyDescent="0.2"/>
    <row r="20775" x14ac:dyDescent="0.2"/>
    <row r="20776" x14ac:dyDescent="0.2"/>
    <row r="20777" x14ac:dyDescent="0.2"/>
    <row r="20778" x14ac:dyDescent="0.2"/>
    <row r="20779" x14ac:dyDescent="0.2"/>
    <row r="20780" x14ac:dyDescent="0.2"/>
    <row r="20781" x14ac:dyDescent="0.2"/>
    <row r="20782" x14ac:dyDescent="0.2"/>
    <row r="20783" x14ac:dyDescent="0.2"/>
    <row r="20784" x14ac:dyDescent="0.2"/>
    <row r="20785" x14ac:dyDescent="0.2"/>
    <row r="20786" x14ac:dyDescent="0.2"/>
    <row r="20787" x14ac:dyDescent="0.2"/>
    <row r="20788" x14ac:dyDescent="0.2"/>
    <row r="20789" x14ac:dyDescent="0.2"/>
    <row r="20790" x14ac:dyDescent="0.2"/>
    <row r="20791" x14ac:dyDescent="0.2"/>
    <row r="20792" x14ac:dyDescent="0.2"/>
    <row r="20793" x14ac:dyDescent="0.2"/>
    <row r="20794" x14ac:dyDescent="0.2"/>
    <row r="20795" x14ac:dyDescent="0.2"/>
    <row r="20796" x14ac:dyDescent="0.2"/>
    <row r="20797" x14ac:dyDescent="0.2"/>
    <row r="20798" x14ac:dyDescent="0.2"/>
    <row r="20799" x14ac:dyDescent="0.2"/>
    <row r="20800" x14ac:dyDescent="0.2"/>
    <row r="20801" x14ac:dyDescent="0.2"/>
    <row r="20802" x14ac:dyDescent="0.2"/>
    <row r="20803" x14ac:dyDescent="0.2"/>
    <row r="20804" x14ac:dyDescent="0.2"/>
    <row r="20805" x14ac:dyDescent="0.2"/>
    <row r="20806" x14ac:dyDescent="0.2"/>
    <row r="20807" x14ac:dyDescent="0.2"/>
    <row r="20808" x14ac:dyDescent="0.2"/>
    <row r="20809" x14ac:dyDescent="0.2"/>
    <row r="20810" x14ac:dyDescent="0.2"/>
    <row r="20811" x14ac:dyDescent="0.2"/>
    <row r="20812" x14ac:dyDescent="0.2"/>
    <row r="20813" x14ac:dyDescent="0.2"/>
    <row r="20814" x14ac:dyDescent="0.2"/>
    <row r="20815" x14ac:dyDescent="0.2"/>
    <row r="20816" x14ac:dyDescent="0.2"/>
    <row r="20817" x14ac:dyDescent="0.2"/>
    <row r="20818" x14ac:dyDescent="0.2"/>
    <row r="20819" x14ac:dyDescent="0.2"/>
    <row r="20820" x14ac:dyDescent="0.2"/>
    <row r="20821" x14ac:dyDescent="0.2"/>
    <row r="20822" x14ac:dyDescent="0.2"/>
    <row r="20823" x14ac:dyDescent="0.2"/>
    <row r="20824" x14ac:dyDescent="0.2"/>
    <row r="20825" x14ac:dyDescent="0.2"/>
    <row r="20826" x14ac:dyDescent="0.2"/>
    <row r="20827" x14ac:dyDescent="0.2"/>
    <row r="20828" x14ac:dyDescent="0.2"/>
    <row r="20829" x14ac:dyDescent="0.2"/>
    <row r="20830" x14ac:dyDescent="0.2"/>
    <row r="20831" x14ac:dyDescent="0.2"/>
    <row r="20832" x14ac:dyDescent="0.2"/>
    <row r="20833" x14ac:dyDescent="0.2"/>
    <row r="20834" x14ac:dyDescent="0.2"/>
    <row r="20835" x14ac:dyDescent="0.2"/>
    <row r="20836" x14ac:dyDescent="0.2"/>
    <row r="20837" x14ac:dyDescent="0.2"/>
    <row r="20838" x14ac:dyDescent="0.2"/>
    <row r="20839" x14ac:dyDescent="0.2"/>
    <row r="20840" x14ac:dyDescent="0.2"/>
    <row r="20841" x14ac:dyDescent="0.2"/>
    <row r="20842" x14ac:dyDescent="0.2"/>
    <row r="20843" x14ac:dyDescent="0.2"/>
    <row r="20844" x14ac:dyDescent="0.2"/>
    <row r="20845" x14ac:dyDescent="0.2"/>
    <row r="20846" x14ac:dyDescent="0.2"/>
    <row r="20847" x14ac:dyDescent="0.2"/>
    <row r="20848" x14ac:dyDescent="0.2"/>
    <row r="20849" x14ac:dyDescent="0.2"/>
    <row r="20850" x14ac:dyDescent="0.2"/>
    <row r="20851" x14ac:dyDescent="0.2"/>
    <row r="20852" x14ac:dyDescent="0.2"/>
    <row r="20853" x14ac:dyDescent="0.2"/>
    <row r="20854" x14ac:dyDescent="0.2"/>
    <row r="20855" x14ac:dyDescent="0.2"/>
    <row r="20856" x14ac:dyDescent="0.2"/>
    <row r="20857" x14ac:dyDescent="0.2"/>
    <row r="20858" x14ac:dyDescent="0.2"/>
    <row r="20859" x14ac:dyDescent="0.2"/>
    <row r="20860" x14ac:dyDescent="0.2"/>
    <row r="20861" x14ac:dyDescent="0.2"/>
    <row r="20862" x14ac:dyDescent="0.2"/>
    <row r="20863" x14ac:dyDescent="0.2"/>
    <row r="20864" x14ac:dyDescent="0.2"/>
    <row r="20865" x14ac:dyDescent="0.2"/>
    <row r="20866" x14ac:dyDescent="0.2"/>
    <row r="20867" x14ac:dyDescent="0.2"/>
    <row r="20868" x14ac:dyDescent="0.2"/>
    <row r="20869" x14ac:dyDescent="0.2"/>
    <row r="20870" x14ac:dyDescent="0.2"/>
    <row r="20871" x14ac:dyDescent="0.2"/>
    <row r="20872" x14ac:dyDescent="0.2"/>
    <row r="20873" x14ac:dyDescent="0.2"/>
    <row r="20874" x14ac:dyDescent="0.2"/>
    <row r="20875" x14ac:dyDescent="0.2"/>
    <row r="20876" x14ac:dyDescent="0.2"/>
    <row r="20877" x14ac:dyDescent="0.2"/>
    <row r="20878" x14ac:dyDescent="0.2"/>
    <row r="20879" x14ac:dyDescent="0.2"/>
    <row r="20880" x14ac:dyDescent="0.2"/>
    <row r="20881" x14ac:dyDescent="0.2"/>
    <row r="20882" x14ac:dyDescent="0.2"/>
    <row r="20883" x14ac:dyDescent="0.2"/>
    <row r="20884" x14ac:dyDescent="0.2"/>
    <row r="20885" x14ac:dyDescent="0.2"/>
    <row r="20886" x14ac:dyDescent="0.2"/>
    <row r="20887" x14ac:dyDescent="0.2"/>
    <row r="20888" x14ac:dyDescent="0.2"/>
    <row r="20889" x14ac:dyDescent="0.2"/>
    <row r="20890" x14ac:dyDescent="0.2"/>
    <row r="20891" x14ac:dyDescent="0.2"/>
    <row r="20892" x14ac:dyDescent="0.2"/>
    <row r="20893" x14ac:dyDescent="0.2"/>
    <row r="20894" x14ac:dyDescent="0.2"/>
    <row r="20895" x14ac:dyDescent="0.2"/>
    <row r="20896" x14ac:dyDescent="0.2"/>
    <row r="20897" x14ac:dyDescent="0.2"/>
    <row r="20898" x14ac:dyDescent="0.2"/>
    <row r="20899" x14ac:dyDescent="0.2"/>
    <row r="20900" x14ac:dyDescent="0.2"/>
    <row r="20901" x14ac:dyDescent="0.2"/>
    <row r="20902" x14ac:dyDescent="0.2"/>
    <row r="20903" x14ac:dyDescent="0.2"/>
    <row r="20904" x14ac:dyDescent="0.2"/>
    <row r="20905" x14ac:dyDescent="0.2"/>
    <row r="20906" x14ac:dyDescent="0.2"/>
    <row r="20907" x14ac:dyDescent="0.2"/>
    <row r="20908" x14ac:dyDescent="0.2"/>
    <row r="20909" x14ac:dyDescent="0.2"/>
    <row r="20910" x14ac:dyDescent="0.2"/>
    <row r="20911" x14ac:dyDescent="0.2"/>
    <row r="20912" x14ac:dyDescent="0.2"/>
    <row r="20913" x14ac:dyDescent="0.2"/>
    <row r="20914" x14ac:dyDescent="0.2"/>
    <row r="20915" x14ac:dyDescent="0.2"/>
    <row r="20916" x14ac:dyDescent="0.2"/>
    <row r="20917" x14ac:dyDescent="0.2"/>
    <row r="20918" x14ac:dyDescent="0.2"/>
    <row r="20919" x14ac:dyDescent="0.2"/>
    <row r="20920" x14ac:dyDescent="0.2"/>
    <row r="20921" x14ac:dyDescent="0.2"/>
    <row r="20922" x14ac:dyDescent="0.2"/>
    <row r="20923" x14ac:dyDescent="0.2"/>
    <row r="20924" x14ac:dyDescent="0.2"/>
    <row r="20925" x14ac:dyDescent="0.2"/>
    <row r="20926" x14ac:dyDescent="0.2"/>
    <row r="20927" x14ac:dyDescent="0.2"/>
    <row r="20928" x14ac:dyDescent="0.2"/>
    <row r="20929" x14ac:dyDescent="0.2"/>
    <row r="20930" x14ac:dyDescent="0.2"/>
    <row r="20931" x14ac:dyDescent="0.2"/>
    <row r="20932" x14ac:dyDescent="0.2"/>
    <row r="20933" x14ac:dyDescent="0.2"/>
    <row r="20934" x14ac:dyDescent="0.2"/>
    <row r="20935" x14ac:dyDescent="0.2"/>
    <row r="20936" x14ac:dyDescent="0.2"/>
    <row r="20937" x14ac:dyDescent="0.2"/>
    <row r="20938" x14ac:dyDescent="0.2"/>
    <row r="20939" x14ac:dyDescent="0.2"/>
    <row r="20940" x14ac:dyDescent="0.2"/>
    <row r="20941" x14ac:dyDescent="0.2"/>
    <row r="20942" x14ac:dyDescent="0.2"/>
    <row r="20943" x14ac:dyDescent="0.2"/>
    <row r="20944" x14ac:dyDescent="0.2"/>
    <row r="20945" x14ac:dyDescent="0.2"/>
    <row r="20946" x14ac:dyDescent="0.2"/>
    <row r="20947" x14ac:dyDescent="0.2"/>
    <row r="20948" x14ac:dyDescent="0.2"/>
    <row r="20949" x14ac:dyDescent="0.2"/>
    <row r="20950" x14ac:dyDescent="0.2"/>
    <row r="20951" x14ac:dyDescent="0.2"/>
    <row r="20952" x14ac:dyDescent="0.2"/>
    <row r="20953" x14ac:dyDescent="0.2"/>
    <row r="20954" x14ac:dyDescent="0.2"/>
    <row r="20955" x14ac:dyDescent="0.2"/>
    <row r="20956" x14ac:dyDescent="0.2"/>
    <row r="20957" x14ac:dyDescent="0.2"/>
    <row r="20958" x14ac:dyDescent="0.2"/>
    <row r="20959" x14ac:dyDescent="0.2"/>
    <row r="20960" x14ac:dyDescent="0.2"/>
    <row r="20961" x14ac:dyDescent="0.2"/>
    <row r="20962" x14ac:dyDescent="0.2"/>
    <row r="20963" x14ac:dyDescent="0.2"/>
    <row r="20964" x14ac:dyDescent="0.2"/>
    <row r="20965" x14ac:dyDescent="0.2"/>
    <row r="20966" x14ac:dyDescent="0.2"/>
    <row r="20967" x14ac:dyDescent="0.2"/>
    <row r="20968" x14ac:dyDescent="0.2"/>
    <row r="20969" x14ac:dyDescent="0.2"/>
    <row r="20970" x14ac:dyDescent="0.2"/>
    <row r="20971" x14ac:dyDescent="0.2"/>
    <row r="20972" x14ac:dyDescent="0.2"/>
    <row r="20973" x14ac:dyDescent="0.2"/>
    <row r="20974" x14ac:dyDescent="0.2"/>
    <row r="20975" x14ac:dyDescent="0.2"/>
    <row r="20976" x14ac:dyDescent="0.2"/>
    <row r="20977" x14ac:dyDescent="0.2"/>
    <row r="20978" x14ac:dyDescent="0.2"/>
    <row r="20979" x14ac:dyDescent="0.2"/>
    <row r="20980" x14ac:dyDescent="0.2"/>
    <row r="20981" x14ac:dyDescent="0.2"/>
    <row r="20982" x14ac:dyDescent="0.2"/>
    <row r="20983" x14ac:dyDescent="0.2"/>
    <row r="20984" x14ac:dyDescent="0.2"/>
    <row r="20985" x14ac:dyDescent="0.2"/>
    <row r="20986" x14ac:dyDescent="0.2"/>
    <row r="20987" x14ac:dyDescent="0.2"/>
    <row r="20988" x14ac:dyDescent="0.2"/>
    <row r="20989" x14ac:dyDescent="0.2"/>
    <row r="20990" x14ac:dyDescent="0.2"/>
    <row r="20991" x14ac:dyDescent="0.2"/>
    <row r="20992" x14ac:dyDescent="0.2"/>
    <row r="20993" x14ac:dyDescent="0.2"/>
    <row r="20994" x14ac:dyDescent="0.2"/>
    <row r="20995" x14ac:dyDescent="0.2"/>
    <row r="20996" x14ac:dyDescent="0.2"/>
    <row r="20997" x14ac:dyDescent="0.2"/>
    <row r="20998" x14ac:dyDescent="0.2"/>
    <row r="20999" x14ac:dyDescent="0.2"/>
    <row r="21000" x14ac:dyDescent="0.2"/>
    <row r="21001" x14ac:dyDescent="0.2"/>
    <row r="21002" x14ac:dyDescent="0.2"/>
    <row r="21003" x14ac:dyDescent="0.2"/>
    <row r="21004" x14ac:dyDescent="0.2"/>
    <row r="21005" x14ac:dyDescent="0.2"/>
    <row r="21006" x14ac:dyDescent="0.2"/>
    <row r="21007" x14ac:dyDescent="0.2"/>
    <row r="21008" x14ac:dyDescent="0.2"/>
    <row r="21009" x14ac:dyDescent="0.2"/>
    <row r="21010" x14ac:dyDescent="0.2"/>
    <row r="21011" x14ac:dyDescent="0.2"/>
    <row r="21012" x14ac:dyDescent="0.2"/>
    <row r="21013" x14ac:dyDescent="0.2"/>
    <row r="21014" x14ac:dyDescent="0.2"/>
    <row r="21015" x14ac:dyDescent="0.2"/>
    <row r="21016" x14ac:dyDescent="0.2"/>
    <row r="21017" x14ac:dyDescent="0.2"/>
    <row r="21018" x14ac:dyDescent="0.2"/>
    <row r="21019" x14ac:dyDescent="0.2"/>
    <row r="21020" x14ac:dyDescent="0.2"/>
    <row r="21021" x14ac:dyDescent="0.2"/>
    <row r="21022" x14ac:dyDescent="0.2"/>
    <row r="21023" x14ac:dyDescent="0.2"/>
    <row r="21024" x14ac:dyDescent="0.2"/>
    <row r="21025" x14ac:dyDescent="0.2"/>
    <row r="21026" x14ac:dyDescent="0.2"/>
    <row r="21027" x14ac:dyDescent="0.2"/>
    <row r="21028" x14ac:dyDescent="0.2"/>
    <row r="21029" x14ac:dyDescent="0.2"/>
    <row r="21030" x14ac:dyDescent="0.2"/>
    <row r="21031" x14ac:dyDescent="0.2"/>
    <row r="21032" x14ac:dyDescent="0.2"/>
    <row r="21033" x14ac:dyDescent="0.2"/>
    <row r="21034" x14ac:dyDescent="0.2"/>
    <row r="21035" x14ac:dyDescent="0.2"/>
    <row r="21036" x14ac:dyDescent="0.2"/>
    <row r="21037" x14ac:dyDescent="0.2"/>
    <row r="21038" x14ac:dyDescent="0.2"/>
    <row r="21039" x14ac:dyDescent="0.2"/>
    <row r="21040" x14ac:dyDescent="0.2"/>
    <row r="21041" x14ac:dyDescent="0.2"/>
    <row r="21042" x14ac:dyDescent="0.2"/>
    <row r="21043" x14ac:dyDescent="0.2"/>
    <row r="21044" x14ac:dyDescent="0.2"/>
    <row r="21045" x14ac:dyDescent="0.2"/>
    <row r="21046" x14ac:dyDescent="0.2"/>
    <row r="21047" x14ac:dyDescent="0.2"/>
    <row r="21048" x14ac:dyDescent="0.2"/>
    <row r="21049" x14ac:dyDescent="0.2"/>
    <row r="21050" x14ac:dyDescent="0.2"/>
    <row r="21051" x14ac:dyDescent="0.2"/>
    <row r="21052" x14ac:dyDescent="0.2"/>
    <row r="21053" x14ac:dyDescent="0.2"/>
    <row r="21054" x14ac:dyDescent="0.2"/>
    <row r="21055" x14ac:dyDescent="0.2"/>
    <row r="21056" x14ac:dyDescent="0.2"/>
    <row r="21057" x14ac:dyDescent="0.2"/>
    <row r="21058" x14ac:dyDescent="0.2"/>
    <row r="21059" x14ac:dyDescent="0.2"/>
    <row r="21060" x14ac:dyDescent="0.2"/>
    <row r="21061" x14ac:dyDescent="0.2"/>
    <row r="21062" x14ac:dyDescent="0.2"/>
    <row r="21063" x14ac:dyDescent="0.2"/>
    <row r="21064" x14ac:dyDescent="0.2"/>
    <row r="21065" x14ac:dyDescent="0.2"/>
    <row r="21066" x14ac:dyDescent="0.2"/>
    <row r="21067" x14ac:dyDescent="0.2"/>
    <row r="21068" x14ac:dyDescent="0.2"/>
    <row r="21069" x14ac:dyDescent="0.2"/>
    <row r="21070" x14ac:dyDescent="0.2"/>
    <row r="21071" x14ac:dyDescent="0.2"/>
    <row r="21072" x14ac:dyDescent="0.2"/>
    <row r="21073" x14ac:dyDescent="0.2"/>
    <row r="21074" x14ac:dyDescent="0.2"/>
    <row r="21075" x14ac:dyDescent="0.2"/>
    <row r="21076" x14ac:dyDescent="0.2"/>
    <row r="21077" x14ac:dyDescent="0.2"/>
    <row r="21078" x14ac:dyDescent="0.2"/>
    <row r="21079" x14ac:dyDescent="0.2"/>
    <row r="21080" x14ac:dyDescent="0.2"/>
    <row r="21081" x14ac:dyDescent="0.2"/>
    <row r="21082" x14ac:dyDescent="0.2"/>
    <row r="21083" x14ac:dyDescent="0.2"/>
    <row r="21084" x14ac:dyDescent="0.2"/>
    <row r="21085" x14ac:dyDescent="0.2"/>
    <row r="21086" x14ac:dyDescent="0.2"/>
    <row r="21087" x14ac:dyDescent="0.2"/>
    <row r="21088" x14ac:dyDescent="0.2"/>
    <row r="21089" x14ac:dyDescent="0.2"/>
    <row r="21090" x14ac:dyDescent="0.2"/>
    <row r="21091" x14ac:dyDescent="0.2"/>
    <row r="21092" x14ac:dyDescent="0.2"/>
    <row r="21093" x14ac:dyDescent="0.2"/>
    <row r="21094" x14ac:dyDescent="0.2"/>
    <row r="21095" x14ac:dyDescent="0.2"/>
    <row r="21096" x14ac:dyDescent="0.2"/>
    <row r="21097" x14ac:dyDescent="0.2"/>
    <row r="21098" x14ac:dyDescent="0.2"/>
    <row r="21099" x14ac:dyDescent="0.2"/>
    <row r="21100" x14ac:dyDescent="0.2"/>
    <row r="21101" x14ac:dyDescent="0.2"/>
    <row r="21102" x14ac:dyDescent="0.2"/>
    <row r="21103" x14ac:dyDescent="0.2"/>
    <row r="21104" x14ac:dyDescent="0.2"/>
    <row r="21105" x14ac:dyDescent="0.2"/>
    <row r="21106" x14ac:dyDescent="0.2"/>
    <row r="21107" x14ac:dyDescent="0.2"/>
    <row r="21108" x14ac:dyDescent="0.2"/>
    <row r="21109" x14ac:dyDescent="0.2"/>
    <row r="21110" x14ac:dyDescent="0.2"/>
    <row r="21111" x14ac:dyDescent="0.2"/>
    <row r="21112" x14ac:dyDescent="0.2"/>
    <row r="21113" x14ac:dyDescent="0.2"/>
    <row r="21114" x14ac:dyDescent="0.2"/>
    <row r="21115" x14ac:dyDescent="0.2"/>
    <row r="21116" x14ac:dyDescent="0.2"/>
    <row r="21117" x14ac:dyDescent="0.2"/>
    <row r="21118" x14ac:dyDescent="0.2"/>
    <row r="21119" x14ac:dyDescent="0.2"/>
    <row r="21120" x14ac:dyDescent="0.2"/>
    <row r="21121" x14ac:dyDescent="0.2"/>
    <row r="21122" x14ac:dyDescent="0.2"/>
    <row r="21123" x14ac:dyDescent="0.2"/>
    <row r="21124" x14ac:dyDescent="0.2"/>
    <row r="21125" x14ac:dyDescent="0.2"/>
    <row r="21126" x14ac:dyDescent="0.2"/>
    <row r="21127" x14ac:dyDescent="0.2"/>
    <row r="21128" x14ac:dyDescent="0.2"/>
    <row r="21129" x14ac:dyDescent="0.2"/>
    <row r="21130" x14ac:dyDescent="0.2"/>
    <row r="21131" x14ac:dyDescent="0.2"/>
    <row r="21132" x14ac:dyDescent="0.2"/>
    <row r="21133" x14ac:dyDescent="0.2"/>
    <row r="21134" x14ac:dyDescent="0.2"/>
    <row r="21135" x14ac:dyDescent="0.2"/>
    <row r="21136" x14ac:dyDescent="0.2"/>
    <row r="21137" x14ac:dyDescent="0.2"/>
    <row r="21138" x14ac:dyDescent="0.2"/>
    <row r="21139" x14ac:dyDescent="0.2"/>
    <row r="21140" x14ac:dyDescent="0.2"/>
    <row r="21141" x14ac:dyDescent="0.2"/>
    <row r="21142" x14ac:dyDescent="0.2"/>
    <row r="21143" x14ac:dyDescent="0.2"/>
    <row r="21144" x14ac:dyDescent="0.2"/>
    <row r="21145" x14ac:dyDescent="0.2"/>
    <row r="21146" x14ac:dyDescent="0.2"/>
    <row r="21147" x14ac:dyDescent="0.2"/>
    <row r="21148" x14ac:dyDescent="0.2"/>
    <row r="21149" x14ac:dyDescent="0.2"/>
    <row r="21150" x14ac:dyDescent="0.2"/>
    <row r="21151" x14ac:dyDescent="0.2"/>
    <row r="21152" x14ac:dyDescent="0.2"/>
    <row r="21153" x14ac:dyDescent="0.2"/>
    <row r="21154" x14ac:dyDescent="0.2"/>
    <row r="21155" x14ac:dyDescent="0.2"/>
    <row r="21156" x14ac:dyDescent="0.2"/>
    <row r="21157" x14ac:dyDescent="0.2"/>
    <row r="21158" x14ac:dyDescent="0.2"/>
    <row r="21159" x14ac:dyDescent="0.2"/>
    <row r="21160" x14ac:dyDescent="0.2"/>
    <row r="21161" x14ac:dyDescent="0.2"/>
    <row r="21162" x14ac:dyDescent="0.2"/>
    <row r="21163" x14ac:dyDescent="0.2"/>
    <row r="21164" x14ac:dyDescent="0.2"/>
    <row r="21165" x14ac:dyDescent="0.2"/>
    <row r="21166" x14ac:dyDescent="0.2"/>
    <row r="21167" x14ac:dyDescent="0.2"/>
    <row r="21168" x14ac:dyDescent="0.2"/>
    <row r="21169" x14ac:dyDescent="0.2"/>
    <row r="21170" x14ac:dyDescent="0.2"/>
    <row r="21171" x14ac:dyDescent="0.2"/>
    <row r="21172" x14ac:dyDescent="0.2"/>
    <row r="21173" x14ac:dyDescent="0.2"/>
    <row r="21174" x14ac:dyDescent="0.2"/>
    <row r="21175" x14ac:dyDescent="0.2"/>
    <row r="21176" x14ac:dyDescent="0.2"/>
    <row r="21177" x14ac:dyDescent="0.2"/>
    <row r="21178" x14ac:dyDescent="0.2"/>
    <row r="21179" x14ac:dyDescent="0.2"/>
    <row r="21180" x14ac:dyDescent="0.2"/>
    <row r="21181" x14ac:dyDescent="0.2"/>
    <row r="21182" x14ac:dyDescent="0.2"/>
    <row r="21183" x14ac:dyDescent="0.2"/>
    <row r="21184" x14ac:dyDescent="0.2"/>
    <row r="21185" x14ac:dyDescent="0.2"/>
    <row r="21186" x14ac:dyDescent="0.2"/>
    <row r="21187" x14ac:dyDescent="0.2"/>
    <row r="21188" x14ac:dyDescent="0.2"/>
    <row r="21189" x14ac:dyDescent="0.2"/>
    <row r="21190" x14ac:dyDescent="0.2"/>
    <row r="21191" x14ac:dyDescent="0.2"/>
    <row r="21192" x14ac:dyDescent="0.2"/>
    <row r="21193" x14ac:dyDescent="0.2"/>
    <row r="21194" x14ac:dyDescent="0.2"/>
    <row r="21195" x14ac:dyDescent="0.2"/>
    <row r="21196" x14ac:dyDescent="0.2"/>
    <row r="21197" x14ac:dyDescent="0.2"/>
    <row r="21198" x14ac:dyDescent="0.2"/>
    <row r="21199" x14ac:dyDescent="0.2"/>
    <row r="21200" x14ac:dyDescent="0.2"/>
    <row r="21201" x14ac:dyDescent="0.2"/>
    <row r="21202" x14ac:dyDescent="0.2"/>
    <row r="21203" x14ac:dyDescent="0.2"/>
    <row r="21204" x14ac:dyDescent="0.2"/>
    <row r="21205" x14ac:dyDescent="0.2"/>
    <row r="21206" x14ac:dyDescent="0.2"/>
    <row r="21207" x14ac:dyDescent="0.2"/>
    <row r="21208" x14ac:dyDescent="0.2"/>
    <row r="21209" x14ac:dyDescent="0.2"/>
    <row r="21210" x14ac:dyDescent="0.2"/>
    <row r="21211" x14ac:dyDescent="0.2"/>
    <row r="21212" x14ac:dyDescent="0.2"/>
    <row r="21213" x14ac:dyDescent="0.2"/>
    <row r="21214" x14ac:dyDescent="0.2"/>
    <row r="21215" x14ac:dyDescent="0.2"/>
    <row r="21216" x14ac:dyDescent="0.2"/>
    <row r="21217" x14ac:dyDescent="0.2"/>
    <row r="21218" x14ac:dyDescent="0.2"/>
    <row r="21219" x14ac:dyDescent="0.2"/>
    <row r="21220" x14ac:dyDescent="0.2"/>
    <row r="21221" x14ac:dyDescent="0.2"/>
    <row r="21222" x14ac:dyDescent="0.2"/>
    <row r="21223" x14ac:dyDescent="0.2"/>
    <row r="21224" x14ac:dyDescent="0.2"/>
    <row r="21225" x14ac:dyDescent="0.2"/>
    <row r="21226" x14ac:dyDescent="0.2"/>
    <row r="21227" x14ac:dyDescent="0.2"/>
    <row r="21228" x14ac:dyDescent="0.2"/>
    <row r="21229" x14ac:dyDescent="0.2"/>
    <row r="21230" x14ac:dyDescent="0.2"/>
    <row r="21231" x14ac:dyDescent="0.2"/>
    <row r="21232" x14ac:dyDescent="0.2"/>
    <row r="21233" x14ac:dyDescent="0.2"/>
    <row r="21234" x14ac:dyDescent="0.2"/>
    <row r="21235" x14ac:dyDescent="0.2"/>
    <row r="21236" x14ac:dyDescent="0.2"/>
    <row r="21237" x14ac:dyDescent="0.2"/>
    <row r="21238" x14ac:dyDescent="0.2"/>
    <row r="21239" x14ac:dyDescent="0.2"/>
    <row r="21240" x14ac:dyDescent="0.2"/>
    <row r="21241" x14ac:dyDescent="0.2"/>
    <row r="21242" x14ac:dyDescent="0.2"/>
    <row r="21243" x14ac:dyDescent="0.2"/>
    <row r="21244" x14ac:dyDescent="0.2"/>
    <row r="21245" x14ac:dyDescent="0.2"/>
    <row r="21246" x14ac:dyDescent="0.2"/>
    <row r="21247" x14ac:dyDescent="0.2"/>
    <row r="21248" x14ac:dyDescent="0.2"/>
    <row r="21249" x14ac:dyDescent="0.2"/>
    <row r="21250" x14ac:dyDescent="0.2"/>
    <row r="21251" x14ac:dyDescent="0.2"/>
    <row r="21252" x14ac:dyDescent="0.2"/>
    <row r="21253" x14ac:dyDescent="0.2"/>
    <row r="21254" x14ac:dyDescent="0.2"/>
    <row r="21255" x14ac:dyDescent="0.2"/>
    <row r="21256" x14ac:dyDescent="0.2"/>
    <row r="21257" x14ac:dyDescent="0.2"/>
    <row r="21258" x14ac:dyDescent="0.2"/>
    <row r="21259" x14ac:dyDescent="0.2"/>
    <row r="21260" x14ac:dyDescent="0.2"/>
    <row r="21261" x14ac:dyDescent="0.2"/>
    <row r="21262" x14ac:dyDescent="0.2"/>
    <row r="21263" x14ac:dyDescent="0.2"/>
    <row r="21264" x14ac:dyDescent="0.2"/>
    <row r="21265" x14ac:dyDescent="0.2"/>
    <row r="21266" x14ac:dyDescent="0.2"/>
    <row r="21267" x14ac:dyDescent="0.2"/>
    <row r="21268" x14ac:dyDescent="0.2"/>
    <row r="21269" x14ac:dyDescent="0.2"/>
    <row r="21270" x14ac:dyDescent="0.2"/>
    <row r="21271" x14ac:dyDescent="0.2"/>
    <row r="21272" x14ac:dyDescent="0.2"/>
    <row r="21273" x14ac:dyDescent="0.2"/>
    <row r="21274" x14ac:dyDescent="0.2"/>
    <row r="21275" x14ac:dyDescent="0.2"/>
    <row r="21276" x14ac:dyDescent="0.2"/>
    <row r="21277" x14ac:dyDescent="0.2"/>
    <row r="21278" x14ac:dyDescent="0.2"/>
    <row r="21279" x14ac:dyDescent="0.2"/>
    <row r="21280" x14ac:dyDescent="0.2"/>
    <row r="21281" x14ac:dyDescent="0.2"/>
    <row r="21282" x14ac:dyDescent="0.2"/>
    <row r="21283" x14ac:dyDescent="0.2"/>
    <row r="21284" x14ac:dyDescent="0.2"/>
    <row r="21285" x14ac:dyDescent="0.2"/>
    <row r="21286" x14ac:dyDescent="0.2"/>
    <row r="21287" x14ac:dyDescent="0.2"/>
    <row r="21288" x14ac:dyDescent="0.2"/>
    <row r="21289" x14ac:dyDescent="0.2"/>
    <row r="21290" x14ac:dyDescent="0.2"/>
    <row r="21291" x14ac:dyDescent="0.2"/>
    <row r="21292" x14ac:dyDescent="0.2"/>
    <row r="21293" x14ac:dyDescent="0.2"/>
    <row r="21294" x14ac:dyDescent="0.2"/>
    <row r="21295" x14ac:dyDescent="0.2"/>
    <row r="21296" x14ac:dyDescent="0.2"/>
    <row r="21297" x14ac:dyDescent="0.2"/>
    <row r="21298" x14ac:dyDescent="0.2"/>
    <row r="21299" x14ac:dyDescent="0.2"/>
    <row r="21300" x14ac:dyDescent="0.2"/>
    <row r="21301" x14ac:dyDescent="0.2"/>
    <row r="21302" x14ac:dyDescent="0.2"/>
    <row r="21303" x14ac:dyDescent="0.2"/>
    <row r="21304" x14ac:dyDescent="0.2"/>
    <row r="21305" x14ac:dyDescent="0.2"/>
    <row r="21306" x14ac:dyDescent="0.2"/>
    <row r="21307" x14ac:dyDescent="0.2"/>
    <row r="21308" x14ac:dyDescent="0.2"/>
    <row r="21309" x14ac:dyDescent="0.2"/>
    <row r="21310" x14ac:dyDescent="0.2"/>
    <row r="21311" x14ac:dyDescent="0.2"/>
    <row r="21312" x14ac:dyDescent="0.2"/>
    <row r="21313" x14ac:dyDescent="0.2"/>
    <row r="21314" x14ac:dyDescent="0.2"/>
    <row r="21315" x14ac:dyDescent="0.2"/>
    <row r="21316" x14ac:dyDescent="0.2"/>
    <row r="21317" x14ac:dyDescent="0.2"/>
    <row r="21318" x14ac:dyDescent="0.2"/>
    <row r="21319" x14ac:dyDescent="0.2"/>
    <row r="21320" x14ac:dyDescent="0.2"/>
    <row r="21321" x14ac:dyDescent="0.2"/>
    <row r="21322" x14ac:dyDescent="0.2"/>
    <row r="21323" x14ac:dyDescent="0.2"/>
    <row r="21324" x14ac:dyDescent="0.2"/>
    <row r="21325" x14ac:dyDescent="0.2"/>
    <row r="21326" x14ac:dyDescent="0.2"/>
    <row r="21327" x14ac:dyDescent="0.2"/>
    <row r="21328" x14ac:dyDescent="0.2"/>
    <row r="21329" x14ac:dyDescent="0.2"/>
    <row r="21330" x14ac:dyDescent="0.2"/>
    <row r="21331" x14ac:dyDescent="0.2"/>
    <row r="21332" x14ac:dyDescent="0.2"/>
    <row r="21333" x14ac:dyDescent="0.2"/>
    <row r="21334" x14ac:dyDescent="0.2"/>
    <row r="21335" x14ac:dyDescent="0.2"/>
    <row r="21336" x14ac:dyDescent="0.2"/>
    <row r="21337" x14ac:dyDescent="0.2"/>
    <row r="21338" x14ac:dyDescent="0.2"/>
    <row r="21339" x14ac:dyDescent="0.2"/>
    <row r="21340" x14ac:dyDescent="0.2"/>
    <row r="21341" x14ac:dyDescent="0.2"/>
    <row r="21342" x14ac:dyDescent="0.2"/>
    <row r="21343" x14ac:dyDescent="0.2"/>
    <row r="21344" x14ac:dyDescent="0.2"/>
    <row r="21345" x14ac:dyDescent="0.2"/>
    <row r="21346" x14ac:dyDescent="0.2"/>
    <row r="21347" x14ac:dyDescent="0.2"/>
    <row r="21348" x14ac:dyDescent="0.2"/>
    <row r="21349" x14ac:dyDescent="0.2"/>
    <row r="21350" x14ac:dyDescent="0.2"/>
    <row r="21351" x14ac:dyDescent="0.2"/>
    <row r="21352" x14ac:dyDescent="0.2"/>
    <row r="21353" x14ac:dyDescent="0.2"/>
    <row r="21354" x14ac:dyDescent="0.2"/>
    <row r="21355" x14ac:dyDescent="0.2"/>
    <row r="21356" x14ac:dyDescent="0.2"/>
    <row r="21357" x14ac:dyDescent="0.2"/>
    <row r="21358" x14ac:dyDescent="0.2"/>
    <row r="21359" x14ac:dyDescent="0.2"/>
    <row r="21360" x14ac:dyDescent="0.2"/>
    <row r="21361" x14ac:dyDescent="0.2"/>
    <row r="21362" x14ac:dyDescent="0.2"/>
    <row r="21363" x14ac:dyDescent="0.2"/>
    <row r="21364" x14ac:dyDescent="0.2"/>
    <row r="21365" x14ac:dyDescent="0.2"/>
    <row r="21366" x14ac:dyDescent="0.2"/>
    <row r="21367" x14ac:dyDescent="0.2"/>
    <row r="21368" x14ac:dyDescent="0.2"/>
    <row r="21369" x14ac:dyDescent="0.2"/>
    <row r="21370" x14ac:dyDescent="0.2"/>
    <row r="21371" x14ac:dyDescent="0.2"/>
    <row r="21372" x14ac:dyDescent="0.2"/>
    <row r="21373" x14ac:dyDescent="0.2"/>
    <row r="21374" x14ac:dyDescent="0.2"/>
    <row r="21375" x14ac:dyDescent="0.2"/>
    <row r="21376" x14ac:dyDescent="0.2"/>
    <row r="21377" x14ac:dyDescent="0.2"/>
    <row r="21378" x14ac:dyDescent="0.2"/>
    <row r="21379" x14ac:dyDescent="0.2"/>
    <row r="21380" x14ac:dyDescent="0.2"/>
    <row r="21381" x14ac:dyDescent="0.2"/>
    <row r="21382" x14ac:dyDescent="0.2"/>
    <row r="21383" x14ac:dyDescent="0.2"/>
    <row r="21384" x14ac:dyDescent="0.2"/>
    <row r="21385" x14ac:dyDescent="0.2"/>
    <row r="21386" x14ac:dyDescent="0.2"/>
    <row r="21387" x14ac:dyDescent="0.2"/>
    <row r="21388" x14ac:dyDescent="0.2"/>
    <row r="21389" x14ac:dyDescent="0.2"/>
    <row r="21390" x14ac:dyDescent="0.2"/>
    <row r="21391" x14ac:dyDescent="0.2"/>
    <row r="21392" x14ac:dyDescent="0.2"/>
    <row r="21393" x14ac:dyDescent="0.2"/>
    <row r="21394" x14ac:dyDescent="0.2"/>
    <row r="21395" x14ac:dyDescent="0.2"/>
    <row r="21396" x14ac:dyDescent="0.2"/>
    <row r="21397" x14ac:dyDescent="0.2"/>
    <row r="21398" x14ac:dyDescent="0.2"/>
    <row r="21399" x14ac:dyDescent="0.2"/>
    <row r="21400" x14ac:dyDescent="0.2"/>
    <row r="21401" x14ac:dyDescent="0.2"/>
    <row r="21402" x14ac:dyDescent="0.2"/>
    <row r="21403" x14ac:dyDescent="0.2"/>
    <row r="21404" x14ac:dyDescent="0.2"/>
    <row r="21405" x14ac:dyDescent="0.2"/>
    <row r="21406" x14ac:dyDescent="0.2"/>
    <row r="21407" x14ac:dyDescent="0.2"/>
    <row r="21408" x14ac:dyDescent="0.2"/>
    <row r="21409" x14ac:dyDescent="0.2"/>
    <row r="21410" x14ac:dyDescent="0.2"/>
    <row r="21411" x14ac:dyDescent="0.2"/>
    <row r="21412" x14ac:dyDescent="0.2"/>
    <row r="21413" x14ac:dyDescent="0.2"/>
    <row r="21414" x14ac:dyDescent="0.2"/>
    <row r="21415" x14ac:dyDescent="0.2"/>
    <row r="21416" x14ac:dyDescent="0.2"/>
    <row r="21417" x14ac:dyDescent="0.2"/>
    <row r="21418" x14ac:dyDescent="0.2"/>
    <row r="21419" x14ac:dyDescent="0.2"/>
    <row r="21420" x14ac:dyDescent="0.2"/>
    <row r="21421" x14ac:dyDescent="0.2"/>
    <row r="21422" x14ac:dyDescent="0.2"/>
    <row r="21423" x14ac:dyDescent="0.2"/>
    <row r="21424" x14ac:dyDescent="0.2"/>
    <row r="21425" x14ac:dyDescent="0.2"/>
    <row r="21426" x14ac:dyDescent="0.2"/>
    <row r="21427" x14ac:dyDescent="0.2"/>
    <row r="21428" x14ac:dyDescent="0.2"/>
    <row r="21429" x14ac:dyDescent="0.2"/>
    <row r="21430" x14ac:dyDescent="0.2"/>
    <row r="21431" x14ac:dyDescent="0.2"/>
    <row r="21432" x14ac:dyDescent="0.2"/>
    <row r="21433" x14ac:dyDescent="0.2"/>
    <row r="21434" x14ac:dyDescent="0.2"/>
    <row r="21435" x14ac:dyDescent="0.2"/>
    <row r="21436" x14ac:dyDescent="0.2"/>
    <row r="21437" x14ac:dyDescent="0.2"/>
    <row r="21438" x14ac:dyDescent="0.2"/>
    <row r="21439" x14ac:dyDescent="0.2"/>
    <row r="21440" x14ac:dyDescent="0.2"/>
    <row r="21441" x14ac:dyDescent="0.2"/>
    <row r="21442" x14ac:dyDescent="0.2"/>
    <row r="21443" x14ac:dyDescent="0.2"/>
    <row r="21444" x14ac:dyDescent="0.2"/>
    <row r="21445" x14ac:dyDescent="0.2"/>
    <row r="21446" x14ac:dyDescent="0.2"/>
    <row r="21447" x14ac:dyDescent="0.2"/>
    <row r="21448" x14ac:dyDescent="0.2"/>
    <row r="21449" x14ac:dyDescent="0.2"/>
    <row r="21450" x14ac:dyDescent="0.2"/>
    <row r="21451" x14ac:dyDescent="0.2"/>
    <row r="21452" x14ac:dyDescent="0.2"/>
    <row r="21453" x14ac:dyDescent="0.2"/>
    <row r="21454" x14ac:dyDescent="0.2"/>
    <row r="21455" x14ac:dyDescent="0.2"/>
    <row r="21456" x14ac:dyDescent="0.2"/>
    <row r="21457" x14ac:dyDescent="0.2"/>
    <row r="21458" x14ac:dyDescent="0.2"/>
    <row r="21459" x14ac:dyDescent="0.2"/>
    <row r="21460" x14ac:dyDescent="0.2"/>
    <row r="21461" x14ac:dyDescent="0.2"/>
    <row r="21462" x14ac:dyDescent="0.2"/>
    <row r="21463" x14ac:dyDescent="0.2"/>
    <row r="21464" x14ac:dyDescent="0.2"/>
    <row r="21465" x14ac:dyDescent="0.2"/>
    <row r="21466" x14ac:dyDescent="0.2"/>
    <row r="21467" x14ac:dyDescent="0.2"/>
    <row r="21468" x14ac:dyDescent="0.2"/>
    <row r="21469" x14ac:dyDescent="0.2"/>
    <row r="21470" x14ac:dyDescent="0.2"/>
    <row r="21471" x14ac:dyDescent="0.2"/>
    <row r="21472" x14ac:dyDescent="0.2"/>
    <row r="21473" x14ac:dyDescent="0.2"/>
    <row r="21474" x14ac:dyDescent="0.2"/>
    <row r="21475" x14ac:dyDescent="0.2"/>
    <row r="21476" x14ac:dyDescent="0.2"/>
    <row r="21477" x14ac:dyDescent="0.2"/>
    <row r="21478" x14ac:dyDescent="0.2"/>
    <row r="21479" x14ac:dyDescent="0.2"/>
    <row r="21480" x14ac:dyDescent="0.2"/>
    <row r="21481" x14ac:dyDescent="0.2"/>
    <row r="21482" x14ac:dyDescent="0.2"/>
    <row r="21483" x14ac:dyDescent="0.2"/>
    <row r="21484" x14ac:dyDescent="0.2"/>
    <row r="21485" x14ac:dyDescent="0.2"/>
    <row r="21486" x14ac:dyDescent="0.2"/>
    <row r="21487" x14ac:dyDescent="0.2"/>
    <row r="21488" x14ac:dyDescent="0.2"/>
    <row r="21489" x14ac:dyDescent="0.2"/>
    <row r="21490" x14ac:dyDescent="0.2"/>
    <row r="21491" x14ac:dyDescent="0.2"/>
    <row r="21492" x14ac:dyDescent="0.2"/>
    <row r="21493" x14ac:dyDescent="0.2"/>
    <row r="21494" x14ac:dyDescent="0.2"/>
    <row r="21495" x14ac:dyDescent="0.2"/>
    <row r="21496" x14ac:dyDescent="0.2"/>
    <row r="21497" x14ac:dyDescent="0.2"/>
    <row r="21498" x14ac:dyDescent="0.2"/>
    <row r="21499" x14ac:dyDescent="0.2"/>
    <row r="21500" x14ac:dyDescent="0.2"/>
    <row r="21501" x14ac:dyDescent="0.2"/>
    <row r="21502" x14ac:dyDescent="0.2"/>
    <row r="21503" x14ac:dyDescent="0.2"/>
    <row r="21504" x14ac:dyDescent="0.2"/>
    <row r="21505" x14ac:dyDescent="0.2"/>
    <row r="21506" x14ac:dyDescent="0.2"/>
    <row r="21507" x14ac:dyDescent="0.2"/>
    <row r="21508" x14ac:dyDescent="0.2"/>
    <row r="21509" x14ac:dyDescent="0.2"/>
    <row r="21510" x14ac:dyDescent="0.2"/>
    <row r="21511" x14ac:dyDescent="0.2"/>
    <row r="21512" x14ac:dyDescent="0.2"/>
    <row r="21513" x14ac:dyDescent="0.2"/>
    <row r="21514" x14ac:dyDescent="0.2"/>
    <row r="21515" x14ac:dyDescent="0.2"/>
    <row r="21516" x14ac:dyDescent="0.2"/>
    <row r="21517" x14ac:dyDescent="0.2"/>
    <row r="21518" x14ac:dyDescent="0.2"/>
    <row r="21519" x14ac:dyDescent="0.2"/>
    <row r="21520" x14ac:dyDescent="0.2"/>
    <row r="21521" x14ac:dyDescent="0.2"/>
    <row r="21522" x14ac:dyDescent="0.2"/>
    <row r="21523" x14ac:dyDescent="0.2"/>
    <row r="21524" x14ac:dyDescent="0.2"/>
    <row r="21525" x14ac:dyDescent="0.2"/>
    <row r="21526" x14ac:dyDescent="0.2"/>
    <row r="21527" x14ac:dyDescent="0.2"/>
    <row r="21528" x14ac:dyDescent="0.2"/>
    <row r="21529" x14ac:dyDescent="0.2"/>
    <row r="21530" x14ac:dyDescent="0.2"/>
    <row r="21531" x14ac:dyDescent="0.2"/>
    <row r="21532" x14ac:dyDescent="0.2"/>
    <row r="21533" x14ac:dyDescent="0.2"/>
    <row r="21534" x14ac:dyDescent="0.2"/>
    <row r="21535" x14ac:dyDescent="0.2"/>
    <row r="21536" x14ac:dyDescent="0.2"/>
    <row r="21537" x14ac:dyDescent="0.2"/>
    <row r="21538" x14ac:dyDescent="0.2"/>
    <row r="21539" x14ac:dyDescent="0.2"/>
    <row r="21540" x14ac:dyDescent="0.2"/>
    <row r="21541" x14ac:dyDescent="0.2"/>
    <row r="21542" x14ac:dyDescent="0.2"/>
    <row r="21543" x14ac:dyDescent="0.2"/>
    <row r="21544" x14ac:dyDescent="0.2"/>
    <row r="21545" x14ac:dyDescent="0.2"/>
    <row r="21546" x14ac:dyDescent="0.2"/>
    <row r="21547" x14ac:dyDescent="0.2"/>
    <row r="21548" x14ac:dyDescent="0.2"/>
    <row r="21549" x14ac:dyDescent="0.2"/>
    <row r="21550" x14ac:dyDescent="0.2"/>
    <row r="21551" x14ac:dyDescent="0.2"/>
    <row r="21552" x14ac:dyDescent="0.2"/>
    <row r="21553" x14ac:dyDescent="0.2"/>
    <row r="21554" x14ac:dyDescent="0.2"/>
    <row r="21555" x14ac:dyDescent="0.2"/>
    <row r="21556" x14ac:dyDescent="0.2"/>
    <row r="21557" x14ac:dyDescent="0.2"/>
    <row r="21558" x14ac:dyDescent="0.2"/>
    <row r="21559" x14ac:dyDescent="0.2"/>
    <row r="21560" x14ac:dyDescent="0.2"/>
    <row r="21561" x14ac:dyDescent="0.2"/>
    <row r="21562" x14ac:dyDescent="0.2"/>
    <row r="21563" x14ac:dyDescent="0.2"/>
    <row r="21564" x14ac:dyDescent="0.2"/>
    <row r="21565" x14ac:dyDescent="0.2"/>
    <row r="21566" x14ac:dyDescent="0.2"/>
    <row r="21567" x14ac:dyDescent="0.2"/>
    <row r="21568" x14ac:dyDescent="0.2"/>
    <row r="21569" x14ac:dyDescent="0.2"/>
    <row r="21570" x14ac:dyDescent="0.2"/>
    <row r="21571" x14ac:dyDescent="0.2"/>
    <row r="21572" x14ac:dyDescent="0.2"/>
    <row r="21573" x14ac:dyDescent="0.2"/>
    <row r="21574" x14ac:dyDescent="0.2"/>
    <row r="21575" x14ac:dyDescent="0.2"/>
    <row r="21576" x14ac:dyDescent="0.2"/>
    <row r="21577" x14ac:dyDescent="0.2"/>
    <row r="21578" x14ac:dyDescent="0.2"/>
    <row r="21579" x14ac:dyDescent="0.2"/>
    <row r="21580" x14ac:dyDescent="0.2"/>
    <row r="21581" x14ac:dyDescent="0.2"/>
    <row r="21582" x14ac:dyDescent="0.2"/>
    <row r="21583" x14ac:dyDescent="0.2"/>
    <row r="21584" x14ac:dyDescent="0.2"/>
    <row r="21585" x14ac:dyDescent="0.2"/>
    <row r="21586" x14ac:dyDescent="0.2"/>
    <row r="21587" x14ac:dyDescent="0.2"/>
    <row r="21588" x14ac:dyDescent="0.2"/>
    <row r="21589" x14ac:dyDescent="0.2"/>
    <row r="21590" x14ac:dyDescent="0.2"/>
    <row r="21591" x14ac:dyDescent="0.2"/>
    <row r="21592" x14ac:dyDescent="0.2"/>
    <row r="21593" x14ac:dyDescent="0.2"/>
    <row r="21594" x14ac:dyDescent="0.2"/>
    <row r="21595" x14ac:dyDescent="0.2"/>
    <row r="21596" x14ac:dyDescent="0.2"/>
    <row r="21597" x14ac:dyDescent="0.2"/>
    <row r="21598" x14ac:dyDescent="0.2"/>
    <row r="21599" x14ac:dyDescent="0.2"/>
    <row r="21600" x14ac:dyDescent="0.2"/>
    <row r="21601" x14ac:dyDescent="0.2"/>
    <row r="21602" x14ac:dyDescent="0.2"/>
    <row r="21603" x14ac:dyDescent="0.2"/>
    <row r="21604" x14ac:dyDescent="0.2"/>
    <row r="21605" x14ac:dyDescent="0.2"/>
    <row r="21606" x14ac:dyDescent="0.2"/>
    <row r="21607" x14ac:dyDescent="0.2"/>
    <row r="21608" x14ac:dyDescent="0.2"/>
    <row r="21609" x14ac:dyDescent="0.2"/>
    <row r="21610" x14ac:dyDescent="0.2"/>
    <row r="21611" x14ac:dyDescent="0.2"/>
    <row r="21612" x14ac:dyDescent="0.2"/>
    <row r="21613" x14ac:dyDescent="0.2"/>
    <row r="21614" x14ac:dyDescent="0.2"/>
    <row r="21615" x14ac:dyDescent="0.2"/>
    <row r="21616" x14ac:dyDescent="0.2"/>
    <row r="21617" x14ac:dyDescent="0.2"/>
    <row r="21618" x14ac:dyDescent="0.2"/>
    <row r="21619" x14ac:dyDescent="0.2"/>
    <row r="21620" x14ac:dyDescent="0.2"/>
    <row r="21621" x14ac:dyDescent="0.2"/>
    <row r="21622" x14ac:dyDescent="0.2"/>
    <row r="21623" x14ac:dyDescent="0.2"/>
    <row r="21624" x14ac:dyDescent="0.2"/>
    <row r="21625" x14ac:dyDescent="0.2"/>
    <row r="21626" x14ac:dyDescent="0.2"/>
    <row r="21627" x14ac:dyDescent="0.2"/>
    <row r="21628" x14ac:dyDescent="0.2"/>
    <row r="21629" x14ac:dyDescent="0.2"/>
    <row r="21630" x14ac:dyDescent="0.2"/>
    <row r="21631" x14ac:dyDescent="0.2"/>
    <row r="21632" x14ac:dyDescent="0.2"/>
    <row r="21633" x14ac:dyDescent="0.2"/>
    <row r="21634" x14ac:dyDescent="0.2"/>
    <row r="21635" x14ac:dyDescent="0.2"/>
    <row r="21636" x14ac:dyDescent="0.2"/>
    <row r="21637" x14ac:dyDescent="0.2"/>
    <row r="21638" x14ac:dyDescent="0.2"/>
    <row r="21639" x14ac:dyDescent="0.2"/>
    <row r="21640" x14ac:dyDescent="0.2"/>
    <row r="21641" x14ac:dyDescent="0.2"/>
    <row r="21642" x14ac:dyDescent="0.2"/>
    <row r="21643" x14ac:dyDescent="0.2"/>
    <row r="21644" x14ac:dyDescent="0.2"/>
    <row r="21645" x14ac:dyDescent="0.2"/>
    <row r="21646" x14ac:dyDescent="0.2"/>
    <row r="21647" x14ac:dyDescent="0.2"/>
    <row r="21648" x14ac:dyDescent="0.2"/>
    <row r="21649" x14ac:dyDescent="0.2"/>
    <row r="21650" x14ac:dyDescent="0.2"/>
    <row r="21651" x14ac:dyDescent="0.2"/>
    <row r="21652" x14ac:dyDescent="0.2"/>
    <row r="21653" x14ac:dyDescent="0.2"/>
    <row r="21654" x14ac:dyDescent="0.2"/>
    <row r="21655" x14ac:dyDescent="0.2"/>
    <row r="21656" x14ac:dyDescent="0.2"/>
    <row r="21657" x14ac:dyDescent="0.2"/>
    <row r="21658" x14ac:dyDescent="0.2"/>
    <row r="21659" x14ac:dyDescent="0.2"/>
    <row r="21660" x14ac:dyDescent="0.2"/>
    <row r="21661" x14ac:dyDescent="0.2"/>
    <row r="21662" x14ac:dyDescent="0.2"/>
    <row r="21663" x14ac:dyDescent="0.2"/>
    <row r="21664" x14ac:dyDescent="0.2"/>
    <row r="21665" x14ac:dyDescent="0.2"/>
    <row r="21666" x14ac:dyDescent="0.2"/>
    <row r="21667" x14ac:dyDescent="0.2"/>
    <row r="21668" x14ac:dyDescent="0.2"/>
    <row r="21669" x14ac:dyDescent="0.2"/>
    <row r="21670" x14ac:dyDescent="0.2"/>
    <row r="21671" x14ac:dyDescent="0.2"/>
    <row r="21672" x14ac:dyDescent="0.2"/>
    <row r="21673" x14ac:dyDescent="0.2"/>
    <row r="21674" x14ac:dyDescent="0.2"/>
    <row r="21675" x14ac:dyDescent="0.2"/>
    <row r="21676" x14ac:dyDescent="0.2"/>
    <row r="21677" x14ac:dyDescent="0.2"/>
    <row r="21678" x14ac:dyDescent="0.2"/>
    <row r="21679" x14ac:dyDescent="0.2"/>
    <row r="21680" x14ac:dyDescent="0.2"/>
    <row r="21681" x14ac:dyDescent="0.2"/>
    <row r="21682" x14ac:dyDescent="0.2"/>
    <row r="21683" x14ac:dyDescent="0.2"/>
    <row r="21684" x14ac:dyDescent="0.2"/>
    <row r="21685" x14ac:dyDescent="0.2"/>
    <row r="21686" x14ac:dyDescent="0.2"/>
    <row r="21687" x14ac:dyDescent="0.2"/>
    <row r="21688" x14ac:dyDescent="0.2"/>
    <row r="21689" x14ac:dyDescent="0.2"/>
    <row r="21690" x14ac:dyDescent="0.2"/>
    <row r="21691" x14ac:dyDescent="0.2"/>
    <row r="21692" x14ac:dyDescent="0.2"/>
    <row r="21693" x14ac:dyDescent="0.2"/>
    <row r="21694" x14ac:dyDescent="0.2"/>
    <row r="21695" x14ac:dyDescent="0.2"/>
    <row r="21696" x14ac:dyDescent="0.2"/>
    <row r="21697" x14ac:dyDescent="0.2"/>
    <row r="21698" x14ac:dyDescent="0.2"/>
    <row r="21699" x14ac:dyDescent="0.2"/>
    <row r="21700" x14ac:dyDescent="0.2"/>
    <row r="21701" x14ac:dyDescent="0.2"/>
    <row r="21702" x14ac:dyDescent="0.2"/>
    <row r="21703" x14ac:dyDescent="0.2"/>
    <row r="21704" x14ac:dyDescent="0.2"/>
    <row r="21705" x14ac:dyDescent="0.2"/>
    <row r="21706" x14ac:dyDescent="0.2"/>
    <row r="21707" x14ac:dyDescent="0.2"/>
    <row r="21708" x14ac:dyDescent="0.2"/>
    <row r="21709" x14ac:dyDescent="0.2"/>
    <row r="21710" x14ac:dyDescent="0.2"/>
    <row r="21711" x14ac:dyDescent="0.2"/>
    <row r="21712" x14ac:dyDescent="0.2"/>
    <row r="21713" x14ac:dyDescent="0.2"/>
    <row r="21714" x14ac:dyDescent="0.2"/>
    <row r="21715" x14ac:dyDescent="0.2"/>
    <row r="21716" x14ac:dyDescent="0.2"/>
    <row r="21717" x14ac:dyDescent="0.2"/>
    <row r="21718" x14ac:dyDescent="0.2"/>
    <row r="21719" x14ac:dyDescent="0.2"/>
    <row r="21720" x14ac:dyDescent="0.2"/>
    <row r="21721" x14ac:dyDescent="0.2"/>
    <row r="21722" x14ac:dyDescent="0.2"/>
    <row r="21723" x14ac:dyDescent="0.2"/>
    <row r="21724" x14ac:dyDescent="0.2"/>
    <row r="21725" x14ac:dyDescent="0.2"/>
    <row r="21726" x14ac:dyDescent="0.2"/>
    <row r="21727" x14ac:dyDescent="0.2"/>
    <row r="21728" x14ac:dyDescent="0.2"/>
    <row r="21729" x14ac:dyDescent="0.2"/>
    <row r="21730" x14ac:dyDescent="0.2"/>
    <row r="21731" x14ac:dyDescent="0.2"/>
    <row r="21732" x14ac:dyDescent="0.2"/>
    <row r="21733" x14ac:dyDescent="0.2"/>
    <row r="21734" x14ac:dyDescent="0.2"/>
    <row r="21735" x14ac:dyDescent="0.2"/>
    <row r="21736" x14ac:dyDescent="0.2"/>
    <row r="21737" x14ac:dyDescent="0.2"/>
    <row r="21738" x14ac:dyDescent="0.2"/>
    <row r="21739" x14ac:dyDescent="0.2"/>
    <row r="21740" x14ac:dyDescent="0.2"/>
    <row r="21741" x14ac:dyDescent="0.2"/>
    <row r="21742" x14ac:dyDescent="0.2"/>
    <row r="21743" x14ac:dyDescent="0.2"/>
    <row r="21744" x14ac:dyDescent="0.2"/>
    <row r="21745" x14ac:dyDescent="0.2"/>
    <row r="21746" x14ac:dyDescent="0.2"/>
    <row r="21747" x14ac:dyDescent="0.2"/>
    <row r="21748" x14ac:dyDescent="0.2"/>
    <row r="21749" x14ac:dyDescent="0.2"/>
    <row r="21750" x14ac:dyDescent="0.2"/>
    <row r="21751" x14ac:dyDescent="0.2"/>
    <row r="21752" x14ac:dyDescent="0.2"/>
    <row r="21753" x14ac:dyDescent="0.2"/>
    <row r="21754" x14ac:dyDescent="0.2"/>
    <row r="21755" x14ac:dyDescent="0.2"/>
    <row r="21756" x14ac:dyDescent="0.2"/>
    <row r="21757" x14ac:dyDescent="0.2"/>
    <row r="21758" x14ac:dyDescent="0.2"/>
    <row r="21759" x14ac:dyDescent="0.2"/>
    <row r="21760" x14ac:dyDescent="0.2"/>
    <row r="21761" x14ac:dyDescent="0.2"/>
    <row r="21762" x14ac:dyDescent="0.2"/>
    <row r="21763" x14ac:dyDescent="0.2"/>
    <row r="21764" x14ac:dyDescent="0.2"/>
    <row r="21765" x14ac:dyDescent="0.2"/>
    <row r="21766" x14ac:dyDescent="0.2"/>
    <row r="21767" x14ac:dyDescent="0.2"/>
    <row r="21768" x14ac:dyDescent="0.2"/>
    <row r="21769" x14ac:dyDescent="0.2"/>
    <row r="21770" x14ac:dyDescent="0.2"/>
    <row r="21771" x14ac:dyDescent="0.2"/>
    <row r="21772" x14ac:dyDescent="0.2"/>
    <row r="21773" x14ac:dyDescent="0.2"/>
    <row r="21774" x14ac:dyDescent="0.2"/>
    <row r="21775" x14ac:dyDescent="0.2"/>
    <row r="21776" x14ac:dyDescent="0.2"/>
    <row r="21777" x14ac:dyDescent="0.2"/>
    <row r="21778" x14ac:dyDescent="0.2"/>
    <row r="21779" x14ac:dyDescent="0.2"/>
    <row r="21780" x14ac:dyDescent="0.2"/>
    <row r="21781" x14ac:dyDescent="0.2"/>
    <row r="21782" x14ac:dyDescent="0.2"/>
    <row r="21783" x14ac:dyDescent="0.2"/>
    <row r="21784" x14ac:dyDescent="0.2"/>
    <row r="21785" x14ac:dyDescent="0.2"/>
    <row r="21786" x14ac:dyDescent="0.2"/>
    <row r="21787" x14ac:dyDescent="0.2"/>
    <row r="21788" x14ac:dyDescent="0.2"/>
    <row r="21789" x14ac:dyDescent="0.2"/>
    <row r="21790" x14ac:dyDescent="0.2"/>
    <row r="21791" x14ac:dyDescent="0.2"/>
    <row r="21792" x14ac:dyDescent="0.2"/>
    <row r="21793" x14ac:dyDescent="0.2"/>
    <row r="21794" x14ac:dyDescent="0.2"/>
    <row r="21795" x14ac:dyDescent="0.2"/>
    <row r="21796" x14ac:dyDescent="0.2"/>
    <row r="21797" x14ac:dyDescent="0.2"/>
    <row r="21798" x14ac:dyDescent="0.2"/>
    <row r="21799" x14ac:dyDescent="0.2"/>
    <row r="21800" x14ac:dyDescent="0.2"/>
    <row r="21801" x14ac:dyDescent="0.2"/>
    <row r="21802" x14ac:dyDescent="0.2"/>
    <row r="21803" x14ac:dyDescent="0.2"/>
    <row r="21804" x14ac:dyDescent="0.2"/>
    <row r="21805" x14ac:dyDescent="0.2"/>
    <row r="21806" x14ac:dyDescent="0.2"/>
    <row r="21807" x14ac:dyDescent="0.2"/>
    <row r="21808" x14ac:dyDescent="0.2"/>
    <row r="21809" x14ac:dyDescent="0.2"/>
    <row r="21810" x14ac:dyDescent="0.2"/>
    <row r="21811" x14ac:dyDescent="0.2"/>
    <row r="21812" x14ac:dyDescent="0.2"/>
    <row r="21813" x14ac:dyDescent="0.2"/>
    <row r="21814" x14ac:dyDescent="0.2"/>
    <row r="21815" x14ac:dyDescent="0.2"/>
    <row r="21816" x14ac:dyDescent="0.2"/>
    <row r="21817" x14ac:dyDescent="0.2"/>
    <row r="21818" x14ac:dyDescent="0.2"/>
    <row r="21819" x14ac:dyDescent="0.2"/>
    <row r="21820" x14ac:dyDescent="0.2"/>
    <row r="21821" x14ac:dyDescent="0.2"/>
    <row r="21822" x14ac:dyDescent="0.2"/>
    <row r="21823" x14ac:dyDescent="0.2"/>
    <row r="21824" x14ac:dyDescent="0.2"/>
    <row r="21825" x14ac:dyDescent="0.2"/>
    <row r="21826" x14ac:dyDescent="0.2"/>
    <row r="21827" x14ac:dyDescent="0.2"/>
    <row r="21828" x14ac:dyDescent="0.2"/>
    <row r="21829" x14ac:dyDescent="0.2"/>
    <row r="21830" x14ac:dyDescent="0.2"/>
    <row r="21831" x14ac:dyDescent="0.2"/>
    <row r="21832" x14ac:dyDescent="0.2"/>
    <row r="21833" x14ac:dyDescent="0.2"/>
    <row r="21834" x14ac:dyDescent="0.2"/>
    <row r="21835" x14ac:dyDescent="0.2"/>
    <row r="21836" x14ac:dyDescent="0.2"/>
    <row r="21837" x14ac:dyDescent="0.2"/>
    <row r="21838" x14ac:dyDescent="0.2"/>
    <row r="21839" x14ac:dyDescent="0.2"/>
    <row r="21840" x14ac:dyDescent="0.2"/>
    <row r="21841" x14ac:dyDescent="0.2"/>
    <row r="21842" x14ac:dyDescent="0.2"/>
    <row r="21843" x14ac:dyDescent="0.2"/>
    <row r="21844" x14ac:dyDescent="0.2"/>
    <row r="21845" x14ac:dyDescent="0.2"/>
    <row r="21846" x14ac:dyDescent="0.2"/>
    <row r="21847" x14ac:dyDescent="0.2"/>
    <row r="21848" x14ac:dyDescent="0.2"/>
    <row r="21849" x14ac:dyDescent="0.2"/>
    <row r="21850" x14ac:dyDescent="0.2"/>
    <row r="21851" x14ac:dyDescent="0.2"/>
    <row r="21852" x14ac:dyDescent="0.2"/>
    <row r="21853" x14ac:dyDescent="0.2"/>
    <row r="21854" x14ac:dyDescent="0.2"/>
    <row r="21855" x14ac:dyDescent="0.2"/>
    <row r="21856" x14ac:dyDescent="0.2"/>
    <row r="21857" x14ac:dyDescent="0.2"/>
    <row r="21858" x14ac:dyDescent="0.2"/>
    <row r="21859" x14ac:dyDescent="0.2"/>
    <row r="21860" x14ac:dyDescent="0.2"/>
    <row r="21861" x14ac:dyDescent="0.2"/>
    <row r="21862" x14ac:dyDescent="0.2"/>
    <row r="21863" x14ac:dyDescent="0.2"/>
    <row r="21864" x14ac:dyDescent="0.2"/>
    <row r="21865" x14ac:dyDescent="0.2"/>
    <row r="21866" x14ac:dyDescent="0.2"/>
    <row r="21867" x14ac:dyDescent="0.2"/>
    <row r="21868" x14ac:dyDescent="0.2"/>
    <row r="21869" x14ac:dyDescent="0.2"/>
    <row r="21870" x14ac:dyDescent="0.2"/>
    <row r="21871" x14ac:dyDescent="0.2"/>
    <row r="21872" x14ac:dyDescent="0.2"/>
    <row r="21873" x14ac:dyDescent="0.2"/>
    <row r="21874" x14ac:dyDescent="0.2"/>
    <row r="21875" x14ac:dyDescent="0.2"/>
    <row r="21876" x14ac:dyDescent="0.2"/>
    <row r="21877" x14ac:dyDescent="0.2"/>
    <row r="21878" x14ac:dyDescent="0.2"/>
    <row r="21879" x14ac:dyDescent="0.2"/>
    <row r="21880" x14ac:dyDescent="0.2"/>
    <row r="21881" x14ac:dyDescent="0.2"/>
    <row r="21882" x14ac:dyDescent="0.2"/>
    <row r="21883" x14ac:dyDescent="0.2"/>
    <row r="21884" x14ac:dyDescent="0.2"/>
    <row r="21885" x14ac:dyDescent="0.2"/>
    <row r="21886" x14ac:dyDescent="0.2"/>
    <row r="21887" x14ac:dyDescent="0.2"/>
    <row r="21888" x14ac:dyDescent="0.2"/>
    <row r="21889" x14ac:dyDescent="0.2"/>
    <row r="21890" x14ac:dyDescent="0.2"/>
    <row r="21891" x14ac:dyDescent="0.2"/>
    <row r="21892" x14ac:dyDescent="0.2"/>
    <row r="21893" x14ac:dyDescent="0.2"/>
    <row r="21894" x14ac:dyDescent="0.2"/>
    <row r="21895" x14ac:dyDescent="0.2"/>
    <row r="21896" x14ac:dyDescent="0.2"/>
    <row r="21897" x14ac:dyDescent="0.2"/>
    <row r="21898" x14ac:dyDescent="0.2"/>
    <row r="21899" x14ac:dyDescent="0.2"/>
    <row r="21900" x14ac:dyDescent="0.2"/>
    <row r="21901" x14ac:dyDescent="0.2"/>
    <row r="21902" x14ac:dyDescent="0.2"/>
    <row r="21903" x14ac:dyDescent="0.2"/>
    <row r="21904" x14ac:dyDescent="0.2"/>
    <row r="21905" x14ac:dyDescent="0.2"/>
    <row r="21906" x14ac:dyDescent="0.2"/>
    <row r="21907" x14ac:dyDescent="0.2"/>
    <row r="21908" x14ac:dyDescent="0.2"/>
    <row r="21909" x14ac:dyDescent="0.2"/>
    <row r="21910" x14ac:dyDescent="0.2"/>
    <row r="21911" x14ac:dyDescent="0.2"/>
    <row r="21912" x14ac:dyDescent="0.2"/>
    <row r="21913" x14ac:dyDescent="0.2"/>
    <row r="21914" x14ac:dyDescent="0.2"/>
    <row r="21915" x14ac:dyDescent="0.2"/>
    <row r="21916" x14ac:dyDescent="0.2"/>
    <row r="21917" x14ac:dyDescent="0.2"/>
    <row r="21918" x14ac:dyDescent="0.2"/>
    <row r="21919" x14ac:dyDescent="0.2"/>
    <row r="21920" x14ac:dyDescent="0.2"/>
    <row r="21921" x14ac:dyDescent="0.2"/>
    <row r="21922" x14ac:dyDescent="0.2"/>
    <row r="21923" x14ac:dyDescent="0.2"/>
    <row r="21924" x14ac:dyDescent="0.2"/>
    <row r="21925" x14ac:dyDescent="0.2"/>
    <row r="21926" x14ac:dyDescent="0.2"/>
    <row r="21927" x14ac:dyDescent="0.2"/>
    <row r="21928" x14ac:dyDescent="0.2"/>
    <row r="21929" x14ac:dyDescent="0.2"/>
    <row r="21930" x14ac:dyDescent="0.2"/>
    <row r="21931" x14ac:dyDescent="0.2"/>
    <row r="21932" x14ac:dyDescent="0.2"/>
    <row r="21933" x14ac:dyDescent="0.2"/>
    <row r="21934" x14ac:dyDescent="0.2"/>
    <row r="21935" x14ac:dyDescent="0.2"/>
    <row r="21936" x14ac:dyDescent="0.2"/>
    <row r="21937" x14ac:dyDescent="0.2"/>
    <row r="21938" x14ac:dyDescent="0.2"/>
    <row r="21939" x14ac:dyDescent="0.2"/>
    <row r="21940" x14ac:dyDescent="0.2"/>
    <row r="21941" x14ac:dyDescent="0.2"/>
    <row r="21942" x14ac:dyDescent="0.2"/>
    <row r="21943" x14ac:dyDescent="0.2"/>
    <row r="21944" x14ac:dyDescent="0.2"/>
    <row r="21945" x14ac:dyDescent="0.2"/>
    <row r="21946" x14ac:dyDescent="0.2"/>
    <row r="21947" x14ac:dyDescent="0.2"/>
    <row r="21948" x14ac:dyDescent="0.2"/>
    <row r="21949" x14ac:dyDescent="0.2"/>
    <row r="21950" x14ac:dyDescent="0.2"/>
    <row r="21951" x14ac:dyDescent="0.2"/>
    <row r="21952" x14ac:dyDescent="0.2"/>
    <row r="21953" x14ac:dyDescent="0.2"/>
    <row r="21954" x14ac:dyDescent="0.2"/>
    <row r="21955" x14ac:dyDescent="0.2"/>
    <row r="21956" x14ac:dyDescent="0.2"/>
    <row r="21957" x14ac:dyDescent="0.2"/>
    <row r="21958" x14ac:dyDescent="0.2"/>
    <row r="21959" x14ac:dyDescent="0.2"/>
    <row r="21960" x14ac:dyDescent="0.2"/>
    <row r="21961" x14ac:dyDescent="0.2"/>
    <row r="21962" x14ac:dyDescent="0.2"/>
    <row r="21963" x14ac:dyDescent="0.2"/>
    <row r="21964" x14ac:dyDescent="0.2"/>
    <row r="21965" x14ac:dyDescent="0.2"/>
    <row r="21966" x14ac:dyDescent="0.2"/>
    <row r="21967" x14ac:dyDescent="0.2"/>
    <row r="21968" x14ac:dyDescent="0.2"/>
    <row r="21969" x14ac:dyDescent="0.2"/>
    <row r="21970" x14ac:dyDescent="0.2"/>
    <row r="21971" x14ac:dyDescent="0.2"/>
    <row r="21972" x14ac:dyDescent="0.2"/>
    <row r="21973" x14ac:dyDescent="0.2"/>
    <row r="21974" x14ac:dyDescent="0.2"/>
    <row r="21975" x14ac:dyDescent="0.2"/>
    <row r="21976" x14ac:dyDescent="0.2"/>
    <row r="21977" x14ac:dyDescent="0.2"/>
    <row r="21978" x14ac:dyDescent="0.2"/>
    <row r="21979" x14ac:dyDescent="0.2"/>
    <row r="21980" x14ac:dyDescent="0.2"/>
    <row r="21981" x14ac:dyDescent="0.2"/>
    <row r="21982" x14ac:dyDescent="0.2"/>
    <row r="21983" x14ac:dyDescent="0.2"/>
    <row r="21984" x14ac:dyDescent="0.2"/>
    <row r="21985" x14ac:dyDescent="0.2"/>
    <row r="21986" x14ac:dyDescent="0.2"/>
    <row r="21987" x14ac:dyDescent="0.2"/>
    <row r="21988" x14ac:dyDescent="0.2"/>
    <row r="21989" x14ac:dyDescent="0.2"/>
    <row r="21990" x14ac:dyDescent="0.2"/>
    <row r="21991" x14ac:dyDescent="0.2"/>
    <row r="21992" x14ac:dyDescent="0.2"/>
    <row r="21993" x14ac:dyDescent="0.2"/>
    <row r="21994" x14ac:dyDescent="0.2"/>
    <row r="21995" x14ac:dyDescent="0.2"/>
    <row r="21996" x14ac:dyDescent="0.2"/>
    <row r="21997" x14ac:dyDescent="0.2"/>
    <row r="21998" x14ac:dyDescent="0.2"/>
    <row r="21999" x14ac:dyDescent="0.2"/>
    <row r="22000" x14ac:dyDescent="0.2"/>
    <row r="22001" x14ac:dyDescent="0.2"/>
    <row r="22002" x14ac:dyDescent="0.2"/>
    <row r="22003" x14ac:dyDescent="0.2"/>
    <row r="22004" x14ac:dyDescent="0.2"/>
    <row r="22005" x14ac:dyDescent="0.2"/>
    <row r="22006" x14ac:dyDescent="0.2"/>
    <row r="22007" x14ac:dyDescent="0.2"/>
    <row r="22008" x14ac:dyDescent="0.2"/>
    <row r="22009" x14ac:dyDescent="0.2"/>
    <row r="22010" x14ac:dyDescent="0.2"/>
    <row r="22011" x14ac:dyDescent="0.2"/>
    <row r="22012" x14ac:dyDescent="0.2"/>
    <row r="22013" x14ac:dyDescent="0.2"/>
    <row r="22014" x14ac:dyDescent="0.2"/>
    <row r="22015" x14ac:dyDescent="0.2"/>
    <row r="22016" x14ac:dyDescent="0.2"/>
    <row r="22017" x14ac:dyDescent="0.2"/>
    <row r="22018" x14ac:dyDescent="0.2"/>
    <row r="22019" x14ac:dyDescent="0.2"/>
    <row r="22020" x14ac:dyDescent="0.2"/>
    <row r="22021" x14ac:dyDescent="0.2"/>
    <row r="22022" x14ac:dyDescent="0.2"/>
    <row r="22023" x14ac:dyDescent="0.2"/>
    <row r="22024" x14ac:dyDescent="0.2"/>
    <row r="22025" x14ac:dyDescent="0.2"/>
    <row r="22026" x14ac:dyDescent="0.2"/>
    <row r="22027" x14ac:dyDescent="0.2"/>
    <row r="22028" x14ac:dyDescent="0.2"/>
    <row r="22029" x14ac:dyDescent="0.2"/>
    <row r="22030" x14ac:dyDescent="0.2"/>
    <row r="22031" x14ac:dyDescent="0.2"/>
    <row r="22032" x14ac:dyDescent="0.2"/>
    <row r="22033" x14ac:dyDescent="0.2"/>
    <row r="22034" x14ac:dyDescent="0.2"/>
    <row r="22035" x14ac:dyDescent="0.2"/>
    <row r="22036" x14ac:dyDescent="0.2"/>
    <row r="22037" x14ac:dyDescent="0.2"/>
    <row r="22038" x14ac:dyDescent="0.2"/>
    <row r="22039" x14ac:dyDescent="0.2"/>
    <row r="22040" x14ac:dyDescent="0.2"/>
    <row r="22041" x14ac:dyDescent="0.2"/>
    <row r="22042" x14ac:dyDescent="0.2"/>
    <row r="22043" x14ac:dyDescent="0.2"/>
    <row r="22044" x14ac:dyDescent="0.2"/>
    <row r="22045" x14ac:dyDescent="0.2"/>
    <row r="22046" x14ac:dyDescent="0.2"/>
    <row r="22047" x14ac:dyDescent="0.2"/>
    <row r="22048" x14ac:dyDescent="0.2"/>
    <row r="22049" x14ac:dyDescent="0.2"/>
    <row r="22050" x14ac:dyDescent="0.2"/>
    <row r="22051" x14ac:dyDescent="0.2"/>
    <row r="22052" x14ac:dyDescent="0.2"/>
    <row r="22053" x14ac:dyDescent="0.2"/>
    <row r="22054" x14ac:dyDescent="0.2"/>
    <row r="22055" x14ac:dyDescent="0.2"/>
    <row r="22056" x14ac:dyDescent="0.2"/>
    <row r="22057" x14ac:dyDescent="0.2"/>
    <row r="22058" x14ac:dyDescent="0.2"/>
    <row r="22059" x14ac:dyDescent="0.2"/>
    <row r="22060" x14ac:dyDescent="0.2"/>
    <row r="22061" x14ac:dyDescent="0.2"/>
    <row r="22062" x14ac:dyDescent="0.2"/>
    <row r="22063" x14ac:dyDescent="0.2"/>
    <row r="22064" x14ac:dyDescent="0.2"/>
    <row r="22065" x14ac:dyDescent="0.2"/>
    <row r="22066" x14ac:dyDescent="0.2"/>
    <row r="22067" x14ac:dyDescent="0.2"/>
    <row r="22068" x14ac:dyDescent="0.2"/>
    <row r="22069" x14ac:dyDescent="0.2"/>
    <row r="22070" x14ac:dyDescent="0.2"/>
    <row r="22071" x14ac:dyDescent="0.2"/>
    <row r="22072" x14ac:dyDescent="0.2"/>
    <row r="22073" x14ac:dyDescent="0.2"/>
    <row r="22074" x14ac:dyDescent="0.2"/>
    <row r="22075" x14ac:dyDescent="0.2"/>
    <row r="22076" x14ac:dyDescent="0.2"/>
    <row r="22077" x14ac:dyDescent="0.2"/>
    <row r="22078" x14ac:dyDescent="0.2"/>
    <row r="22079" x14ac:dyDescent="0.2"/>
    <row r="22080" x14ac:dyDescent="0.2"/>
    <row r="22081" x14ac:dyDescent="0.2"/>
    <row r="22082" x14ac:dyDescent="0.2"/>
    <row r="22083" x14ac:dyDescent="0.2"/>
    <row r="22084" x14ac:dyDescent="0.2"/>
    <row r="22085" x14ac:dyDescent="0.2"/>
    <row r="22086" x14ac:dyDescent="0.2"/>
    <row r="22087" x14ac:dyDescent="0.2"/>
    <row r="22088" x14ac:dyDescent="0.2"/>
    <row r="22089" x14ac:dyDescent="0.2"/>
    <row r="22090" x14ac:dyDescent="0.2"/>
    <row r="22091" x14ac:dyDescent="0.2"/>
    <row r="22092" x14ac:dyDescent="0.2"/>
    <row r="22093" x14ac:dyDescent="0.2"/>
    <row r="22094" x14ac:dyDescent="0.2"/>
    <row r="22095" x14ac:dyDescent="0.2"/>
    <row r="22096" x14ac:dyDescent="0.2"/>
    <row r="22097" x14ac:dyDescent="0.2"/>
    <row r="22098" x14ac:dyDescent="0.2"/>
    <row r="22099" x14ac:dyDescent="0.2"/>
    <row r="22100" x14ac:dyDescent="0.2"/>
    <row r="22101" x14ac:dyDescent="0.2"/>
    <row r="22102" x14ac:dyDescent="0.2"/>
    <row r="22103" x14ac:dyDescent="0.2"/>
    <row r="22104" x14ac:dyDescent="0.2"/>
    <row r="22105" x14ac:dyDescent="0.2"/>
    <row r="22106" x14ac:dyDescent="0.2"/>
    <row r="22107" x14ac:dyDescent="0.2"/>
    <row r="22108" x14ac:dyDescent="0.2"/>
    <row r="22109" x14ac:dyDescent="0.2"/>
    <row r="22110" x14ac:dyDescent="0.2"/>
    <row r="22111" x14ac:dyDescent="0.2"/>
    <row r="22112" x14ac:dyDescent="0.2"/>
    <row r="22113" x14ac:dyDescent="0.2"/>
    <row r="22114" x14ac:dyDescent="0.2"/>
    <row r="22115" x14ac:dyDescent="0.2"/>
    <row r="22116" x14ac:dyDescent="0.2"/>
    <row r="22117" x14ac:dyDescent="0.2"/>
    <row r="22118" x14ac:dyDescent="0.2"/>
    <row r="22119" x14ac:dyDescent="0.2"/>
    <row r="22120" x14ac:dyDescent="0.2"/>
    <row r="22121" x14ac:dyDescent="0.2"/>
    <row r="22122" x14ac:dyDescent="0.2"/>
    <row r="22123" x14ac:dyDescent="0.2"/>
    <row r="22124" x14ac:dyDescent="0.2"/>
    <row r="22125" x14ac:dyDescent="0.2"/>
    <row r="22126" x14ac:dyDescent="0.2"/>
    <row r="22127" x14ac:dyDescent="0.2"/>
    <row r="22128" x14ac:dyDescent="0.2"/>
    <row r="22129" x14ac:dyDescent="0.2"/>
    <row r="22130" x14ac:dyDescent="0.2"/>
    <row r="22131" x14ac:dyDescent="0.2"/>
    <row r="22132" x14ac:dyDescent="0.2"/>
    <row r="22133" x14ac:dyDescent="0.2"/>
    <row r="22134" x14ac:dyDescent="0.2"/>
    <row r="22135" x14ac:dyDescent="0.2"/>
    <row r="22136" x14ac:dyDescent="0.2"/>
    <row r="22137" x14ac:dyDescent="0.2"/>
    <row r="22138" x14ac:dyDescent="0.2"/>
    <row r="22139" x14ac:dyDescent="0.2"/>
    <row r="22140" x14ac:dyDescent="0.2"/>
    <row r="22141" x14ac:dyDescent="0.2"/>
    <row r="22142" x14ac:dyDescent="0.2"/>
    <row r="22143" x14ac:dyDescent="0.2"/>
    <row r="22144" x14ac:dyDescent="0.2"/>
    <row r="22145" x14ac:dyDescent="0.2"/>
    <row r="22146" x14ac:dyDescent="0.2"/>
    <row r="22147" x14ac:dyDescent="0.2"/>
    <row r="22148" x14ac:dyDescent="0.2"/>
    <row r="22149" x14ac:dyDescent="0.2"/>
    <row r="22150" x14ac:dyDescent="0.2"/>
    <row r="22151" x14ac:dyDescent="0.2"/>
    <row r="22152" x14ac:dyDescent="0.2"/>
    <row r="22153" x14ac:dyDescent="0.2"/>
    <row r="22154" x14ac:dyDescent="0.2"/>
    <row r="22155" x14ac:dyDescent="0.2"/>
    <row r="22156" x14ac:dyDescent="0.2"/>
    <row r="22157" x14ac:dyDescent="0.2"/>
    <row r="22158" x14ac:dyDescent="0.2"/>
    <row r="22159" x14ac:dyDescent="0.2"/>
    <row r="22160" x14ac:dyDescent="0.2"/>
    <row r="22161" x14ac:dyDescent="0.2"/>
    <row r="22162" x14ac:dyDescent="0.2"/>
    <row r="22163" x14ac:dyDescent="0.2"/>
    <row r="22164" x14ac:dyDescent="0.2"/>
    <row r="22165" x14ac:dyDescent="0.2"/>
    <row r="22166" x14ac:dyDescent="0.2"/>
    <row r="22167" x14ac:dyDescent="0.2"/>
    <row r="22168" x14ac:dyDescent="0.2"/>
    <row r="22169" x14ac:dyDescent="0.2"/>
    <row r="22170" x14ac:dyDescent="0.2"/>
    <row r="22171" x14ac:dyDescent="0.2"/>
    <row r="22172" x14ac:dyDescent="0.2"/>
    <row r="22173" x14ac:dyDescent="0.2"/>
    <row r="22174" x14ac:dyDescent="0.2"/>
    <row r="22175" x14ac:dyDescent="0.2"/>
    <row r="22176" x14ac:dyDescent="0.2"/>
    <row r="22177" x14ac:dyDescent="0.2"/>
    <row r="22178" x14ac:dyDescent="0.2"/>
    <row r="22179" x14ac:dyDescent="0.2"/>
    <row r="22180" x14ac:dyDescent="0.2"/>
    <row r="22181" x14ac:dyDescent="0.2"/>
    <row r="22182" x14ac:dyDescent="0.2"/>
    <row r="22183" x14ac:dyDescent="0.2"/>
    <row r="22184" x14ac:dyDescent="0.2"/>
    <row r="22185" x14ac:dyDescent="0.2"/>
    <row r="22186" x14ac:dyDescent="0.2"/>
    <row r="22187" x14ac:dyDescent="0.2"/>
    <row r="22188" x14ac:dyDescent="0.2"/>
    <row r="22189" x14ac:dyDescent="0.2"/>
    <row r="22190" x14ac:dyDescent="0.2"/>
    <row r="22191" x14ac:dyDescent="0.2"/>
    <row r="22192" x14ac:dyDescent="0.2"/>
    <row r="22193" x14ac:dyDescent="0.2"/>
    <row r="22194" x14ac:dyDescent="0.2"/>
    <row r="22195" x14ac:dyDescent="0.2"/>
    <row r="22196" x14ac:dyDescent="0.2"/>
    <row r="22197" x14ac:dyDescent="0.2"/>
    <row r="22198" x14ac:dyDescent="0.2"/>
    <row r="22199" x14ac:dyDescent="0.2"/>
    <row r="22200" x14ac:dyDescent="0.2"/>
    <row r="22201" x14ac:dyDescent="0.2"/>
    <row r="22202" x14ac:dyDescent="0.2"/>
    <row r="22203" x14ac:dyDescent="0.2"/>
    <row r="22204" x14ac:dyDescent="0.2"/>
    <row r="22205" x14ac:dyDescent="0.2"/>
    <row r="22206" x14ac:dyDescent="0.2"/>
    <row r="22207" x14ac:dyDescent="0.2"/>
    <row r="22208" x14ac:dyDescent="0.2"/>
    <row r="22209" x14ac:dyDescent="0.2"/>
    <row r="22210" x14ac:dyDescent="0.2"/>
    <row r="22211" x14ac:dyDescent="0.2"/>
    <row r="22212" x14ac:dyDescent="0.2"/>
    <row r="22213" x14ac:dyDescent="0.2"/>
    <row r="22214" x14ac:dyDescent="0.2"/>
    <row r="22215" x14ac:dyDescent="0.2"/>
    <row r="22216" x14ac:dyDescent="0.2"/>
    <row r="22217" x14ac:dyDescent="0.2"/>
    <row r="22218" x14ac:dyDescent="0.2"/>
    <row r="22219" x14ac:dyDescent="0.2"/>
    <row r="22220" x14ac:dyDescent="0.2"/>
    <row r="22221" x14ac:dyDescent="0.2"/>
    <row r="22222" x14ac:dyDescent="0.2"/>
    <row r="22223" x14ac:dyDescent="0.2"/>
    <row r="22224" x14ac:dyDescent="0.2"/>
    <row r="22225" x14ac:dyDescent="0.2"/>
    <row r="22226" x14ac:dyDescent="0.2"/>
    <row r="22227" x14ac:dyDescent="0.2"/>
    <row r="22228" x14ac:dyDescent="0.2"/>
    <row r="22229" x14ac:dyDescent="0.2"/>
    <row r="22230" x14ac:dyDescent="0.2"/>
    <row r="22231" x14ac:dyDescent="0.2"/>
    <row r="22232" x14ac:dyDescent="0.2"/>
    <row r="22233" x14ac:dyDescent="0.2"/>
    <row r="22234" x14ac:dyDescent="0.2"/>
    <row r="22235" x14ac:dyDescent="0.2"/>
    <row r="22236" x14ac:dyDescent="0.2"/>
    <row r="22237" x14ac:dyDescent="0.2"/>
    <row r="22238" x14ac:dyDescent="0.2"/>
    <row r="22239" x14ac:dyDescent="0.2"/>
    <row r="22240" x14ac:dyDescent="0.2"/>
    <row r="22241" x14ac:dyDescent="0.2"/>
    <row r="22242" x14ac:dyDescent="0.2"/>
    <row r="22243" x14ac:dyDescent="0.2"/>
    <row r="22244" x14ac:dyDescent="0.2"/>
    <row r="22245" x14ac:dyDescent="0.2"/>
    <row r="22246" x14ac:dyDescent="0.2"/>
    <row r="22247" x14ac:dyDescent="0.2"/>
    <row r="22248" x14ac:dyDescent="0.2"/>
    <row r="22249" x14ac:dyDescent="0.2"/>
    <row r="22250" x14ac:dyDescent="0.2"/>
    <row r="22251" x14ac:dyDescent="0.2"/>
    <row r="22252" x14ac:dyDescent="0.2"/>
    <row r="22253" x14ac:dyDescent="0.2"/>
    <row r="22254" x14ac:dyDescent="0.2"/>
    <row r="22255" x14ac:dyDescent="0.2"/>
    <row r="22256" x14ac:dyDescent="0.2"/>
    <row r="22257" x14ac:dyDescent="0.2"/>
    <row r="22258" x14ac:dyDescent="0.2"/>
    <row r="22259" x14ac:dyDescent="0.2"/>
    <row r="22260" x14ac:dyDescent="0.2"/>
    <row r="22261" x14ac:dyDescent="0.2"/>
    <row r="22262" x14ac:dyDescent="0.2"/>
    <row r="22263" x14ac:dyDescent="0.2"/>
    <row r="22264" x14ac:dyDescent="0.2"/>
    <row r="22265" x14ac:dyDescent="0.2"/>
    <row r="22266" x14ac:dyDescent="0.2"/>
    <row r="22267" x14ac:dyDescent="0.2"/>
    <row r="22268" x14ac:dyDescent="0.2"/>
    <row r="22269" x14ac:dyDescent="0.2"/>
    <row r="22270" x14ac:dyDescent="0.2"/>
    <row r="22271" x14ac:dyDescent="0.2"/>
    <row r="22272" x14ac:dyDescent="0.2"/>
    <row r="22273" x14ac:dyDescent="0.2"/>
    <row r="22274" x14ac:dyDescent="0.2"/>
    <row r="22275" x14ac:dyDescent="0.2"/>
    <row r="22276" x14ac:dyDescent="0.2"/>
    <row r="22277" x14ac:dyDescent="0.2"/>
    <row r="22278" x14ac:dyDescent="0.2"/>
    <row r="22279" x14ac:dyDescent="0.2"/>
    <row r="22280" x14ac:dyDescent="0.2"/>
    <row r="22281" x14ac:dyDescent="0.2"/>
    <row r="22282" x14ac:dyDescent="0.2"/>
    <row r="22283" x14ac:dyDescent="0.2"/>
    <row r="22284" x14ac:dyDescent="0.2"/>
    <row r="22285" x14ac:dyDescent="0.2"/>
    <row r="22286" x14ac:dyDescent="0.2"/>
    <row r="22287" x14ac:dyDescent="0.2"/>
    <row r="22288" x14ac:dyDescent="0.2"/>
    <row r="22289" x14ac:dyDescent="0.2"/>
    <row r="22290" x14ac:dyDescent="0.2"/>
    <row r="22291" x14ac:dyDescent="0.2"/>
    <row r="22292" x14ac:dyDescent="0.2"/>
    <row r="22293" x14ac:dyDescent="0.2"/>
    <row r="22294" x14ac:dyDescent="0.2"/>
    <row r="22295" x14ac:dyDescent="0.2"/>
    <row r="22296" x14ac:dyDescent="0.2"/>
    <row r="22297" x14ac:dyDescent="0.2"/>
    <row r="22298" x14ac:dyDescent="0.2"/>
    <row r="22299" x14ac:dyDescent="0.2"/>
    <row r="22300" x14ac:dyDescent="0.2"/>
    <row r="22301" x14ac:dyDescent="0.2"/>
    <row r="22302" x14ac:dyDescent="0.2"/>
    <row r="22303" x14ac:dyDescent="0.2"/>
    <row r="22304" x14ac:dyDescent="0.2"/>
    <row r="22305" x14ac:dyDescent="0.2"/>
    <row r="22306" x14ac:dyDescent="0.2"/>
    <row r="22307" x14ac:dyDescent="0.2"/>
    <row r="22308" x14ac:dyDescent="0.2"/>
    <row r="22309" x14ac:dyDescent="0.2"/>
    <row r="22310" x14ac:dyDescent="0.2"/>
    <row r="22311" x14ac:dyDescent="0.2"/>
    <row r="22312" x14ac:dyDescent="0.2"/>
    <row r="22313" x14ac:dyDescent="0.2"/>
    <row r="22314" x14ac:dyDescent="0.2"/>
    <row r="22315" x14ac:dyDescent="0.2"/>
    <row r="22316" x14ac:dyDescent="0.2"/>
    <row r="22317" x14ac:dyDescent="0.2"/>
    <row r="22318" x14ac:dyDescent="0.2"/>
    <row r="22319" x14ac:dyDescent="0.2"/>
    <row r="22320" x14ac:dyDescent="0.2"/>
    <row r="22321" x14ac:dyDescent="0.2"/>
    <row r="22322" x14ac:dyDescent="0.2"/>
    <row r="22323" x14ac:dyDescent="0.2"/>
    <row r="22324" x14ac:dyDescent="0.2"/>
    <row r="22325" x14ac:dyDescent="0.2"/>
    <row r="22326" x14ac:dyDescent="0.2"/>
    <row r="22327" x14ac:dyDescent="0.2"/>
    <row r="22328" x14ac:dyDescent="0.2"/>
    <row r="22329" x14ac:dyDescent="0.2"/>
    <row r="22330" x14ac:dyDescent="0.2"/>
    <row r="22331" x14ac:dyDescent="0.2"/>
    <row r="22332" x14ac:dyDescent="0.2"/>
    <row r="22333" x14ac:dyDescent="0.2"/>
    <row r="22334" x14ac:dyDescent="0.2"/>
    <row r="22335" x14ac:dyDescent="0.2"/>
    <row r="22336" x14ac:dyDescent="0.2"/>
    <row r="22337" x14ac:dyDescent="0.2"/>
    <row r="22338" x14ac:dyDescent="0.2"/>
    <row r="22339" x14ac:dyDescent="0.2"/>
    <row r="22340" x14ac:dyDescent="0.2"/>
    <row r="22341" x14ac:dyDescent="0.2"/>
    <row r="22342" x14ac:dyDescent="0.2"/>
    <row r="22343" x14ac:dyDescent="0.2"/>
    <row r="22344" x14ac:dyDescent="0.2"/>
    <row r="22345" x14ac:dyDescent="0.2"/>
    <row r="22346" x14ac:dyDescent="0.2"/>
    <row r="22347" x14ac:dyDescent="0.2"/>
    <row r="22348" x14ac:dyDescent="0.2"/>
    <row r="22349" x14ac:dyDescent="0.2"/>
    <row r="22350" x14ac:dyDescent="0.2"/>
    <row r="22351" x14ac:dyDescent="0.2"/>
    <row r="22352" x14ac:dyDescent="0.2"/>
    <row r="22353" x14ac:dyDescent="0.2"/>
    <row r="22354" x14ac:dyDescent="0.2"/>
    <row r="22355" x14ac:dyDescent="0.2"/>
    <row r="22356" x14ac:dyDescent="0.2"/>
    <row r="22357" x14ac:dyDescent="0.2"/>
    <row r="22358" x14ac:dyDescent="0.2"/>
    <row r="22359" x14ac:dyDescent="0.2"/>
    <row r="22360" x14ac:dyDescent="0.2"/>
    <row r="22361" x14ac:dyDescent="0.2"/>
    <row r="22362" x14ac:dyDescent="0.2"/>
    <row r="22363" x14ac:dyDescent="0.2"/>
    <row r="22364" x14ac:dyDescent="0.2"/>
    <row r="22365" x14ac:dyDescent="0.2"/>
    <row r="22366" x14ac:dyDescent="0.2"/>
    <row r="22367" x14ac:dyDescent="0.2"/>
    <row r="22368" x14ac:dyDescent="0.2"/>
    <row r="22369" x14ac:dyDescent="0.2"/>
    <row r="22370" x14ac:dyDescent="0.2"/>
    <row r="22371" x14ac:dyDescent="0.2"/>
    <row r="22372" x14ac:dyDescent="0.2"/>
    <row r="22373" x14ac:dyDescent="0.2"/>
    <row r="22374" x14ac:dyDescent="0.2"/>
    <row r="22375" x14ac:dyDescent="0.2"/>
    <row r="22376" x14ac:dyDescent="0.2"/>
    <row r="22377" x14ac:dyDescent="0.2"/>
    <row r="22378" x14ac:dyDescent="0.2"/>
    <row r="22379" x14ac:dyDescent="0.2"/>
    <row r="22380" x14ac:dyDescent="0.2"/>
    <row r="22381" x14ac:dyDescent="0.2"/>
    <row r="22382" x14ac:dyDescent="0.2"/>
    <row r="22383" x14ac:dyDescent="0.2"/>
    <row r="22384" x14ac:dyDescent="0.2"/>
    <row r="22385" x14ac:dyDescent="0.2"/>
    <row r="22386" x14ac:dyDescent="0.2"/>
    <row r="22387" x14ac:dyDescent="0.2"/>
    <row r="22388" x14ac:dyDescent="0.2"/>
    <row r="22389" x14ac:dyDescent="0.2"/>
    <row r="22390" x14ac:dyDescent="0.2"/>
    <row r="22391" x14ac:dyDescent="0.2"/>
    <row r="22392" x14ac:dyDescent="0.2"/>
    <row r="22393" x14ac:dyDescent="0.2"/>
    <row r="22394" x14ac:dyDescent="0.2"/>
    <row r="22395" x14ac:dyDescent="0.2"/>
    <row r="22396" x14ac:dyDescent="0.2"/>
    <row r="22397" x14ac:dyDescent="0.2"/>
    <row r="22398" x14ac:dyDescent="0.2"/>
    <row r="22399" x14ac:dyDescent="0.2"/>
    <row r="22400" x14ac:dyDescent="0.2"/>
    <row r="22401" x14ac:dyDescent="0.2"/>
    <row r="22402" x14ac:dyDescent="0.2"/>
    <row r="22403" x14ac:dyDescent="0.2"/>
    <row r="22404" x14ac:dyDescent="0.2"/>
    <row r="22405" x14ac:dyDescent="0.2"/>
    <row r="22406" x14ac:dyDescent="0.2"/>
    <row r="22407" x14ac:dyDescent="0.2"/>
    <row r="22408" x14ac:dyDescent="0.2"/>
    <row r="22409" x14ac:dyDescent="0.2"/>
    <row r="22410" x14ac:dyDescent="0.2"/>
    <row r="22411" x14ac:dyDescent="0.2"/>
    <row r="22412" x14ac:dyDescent="0.2"/>
    <row r="22413" x14ac:dyDescent="0.2"/>
    <row r="22414" x14ac:dyDescent="0.2"/>
    <row r="22415" x14ac:dyDescent="0.2"/>
    <row r="22416" x14ac:dyDescent="0.2"/>
    <row r="22417" x14ac:dyDescent="0.2"/>
    <row r="22418" x14ac:dyDescent="0.2"/>
    <row r="22419" x14ac:dyDescent="0.2"/>
    <row r="22420" x14ac:dyDescent="0.2"/>
    <row r="22421" x14ac:dyDescent="0.2"/>
    <row r="22422" x14ac:dyDescent="0.2"/>
    <row r="22423" x14ac:dyDescent="0.2"/>
    <row r="22424" x14ac:dyDescent="0.2"/>
    <row r="22425" x14ac:dyDescent="0.2"/>
    <row r="22426" x14ac:dyDescent="0.2"/>
    <row r="22427" x14ac:dyDescent="0.2"/>
    <row r="22428" x14ac:dyDescent="0.2"/>
    <row r="22429" x14ac:dyDescent="0.2"/>
    <row r="22430" x14ac:dyDescent="0.2"/>
    <row r="22431" x14ac:dyDescent="0.2"/>
    <row r="22432" x14ac:dyDescent="0.2"/>
    <row r="22433" x14ac:dyDescent="0.2"/>
    <row r="22434" x14ac:dyDescent="0.2"/>
    <row r="22435" x14ac:dyDescent="0.2"/>
    <row r="22436" x14ac:dyDescent="0.2"/>
    <row r="22437" x14ac:dyDescent="0.2"/>
    <row r="22438" x14ac:dyDescent="0.2"/>
    <row r="22439" x14ac:dyDescent="0.2"/>
    <row r="22440" x14ac:dyDescent="0.2"/>
    <row r="22441" x14ac:dyDescent="0.2"/>
    <row r="22442" x14ac:dyDescent="0.2"/>
    <row r="22443" x14ac:dyDescent="0.2"/>
    <row r="22444" x14ac:dyDescent="0.2"/>
    <row r="22445" x14ac:dyDescent="0.2"/>
    <row r="22446" x14ac:dyDescent="0.2"/>
    <row r="22447" x14ac:dyDescent="0.2"/>
    <row r="22448" x14ac:dyDescent="0.2"/>
    <row r="22449" x14ac:dyDescent="0.2"/>
    <row r="22450" x14ac:dyDescent="0.2"/>
    <row r="22451" x14ac:dyDescent="0.2"/>
    <row r="22452" x14ac:dyDescent="0.2"/>
    <row r="22453" x14ac:dyDescent="0.2"/>
    <row r="22454" x14ac:dyDescent="0.2"/>
    <row r="22455" x14ac:dyDescent="0.2"/>
    <row r="22456" x14ac:dyDescent="0.2"/>
    <row r="22457" x14ac:dyDescent="0.2"/>
    <row r="22458" x14ac:dyDescent="0.2"/>
    <row r="22459" x14ac:dyDescent="0.2"/>
    <row r="22460" x14ac:dyDescent="0.2"/>
    <row r="22461" x14ac:dyDescent="0.2"/>
    <row r="22462" x14ac:dyDescent="0.2"/>
    <row r="22463" x14ac:dyDescent="0.2"/>
    <row r="22464" x14ac:dyDescent="0.2"/>
    <row r="22465" x14ac:dyDescent="0.2"/>
    <row r="22466" x14ac:dyDescent="0.2"/>
    <row r="22467" x14ac:dyDescent="0.2"/>
    <row r="22468" x14ac:dyDescent="0.2"/>
    <row r="22469" x14ac:dyDescent="0.2"/>
    <row r="22470" x14ac:dyDescent="0.2"/>
    <row r="22471" x14ac:dyDescent="0.2"/>
    <row r="22472" x14ac:dyDescent="0.2"/>
    <row r="22473" x14ac:dyDescent="0.2"/>
    <row r="22474" x14ac:dyDescent="0.2"/>
    <row r="22475" x14ac:dyDescent="0.2"/>
    <row r="22476" x14ac:dyDescent="0.2"/>
    <row r="22477" x14ac:dyDescent="0.2"/>
    <row r="22478" x14ac:dyDescent="0.2"/>
    <row r="22479" x14ac:dyDescent="0.2"/>
    <row r="22480" x14ac:dyDescent="0.2"/>
    <row r="22481" x14ac:dyDescent="0.2"/>
    <row r="22482" x14ac:dyDescent="0.2"/>
    <row r="22483" x14ac:dyDescent="0.2"/>
    <row r="22484" x14ac:dyDescent="0.2"/>
    <row r="22485" x14ac:dyDescent="0.2"/>
    <row r="22486" x14ac:dyDescent="0.2"/>
    <row r="22487" x14ac:dyDescent="0.2"/>
    <row r="22488" x14ac:dyDescent="0.2"/>
    <row r="22489" x14ac:dyDescent="0.2"/>
    <row r="22490" x14ac:dyDescent="0.2"/>
    <row r="22491" x14ac:dyDescent="0.2"/>
    <row r="22492" x14ac:dyDescent="0.2"/>
    <row r="22493" x14ac:dyDescent="0.2"/>
    <row r="22494" x14ac:dyDescent="0.2"/>
    <row r="22495" x14ac:dyDescent="0.2"/>
    <row r="22496" x14ac:dyDescent="0.2"/>
    <row r="22497" x14ac:dyDescent="0.2"/>
    <row r="22498" x14ac:dyDescent="0.2"/>
    <row r="22499" x14ac:dyDescent="0.2"/>
    <row r="22500" x14ac:dyDescent="0.2"/>
    <row r="22501" x14ac:dyDescent="0.2"/>
    <row r="22502" x14ac:dyDescent="0.2"/>
    <row r="22503" x14ac:dyDescent="0.2"/>
    <row r="22504" x14ac:dyDescent="0.2"/>
    <row r="22505" x14ac:dyDescent="0.2"/>
    <row r="22506" x14ac:dyDescent="0.2"/>
    <row r="22507" x14ac:dyDescent="0.2"/>
    <row r="22508" x14ac:dyDescent="0.2"/>
    <row r="22509" x14ac:dyDescent="0.2"/>
    <row r="22510" x14ac:dyDescent="0.2"/>
    <row r="22511" x14ac:dyDescent="0.2"/>
    <row r="22512" x14ac:dyDescent="0.2"/>
    <row r="22513" x14ac:dyDescent="0.2"/>
    <row r="22514" x14ac:dyDescent="0.2"/>
    <row r="22515" x14ac:dyDescent="0.2"/>
    <row r="22516" x14ac:dyDescent="0.2"/>
    <row r="22517" x14ac:dyDescent="0.2"/>
    <row r="22518" x14ac:dyDescent="0.2"/>
    <row r="22519" x14ac:dyDescent="0.2"/>
    <row r="22520" x14ac:dyDescent="0.2"/>
    <row r="22521" x14ac:dyDescent="0.2"/>
    <row r="22522" x14ac:dyDescent="0.2"/>
    <row r="22523" x14ac:dyDescent="0.2"/>
    <row r="22524" x14ac:dyDescent="0.2"/>
    <row r="22525" x14ac:dyDescent="0.2"/>
    <row r="22526" x14ac:dyDescent="0.2"/>
    <row r="22527" x14ac:dyDescent="0.2"/>
    <row r="22528" x14ac:dyDescent="0.2"/>
    <row r="22529" x14ac:dyDescent="0.2"/>
    <row r="22530" x14ac:dyDescent="0.2"/>
    <row r="22531" x14ac:dyDescent="0.2"/>
    <row r="22532" x14ac:dyDescent="0.2"/>
    <row r="22533" x14ac:dyDescent="0.2"/>
    <row r="22534" x14ac:dyDescent="0.2"/>
    <row r="22535" x14ac:dyDescent="0.2"/>
    <row r="22536" x14ac:dyDescent="0.2"/>
    <row r="22537" x14ac:dyDescent="0.2"/>
    <row r="22538" x14ac:dyDescent="0.2"/>
    <row r="22539" x14ac:dyDescent="0.2"/>
    <row r="22540" x14ac:dyDescent="0.2"/>
    <row r="22541" x14ac:dyDescent="0.2"/>
    <row r="22542" x14ac:dyDescent="0.2"/>
    <row r="22543" x14ac:dyDescent="0.2"/>
    <row r="22544" x14ac:dyDescent="0.2"/>
    <row r="22545" x14ac:dyDescent="0.2"/>
    <row r="22546" x14ac:dyDescent="0.2"/>
    <row r="22547" x14ac:dyDescent="0.2"/>
    <row r="22548" x14ac:dyDescent="0.2"/>
    <row r="22549" x14ac:dyDescent="0.2"/>
    <row r="22550" x14ac:dyDescent="0.2"/>
    <row r="22551" x14ac:dyDescent="0.2"/>
    <row r="22552" x14ac:dyDescent="0.2"/>
    <row r="22553" x14ac:dyDescent="0.2"/>
    <row r="22554" x14ac:dyDescent="0.2"/>
    <row r="22555" x14ac:dyDescent="0.2"/>
    <row r="22556" x14ac:dyDescent="0.2"/>
    <row r="22557" x14ac:dyDescent="0.2"/>
    <row r="22558" x14ac:dyDescent="0.2"/>
    <row r="22559" x14ac:dyDescent="0.2"/>
    <row r="22560" x14ac:dyDescent="0.2"/>
    <row r="22561" x14ac:dyDescent="0.2"/>
    <row r="22562" x14ac:dyDescent="0.2"/>
    <row r="22563" x14ac:dyDescent="0.2"/>
    <row r="22564" x14ac:dyDescent="0.2"/>
    <row r="22565" x14ac:dyDescent="0.2"/>
    <row r="22566" x14ac:dyDescent="0.2"/>
    <row r="22567" x14ac:dyDescent="0.2"/>
    <row r="22568" x14ac:dyDescent="0.2"/>
    <row r="22569" x14ac:dyDescent="0.2"/>
    <row r="22570" x14ac:dyDescent="0.2"/>
    <row r="22571" x14ac:dyDescent="0.2"/>
    <row r="22572" x14ac:dyDescent="0.2"/>
    <row r="22573" x14ac:dyDescent="0.2"/>
    <row r="22574" x14ac:dyDescent="0.2"/>
    <row r="22575" x14ac:dyDescent="0.2"/>
    <row r="22576" x14ac:dyDescent="0.2"/>
    <row r="22577" x14ac:dyDescent="0.2"/>
    <row r="22578" x14ac:dyDescent="0.2"/>
    <row r="22579" x14ac:dyDescent="0.2"/>
    <row r="22580" x14ac:dyDescent="0.2"/>
    <row r="22581" x14ac:dyDescent="0.2"/>
    <row r="22582" x14ac:dyDescent="0.2"/>
    <row r="22583" x14ac:dyDescent="0.2"/>
    <row r="22584" x14ac:dyDescent="0.2"/>
    <row r="22585" x14ac:dyDescent="0.2"/>
    <row r="22586" x14ac:dyDescent="0.2"/>
    <row r="22587" x14ac:dyDescent="0.2"/>
    <row r="22588" x14ac:dyDescent="0.2"/>
    <row r="22589" x14ac:dyDescent="0.2"/>
    <row r="22590" x14ac:dyDescent="0.2"/>
    <row r="22591" x14ac:dyDescent="0.2"/>
    <row r="22592" x14ac:dyDescent="0.2"/>
    <row r="22593" x14ac:dyDescent="0.2"/>
    <row r="22594" x14ac:dyDescent="0.2"/>
    <row r="22595" x14ac:dyDescent="0.2"/>
    <row r="22596" x14ac:dyDescent="0.2"/>
    <row r="22597" x14ac:dyDescent="0.2"/>
    <row r="22598" x14ac:dyDescent="0.2"/>
    <row r="22599" x14ac:dyDescent="0.2"/>
    <row r="22600" x14ac:dyDescent="0.2"/>
    <row r="22601" x14ac:dyDescent="0.2"/>
    <row r="22602" x14ac:dyDescent="0.2"/>
    <row r="22603" x14ac:dyDescent="0.2"/>
    <row r="22604" x14ac:dyDescent="0.2"/>
    <row r="22605" x14ac:dyDescent="0.2"/>
    <row r="22606" x14ac:dyDescent="0.2"/>
    <row r="22607" x14ac:dyDescent="0.2"/>
    <row r="22608" x14ac:dyDescent="0.2"/>
    <row r="22609" x14ac:dyDescent="0.2"/>
    <row r="22610" x14ac:dyDescent="0.2"/>
    <row r="22611" x14ac:dyDescent="0.2"/>
    <row r="22612" x14ac:dyDescent="0.2"/>
    <row r="22613" x14ac:dyDescent="0.2"/>
    <row r="22614" x14ac:dyDescent="0.2"/>
    <row r="22615" x14ac:dyDescent="0.2"/>
    <row r="22616" x14ac:dyDescent="0.2"/>
    <row r="22617" x14ac:dyDescent="0.2"/>
    <row r="22618" x14ac:dyDescent="0.2"/>
    <row r="22619" x14ac:dyDescent="0.2"/>
    <row r="22620" x14ac:dyDescent="0.2"/>
    <row r="22621" x14ac:dyDescent="0.2"/>
    <row r="22622" x14ac:dyDescent="0.2"/>
    <row r="22623" x14ac:dyDescent="0.2"/>
    <row r="22624" x14ac:dyDescent="0.2"/>
    <row r="22625" x14ac:dyDescent="0.2"/>
    <row r="22626" x14ac:dyDescent="0.2"/>
    <row r="22627" x14ac:dyDescent="0.2"/>
    <row r="22628" x14ac:dyDescent="0.2"/>
    <row r="22629" x14ac:dyDescent="0.2"/>
    <row r="22630" x14ac:dyDescent="0.2"/>
    <row r="22631" x14ac:dyDescent="0.2"/>
    <row r="22632" x14ac:dyDescent="0.2"/>
    <row r="22633" x14ac:dyDescent="0.2"/>
    <row r="22634" x14ac:dyDescent="0.2"/>
    <row r="22635" x14ac:dyDescent="0.2"/>
    <row r="22636" x14ac:dyDescent="0.2"/>
    <row r="22637" x14ac:dyDescent="0.2"/>
    <row r="22638" x14ac:dyDescent="0.2"/>
    <row r="22639" x14ac:dyDescent="0.2"/>
    <row r="22640" x14ac:dyDescent="0.2"/>
    <row r="22641" x14ac:dyDescent="0.2"/>
    <row r="22642" x14ac:dyDescent="0.2"/>
    <row r="22643" x14ac:dyDescent="0.2"/>
    <row r="22644" x14ac:dyDescent="0.2"/>
    <row r="22645" x14ac:dyDescent="0.2"/>
    <row r="22646" x14ac:dyDescent="0.2"/>
    <row r="22647" x14ac:dyDescent="0.2"/>
    <row r="22648" x14ac:dyDescent="0.2"/>
    <row r="22649" x14ac:dyDescent="0.2"/>
    <row r="22650" x14ac:dyDescent="0.2"/>
    <row r="22651" x14ac:dyDescent="0.2"/>
    <row r="22652" x14ac:dyDescent="0.2"/>
    <row r="22653" x14ac:dyDescent="0.2"/>
    <row r="22654" x14ac:dyDescent="0.2"/>
    <row r="22655" x14ac:dyDescent="0.2"/>
    <row r="22656" x14ac:dyDescent="0.2"/>
    <row r="22657" x14ac:dyDescent="0.2"/>
    <row r="22658" x14ac:dyDescent="0.2"/>
    <row r="22659" x14ac:dyDescent="0.2"/>
    <row r="22660" x14ac:dyDescent="0.2"/>
    <row r="22661" x14ac:dyDescent="0.2"/>
    <row r="22662" x14ac:dyDescent="0.2"/>
    <row r="22663" x14ac:dyDescent="0.2"/>
    <row r="22664" x14ac:dyDescent="0.2"/>
    <row r="22665" x14ac:dyDescent="0.2"/>
    <row r="22666" x14ac:dyDescent="0.2"/>
    <row r="22667" x14ac:dyDescent="0.2"/>
    <row r="22668" x14ac:dyDescent="0.2"/>
    <row r="22669" x14ac:dyDescent="0.2"/>
    <row r="22670" x14ac:dyDescent="0.2"/>
    <row r="22671" x14ac:dyDescent="0.2"/>
    <row r="22672" x14ac:dyDescent="0.2"/>
    <row r="22673" x14ac:dyDescent="0.2"/>
    <row r="22674" x14ac:dyDescent="0.2"/>
    <row r="22675" x14ac:dyDescent="0.2"/>
    <row r="22676" x14ac:dyDescent="0.2"/>
    <row r="22677" x14ac:dyDescent="0.2"/>
    <row r="22678" x14ac:dyDescent="0.2"/>
    <row r="22679" x14ac:dyDescent="0.2"/>
    <row r="22680" x14ac:dyDescent="0.2"/>
    <row r="22681" x14ac:dyDescent="0.2"/>
    <row r="22682" x14ac:dyDescent="0.2"/>
    <row r="22683" x14ac:dyDescent="0.2"/>
    <row r="22684" x14ac:dyDescent="0.2"/>
    <row r="22685" x14ac:dyDescent="0.2"/>
    <row r="22686" x14ac:dyDescent="0.2"/>
    <row r="22687" x14ac:dyDescent="0.2"/>
    <row r="22688" x14ac:dyDescent="0.2"/>
    <row r="22689" x14ac:dyDescent="0.2"/>
    <row r="22690" x14ac:dyDescent="0.2"/>
    <row r="22691" x14ac:dyDescent="0.2"/>
    <row r="22692" x14ac:dyDescent="0.2"/>
    <row r="22693" x14ac:dyDescent="0.2"/>
    <row r="22694" x14ac:dyDescent="0.2"/>
    <row r="22695" x14ac:dyDescent="0.2"/>
    <row r="22696" x14ac:dyDescent="0.2"/>
    <row r="22697" x14ac:dyDescent="0.2"/>
    <row r="22698" x14ac:dyDescent="0.2"/>
    <row r="22699" x14ac:dyDescent="0.2"/>
    <row r="22700" x14ac:dyDescent="0.2"/>
    <row r="22701" x14ac:dyDescent="0.2"/>
    <row r="22702" x14ac:dyDescent="0.2"/>
    <row r="22703" x14ac:dyDescent="0.2"/>
    <row r="22704" x14ac:dyDescent="0.2"/>
    <row r="22705" x14ac:dyDescent="0.2"/>
    <row r="22706" x14ac:dyDescent="0.2"/>
    <row r="22707" x14ac:dyDescent="0.2"/>
    <row r="22708" x14ac:dyDescent="0.2"/>
    <row r="22709" x14ac:dyDescent="0.2"/>
    <row r="22710" x14ac:dyDescent="0.2"/>
    <row r="22711" x14ac:dyDescent="0.2"/>
    <row r="22712" x14ac:dyDescent="0.2"/>
    <row r="22713" x14ac:dyDescent="0.2"/>
    <row r="22714" x14ac:dyDescent="0.2"/>
    <row r="22715" x14ac:dyDescent="0.2"/>
    <row r="22716" x14ac:dyDescent="0.2"/>
    <row r="22717" x14ac:dyDescent="0.2"/>
    <row r="22718" x14ac:dyDescent="0.2"/>
    <row r="22719" x14ac:dyDescent="0.2"/>
    <row r="22720" x14ac:dyDescent="0.2"/>
    <row r="22721" x14ac:dyDescent="0.2"/>
    <row r="22722" x14ac:dyDescent="0.2"/>
    <row r="22723" x14ac:dyDescent="0.2"/>
    <row r="22724" x14ac:dyDescent="0.2"/>
    <row r="22725" x14ac:dyDescent="0.2"/>
    <row r="22726" x14ac:dyDescent="0.2"/>
    <row r="22727" x14ac:dyDescent="0.2"/>
    <row r="22728" x14ac:dyDescent="0.2"/>
    <row r="22729" x14ac:dyDescent="0.2"/>
    <row r="22730" x14ac:dyDescent="0.2"/>
    <row r="22731" x14ac:dyDescent="0.2"/>
    <row r="22732" x14ac:dyDescent="0.2"/>
    <row r="22733" x14ac:dyDescent="0.2"/>
    <row r="22734" x14ac:dyDescent="0.2"/>
    <row r="22735" x14ac:dyDescent="0.2"/>
    <row r="22736" x14ac:dyDescent="0.2"/>
    <row r="22737" x14ac:dyDescent="0.2"/>
    <row r="22738" x14ac:dyDescent="0.2"/>
    <row r="22739" x14ac:dyDescent="0.2"/>
    <row r="22740" x14ac:dyDescent="0.2"/>
    <row r="22741" x14ac:dyDescent="0.2"/>
    <row r="22742" x14ac:dyDescent="0.2"/>
    <row r="22743" x14ac:dyDescent="0.2"/>
    <row r="22744" x14ac:dyDescent="0.2"/>
    <row r="22745" x14ac:dyDescent="0.2"/>
    <row r="22746" x14ac:dyDescent="0.2"/>
    <row r="22747" x14ac:dyDescent="0.2"/>
    <row r="22748" x14ac:dyDescent="0.2"/>
    <row r="22749" x14ac:dyDescent="0.2"/>
    <row r="22750" x14ac:dyDescent="0.2"/>
    <row r="22751" x14ac:dyDescent="0.2"/>
    <row r="22752" x14ac:dyDescent="0.2"/>
    <row r="22753" x14ac:dyDescent="0.2"/>
    <row r="22754" x14ac:dyDescent="0.2"/>
    <row r="22755" x14ac:dyDescent="0.2"/>
    <row r="22756" x14ac:dyDescent="0.2"/>
    <row r="22757" x14ac:dyDescent="0.2"/>
    <row r="22758" x14ac:dyDescent="0.2"/>
    <row r="22759" x14ac:dyDescent="0.2"/>
    <row r="22760" x14ac:dyDescent="0.2"/>
    <row r="22761" x14ac:dyDescent="0.2"/>
    <row r="22762" x14ac:dyDescent="0.2"/>
    <row r="22763" x14ac:dyDescent="0.2"/>
    <row r="22764" x14ac:dyDescent="0.2"/>
    <row r="22765" x14ac:dyDescent="0.2"/>
    <row r="22766" x14ac:dyDescent="0.2"/>
    <row r="22767" x14ac:dyDescent="0.2"/>
    <row r="22768" x14ac:dyDescent="0.2"/>
    <row r="22769" x14ac:dyDescent="0.2"/>
    <row r="22770" x14ac:dyDescent="0.2"/>
    <row r="22771" x14ac:dyDescent="0.2"/>
    <row r="22772" x14ac:dyDescent="0.2"/>
    <row r="22773" x14ac:dyDescent="0.2"/>
    <row r="22774" x14ac:dyDescent="0.2"/>
    <row r="22775" x14ac:dyDescent="0.2"/>
    <row r="22776" x14ac:dyDescent="0.2"/>
    <row r="22777" x14ac:dyDescent="0.2"/>
    <row r="22778" x14ac:dyDescent="0.2"/>
    <row r="22779" x14ac:dyDescent="0.2"/>
    <row r="22780" x14ac:dyDescent="0.2"/>
    <row r="22781" x14ac:dyDescent="0.2"/>
    <row r="22782" x14ac:dyDescent="0.2"/>
    <row r="22783" x14ac:dyDescent="0.2"/>
    <row r="22784" x14ac:dyDescent="0.2"/>
    <row r="22785" x14ac:dyDescent="0.2"/>
    <row r="22786" x14ac:dyDescent="0.2"/>
    <row r="22787" x14ac:dyDescent="0.2"/>
    <row r="22788" x14ac:dyDescent="0.2"/>
    <row r="22789" x14ac:dyDescent="0.2"/>
    <row r="22790" x14ac:dyDescent="0.2"/>
    <row r="22791" x14ac:dyDescent="0.2"/>
    <row r="22792" x14ac:dyDescent="0.2"/>
    <row r="22793" x14ac:dyDescent="0.2"/>
    <row r="22794" x14ac:dyDescent="0.2"/>
    <row r="22795" x14ac:dyDescent="0.2"/>
    <row r="22796" x14ac:dyDescent="0.2"/>
    <row r="22797" x14ac:dyDescent="0.2"/>
    <row r="22798" x14ac:dyDescent="0.2"/>
    <row r="22799" x14ac:dyDescent="0.2"/>
    <row r="22800" x14ac:dyDescent="0.2"/>
    <row r="22801" x14ac:dyDescent="0.2"/>
    <row r="22802" x14ac:dyDescent="0.2"/>
    <row r="22803" x14ac:dyDescent="0.2"/>
    <row r="22804" x14ac:dyDescent="0.2"/>
    <row r="22805" x14ac:dyDescent="0.2"/>
    <row r="22806" x14ac:dyDescent="0.2"/>
    <row r="22807" x14ac:dyDescent="0.2"/>
    <row r="22808" x14ac:dyDescent="0.2"/>
    <row r="22809" x14ac:dyDescent="0.2"/>
    <row r="22810" x14ac:dyDescent="0.2"/>
    <row r="22811" x14ac:dyDescent="0.2"/>
    <row r="22812" x14ac:dyDescent="0.2"/>
    <row r="22813" x14ac:dyDescent="0.2"/>
    <row r="22814" x14ac:dyDescent="0.2"/>
    <row r="22815" x14ac:dyDescent="0.2"/>
    <row r="22816" x14ac:dyDescent="0.2"/>
    <row r="22817" x14ac:dyDescent="0.2"/>
    <row r="22818" x14ac:dyDescent="0.2"/>
    <row r="22819" x14ac:dyDescent="0.2"/>
    <row r="22820" x14ac:dyDescent="0.2"/>
    <row r="22821" x14ac:dyDescent="0.2"/>
    <row r="22822" x14ac:dyDescent="0.2"/>
    <row r="22823" x14ac:dyDescent="0.2"/>
    <row r="22824" x14ac:dyDescent="0.2"/>
    <row r="22825" x14ac:dyDescent="0.2"/>
    <row r="22826" x14ac:dyDescent="0.2"/>
    <row r="22827" x14ac:dyDescent="0.2"/>
    <row r="22828" x14ac:dyDescent="0.2"/>
    <row r="22829" x14ac:dyDescent="0.2"/>
    <row r="22830" x14ac:dyDescent="0.2"/>
    <row r="22831" x14ac:dyDescent="0.2"/>
    <row r="22832" x14ac:dyDescent="0.2"/>
    <row r="22833" x14ac:dyDescent="0.2"/>
    <row r="22834" x14ac:dyDescent="0.2"/>
    <row r="22835" x14ac:dyDescent="0.2"/>
    <row r="22836" x14ac:dyDescent="0.2"/>
    <row r="22837" x14ac:dyDescent="0.2"/>
    <row r="22838" x14ac:dyDescent="0.2"/>
    <row r="22839" x14ac:dyDescent="0.2"/>
    <row r="22840" x14ac:dyDescent="0.2"/>
    <row r="22841" x14ac:dyDescent="0.2"/>
    <row r="22842" x14ac:dyDescent="0.2"/>
    <row r="22843" x14ac:dyDescent="0.2"/>
    <row r="22844" x14ac:dyDescent="0.2"/>
    <row r="22845" x14ac:dyDescent="0.2"/>
    <row r="22846" x14ac:dyDescent="0.2"/>
    <row r="22847" x14ac:dyDescent="0.2"/>
    <row r="22848" x14ac:dyDescent="0.2"/>
    <row r="22849" x14ac:dyDescent="0.2"/>
    <row r="22850" x14ac:dyDescent="0.2"/>
    <row r="22851" x14ac:dyDescent="0.2"/>
    <row r="22852" x14ac:dyDescent="0.2"/>
    <row r="22853" x14ac:dyDescent="0.2"/>
    <row r="22854" x14ac:dyDescent="0.2"/>
    <row r="22855" x14ac:dyDescent="0.2"/>
    <row r="22856" x14ac:dyDescent="0.2"/>
    <row r="22857" x14ac:dyDescent="0.2"/>
    <row r="22858" x14ac:dyDescent="0.2"/>
    <row r="22859" x14ac:dyDescent="0.2"/>
    <row r="22860" x14ac:dyDescent="0.2"/>
    <row r="22861" x14ac:dyDescent="0.2"/>
    <row r="22862" x14ac:dyDescent="0.2"/>
    <row r="22863" x14ac:dyDescent="0.2"/>
    <row r="22864" x14ac:dyDescent="0.2"/>
    <row r="22865" x14ac:dyDescent="0.2"/>
    <row r="22866" x14ac:dyDescent="0.2"/>
    <row r="22867" x14ac:dyDescent="0.2"/>
    <row r="22868" x14ac:dyDescent="0.2"/>
    <row r="22869" x14ac:dyDescent="0.2"/>
    <row r="22870" x14ac:dyDescent="0.2"/>
    <row r="22871" x14ac:dyDescent="0.2"/>
    <row r="22872" x14ac:dyDescent="0.2"/>
    <row r="22873" x14ac:dyDescent="0.2"/>
    <row r="22874" x14ac:dyDescent="0.2"/>
    <row r="22875" x14ac:dyDescent="0.2"/>
    <row r="22876" x14ac:dyDescent="0.2"/>
    <row r="22877" x14ac:dyDescent="0.2"/>
    <row r="22878" x14ac:dyDescent="0.2"/>
    <row r="22879" x14ac:dyDescent="0.2"/>
    <row r="22880" x14ac:dyDescent="0.2"/>
    <row r="22881" x14ac:dyDescent="0.2"/>
    <row r="22882" x14ac:dyDescent="0.2"/>
    <row r="22883" x14ac:dyDescent="0.2"/>
    <row r="22884" x14ac:dyDescent="0.2"/>
    <row r="22885" x14ac:dyDescent="0.2"/>
    <row r="22886" x14ac:dyDescent="0.2"/>
    <row r="22887" x14ac:dyDescent="0.2"/>
    <row r="22888" x14ac:dyDescent="0.2"/>
    <row r="22889" x14ac:dyDescent="0.2"/>
    <row r="22890" x14ac:dyDescent="0.2"/>
    <row r="22891" x14ac:dyDescent="0.2"/>
    <row r="22892" x14ac:dyDescent="0.2"/>
    <row r="22893" x14ac:dyDescent="0.2"/>
    <row r="22894" x14ac:dyDescent="0.2"/>
    <row r="22895" x14ac:dyDescent="0.2"/>
    <row r="22896" x14ac:dyDescent="0.2"/>
    <row r="22897" x14ac:dyDescent="0.2"/>
    <row r="22898" x14ac:dyDescent="0.2"/>
    <row r="22899" x14ac:dyDescent="0.2"/>
    <row r="22900" x14ac:dyDescent="0.2"/>
    <row r="22901" x14ac:dyDescent="0.2"/>
    <row r="22902" x14ac:dyDescent="0.2"/>
    <row r="22903" x14ac:dyDescent="0.2"/>
    <row r="22904" x14ac:dyDescent="0.2"/>
    <row r="22905" x14ac:dyDescent="0.2"/>
    <row r="22906" x14ac:dyDescent="0.2"/>
    <row r="22907" x14ac:dyDescent="0.2"/>
    <row r="22908" x14ac:dyDescent="0.2"/>
    <row r="22909" x14ac:dyDescent="0.2"/>
    <row r="22910" x14ac:dyDescent="0.2"/>
    <row r="22911" x14ac:dyDescent="0.2"/>
    <row r="22912" x14ac:dyDescent="0.2"/>
    <row r="22913" x14ac:dyDescent="0.2"/>
    <row r="22914" x14ac:dyDescent="0.2"/>
    <row r="22915" x14ac:dyDescent="0.2"/>
    <row r="22916" x14ac:dyDescent="0.2"/>
    <row r="22917" x14ac:dyDescent="0.2"/>
    <row r="22918" x14ac:dyDescent="0.2"/>
    <row r="22919" x14ac:dyDescent="0.2"/>
    <row r="22920" x14ac:dyDescent="0.2"/>
    <row r="22921" x14ac:dyDescent="0.2"/>
    <row r="22922" x14ac:dyDescent="0.2"/>
    <row r="22923" x14ac:dyDescent="0.2"/>
    <row r="22924" x14ac:dyDescent="0.2"/>
    <row r="22925" x14ac:dyDescent="0.2"/>
    <row r="22926" x14ac:dyDescent="0.2"/>
    <row r="22927" x14ac:dyDescent="0.2"/>
    <row r="22928" x14ac:dyDescent="0.2"/>
    <row r="22929" x14ac:dyDescent="0.2"/>
    <row r="22930" x14ac:dyDescent="0.2"/>
    <row r="22931" x14ac:dyDescent="0.2"/>
    <row r="22932" x14ac:dyDescent="0.2"/>
    <row r="22933" x14ac:dyDescent="0.2"/>
    <row r="22934" x14ac:dyDescent="0.2"/>
    <row r="22935" x14ac:dyDescent="0.2"/>
    <row r="22936" x14ac:dyDescent="0.2"/>
    <row r="22937" x14ac:dyDescent="0.2"/>
    <row r="22938" x14ac:dyDescent="0.2"/>
    <row r="22939" x14ac:dyDescent="0.2"/>
    <row r="22940" x14ac:dyDescent="0.2"/>
    <row r="22941" x14ac:dyDescent="0.2"/>
    <row r="22942" x14ac:dyDescent="0.2"/>
    <row r="22943" x14ac:dyDescent="0.2"/>
    <row r="22944" x14ac:dyDescent="0.2"/>
    <row r="22945" x14ac:dyDescent="0.2"/>
    <row r="22946" x14ac:dyDescent="0.2"/>
    <row r="22947" x14ac:dyDescent="0.2"/>
    <row r="22948" x14ac:dyDescent="0.2"/>
    <row r="22949" x14ac:dyDescent="0.2"/>
    <row r="22950" x14ac:dyDescent="0.2"/>
    <row r="22951" x14ac:dyDescent="0.2"/>
    <row r="22952" x14ac:dyDescent="0.2"/>
    <row r="22953" x14ac:dyDescent="0.2"/>
    <row r="22954" x14ac:dyDescent="0.2"/>
    <row r="22955" x14ac:dyDescent="0.2"/>
    <row r="22956" x14ac:dyDescent="0.2"/>
    <row r="22957" x14ac:dyDescent="0.2"/>
    <row r="22958" x14ac:dyDescent="0.2"/>
    <row r="22959" x14ac:dyDescent="0.2"/>
    <row r="22960" x14ac:dyDescent="0.2"/>
    <row r="22961" x14ac:dyDescent="0.2"/>
    <row r="22962" x14ac:dyDescent="0.2"/>
    <row r="22963" x14ac:dyDescent="0.2"/>
    <row r="22964" x14ac:dyDescent="0.2"/>
    <row r="22965" x14ac:dyDescent="0.2"/>
    <row r="22966" x14ac:dyDescent="0.2"/>
    <row r="22967" x14ac:dyDescent="0.2"/>
    <row r="22968" x14ac:dyDescent="0.2"/>
    <row r="22969" x14ac:dyDescent="0.2"/>
    <row r="22970" x14ac:dyDescent="0.2"/>
    <row r="22971" x14ac:dyDescent="0.2"/>
    <row r="22972" x14ac:dyDescent="0.2"/>
    <row r="22973" x14ac:dyDescent="0.2"/>
    <row r="22974" x14ac:dyDescent="0.2"/>
    <row r="22975" x14ac:dyDescent="0.2"/>
    <row r="22976" x14ac:dyDescent="0.2"/>
    <row r="22977" x14ac:dyDescent="0.2"/>
    <row r="22978" x14ac:dyDescent="0.2"/>
    <row r="22979" x14ac:dyDescent="0.2"/>
    <row r="22980" x14ac:dyDescent="0.2"/>
    <row r="22981" x14ac:dyDescent="0.2"/>
    <row r="22982" x14ac:dyDescent="0.2"/>
    <row r="22983" x14ac:dyDescent="0.2"/>
    <row r="22984" x14ac:dyDescent="0.2"/>
    <row r="22985" x14ac:dyDescent="0.2"/>
    <row r="22986" x14ac:dyDescent="0.2"/>
    <row r="22987" x14ac:dyDescent="0.2"/>
    <row r="22988" x14ac:dyDescent="0.2"/>
    <row r="22989" x14ac:dyDescent="0.2"/>
    <row r="22990" x14ac:dyDescent="0.2"/>
    <row r="22991" x14ac:dyDescent="0.2"/>
    <row r="22992" x14ac:dyDescent="0.2"/>
    <row r="22993" x14ac:dyDescent="0.2"/>
    <row r="22994" x14ac:dyDescent="0.2"/>
    <row r="22995" x14ac:dyDescent="0.2"/>
    <row r="22996" x14ac:dyDescent="0.2"/>
    <row r="22997" x14ac:dyDescent="0.2"/>
    <row r="22998" x14ac:dyDescent="0.2"/>
    <row r="22999" x14ac:dyDescent="0.2"/>
    <row r="23000" x14ac:dyDescent="0.2"/>
    <row r="23001" x14ac:dyDescent="0.2"/>
    <row r="23002" x14ac:dyDescent="0.2"/>
    <row r="23003" x14ac:dyDescent="0.2"/>
    <row r="23004" x14ac:dyDescent="0.2"/>
    <row r="23005" x14ac:dyDescent="0.2"/>
    <row r="23006" x14ac:dyDescent="0.2"/>
    <row r="23007" x14ac:dyDescent="0.2"/>
    <row r="23008" x14ac:dyDescent="0.2"/>
    <row r="23009" x14ac:dyDescent="0.2"/>
    <row r="23010" x14ac:dyDescent="0.2"/>
    <row r="23011" x14ac:dyDescent="0.2"/>
    <row r="23012" x14ac:dyDescent="0.2"/>
    <row r="23013" x14ac:dyDescent="0.2"/>
    <row r="23014" x14ac:dyDescent="0.2"/>
    <row r="23015" x14ac:dyDescent="0.2"/>
    <row r="23016" x14ac:dyDescent="0.2"/>
    <row r="23017" x14ac:dyDescent="0.2"/>
    <row r="23018" x14ac:dyDescent="0.2"/>
    <row r="23019" x14ac:dyDescent="0.2"/>
    <row r="23020" x14ac:dyDescent="0.2"/>
    <row r="23021" x14ac:dyDescent="0.2"/>
    <row r="23022" x14ac:dyDescent="0.2"/>
    <row r="23023" x14ac:dyDescent="0.2"/>
    <row r="23024" x14ac:dyDescent="0.2"/>
    <row r="23025" x14ac:dyDescent="0.2"/>
    <row r="23026" x14ac:dyDescent="0.2"/>
    <row r="23027" x14ac:dyDescent="0.2"/>
    <row r="23028" x14ac:dyDescent="0.2"/>
    <row r="23029" x14ac:dyDescent="0.2"/>
    <row r="23030" x14ac:dyDescent="0.2"/>
    <row r="23031" x14ac:dyDescent="0.2"/>
    <row r="23032" x14ac:dyDescent="0.2"/>
    <row r="23033" x14ac:dyDescent="0.2"/>
    <row r="23034" x14ac:dyDescent="0.2"/>
    <row r="23035" x14ac:dyDescent="0.2"/>
    <row r="23036" x14ac:dyDescent="0.2"/>
    <row r="23037" x14ac:dyDescent="0.2"/>
    <row r="23038" x14ac:dyDescent="0.2"/>
    <row r="23039" x14ac:dyDescent="0.2"/>
    <row r="23040" x14ac:dyDescent="0.2"/>
    <row r="23041" x14ac:dyDescent="0.2"/>
    <row r="23042" x14ac:dyDescent="0.2"/>
    <row r="23043" x14ac:dyDescent="0.2"/>
    <row r="23044" x14ac:dyDescent="0.2"/>
    <row r="23045" x14ac:dyDescent="0.2"/>
    <row r="23046" x14ac:dyDescent="0.2"/>
    <row r="23047" x14ac:dyDescent="0.2"/>
    <row r="23048" x14ac:dyDescent="0.2"/>
    <row r="23049" x14ac:dyDescent="0.2"/>
    <row r="23050" x14ac:dyDescent="0.2"/>
    <row r="23051" x14ac:dyDescent="0.2"/>
    <row r="23052" x14ac:dyDescent="0.2"/>
    <row r="23053" x14ac:dyDescent="0.2"/>
    <row r="23054" x14ac:dyDescent="0.2"/>
    <row r="23055" x14ac:dyDescent="0.2"/>
    <row r="23056" x14ac:dyDescent="0.2"/>
    <row r="23057" x14ac:dyDescent="0.2"/>
    <row r="23058" x14ac:dyDescent="0.2"/>
    <row r="23059" x14ac:dyDescent="0.2"/>
    <row r="23060" x14ac:dyDescent="0.2"/>
    <row r="23061" x14ac:dyDescent="0.2"/>
    <row r="23062" x14ac:dyDescent="0.2"/>
    <row r="23063" x14ac:dyDescent="0.2"/>
    <row r="23064" x14ac:dyDescent="0.2"/>
    <row r="23065" x14ac:dyDescent="0.2"/>
    <row r="23066" x14ac:dyDescent="0.2"/>
    <row r="23067" x14ac:dyDescent="0.2"/>
    <row r="23068" x14ac:dyDescent="0.2"/>
    <row r="23069" x14ac:dyDescent="0.2"/>
    <row r="23070" x14ac:dyDescent="0.2"/>
    <row r="23071" x14ac:dyDescent="0.2"/>
    <row r="23072" x14ac:dyDescent="0.2"/>
    <row r="23073" x14ac:dyDescent="0.2"/>
    <row r="23074" x14ac:dyDescent="0.2"/>
    <row r="23075" x14ac:dyDescent="0.2"/>
    <row r="23076" x14ac:dyDescent="0.2"/>
    <row r="23077" x14ac:dyDescent="0.2"/>
    <row r="23078" x14ac:dyDescent="0.2"/>
    <row r="23079" x14ac:dyDescent="0.2"/>
    <row r="23080" x14ac:dyDescent="0.2"/>
    <row r="23081" x14ac:dyDescent="0.2"/>
    <row r="23082" x14ac:dyDescent="0.2"/>
    <row r="23083" x14ac:dyDescent="0.2"/>
    <row r="23084" x14ac:dyDescent="0.2"/>
    <row r="23085" x14ac:dyDescent="0.2"/>
    <row r="23086" x14ac:dyDescent="0.2"/>
    <row r="23087" x14ac:dyDescent="0.2"/>
    <row r="23088" x14ac:dyDescent="0.2"/>
    <row r="23089" x14ac:dyDescent="0.2"/>
    <row r="23090" x14ac:dyDescent="0.2"/>
    <row r="23091" x14ac:dyDescent="0.2"/>
    <row r="23092" x14ac:dyDescent="0.2"/>
    <row r="23093" x14ac:dyDescent="0.2"/>
    <row r="23094" x14ac:dyDescent="0.2"/>
    <row r="23095" x14ac:dyDescent="0.2"/>
    <row r="23096" x14ac:dyDescent="0.2"/>
    <row r="23097" x14ac:dyDescent="0.2"/>
    <row r="23098" x14ac:dyDescent="0.2"/>
    <row r="23099" x14ac:dyDescent="0.2"/>
    <row r="23100" x14ac:dyDescent="0.2"/>
    <row r="23101" x14ac:dyDescent="0.2"/>
    <row r="23102" x14ac:dyDescent="0.2"/>
    <row r="23103" x14ac:dyDescent="0.2"/>
    <row r="23104" x14ac:dyDescent="0.2"/>
    <row r="23105" x14ac:dyDescent="0.2"/>
    <row r="23106" x14ac:dyDescent="0.2"/>
    <row r="23107" x14ac:dyDescent="0.2"/>
    <row r="23108" x14ac:dyDescent="0.2"/>
    <row r="23109" x14ac:dyDescent="0.2"/>
    <row r="23110" x14ac:dyDescent="0.2"/>
    <row r="23111" x14ac:dyDescent="0.2"/>
    <row r="23112" x14ac:dyDescent="0.2"/>
    <row r="23113" x14ac:dyDescent="0.2"/>
    <row r="23114" x14ac:dyDescent="0.2"/>
    <row r="23115" x14ac:dyDescent="0.2"/>
    <row r="23116" x14ac:dyDescent="0.2"/>
    <row r="23117" x14ac:dyDescent="0.2"/>
    <row r="23118" x14ac:dyDescent="0.2"/>
    <row r="23119" x14ac:dyDescent="0.2"/>
    <row r="23120" x14ac:dyDescent="0.2"/>
    <row r="23121" x14ac:dyDescent="0.2"/>
    <row r="23122" x14ac:dyDescent="0.2"/>
    <row r="23123" x14ac:dyDescent="0.2"/>
    <row r="23124" x14ac:dyDescent="0.2"/>
    <row r="23125" x14ac:dyDescent="0.2"/>
    <row r="23126" x14ac:dyDescent="0.2"/>
    <row r="23127" x14ac:dyDescent="0.2"/>
    <row r="23128" x14ac:dyDescent="0.2"/>
    <row r="23129" x14ac:dyDescent="0.2"/>
    <row r="23130" x14ac:dyDescent="0.2"/>
    <row r="23131" x14ac:dyDescent="0.2"/>
    <row r="23132" x14ac:dyDescent="0.2"/>
    <row r="23133" x14ac:dyDescent="0.2"/>
    <row r="23134" x14ac:dyDescent="0.2"/>
    <row r="23135" x14ac:dyDescent="0.2"/>
    <row r="23136" x14ac:dyDescent="0.2"/>
    <row r="23137" x14ac:dyDescent="0.2"/>
    <row r="23138" x14ac:dyDescent="0.2"/>
    <row r="23139" x14ac:dyDescent="0.2"/>
    <row r="23140" x14ac:dyDescent="0.2"/>
    <row r="23141" x14ac:dyDescent="0.2"/>
    <row r="23142" x14ac:dyDescent="0.2"/>
    <row r="23143" x14ac:dyDescent="0.2"/>
    <row r="23144" x14ac:dyDescent="0.2"/>
    <row r="23145" x14ac:dyDescent="0.2"/>
    <row r="23146" x14ac:dyDescent="0.2"/>
    <row r="23147" x14ac:dyDescent="0.2"/>
    <row r="23148" x14ac:dyDescent="0.2"/>
    <row r="23149" x14ac:dyDescent="0.2"/>
    <row r="23150" x14ac:dyDescent="0.2"/>
    <row r="23151" x14ac:dyDescent="0.2"/>
    <row r="23152" x14ac:dyDescent="0.2"/>
    <row r="23153" x14ac:dyDescent="0.2"/>
    <row r="23154" x14ac:dyDescent="0.2"/>
    <row r="23155" x14ac:dyDescent="0.2"/>
    <row r="23156" x14ac:dyDescent="0.2"/>
    <row r="23157" x14ac:dyDescent="0.2"/>
    <row r="23158" x14ac:dyDescent="0.2"/>
    <row r="23159" x14ac:dyDescent="0.2"/>
    <row r="23160" x14ac:dyDescent="0.2"/>
    <row r="23161" x14ac:dyDescent="0.2"/>
    <row r="23162" x14ac:dyDescent="0.2"/>
    <row r="23163" x14ac:dyDescent="0.2"/>
    <row r="23164" x14ac:dyDescent="0.2"/>
    <row r="23165" x14ac:dyDescent="0.2"/>
    <row r="23166" x14ac:dyDescent="0.2"/>
    <row r="23167" x14ac:dyDescent="0.2"/>
    <row r="23168" x14ac:dyDescent="0.2"/>
    <row r="23169" x14ac:dyDescent="0.2"/>
    <row r="23170" x14ac:dyDescent="0.2"/>
    <row r="23171" x14ac:dyDescent="0.2"/>
    <row r="23172" x14ac:dyDescent="0.2"/>
    <row r="23173" x14ac:dyDescent="0.2"/>
    <row r="23174" x14ac:dyDescent="0.2"/>
    <row r="23175" x14ac:dyDescent="0.2"/>
    <row r="23176" x14ac:dyDescent="0.2"/>
    <row r="23177" x14ac:dyDescent="0.2"/>
    <row r="23178" x14ac:dyDescent="0.2"/>
    <row r="23179" x14ac:dyDescent="0.2"/>
    <row r="23180" x14ac:dyDescent="0.2"/>
    <row r="23181" x14ac:dyDescent="0.2"/>
    <row r="23182" x14ac:dyDescent="0.2"/>
    <row r="23183" x14ac:dyDescent="0.2"/>
    <row r="23184" x14ac:dyDescent="0.2"/>
    <row r="23185" x14ac:dyDescent="0.2"/>
    <row r="23186" x14ac:dyDescent="0.2"/>
    <row r="23187" x14ac:dyDescent="0.2"/>
    <row r="23188" x14ac:dyDescent="0.2"/>
    <row r="23189" x14ac:dyDescent="0.2"/>
    <row r="23190" x14ac:dyDescent="0.2"/>
    <row r="23191" x14ac:dyDescent="0.2"/>
    <row r="23192" x14ac:dyDescent="0.2"/>
    <row r="23193" x14ac:dyDescent="0.2"/>
    <row r="23194" x14ac:dyDescent="0.2"/>
    <row r="23195" x14ac:dyDescent="0.2"/>
    <row r="23196" x14ac:dyDescent="0.2"/>
    <row r="23197" x14ac:dyDescent="0.2"/>
    <row r="23198" x14ac:dyDescent="0.2"/>
    <row r="23199" x14ac:dyDescent="0.2"/>
    <row r="23200" x14ac:dyDescent="0.2"/>
    <row r="23201" x14ac:dyDescent="0.2"/>
    <row r="23202" x14ac:dyDescent="0.2"/>
    <row r="23203" x14ac:dyDescent="0.2"/>
    <row r="23204" x14ac:dyDescent="0.2"/>
    <row r="23205" x14ac:dyDescent="0.2"/>
    <row r="23206" x14ac:dyDescent="0.2"/>
    <row r="23207" x14ac:dyDescent="0.2"/>
    <row r="23208" x14ac:dyDescent="0.2"/>
    <row r="23209" x14ac:dyDescent="0.2"/>
    <row r="23210" x14ac:dyDescent="0.2"/>
    <row r="23211" x14ac:dyDescent="0.2"/>
    <row r="23212" x14ac:dyDescent="0.2"/>
    <row r="23213" x14ac:dyDescent="0.2"/>
    <row r="23214" x14ac:dyDescent="0.2"/>
    <row r="23215" x14ac:dyDescent="0.2"/>
    <row r="23216" x14ac:dyDescent="0.2"/>
    <row r="23217" x14ac:dyDescent="0.2"/>
    <row r="23218" x14ac:dyDescent="0.2"/>
    <row r="23219" x14ac:dyDescent="0.2"/>
    <row r="23220" x14ac:dyDescent="0.2"/>
    <row r="23221" x14ac:dyDescent="0.2"/>
    <row r="23222" x14ac:dyDescent="0.2"/>
    <row r="23223" x14ac:dyDescent="0.2"/>
    <row r="23224" x14ac:dyDescent="0.2"/>
    <row r="23225" x14ac:dyDescent="0.2"/>
    <row r="23226" x14ac:dyDescent="0.2"/>
    <row r="23227" x14ac:dyDescent="0.2"/>
    <row r="23228" x14ac:dyDescent="0.2"/>
    <row r="23229" x14ac:dyDescent="0.2"/>
    <row r="23230" x14ac:dyDescent="0.2"/>
    <row r="23231" x14ac:dyDescent="0.2"/>
    <row r="23232" x14ac:dyDescent="0.2"/>
    <row r="23233" x14ac:dyDescent="0.2"/>
    <row r="23234" x14ac:dyDescent="0.2"/>
    <row r="23235" x14ac:dyDescent="0.2"/>
    <row r="23236" x14ac:dyDescent="0.2"/>
    <row r="23237" x14ac:dyDescent="0.2"/>
    <row r="23238" x14ac:dyDescent="0.2"/>
    <row r="23239" x14ac:dyDescent="0.2"/>
    <row r="23240" x14ac:dyDescent="0.2"/>
    <row r="23241" x14ac:dyDescent="0.2"/>
    <row r="23242" x14ac:dyDescent="0.2"/>
    <row r="23243" x14ac:dyDescent="0.2"/>
    <row r="23244" x14ac:dyDescent="0.2"/>
    <row r="23245" x14ac:dyDescent="0.2"/>
    <row r="23246" x14ac:dyDescent="0.2"/>
    <row r="23247" x14ac:dyDescent="0.2"/>
    <row r="23248" x14ac:dyDescent="0.2"/>
    <row r="23249" x14ac:dyDescent="0.2"/>
    <row r="23250" x14ac:dyDescent="0.2"/>
    <row r="23251" x14ac:dyDescent="0.2"/>
    <row r="23252" x14ac:dyDescent="0.2"/>
    <row r="23253" x14ac:dyDescent="0.2"/>
    <row r="23254" x14ac:dyDescent="0.2"/>
    <row r="23255" x14ac:dyDescent="0.2"/>
    <row r="23256" x14ac:dyDescent="0.2"/>
    <row r="23257" x14ac:dyDescent="0.2"/>
    <row r="23258" x14ac:dyDescent="0.2"/>
    <row r="23259" x14ac:dyDescent="0.2"/>
    <row r="23260" x14ac:dyDescent="0.2"/>
    <row r="23261" x14ac:dyDescent="0.2"/>
    <row r="23262" x14ac:dyDescent="0.2"/>
    <row r="23263" x14ac:dyDescent="0.2"/>
    <row r="23264" x14ac:dyDescent="0.2"/>
    <row r="23265" x14ac:dyDescent="0.2"/>
    <row r="23266" x14ac:dyDescent="0.2"/>
    <row r="23267" x14ac:dyDescent="0.2"/>
    <row r="23268" x14ac:dyDescent="0.2"/>
    <row r="23269" x14ac:dyDescent="0.2"/>
    <row r="23270" x14ac:dyDescent="0.2"/>
    <row r="23271" x14ac:dyDescent="0.2"/>
    <row r="23272" x14ac:dyDescent="0.2"/>
    <row r="23273" x14ac:dyDescent="0.2"/>
    <row r="23274" x14ac:dyDescent="0.2"/>
    <row r="23275" x14ac:dyDescent="0.2"/>
    <row r="23276" x14ac:dyDescent="0.2"/>
    <row r="23277" x14ac:dyDescent="0.2"/>
    <row r="23278" x14ac:dyDescent="0.2"/>
    <row r="23279" x14ac:dyDescent="0.2"/>
    <row r="23280" x14ac:dyDescent="0.2"/>
    <row r="23281" x14ac:dyDescent="0.2"/>
    <row r="23282" x14ac:dyDescent="0.2"/>
    <row r="23283" x14ac:dyDescent="0.2"/>
    <row r="23284" x14ac:dyDescent="0.2"/>
    <row r="23285" x14ac:dyDescent="0.2"/>
    <row r="23286" x14ac:dyDescent="0.2"/>
    <row r="23287" x14ac:dyDescent="0.2"/>
    <row r="23288" x14ac:dyDescent="0.2"/>
    <row r="23289" x14ac:dyDescent="0.2"/>
    <row r="23290" x14ac:dyDescent="0.2"/>
    <row r="23291" x14ac:dyDescent="0.2"/>
    <row r="23292" x14ac:dyDescent="0.2"/>
    <row r="23293" x14ac:dyDescent="0.2"/>
    <row r="23294" x14ac:dyDescent="0.2"/>
    <row r="23295" x14ac:dyDescent="0.2"/>
    <row r="23296" x14ac:dyDescent="0.2"/>
    <row r="23297" x14ac:dyDescent="0.2"/>
    <row r="23298" x14ac:dyDescent="0.2"/>
    <row r="23299" x14ac:dyDescent="0.2"/>
    <row r="23300" x14ac:dyDescent="0.2"/>
    <row r="23301" x14ac:dyDescent="0.2"/>
    <row r="23302" x14ac:dyDescent="0.2"/>
    <row r="23303" x14ac:dyDescent="0.2"/>
    <row r="23304" x14ac:dyDescent="0.2"/>
    <row r="23305" x14ac:dyDescent="0.2"/>
    <row r="23306" x14ac:dyDescent="0.2"/>
    <row r="23307" x14ac:dyDescent="0.2"/>
    <row r="23308" x14ac:dyDescent="0.2"/>
    <row r="23309" x14ac:dyDescent="0.2"/>
    <row r="23310" x14ac:dyDescent="0.2"/>
    <row r="23311" x14ac:dyDescent="0.2"/>
    <row r="23312" x14ac:dyDescent="0.2"/>
    <row r="23313" x14ac:dyDescent="0.2"/>
    <row r="23314" x14ac:dyDescent="0.2"/>
    <row r="23315" x14ac:dyDescent="0.2"/>
    <row r="23316" x14ac:dyDescent="0.2"/>
    <row r="23317" x14ac:dyDescent="0.2"/>
    <row r="23318" x14ac:dyDescent="0.2"/>
    <row r="23319" x14ac:dyDescent="0.2"/>
    <row r="23320" x14ac:dyDescent="0.2"/>
    <row r="23321" x14ac:dyDescent="0.2"/>
    <row r="23322" x14ac:dyDescent="0.2"/>
    <row r="23323" x14ac:dyDescent="0.2"/>
    <row r="23324" x14ac:dyDescent="0.2"/>
    <row r="23325" x14ac:dyDescent="0.2"/>
    <row r="23326" x14ac:dyDescent="0.2"/>
    <row r="23327" x14ac:dyDescent="0.2"/>
    <row r="23328" x14ac:dyDescent="0.2"/>
    <row r="23329" x14ac:dyDescent="0.2"/>
    <row r="23330" x14ac:dyDescent="0.2"/>
    <row r="23331" x14ac:dyDescent="0.2"/>
    <row r="23332" x14ac:dyDescent="0.2"/>
    <row r="23333" x14ac:dyDescent="0.2"/>
    <row r="23334" x14ac:dyDescent="0.2"/>
    <row r="23335" x14ac:dyDescent="0.2"/>
    <row r="23336" x14ac:dyDescent="0.2"/>
    <row r="23337" x14ac:dyDescent="0.2"/>
    <row r="23338" x14ac:dyDescent="0.2"/>
    <row r="23339" x14ac:dyDescent="0.2"/>
    <row r="23340" x14ac:dyDescent="0.2"/>
    <row r="23341" x14ac:dyDescent="0.2"/>
    <row r="23342" x14ac:dyDescent="0.2"/>
    <row r="23343" x14ac:dyDescent="0.2"/>
    <row r="23344" x14ac:dyDescent="0.2"/>
    <row r="23345" x14ac:dyDescent="0.2"/>
    <row r="23346" x14ac:dyDescent="0.2"/>
    <row r="23347" x14ac:dyDescent="0.2"/>
    <row r="23348" x14ac:dyDescent="0.2"/>
    <row r="23349" x14ac:dyDescent="0.2"/>
    <row r="23350" x14ac:dyDescent="0.2"/>
    <row r="23351" x14ac:dyDescent="0.2"/>
    <row r="23352" x14ac:dyDescent="0.2"/>
    <row r="23353" x14ac:dyDescent="0.2"/>
    <row r="23354" x14ac:dyDescent="0.2"/>
    <row r="23355" x14ac:dyDescent="0.2"/>
    <row r="23356" x14ac:dyDescent="0.2"/>
    <row r="23357" x14ac:dyDescent="0.2"/>
    <row r="23358" x14ac:dyDescent="0.2"/>
    <row r="23359" x14ac:dyDescent="0.2"/>
    <row r="23360" x14ac:dyDescent="0.2"/>
    <row r="23361" x14ac:dyDescent="0.2"/>
    <row r="23362" x14ac:dyDescent="0.2"/>
    <row r="23363" x14ac:dyDescent="0.2"/>
    <row r="23364" x14ac:dyDescent="0.2"/>
    <row r="23365" x14ac:dyDescent="0.2"/>
    <row r="23366" x14ac:dyDescent="0.2"/>
    <row r="23367" x14ac:dyDescent="0.2"/>
    <row r="23368" x14ac:dyDescent="0.2"/>
    <row r="23369" x14ac:dyDescent="0.2"/>
    <row r="23370" x14ac:dyDescent="0.2"/>
    <row r="23371" x14ac:dyDescent="0.2"/>
    <row r="23372" x14ac:dyDescent="0.2"/>
    <row r="23373" x14ac:dyDescent="0.2"/>
    <row r="23374" x14ac:dyDescent="0.2"/>
    <row r="23375" x14ac:dyDescent="0.2"/>
    <row r="23376" x14ac:dyDescent="0.2"/>
    <row r="23377" x14ac:dyDescent="0.2"/>
    <row r="23378" x14ac:dyDescent="0.2"/>
    <row r="23379" x14ac:dyDescent="0.2"/>
    <row r="23380" x14ac:dyDescent="0.2"/>
    <row r="23381" x14ac:dyDescent="0.2"/>
    <row r="23382" x14ac:dyDescent="0.2"/>
    <row r="23383" x14ac:dyDescent="0.2"/>
    <row r="23384" x14ac:dyDescent="0.2"/>
    <row r="23385" x14ac:dyDescent="0.2"/>
    <row r="23386" x14ac:dyDescent="0.2"/>
    <row r="23387" x14ac:dyDescent="0.2"/>
    <row r="23388" x14ac:dyDescent="0.2"/>
    <row r="23389" x14ac:dyDescent="0.2"/>
    <row r="23390" x14ac:dyDescent="0.2"/>
    <row r="23391" x14ac:dyDescent="0.2"/>
    <row r="23392" x14ac:dyDescent="0.2"/>
    <row r="23393" x14ac:dyDescent="0.2"/>
    <row r="23394" x14ac:dyDescent="0.2"/>
    <row r="23395" x14ac:dyDescent="0.2"/>
    <row r="23396" x14ac:dyDescent="0.2"/>
    <row r="23397" x14ac:dyDescent="0.2"/>
    <row r="23398" x14ac:dyDescent="0.2"/>
    <row r="23399" x14ac:dyDescent="0.2"/>
    <row r="23400" x14ac:dyDescent="0.2"/>
    <row r="23401" x14ac:dyDescent="0.2"/>
    <row r="23402" x14ac:dyDescent="0.2"/>
    <row r="23403" x14ac:dyDescent="0.2"/>
    <row r="23404" x14ac:dyDescent="0.2"/>
    <row r="23405" x14ac:dyDescent="0.2"/>
    <row r="23406" x14ac:dyDescent="0.2"/>
    <row r="23407" x14ac:dyDescent="0.2"/>
    <row r="23408" x14ac:dyDescent="0.2"/>
    <row r="23409" x14ac:dyDescent="0.2"/>
    <row r="23410" x14ac:dyDescent="0.2"/>
    <row r="23411" x14ac:dyDescent="0.2"/>
    <row r="23412" x14ac:dyDescent="0.2"/>
    <row r="23413" x14ac:dyDescent="0.2"/>
    <row r="23414" x14ac:dyDescent="0.2"/>
    <row r="23415" x14ac:dyDescent="0.2"/>
    <row r="23416" x14ac:dyDescent="0.2"/>
    <row r="23417" x14ac:dyDescent="0.2"/>
    <row r="23418" x14ac:dyDescent="0.2"/>
    <row r="23419" x14ac:dyDescent="0.2"/>
    <row r="23420" x14ac:dyDescent="0.2"/>
    <row r="23421" x14ac:dyDescent="0.2"/>
    <row r="23422" x14ac:dyDescent="0.2"/>
    <row r="23423" x14ac:dyDescent="0.2"/>
    <row r="23424" x14ac:dyDescent="0.2"/>
    <row r="23425" x14ac:dyDescent="0.2"/>
    <row r="23426" x14ac:dyDescent="0.2"/>
    <row r="23427" x14ac:dyDescent="0.2"/>
    <row r="23428" x14ac:dyDescent="0.2"/>
    <row r="23429" x14ac:dyDescent="0.2"/>
    <row r="23430" x14ac:dyDescent="0.2"/>
    <row r="23431" x14ac:dyDescent="0.2"/>
    <row r="23432" x14ac:dyDescent="0.2"/>
    <row r="23433" x14ac:dyDescent="0.2"/>
    <row r="23434" x14ac:dyDescent="0.2"/>
    <row r="23435" x14ac:dyDescent="0.2"/>
    <row r="23436" x14ac:dyDescent="0.2"/>
    <row r="23437" x14ac:dyDescent="0.2"/>
    <row r="23438" x14ac:dyDescent="0.2"/>
    <row r="23439" x14ac:dyDescent="0.2"/>
    <row r="23440" x14ac:dyDescent="0.2"/>
    <row r="23441" x14ac:dyDescent="0.2"/>
    <row r="23442" x14ac:dyDescent="0.2"/>
    <row r="23443" x14ac:dyDescent="0.2"/>
    <row r="23444" x14ac:dyDescent="0.2"/>
    <row r="23445" x14ac:dyDescent="0.2"/>
    <row r="23446" x14ac:dyDescent="0.2"/>
    <row r="23447" x14ac:dyDescent="0.2"/>
    <row r="23448" x14ac:dyDescent="0.2"/>
    <row r="23449" x14ac:dyDescent="0.2"/>
    <row r="23450" x14ac:dyDescent="0.2"/>
    <row r="23451" x14ac:dyDescent="0.2"/>
    <row r="23452" x14ac:dyDescent="0.2"/>
    <row r="23453" x14ac:dyDescent="0.2"/>
    <row r="23454" x14ac:dyDescent="0.2"/>
    <row r="23455" x14ac:dyDescent="0.2"/>
    <row r="23456" x14ac:dyDescent="0.2"/>
    <row r="23457" x14ac:dyDescent="0.2"/>
    <row r="23458" x14ac:dyDescent="0.2"/>
    <row r="23459" x14ac:dyDescent="0.2"/>
    <row r="23460" x14ac:dyDescent="0.2"/>
    <row r="23461" x14ac:dyDescent="0.2"/>
    <row r="23462" x14ac:dyDescent="0.2"/>
    <row r="23463" x14ac:dyDescent="0.2"/>
    <row r="23464" x14ac:dyDescent="0.2"/>
    <row r="23465" x14ac:dyDescent="0.2"/>
    <row r="23466" x14ac:dyDescent="0.2"/>
    <row r="23467" x14ac:dyDescent="0.2"/>
    <row r="23468" x14ac:dyDescent="0.2"/>
    <row r="23469" x14ac:dyDescent="0.2"/>
    <row r="23470" x14ac:dyDescent="0.2"/>
    <row r="23471" x14ac:dyDescent="0.2"/>
    <row r="23472" x14ac:dyDescent="0.2"/>
    <row r="23473" x14ac:dyDescent="0.2"/>
    <row r="23474" x14ac:dyDescent="0.2"/>
    <row r="23475" x14ac:dyDescent="0.2"/>
    <row r="23476" x14ac:dyDescent="0.2"/>
    <row r="23477" x14ac:dyDescent="0.2"/>
    <row r="23478" x14ac:dyDescent="0.2"/>
    <row r="23479" x14ac:dyDescent="0.2"/>
    <row r="23480" x14ac:dyDescent="0.2"/>
    <row r="23481" x14ac:dyDescent="0.2"/>
    <row r="23482" x14ac:dyDescent="0.2"/>
    <row r="23483" x14ac:dyDescent="0.2"/>
    <row r="23484" x14ac:dyDescent="0.2"/>
    <row r="23485" x14ac:dyDescent="0.2"/>
    <row r="23486" x14ac:dyDescent="0.2"/>
    <row r="23487" x14ac:dyDescent="0.2"/>
    <row r="23488" x14ac:dyDescent="0.2"/>
    <row r="23489" x14ac:dyDescent="0.2"/>
    <row r="23490" x14ac:dyDescent="0.2"/>
    <row r="23491" x14ac:dyDescent="0.2"/>
    <row r="23492" x14ac:dyDescent="0.2"/>
    <row r="23493" x14ac:dyDescent="0.2"/>
    <row r="23494" x14ac:dyDescent="0.2"/>
    <row r="23495" x14ac:dyDescent="0.2"/>
    <row r="23496" x14ac:dyDescent="0.2"/>
    <row r="23497" x14ac:dyDescent="0.2"/>
    <row r="23498" x14ac:dyDescent="0.2"/>
    <row r="23499" x14ac:dyDescent="0.2"/>
    <row r="23500" x14ac:dyDescent="0.2"/>
    <row r="23501" x14ac:dyDescent="0.2"/>
    <row r="23502" x14ac:dyDescent="0.2"/>
    <row r="23503" x14ac:dyDescent="0.2"/>
    <row r="23504" x14ac:dyDescent="0.2"/>
    <row r="23505" x14ac:dyDescent="0.2"/>
    <row r="23506" x14ac:dyDescent="0.2"/>
    <row r="23507" x14ac:dyDescent="0.2"/>
    <row r="23508" x14ac:dyDescent="0.2"/>
    <row r="23509" x14ac:dyDescent="0.2"/>
    <row r="23510" x14ac:dyDescent="0.2"/>
    <row r="23511" x14ac:dyDescent="0.2"/>
    <row r="23512" x14ac:dyDescent="0.2"/>
    <row r="23513" x14ac:dyDescent="0.2"/>
    <row r="23514" x14ac:dyDescent="0.2"/>
    <row r="23515" x14ac:dyDescent="0.2"/>
    <row r="23516" x14ac:dyDescent="0.2"/>
    <row r="23517" x14ac:dyDescent="0.2"/>
    <row r="23518" x14ac:dyDescent="0.2"/>
    <row r="23519" x14ac:dyDescent="0.2"/>
    <row r="23520" x14ac:dyDescent="0.2"/>
    <row r="23521" x14ac:dyDescent="0.2"/>
    <row r="23522" x14ac:dyDescent="0.2"/>
    <row r="23523" x14ac:dyDescent="0.2"/>
    <row r="23524" x14ac:dyDescent="0.2"/>
    <row r="23525" x14ac:dyDescent="0.2"/>
    <row r="23526" x14ac:dyDescent="0.2"/>
    <row r="23527" x14ac:dyDescent="0.2"/>
    <row r="23528" x14ac:dyDescent="0.2"/>
    <row r="23529" x14ac:dyDescent="0.2"/>
    <row r="23530" x14ac:dyDescent="0.2"/>
    <row r="23531" x14ac:dyDescent="0.2"/>
    <row r="23532" x14ac:dyDescent="0.2"/>
    <row r="23533" x14ac:dyDescent="0.2"/>
    <row r="23534" x14ac:dyDescent="0.2"/>
    <row r="23535" x14ac:dyDescent="0.2"/>
    <row r="23536" x14ac:dyDescent="0.2"/>
    <row r="23537" x14ac:dyDescent="0.2"/>
    <row r="23538" x14ac:dyDescent="0.2"/>
    <row r="23539" x14ac:dyDescent="0.2"/>
    <row r="23540" x14ac:dyDescent="0.2"/>
    <row r="23541" x14ac:dyDescent="0.2"/>
    <row r="23542" x14ac:dyDescent="0.2"/>
    <row r="23543" x14ac:dyDescent="0.2"/>
    <row r="23544" x14ac:dyDescent="0.2"/>
    <row r="23545" x14ac:dyDescent="0.2"/>
    <row r="23546" x14ac:dyDescent="0.2"/>
    <row r="23547" x14ac:dyDescent="0.2"/>
    <row r="23548" x14ac:dyDescent="0.2"/>
    <row r="23549" x14ac:dyDescent="0.2"/>
    <row r="23550" x14ac:dyDescent="0.2"/>
    <row r="23551" x14ac:dyDescent="0.2"/>
    <row r="23552" x14ac:dyDescent="0.2"/>
    <row r="23553" x14ac:dyDescent="0.2"/>
    <row r="23554" x14ac:dyDescent="0.2"/>
    <row r="23555" x14ac:dyDescent="0.2"/>
    <row r="23556" x14ac:dyDescent="0.2"/>
    <row r="23557" x14ac:dyDescent="0.2"/>
    <row r="23558" x14ac:dyDescent="0.2"/>
    <row r="23559" x14ac:dyDescent="0.2"/>
    <row r="23560" x14ac:dyDescent="0.2"/>
    <row r="23561" x14ac:dyDescent="0.2"/>
    <row r="23562" x14ac:dyDescent="0.2"/>
    <row r="23563" x14ac:dyDescent="0.2"/>
    <row r="23564" x14ac:dyDescent="0.2"/>
    <row r="23565" x14ac:dyDescent="0.2"/>
    <row r="23566" x14ac:dyDescent="0.2"/>
    <row r="23567" x14ac:dyDescent="0.2"/>
    <row r="23568" x14ac:dyDescent="0.2"/>
    <row r="23569" x14ac:dyDescent="0.2"/>
    <row r="23570" x14ac:dyDescent="0.2"/>
    <row r="23571" x14ac:dyDescent="0.2"/>
    <row r="23572" x14ac:dyDescent="0.2"/>
    <row r="23573" x14ac:dyDescent="0.2"/>
    <row r="23574" x14ac:dyDescent="0.2"/>
    <row r="23575" x14ac:dyDescent="0.2"/>
    <row r="23576" x14ac:dyDescent="0.2"/>
    <row r="23577" x14ac:dyDescent="0.2"/>
    <row r="23578" x14ac:dyDescent="0.2"/>
    <row r="23579" x14ac:dyDescent="0.2"/>
    <row r="23580" x14ac:dyDescent="0.2"/>
    <row r="23581" x14ac:dyDescent="0.2"/>
    <row r="23582" x14ac:dyDescent="0.2"/>
    <row r="23583" x14ac:dyDescent="0.2"/>
    <row r="23584" x14ac:dyDescent="0.2"/>
    <row r="23585" x14ac:dyDescent="0.2"/>
    <row r="23586" x14ac:dyDescent="0.2"/>
    <row r="23587" x14ac:dyDescent="0.2"/>
    <row r="23588" x14ac:dyDescent="0.2"/>
    <row r="23589" x14ac:dyDescent="0.2"/>
    <row r="23590" x14ac:dyDescent="0.2"/>
    <row r="23591" x14ac:dyDescent="0.2"/>
    <row r="23592" x14ac:dyDescent="0.2"/>
    <row r="23593" x14ac:dyDescent="0.2"/>
    <row r="23594" x14ac:dyDescent="0.2"/>
    <row r="23595" x14ac:dyDescent="0.2"/>
    <row r="23596" x14ac:dyDescent="0.2"/>
    <row r="23597" x14ac:dyDescent="0.2"/>
    <row r="23598" x14ac:dyDescent="0.2"/>
    <row r="23599" x14ac:dyDescent="0.2"/>
    <row r="23600" x14ac:dyDescent="0.2"/>
    <row r="23601" x14ac:dyDescent="0.2"/>
    <row r="23602" x14ac:dyDescent="0.2"/>
    <row r="23603" x14ac:dyDescent="0.2"/>
    <row r="23604" x14ac:dyDescent="0.2"/>
    <row r="23605" x14ac:dyDescent="0.2"/>
    <row r="23606" x14ac:dyDescent="0.2"/>
    <row r="23607" x14ac:dyDescent="0.2"/>
    <row r="23608" x14ac:dyDescent="0.2"/>
    <row r="23609" x14ac:dyDescent="0.2"/>
    <row r="23610" x14ac:dyDescent="0.2"/>
    <row r="23611" x14ac:dyDescent="0.2"/>
    <row r="23612" x14ac:dyDescent="0.2"/>
    <row r="23613" x14ac:dyDescent="0.2"/>
    <row r="23614" x14ac:dyDescent="0.2"/>
    <row r="23615" x14ac:dyDescent="0.2"/>
    <row r="23616" x14ac:dyDescent="0.2"/>
    <row r="23617" x14ac:dyDescent="0.2"/>
    <row r="23618" x14ac:dyDescent="0.2"/>
    <row r="23619" x14ac:dyDescent="0.2"/>
    <row r="23620" x14ac:dyDescent="0.2"/>
    <row r="23621" x14ac:dyDescent="0.2"/>
    <row r="23622" x14ac:dyDescent="0.2"/>
    <row r="23623" x14ac:dyDescent="0.2"/>
    <row r="23624" x14ac:dyDescent="0.2"/>
    <row r="23625" x14ac:dyDescent="0.2"/>
    <row r="23626" x14ac:dyDescent="0.2"/>
    <row r="23627" x14ac:dyDescent="0.2"/>
    <row r="23628" x14ac:dyDescent="0.2"/>
    <row r="23629" x14ac:dyDescent="0.2"/>
    <row r="23630" x14ac:dyDescent="0.2"/>
    <row r="23631" x14ac:dyDescent="0.2"/>
    <row r="23632" x14ac:dyDescent="0.2"/>
    <row r="23633" x14ac:dyDescent="0.2"/>
    <row r="23634" x14ac:dyDescent="0.2"/>
    <row r="23635" x14ac:dyDescent="0.2"/>
    <row r="23636" x14ac:dyDescent="0.2"/>
    <row r="23637" x14ac:dyDescent="0.2"/>
    <row r="23638" x14ac:dyDescent="0.2"/>
    <row r="23639" x14ac:dyDescent="0.2"/>
    <row r="23640" x14ac:dyDescent="0.2"/>
    <row r="23641" x14ac:dyDescent="0.2"/>
    <row r="23642" x14ac:dyDescent="0.2"/>
    <row r="23643" x14ac:dyDescent="0.2"/>
    <row r="23644" x14ac:dyDescent="0.2"/>
    <row r="23645" x14ac:dyDescent="0.2"/>
    <row r="23646" x14ac:dyDescent="0.2"/>
    <row r="23647" x14ac:dyDescent="0.2"/>
    <row r="23648" x14ac:dyDescent="0.2"/>
    <row r="23649" x14ac:dyDescent="0.2"/>
    <row r="23650" x14ac:dyDescent="0.2"/>
    <row r="23651" x14ac:dyDescent="0.2"/>
    <row r="23652" x14ac:dyDescent="0.2"/>
    <row r="23653" x14ac:dyDescent="0.2"/>
    <row r="23654" x14ac:dyDescent="0.2"/>
    <row r="23655" x14ac:dyDescent="0.2"/>
    <row r="23656" x14ac:dyDescent="0.2"/>
    <row r="23657" x14ac:dyDescent="0.2"/>
    <row r="23658" x14ac:dyDescent="0.2"/>
    <row r="23659" x14ac:dyDescent="0.2"/>
    <row r="23660" x14ac:dyDescent="0.2"/>
    <row r="23661" x14ac:dyDescent="0.2"/>
    <row r="23662" x14ac:dyDescent="0.2"/>
    <row r="23663" x14ac:dyDescent="0.2"/>
    <row r="23664" x14ac:dyDescent="0.2"/>
    <row r="23665" x14ac:dyDescent="0.2"/>
    <row r="23666" x14ac:dyDescent="0.2"/>
    <row r="23667" x14ac:dyDescent="0.2"/>
    <row r="23668" x14ac:dyDescent="0.2"/>
    <row r="23669" x14ac:dyDescent="0.2"/>
    <row r="23670" x14ac:dyDescent="0.2"/>
    <row r="23671" x14ac:dyDescent="0.2"/>
    <row r="23672" x14ac:dyDescent="0.2"/>
    <row r="23673" x14ac:dyDescent="0.2"/>
    <row r="23674" x14ac:dyDescent="0.2"/>
    <row r="23675" x14ac:dyDescent="0.2"/>
    <row r="23676" x14ac:dyDescent="0.2"/>
    <row r="23677" x14ac:dyDescent="0.2"/>
    <row r="23678" x14ac:dyDescent="0.2"/>
    <row r="23679" x14ac:dyDescent="0.2"/>
    <row r="23680" x14ac:dyDescent="0.2"/>
    <row r="23681" x14ac:dyDescent="0.2"/>
    <row r="23682" x14ac:dyDescent="0.2"/>
    <row r="23683" x14ac:dyDescent="0.2"/>
    <row r="23684" x14ac:dyDescent="0.2"/>
    <row r="23685" x14ac:dyDescent="0.2"/>
    <row r="23686" x14ac:dyDescent="0.2"/>
    <row r="23687" x14ac:dyDescent="0.2"/>
    <row r="23688" x14ac:dyDescent="0.2"/>
    <row r="23689" x14ac:dyDescent="0.2"/>
    <row r="23690" x14ac:dyDescent="0.2"/>
    <row r="23691" x14ac:dyDescent="0.2"/>
    <row r="23692" x14ac:dyDescent="0.2"/>
    <row r="23693" x14ac:dyDescent="0.2"/>
    <row r="23694" x14ac:dyDescent="0.2"/>
    <row r="23695" x14ac:dyDescent="0.2"/>
    <row r="23696" x14ac:dyDescent="0.2"/>
    <row r="23697" x14ac:dyDescent="0.2"/>
    <row r="23698" x14ac:dyDescent="0.2"/>
    <row r="23699" x14ac:dyDescent="0.2"/>
    <row r="23700" x14ac:dyDescent="0.2"/>
    <row r="23701" x14ac:dyDescent="0.2"/>
    <row r="23702" x14ac:dyDescent="0.2"/>
    <row r="23703" x14ac:dyDescent="0.2"/>
    <row r="23704" x14ac:dyDescent="0.2"/>
    <row r="23705" x14ac:dyDescent="0.2"/>
    <row r="23706" x14ac:dyDescent="0.2"/>
    <row r="23707" x14ac:dyDescent="0.2"/>
    <row r="23708" x14ac:dyDescent="0.2"/>
    <row r="23709" x14ac:dyDescent="0.2"/>
    <row r="23710" x14ac:dyDescent="0.2"/>
    <row r="23711" x14ac:dyDescent="0.2"/>
    <row r="23712" x14ac:dyDescent="0.2"/>
    <row r="23713" x14ac:dyDescent="0.2"/>
    <row r="23714" x14ac:dyDescent="0.2"/>
    <row r="23715" x14ac:dyDescent="0.2"/>
    <row r="23716" x14ac:dyDescent="0.2"/>
    <row r="23717" x14ac:dyDescent="0.2"/>
    <row r="23718" x14ac:dyDescent="0.2"/>
    <row r="23719" x14ac:dyDescent="0.2"/>
    <row r="23720" x14ac:dyDescent="0.2"/>
    <row r="23721" x14ac:dyDescent="0.2"/>
    <row r="23722" x14ac:dyDescent="0.2"/>
    <row r="23723" x14ac:dyDescent="0.2"/>
    <row r="23724" x14ac:dyDescent="0.2"/>
    <row r="23725" x14ac:dyDescent="0.2"/>
    <row r="23726" x14ac:dyDescent="0.2"/>
    <row r="23727" x14ac:dyDescent="0.2"/>
    <row r="23728" x14ac:dyDescent="0.2"/>
    <row r="23729" x14ac:dyDescent="0.2"/>
    <row r="23730" x14ac:dyDescent="0.2"/>
    <row r="23731" x14ac:dyDescent="0.2"/>
    <row r="23732" x14ac:dyDescent="0.2"/>
    <row r="23733" x14ac:dyDescent="0.2"/>
    <row r="23734" x14ac:dyDescent="0.2"/>
    <row r="23735" x14ac:dyDescent="0.2"/>
    <row r="23736" x14ac:dyDescent="0.2"/>
    <row r="23737" x14ac:dyDescent="0.2"/>
    <row r="23738" x14ac:dyDescent="0.2"/>
    <row r="23739" x14ac:dyDescent="0.2"/>
    <row r="23740" x14ac:dyDescent="0.2"/>
    <row r="23741" x14ac:dyDescent="0.2"/>
    <row r="23742" x14ac:dyDescent="0.2"/>
    <row r="23743" x14ac:dyDescent="0.2"/>
    <row r="23744" x14ac:dyDescent="0.2"/>
    <row r="23745" x14ac:dyDescent="0.2"/>
    <row r="23746" x14ac:dyDescent="0.2"/>
    <row r="23747" x14ac:dyDescent="0.2"/>
    <row r="23748" x14ac:dyDescent="0.2"/>
    <row r="23749" x14ac:dyDescent="0.2"/>
    <row r="23750" x14ac:dyDescent="0.2"/>
    <row r="23751" x14ac:dyDescent="0.2"/>
    <row r="23752" x14ac:dyDescent="0.2"/>
    <row r="23753" x14ac:dyDescent="0.2"/>
    <row r="23754" x14ac:dyDescent="0.2"/>
    <row r="23755" x14ac:dyDescent="0.2"/>
    <row r="23756" x14ac:dyDescent="0.2"/>
    <row r="23757" x14ac:dyDescent="0.2"/>
    <row r="23758" x14ac:dyDescent="0.2"/>
    <row r="23759" x14ac:dyDescent="0.2"/>
    <row r="23760" x14ac:dyDescent="0.2"/>
    <row r="23761" x14ac:dyDescent="0.2"/>
    <row r="23762" x14ac:dyDescent="0.2"/>
    <row r="23763" x14ac:dyDescent="0.2"/>
    <row r="23764" x14ac:dyDescent="0.2"/>
    <row r="23765" x14ac:dyDescent="0.2"/>
    <row r="23766" x14ac:dyDescent="0.2"/>
    <row r="23767" x14ac:dyDescent="0.2"/>
    <row r="23768" x14ac:dyDescent="0.2"/>
    <row r="23769" x14ac:dyDescent="0.2"/>
    <row r="23770" x14ac:dyDescent="0.2"/>
    <row r="23771" x14ac:dyDescent="0.2"/>
    <row r="23772" x14ac:dyDescent="0.2"/>
    <row r="23773" x14ac:dyDescent="0.2"/>
    <row r="23774" x14ac:dyDescent="0.2"/>
    <row r="23775" x14ac:dyDescent="0.2"/>
    <row r="23776" x14ac:dyDescent="0.2"/>
    <row r="23777" x14ac:dyDescent="0.2"/>
    <row r="23778" x14ac:dyDescent="0.2"/>
    <row r="23779" x14ac:dyDescent="0.2"/>
    <row r="23780" x14ac:dyDescent="0.2"/>
    <row r="23781" x14ac:dyDescent="0.2"/>
    <row r="23782" x14ac:dyDescent="0.2"/>
    <row r="23783" x14ac:dyDescent="0.2"/>
    <row r="23784" x14ac:dyDescent="0.2"/>
    <row r="23785" x14ac:dyDescent="0.2"/>
    <row r="23786" x14ac:dyDescent="0.2"/>
    <row r="23787" x14ac:dyDescent="0.2"/>
    <row r="23788" x14ac:dyDescent="0.2"/>
    <row r="23789" x14ac:dyDescent="0.2"/>
    <row r="23790" x14ac:dyDescent="0.2"/>
    <row r="23791" x14ac:dyDescent="0.2"/>
    <row r="23792" x14ac:dyDescent="0.2"/>
    <row r="23793" x14ac:dyDescent="0.2"/>
    <row r="23794" x14ac:dyDescent="0.2"/>
    <row r="23795" x14ac:dyDescent="0.2"/>
    <row r="23796" x14ac:dyDescent="0.2"/>
    <row r="23797" x14ac:dyDescent="0.2"/>
    <row r="23798" x14ac:dyDescent="0.2"/>
    <row r="23799" x14ac:dyDescent="0.2"/>
    <row r="23800" x14ac:dyDescent="0.2"/>
    <row r="23801" x14ac:dyDescent="0.2"/>
    <row r="23802" x14ac:dyDescent="0.2"/>
    <row r="23803" x14ac:dyDescent="0.2"/>
    <row r="23804" x14ac:dyDescent="0.2"/>
    <row r="23805" x14ac:dyDescent="0.2"/>
    <row r="23806" x14ac:dyDescent="0.2"/>
    <row r="23807" x14ac:dyDescent="0.2"/>
    <row r="23808" x14ac:dyDescent="0.2"/>
    <row r="23809" x14ac:dyDescent="0.2"/>
    <row r="23810" x14ac:dyDescent="0.2"/>
    <row r="23811" x14ac:dyDescent="0.2"/>
    <row r="23812" x14ac:dyDescent="0.2"/>
    <row r="23813" x14ac:dyDescent="0.2"/>
    <row r="23814" x14ac:dyDescent="0.2"/>
    <row r="23815" x14ac:dyDescent="0.2"/>
    <row r="23816" x14ac:dyDescent="0.2"/>
    <row r="23817" x14ac:dyDescent="0.2"/>
    <row r="23818" x14ac:dyDescent="0.2"/>
    <row r="23819" x14ac:dyDescent="0.2"/>
    <row r="23820" x14ac:dyDescent="0.2"/>
    <row r="23821" x14ac:dyDescent="0.2"/>
    <row r="23822" x14ac:dyDescent="0.2"/>
    <row r="23823" x14ac:dyDescent="0.2"/>
    <row r="23824" x14ac:dyDescent="0.2"/>
    <row r="23825" x14ac:dyDescent="0.2"/>
    <row r="23826" x14ac:dyDescent="0.2"/>
    <row r="23827" x14ac:dyDescent="0.2"/>
    <row r="23828" x14ac:dyDescent="0.2"/>
    <row r="23829" x14ac:dyDescent="0.2"/>
    <row r="23830" x14ac:dyDescent="0.2"/>
    <row r="23831" x14ac:dyDescent="0.2"/>
    <row r="23832" x14ac:dyDescent="0.2"/>
    <row r="23833" x14ac:dyDescent="0.2"/>
    <row r="23834" x14ac:dyDescent="0.2"/>
    <row r="23835" x14ac:dyDescent="0.2"/>
    <row r="23836" x14ac:dyDescent="0.2"/>
    <row r="23837" x14ac:dyDescent="0.2"/>
    <row r="23838" x14ac:dyDescent="0.2"/>
    <row r="23839" x14ac:dyDescent="0.2"/>
    <row r="23840" x14ac:dyDescent="0.2"/>
    <row r="23841" x14ac:dyDescent="0.2"/>
    <row r="23842" x14ac:dyDescent="0.2"/>
    <row r="23843" x14ac:dyDescent="0.2"/>
    <row r="23844" x14ac:dyDescent="0.2"/>
    <row r="23845" x14ac:dyDescent="0.2"/>
    <row r="23846" x14ac:dyDescent="0.2"/>
    <row r="23847" x14ac:dyDescent="0.2"/>
    <row r="23848" x14ac:dyDescent="0.2"/>
    <row r="23849" x14ac:dyDescent="0.2"/>
    <row r="23850" x14ac:dyDescent="0.2"/>
    <row r="23851" x14ac:dyDescent="0.2"/>
    <row r="23852" x14ac:dyDescent="0.2"/>
    <row r="23853" x14ac:dyDescent="0.2"/>
    <row r="23854" x14ac:dyDescent="0.2"/>
    <row r="23855" x14ac:dyDescent="0.2"/>
    <row r="23856" x14ac:dyDescent="0.2"/>
    <row r="23857" x14ac:dyDescent="0.2"/>
    <row r="23858" x14ac:dyDescent="0.2"/>
    <row r="23859" x14ac:dyDescent="0.2"/>
    <row r="23860" x14ac:dyDescent="0.2"/>
    <row r="23861" x14ac:dyDescent="0.2"/>
    <row r="23862" x14ac:dyDescent="0.2"/>
    <row r="23863" x14ac:dyDescent="0.2"/>
    <row r="23864" x14ac:dyDescent="0.2"/>
    <row r="23865" x14ac:dyDescent="0.2"/>
    <row r="23866" x14ac:dyDescent="0.2"/>
    <row r="23867" x14ac:dyDescent="0.2"/>
    <row r="23868" x14ac:dyDescent="0.2"/>
    <row r="23869" x14ac:dyDescent="0.2"/>
    <row r="23870" x14ac:dyDescent="0.2"/>
    <row r="23871" x14ac:dyDescent="0.2"/>
    <row r="23872" x14ac:dyDescent="0.2"/>
    <row r="23873" x14ac:dyDescent="0.2"/>
    <row r="23874" x14ac:dyDescent="0.2"/>
    <row r="23875" x14ac:dyDescent="0.2"/>
    <row r="23876" x14ac:dyDescent="0.2"/>
    <row r="23877" x14ac:dyDescent="0.2"/>
    <row r="23878" x14ac:dyDescent="0.2"/>
    <row r="23879" x14ac:dyDescent="0.2"/>
    <row r="23880" x14ac:dyDescent="0.2"/>
    <row r="23881" x14ac:dyDescent="0.2"/>
    <row r="23882" x14ac:dyDescent="0.2"/>
    <row r="23883" x14ac:dyDescent="0.2"/>
    <row r="23884" x14ac:dyDescent="0.2"/>
    <row r="23885" x14ac:dyDescent="0.2"/>
    <row r="23886" x14ac:dyDescent="0.2"/>
    <row r="23887" x14ac:dyDescent="0.2"/>
    <row r="23888" x14ac:dyDescent="0.2"/>
    <row r="23889" x14ac:dyDescent="0.2"/>
    <row r="23890" x14ac:dyDescent="0.2"/>
    <row r="23891" x14ac:dyDescent="0.2"/>
    <row r="23892" x14ac:dyDescent="0.2"/>
    <row r="23893" x14ac:dyDescent="0.2"/>
    <row r="23894" x14ac:dyDescent="0.2"/>
    <row r="23895" x14ac:dyDescent="0.2"/>
    <row r="23896" x14ac:dyDescent="0.2"/>
    <row r="23897" x14ac:dyDescent="0.2"/>
    <row r="23898" x14ac:dyDescent="0.2"/>
    <row r="23899" x14ac:dyDescent="0.2"/>
    <row r="23900" x14ac:dyDescent="0.2"/>
    <row r="23901" x14ac:dyDescent="0.2"/>
    <row r="23902" x14ac:dyDescent="0.2"/>
    <row r="23903" x14ac:dyDescent="0.2"/>
    <row r="23904" x14ac:dyDescent="0.2"/>
    <row r="23905" x14ac:dyDescent="0.2"/>
    <row r="23906" x14ac:dyDescent="0.2"/>
    <row r="23907" x14ac:dyDescent="0.2"/>
    <row r="23908" x14ac:dyDescent="0.2"/>
    <row r="23909" x14ac:dyDescent="0.2"/>
    <row r="23910" x14ac:dyDescent="0.2"/>
    <row r="23911" x14ac:dyDescent="0.2"/>
    <row r="23912" x14ac:dyDescent="0.2"/>
    <row r="23913" x14ac:dyDescent="0.2"/>
    <row r="23914" x14ac:dyDescent="0.2"/>
    <row r="23915" x14ac:dyDescent="0.2"/>
    <row r="23916" x14ac:dyDescent="0.2"/>
    <row r="23917" x14ac:dyDescent="0.2"/>
    <row r="23918" x14ac:dyDescent="0.2"/>
    <row r="23919" x14ac:dyDescent="0.2"/>
    <row r="23920" x14ac:dyDescent="0.2"/>
    <row r="23921" x14ac:dyDescent="0.2"/>
    <row r="23922" x14ac:dyDescent="0.2"/>
    <row r="23923" x14ac:dyDescent="0.2"/>
    <row r="23924" x14ac:dyDescent="0.2"/>
    <row r="23925" x14ac:dyDescent="0.2"/>
    <row r="23926" x14ac:dyDescent="0.2"/>
    <row r="23927" x14ac:dyDescent="0.2"/>
    <row r="23928" x14ac:dyDescent="0.2"/>
    <row r="23929" x14ac:dyDescent="0.2"/>
    <row r="23930" x14ac:dyDescent="0.2"/>
    <row r="23931" x14ac:dyDescent="0.2"/>
    <row r="23932" x14ac:dyDescent="0.2"/>
    <row r="23933" x14ac:dyDescent="0.2"/>
    <row r="23934" x14ac:dyDescent="0.2"/>
    <row r="23935" x14ac:dyDescent="0.2"/>
    <row r="23936" x14ac:dyDescent="0.2"/>
    <row r="23937" x14ac:dyDescent="0.2"/>
    <row r="23938" x14ac:dyDescent="0.2"/>
    <row r="23939" x14ac:dyDescent="0.2"/>
    <row r="23940" x14ac:dyDescent="0.2"/>
    <row r="23941" x14ac:dyDescent="0.2"/>
    <row r="23942" x14ac:dyDescent="0.2"/>
    <row r="23943" x14ac:dyDescent="0.2"/>
    <row r="23944" x14ac:dyDescent="0.2"/>
    <row r="23945" x14ac:dyDescent="0.2"/>
    <row r="23946" x14ac:dyDescent="0.2"/>
    <row r="23947" x14ac:dyDescent="0.2"/>
    <row r="23948" x14ac:dyDescent="0.2"/>
    <row r="23949" x14ac:dyDescent="0.2"/>
    <row r="23950" x14ac:dyDescent="0.2"/>
    <row r="23951" x14ac:dyDescent="0.2"/>
    <row r="23952" x14ac:dyDescent="0.2"/>
    <row r="23953" x14ac:dyDescent="0.2"/>
    <row r="23954" x14ac:dyDescent="0.2"/>
    <row r="23955" x14ac:dyDescent="0.2"/>
    <row r="23956" x14ac:dyDescent="0.2"/>
    <row r="23957" x14ac:dyDescent="0.2"/>
    <row r="23958" x14ac:dyDescent="0.2"/>
    <row r="23959" x14ac:dyDescent="0.2"/>
    <row r="23960" x14ac:dyDescent="0.2"/>
    <row r="23961" x14ac:dyDescent="0.2"/>
    <row r="23962" x14ac:dyDescent="0.2"/>
    <row r="23963" x14ac:dyDescent="0.2"/>
    <row r="23964" x14ac:dyDescent="0.2"/>
    <row r="23965" x14ac:dyDescent="0.2"/>
    <row r="23966" x14ac:dyDescent="0.2"/>
    <row r="23967" x14ac:dyDescent="0.2"/>
    <row r="23968" x14ac:dyDescent="0.2"/>
    <row r="23969" x14ac:dyDescent="0.2"/>
    <row r="23970" x14ac:dyDescent="0.2"/>
    <row r="23971" x14ac:dyDescent="0.2"/>
    <row r="23972" x14ac:dyDescent="0.2"/>
    <row r="23973" x14ac:dyDescent="0.2"/>
    <row r="23974" x14ac:dyDescent="0.2"/>
    <row r="23975" x14ac:dyDescent="0.2"/>
    <row r="23976" x14ac:dyDescent="0.2"/>
    <row r="23977" x14ac:dyDescent="0.2"/>
    <row r="23978" x14ac:dyDescent="0.2"/>
    <row r="23979" x14ac:dyDescent="0.2"/>
    <row r="23980" x14ac:dyDescent="0.2"/>
    <row r="23981" x14ac:dyDescent="0.2"/>
    <row r="23982" x14ac:dyDescent="0.2"/>
    <row r="23983" x14ac:dyDescent="0.2"/>
    <row r="23984" x14ac:dyDescent="0.2"/>
    <row r="23985" x14ac:dyDescent="0.2"/>
    <row r="23986" x14ac:dyDescent="0.2"/>
    <row r="23987" x14ac:dyDescent="0.2"/>
    <row r="23988" x14ac:dyDescent="0.2"/>
    <row r="23989" x14ac:dyDescent="0.2"/>
    <row r="23990" x14ac:dyDescent="0.2"/>
    <row r="23991" x14ac:dyDescent="0.2"/>
    <row r="23992" x14ac:dyDescent="0.2"/>
    <row r="23993" x14ac:dyDescent="0.2"/>
    <row r="23994" x14ac:dyDescent="0.2"/>
    <row r="23995" x14ac:dyDescent="0.2"/>
    <row r="23996" x14ac:dyDescent="0.2"/>
    <row r="23997" x14ac:dyDescent="0.2"/>
    <row r="23998" x14ac:dyDescent="0.2"/>
    <row r="23999" x14ac:dyDescent="0.2"/>
    <row r="24000" x14ac:dyDescent="0.2"/>
    <row r="24001" x14ac:dyDescent="0.2"/>
    <row r="24002" x14ac:dyDescent="0.2"/>
    <row r="24003" x14ac:dyDescent="0.2"/>
    <row r="24004" x14ac:dyDescent="0.2"/>
    <row r="24005" x14ac:dyDescent="0.2"/>
    <row r="24006" x14ac:dyDescent="0.2"/>
    <row r="24007" x14ac:dyDescent="0.2"/>
    <row r="24008" x14ac:dyDescent="0.2"/>
    <row r="24009" x14ac:dyDescent="0.2"/>
    <row r="24010" x14ac:dyDescent="0.2"/>
    <row r="24011" x14ac:dyDescent="0.2"/>
    <row r="24012" x14ac:dyDescent="0.2"/>
    <row r="24013" x14ac:dyDescent="0.2"/>
    <row r="24014" x14ac:dyDescent="0.2"/>
    <row r="24015" x14ac:dyDescent="0.2"/>
    <row r="24016" x14ac:dyDescent="0.2"/>
    <row r="24017" x14ac:dyDescent="0.2"/>
    <row r="24018" x14ac:dyDescent="0.2"/>
    <row r="24019" x14ac:dyDescent="0.2"/>
    <row r="24020" x14ac:dyDescent="0.2"/>
    <row r="24021" x14ac:dyDescent="0.2"/>
    <row r="24022" x14ac:dyDescent="0.2"/>
    <row r="24023" x14ac:dyDescent="0.2"/>
    <row r="24024" x14ac:dyDescent="0.2"/>
    <row r="24025" x14ac:dyDescent="0.2"/>
    <row r="24026" x14ac:dyDescent="0.2"/>
    <row r="24027" x14ac:dyDescent="0.2"/>
    <row r="24028" x14ac:dyDescent="0.2"/>
    <row r="24029" x14ac:dyDescent="0.2"/>
    <row r="24030" x14ac:dyDescent="0.2"/>
    <row r="24031" x14ac:dyDescent="0.2"/>
    <row r="24032" x14ac:dyDescent="0.2"/>
    <row r="24033" x14ac:dyDescent="0.2"/>
    <row r="24034" x14ac:dyDescent="0.2"/>
    <row r="24035" x14ac:dyDescent="0.2"/>
    <row r="24036" x14ac:dyDescent="0.2"/>
    <row r="24037" x14ac:dyDescent="0.2"/>
    <row r="24038" x14ac:dyDescent="0.2"/>
    <row r="24039" x14ac:dyDescent="0.2"/>
    <row r="24040" x14ac:dyDescent="0.2"/>
    <row r="24041" x14ac:dyDescent="0.2"/>
    <row r="24042" x14ac:dyDescent="0.2"/>
    <row r="24043" x14ac:dyDescent="0.2"/>
    <row r="24044" x14ac:dyDescent="0.2"/>
    <row r="24045" x14ac:dyDescent="0.2"/>
    <row r="24046" x14ac:dyDescent="0.2"/>
    <row r="24047" x14ac:dyDescent="0.2"/>
    <row r="24048" x14ac:dyDescent="0.2"/>
    <row r="24049" x14ac:dyDescent="0.2"/>
    <row r="24050" x14ac:dyDescent="0.2"/>
    <row r="24051" x14ac:dyDescent="0.2"/>
    <row r="24052" x14ac:dyDescent="0.2"/>
    <row r="24053" x14ac:dyDescent="0.2"/>
    <row r="24054" x14ac:dyDescent="0.2"/>
    <row r="24055" x14ac:dyDescent="0.2"/>
    <row r="24056" x14ac:dyDescent="0.2"/>
    <row r="24057" x14ac:dyDescent="0.2"/>
    <row r="24058" x14ac:dyDescent="0.2"/>
    <row r="24059" x14ac:dyDescent="0.2"/>
    <row r="24060" x14ac:dyDescent="0.2"/>
    <row r="24061" x14ac:dyDescent="0.2"/>
    <row r="24062" x14ac:dyDescent="0.2"/>
    <row r="24063" x14ac:dyDescent="0.2"/>
    <row r="24064" x14ac:dyDescent="0.2"/>
    <row r="24065" x14ac:dyDescent="0.2"/>
    <row r="24066" x14ac:dyDescent="0.2"/>
    <row r="24067" x14ac:dyDescent="0.2"/>
    <row r="24068" x14ac:dyDescent="0.2"/>
    <row r="24069" x14ac:dyDescent="0.2"/>
    <row r="24070" x14ac:dyDescent="0.2"/>
    <row r="24071" x14ac:dyDescent="0.2"/>
    <row r="24072" x14ac:dyDescent="0.2"/>
    <row r="24073" x14ac:dyDescent="0.2"/>
    <row r="24074" x14ac:dyDescent="0.2"/>
    <row r="24075" x14ac:dyDescent="0.2"/>
    <row r="24076" x14ac:dyDescent="0.2"/>
    <row r="24077" x14ac:dyDescent="0.2"/>
    <row r="24078" x14ac:dyDescent="0.2"/>
    <row r="24079" x14ac:dyDescent="0.2"/>
    <row r="24080" x14ac:dyDescent="0.2"/>
    <row r="24081" x14ac:dyDescent="0.2"/>
    <row r="24082" x14ac:dyDescent="0.2"/>
    <row r="24083" x14ac:dyDescent="0.2"/>
    <row r="24084" x14ac:dyDescent="0.2"/>
    <row r="24085" x14ac:dyDescent="0.2"/>
    <row r="24086" x14ac:dyDescent="0.2"/>
    <row r="24087" x14ac:dyDescent="0.2"/>
    <row r="24088" x14ac:dyDescent="0.2"/>
    <row r="24089" x14ac:dyDescent="0.2"/>
    <row r="24090" x14ac:dyDescent="0.2"/>
    <row r="24091" x14ac:dyDescent="0.2"/>
    <row r="24092" x14ac:dyDescent="0.2"/>
    <row r="24093" x14ac:dyDescent="0.2"/>
    <row r="24094" x14ac:dyDescent="0.2"/>
    <row r="24095" x14ac:dyDescent="0.2"/>
    <row r="24096" x14ac:dyDescent="0.2"/>
    <row r="24097" x14ac:dyDescent="0.2"/>
    <row r="24098" x14ac:dyDescent="0.2"/>
    <row r="24099" x14ac:dyDescent="0.2"/>
    <row r="24100" x14ac:dyDescent="0.2"/>
    <row r="24101" x14ac:dyDescent="0.2"/>
    <row r="24102" x14ac:dyDescent="0.2"/>
    <row r="24103" x14ac:dyDescent="0.2"/>
    <row r="24104" x14ac:dyDescent="0.2"/>
    <row r="24105" x14ac:dyDescent="0.2"/>
    <row r="24106" x14ac:dyDescent="0.2"/>
    <row r="24107" x14ac:dyDescent="0.2"/>
    <row r="24108" x14ac:dyDescent="0.2"/>
    <row r="24109" x14ac:dyDescent="0.2"/>
    <row r="24110" x14ac:dyDescent="0.2"/>
    <row r="24111" x14ac:dyDescent="0.2"/>
    <row r="24112" x14ac:dyDescent="0.2"/>
    <row r="24113" x14ac:dyDescent="0.2"/>
    <row r="24114" x14ac:dyDescent="0.2"/>
    <row r="24115" x14ac:dyDescent="0.2"/>
    <row r="24116" x14ac:dyDescent="0.2"/>
    <row r="24117" x14ac:dyDescent="0.2"/>
    <row r="24118" x14ac:dyDescent="0.2"/>
    <row r="24119" x14ac:dyDescent="0.2"/>
    <row r="24120" x14ac:dyDescent="0.2"/>
    <row r="24121" x14ac:dyDescent="0.2"/>
    <row r="24122" x14ac:dyDescent="0.2"/>
    <row r="24123" x14ac:dyDescent="0.2"/>
    <row r="24124" x14ac:dyDescent="0.2"/>
    <row r="24125" x14ac:dyDescent="0.2"/>
    <row r="24126" x14ac:dyDescent="0.2"/>
    <row r="24127" x14ac:dyDescent="0.2"/>
    <row r="24128" x14ac:dyDescent="0.2"/>
    <row r="24129" x14ac:dyDescent="0.2"/>
    <row r="24130" x14ac:dyDescent="0.2"/>
    <row r="24131" x14ac:dyDescent="0.2"/>
    <row r="24132" x14ac:dyDescent="0.2"/>
    <row r="24133" x14ac:dyDescent="0.2"/>
    <row r="24134" x14ac:dyDescent="0.2"/>
    <row r="24135" x14ac:dyDescent="0.2"/>
    <row r="24136" x14ac:dyDescent="0.2"/>
    <row r="24137" x14ac:dyDescent="0.2"/>
    <row r="24138" x14ac:dyDescent="0.2"/>
    <row r="24139" x14ac:dyDescent="0.2"/>
    <row r="24140" x14ac:dyDescent="0.2"/>
    <row r="24141" x14ac:dyDescent="0.2"/>
    <row r="24142" x14ac:dyDescent="0.2"/>
    <row r="24143" x14ac:dyDescent="0.2"/>
    <row r="24144" x14ac:dyDescent="0.2"/>
    <row r="24145" x14ac:dyDescent="0.2"/>
    <row r="24146" x14ac:dyDescent="0.2"/>
    <row r="24147" x14ac:dyDescent="0.2"/>
    <row r="24148" x14ac:dyDescent="0.2"/>
    <row r="24149" x14ac:dyDescent="0.2"/>
    <row r="24150" x14ac:dyDescent="0.2"/>
    <row r="24151" x14ac:dyDescent="0.2"/>
    <row r="24152" x14ac:dyDescent="0.2"/>
    <row r="24153" x14ac:dyDescent="0.2"/>
    <row r="24154" x14ac:dyDescent="0.2"/>
    <row r="24155" x14ac:dyDescent="0.2"/>
    <row r="24156" x14ac:dyDescent="0.2"/>
    <row r="24157" x14ac:dyDescent="0.2"/>
    <row r="24158" x14ac:dyDescent="0.2"/>
    <row r="24159" x14ac:dyDescent="0.2"/>
    <row r="24160" x14ac:dyDescent="0.2"/>
    <row r="24161" x14ac:dyDescent="0.2"/>
    <row r="24162" x14ac:dyDescent="0.2"/>
    <row r="24163" x14ac:dyDescent="0.2"/>
    <row r="24164" x14ac:dyDescent="0.2"/>
    <row r="24165" x14ac:dyDescent="0.2"/>
    <row r="24166" x14ac:dyDescent="0.2"/>
    <row r="24167" x14ac:dyDescent="0.2"/>
    <row r="24168" x14ac:dyDescent="0.2"/>
    <row r="24169" x14ac:dyDescent="0.2"/>
    <row r="24170" x14ac:dyDescent="0.2"/>
    <row r="24171" x14ac:dyDescent="0.2"/>
    <row r="24172" x14ac:dyDescent="0.2"/>
    <row r="24173" x14ac:dyDescent="0.2"/>
    <row r="24174" x14ac:dyDescent="0.2"/>
    <row r="24175" x14ac:dyDescent="0.2"/>
    <row r="24176" x14ac:dyDescent="0.2"/>
    <row r="24177" x14ac:dyDescent="0.2"/>
    <row r="24178" x14ac:dyDescent="0.2"/>
    <row r="24179" x14ac:dyDescent="0.2"/>
    <row r="24180" x14ac:dyDescent="0.2"/>
    <row r="24181" x14ac:dyDescent="0.2"/>
    <row r="24182" x14ac:dyDescent="0.2"/>
    <row r="24183" x14ac:dyDescent="0.2"/>
    <row r="24184" x14ac:dyDescent="0.2"/>
    <row r="24185" x14ac:dyDescent="0.2"/>
    <row r="24186" x14ac:dyDescent="0.2"/>
    <row r="24187" x14ac:dyDescent="0.2"/>
    <row r="24188" x14ac:dyDescent="0.2"/>
    <row r="24189" x14ac:dyDescent="0.2"/>
    <row r="24190" x14ac:dyDescent="0.2"/>
    <row r="24191" x14ac:dyDescent="0.2"/>
    <row r="24192" x14ac:dyDescent="0.2"/>
    <row r="24193" x14ac:dyDescent="0.2"/>
    <row r="24194" x14ac:dyDescent="0.2"/>
    <row r="24195" x14ac:dyDescent="0.2"/>
    <row r="24196" x14ac:dyDescent="0.2"/>
    <row r="24197" x14ac:dyDescent="0.2"/>
    <row r="24198" x14ac:dyDescent="0.2"/>
    <row r="24199" x14ac:dyDescent="0.2"/>
    <row r="24200" x14ac:dyDescent="0.2"/>
    <row r="24201" x14ac:dyDescent="0.2"/>
    <row r="24202" x14ac:dyDescent="0.2"/>
    <row r="24203" x14ac:dyDescent="0.2"/>
    <row r="24204" x14ac:dyDescent="0.2"/>
    <row r="24205" x14ac:dyDescent="0.2"/>
    <row r="24206" x14ac:dyDescent="0.2"/>
    <row r="24207" x14ac:dyDescent="0.2"/>
    <row r="24208" x14ac:dyDescent="0.2"/>
    <row r="24209" x14ac:dyDescent="0.2"/>
    <row r="24210" x14ac:dyDescent="0.2"/>
    <row r="24211" x14ac:dyDescent="0.2"/>
    <row r="24212" x14ac:dyDescent="0.2"/>
    <row r="24213" x14ac:dyDescent="0.2"/>
    <row r="24214" x14ac:dyDescent="0.2"/>
    <row r="24215" x14ac:dyDescent="0.2"/>
    <row r="24216" x14ac:dyDescent="0.2"/>
    <row r="24217" x14ac:dyDescent="0.2"/>
    <row r="24218" x14ac:dyDescent="0.2"/>
    <row r="24219" x14ac:dyDescent="0.2"/>
    <row r="24220" x14ac:dyDescent="0.2"/>
    <row r="24221" x14ac:dyDescent="0.2"/>
    <row r="24222" x14ac:dyDescent="0.2"/>
    <row r="24223" x14ac:dyDescent="0.2"/>
    <row r="24224" x14ac:dyDescent="0.2"/>
    <row r="24225" x14ac:dyDescent="0.2"/>
    <row r="24226" x14ac:dyDescent="0.2"/>
    <row r="24227" x14ac:dyDescent="0.2"/>
    <row r="24228" x14ac:dyDescent="0.2"/>
    <row r="24229" x14ac:dyDescent="0.2"/>
    <row r="24230" x14ac:dyDescent="0.2"/>
    <row r="24231" x14ac:dyDescent="0.2"/>
    <row r="24232" x14ac:dyDescent="0.2"/>
    <row r="24233" x14ac:dyDescent="0.2"/>
    <row r="24234" x14ac:dyDescent="0.2"/>
    <row r="24235" x14ac:dyDescent="0.2"/>
    <row r="24236" x14ac:dyDescent="0.2"/>
    <row r="24237" x14ac:dyDescent="0.2"/>
    <row r="24238" x14ac:dyDescent="0.2"/>
    <row r="24239" x14ac:dyDescent="0.2"/>
    <row r="24240" x14ac:dyDescent="0.2"/>
    <row r="24241" x14ac:dyDescent="0.2"/>
    <row r="24242" x14ac:dyDescent="0.2"/>
    <row r="24243" x14ac:dyDescent="0.2"/>
    <row r="24244" x14ac:dyDescent="0.2"/>
    <row r="24245" x14ac:dyDescent="0.2"/>
    <row r="24246" x14ac:dyDescent="0.2"/>
    <row r="24247" x14ac:dyDescent="0.2"/>
    <row r="24248" x14ac:dyDescent="0.2"/>
    <row r="24249" x14ac:dyDescent="0.2"/>
    <row r="24250" x14ac:dyDescent="0.2"/>
    <row r="24251" x14ac:dyDescent="0.2"/>
    <row r="24252" x14ac:dyDescent="0.2"/>
    <row r="24253" x14ac:dyDescent="0.2"/>
    <row r="24254" x14ac:dyDescent="0.2"/>
    <row r="24255" x14ac:dyDescent="0.2"/>
    <row r="24256" x14ac:dyDescent="0.2"/>
    <row r="24257" x14ac:dyDescent="0.2"/>
    <row r="24258" x14ac:dyDescent="0.2"/>
    <row r="24259" x14ac:dyDescent="0.2"/>
    <row r="24260" x14ac:dyDescent="0.2"/>
    <row r="24261" x14ac:dyDescent="0.2"/>
    <row r="24262" x14ac:dyDescent="0.2"/>
    <row r="24263" x14ac:dyDescent="0.2"/>
    <row r="24264" x14ac:dyDescent="0.2"/>
    <row r="24265" x14ac:dyDescent="0.2"/>
    <row r="24266" x14ac:dyDescent="0.2"/>
    <row r="24267" x14ac:dyDescent="0.2"/>
    <row r="24268" x14ac:dyDescent="0.2"/>
    <row r="24269" x14ac:dyDescent="0.2"/>
    <row r="24270" x14ac:dyDescent="0.2"/>
    <row r="24271" x14ac:dyDescent="0.2"/>
    <row r="24272" x14ac:dyDescent="0.2"/>
    <row r="24273" x14ac:dyDescent="0.2"/>
    <row r="24274" x14ac:dyDescent="0.2"/>
    <row r="24275" x14ac:dyDescent="0.2"/>
    <row r="24276" x14ac:dyDescent="0.2"/>
    <row r="24277" x14ac:dyDescent="0.2"/>
    <row r="24278" x14ac:dyDescent="0.2"/>
    <row r="24279" x14ac:dyDescent="0.2"/>
    <row r="24280" x14ac:dyDescent="0.2"/>
    <row r="24281" x14ac:dyDescent="0.2"/>
    <row r="24282" x14ac:dyDescent="0.2"/>
    <row r="24283" x14ac:dyDescent="0.2"/>
    <row r="24284" x14ac:dyDescent="0.2"/>
    <row r="24285" x14ac:dyDescent="0.2"/>
    <row r="24286" x14ac:dyDescent="0.2"/>
    <row r="24287" x14ac:dyDescent="0.2"/>
    <row r="24288" x14ac:dyDescent="0.2"/>
    <row r="24289" x14ac:dyDescent="0.2"/>
    <row r="24290" x14ac:dyDescent="0.2"/>
    <row r="24291" x14ac:dyDescent="0.2"/>
    <row r="24292" x14ac:dyDescent="0.2"/>
    <row r="24293" x14ac:dyDescent="0.2"/>
    <row r="24294" x14ac:dyDescent="0.2"/>
    <row r="24295" x14ac:dyDescent="0.2"/>
    <row r="24296" x14ac:dyDescent="0.2"/>
    <row r="24297" x14ac:dyDescent="0.2"/>
    <row r="24298" x14ac:dyDescent="0.2"/>
    <row r="24299" x14ac:dyDescent="0.2"/>
    <row r="24300" x14ac:dyDescent="0.2"/>
    <row r="24301" x14ac:dyDescent="0.2"/>
    <row r="24302" x14ac:dyDescent="0.2"/>
    <row r="24303" x14ac:dyDescent="0.2"/>
    <row r="24304" x14ac:dyDescent="0.2"/>
    <row r="24305" x14ac:dyDescent="0.2"/>
    <row r="24306" x14ac:dyDescent="0.2"/>
    <row r="24307" x14ac:dyDescent="0.2"/>
    <row r="24308" x14ac:dyDescent="0.2"/>
    <row r="24309" x14ac:dyDescent="0.2"/>
    <row r="24310" x14ac:dyDescent="0.2"/>
    <row r="24311" x14ac:dyDescent="0.2"/>
    <row r="24312" x14ac:dyDescent="0.2"/>
    <row r="24313" x14ac:dyDescent="0.2"/>
    <row r="24314" x14ac:dyDescent="0.2"/>
    <row r="24315" x14ac:dyDescent="0.2"/>
    <row r="24316" x14ac:dyDescent="0.2"/>
    <row r="24317" x14ac:dyDescent="0.2"/>
    <row r="24318" x14ac:dyDescent="0.2"/>
    <row r="24319" x14ac:dyDescent="0.2"/>
    <row r="24320" x14ac:dyDescent="0.2"/>
    <row r="24321" x14ac:dyDescent="0.2"/>
    <row r="24322" x14ac:dyDescent="0.2"/>
    <row r="24323" x14ac:dyDescent="0.2"/>
    <row r="24324" x14ac:dyDescent="0.2"/>
    <row r="24325" x14ac:dyDescent="0.2"/>
    <row r="24326" x14ac:dyDescent="0.2"/>
    <row r="24327" x14ac:dyDescent="0.2"/>
    <row r="24328" x14ac:dyDescent="0.2"/>
    <row r="24329" x14ac:dyDescent="0.2"/>
    <row r="24330" x14ac:dyDescent="0.2"/>
    <row r="24331" x14ac:dyDescent="0.2"/>
    <row r="24332" x14ac:dyDescent="0.2"/>
    <row r="24333" x14ac:dyDescent="0.2"/>
    <row r="24334" x14ac:dyDescent="0.2"/>
    <row r="24335" x14ac:dyDescent="0.2"/>
    <row r="24336" x14ac:dyDescent="0.2"/>
    <row r="24337" x14ac:dyDescent="0.2"/>
    <row r="24338" x14ac:dyDescent="0.2"/>
    <row r="24339" x14ac:dyDescent="0.2"/>
    <row r="24340" x14ac:dyDescent="0.2"/>
    <row r="24341" x14ac:dyDescent="0.2"/>
    <row r="24342" x14ac:dyDescent="0.2"/>
    <row r="24343" x14ac:dyDescent="0.2"/>
    <row r="24344" x14ac:dyDescent="0.2"/>
    <row r="24345" x14ac:dyDescent="0.2"/>
    <row r="24346" x14ac:dyDescent="0.2"/>
    <row r="24347" x14ac:dyDescent="0.2"/>
    <row r="24348" x14ac:dyDescent="0.2"/>
    <row r="24349" x14ac:dyDescent="0.2"/>
    <row r="24350" x14ac:dyDescent="0.2"/>
    <row r="24351" x14ac:dyDescent="0.2"/>
    <row r="24352" x14ac:dyDescent="0.2"/>
    <row r="24353" x14ac:dyDescent="0.2"/>
    <row r="24354" x14ac:dyDescent="0.2"/>
    <row r="24355" x14ac:dyDescent="0.2"/>
    <row r="24356" x14ac:dyDescent="0.2"/>
    <row r="24357" x14ac:dyDescent="0.2"/>
    <row r="24358" x14ac:dyDescent="0.2"/>
    <row r="24359" x14ac:dyDescent="0.2"/>
    <row r="24360" x14ac:dyDescent="0.2"/>
    <row r="24361" x14ac:dyDescent="0.2"/>
    <row r="24362" x14ac:dyDescent="0.2"/>
    <row r="24363" x14ac:dyDescent="0.2"/>
    <row r="24364" x14ac:dyDescent="0.2"/>
    <row r="24365" x14ac:dyDescent="0.2"/>
    <row r="24366" x14ac:dyDescent="0.2"/>
    <row r="24367" x14ac:dyDescent="0.2"/>
    <row r="24368" x14ac:dyDescent="0.2"/>
    <row r="24369" x14ac:dyDescent="0.2"/>
    <row r="24370" x14ac:dyDescent="0.2"/>
    <row r="24371" x14ac:dyDescent="0.2"/>
    <row r="24372" x14ac:dyDescent="0.2"/>
    <row r="24373" x14ac:dyDescent="0.2"/>
    <row r="24374" x14ac:dyDescent="0.2"/>
    <row r="24375" x14ac:dyDescent="0.2"/>
    <row r="24376" x14ac:dyDescent="0.2"/>
    <row r="24377" x14ac:dyDescent="0.2"/>
    <row r="24378" x14ac:dyDescent="0.2"/>
    <row r="24379" x14ac:dyDescent="0.2"/>
    <row r="24380" x14ac:dyDescent="0.2"/>
    <row r="24381" x14ac:dyDescent="0.2"/>
    <row r="24382" x14ac:dyDescent="0.2"/>
    <row r="24383" x14ac:dyDescent="0.2"/>
    <row r="24384" x14ac:dyDescent="0.2"/>
    <row r="24385" x14ac:dyDescent="0.2"/>
    <row r="24386" x14ac:dyDescent="0.2"/>
    <row r="24387" x14ac:dyDescent="0.2"/>
    <row r="24388" x14ac:dyDescent="0.2"/>
    <row r="24389" x14ac:dyDescent="0.2"/>
    <row r="24390" x14ac:dyDescent="0.2"/>
    <row r="24391" x14ac:dyDescent="0.2"/>
    <row r="24392" x14ac:dyDescent="0.2"/>
    <row r="24393" x14ac:dyDescent="0.2"/>
    <row r="24394" x14ac:dyDescent="0.2"/>
    <row r="24395" x14ac:dyDescent="0.2"/>
    <row r="24396" x14ac:dyDescent="0.2"/>
    <row r="24397" x14ac:dyDescent="0.2"/>
    <row r="24398" x14ac:dyDescent="0.2"/>
    <row r="24399" x14ac:dyDescent="0.2"/>
    <row r="24400" x14ac:dyDescent="0.2"/>
    <row r="24401" x14ac:dyDescent="0.2"/>
    <row r="24402" x14ac:dyDescent="0.2"/>
    <row r="24403" x14ac:dyDescent="0.2"/>
    <row r="24404" x14ac:dyDescent="0.2"/>
    <row r="24405" x14ac:dyDescent="0.2"/>
    <row r="24406" x14ac:dyDescent="0.2"/>
    <row r="24407" x14ac:dyDescent="0.2"/>
    <row r="24408" x14ac:dyDescent="0.2"/>
    <row r="24409" x14ac:dyDescent="0.2"/>
    <row r="24410" x14ac:dyDescent="0.2"/>
    <row r="24411" x14ac:dyDescent="0.2"/>
    <row r="24412" x14ac:dyDescent="0.2"/>
    <row r="24413" x14ac:dyDescent="0.2"/>
    <row r="24414" x14ac:dyDescent="0.2"/>
    <row r="24415" x14ac:dyDescent="0.2"/>
    <row r="24416" x14ac:dyDescent="0.2"/>
    <row r="24417" x14ac:dyDescent="0.2"/>
    <row r="24418" x14ac:dyDescent="0.2"/>
    <row r="24419" x14ac:dyDescent="0.2"/>
    <row r="24420" x14ac:dyDescent="0.2"/>
    <row r="24421" x14ac:dyDescent="0.2"/>
    <row r="24422" x14ac:dyDescent="0.2"/>
    <row r="24423" x14ac:dyDescent="0.2"/>
    <row r="24424" x14ac:dyDescent="0.2"/>
    <row r="24425" x14ac:dyDescent="0.2"/>
    <row r="24426" x14ac:dyDescent="0.2"/>
    <row r="24427" x14ac:dyDescent="0.2"/>
    <row r="24428" x14ac:dyDescent="0.2"/>
    <row r="24429" x14ac:dyDescent="0.2"/>
    <row r="24430" x14ac:dyDescent="0.2"/>
    <row r="24431" x14ac:dyDescent="0.2"/>
    <row r="24432" x14ac:dyDescent="0.2"/>
    <row r="24433" x14ac:dyDescent="0.2"/>
    <row r="24434" x14ac:dyDescent="0.2"/>
    <row r="24435" x14ac:dyDescent="0.2"/>
    <row r="24436" x14ac:dyDescent="0.2"/>
    <row r="24437" x14ac:dyDescent="0.2"/>
    <row r="24438" x14ac:dyDescent="0.2"/>
    <row r="24439" x14ac:dyDescent="0.2"/>
    <row r="24440" x14ac:dyDescent="0.2"/>
    <row r="24441" x14ac:dyDescent="0.2"/>
    <row r="24442" x14ac:dyDescent="0.2"/>
    <row r="24443" x14ac:dyDescent="0.2"/>
    <row r="24444" x14ac:dyDescent="0.2"/>
    <row r="24445" x14ac:dyDescent="0.2"/>
    <row r="24446" x14ac:dyDescent="0.2"/>
    <row r="24447" x14ac:dyDescent="0.2"/>
    <row r="24448" x14ac:dyDescent="0.2"/>
    <row r="24449" x14ac:dyDescent="0.2"/>
    <row r="24450" x14ac:dyDescent="0.2"/>
    <row r="24451" x14ac:dyDescent="0.2"/>
    <row r="24452" x14ac:dyDescent="0.2"/>
    <row r="24453" x14ac:dyDescent="0.2"/>
    <row r="24454" x14ac:dyDescent="0.2"/>
    <row r="24455" x14ac:dyDescent="0.2"/>
    <row r="24456" x14ac:dyDescent="0.2"/>
    <row r="24457" x14ac:dyDescent="0.2"/>
    <row r="24458" x14ac:dyDescent="0.2"/>
    <row r="24459" x14ac:dyDescent="0.2"/>
    <row r="24460" x14ac:dyDescent="0.2"/>
    <row r="24461" x14ac:dyDescent="0.2"/>
    <row r="24462" x14ac:dyDescent="0.2"/>
    <row r="24463" x14ac:dyDescent="0.2"/>
    <row r="24464" x14ac:dyDescent="0.2"/>
    <row r="24465" x14ac:dyDescent="0.2"/>
    <row r="24466" x14ac:dyDescent="0.2"/>
    <row r="24467" x14ac:dyDescent="0.2"/>
    <row r="24468" x14ac:dyDescent="0.2"/>
    <row r="24469" x14ac:dyDescent="0.2"/>
    <row r="24470" x14ac:dyDescent="0.2"/>
    <row r="24471" x14ac:dyDescent="0.2"/>
    <row r="24472" x14ac:dyDescent="0.2"/>
    <row r="24473" x14ac:dyDescent="0.2"/>
    <row r="24474" x14ac:dyDescent="0.2"/>
    <row r="24475" x14ac:dyDescent="0.2"/>
    <row r="24476" x14ac:dyDescent="0.2"/>
    <row r="24477" x14ac:dyDescent="0.2"/>
    <row r="24478" x14ac:dyDescent="0.2"/>
    <row r="24479" x14ac:dyDescent="0.2"/>
    <row r="24480" x14ac:dyDescent="0.2"/>
    <row r="24481" x14ac:dyDescent="0.2"/>
    <row r="24482" x14ac:dyDescent="0.2"/>
    <row r="24483" x14ac:dyDescent="0.2"/>
    <row r="24484" x14ac:dyDescent="0.2"/>
    <row r="24485" x14ac:dyDescent="0.2"/>
    <row r="24486" x14ac:dyDescent="0.2"/>
    <row r="24487" x14ac:dyDescent="0.2"/>
    <row r="24488" x14ac:dyDescent="0.2"/>
    <row r="24489" x14ac:dyDescent="0.2"/>
    <row r="24490" x14ac:dyDescent="0.2"/>
    <row r="24491" x14ac:dyDescent="0.2"/>
    <row r="24492" x14ac:dyDescent="0.2"/>
    <row r="24493" x14ac:dyDescent="0.2"/>
    <row r="24494" x14ac:dyDescent="0.2"/>
    <row r="24495" x14ac:dyDescent="0.2"/>
    <row r="24496" x14ac:dyDescent="0.2"/>
    <row r="24497" x14ac:dyDescent="0.2"/>
    <row r="24498" x14ac:dyDescent="0.2"/>
    <row r="24499" x14ac:dyDescent="0.2"/>
    <row r="24500" x14ac:dyDescent="0.2"/>
    <row r="24501" x14ac:dyDescent="0.2"/>
    <row r="24502" x14ac:dyDescent="0.2"/>
    <row r="24503" x14ac:dyDescent="0.2"/>
    <row r="24504" x14ac:dyDescent="0.2"/>
    <row r="24505" x14ac:dyDescent="0.2"/>
    <row r="24506" x14ac:dyDescent="0.2"/>
    <row r="24507" x14ac:dyDescent="0.2"/>
    <row r="24508" x14ac:dyDescent="0.2"/>
    <row r="24509" x14ac:dyDescent="0.2"/>
    <row r="24510" x14ac:dyDescent="0.2"/>
    <row r="24511" x14ac:dyDescent="0.2"/>
    <row r="24512" x14ac:dyDescent="0.2"/>
    <row r="24513" x14ac:dyDescent="0.2"/>
    <row r="24514" x14ac:dyDescent="0.2"/>
    <row r="24515" x14ac:dyDescent="0.2"/>
    <row r="24516" x14ac:dyDescent="0.2"/>
    <row r="24517" x14ac:dyDescent="0.2"/>
    <row r="24518" x14ac:dyDescent="0.2"/>
    <row r="24519" x14ac:dyDescent="0.2"/>
    <row r="24520" x14ac:dyDescent="0.2"/>
    <row r="24521" x14ac:dyDescent="0.2"/>
    <row r="24522" x14ac:dyDescent="0.2"/>
    <row r="24523" x14ac:dyDescent="0.2"/>
    <row r="24524" x14ac:dyDescent="0.2"/>
    <row r="24525" x14ac:dyDescent="0.2"/>
    <row r="24526" x14ac:dyDescent="0.2"/>
    <row r="24527" x14ac:dyDescent="0.2"/>
    <row r="24528" x14ac:dyDescent="0.2"/>
    <row r="24529" x14ac:dyDescent="0.2"/>
    <row r="24530" x14ac:dyDescent="0.2"/>
    <row r="24531" x14ac:dyDescent="0.2"/>
    <row r="24532" x14ac:dyDescent="0.2"/>
    <row r="24533" x14ac:dyDescent="0.2"/>
    <row r="24534" x14ac:dyDescent="0.2"/>
    <row r="24535" x14ac:dyDescent="0.2"/>
    <row r="24536" x14ac:dyDescent="0.2"/>
    <row r="24537" x14ac:dyDescent="0.2"/>
    <row r="24538" x14ac:dyDescent="0.2"/>
    <row r="24539" x14ac:dyDescent="0.2"/>
    <row r="24540" x14ac:dyDescent="0.2"/>
    <row r="24541" x14ac:dyDescent="0.2"/>
    <row r="24542" x14ac:dyDescent="0.2"/>
    <row r="24543" x14ac:dyDescent="0.2"/>
    <row r="24544" x14ac:dyDescent="0.2"/>
    <row r="24545" x14ac:dyDescent="0.2"/>
    <row r="24546" x14ac:dyDescent="0.2"/>
    <row r="24547" x14ac:dyDescent="0.2"/>
    <row r="24548" x14ac:dyDescent="0.2"/>
    <row r="24549" x14ac:dyDescent="0.2"/>
    <row r="24550" x14ac:dyDescent="0.2"/>
    <row r="24551" x14ac:dyDescent="0.2"/>
    <row r="24552" x14ac:dyDescent="0.2"/>
    <row r="24553" x14ac:dyDescent="0.2"/>
    <row r="24554" x14ac:dyDescent="0.2"/>
    <row r="24555" x14ac:dyDescent="0.2"/>
    <row r="24556" x14ac:dyDescent="0.2"/>
    <row r="24557" x14ac:dyDescent="0.2"/>
    <row r="24558" x14ac:dyDescent="0.2"/>
    <row r="24559" x14ac:dyDescent="0.2"/>
    <row r="24560" x14ac:dyDescent="0.2"/>
    <row r="24561" x14ac:dyDescent="0.2"/>
    <row r="24562" x14ac:dyDescent="0.2"/>
    <row r="24563" x14ac:dyDescent="0.2"/>
    <row r="24564" x14ac:dyDescent="0.2"/>
    <row r="24565" x14ac:dyDescent="0.2"/>
    <row r="24566" x14ac:dyDescent="0.2"/>
    <row r="24567" x14ac:dyDescent="0.2"/>
    <row r="24568" x14ac:dyDescent="0.2"/>
    <row r="24569" x14ac:dyDescent="0.2"/>
    <row r="24570" x14ac:dyDescent="0.2"/>
    <row r="24571" x14ac:dyDescent="0.2"/>
    <row r="24572" x14ac:dyDescent="0.2"/>
    <row r="24573" x14ac:dyDescent="0.2"/>
    <row r="24574" x14ac:dyDescent="0.2"/>
    <row r="24575" x14ac:dyDescent="0.2"/>
    <row r="24576" x14ac:dyDescent="0.2"/>
    <row r="24577" x14ac:dyDescent="0.2"/>
    <row r="24578" x14ac:dyDescent="0.2"/>
    <row r="24579" x14ac:dyDescent="0.2"/>
    <row r="24580" x14ac:dyDescent="0.2"/>
    <row r="24581" x14ac:dyDescent="0.2"/>
    <row r="24582" x14ac:dyDescent="0.2"/>
    <row r="24583" x14ac:dyDescent="0.2"/>
    <row r="24584" x14ac:dyDescent="0.2"/>
    <row r="24585" x14ac:dyDescent="0.2"/>
    <row r="24586" x14ac:dyDescent="0.2"/>
    <row r="24587" x14ac:dyDescent="0.2"/>
    <row r="24588" x14ac:dyDescent="0.2"/>
    <row r="24589" x14ac:dyDescent="0.2"/>
    <row r="24590" x14ac:dyDescent="0.2"/>
    <row r="24591" x14ac:dyDescent="0.2"/>
    <row r="24592" x14ac:dyDescent="0.2"/>
    <row r="24593" x14ac:dyDescent="0.2"/>
    <row r="24594" x14ac:dyDescent="0.2"/>
    <row r="24595" x14ac:dyDescent="0.2"/>
    <row r="24596" x14ac:dyDescent="0.2"/>
    <row r="24597" x14ac:dyDescent="0.2"/>
    <row r="24598" x14ac:dyDescent="0.2"/>
    <row r="24599" x14ac:dyDescent="0.2"/>
    <row r="24600" x14ac:dyDescent="0.2"/>
    <row r="24601" x14ac:dyDescent="0.2"/>
    <row r="24602" x14ac:dyDescent="0.2"/>
    <row r="24603" x14ac:dyDescent="0.2"/>
    <row r="24604" x14ac:dyDescent="0.2"/>
    <row r="24605" x14ac:dyDescent="0.2"/>
    <row r="24606" x14ac:dyDescent="0.2"/>
    <row r="24607" x14ac:dyDescent="0.2"/>
    <row r="24608" x14ac:dyDescent="0.2"/>
    <row r="24609" x14ac:dyDescent="0.2"/>
    <row r="24610" x14ac:dyDescent="0.2"/>
    <row r="24611" x14ac:dyDescent="0.2"/>
    <row r="24612" x14ac:dyDescent="0.2"/>
    <row r="24613" x14ac:dyDescent="0.2"/>
    <row r="24614" x14ac:dyDescent="0.2"/>
    <row r="24615" x14ac:dyDescent="0.2"/>
    <row r="24616" x14ac:dyDescent="0.2"/>
    <row r="24617" x14ac:dyDescent="0.2"/>
    <row r="24618" x14ac:dyDescent="0.2"/>
    <row r="24619" x14ac:dyDescent="0.2"/>
    <row r="24620" x14ac:dyDescent="0.2"/>
    <row r="24621" x14ac:dyDescent="0.2"/>
    <row r="24622" x14ac:dyDescent="0.2"/>
    <row r="24623" x14ac:dyDescent="0.2"/>
    <row r="24624" x14ac:dyDescent="0.2"/>
    <row r="24625" x14ac:dyDescent="0.2"/>
    <row r="24626" x14ac:dyDescent="0.2"/>
    <row r="24627" x14ac:dyDescent="0.2"/>
    <row r="24628" x14ac:dyDescent="0.2"/>
    <row r="24629" x14ac:dyDescent="0.2"/>
    <row r="24630" x14ac:dyDescent="0.2"/>
    <row r="24631" x14ac:dyDescent="0.2"/>
    <row r="24632" x14ac:dyDescent="0.2"/>
    <row r="24633" x14ac:dyDescent="0.2"/>
    <row r="24634" x14ac:dyDescent="0.2"/>
    <row r="24635" x14ac:dyDescent="0.2"/>
    <row r="24636" x14ac:dyDescent="0.2"/>
    <row r="24637" x14ac:dyDescent="0.2"/>
    <row r="24638" x14ac:dyDescent="0.2"/>
    <row r="24639" x14ac:dyDescent="0.2"/>
    <row r="24640" x14ac:dyDescent="0.2"/>
    <row r="24641" x14ac:dyDescent="0.2"/>
    <row r="24642" x14ac:dyDescent="0.2"/>
    <row r="24643" x14ac:dyDescent="0.2"/>
    <row r="24644" x14ac:dyDescent="0.2"/>
    <row r="24645" x14ac:dyDescent="0.2"/>
    <row r="24646" x14ac:dyDescent="0.2"/>
    <row r="24647" x14ac:dyDescent="0.2"/>
    <row r="24648" x14ac:dyDescent="0.2"/>
    <row r="24649" x14ac:dyDescent="0.2"/>
    <row r="24650" x14ac:dyDescent="0.2"/>
    <row r="24651" x14ac:dyDescent="0.2"/>
    <row r="24652" x14ac:dyDescent="0.2"/>
    <row r="24653" x14ac:dyDescent="0.2"/>
    <row r="24654" x14ac:dyDescent="0.2"/>
    <row r="24655" x14ac:dyDescent="0.2"/>
    <row r="24656" x14ac:dyDescent="0.2"/>
    <row r="24657" x14ac:dyDescent="0.2"/>
    <row r="24658" x14ac:dyDescent="0.2"/>
    <row r="24659" x14ac:dyDescent="0.2"/>
    <row r="24660" x14ac:dyDescent="0.2"/>
    <row r="24661" x14ac:dyDescent="0.2"/>
    <row r="24662" x14ac:dyDescent="0.2"/>
    <row r="24663" x14ac:dyDescent="0.2"/>
    <row r="24664" x14ac:dyDescent="0.2"/>
    <row r="24665" x14ac:dyDescent="0.2"/>
    <row r="24666" x14ac:dyDescent="0.2"/>
    <row r="24667" x14ac:dyDescent="0.2"/>
    <row r="24668" x14ac:dyDescent="0.2"/>
    <row r="24669" x14ac:dyDescent="0.2"/>
    <row r="24670" x14ac:dyDescent="0.2"/>
    <row r="24671" x14ac:dyDescent="0.2"/>
    <row r="24672" x14ac:dyDescent="0.2"/>
    <row r="24673" x14ac:dyDescent="0.2"/>
    <row r="24674" x14ac:dyDescent="0.2"/>
    <row r="24675" x14ac:dyDescent="0.2"/>
    <row r="24676" x14ac:dyDescent="0.2"/>
    <row r="24677" x14ac:dyDescent="0.2"/>
    <row r="24678" x14ac:dyDescent="0.2"/>
    <row r="24679" x14ac:dyDescent="0.2"/>
    <row r="24680" x14ac:dyDescent="0.2"/>
    <row r="24681" x14ac:dyDescent="0.2"/>
    <row r="24682" x14ac:dyDescent="0.2"/>
    <row r="24683" x14ac:dyDescent="0.2"/>
    <row r="24684" x14ac:dyDescent="0.2"/>
    <row r="24685" x14ac:dyDescent="0.2"/>
    <row r="24686" x14ac:dyDescent="0.2"/>
    <row r="24687" x14ac:dyDescent="0.2"/>
    <row r="24688" x14ac:dyDescent="0.2"/>
    <row r="24689" x14ac:dyDescent="0.2"/>
    <row r="24690" x14ac:dyDescent="0.2"/>
    <row r="24691" x14ac:dyDescent="0.2"/>
    <row r="24692" x14ac:dyDescent="0.2"/>
    <row r="24693" x14ac:dyDescent="0.2"/>
    <row r="24694" x14ac:dyDescent="0.2"/>
    <row r="24695" x14ac:dyDescent="0.2"/>
    <row r="24696" x14ac:dyDescent="0.2"/>
    <row r="24697" x14ac:dyDescent="0.2"/>
    <row r="24698" x14ac:dyDescent="0.2"/>
    <row r="24699" x14ac:dyDescent="0.2"/>
    <row r="24700" x14ac:dyDescent="0.2"/>
    <row r="24701" x14ac:dyDescent="0.2"/>
    <row r="24702" x14ac:dyDescent="0.2"/>
    <row r="24703" x14ac:dyDescent="0.2"/>
    <row r="24704" x14ac:dyDescent="0.2"/>
    <row r="24705" x14ac:dyDescent="0.2"/>
    <row r="24706" x14ac:dyDescent="0.2"/>
    <row r="24707" x14ac:dyDescent="0.2"/>
    <row r="24708" x14ac:dyDescent="0.2"/>
    <row r="24709" x14ac:dyDescent="0.2"/>
    <row r="24710" x14ac:dyDescent="0.2"/>
    <row r="24711" x14ac:dyDescent="0.2"/>
    <row r="24712" x14ac:dyDescent="0.2"/>
    <row r="24713" x14ac:dyDescent="0.2"/>
    <row r="24714" x14ac:dyDescent="0.2"/>
    <row r="24715" x14ac:dyDescent="0.2"/>
    <row r="24716" x14ac:dyDescent="0.2"/>
    <row r="24717" x14ac:dyDescent="0.2"/>
    <row r="24718" x14ac:dyDescent="0.2"/>
    <row r="24719" x14ac:dyDescent="0.2"/>
    <row r="24720" x14ac:dyDescent="0.2"/>
    <row r="24721" x14ac:dyDescent="0.2"/>
    <row r="24722" x14ac:dyDescent="0.2"/>
    <row r="24723" x14ac:dyDescent="0.2"/>
    <row r="24724" x14ac:dyDescent="0.2"/>
    <row r="24725" x14ac:dyDescent="0.2"/>
    <row r="24726" x14ac:dyDescent="0.2"/>
    <row r="24727" x14ac:dyDescent="0.2"/>
    <row r="24728" x14ac:dyDescent="0.2"/>
    <row r="24729" x14ac:dyDescent="0.2"/>
    <row r="24730" x14ac:dyDescent="0.2"/>
    <row r="24731" x14ac:dyDescent="0.2"/>
    <row r="24732" x14ac:dyDescent="0.2"/>
    <row r="24733" x14ac:dyDescent="0.2"/>
    <row r="24734" x14ac:dyDescent="0.2"/>
    <row r="24735" x14ac:dyDescent="0.2"/>
    <row r="24736" x14ac:dyDescent="0.2"/>
    <row r="24737" x14ac:dyDescent="0.2"/>
    <row r="24738" x14ac:dyDescent="0.2"/>
    <row r="24739" x14ac:dyDescent="0.2"/>
    <row r="24740" x14ac:dyDescent="0.2"/>
    <row r="24741" x14ac:dyDescent="0.2"/>
    <row r="24742" x14ac:dyDescent="0.2"/>
    <row r="24743" x14ac:dyDescent="0.2"/>
    <row r="24744" x14ac:dyDescent="0.2"/>
    <row r="24745" x14ac:dyDescent="0.2"/>
    <row r="24746" x14ac:dyDescent="0.2"/>
    <row r="24747" x14ac:dyDescent="0.2"/>
    <row r="24748" x14ac:dyDescent="0.2"/>
    <row r="24749" x14ac:dyDescent="0.2"/>
    <row r="24750" x14ac:dyDescent="0.2"/>
    <row r="24751" x14ac:dyDescent="0.2"/>
    <row r="24752" x14ac:dyDescent="0.2"/>
    <row r="24753" x14ac:dyDescent="0.2"/>
    <row r="24754" x14ac:dyDescent="0.2"/>
    <row r="24755" x14ac:dyDescent="0.2"/>
    <row r="24756" x14ac:dyDescent="0.2"/>
    <row r="24757" x14ac:dyDescent="0.2"/>
    <row r="24758" x14ac:dyDescent="0.2"/>
    <row r="24759" x14ac:dyDescent="0.2"/>
    <row r="24760" x14ac:dyDescent="0.2"/>
    <row r="24761" x14ac:dyDescent="0.2"/>
    <row r="24762" x14ac:dyDescent="0.2"/>
    <row r="24763" x14ac:dyDescent="0.2"/>
    <row r="24764" x14ac:dyDescent="0.2"/>
    <row r="24765" x14ac:dyDescent="0.2"/>
    <row r="24766" x14ac:dyDescent="0.2"/>
    <row r="24767" x14ac:dyDescent="0.2"/>
    <row r="24768" x14ac:dyDescent="0.2"/>
    <row r="24769" x14ac:dyDescent="0.2"/>
    <row r="24770" x14ac:dyDescent="0.2"/>
    <row r="24771" x14ac:dyDescent="0.2"/>
    <row r="24772" x14ac:dyDescent="0.2"/>
    <row r="24773" x14ac:dyDescent="0.2"/>
    <row r="24774" x14ac:dyDescent="0.2"/>
    <row r="24775" x14ac:dyDescent="0.2"/>
    <row r="24776" x14ac:dyDescent="0.2"/>
    <row r="24777" x14ac:dyDescent="0.2"/>
    <row r="24778" x14ac:dyDescent="0.2"/>
    <row r="24779" x14ac:dyDescent="0.2"/>
    <row r="24780" x14ac:dyDescent="0.2"/>
    <row r="24781" x14ac:dyDescent="0.2"/>
    <row r="24782" x14ac:dyDescent="0.2"/>
    <row r="24783" x14ac:dyDescent="0.2"/>
    <row r="24784" x14ac:dyDescent="0.2"/>
    <row r="24785" x14ac:dyDescent="0.2"/>
    <row r="24786" x14ac:dyDescent="0.2"/>
    <row r="24787" x14ac:dyDescent="0.2"/>
    <row r="24788" x14ac:dyDescent="0.2"/>
    <row r="24789" x14ac:dyDescent="0.2"/>
    <row r="24790" x14ac:dyDescent="0.2"/>
    <row r="24791" x14ac:dyDescent="0.2"/>
    <row r="24792" x14ac:dyDescent="0.2"/>
    <row r="24793" x14ac:dyDescent="0.2"/>
    <row r="24794" x14ac:dyDescent="0.2"/>
    <row r="24795" x14ac:dyDescent="0.2"/>
    <row r="24796" x14ac:dyDescent="0.2"/>
    <row r="24797" x14ac:dyDescent="0.2"/>
    <row r="24798" x14ac:dyDescent="0.2"/>
    <row r="24799" x14ac:dyDescent="0.2"/>
    <row r="24800" x14ac:dyDescent="0.2"/>
    <row r="24801" x14ac:dyDescent="0.2"/>
    <row r="24802" x14ac:dyDescent="0.2"/>
    <row r="24803" x14ac:dyDescent="0.2"/>
    <row r="24804" x14ac:dyDescent="0.2"/>
    <row r="24805" x14ac:dyDescent="0.2"/>
    <row r="24806" x14ac:dyDescent="0.2"/>
    <row r="24807" x14ac:dyDescent="0.2"/>
    <row r="24808" x14ac:dyDescent="0.2"/>
    <row r="24809" x14ac:dyDescent="0.2"/>
    <row r="24810" x14ac:dyDescent="0.2"/>
    <row r="24811" x14ac:dyDescent="0.2"/>
    <row r="24812" x14ac:dyDescent="0.2"/>
    <row r="24813" x14ac:dyDescent="0.2"/>
    <row r="24814" x14ac:dyDescent="0.2"/>
    <row r="24815" x14ac:dyDescent="0.2"/>
    <row r="24816" x14ac:dyDescent="0.2"/>
    <row r="24817" x14ac:dyDescent="0.2"/>
    <row r="24818" x14ac:dyDescent="0.2"/>
    <row r="24819" x14ac:dyDescent="0.2"/>
    <row r="24820" x14ac:dyDescent="0.2"/>
    <row r="24821" x14ac:dyDescent="0.2"/>
    <row r="24822" x14ac:dyDescent="0.2"/>
    <row r="24823" x14ac:dyDescent="0.2"/>
    <row r="24824" x14ac:dyDescent="0.2"/>
    <row r="24825" x14ac:dyDescent="0.2"/>
    <row r="24826" x14ac:dyDescent="0.2"/>
    <row r="24827" x14ac:dyDescent="0.2"/>
    <row r="24828" x14ac:dyDescent="0.2"/>
    <row r="24829" x14ac:dyDescent="0.2"/>
    <row r="24830" x14ac:dyDescent="0.2"/>
    <row r="24831" x14ac:dyDescent="0.2"/>
    <row r="24832" x14ac:dyDescent="0.2"/>
    <row r="24833" x14ac:dyDescent="0.2"/>
    <row r="24834" x14ac:dyDescent="0.2"/>
    <row r="24835" x14ac:dyDescent="0.2"/>
    <row r="24836" x14ac:dyDescent="0.2"/>
    <row r="24837" x14ac:dyDescent="0.2"/>
    <row r="24838" x14ac:dyDescent="0.2"/>
    <row r="24839" x14ac:dyDescent="0.2"/>
    <row r="24840" x14ac:dyDescent="0.2"/>
    <row r="24841" x14ac:dyDescent="0.2"/>
    <row r="24842" x14ac:dyDescent="0.2"/>
    <row r="24843" x14ac:dyDescent="0.2"/>
    <row r="24844" x14ac:dyDescent="0.2"/>
    <row r="24845" x14ac:dyDescent="0.2"/>
    <row r="24846" x14ac:dyDescent="0.2"/>
    <row r="24847" x14ac:dyDescent="0.2"/>
    <row r="24848" x14ac:dyDescent="0.2"/>
    <row r="24849" x14ac:dyDescent="0.2"/>
    <row r="24850" x14ac:dyDescent="0.2"/>
    <row r="24851" x14ac:dyDescent="0.2"/>
    <row r="24852" x14ac:dyDescent="0.2"/>
    <row r="24853" x14ac:dyDescent="0.2"/>
    <row r="24854" x14ac:dyDescent="0.2"/>
    <row r="24855" x14ac:dyDescent="0.2"/>
    <row r="24856" x14ac:dyDescent="0.2"/>
    <row r="24857" x14ac:dyDescent="0.2"/>
    <row r="24858" x14ac:dyDescent="0.2"/>
    <row r="24859" x14ac:dyDescent="0.2"/>
    <row r="24860" x14ac:dyDescent="0.2"/>
    <row r="24861" x14ac:dyDescent="0.2"/>
    <row r="24862" x14ac:dyDescent="0.2"/>
    <row r="24863" x14ac:dyDescent="0.2"/>
    <row r="24864" x14ac:dyDescent="0.2"/>
    <row r="24865" x14ac:dyDescent="0.2"/>
    <row r="24866" x14ac:dyDescent="0.2"/>
    <row r="24867" x14ac:dyDescent="0.2"/>
    <row r="24868" x14ac:dyDescent="0.2"/>
    <row r="24869" x14ac:dyDescent="0.2"/>
    <row r="24870" x14ac:dyDescent="0.2"/>
    <row r="24871" x14ac:dyDescent="0.2"/>
    <row r="24872" x14ac:dyDescent="0.2"/>
    <row r="24873" x14ac:dyDescent="0.2"/>
    <row r="24874" x14ac:dyDescent="0.2"/>
    <row r="24875" x14ac:dyDescent="0.2"/>
    <row r="24876" x14ac:dyDescent="0.2"/>
    <row r="24877" x14ac:dyDescent="0.2"/>
    <row r="24878" x14ac:dyDescent="0.2"/>
    <row r="24879" x14ac:dyDescent="0.2"/>
    <row r="24880" x14ac:dyDescent="0.2"/>
    <row r="24881" x14ac:dyDescent="0.2"/>
    <row r="24882" x14ac:dyDescent="0.2"/>
    <row r="24883" x14ac:dyDescent="0.2"/>
    <row r="24884" x14ac:dyDescent="0.2"/>
    <row r="24885" x14ac:dyDescent="0.2"/>
    <row r="24886" x14ac:dyDescent="0.2"/>
    <row r="24887" x14ac:dyDescent="0.2"/>
    <row r="24888" x14ac:dyDescent="0.2"/>
    <row r="24889" x14ac:dyDescent="0.2"/>
    <row r="24890" x14ac:dyDescent="0.2"/>
    <row r="24891" x14ac:dyDescent="0.2"/>
    <row r="24892" x14ac:dyDescent="0.2"/>
    <row r="24893" x14ac:dyDescent="0.2"/>
    <row r="24894" x14ac:dyDescent="0.2"/>
    <row r="24895" x14ac:dyDescent="0.2"/>
    <row r="24896" x14ac:dyDescent="0.2"/>
    <row r="24897" x14ac:dyDescent="0.2"/>
    <row r="24898" x14ac:dyDescent="0.2"/>
    <row r="24899" x14ac:dyDescent="0.2"/>
    <row r="24900" x14ac:dyDescent="0.2"/>
    <row r="24901" x14ac:dyDescent="0.2"/>
    <row r="24902" x14ac:dyDescent="0.2"/>
    <row r="24903" x14ac:dyDescent="0.2"/>
    <row r="24904" x14ac:dyDescent="0.2"/>
    <row r="24905" x14ac:dyDescent="0.2"/>
    <row r="24906" x14ac:dyDescent="0.2"/>
    <row r="24907" x14ac:dyDescent="0.2"/>
    <row r="24908" x14ac:dyDescent="0.2"/>
    <row r="24909" x14ac:dyDescent="0.2"/>
    <row r="24910" x14ac:dyDescent="0.2"/>
    <row r="24911" x14ac:dyDescent="0.2"/>
    <row r="24912" x14ac:dyDescent="0.2"/>
    <row r="24913" x14ac:dyDescent="0.2"/>
    <row r="24914" x14ac:dyDescent="0.2"/>
    <row r="24915" x14ac:dyDescent="0.2"/>
    <row r="24916" x14ac:dyDescent="0.2"/>
    <row r="24917" x14ac:dyDescent="0.2"/>
    <row r="24918" x14ac:dyDescent="0.2"/>
    <row r="24919" x14ac:dyDescent="0.2"/>
    <row r="24920" x14ac:dyDescent="0.2"/>
    <row r="24921" x14ac:dyDescent="0.2"/>
    <row r="24922" x14ac:dyDescent="0.2"/>
    <row r="24923" x14ac:dyDescent="0.2"/>
    <row r="24924" x14ac:dyDescent="0.2"/>
    <row r="24925" x14ac:dyDescent="0.2"/>
    <row r="24926" x14ac:dyDescent="0.2"/>
    <row r="24927" x14ac:dyDescent="0.2"/>
    <row r="24928" x14ac:dyDescent="0.2"/>
    <row r="24929" x14ac:dyDescent="0.2"/>
    <row r="24930" x14ac:dyDescent="0.2"/>
    <row r="24931" x14ac:dyDescent="0.2"/>
    <row r="24932" x14ac:dyDescent="0.2"/>
    <row r="24933" x14ac:dyDescent="0.2"/>
    <row r="24934" x14ac:dyDescent="0.2"/>
    <row r="24935" x14ac:dyDescent="0.2"/>
    <row r="24936" x14ac:dyDescent="0.2"/>
    <row r="24937" x14ac:dyDescent="0.2"/>
    <row r="24938" x14ac:dyDescent="0.2"/>
    <row r="24939" x14ac:dyDescent="0.2"/>
    <row r="24940" x14ac:dyDescent="0.2"/>
    <row r="24941" x14ac:dyDescent="0.2"/>
    <row r="24942" x14ac:dyDescent="0.2"/>
    <row r="24943" x14ac:dyDescent="0.2"/>
    <row r="24944" x14ac:dyDescent="0.2"/>
    <row r="24945" x14ac:dyDescent="0.2"/>
    <row r="24946" x14ac:dyDescent="0.2"/>
    <row r="24947" x14ac:dyDescent="0.2"/>
    <row r="24948" x14ac:dyDescent="0.2"/>
    <row r="24949" x14ac:dyDescent="0.2"/>
    <row r="24950" x14ac:dyDescent="0.2"/>
    <row r="24951" x14ac:dyDescent="0.2"/>
    <row r="24952" x14ac:dyDescent="0.2"/>
    <row r="24953" x14ac:dyDescent="0.2"/>
    <row r="24954" x14ac:dyDescent="0.2"/>
    <row r="24955" x14ac:dyDescent="0.2"/>
    <row r="24956" x14ac:dyDescent="0.2"/>
    <row r="24957" x14ac:dyDescent="0.2"/>
    <row r="24958" x14ac:dyDescent="0.2"/>
    <row r="24959" x14ac:dyDescent="0.2"/>
    <row r="24960" x14ac:dyDescent="0.2"/>
    <row r="24961" x14ac:dyDescent="0.2"/>
    <row r="24962" x14ac:dyDescent="0.2"/>
    <row r="24963" x14ac:dyDescent="0.2"/>
    <row r="24964" x14ac:dyDescent="0.2"/>
    <row r="24965" x14ac:dyDescent="0.2"/>
    <row r="24966" x14ac:dyDescent="0.2"/>
    <row r="24967" x14ac:dyDescent="0.2"/>
    <row r="24968" x14ac:dyDescent="0.2"/>
    <row r="24969" x14ac:dyDescent="0.2"/>
    <row r="24970" x14ac:dyDescent="0.2"/>
    <row r="24971" x14ac:dyDescent="0.2"/>
    <row r="24972" x14ac:dyDescent="0.2"/>
    <row r="24973" x14ac:dyDescent="0.2"/>
    <row r="24974" x14ac:dyDescent="0.2"/>
    <row r="24975" x14ac:dyDescent="0.2"/>
    <row r="24976" x14ac:dyDescent="0.2"/>
    <row r="24977" x14ac:dyDescent="0.2"/>
    <row r="24978" x14ac:dyDescent="0.2"/>
    <row r="24979" x14ac:dyDescent="0.2"/>
    <row r="24980" x14ac:dyDescent="0.2"/>
    <row r="24981" x14ac:dyDescent="0.2"/>
    <row r="24982" x14ac:dyDescent="0.2"/>
    <row r="24983" x14ac:dyDescent="0.2"/>
    <row r="24984" x14ac:dyDescent="0.2"/>
    <row r="24985" x14ac:dyDescent="0.2"/>
    <row r="24986" x14ac:dyDescent="0.2"/>
    <row r="24987" x14ac:dyDescent="0.2"/>
    <row r="24988" x14ac:dyDescent="0.2"/>
    <row r="24989" x14ac:dyDescent="0.2"/>
    <row r="24990" x14ac:dyDescent="0.2"/>
    <row r="24991" x14ac:dyDescent="0.2"/>
    <row r="24992" x14ac:dyDescent="0.2"/>
    <row r="24993" x14ac:dyDescent="0.2"/>
    <row r="24994" x14ac:dyDescent="0.2"/>
    <row r="24995" x14ac:dyDescent="0.2"/>
    <row r="24996" x14ac:dyDescent="0.2"/>
    <row r="24997" x14ac:dyDescent="0.2"/>
    <row r="24998" x14ac:dyDescent="0.2"/>
    <row r="24999" x14ac:dyDescent="0.2"/>
    <row r="25000" x14ac:dyDescent="0.2"/>
    <row r="25001" x14ac:dyDescent="0.2"/>
    <row r="25002" x14ac:dyDescent="0.2"/>
    <row r="25003" x14ac:dyDescent="0.2"/>
    <row r="25004" x14ac:dyDescent="0.2"/>
    <row r="25005" x14ac:dyDescent="0.2"/>
    <row r="25006" x14ac:dyDescent="0.2"/>
    <row r="25007" x14ac:dyDescent="0.2"/>
    <row r="25008" x14ac:dyDescent="0.2"/>
    <row r="25009" x14ac:dyDescent="0.2"/>
    <row r="25010" x14ac:dyDescent="0.2"/>
    <row r="25011" x14ac:dyDescent="0.2"/>
    <row r="25012" x14ac:dyDescent="0.2"/>
    <row r="25013" x14ac:dyDescent="0.2"/>
    <row r="25014" x14ac:dyDescent="0.2"/>
    <row r="25015" x14ac:dyDescent="0.2"/>
    <row r="25016" x14ac:dyDescent="0.2"/>
    <row r="25017" x14ac:dyDescent="0.2"/>
    <row r="25018" x14ac:dyDescent="0.2"/>
    <row r="25019" x14ac:dyDescent="0.2"/>
    <row r="25020" x14ac:dyDescent="0.2"/>
    <row r="25021" x14ac:dyDescent="0.2"/>
    <row r="25022" x14ac:dyDescent="0.2"/>
    <row r="25023" x14ac:dyDescent="0.2"/>
    <row r="25024" x14ac:dyDescent="0.2"/>
    <row r="25025" x14ac:dyDescent="0.2"/>
    <row r="25026" x14ac:dyDescent="0.2"/>
    <row r="25027" x14ac:dyDescent="0.2"/>
    <row r="25028" x14ac:dyDescent="0.2"/>
    <row r="25029" x14ac:dyDescent="0.2"/>
    <row r="25030" x14ac:dyDescent="0.2"/>
    <row r="25031" x14ac:dyDescent="0.2"/>
    <row r="25032" x14ac:dyDescent="0.2"/>
    <row r="25033" x14ac:dyDescent="0.2"/>
    <row r="25034" x14ac:dyDescent="0.2"/>
    <row r="25035" x14ac:dyDescent="0.2"/>
    <row r="25036" x14ac:dyDescent="0.2"/>
    <row r="25037" x14ac:dyDescent="0.2"/>
    <row r="25038" x14ac:dyDescent="0.2"/>
    <row r="25039" x14ac:dyDescent="0.2"/>
    <row r="25040" x14ac:dyDescent="0.2"/>
    <row r="25041" x14ac:dyDescent="0.2"/>
    <row r="25042" x14ac:dyDescent="0.2"/>
    <row r="25043" x14ac:dyDescent="0.2"/>
    <row r="25044" x14ac:dyDescent="0.2"/>
    <row r="25045" x14ac:dyDescent="0.2"/>
    <row r="25046" x14ac:dyDescent="0.2"/>
    <row r="25047" x14ac:dyDescent="0.2"/>
    <row r="25048" x14ac:dyDescent="0.2"/>
    <row r="25049" x14ac:dyDescent="0.2"/>
    <row r="25050" x14ac:dyDescent="0.2"/>
    <row r="25051" x14ac:dyDescent="0.2"/>
    <row r="25052" x14ac:dyDescent="0.2"/>
    <row r="25053" x14ac:dyDescent="0.2"/>
    <row r="25054" x14ac:dyDescent="0.2"/>
    <row r="25055" x14ac:dyDescent="0.2"/>
    <row r="25056" x14ac:dyDescent="0.2"/>
    <row r="25057" x14ac:dyDescent="0.2"/>
    <row r="25058" x14ac:dyDescent="0.2"/>
    <row r="25059" x14ac:dyDescent="0.2"/>
    <row r="25060" x14ac:dyDescent="0.2"/>
    <row r="25061" x14ac:dyDescent="0.2"/>
    <row r="25062" x14ac:dyDescent="0.2"/>
    <row r="25063" x14ac:dyDescent="0.2"/>
    <row r="25064" x14ac:dyDescent="0.2"/>
    <row r="25065" x14ac:dyDescent="0.2"/>
    <row r="25066" x14ac:dyDescent="0.2"/>
    <row r="25067" x14ac:dyDescent="0.2"/>
    <row r="25068" x14ac:dyDescent="0.2"/>
    <row r="25069" x14ac:dyDescent="0.2"/>
    <row r="25070" x14ac:dyDescent="0.2"/>
    <row r="25071" x14ac:dyDescent="0.2"/>
    <row r="25072" x14ac:dyDescent="0.2"/>
    <row r="25073" x14ac:dyDescent="0.2"/>
    <row r="25074" x14ac:dyDescent="0.2"/>
    <row r="25075" x14ac:dyDescent="0.2"/>
    <row r="25076" x14ac:dyDescent="0.2"/>
    <row r="25077" x14ac:dyDescent="0.2"/>
    <row r="25078" x14ac:dyDescent="0.2"/>
    <row r="25079" x14ac:dyDescent="0.2"/>
    <row r="25080" x14ac:dyDescent="0.2"/>
    <row r="25081" x14ac:dyDescent="0.2"/>
    <row r="25082" x14ac:dyDescent="0.2"/>
    <row r="25083" x14ac:dyDescent="0.2"/>
    <row r="25084" x14ac:dyDescent="0.2"/>
    <row r="25085" x14ac:dyDescent="0.2"/>
    <row r="25086" x14ac:dyDescent="0.2"/>
    <row r="25087" x14ac:dyDescent="0.2"/>
    <row r="25088" x14ac:dyDescent="0.2"/>
    <row r="25089" x14ac:dyDescent="0.2"/>
    <row r="25090" x14ac:dyDescent="0.2"/>
    <row r="25091" x14ac:dyDescent="0.2"/>
    <row r="25092" x14ac:dyDescent="0.2"/>
    <row r="25093" x14ac:dyDescent="0.2"/>
    <row r="25094" x14ac:dyDescent="0.2"/>
    <row r="25095" x14ac:dyDescent="0.2"/>
    <row r="25096" x14ac:dyDescent="0.2"/>
    <row r="25097" x14ac:dyDescent="0.2"/>
    <row r="25098" x14ac:dyDescent="0.2"/>
    <row r="25099" x14ac:dyDescent="0.2"/>
    <row r="25100" x14ac:dyDescent="0.2"/>
    <row r="25101" x14ac:dyDescent="0.2"/>
    <row r="25102" x14ac:dyDescent="0.2"/>
    <row r="25103" x14ac:dyDescent="0.2"/>
    <row r="25104" x14ac:dyDescent="0.2"/>
    <row r="25105" x14ac:dyDescent="0.2"/>
    <row r="25106" x14ac:dyDescent="0.2"/>
    <row r="25107" x14ac:dyDescent="0.2"/>
    <row r="25108" x14ac:dyDescent="0.2"/>
    <row r="25109" x14ac:dyDescent="0.2"/>
    <row r="25110" x14ac:dyDescent="0.2"/>
    <row r="25111" x14ac:dyDescent="0.2"/>
    <row r="25112" x14ac:dyDescent="0.2"/>
    <row r="25113" x14ac:dyDescent="0.2"/>
    <row r="25114" x14ac:dyDescent="0.2"/>
    <row r="25115" x14ac:dyDescent="0.2"/>
    <row r="25116" x14ac:dyDescent="0.2"/>
    <row r="25117" x14ac:dyDescent="0.2"/>
    <row r="25118" x14ac:dyDescent="0.2"/>
    <row r="25119" x14ac:dyDescent="0.2"/>
    <row r="25120" x14ac:dyDescent="0.2"/>
    <row r="25121" x14ac:dyDescent="0.2"/>
    <row r="25122" x14ac:dyDescent="0.2"/>
    <row r="25123" x14ac:dyDescent="0.2"/>
    <row r="25124" x14ac:dyDescent="0.2"/>
    <row r="25125" x14ac:dyDescent="0.2"/>
    <row r="25126" x14ac:dyDescent="0.2"/>
    <row r="25127" x14ac:dyDescent="0.2"/>
    <row r="25128" x14ac:dyDescent="0.2"/>
    <row r="25129" x14ac:dyDescent="0.2"/>
    <row r="25130" x14ac:dyDescent="0.2"/>
    <row r="25131" x14ac:dyDescent="0.2"/>
    <row r="25132" x14ac:dyDescent="0.2"/>
    <row r="25133" x14ac:dyDescent="0.2"/>
    <row r="25134" x14ac:dyDescent="0.2"/>
    <row r="25135" x14ac:dyDescent="0.2"/>
    <row r="25136" x14ac:dyDescent="0.2"/>
    <row r="25137" x14ac:dyDescent="0.2"/>
    <row r="25138" x14ac:dyDescent="0.2"/>
    <row r="25139" x14ac:dyDescent="0.2"/>
    <row r="25140" x14ac:dyDescent="0.2"/>
    <row r="25141" x14ac:dyDescent="0.2"/>
    <row r="25142" x14ac:dyDescent="0.2"/>
    <row r="25143" x14ac:dyDescent="0.2"/>
    <row r="25144" x14ac:dyDescent="0.2"/>
    <row r="25145" x14ac:dyDescent="0.2"/>
    <row r="25146" x14ac:dyDescent="0.2"/>
    <row r="25147" x14ac:dyDescent="0.2"/>
    <row r="25148" x14ac:dyDescent="0.2"/>
    <row r="25149" x14ac:dyDescent="0.2"/>
    <row r="25150" x14ac:dyDescent="0.2"/>
    <row r="25151" x14ac:dyDescent="0.2"/>
    <row r="25152" x14ac:dyDescent="0.2"/>
    <row r="25153" x14ac:dyDescent="0.2"/>
    <row r="25154" x14ac:dyDescent="0.2"/>
    <row r="25155" x14ac:dyDescent="0.2"/>
    <row r="25156" x14ac:dyDescent="0.2"/>
    <row r="25157" x14ac:dyDescent="0.2"/>
    <row r="25158" x14ac:dyDescent="0.2"/>
    <row r="25159" x14ac:dyDescent="0.2"/>
    <row r="25160" x14ac:dyDescent="0.2"/>
    <row r="25161" x14ac:dyDescent="0.2"/>
    <row r="25162" x14ac:dyDescent="0.2"/>
    <row r="25163" x14ac:dyDescent="0.2"/>
    <row r="25164" x14ac:dyDescent="0.2"/>
    <row r="25165" x14ac:dyDescent="0.2"/>
    <row r="25166" x14ac:dyDescent="0.2"/>
    <row r="25167" x14ac:dyDescent="0.2"/>
    <row r="25168" x14ac:dyDescent="0.2"/>
    <row r="25169" x14ac:dyDescent="0.2"/>
    <row r="25170" x14ac:dyDescent="0.2"/>
    <row r="25171" x14ac:dyDescent="0.2"/>
    <row r="25172" x14ac:dyDescent="0.2"/>
    <row r="25173" x14ac:dyDescent="0.2"/>
    <row r="25174" x14ac:dyDescent="0.2"/>
    <row r="25175" x14ac:dyDescent="0.2"/>
    <row r="25176" x14ac:dyDescent="0.2"/>
    <row r="25177" x14ac:dyDescent="0.2"/>
    <row r="25178" x14ac:dyDescent="0.2"/>
    <row r="25179" x14ac:dyDescent="0.2"/>
    <row r="25180" x14ac:dyDescent="0.2"/>
    <row r="25181" x14ac:dyDescent="0.2"/>
    <row r="25182" x14ac:dyDescent="0.2"/>
    <row r="25183" x14ac:dyDescent="0.2"/>
    <row r="25184" x14ac:dyDescent="0.2"/>
    <row r="25185" x14ac:dyDescent="0.2"/>
    <row r="25186" x14ac:dyDescent="0.2"/>
    <row r="25187" x14ac:dyDescent="0.2"/>
    <row r="25188" x14ac:dyDescent="0.2"/>
    <row r="25189" x14ac:dyDescent="0.2"/>
    <row r="25190" x14ac:dyDescent="0.2"/>
    <row r="25191" x14ac:dyDescent="0.2"/>
    <row r="25192" x14ac:dyDescent="0.2"/>
    <row r="25193" x14ac:dyDescent="0.2"/>
    <row r="25194" x14ac:dyDescent="0.2"/>
    <row r="25195" x14ac:dyDescent="0.2"/>
    <row r="25196" x14ac:dyDescent="0.2"/>
    <row r="25197" x14ac:dyDescent="0.2"/>
    <row r="25198" x14ac:dyDescent="0.2"/>
    <row r="25199" x14ac:dyDescent="0.2"/>
    <row r="25200" x14ac:dyDescent="0.2"/>
    <row r="25201" x14ac:dyDescent="0.2"/>
    <row r="25202" x14ac:dyDescent="0.2"/>
    <row r="25203" x14ac:dyDescent="0.2"/>
    <row r="25204" x14ac:dyDescent="0.2"/>
    <row r="25205" x14ac:dyDescent="0.2"/>
    <row r="25206" x14ac:dyDescent="0.2"/>
    <row r="25207" x14ac:dyDescent="0.2"/>
    <row r="25208" x14ac:dyDescent="0.2"/>
    <row r="25209" x14ac:dyDescent="0.2"/>
    <row r="25210" x14ac:dyDescent="0.2"/>
    <row r="25211" x14ac:dyDescent="0.2"/>
    <row r="25212" x14ac:dyDescent="0.2"/>
    <row r="25213" x14ac:dyDescent="0.2"/>
    <row r="25214" x14ac:dyDescent="0.2"/>
    <row r="25215" x14ac:dyDescent="0.2"/>
    <row r="25216" x14ac:dyDescent="0.2"/>
    <row r="25217" x14ac:dyDescent="0.2"/>
    <row r="25218" x14ac:dyDescent="0.2"/>
    <row r="25219" x14ac:dyDescent="0.2"/>
    <row r="25220" x14ac:dyDescent="0.2"/>
    <row r="25221" x14ac:dyDescent="0.2"/>
    <row r="25222" x14ac:dyDescent="0.2"/>
    <row r="25223" x14ac:dyDescent="0.2"/>
    <row r="25224" x14ac:dyDescent="0.2"/>
    <row r="25225" x14ac:dyDescent="0.2"/>
    <row r="25226" x14ac:dyDescent="0.2"/>
    <row r="25227" x14ac:dyDescent="0.2"/>
    <row r="25228" x14ac:dyDescent="0.2"/>
    <row r="25229" x14ac:dyDescent="0.2"/>
    <row r="25230" x14ac:dyDescent="0.2"/>
    <row r="25231" x14ac:dyDescent="0.2"/>
    <row r="25232" x14ac:dyDescent="0.2"/>
    <row r="25233" x14ac:dyDescent="0.2"/>
    <row r="25234" x14ac:dyDescent="0.2"/>
    <row r="25235" x14ac:dyDescent="0.2"/>
    <row r="25236" x14ac:dyDescent="0.2"/>
    <row r="25237" x14ac:dyDescent="0.2"/>
    <row r="25238" x14ac:dyDescent="0.2"/>
    <row r="25239" x14ac:dyDescent="0.2"/>
    <row r="25240" x14ac:dyDescent="0.2"/>
    <row r="25241" x14ac:dyDescent="0.2"/>
    <row r="25242" x14ac:dyDescent="0.2"/>
    <row r="25243" x14ac:dyDescent="0.2"/>
    <row r="25244" x14ac:dyDescent="0.2"/>
    <row r="25245" x14ac:dyDescent="0.2"/>
    <row r="25246" x14ac:dyDescent="0.2"/>
    <row r="25247" x14ac:dyDescent="0.2"/>
    <row r="25248" x14ac:dyDescent="0.2"/>
    <row r="25249" x14ac:dyDescent="0.2"/>
    <row r="25250" x14ac:dyDescent="0.2"/>
    <row r="25251" x14ac:dyDescent="0.2"/>
    <row r="25252" x14ac:dyDescent="0.2"/>
    <row r="25253" x14ac:dyDescent="0.2"/>
    <row r="25254" x14ac:dyDescent="0.2"/>
    <row r="25255" x14ac:dyDescent="0.2"/>
    <row r="25256" x14ac:dyDescent="0.2"/>
    <row r="25257" x14ac:dyDescent="0.2"/>
    <row r="25258" x14ac:dyDescent="0.2"/>
    <row r="25259" x14ac:dyDescent="0.2"/>
    <row r="25260" x14ac:dyDescent="0.2"/>
    <row r="25261" x14ac:dyDescent="0.2"/>
    <row r="25262" x14ac:dyDescent="0.2"/>
    <row r="25263" x14ac:dyDescent="0.2"/>
    <row r="25264" x14ac:dyDescent="0.2"/>
    <row r="25265" x14ac:dyDescent="0.2"/>
    <row r="25266" x14ac:dyDescent="0.2"/>
    <row r="25267" x14ac:dyDescent="0.2"/>
    <row r="25268" x14ac:dyDescent="0.2"/>
    <row r="25269" x14ac:dyDescent="0.2"/>
    <row r="25270" x14ac:dyDescent="0.2"/>
    <row r="25271" x14ac:dyDescent="0.2"/>
    <row r="25272" x14ac:dyDescent="0.2"/>
    <row r="25273" x14ac:dyDescent="0.2"/>
    <row r="25274" x14ac:dyDescent="0.2"/>
    <row r="25275" x14ac:dyDescent="0.2"/>
    <row r="25276" x14ac:dyDescent="0.2"/>
    <row r="25277" x14ac:dyDescent="0.2"/>
    <row r="25278" x14ac:dyDescent="0.2"/>
    <row r="25279" x14ac:dyDescent="0.2"/>
    <row r="25280" x14ac:dyDescent="0.2"/>
    <row r="25281" x14ac:dyDescent="0.2"/>
    <row r="25282" x14ac:dyDescent="0.2"/>
    <row r="25283" x14ac:dyDescent="0.2"/>
    <row r="25284" x14ac:dyDescent="0.2"/>
    <row r="25285" x14ac:dyDescent="0.2"/>
    <row r="25286" x14ac:dyDescent="0.2"/>
    <row r="25287" x14ac:dyDescent="0.2"/>
    <row r="25288" x14ac:dyDescent="0.2"/>
    <row r="25289" x14ac:dyDescent="0.2"/>
    <row r="25290" x14ac:dyDescent="0.2"/>
    <row r="25291" x14ac:dyDescent="0.2"/>
    <row r="25292" x14ac:dyDescent="0.2"/>
    <row r="25293" x14ac:dyDescent="0.2"/>
    <row r="25294" x14ac:dyDescent="0.2"/>
    <row r="25295" x14ac:dyDescent="0.2"/>
    <row r="25296" x14ac:dyDescent="0.2"/>
    <row r="25297" x14ac:dyDescent="0.2"/>
    <row r="25298" x14ac:dyDescent="0.2"/>
    <row r="25299" x14ac:dyDescent="0.2"/>
    <row r="25300" x14ac:dyDescent="0.2"/>
    <row r="25301" x14ac:dyDescent="0.2"/>
    <row r="25302" x14ac:dyDescent="0.2"/>
    <row r="25303" x14ac:dyDescent="0.2"/>
    <row r="25304" x14ac:dyDescent="0.2"/>
    <row r="25305" x14ac:dyDescent="0.2"/>
    <row r="25306" x14ac:dyDescent="0.2"/>
    <row r="25307" x14ac:dyDescent="0.2"/>
    <row r="25308" x14ac:dyDescent="0.2"/>
    <row r="25309" x14ac:dyDescent="0.2"/>
    <row r="25310" x14ac:dyDescent="0.2"/>
    <row r="25311" x14ac:dyDescent="0.2"/>
    <row r="25312" x14ac:dyDescent="0.2"/>
    <row r="25313" x14ac:dyDescent="0.2"/>
    <row r="25314" x14ac:dyDescent="0.2"/>
    <row r="25315" x14ac:dyDescent="0.2"/>
    <row r="25316" x14ac:dyDescent="0.2"/>
    <row r="25317" x14ac:dyDescent="0.2"/>
    <row r="25318" x14ac:dyDescent="0.2"/>
    <row r="25319" x14ac:dyDescent="0.2"/>
    <row r="25320" x14ac:dyDescent="0.2"/>
    <row r="25321" x14ac:dyDescent="0.2"/>
    <row r="25322" x14ac:dyDescent="0.2"/>
    <row r="25323" x14ac:dyDescent="0.2"/>
    <row r="25324" x14ac:dyDescent="0.2"/>
    <row r="25325" x14ac:dyDescent="0.2"/>
    <row r="25326" x14ac:dyDescent="0.2"/>
    <row r="25327" x14ac:dyDescent="0.2"/>
    <row r="25328" x14ac:dyDescent="0.2"/>
    <row r="25329" x14ac:dyDescent="0.2"/>
    <row r="25330" x14ac:dyDescent="0.2"/>
    <row r="25331" x14ac:dyDescent="0.2"/>
    <row r="25332" x14ac:dyDescent="0.2"/>
    <row r="25333" x14ac:dyDescent="0.2"/>
    <row r="25334" x14ac:dyDescent="0.2"/>
    <row r="25335" x14ac:dyDescent="0.2"/>
    <row r="25336" x14ac:dyDescent="0.2"/>
    <row r="25337" x14ac:dyDescent="0.2"/>
    <row r="25338" x14ac:dyDescent="0.2"/>
    <row r="25339" x14ac:dyDescent="0.2"/>
    <row r="25340" x14ac:dyDescent="0.2"/>
    <row r="25341" x14ac:dyDescent="0.2"/>
    <row r="25342" x14ac:dyDescent="0.2"/>
    <row r="25343" x14ac:dyDescent="0.2"/>
    <row r="25344" x14ac:dyDescent="0.2"/>
    <row r="25345" x14ac:dyDescent="0.2"/>
    <row r="25346" x14ac:dyDescent="0.2"/>
    <row r="25347" x14ac:dyDescent="0.2"/>
    <row r="25348" x14ac:dyDescent="0.2"/>
    <row r="25349" x14ac:dyDescent="0.2"/>
    <row r="25350" x14ac:dyDescent="0.2"/>
    <row r="25351" x14ac:dyDescent="0.2"/>
    <row r="25352" x14ac:dyDescent="0.2"/>
    <row r="25353" x14ac:dyDescent="0.2"/>
    <row r="25354" x14ac:dyDescent="0.2"/>
    <row r="25355" x14ac:dyDescent="0.2"/>
    <row r="25356" x14ac:dyDescent="0.2"/>
    <row r="25357" x14ac:dyDescent="0.2"/>
    <row r="25358" x14ac:dyDescent="0.2"/>
    <row r="25359" x14ac:dyDescent="0.2"/>
    <row r="25360" x14ac:dyDescent="0.2"/>
    <row r="25361" x14ac:dyDescent="0.2"/>
    <row r="25362" x14ac:dyDescent="0.2"/>
    <row r="25363" x14ac:dyDescent="0.2"/>
    <row r="25364" x14ac:dyDescent="0.2"/>
    <row r="25365" x14ac:dyDescent="0.2"/>
    <row r="25366" x14ac:dyDescent="0.2"/>
    <row r="25367" x14ac:dyDescent="0.2"/>
    <row r="25368" x14ac:dyDescent="0.2"/>
    <row r="25369" x14ac:dyDescent="0.2"/>
    <row r="25370" x14ac:dyDescent="0.2"/>
    <row r="25371" x14ac:dyDescent="0.2"/>
    <row r="25372" x14ac:dyDescent="0.2"/>
    <row r="25373" x14ac:dyDescent="0.2"/>
    <row r="25374" x14ac:dyDescent="0.2"/>
    <row r="25375" x14ac:dyDescent="0.2"/>
    <row r="25376" x14ac:dyDescent="0.2"/>
    <row r="25377" x14ac:dyDescent="0.2"/>
    <row r="25378" x14ac:dyDescent="0.2"/>
    <row r="25379" x14ac:dyDescent="0.2"/>
    <row r="25380" x14ac:dyDescent="0.2"/>
    <row r="25381" x14ac:dyDescent="0.2"/>
    <row r="25382" x14ac:dyDescent="0.2"/>
    <row r="25383" x14ac:dyDescent="0.2"/>
    <row r="25384" x14ac:dyDescent="0.2"/>
    <row r="25385" x14ac:dyDescent="0.2"/>
    <row r="25386" x14ac:dyDescent="0.2"/>
    <row r="25387" x14ac:dyDescent="0.2"/>
    <row r="25388" x14ac:dyDescent="0.2"/>
    <row r="25389" x14ac:dyDescent="0.2"/>
    <row r="25390" x14ac:dyDescent="0.2"/>
    <row r="25391" x14ac:dyDescent="0.2"/>
    <row r="25392" x14ac:dyDescent="0.2"/>
    <row r="25393" x14ac:dyDescent="0.2"/>
    <row r="25394" x14ac:dyDescent="0.2"/>
    <row r="25395" x14ac:dyDescent="0.2"/>
    <row r="25396" x14ac:dyDescent="0.2"/>
    <row r="25397" x14ac:dyDescent="0.2"/>
    <row r="25398" x14ac:dyDescent="0.2"/>
    <row r="25399" x14ac:dyDescent="0.2"/>
    <row r="25400" x14ac:dyDescent="0.2"/>
    <row r="25401" x14ac:dyDescent="0.2"/>
    <row r="25402" x14ac:dyDescent="0.2"/>
    <row r="25403" x14ac:dyDescent="0.2"/>
    <row r="25404" x14ac:dyDescent="0.2"/>
    <row r="25405" x14ac:dyDescent="0.2"/>
    <row r="25406" x14ac:dyDescent="0.2"/>
    <row r="25407" x14ac:dyDescent="0.2"/>
    <row r="25408" x14ac:dyDescent="0.2"/>
    <row r="25409" x14ac:dyDescent="0.2"/>
    <row r="25410" x14ac:dyDescent="0.2"/>
    <row r="25411" x14ac:dyDescent="0.2"/>
    <row r="25412" x14ac:dyDescent="0.2"/>
    <row r="25413" x14ac:dyDescent="0.2"/>
    <row r="25414" x14ac:dyDescent="0.2"/>
    <row r="25415" x14ac:dyDescent="0.2"/>
    <row r="25416" x14ac:dyDescent="0.2"/>
    <row r="25417" x14ac:dyDescent="0.2"/>
    <row r="25418" x14ac:dyDescent="0.2"/>
    <row r="25419" x14ac:dyDescent="0.2"/>
    <row r="25420" x14ac:dyDescent="0.2"/>
    <row r="25421" x14ac:dyDescent="0.2"/>
    <row r="25422" x14ac:dyDescent="0.2"/>
    <row r="25423" x14ac:dyDescent="0.2"/>
    <row r="25424" x14ac:dyDescent="0.2"/>
    <row r="25425" x14ac:dyDescent="0.2"/>
    <row r="25426" x14ac:dyDescent="0.2"/>
    <row r="25427" x14ac:dyDescent="0.2"/>
    <row r="25428" x14ac:dyDescent="0.2"/>
    <row r="25429" x14ac:dyDescent="0.2"/>
    <row r="25430" x14ac:dyDescent="0.2"/>
    <row r="25431" x14ac:dyDescent="0.2"/>
    <row r="25432" x14ac:dyDescent="0.2"/>
    <row r="25433" x14ac:dyDescent="0.2"/>
    <row r="25434" x14ac:dyDescent="0.2"/>
    <row r="25435" x14ac:dyDescent="0.2"/>
    <row r="25436" x14ac:dyDescent="0.2"/>
    <row r="25437" x14ac:dyDescent="0.2"/>
    <row r="25438" x14ac:dyDescent="0.2"/>
    <row r="25439" x14ac:dyDescent="0.2"/>
    <row r="25440" x14ac:dyDescent="0.2"/>
    <row r="25441" x14ac:dyDescent="0.2"/>
    <row r="25442" x14ac:dyDescent="0.2"/>
    <row r="25443" x14ac:dyDescent="0.2"/>
    <row r="25444" x14ac:dyDescent="0.2"/>
    <row r="25445" x14ac:dyDescent="0.2"/>
    <row r="25446" x14ac:dyDescent="0.2"/>
    <row r="25447" x14ac:dyDescent="0.2"/>
    <row r="25448" x14ac:dyDescent="0.2"/>
    <row r="25449" x14ac:dyDescent="0.2"/>
    <row r="25450" x14ac:dyDescent="0.2"/>
    <row r="25451" x14ac:dyDescent="0.2"/>
    <row r="25452" x14ac:dyDescent="0.2"/>
    <row r="25453" x14ac:dyDescent="0.2"/>
    <row r="25454" x14ac:dyDescent="0.2"/>
    <row r="25455" x14ac:dyDescent="0.2"/>
    <row r="25456" x14ac:dyDescent="0.2"/>
    <row r="25457" x14ac:dyDescent="0.2"/>
    <row r="25458" x14ac:dyDescent="0.2"/>
    <row r="25459" x14ac:dyDescent="0.2"/>
    <row r="25460" x14ac:dyDescent="0.2"/>
    <row r="25461" x14ac:dyDescent="0.2"/>
    <row r="25462" x14ac:dyDescent="0.2"/>
    <row r="25463" x14ac:dyDescent="0.2"/>
    <row r="25464" x14ac:dyDescent="0.2"/>
    <row r="25465" x14ac:dyDescent="0.2"/>
    <row r="25466" x14ac:dyDescent="0.2"/>
    <row r="25467" x14ac:dyDescent="0.2"/>
    <row r="25468" x14ac:dyDescent="0.2"/>
    <row r="25469" x14ac:dyDescent="0.2"/>
    <row r="25470" x14ac:dyDescent="0.2"/>
    <row r="25471" x14ac:dyDescent="0.2"/>
    <row r="25472" x14ac:dyDescent="0.2"/>
    <row r="25473" x14ac:dyDescent="0.2"/>
    <row r="25474" x14ac:dyDescent="0.2"/>
    <row r="25475" x14ac:dyDescent="0.2"/>
    <row r="25476" x14ac:dyDescent="0.2"/>
    <row r="25477" x14ac:dyDescent="0.2"/>
    <row r="25478" x14ac:dyDescent="0.2"/>
    <row r="25479" x14ac:dyDescent="0.2"/>
    <row r="25480" x14ac:dyDescent="0.2"/>
    <row r="25481" x14ac:dyDescent="0.2"/>
    <row r="25482" x14ac:dyDescent="0.2"/>
    <row r="25483" x14ac:dyDescent="0.2"/>
    <row r="25484" x14ac:dyDescent="0.2"/>
    <row r="25485" x14ac:dyDescent="0.2"/>
    <row r="25486" x14ac:dyDescent="0.2"/>
    <row r="25487" x14ac:dyDescent="0.2"/>
    <row r="25488" x14ac:dyDescent="0.2"/>
    <row r="25489" x14ac:dyDescent="0.2"/>
    <row r="25490" x14ac:dyDescent="0.2"/>
    <row r="25491" x14ac:dyDescent="0.2"/>
    <row r="25492" x14ac:dyDescent="0.2"/>
    <row r="25493" x14ac:dyDescent="0.2"/>
    <row r="25494" x14ac:dyDescent="0.2"/>
    <row r="25495" x14ac:dyDescent="0.2"/>
    <row r="25496" x14ac:dyDescent="0.2"/>
    <row r="25497" x14ac:dyDescent="0.2"/>
    <row r="25498" x14ac:dyDescent="0.2"/>
    <row r="25499" x14ac:dyDescent="0.2"/>
    <row r="25500" x14ac:dyDescent="0.2"/>
    <row r="25501" x14ac:dyDescent="0.2"/>
    <row r="25502" x14ac:dyDescent="0.2"/>
    <row r="25503" x14ac:dyDescent="0.2"/>
    <row r="25504" x14ac:dyDescent="0.2"/>
    <row r="25505" x14ac:dyDescent="0.2"/>
    <row r="25506" x14ac:dyDescent="0.2"/>
    <row r="25507" x14ac:dyDescent="0.2"/>
    <row r="25508" x14ac:dyDescent="0.2"/>
    <row r="25509" x14ac:dyDescent="0.2"/>
    <row r="25510" x14ac:dyDescent="0.2"/>
    <row r="25511" x14ac:dyDescent="0.2"/>
    <row r="25512" x14ac:dyDescent="0.2"/>
    <row r="25513" x14ac:dyDescent="0.2"/>
    <row r="25514" x14ac:dyDescent="0.2"/>
    <row r="25515" x14ac:dyDescent="0.2"/>
    <row r="25516" x14ac:dyDescent="0.2"/>
    <row r="25517" x14ac:dyDescent="0.2"/>
    <row r="25518" x14ac:dyDescent="0.2"/>
    <row r="25519" x14ac:dyDescent="0.2"/>
    <row r="25520" x14ac:dyDescent="0.2"/>
    <row r="25521" x14ac:dyDescent="0.2"/>
    <row r="25522" x14ac:dyDescent="0.2"/>
    <row r="25523" x14ac:dyDescent="0.2"/>
    <row r="25524" x14ac:dyDescent="0.2"/>
    <row r="25525" x14ac:dyDescent="0.2"/>
    <row r="25526" x14ac:dyDescent="0.2"/>
    <row r="25527" x14ac:dyDescent="0.2"/>
    <row r="25528" x14ac:dyDescent="0.2"/>
    <row r="25529" x14ac:dyDescent="0.2"/>
    <row r="25530" x14ac:dyDescent="0.2"/>
    <row r="25531" x14ac:dyDescent="0.2"/>
    <row r="25532" x14ac:dyDescent="0.2"/>
    <row r="25533" x14ac:dyDescent="0.2"/>
    <row r="25534" x14ac:dyDescent="0.2"/>
    <row r="25535" x14ac:dyDescent="0.2"/>
    <row r="25536" x14ac:dyDescent="0.2"/>
    <row r="25537" x14ac:dyDescent="0.2"/>
    <row r="25538" x14ac:dyDescent="0.2"/>
    <row r="25539" x14ac:dyDescent="0.2"/>
    <row r="25540" x14ac:dyDescent="0.2"/>
    <row r="25541" x14ac:dyDescent="0.2"/>
    <row r="25542" x14ac:dyDescent="0.2"/>
    <row r="25543" x14ac:dyDescent="0.2"/>
    <row r="25544" x14ac:dyDescent="0.2"/>
    <row r="25545" x14ac:dyDescent="0.2"/>
    <row r="25546" x14ac:dyDescent="0.2"/>
    <row r="25547" x14ac:dyDescent="0.2"/>
    <row r="25548" x14ac:dyDescent="0.2"/>
    <row r="25549" x14ac:dyDescent="0.2"/>
    <row r="25550" x14ac:dyDescent="0.2"/>
    <row r="25551" x14ac:dyDescent="0.2"/>
    <row r="25552" x14ac:dyDescent="0.2"/>
    <row r="25553" x14ac:dyDescent="0.2"/>
    <row r="25554" x14ac:dyDescent="0.2"/>
    <row r="25555" x14ac:dyDescent="0.2"/>
    <row r="25556" x14ac:dyDescent="0.2"/>
    <row r="25557" x14ac:dyDescent="0.2"/>
    <row r="25558" x14ac:dyDescent="0.2"/>
    <row r="25559" x14ac:dyDescent="0.2"/>
    <row r="25560" x14ac:dyDescent="0.2"/>
    <row r="25561" x14ac:dyDescent="0.2"/>
    <row r="25562" x14ac:dyDescent="0.2"/>
    <row r="25563" x14ac:dyDescent="0.2"/>
    <row r="25564" x14ac:dyDescent="0.2"/>
    <row r="25565" x14ac:dyDescent="0.2"/>
    <row r="25566" x14ac:dyDescent="0.2"/>
    <row r="25567" x14ac:dyDescent="0.2"/>
    <row r="25568" x14ac:dyDescent="0.2"/>
    <row r="25569" x14ac:dyDescent="0.2"/>
    <row r="25570" x14ac:dyDescent="0.2"/>
    <row r="25571" x14ac:dyDescent="0.2"/>
    <row r="25572" x14ac:dyDescent="0.2"/>
    <row r="25573" x14ac:dyDescent="0.2"/>
    <row r="25574" x14ac:dyDescent="0.2"/>
    <row r="25575" x14ac:dyDescent="0.2"/>
    <row r="25576" x14ac:dyDescent="0.2"/>
    <row r="25577" x14ac:dyDescent="0.2"/>
    <row r="25578" x14ac:dyDescent="0.2"/>
    <row r="25579" x14ac:dyDescent="0.2"/>
    <row r="25580" x14ac:dyDescent="0.2"/>
    <row r="25581" x14ac:dyDescent="0.2"/>
    <row r="25582" x14ac:dyDescent="0.2"/>
    <row r="25583" x14ac:dyDescent="0.2"/>
    <row r="25584" x14ac:dyDescent="0.2"/>
    <row r="25585" x14ac:dyDescent="0.2"/>
    <row r="25586" x14ac:dyDescent="0.2"/>
    <row r="25587" x14ac:dyDescent="0.2"/>
    <row r="25588" x14ac:dyDescent="0.2"/>
    <row r="25589" x14ac:dyDescent="0.2"/>
    <row r="25590" x14ac:dyDescent="0.2"/>
    <row r="25591" x14ac:dyDescent="0.2"/>
    <row r="25592" x14ac:dyDescent="0.2"/>
    <row r="25593" x14ac:dyDescent="0.2"/>
    <row r="25594" x14ac:dyDescent="0.2"/>
    <row r="25595" x14ac:dyDescent="0.2"/>
    <row r="25596" x14ac:dyDescent="0.2"/>
    <row r="25597" x14ac:dyDescent="0.2"/>
    <row r="25598" x14ac:dyDescent="0.2"/>
    <row r="25599" x14ac:dyDescent="0.2"/>
    <row r="25600" x14ac:dyDescent="0.2"/>
    <row r="25601" x14ac:dyDescent="0.2"/>
    <row r="25602" x14ac:dyDescent="0.2"/>
    <row r="25603" x14ac:dyDescent="0.2"/>
    <row r="25604" x14ac:dyDescent="0.2"/>
    <row r="25605" x14ac:dyDescent="0.2"/>
    <row r="25606" x14ac:dyDescent="0.2"/>
    <row r="25607" x14ac:dyDescent="0.2"/>
    <row r="25608" x14ac:dyDescent="0.2"/>
    <row r="25609" x14ac:dyDescent="0.2"/>
    <row r="25610" x14ac:dyDescent="0.2"/>
    <row r="25611" x14ac:dyDescent="0.2"/>
    <row r="25612" x14ac:dyDescent="0.2"/>
    <row r="25613" x14ac:dyDescent="0.2"/>
    <row r="25614" x14ac:dyDescent="0.2"/>
    <row r="25615" x14ac:dyDescent="0.2"/>
    <row r="25616" x14ac:dyDescent="0.2"/>
    <row r="25617" x14ac:dyDescent="0.2"/>
    <row r="25618" x14ac:dyDescent="0.2"/>
    <row r="25619" x14ac:dyDescent="0.2"/>
    <row r="25620" x14ac:dyDescent="0.2"/>
    <row r="25621" x14ac:dyDescent="0.2"/>
    <row r="25622" x14ac:dyDescent="0.2"/>
    <row r="25623" x14ac:dyDescent="0.2"/>
    <row r="25624" x14ac:dyDescent="0.2"/>
    <row r="25625" x14ac:dyDescent="0.2"/>
    <row r="25626" x14ac:dyDescent="0.2"/>
    <row r="25627" x14ac:dyDescent="0.2"/>
    <row r="25628" x14ac:dyDescent="0.2"/>
    <row r="25629" x14ac:dyDescent="0.2"/>
    <row r="25630" x14ac:dyDescent="0.2"/>
    <row r="25631" x14ac:dyDescent="0.2"/>
    <row r="25632" x14ac:dyDescent="0.2"/>
    <row r="25633" x14ac:dyDescent="0.2"/>
    <row r="25634" x14ac:dyDescent="0.2"/>
    <row r="25635" x14ac:dyDescent="0.2"/>
    <row r="25636" x14ac:dyDescent="0.2"/>
    <row r="25637" x14ac:dyDescent="0.2"/>
    <row r="25638" x14ac:dyDescent="0.2"/>
    <row r="25639" x14ac:dyDescent="0.2"/>
    <row r="25640" x14ac:dyDescent="0.2"/>
    <row r="25641" x14ac:dyDescent="0.2"/>
    <row r="25642" x14ac:dyDescent="0.2"/>
    <row r="25643" x14ac:dyDescent="0.2"/>
    <row r="25644" x14ac:dyDescent="0.2"/>
    <row r="25645" x14ac:dyDescent="0.2"/>
    <row r="25646" x14ac:dyDescent="0.2"/>
    <row r="25647" x14ac:dyDescent="0.2"/>
    <row r="25648" x14ac:dyDescent="0.2"/>
    <row r="25649" x14ac:dyDescent="0.2"/>
    <row r="25650" x14ac:dyDescent="0.2"/>
    <row r="25651" x14ac:dyDescent="0.2"/>
    <row r="25652" x14ac:dyDescent="0.2"/>
    <row r="25653" x14ac:dyDescent="0.2"/>
    <row r="25654" x14ac:dyDescent="0.2"/>
    <row r="25655" x14ac:dyDescent="0.2"/>
    <row r="25656" x14ac:dyDescent="0.2"/>
    <row r="25657" x14ac:dyDescent="0.2"/>
    <row r="25658" x14ac:dyDescent="0.2"/>
    <row r="25659" x14ac:dyDescent="0.2"/>
    <row r="25660" x14ac:dyDescent="0.2"/>
    <row r="25661" x14ac:dyDescent="0.2"/>
    <row r="25662" x14ac:dyDescent="0.2"/>
    <row r="25663" x14ac:dyDescent="0.2"/>
    <row r="25664" x14ac:dyDescent="0.2"/>
    <row r="25665" x14ac:dyDescent="0.2"/>
    <row r="25666" x14ac:dyDescent="0.2"/>
    <row r="25667" x14ac:dyDescent="0.2"/>
    <row r="25668" x14ac:dyDescent="0.2"/>
    <row r="25669" x14ac:dyDescent="0.2"/>
    <row r="25670" x14ac:dyDescent="0.2"/>
    <row r="25671" x14ac:dyDescent="0.2"/>
    <row r="25672" x14ac:dyDescent="0.2"/>
    <row r="25673" x14ac:dyDescent="0.2"/>
    <row r="25674" x14ac:dyDescent="0.2"/>
    <row r="25675" x14ac:dyDescent="0.2"/>
    <row r="25676" x14ac:dyDescent="0.2"/>
    <row r="25677" x14ac:dyDescent="0.2"/>
    <row r="25678" x14ac:dyDescent="0.2"/>
    <row r="25679" x14ac:dyDescent="0.2"/>
    <row r="25680" x14ac:dyDescent="0.2"/>
    <row r="25681" x14ac:dyDescent="0.2"/>
    <row r="25682" x14ac:dyDescent="0.2"/>
    <row r="25683" x14ac:dyDescent="0.2"/>
    <row r="25684" x14ac:dyDescent="0.2"/>
    <row r="25685" x14ac:dyDescent="0.2"/>
    <row r="25686" x14ac:dyDescent="0.2"/>
    <row r="25687" x14ac:dyDescent="0.2"/>
    <row r="25688" x14ac:dyDescent="0.2"/>
    <row r="25689" x14ac:dyDescent="0.2"/>
    <row r="25690" x14ac:dyDescent="0.2"/>
    <row r="25691" x14ac:dyDescent="0.2"/>
    <row r="25692" x14ac:dyDescent="0.2"/>
    <row r="25693" x14ac:dyDescent="0.2"/>
    <row r="25694" x14ac:dyDescent="0.2"/>
    <row r="25695" x14ac:dyDescent="0.2"/>
    <row r="25696" x14ac:dyDescent="0.2"/>
    <row r="25697" x14ac:dyDescent="0.2"/>
    <row r="25698" x14ac:dyDescent="0.2"/>
    <row r="25699" x14ac:dyDescent="0.2"/>
    <row r="25700" x14ac:dyDescent="0.2"/>
    <row r="25701" x14ac:dyDescent="0.2"/>
    <row r="25702" x14ac:dyDescent="0.2"/>
    <row r="25703" x14ac:dyDescent="0.2"/>
    <row r="25704" x14ac:dyDescent="0.2"/>
    <row r="25705" x14ac:dyDescent="0.2"/>
    <row r="25706" x14ac:dyDescent="0.2"/>
    <row r="25707" x14ac:dyDescent="0.2"/>
    <row r="25708" x14ac:dyDescent="0.2"/>
    <row r="25709" x14ac:dyDescent="0.2"/>
    <row r="25710" x14ac:dyDescent="0.2"/>
    <row r="25711" x14ac:dyDescent="0.2"/>
    <row r="25712" x14ac:dyDescent="0.2"/>
    <row r="25713" x14ac:dyDescent="0.2"/>
    <row r="25714" x14ac:dyDescent="0.2"/>
    <row r="25715" x14ac:dyDescent="0.2"/>
    <row r="25716" x14ac:dyDescent="0.2"/>
    <row r="25717" x14ac:dyDescent="0.2"/>
    <row r="25718" x14ac:dyDescent="0.2"/>
    <row r="25719" x14ac:dyDescent="0.2"/>
    <row r="25720" x14ac:dyDescent="0.2"/>
    <row r="25721" x14ac:dyDescent="0.2"/>
    <row r="25722" x14ac:dyDescent="0.2"/>
    <row r="25723" x14ac:dyDescent="0.2"/>
    <row r="25724" x14ac:dyDescent="0.2"/>
    <row r="25725" x14ac:dyDescent="0.2"/>
    <row r="25726" x14ac:dyDescent="0.2"/>
    <row r="25727" x14ac:dyDescent="0.2"/>
    <row r="25728" x14ac:dyDescent="0.2"/>
    <row r="25729" x14ac:dyDescent="0.2"/>
    <row r="25730" x14ac:dyDescent="0.2"/>
    <row r="25731" x14ac:dyDescent="0.2"/>
    <row r="25732" x14ac:dyDescent="0.2"/>
    <row r="25733" x14ac:dyDescent="0.2"/>
    <row r="25734" x14ac:dyDescent="0.2"/>
    <row r="25735" x14ac:dyDescent="0.2"/>
    <row r="25736" x14ac:dyDescent="0.2"/>
    <row r="25737" x14ac:dyDescent="0.2"/>
    <row r="25738" x14ac:dyDescent="0.2"/>
    <row r="25739" x14ac:dyDescent="0.2"/>
    <row r="25740" x14ac:dyDescent="0.2"/>
    <row r="25741" x14ac:dyDescent="0.2"/>
    <row r="25742" x14ac:dyDescent="0.2"/>
    <row r="25743" x14ac:dyDescent="0.2"/>
    <row r="25744" x14ac:dyDescent="0.2"/>
    <row r="25745" x14ac:dyDescent="0.2"/>
    <row r="25746" x14ac:dyDescent="0.2"/>
    <row r="25747" x14ac:dyDescent="0.2"/>
    <row r="25748" x14ac:dyDescent="0.2"/>
    <row r="25749" x14ac:dyDescent="0.2"/>
    <row r="25750" x14ac:dyDescent="0.2"/>
    <row r="25751" x14ac:dyDescent="0.2"/>
    <row r="25752" x14ac:dyDescent="0.2"/>
    <row r="25753" x14ac:dyDescent="0.2"/>
    <row r="25754" x14ac:dyDescent="0.2"/>
    <row r="25755" x14ac:dyDescent="0.2"/>
    <row r="25756" x14ac:dyDescent="0.2"/>
    <row r="25757" x14ac:dyDescent="0.2"/>
    <row r="25758" x14ac:dyDescent="0.2"/>
    <row r="25759" x14ac:dyDescent="0.2"/>
    <row r="25760" x14ac:dyDescent="0.2"/>
    <row r="25761" x14ac:dyDescent="0.2"/>
    <row r="25762" x14ac:dyDescent="0.2"/>
    <row r="25763" x14ac:dyDescent="0.2"/>
    <row r="25764" x14ac:dyDescent="0.2"/>
    <row r="25765" x14ac:dyDescent="0.2"/>
    <row r="25766" x14ac:dyDescent="0.2"/>
    <row r="25767" x14ac:dyDescent="0.2"/>
    <row r="25768" x14ac:dyDescent="0.2"/>
    <row r="25769" x14ac:dyDescent="0.2"/>
    <row r="25770" x14ac:dyDescent="0.2"/>
    <row r="25771" x14ac:dyDescent="0.2"/>
    <row r="25772" x14ac:dyDescent="0.2"/>
    <row r="25773" x14ac:dyDescent="0.2"/>
    <row r="25774" x14ac:dyDescent="0.2"/>
    <row r="25775" x14ac:dyDescent="0.2"/>
    <row r="25776" x14ac:dyDescent="0.2"/>
    <row r="25777" x14ac:dyDescent="0.2"/>
    <row r="25778" x14ac:dyDescent="0.2"/>
    <row r="25779" x14ac:dyDescent="0.2"/>
    <row r="25780" x14ac:dyDescent="0.2"/>
    <row r="25781" x14ac:dyDescent="0.2"/>
    <row r="25782" x14ac:dyDescent="0.2"/>
    <row r="25783" x14ac:dyDescent="0.2"/>
    <row r="25784" x14ac:dyDescent="0.2"/>
    <row r="25785" x14ac:dyDescent="0.2"/>
    <row r="25786" x14ac:dyDescent="0.2"/>
    <row r="25787" x14ac:dyDescent="0.2"/>
    <row r="25788" x14ac:dyDescent="0.2"/>
    <row r="25789" x14ac:dyDescent="0.2"/>
    <row r="25790" x14ac:dyDescent="0.2"/>
    <row r="25791" x14ac:dyDescent="0.2"/>
    <row r="25792" x14ac:dyDescent="0.2"/>
    <row r="25793" x14ac:dyDescent="0.2"/>
    <row r="25794" x14ac:dyDescent="0.2"/>
    <row r="25795" x14ac:dyDescent="0.2"/>
    <row r="25796" x14ac:dyDescent="0.2"/>
    <row r="25797" x14ac:dyDescent="0.2"/>
    <row r="25798" x14ac:dyDescent="0.2"/>
    <row r="25799" x14ac:dyDescent="0.2"/>
    <row r="25800" x14ac:dyDescent="0.2"/>
    <row r="25801" x14ac:dyDescent="0.2"/>
    <row r="25802" x14ac:dyDescent="0.2"/>
    <row r="25803" x14ac:dyDescent="0.2"/>
    <row r="25804" x14ac:dyDescent="0.2"/>
    <row r="25805" x14ac:dyDescent="0.2"/>
    <row r="25806" x14ac:dyDescent="0.2"/>
    <row r="25807" x14ac:dyDescent="0.2"/>
    <row r="25808" x14ac:dyDescent="0.2"/>
    <row r="25809" x14ac:dyDescent="0.2"/>
    <row r="25810" x14ac:dyDescent="0.2"/>
    <row r="25811" x14ac:dyDescent="0.2"/>
    <row r="25812" x14ac:dyDescent="0.2"/>
    <row r="25813" x14ac:dyDescent="0.2"/>
    <row r="25814" x14ac:dyDescent="0.2"/>
    <row r="25815" x14ac:dyDescent="0.2"/>
    <row r="25816" x14ac:dyDescent="0.2"/>
    <row r="25817" x14ac:dyDescent="0.2"/>
    <row r="25818" x14ac:dyDescent="0.2"/>
    <row r="25819" x14ac:dyDescent="0.2"/>
    <row r="25820" x14ac:dyDescent="0.2"/>
    <row r="25821" x14ac:dyDescent="0.2"/>
    <row r="25822" x14ac:dyDescent="0.2"/>
    <row r="25823" x14ac:dyDescent="0.2"/>
    <row r="25824" x14ac:dyDescent="0.2"/>
    <row r="25825" x14ac:dyDescent="0.2"/>
    <row r="25826" x14ac:dyDescent="0.2"/>
    <row r="25827" x14ac:dyDescent="0.2"/>
    <row r="25828" x14ac:dyDescent="0.2"/>
    <row r="25829" x14ac:dyDescent="0.2"/>
    <row r="25830" x14ac:dyDescent="0.2"/>
    <row r="25831" x14ac:dyDescent="0.2"/>
    <row r="25832" x14ac:dyDescent="0.2"/>
    <row r="25833" x14ac:dyDescent="0.2"/>
    <row r="25834" x14ac:dyDescent="0.2"/>
    <row r="25835" x14ac:dyDescent="0.2"/>
    <row r="25836" x14ac:dyDescent="0.2"/>
    <row r="25837" x14ac:dyDescent="0.2"/>
    <row r="25838" x14ac:dyDescent="0.2"/>
    <row r="25839" x14ac:dyDescent="0.2"/>
    <row r="25840" x14ac:dyDescent="0.2"/>
    <row r="25841" x14ac:dyDescent="0.2"/>
    <row r="25842" x14ac:dyDescent="0.2"/>
    <row r="25843" x14ac:dyDescent="0.2"/>
    <row r="25844" x14ac:dyDescent="0.2"/>
    <row r="25845" x14ac:dyDescent="0.2"/>
    <row r="25846" x14ac:dyDescent="0.2"/>
    <row r="25847" x14ac:dyDescent="0.2"/>
    <row r="25848" x14ac:dyDescent="0.2"/>
    <row r="25849" x14ac:dyDescent="0.2"/>
    <row r="25850" x14ac:dyDescent="0.2"/>
    <row r="25851" x14ac:dyDescent="0.2"/>
    <row r="25852" x14ac:dyDescent="0.2"/>
    <row r="25853" x14ac:dyDescent="0.2"/>
    <row r="25854" x14ac:dyDescent="0.2"/>
    <row r="25855" x14ac:dyDescent="0.2"/>
    <row r="25856" x14ac:dyDescent="0.2"/>
    <row r="25857" x14ac:dyDescent="0.2"/>
    <row r="25858" x14ac:dyDescent="0.2"/>
    <row r="25859" x14ac:dyDescent="0.2"/>
    <row r="25860" x14ac:dyDescent="0.2"/>
    <row r="25861" x14ac:dyDescent="0.2"/>
    <row r="25862" x14ac:dyDescent="0.2"/>
    <row r="25863" x14ac:dyDescent="0.2"/>
    <row r="25864" x14ac:dyDescent="0.2"/>
    <row r="25865" x14ac:dyDescent="0.2"/>
    <row r="25866" x14ac:dyDescent="0.2"/>
    <row r="25867" x14ac:dyDescent="0.2"/>
    <row r="25868" x14ac:dyDescent="0.2"/>
    <row r="25869" x14ac:dyDescent="0.2"/>
    <row r="25870" x14ac:dyDescent="0.2"/>
    <row r="25871" x14ac:dyDescent="0.2"/>
    <row r="25872" x14ac:dyDescent="0.2"/>
    <row r="25873" x14ac:dyDescent="0.2"/>
    <row r="25874" x14ac:dyDescent="0.2"/>
    <row r="25875" x14ac:dyDescent="0.2"/>
    <row r="25876" x14ac:dyDescent="0.2"/>
    <row r="25877" x14ac:dyDescent="0.2"/>
    <row r="25878" x14ac:dyDescent="0.2"/>
    <row r="25879" x14ac:dyDescent="0.2"/>
    <row r="25880" x14ac:dyDescent="0.2"/>
    <row r="25881" x14ac:dyDescent="0.2"/>
    <row r="25882" x14ac:dyDescent="0.2"/>
    <row r="25883" x14ac:dyDescent="0.2"/>
    <row r="25884" x14ac:dyDescent="0.2"/>
    <row r="25885" x14ac:dyDescent="0.2"/>
    <row r="25886" x14ac:dyDescent="0.2"/>
    <row r="25887" x14ac:dyDescent="0.2"/>
    <row r="25888" x14ac:dyDescent="0.2"/>
    <row r="25889" x14ac:dyDescent="0.2"/>
    <row r="25890" x14ac:dyDescent="0.2"/>
    <row r="25891" x14ac:dyDescent="0.2"/>
    <row r="25892" x14ac:dyDescent="0.2"/>
    <row r="25893" x14ac:dyDescent="0.2"/>
    <row r="25894" x14ac:dyDescent="0.2"/>
    <row r="25895" x14ac:dyDescent="0.2"/>
    <row r="25896" x14ac:dyDescent="0.2"/>
    <row r="25897" x14ac:dyDescent="0.2"/>
    <row r="25898" x14ac:dyDescent="0.2"/>
    <row r="25899" x14ac:dyDescent="0.2"/>
    <row r="25900" x14ac:dyDescent="0.2"/>
    <row r="25901" x14ac:dyDescent="0.2"/>
    <row r="25902" x14ac:dyDescent="0.2"/>
    <row r="25903" x14ac:dyDescent="0.2"/>
    <row r="25904" x14ac:dyDescent="0.2"/>
    <row r="25905" x14ac:dyDescent="0.2"/>
    <row r="25906" x14ac:dyDescent="0.2"/>
    <row r="25907" x14ac:dyDescent="0.2"/>
    <row r="25908" x14ac:dyDescent="0.2"/>
    <row r="25909" x14ac:dyDescent="0.2"/>
    <row r="25910" x14ac:dyDescent="0.2"/>
    <row r="25911" x14ac:dyDescent="0.2"/>
    <row r="25912" x14ac:dyDescent="0.2"/>
    <row r="25913" x14ac:dyDescent="0.2"/>
    <row r="25914" x14ac:dyDescent="0.2"/>
    <row r="25915" x14ac:dyDescent="0.2"/>
    <row r="25916" x14ac:dyDescent="0.2"/>
    <row r="25917" x14ac:dyDescent="0.2"/>
    <row r="25918" x14ac:dyDescent="0.2"/>
    <row r="25919" x14ac:dyDescent="0.2"/>
    <row r="25920" x14ac:dyDescent="0.2"/>
    <row r="25921" x14ac:dyDescent="0.2"/>
    <row r="25922" x14ac:dyDescent="0.2"/>
    <row r="25923" x14ac:dyDescent="0.2"/>
    <row r="25924" x14ac:dyDescent="0.2"/>
    <row r="25925" x14ac:dyDescent="0.2"/>
    <row r="25926" x14ac:dyDescent="0.2"/>
    <row r="25927" x14ac:dyDescent="0.2"/>
    <row r="25928" x14ac:dyDescent="0.2"/>
    <row r="25929" x14ac:dyDescent="0.2"/>
    <row r="25930" x14ac:dyDescent="0.2"/>
    <row r="25931" x14ac:dyDescent="0.2"/>
    <row r="25932" x14ac:dyDescent="0.2"/>
    <row r="25933" x14ac:dyDescent="0.2"/>
    <row r="25934" x14ac:dyDescent="0.2"/>
    <row r="25935" x14ac:dyDescent="0.2"/>
    <row r="25936" x14ac:dyDescent="0.2"/>
    <row r="25937" x14ac:dyDescent="0.2"/>
    <row r="25938" x14ac:dyDescent="0.2"/>
    <row r="25939" x14ac:dyDescent="0.2"/>
    <row r="25940" x14ac:dyDescent="0.2"/>
    <row r="25941" x14ac:dyDescent="0.2"/>
    <row r="25942" x14ac:dyDescent="0.2"/>
    <row r="25943" x14ac:dyDescent="0.2"/>
    <row r="25944" x14ac:dyDescent="0.2"/>
    <row r="25945" x14ac:dyDescent="0.2"/>
    <row r="25946" x14ac:dyDescent="0.2"/>
    <row r="25947" x14ac:dyDescent="0.2"/>
    <row r="25948" x14ac:dyDescent="0.2"/>
    <row r="25949" x14ac:dyDescent="0.2"/>
    <row r="25950" x14ac:dyDescent="0.2"/>
    <row r="25951" x14ac:dyDescent="0.2"/>
    <row r="25952" x14ac:dyDescent="0.2"/>
    <row r="25953" x14ac:dyDescent="0.2"/>
    <row r="25954" x14ac:dyDescent="0.2"/>
    <row r="25955" x14ac:dyDescent="0.2"/>
    <row r="25956" x14ac:dyDescent="0.2"/>
    <row r="25957" x14ac:dyDescent="0.2"/>
    <row r="25958" x14ac:dyDescent="0.2"/>
    <row r="25959" x14ac:dyDescent="0.2"/>
    <row r="25960" x14ac:dyDescent="0.2"/>
    <row r="25961" x14ac:dyDescent="0.2"/>
    <row r="25962" x14ac:dyDescent="0.2"/>
    <row r="25963" x14ac:dyDescent="0.2"/>
    <row r="25964" x14ac:dyDescent="0.2"/>
    <row r="25965" x14ac:dyDescent="0.2"/>
    <row r="25966" x14ac:dyDescent="0.2"/>
    <row r="25967" x14ac:dyDescent="0.2"/>
    <row r="25968" x14ac:dyDescent="0.2"/>
    <row r="25969" x14ac:dyDescent="0.2"/>
    <row r="25970" x14ac:dyDescent="0.2"/>
    <row r="25971" x14ac:dyDescent="0.2"/>
    <row r="25972" x14ac:dyDescent="0.2"/>
    <row r="25973" x14ac:dyDescent="0.2"/>
    <row r="25974" x14ac:dyDescent="0.2"/>
    <row r="25975" x14ac:dyDescent="0.2"/>
    <row r="25976" x14ac:dyDescent="0.2"/>
    <row r="25977" x14ac:dyDescent="0.2"/>
    <row r="25978" x14ac:dyDescent="0.2"/>
    <row r="25979" x14ac:dyDescent="0.2"/>
    <row r="25980" x14ac:dyDescent="0.2"/>
    <row r="25981" x14ac:dyDescent="0.2"/>
    <row r="25982" x14ac:dyDescent="0.2"/>
    <row r="25983" x14ac:dyDescent="0.2"/>
    <row r="25984" x14ac:dyDescent="0.2"/>
    <row r="25985" x14ac:dyDescent="0.2"/>
    <row r="25986" x14ac:dyDescent="0.2"/>
    <row r="25987" x14ac:dyDescent="0.2"/>
    <row r="25988" x14ac:dyDescent="0.2"/>
    <row r="25989" x14ac:dyDescent="0.2"/>
    <row r="25990" x14ac:dyDescent="0.2"/>
    <row r="25991" x14ac:dyDescent="0.2"/>
    <row r="25992" x14ac:dyDescent="0.2"/>
    <row r="25993" x14ac:dyDescent="0.2"/>
    <row r="25994" x14ac:dyDescent="0.2"/>
    <row r="25995" x14ac:dyDescent="0.2"/>
    <row r="25996" x14ac:dyDescent="0.2"/>
    <row r="25997" x14ac:dyDescent="0.2"/>
    <row r="25998" x14ac:dyDescent="0.2"/>
    <row r="25999" x14ac:dyDescent="0.2"/>
    <row r="26000" x14ac:dyDescent="0.2"/>
    <row r="26001" x14ac:dyDescent="0.2"/>
    <row r="26002" x14ac:dyDescent="0.2"/>
    <row r="26003" x14ac:dyDescent="0.2"/>
    <row r="26004" x14ac:dyDescent="0.2"/>
    <row r="26005" x14ac:dyDescent="0.2"/>
    <row r="26006" x14ac:dyDescent="0.2"/>
    <row r="26007" x14ac:dyDescent="0.2"/>
    <row r="26008" x14ac:dyDescent="0.2"/>
    <row r="26009" x14ac:dyDescent="0.2"/>
    <row r="26010" x14ac:dyDescent="0.2"/>
    <row r="26011" x14ac:dyDescent="0.2"/>
    <row r="26012" x14ac:dyDescent="0.2"/>
    <row r="26013" x14ac:dyDescent="0.2"/>
    <row r="26014" x14ac:dyDescent="0.2"/>
    <row r="26015" x14ac:dyDescent="0.2"/>
    <row r="26016" x14ac:dyDescent="0.2"/>
    <row r="26017" x14ac:dyDescent="0.2"/>
    <row r="26018" x14ac:dyDescent="0.2"/>
    <row r="26019" x14ac:dyDescent="0.2"/>
    <row r="26020" x14ac:dyDescent="0.2"/>
    <row r="26021" x14ac:dyDescent="0.2"/>
    <row r="26022" x14ac:dyDescent="0.2"/>
    <row r="26023" x14ac:dyDescent="0.2"/>
    <row r="26024" x14ac:dyDescent="0.2"/>
    <row r="26025" x14ac:dyDescent="0.2"/>
    <row r="26026" x14ac:dyDescent="0.2"/>
    <row r="26027" x14ac:dyDescent="0.2"/>
    <row r="26028" x14ac:dyDescent="0.2"/>
    <row r="26029" x14ac:dyDescent="0.2"/>
    <row r="26030" x14ac:dyDescent="0.2"/>
    <row r="26031" x14ac:dyDescent="0.2"/>
    <row r="26032" x14ac:dyDescent="0.2"/>
    <row r="26033" x14ac:dyDescent="0.2"/>
    <row r="26034" x14ac:dyDescent="0.2"/>
    <row r="26035" x14ac:dyDescent="0.2"/>
    <row r="26036" x14ac:dyDescent="0.2"/>
    <row r="26037" x14ac:dyDescent="0.2"/>
    <row r="26038" x14ac:dyDescent="0.2"/>
    <row r="26039" x14ac:dyDescent="0.2"/>
    <row r="26040" x14ac:dyDescent="0.2"/>
    <row r="26041" x14ac:dyDescent="0.2"/>
    <row r="26042" x14ac:dyDescent="0.2"/>
    <row r="26043" x14ac:dyDescent="0.2"/>
    <row r="26044" x14ac:dyDescent="0.2"/>
    <row r="26045" x14ac:dyDescent="0.2"/>
    <row r="26046" x14ac:dyDescent="0.2"/>
    <row r="26047" x14ac:dyDescent="0.2"/>
    <row r="26048" x14ac:dyDescent="0.2"/>
    <row r="26049" x14ac:dyDescent="0.2"/>
    <row r="26050" x14ac:dyDescent="0.2"/>
    <row r="26051" x14ac:dyDescent="0.2"/>
    <row r="26052" x14ac:dyDescent="0.2"/>
    <row r="26053" x14ac:dyDescent="0.2"/>
    <row r="26054" x14ac:dyDescent="0.2"/>
    <row r="26055" x14ac:dyDescent="0.2"/>
    <row r="26056" x14ac:dyDescent="0.2"/>
    <row r="26057" x14ac:dyDescent="0.2"/>
    <row r="26058" x14ac:dyDescent="0.2"/>
    <row r="26059" x14ac:dyDescent="0.2"/>
    <row r="26060" x14ac:dyDescent="0.2"/>
    <row r="26061" x14ac:dyDescent="0.2"/>
    <row r="26062" x14ac:dyDescent="0.2"/>
    <row r="26063" x14ac:dyDescent="0.2"/>
    <row r="26064" x14ac:dyDescent="0.2"/>
    <row r="26065" x14ac:dyDescent="0.2"/>
    <row r="26066" x14ac:dyDescent="0.2"/>
    <row r="26067" x14ac:dyDescent="0.2"/>
    <row r="26068" x14ac:dyDescent="0.2"/>
    <row r="26069" x14ac:dyDescent="0.2"/>
    <row r="26070" x14ac:dyDescent="0.2"/>
    <row r="26071" x14ac:dyDescent="0.2"/>
    <row r="26072" x14ac:dyDescent="0.2"/>
    <row r="26073" x14ac:dyDescent="0.2"/>
    <row r="26074" x14ac:dyDescent="0.2"/>
    <row r="26075" x14ac:dyDescent="0.2"/>
    <row r="26076" x14ac:dyDescent="0.2"/>
    <row r="26077" x14ac:dyDescent="0.2"/>
    <row r="26078" x14ac:dyDescent="0.2"/>
    <row r="26079" x14ac:dyDescent="0.2"/>
    <row r="26080" x14ac:dyDescent="0.2"/>
    <row r="26081" x14ac:dyDescent="0.2"/>
    <row r="26082" x14ac:dyDescent="0.2"/>
    <row r="26083" x14ac:dyDescent="0.2"/>
    <row r="26084" x14ac:dyDescent="0.2"/>
    <row r="26085" x14ac:dyDescent="0.2"/>
    <row r="26086" x14ac:dyDescent="0.2"/>
    <row r="26087" x14ac:dyDescent="0.2"/>
    <row r="26088" x14ac:dyDescent="0.2"/>
    <row r="26089" x14ac:dyDescent="0.2"/>
    <row r="26090" x14ac:dyDescent="0.2"/>
    <row r="26091" x14ac:dyDescent="0.2"/>
    <row r="26092" x14ac:dyDescent="0.2"/>
    <row r="26093" x14ac:dyDescent="0.2"/>
    <row r="26094" x14ac:dyDescent="0.2"/>
    <row r="26095" x14ac:dyDescent="0.2"/>
    <row r="26096" x14ac:dyDescent="0.2"/>
    <row r="26097" x14ac:dyDescent="0.2"/>
    <row r="26098" x14ac:dyDescent="0.2"/>
    <row r="26099" x14ac:dyDescent="0.2"/>
    <row r="26100" x14ac:dyDescent="0.2"/>
    <row r="26101" x14ac:dyDescent="0.2"/>
    <row r="26102" x14ac:dyDescent="0.2"/>
    <row r="26103" x14ac:dyDescent="0.2"/>
    <row r="26104" x14ac:dyDescent="0.2"/>
    <row r="26105" x14ac:dyDescent="0.2"/>
    <row r="26106" x14ac:dyDescent="0.2"/>
    <row r="26107" x14ac:dyDescent="0.2"/>
    <row r="26108" x14ac:dyDescent="0.2"/>
    <row r="26109" x14ac:dyDescent="0.2"/>
    <row r="26110" x14ac:dyDescent="0.2"/>
    <row r="26111" x14ac:dyDescent="0.2"/>
    <row r="26112" x14ac:dyDescent="0.2"/>
    <row r="26113" x14ac:dyDescent="0.2"/>
    <row r="26114" x14ac:dyDescent="0.2"/>
    <row r="26115" x14ac:dyDescent="0.2"/>
    <row r="26116" x14ac:dyDescent="0.2"/>
    <row r="26117" x14ac:dyDescent="0.2"/>
    <row r="26118" x14ac:dyDescent="0.2"/>
    <row r="26119" x14ac:dyDescent="0.2"/>
    <row r="26120" x14ac:dyDescent="0.2"/>
    <row r="26121" x14ac:dyDescent="0.2"/>
    <row r="26122" x14ac:dyDescent="0.2"/>
    <row r="26123" x14ac:dyDescent="0.2"/>
    <row r="26124" x14ac:dyDescent="0.2"/>
    <row r="26125" x14ac:dyDescent="0.2"/>
    <row r="26126" x14ac:dyDescent="0.2"/>
    <row r="26127" x14ac:dyDescent="0.2"/>
    <row r="26128" x14ac:dyDescent="0.2"/>
    <row r="26129" x14ac:dyDescent="0.2"/>
    <row r="26130" x14ac:dyDescent="0.2"/>
    <row r="26131" x14ac:dyDescent="0.2"/>
    <row r="26132" x14ac:dyDescent="0.2"/>
    <row r="26133" x14ac:dyDescent="0.2"/>
    <row r="26134" x14ac:dyDescent="0.2"/>
    <row r="26135" x14ac:dyDescent="0.2"/>
    <row r="26136" x14ac:dyDescent="0.2"/>
    <row r="26137" x14ac:dyDescent="0.2"/>
    <row r="26138" x14ac:dyDescent="0.2"/>
    <row r="26139" x14ac:dyDescent="0.2"/>
    <row r="26140" x14ac:dyDescent="0.2"/>
    <row r="26141" x14ac:dyDescent="0.2"/>
    <row r="26142" x14ac:dyDescent="0.2"/>
    <row r="26143" x14ac:dyDescent="0.2"/>
    <row r="26144" x14ac:dyDescent="0.2"/>
    <row r="26145" x14ac:dyDescent="0.2"/>
    <row r="26146" x14ac:dyDescent="0.2"/>
    <row r="26147" x14ac:dyDescent="0.2"/>
    <row r="26148" x14ac:dyDescent="0.2"/>
    <row r="26149" x14ac:dyDescent="0.2"/>
    <row r="26150" x14ac:dyDescent="0.2"/>
    <row r="26151" x14ac:dyDescent="0.2"/>
    <row r="26152" x14ac:dyDescent="0.2"/>
    <row r="26153" x14ac:dyDescent="0.2"/>
    <row r="26154" x14ac:dyDescent="0.2"/>
    <row r="26155" x14ac:dyDescent="0.2"/>
    <row r="26156" x14ac:dyDescent="0.2"/>
    <row r="26157" x14ac:dyDescent="0.2"/>
    <row r="26158" x14ac:dyDescent="0.2"/>
    <row r="26159" x14ac:dyDescent="0.2"/>
    <row r="26160" x14ac:dyDescent="0.2"/>
    <row r="26161" x14ac:dyDescent="0.2"/>
    <row r="26162" x14ac:dyDescent="0.2"/>
    <row r="26163" x14ac:dyDescent="0.2"/>
    <row r="26164" x14ac:dyDescent="0.2"/>
    <row r="26165" x14ac:dyDescent="0.2"/>
    <row r="26166" x14ac:dyDescent="0.2"/>
    <row r="26167" x14ac:dyDescent="0.2"/>
    <row r="26168" x14ac:dyDescent="0.2"/>
    <row r="26169" x14ac:dyDescent="0.2"/>
    <row r="26170" x14ac:dyDescent="0.2"/>
    <row r="26171" x14ac:dyDescent="0.2"/>
    <row r="26172" x14ac:dyDescent="0.2"/>
    <row r="26173" x14ac:dyDescent="0.2"/>
    <row r="26174" x14ac:dyDescent="0.2"/>
    <row r="26175" x14ac:dyDescent="0.2"/>
    <row r="26176" x14ac:dyDescent="0.2"/>
    <row r="26177" x14ac:dyDescent="0.2"/>
    <row r="26178" x14ac:dyDescent="0.2"/>
    <row r="26179" x14ac:dyDescent="0.2"/>
    <row r="26180" x14ac:dyDescent="0.2"/>
    <row r="26181" x14ac:dyDescent="0.2"/>
    <row r="26182" x14ac:dyDescent="0.2"/>
    <row r="26183" x14ac:dyDescent="0.2"/>
    <row r="26184" x14ac:dyDescent="0.2"/>
    <row r="26185" x14ac:dyDescent="0.2"/>
    <row r="26186" x14ac:dyDescent="0.2"/>
    <row r="26187" x14ac:dyDescent="0.2"/>
    <row r="26188" x14ac:dyDescent="0.2"/>
    <row r="26189" x14ac:dyDescent="0.2"/>
    <row r="26190" x14ac:dyDescent="0.2"/>
    <row r="26191" x14ac:dyDescent="0.2"/>
    <row r="26192" x14ac:dyDescent="0.2"/>
    <row r="26193" x14ac:dyDescent="0.2"/>
    <row r="26194" x14ac:dyDescent="0.2"/>
    <row r="26195" x14ac:dyDescent="0.2"/>
    <row r="26196" x14ac:dyDescent="0.2"/>
    <row r="26197" x14ac:dyDescent="0.2"/>
    <row r="26198" x14ac:dyDescent="0.2"/>
    <row r="26199" x14ac:dyDescent="0.2"/>
    <row r="26200" x14ac:dyDescent="0.2"/>
    <row r="26201" x14ac:dyDescent="0.2"/>
    <row r="26202" x14ac:dyDescent="0.2"/>
    <row r="26203" x14ac:dyDescent="0.2"/>
    <row r="26204" x14ac:dyDescent="0.2"/>
    <row r="26205" x14ac:dyDescent="0.2"/>
    <row r="26206" x14ac:dyDescent="0.2"/>
    <row r="26207" x14ac:dyDescent="0.2"/>
    <row r="26208" x14ac:dyDescent="0.2"/>
    <row r="26209" x14ac:dyDescent="0.2"/>
    <row r="26210" x14ac:dyDescent="0.2"/>
    <row r="26211" x14ac:dyDescent="0.2"/>
    <row r="26212" x14ac:dyDescent="0.2"/>
    <row r="26213" x14ac:dyDescent="0.2"/>
    <row r="26214" x14ac:dyDescent="0.2"/>
    <row r="26215" x14ac:dyDescent="0.2"/>
    <row r="26216" x14ac:dyDescent="0.2"/>
    <row r="26217" x14ac:dyDescent="0.2"/>
    <row r="26218" x14ac:dyDescent="0.2"/>
    <row r="26219" x14ac:dyDescent="0.2"/>
    <row r="26220" x14ac:dyDescent="0.2"/>
    <row r="26221" x14ac:dyDescent="0.2"/>
    <row r="26222" x14ac:dyDescent="0.2"/>
    <row r="26223" x14ac:dyDescent="0.2"/>
    <row r="26224" x14ac:dyDescent="0.2"/>
    <row r="26225" x14ac:dyDescent="0.2"/>
    <row r="26226" x14ac:dyDescent="0.2"/>
    <row r="26227" x14ac:dyDescent="0.2"/>
    <row r="26228" x14ac:dyDescent="0.2"/>
    <row r="26229" x14ac:dyDescent="0.2"/>
    <row r="26230" x14ac:dyDescent="0.2"/>
    <row r="26231" x14ac:dyDescent="0.2"/>
    <row r="26232" x14ac:dyDescent="0.2"/>
    <row r="26233" x14ac:dyDescent="0.2"/>
    <row r="26234" x14ac:dyDescent="0.2"/>
    <row r="26235" x14ac:dyDescent="0.2"/>
    <row r="26236" x14ac:dyDescent="0.2"/>
    <row r="26237" x14ac:dyDescent="0.2"/>
    <row r="26238" x14ac:dyDescent="0.2"/>
    <row r="26239" x14ac:dyDescent="0.2"/>
    <row r="26240" x14ac:dyDescent="0.2"/>
    <row r="26241" x14ac:dyDescent="0.2"/>
    <row r="26242" x14ac:dyDescent="0.2"/>
    <row r="26243" x14ac:dyDescent="0.2"/>
    <row r="26244" x14ac:dyDescent="0.2"/>
    <row r="26245" x14ac:dyDescent="0.2"/>
    <row r="26246" x14ac:dyDescent="0.2"/>
    <row r="26247" x14ac:dyDescent="0.2"/>
    <row r="26248" x14ac:dyDescent="0.2"/>
    <row r="26249" x14ac:dyDescent="0.2"/>
    <row r="26250" x14ac:dyDescent="0.2"/>
    <row r="26251" x14ac:dyDescent="0.2"/>
    <row r="26252" x14ac:dyDescent="0.2"/>
    <row r="26253" x14ac:dyDescent="0.2"/>
    <row r="26254" x14ac:dyDescent="0.2"/>
    <row r="26255" x14ac:dyDescent="0.2"/>
    <row r="26256" x14ac:dyDescent="0.2"/>
    <row r="26257" x14ac:dyDescent="0.2"/>
    <row r="26258" x14ac:dyDescent="0.2"/>
    <row r="26259" x14ac:dyDescent="0.2"/>
    <row r="26260" x14ac:dyDescent="0.2"/>
    <row r="26261" x14ac:dyDescent="0.2"/>
    <row r="26262" x14ac:dyDescent="0.2"/>
    <row r="26263" x14ac:dyDescent="0.2"/>
    <row r="26264" x14ac:dyDescent="0.2"/>
    <row r="26265" x14ac:dyDescent="0.2"/>
    <row r="26266" x14ac:dyDescent="0.2"/>
    <row r="26267" x14ac:dyDescent="0.2"/>
    <row r="26268" x14ac:dyDescent="0.2"/>
    <row r="26269" x14ac:dyDescent="0.2"/>
    <row r="26270" x14ac:dyDescent="0.2"/>
    <row r="26271" x14ac:dyDescent="0.2"/>
    <row r="26272" x14ac:dyDescent="0.2"/>
    <row r="26273" x14ac:dyDescent="0.2"/>
    <row r="26274" x14ac:dyDescent="0.2"/>
    <row r="26275" x14ac:dyDescent="0.2"/>
    <row r="26276" x14ac:dyDescent="0.2"/>
    <row r="26277" x14ac:dyDescent="0.2"/>
    <row r="26278" x14ac:dyDescent="0.2"/>
    <row r="26279" x14ac:dyDescent="0.2"/>
    <row r="26280" x14ac:dyDescent="0.2"/>
    <row r="26281" x14ac:dyDescent="0.2"/>
    <row r="26282" x14ac:dyDescent="0.2"/>
    <row r="26283" x14ac:dyDescent="0.2"/>
    <row r="26284" x14ac:dyDescent="0.2"/>
    <row r="26285" x14ac:dyDescent="0.2"/>
    <row r="26286" x14ac:dyDescent="0.2"/>
    <row r="26287" x14ac:dyDescent="0.2"/>
    <row r="26288" x14ac:dyDescent="0.2"/>
    <row r="26289" x14ac:dyDescent="0.2"/>
    <row r="26290" x14ac:dyDescent="0.2"/>
    <row r="26291" x14ac:dyDescent="0.2"/>
    <row r="26292" x14ac:dyDescent="0.2"/>
    <row r="26293" x14ac:dyDescent="0.2"/>
    <row r="26294" x14ac:dyDescent="0.2"/>
    <row r="26295" x14ac:dyDescent="0.2"/>
    <row r="26296" x14ac:dyDescent="0.2"/>
    <row r="26297" x14ac:dyDescent="0.2"/>
    <row r="26298" x14ac:dyDescent="0.2"/>
    <row r="26299" x14ac:dyDescent="0.2"/>
    <row r="26300" x14ac:dyDescent="0.2"/>
    <row r="26301" x14ac:dyDescent="0.2"/>
    <row r="26302" x14ac:dyDescent="0.2"/>
    <row r="26303" x14ac:dyDescent="0.2"/>
    <row r="26304" x14ac:dyDescent="0.2"/>
    <row r="26305" x14ac:dyDescent="0.2"/>
    <row r="26306" x14ac:dyDescent="0.2"/>
    <row r="26307" x14ac:dyDescent="0.2"/>
    <row r="26308" x14ac:dyDescent="0.2"/>
    <row r="26309" x14ac:dyDescent="0.2"/>
    <row r="26310" x14ac:dyDescent="0.2"/>
    <row r="26311" x14ac:dyDescent="0.2"/>
    <row r="26312" x14ac:dyDescent="0.2"/>
    <row r="26313" x14ac:dyDescent="0.2"/>
    <row r="26314" x14ac:dyDescent="0.2"/>
    <row r="26315" x14ac:dyDescent="0.2"/>
    <row r="26316" x14ac:dyDescent="0.2"/>
    <row r="26317" x14ac:dyDescent="0.2"/>
    <row r="26318" x14ac:dyDescent="0.2"/>
    <row r="26319" x14ac:dyDescent="0.2"/>
    <row r="26320" x14ac:dyDescent="0.2"/>
    <row r="26321" x14ac:dyDescent="0.2"/>
    <row r="26322" x14ac:dyDescent="0.2"/>
    <row r="26323" x14ac:dyDescent="0.2"/>
    <row r="26324" x14ac:dyDescent="0.2"/>
    <row r="26325" x14ac:dyDescent="0.2"/>
    <row r="26326" x14ac:dyDescent="0.2"/>
    <row r="26327" x14ac:dyDescent="0.2"/>
    <row r="26328" x14ac:dyDescent="0.2"/>
    <row r="26329" x14ac:dyDescent="0.2"/>
    <row r="26330" x14ac:dyDescent="0.2"/>
    <row r="26331" x14ac:dyDescent="0.2"/>
    <row r="26332" x14ac:dyDescent="0.2"/>
    <row r="26333" x14ac:dyDescent="0.2"/>
    <row r="26334" x14ac:dyDescent="0.2"/>
    <row r="26335" x14ac:dyDescent="0.2"/>
    <row r="26336" x14ac:dyDescent="0.2"/>
    <row r="26337" x14ac:dyDescent="0.2"/>
    <row r="26338" x14ac:dyDescent="0.2"/>
    <row r="26339" x14ac:dyDescent="0.2"/>
    <row r="26340" x14ac:dyDescent="0.2"/>
    <row r="26341" x14ac:dyDescent="0.2"/>
    <row r="26342" x14ac:dyDescent="0.2"/>
    <row r="26343" x14ac:dyDescent="0.2"/>
    <row r="26344" x14ac:dyDescent="0.2"/>
    <row r="26345" x14ac:dyDescent="0.2"/>
    <row r="26346" x14ac:dyDescent="0.2"/>
    <row r="26347" x14ac:dyDescent="0.2"/>
    <row r="26348" x14ac:dyDescent="0.2"/>
    <row r="26349" x14ac:dyDescent="0.2"/>
    <row r="26350" x14ac:dyDescent="0.2"/>
    <row r="26351" x14ac:dyDescent="0.2"/>
    <row r="26352" x14ac:dyDescent="0.2"/>
    <row r="26353" x14ac:dyDescent="0.2"/>
    <row r="26354" x14ac:dyDescent="0.2"/>
    <row r="26355" x14ac:dyDescent="0.2"/>
    <row r="26356" x14ac:dyDescent="0.2"/>
    <row r="26357" x14ac:dyDescent="0.2"/>
    <row r="26358" x14ac:dyDescent="0.2"/>
    <row r="26359" x14ac:dyDescent="0.2"/>
    <row r="26360" x14ac:dyDescent="0.2"/>
    <row r="26361" x14ac:dyDescent="0.2"/>
    <row r="26362" x14ac:dyDescent="0.2"/>
    <row r="26363" x14ac:dyDescent="0.2"/>
    <row r="26364" x14ac:dyDescent="0.2"/>
    <row r="26365" x14ac:dyDescent="0.2"/>
    <row r="26366" x14ac:dyDescent="0.2"/>
    <row r="26367" x14ac:dyDescent="0.2"/>
    <row r="26368" x14ac:dyDescent="0.2"/>
    <row r="26369" x14ac:dyDescent="0.2"/>
    <row r="26370" x14ac:dyDescent="0.2"/>
    <row r="26371" x14ac:dyDescent="0.2"/>
    <row r="26372" x14ac:dyDescent="0.2"/>
    <row r="26373" x14ac:dyDescent="0.2"/>
    <row r="26374" x14ac:dyDescent="0.2"/>
    <row r="26375" x14ac:dyDescent="0.2"/>
    <row r="26376" x14ac:dyDescent="0.2"/>
    <row r="26377" x14ac:dyDescent="0.2"/>
    <row r="26378" x14ac:dyDescent="0.2"/>
    <row r="26379" x14ac:dyDescent="0.2"/>
    <row r="26380" x14ac:dyDescent="0.2"/>
    <row r="26381" x14ac:dyDescent="0.2"/>
    <row r="26382" x14ac:dyDescent="0.2"/>
    <row r="26383" x14ac:dyDescent="0.2"/>
    <row r="26384" x14ac:dyDescent="0.2"/>
    <row r="26385" x14ac:dyDescent="0.2"/>
    <row r="26386" x14ac:dyDescent="0.2"/>
    <row r="26387" x14ac:dyDescent="0.2"/>
    <row r="26388" x14ac:dyDescent="0.2"/>
    <row r="26389" x14ac:dyDescent="0.2"/>
    <row r="26390" x14ac:dyDescent="0.2"/>
    <row r="26391" x14ac:dyDescent="0.2"/>
    <row r="26392" x14ac:dyDescent="0.2"/>
    <row r="26393" x14ac:dyDescent="0.2"/>
    <row r="26394" x14ac:dyDescent="0.2"/>
    <row r="26395" x14ac:dyDescent="0.2"/>
    <row r="26396" x14ac:dyDescent="0.2"/>
    <row r="26397" x14ac:dyDescent="0.2"/>
    <row r="26398" x14ac:dyDescent="0.2"/>
    <row r="26399" x14ac:dyDescent="0.2"/>
    <row r="26400" x14ac:dyDescent="0.2"/>
    <row r="26401" x14ac:dyDescent="0.2"/>
    <row r="26402" x14ac:dyDescent="0.2"/>
    <row r="26403" x14ac:dyDescent="0.2"/>
    <row r="26404" x14ac:dyDescent="0.2"/>
    <row r="26405" x14ac:dyDescent="0.2"/>
    <row r="26406" x14ac:dyDescent="0.2"/>
    <row r="26407" x14ac:dyDescent="0.2"/>
    <row r="26408" x14ac:dyDescent="0.2"/>
    <row r="26409" x14ac:dyDescent="0.2"/>
    <row r="26410" x14ac:dyDescent="0.2"/>
    <row r="26411" x14ac:dyDescent="0.2"/>
    <row r="26412" x14ac:dyDescent="0.2"/>
    <row r="26413" x14ac:dyDescent="0.2"/>
    <row r="26414" x14ac:dyDescent="0.2"/>
    <row r="26415" x14ac:dyDescent="0.2"/>
    <row r="26416" x14ac:dyDescent="0.2"/>
    <row r="26417" x14ac:dyDescent="0.2"/>
    <row r="26418" x14ac:dyDescent="0.2"/>
    <row r="26419" x14ac:dyDescent="0.2"/>
    <row r="26420" x14ac:dyDescent="0.2"/>
    <row r="26421" x14ac:dyDescent="0.2"/>
    <row r="26422" x14ac:dyDescent="0.2"/>
    <row r="26423" x14ac:dyDescent="0.2"/>
    <row r="26424" x14ac:dyDescent="0.2"/>
    <row r="26425" x14ac:dyDescent="0.2"/>
    <row r="26426" x14ac:dyDescent="0.2"/>
    <row r="26427" x14ac:dyDescent="0.2"/>
    <row r="26428" x14ac:dyDescent="0.2"/>
    <row r="26429" x14ac:dyDescent="0.2"/>
    <row r="26430" x14ac:dyDescent="0.2"/>
    <row r="26431" x14ac:dyDescent="0.2"/>
    <row r="26432" x14ac:dyDescent="0.2"/>
    <row r="26433" x14ac:dyDescent="0.2"/>
    <row r="26434" x14ac:dyDescent="0.2"/>
    <row r="26435" x14ac:dyDescent="0.2"/>
    <row r="26436" x14ac:dyDescent="0.2"/>
    <row r="26437" x14ac:dyDescent="0.2"/>
    <row r="26438" x14ac:dyDescent="0.2"/>
    <row r="26439" x14ac:dyDescent="0.2"/>
    <row r="26440" x14ac:dyDescent="0.2"/>
    <row r="26441" x14ac:dyDescent="0.2"/>
    <row r="26442" x14ac:dyDescent="0.2"/>
    <row r="26443" x14ac:dyDescent="0.2"/>
    <row r="26444" x14ac:dyDescent="0.2"/>
    <row r="26445" x14ac:dyDescent="0.2"/>
    <row r="26446" x14ac:dyDescent="0.2"/>
    <row r="26447" x14ac:dyDescent="0.2"/>
    <row r="26448" x14ac:dyDescent="0.2"/>
    <row r="26449" x14ac:dyDescent="0.2"/>
    <row r="26450" x14ac:dyDescent="0.2"/>
    <row r="26451" x14ac:dyDescent="0.2"/>
    <row r="26452" x14ac:dyDescent="0.2"/>
    <row r="26453" x14ac:dyDescent="0.2"/>
    <row r="26454" x14ac:dyDescent="0.2"/>
    <row r="26455" x14ac:dyDescent="0.2"/>
    <row r="26456" x14ac:dyDescent="0.2"/>
    <row r="26457" x14ac:dyDescent="0.2"/>
    <row r="26458" x14ac:dyDescent="0.2"/>
    <row r="26459" x14ac:dyDescent="0.2"/>
    <row r="26460" x14ac:dyDescent="0.2"/>
    <row r="26461" x14ac:dyDescent="0.2"/>
    <row r="26462" x14ac:dyDescent="0.2"/>
    <row r="26463" x14ac:dyDescent="0.2"/>
    <row r="26464" x14ac:dyDescent="0.2"/>
    <row r="26465" x14ac:dyDescent="0.2"/>
    <row r="26466" x14ac:dyDescent="0.2"/>
    <row r="26467" x14ac:dyDescent="0.2"/>
    <row r="26468" x14ac:dyDescent="0.2"/>
    <row r="26469" x14ac:dyDescent="0.2"/>
    <row r="26470" x14ac:dyDescent="0.2"/>
    <row r="26471" x14ac:dyDescent="0.2"/>
    <row r="26472" x14ac:dyDescent="0.2"/>
    <row r="26473" x14ac:dyDescent="0.2"/>
    <row r="26474" x14ac:dyDescent="0.2"/>
    <row r="26475" x14ac:dyDescent="0.2"/>
    <row r="26476" x14ac:dyDescent="0.2"/>
    <row r="26477" x14ac:dyDescent="0.2"/>
    <row r="26478" x14ac:dyDescent="0.2"/>
    <row r="26479" x14ac:dyDescent="0.2"/>
    <row r="26480" x14ac:dyDescent="0.2"/>
    <row r="26481" x14ac:dyDescent="0.2"/>
    <row r="26482" x14ac:dyDescent="0.2"/>
    <row r="26483" x14ac:dyDescent="0.2"/>
    <row r="26484" x14ac:dyDescent="0.2"/>
    <row r="26485" x14ac:dyDescent="0.2"/>
    <row r="26486" x14ac:dyDescent="0.2"/>
    <row r="26487" x14ac:dyDescent="0.2"/>
    <row r="26488" x14ac:dyDescent="0.2"/>
    <row r="26489" x14ac:dyDescent="0.2"/>
    <row r="26490" x14ac:dyDescent="0.2"/>
    <row r="26491" x14ac:dyDescent="0.2"/>
    <row r="26492" x14ac:dyDescent="0.2"/>
    <row r="26493" x14ac:dyDescent="0.2"/>
    <row r="26494" x14ac:dyDescent="0.2"/>
    <row r="26495" x14ac:dyDescent="0.2"/>
    <row r="26496" x14ac:dyDescent="0.2"/>
    <row r="26497" x14ac:dyDescent="0.2"/>
    <row r="26498" x14ac:dyDescent="0.2"/>
    <row r="26499" x14ac:dyDescent="0.2"/>
    <row r="26500" x14ac:dyDescent="0.2"/>
    <row r="26501" x14ac:dyDescent="0.2"/>
    <row r="26502" x14ac:dyDescent="0.2"/>
    <row r="26503" x14ac:dyDescent="0.2"/>
    <row r="26504" x14ac:dyDescent="0.2"/>
    <row r="26505" x14ac:dyDescent="0.2"/>
    <row r="26506" x14ac:dyDescent="0.2"/>
    <row r="26507" x14ac:dyDescent="0.2"/>
    <row r="26508" x14ac:dyDescent="0.2"/>
    <row r="26509" x14ac:dyDescent="0.2"/>
    <row r="26510" x14ac:dyDescent="0.2"/>
    <row r="26511" x14ac:dyDescent="0.2"/>
    <row r="26512" x14ac:dyDescent="0.2"/>
    <row r="26513" x14ac:dyDescent="0.2"/>
    <row r="26514" x14ac:dyDescent="0.2"/>
    <row r="26515" x14ac:dyDescent="0.2"/>
    <row r="26516" x14ac:dyDescent="0.2"/>
    <row r="26517" x14ac:dyDescent="0.2"/>
    <row r="26518" x14ac:dyDescent="0.2"/>
    <row r="26519" x14ac:dyDescent="0.2"/>
    <row r="26520" x14ac:dyDescent="0.2"/>
    <row r="26521" x14ac:dyDescent="0.2"/>
    <row r="26522" x14ac:dyDescent="0.2"/>
    <row r="26523" x14ac:dyDescent="0.2"/>
    <row r="26524" x14ac:dyDescent="0.2"/>
    <row r="26525" x14ac:dyDescent="0.2"/>
    <row r="26526" x14ac:dyDescent="0.2"/>
    <row r="26527" x14ac:dyDescent="0.2"/>
    <row r="26528" x14ac:dyDescent="0.2"/>
    <row r="26529" x14ac:dyDescent="0.2"/>
    <row r="26530" x14ac:dyDescent="0.2"/>
    <row r="26531" x14ac:dyDescent="0.2"/>
    <row r="26532" x14ac:dyDescent="0.2"/>
    <row r="26533" x14ac:dyDescent="0.2"/>
    <row r="26534" x14ac:dyDescent="0.2"/>
    <row r="26535" x14ac:dyDescent="0.2"/>
    <row r="26536" x14ac:dyDescent="0.2"/>
    <row r="26537" x14ac:dyDescent="0.2"/>
    <row r="26538" x14ac:dyDescent="0.2"/>
    <row r="26539" x14ac:dyDescent="0.2"/>
    <row r="26540" x14ac:dyDescent="0.2"/>
    <row r="26541" x14ac:dyDescent="0.2"/>
    <row r="26542" x14ac:dyDescent="0.2"/>
    <row r="26543" x14ac:dyDescent="0.2"/>
    <row r="26544" x14ac:dyDescent="0.2"/>
    <row r="26545" x14ac:dyDescent="0.2"/>
    <row r="26546" x14ac:dyDescent="0.2"/>
    <row r="26547" x14ac:dyDescent="0.2"/>
    <row r="26548" x14ac:dyDescent="0.2"/>
    <row r="26549" x14ac:dyDescent="0.2"/>
    <row r="26550" x14ac:dyDescent="0.2"/>
    <row r="26551" x14ac:dyDescent="0.2"/>
    <row r="26552" x14ac:dyDescent="0.2"/>
    <row r="26553" x14ac:dyDescent="0.2"/>
    <row r="26554" x14ac:dyDescent="0.2"/>
    <row r="26555" x14ac:dyDescent="0.2"/>
    <row r="26556" x14ac:dyDescent="0.2"/>
    <row r="26557" x14ac:dyDescent="0.2"/>
    <row r="26558" x14ac:dyDescent="0.2"/>
    <row r="26559" x14ac:dyDescent="0.2"/>
    <row r="26560" x14ac:dyDescent="0.2"/>
    <row r="26561" x14ac:dyDescent="0.2"/>
    <row r="26562" x14ac:dyDescent="0.2"/>
    <row r="26563" x14ac:dyDescent="0.2"/>
    <row r="26564" x14ac:dyDescent="0.2"/>
    <row r="26565" x14ac:dyDescent="0.2"/>
    <row r="26566" x14ac:dyDescent="0.2"/>
    <row r="26567" x14ac:dyDescent="0.2"/>
    <row r="26568" x14ac:dyDescent="0.2"/>
    <row r="26569" x14ac:dyDescent="0.2"/>
    <row r="26570" x14ac:dyDescent="0.2"/>
    <row r="26571" x14ac:dyDescent="0.2"/>
    <row r="26572" x14ac:dyDescent="0.2"/>
    <row r="26573" x14ac:dyDescent="0.2"/>
    <row r="26574" x14ac:dyDescent="0.2"/>
    <row r="26575" x14ac:dyDescent="0.2"/>
    <row r="26576" x14ac:dyDescent="0.2"/>
    <row r="26577" x14ac:dyDescent="0.2"/>
    <row r="26578" x14ac:dyDescent="0.2"/>
    <row r="26579" x14ac:dyDescent="0.2"/>
    <row r="26580" x14ac:dyDescent="0.2"/>
    <row r="26581" x14ac:dyDescent="0.2"/>
    <row r="26582" x14ac:dyDescent="0.2"/>
    <row r="26583" x14ac:dyDescent="0.2"/>
    <row r="26584" x14ac:dyDescent="0.2"/>
    <row r="26585" x14ac:dyDescent="0.2"/>
    <row r="26586" x14ac:dyDescent="0.2"/>
    <row r="26587" x14ac:dyDescent="0.2"/>
    <row r="26588" x14ac:dyDescent="0.2"/>
    <row r="26589" x14ac:dyDescent="0.2"/>
    <row r="26590" x14ac:dyDescent="0.2"/>
    <row r="26591" x14ac:dyDescent="0.2"/>
    <row r="26592" x14ac:dyDescent="0.2"/>
    <row r="26593" x14ac:dyDescent="0.2"/>
    <row r="26594" x14ac:dyDescent="0.2"/>
    <row r="26595" x14ac:dyDescent="0.2"/>
    <row r="26596" x14ac:dyDescent="0.2"/>
    <row r="26597" x14ac:dyDescent="0.2"/>
    <row r="26598" x14ac:dyDescent="0.2"/>
    <row r="26599" x14ac:dyDescent="0.2"/>
    <row r="26600" x14ac:dyDescent="0.2"/>
    <row r="26601" x14ac:dyDescent="0.2"/>
    <row r="26602" x14ac:dyDescent="0.2"/>
    <row r="26603" x14ac:dyDescent="0.2"/>
    <row r="26604" x14ac:dyDescent="0.2"/>
    <row r="26605" x14ac:dyDescent="0.2"/>
    <row r="26606" x14ac:dyDescent="0.2"/>
    <row r="26607" x14ac:dyDescent="0.2"/>
    <row r="26608" x14ac:dyDescent="0.2"/>
    <row r="26609" x14ac:dyDescent="0.2"/>
    <row r="26610" x14ac:dyDescent="0.2"/>
    <row r="26611" x14ac:dyDescent="0.2"/>
    <row r="26612" x14ac:dyDescent="0.2"/>
    <row r="26613" x14ac:dyDescent="0.2"/>
    <row r="26614" x14ac:dyDescent="0.2"/>
    <row r="26615" x14ac:dyDescent="0.2"/>
    <row r="26616" x14ac:dyDescent="0.2"/>
    <row r="26617" x14ac:dyDescent="0.2"/>
    <row r="26618" x14ac:dyDescent="0.2"/>
    <row r="26619" x14ac:dyDescent="0.2"/>
    <row r="26620" x14ac:dyDescent="0.2"/>
    <row r="26621" x14ac:dyDescent="0.2"/>
    <row r="26622" x14ac:dyDescent="0.2"/>
    <row r="26623" x14ac:dyDescent="0.2"/>
    <row r="26624" x14ac:dyDescent="0.2"/>
    <row r="26625" x14ac:dyDescent="0.2"/>
    <row r="26626" x14ac:dyDescent="0.2"/>
    <row r="26627" x14ac:dyDescent="0.2"/>
    <row r="26628" x14ac:dyDescent="0.2"/>
    <row r="26629" x14ac:dyDescent="0.2"/>
    <row r="26630" x14ac:dyDescent="0.2"/>
    <row r="26631" x14ac:dyDescent="0.2"/>
    <row r="26632" x14ac:dyDescent="0.2"/>
    <row r="26633" x14ac:dyDescent="0.2"/>
    <row r="26634" x14ac:dyDescent="0.2"/>
    <row r="26635" x14ac:dyDescent="0.2"/>
    <row r="26636" x14ac:dyDescent="0.2"/>
    <row r="26637" x14ac:dyDescent="0.2"/>
    <row r="26638" x14ac:dyDescent="0.2"/>
    <row r="26639" x14ac:dyDescent="0.2"/>
    <row r="26640" x14ac:dyDescent="0.2"/>
    <row r="26641" x14ac:dyDescent="0.2"/>
    <row r="26642" x14ac:dyDescent="0.2"/>
    <row r="26643" x14ac:dyDescent="0.2"/>
    <row r="26644" x14ac:dyDescent="0.2"/>
    <row r="26645" x14ac:dyDescent="0.2"/>
    <row r="26646" x14ac:dyDescent="0.2"/>
    <row r="26647" x14ac:dyDescent="0.2"/>
    <row r="26648" x14ac:dyDescent="0.2"/>
    <row r="26649" x14ac:dyDescent="0.2"/>
    <row r="26650" x14ac:dyDescent="0.2"/>
    <row r="26651" x14ac:dyDescent="0.2"/>
    <row r="26652" x14ac:dyDescent="0.2"/>
    <row r="26653" x14ac:dyDescent="0.2"/>
    <row r="26654" x14ac:dyDescent="0.2"/>
    <row r="26655" x14ac:dyDescent="0.2"/>
    <row r="26656" x14ac:dyDescent="0.2"/>
    <row r="26657" x14ac:dyDescent="0.2"/>
    <row r="26658" x14ac:dyDescent="0.2"/>
    <row r="26659" x14ac:dyDescent="0.2"/>
    <row r="26660" x14ac:dyDescent="0.2"/>
    <row r="26661" x14ac:dyDescent="0.2"/>
    <row r="26662" x14ac:dyDescent="0.2"/>
    <row r="26663" x14ac:dyDescent="0.2"/>
    <row r="26664" x14ac:dyDescent="0.2"/>
    <row r="26665" x14ac:dyDescent="0.2"/>
    <row r="26666" x14ac:dyDescent="0.2"/>
    <row r="26667" x14ac:dyDescent="0.2"/>
    <row r="26668" x14ac:dyDescent="0.2"/>
    <row r="26669" x14ac:dyDescent="0.2"/>
    <row r="26670" x14ac:dyDescent="0.2"/>
    <row r="26671" x14ac:dyDescent="0.2"/>
    <row r="26672" x14ac:dyDescent="0.2"/>
    <row r="26673" x14ac:dyDescent="0.2"/>
    <row r="26674" x14ac:dyDescent="0.2"/>
    <row r="26675" x14ac:dyDescent="0.2"/>
    <row r="26676" x14ac:dyDescent="0.2"/>
    <row r="26677" x14ac:dyDescent="0.2"/>
    <row r="26678" x14ac:dyDescent="0.2"/>
    <row r="26679" x14ac:dyDescent="0.2"/>
    <row r="26680" x14ac:dyDescent="0.2"/>
    <row r="26681" x14ac:dyDescent="0.2"/>
    <row r="26682" x14ac:dyDescent="0.2"/>
    <row r="26683" x14ac:dyDescent="0.2"/>
    <row r="26684" x14ac:dyDescent="0.2"/>
    <row r="26685" x14ac:dyDescent="0.2"/>
    <row r="26686" x14ac:dyDescent="0.2"/>
    <row r="26687" x14ac:dyDescent="0.2"/>
    <row r="26688" x14ac:dyDescent="0.2"/>
    <row r="26689" x14ac:dyDescent="0.2"/>
    <row r="26690" x14ac:dyDescent="0.2"/>
    <row r="26691" x14ac:dyDescent="0.2"/>
    <row r="26692" x14ac:dyDescent="0.2"/>
    <row r="26693" x14ac:dyDescent="0.2"/>
    <row r="26694" x14ac:dyDescent="0.2"/>
    <row r="26695" x14ac:dyDescent="0.2"/>
    <row r="26696" x14ac:dyDescent="0.2"/>
    <row r="26697" x14ac:dyDescent="0.2"/>
    <row r="26698" x14ac:dyDescent="0.2"/>
    <row r="26699" x14ac:dyDescent="0.2"/>
    <row r="26700" x14ac:dyDescent="0.2"/>
    <row r="26701" x14ac:dyDescent="0.2"/>
    <row r="26702" x14ac:dyDescent="0.2"/>
    <row r="26703" x14ac:dyDescent="0.2"/>
    <row r="26704" x14ac:dyDescent="0.2"/>
    <row r="26705" x14ac:dyDescent="0.2"/>
    <row r="26706" x14ac:dyDescent="0.2"/>
    <row r="26707" x14ac:dyDescent="0.2"/>
    <row r="26708" x14ac:dyDescent="0.2"/>
    <row r="26709" x14ac:dyDescent="0.2"/>
    <row r="26710" x14ac:dyDescent="0.2"/>
    <row r="26711" x14ac:dyDescent="0.2"/>
    <row r="26712" x14ac:dyDescent="0.2"/>
    <row r="26713" x14ac:dyDescent="0.2"/>
    <row r="26714" x14ac:dyDescent="0.2"/>
    <row r="26715" x14ac:dyDescent="0.2"/>
    <row r="26716" x14ac:dyDescent="0.2"/>
    <row r="26717" x14ac:dyDescent="0.2"/>
    <row r="26718" x14ac:dyDescent="0.2"/>
    <row r="26719" x14ac:dyDescent="0.2"/>
    <row r="26720" x14ac:dyDescent="0.2"/>
    <row r="26721" x14ac:dyDescent="0.2"/>
    <row r="26722" x14ac:dyDescent="0.2"/>
    <row r="26723" x14ac:dyDescent="0.2"/>
    <row r="26724" x14ac:dyDescent="0.2"/>
    <row r="26725" x14ac:dyDescent="0.2"/>
    <row r="26726" x14ac:dyDescent="0.2"/>
    <row r="26727" x14ac:dyDescent="0.2"/>
    <row r="26728" x14ac:dyDescent="0.2"/>
    <row r="26729" x14ac:dyDescent="0.2"/>
    <row r="26730" x14ac:dyDescent="0.2"/>
    <row r="26731" x14ac:dyDescent="0.2"/>
    <row r="26732" x14ac:dyDescent="0.2"/>
    <row r="26733" x14ac:dyDescent="0.2"/>
    <row r="26734" x14ac:dyDescent="0.2"/>
    <row r="26735" x14ac:dyDescent="0.2"/>
    <row r="26736" x14ac:dyDescent="0.2"/>
    <row r="26737" x14ac:dyDescent="0.2"/>
    <row r="26738" x14ac:dyDescent="0.2"/>
    <row r="26739" x14ac:dyDescent="0.2"/>
    <row r="26740" x14ac:dyDescent="0.2"/>
    <row r="26741" x14ac:dyDescent="0.2"/>
    <row r="26742" x14ac:dyDescent="0.2"/>
    <row r="26743" x14ac:dyDescent="0.2"/>
    <row r="26744" x14ac:dyDescent="0.2"/>
    <row r="26745" x14ac:dyDescent="0.2"/>
    <row r="26746" x14ac:dyDescent="0.2"/>
    <row r="26747" x14ac:dyDescent="0.2"/>
    <row r="26748" x14ac:dyDescent="0.2"/>
    <row r="26749" x14ac:dyDescent="0.2"/>
    <row r="26750" x14ac:dyDescent="0.2"/>
    <row r="26751" x14ac:dyDescent="0.2"/>
    <row r="26752" x14ac:dyDescent="0.2"/>
    <row r="26753" x14ac:dyDescent="0.2"/>
    <row r="26754" x14ac:dyDescent="0.2"/>
    <row r="26755" x14ac:dyDescent="0.2"/>
    <row r="26756" x14ac:dyDescent="0.2"/>
    <row r="26757" x14ac:dyDescent="0.2"/>
    <row r="26758" x14ac:dyDescent="0.2"/>
    <row r="26759" x14ac:dyDescent="0.2"/>
    <row r="26760" x14ac:dyDescent="0.2"/>
    <row r="26761" x14ac:dyDescent="0.2"/>
    <row r="26762" x14ac:dyDescent="0.2"/>
    <row r="26763" x14ac:dyDescent="0.2"/>
    <row r="26764" x14ac:dyDescent="0.2"/>
    <row r="26765" x14ac:dyDescent="0.2"/>
    <row r="26766" x14ac:dyDescent="0.2"/>
    <row r="26767" x14ac:dyDescent="0.2"/>
    <row r="26768" x14ac:dyDescent="0.2"/>
    <row r="26769" x14ac:dyDescent="0.2"/>
    <row r="26770" x14ac:dyDescent="0.2"/>
    <row r="26771" x14ac:dyDescent="0.2"/>
    <row r="26772" x14ac:dyDescent="0.2"/>
    <row r="26773" x14ac:dyDescent="0.2"/>
    <row r="26774" x14ac:dyDescent="0.2"/>
    <row r="26775" x14ac:dyDescent="0.2"/>
    <row r="26776" x14ac:dyDescent="0.2"/>
    <row r="26777" x14ac:dyDescent="0.2"/>
    <row r="26778" x14ac:dyDescent="0.2"/>
    <row r="26779" x14ac:dyDescent="0.2"/>
    <row r="26780" x14ac:dyDescent="0.2"/>
    <row r="26781" x14ac:dyDescent="0.2"/>
    <row r="26782" x14ac:dyDescent="0.2"/>
    <row r="26783" x14ac:dyDescent="0.2"/>
    <row r="26784" x14ac:dyDescent="0.2"/>
    <row r="26785" x14ac:dyDescent="0.2"/>
    <row r="26786" x14ac:dyDescent="0.2"/>
    <row r="26787" x14ac:dyDescent="0.2"/>
    <row r="26788" x14ac:dyDescent="0.2"/>
    <row r="26789" x14ac:dyDescent="0.2"/>
    <row r="26790" x14ac:dyDescent="0.2"/>
    <row r="26791" x14ac:dyDescent="0.2"/>
    <row r="26792" x14ac:dyDescent="0.2"/>
    <row r="26793" x14ac:dyDescent="0.2"/>
    <row r="26794" x14ac:dyDescent="0.2"/>
    <row r="26795" x14ac:dyDescent="0.2"/>
    <row r="26796" x14ac:dyDescent="0.2"/>
    <row r="26797" x14ac:dyDescent="0.2"/>
    <row r="26798" x14ac:dyDescent="0.2"/>
    <row r="26799" x14ac:dyDescent="0.2"/>
    <row r="26800" x14ac:dyDescent="0.2"/>
    <row r="26801" x14ac:dyDescent="0.2"/>
    <row r="26802" x14ac:dyDescent="0.2"/>
    <row r="26803" x14ac:dyDescent="0.2"/>
    <row r="26804" x14ac:dyDescent="0.2"/>
    <row r="26805" x14ac:dyDescent="0.2"/>
    <row r="26806" x14ac:dyDescent="0.2"/>
    <row r="26807" x14ac:dyDescent="0.2"/>
    <row r="26808" x14ac:dyDescent="0.2"/>
    <row r="26809" x14ac:dyDescent="0.2"/>
    <row r="26810" x14ac:dyDescent="0.2"/>
    <row r="26811" x14ac:dyDescent="0.2"/>
    <row r="26812" x14ac:dyDescent="0.2"/>
    <row r="26813" x14ac:dyDescent="0.2"/>
    <row r="26814" x14ac:dyDescent="0.2"/>
    <row r="26815" x14ac:dyDescent="0.2"/>
    <row r="26816" x14ac:dyDescent="0.2"/>
    <row r="26817" x14ac:dyDescent="0.2"/>
    <row r="26818" x14ac:dyDescent="0.2"/>
    <row r="26819" x14ac:dyDescent="0.2"/>
    <row r="26820" x14ac:dyDescent="0.2"/>
    <row r="26821" x14ac:dyDescent="0.2"/>
    <row r="26822" x14ac:dyDescent="0.2"/>
    <row r="26823" x14ac:dyDescent="0.2"/>
    <row r="26824" x14ac:dyDescent="0.2"/>
    <row r="26825" x14ac:dyDescent="0.2"/>
    <row r="26826" x14ac:dyDescent="0.2"/>
    <row r="26827" x14ac:dyDescent="0.2"/>
    <row r="26828" x14ac:dyDescent="0.2"/>
    <row r="26829" x14ac:dyDescent="0.2"/>
    <row r="26830" x14ac:dyDescent="0.2"/>
    <row r="26831" x14ac:dyDescent="0.2"/>
    <row r="26832" x14ac:dyDescent="0.2"/>
    <row r="26833" x14ac:dyDescent="0.2"/>
    <row r="26834" x14ac:dyDescent="0.2"/>
    <row r="26835" x14ac:dyDescent="0.2"/>
    <row r="26836" x14ac:dyDescent="0.2"/>
    <row r="26837" x14ac:dyDescent="0.2"/>
    <row r="26838" x14ac:dyDescent="0.2"/>
    <row r="26839" x14ac:dyDescent="0.2"/>
    <row r="26840" x14ac:dyDescent="0.2"/>
    <row r="26841" x14ac:dyDescent="0.2"/>
    <row r="26842" x14ac:dyDescent="0.2"/>
    <row r="26843" x14ac:dyDescent="0.2"/>
    <row r="26844" x14ac:dyDescent="0.2"/>
    <row r="26845" x14ac:dyDescent="0.2"/>
    <row r="26846" x14ac:dyDescent="0.2"/>
    <row r="26847" x14ac:dyDescent="0.2"/>
    <row r="26848" x14ac:dyDescent="0.2"/>
    <row r="26849" x14ac:dyDescent="0.2"/>
    <row r="26850" x14ac:dyDescent="0.2"/>
    <row r="26851" x14ac:dyDescent="0.2"/>
    <row r="26852" x14ac:dyDescent="0.2"/>
    <row r="26853" x14ac:dyDescent="0.2"/>
    <row r="26854" x14ac:dyDescent="0.2"/>
    <row r="26855" x14ac:dyDescent="0.2"/>
    <row r="26856" x14ac:dyDescent="0.2"/>
    <row r="26857" x14ac:dyDescent="0.2"/>
    <row r="26858" x14ac:dyDescent="0.2"/>
    <row r="26859" x14ac:dyDescent="0.2"/>
    <row r="26860" x14ac:dyDescent="0.2"/>
    <row r="26861" x14ac:dyDescent="0.2"/>
    <row r="26862" x14ac:dyDescent="0.2"/>
    <row r="26863" x14ac:dyDescent="0.2"/>
    <row r="26864" x14ac:dyDescent="0.2"/>
    <row r="26865" x14ac:dyDescent="0.2"/>
    <row r="26866" x14ac:dyDescent="0.2"/>
    <row r="26867" x14ac:dyDescent="0.2"/>
    <row r="26868" x14ac:dyDescent="0.2"/>
    <row r="26869" x14ac:dyDescent="0.2"/>
    <row r="26870" x14ac:dyDescent="0.2"/>
    <row r="26871" x14ac:dyDescent="0.2"/>
    <row r="26872" x14ac:dyDescent="0.2"/>
    <row r="26873" x14ac:dyDescent="0.2"/>
    <row r="26874" x14ac:dyDescent="0.2"/>
    <row r="26875" x14ac:dyDescent="0.2"/>
    <row r="26876" x14ac:dyDescent="0.2"/>
    <row r="26877" x14ac:dyDescent="0.2"/>
    <row r="26878" x14ac:dyDescent="0.2"/>
    <row r="26879" x14ac:dyDescent="0.2"/>
    <row r="26880" x14ac:dyDescent="0.2"/>
    <row r="26881" x14ac:dyDescent="0.2"/>
    <row r="26882" x14ac:dyDescent="0.2"/>
    <row r="26883" x14ac:dyDescent="0.2"/>
    <row r="26884" x14ac:dyDescent="0.2"/>
    <row r="26885" x14ac:dyDescent="0.2"/>
    <row r="26886" x14ac:dyDescent="0.2"/>
    <row r="26887" x14ac:dyDescent="0.2"/>
    <row r="26888" x14ac:dyDescent="0.2"/>
    <row r="26889" x14ac:dyDescent="0.2"/>
    <row r="26890" x14ac:dyDescent="0.2"/>
    <row r="26891" x14ac:dyDescent="0.2"/>
    <row r="26892" x14ac:dyDescent="0.2"/>
    <row r="26893" x14ac:dyDescent="0.2"/>
    <row r="26894" x14ac:dyDescent="0.2"/>
    <row r="26895" x14ac:dyDescent="0.2"/>
    <row r="26896" x14ac:dyDescent="0.2"/>
    <row r="26897" x14ac:dyDescent="0.2"/>
    <row r="26898" x14ac:dyDescent="0.2"/>
    <row r="26899" x14ac:dyDescent="0.2"/>
    <row r="26900" x14ac:dyDescent="0.2"/>
    <row r="26901" x14ac:dyDescent="0.2"/>
    <row r="26902" x14ac:dyDescent="0.2"/>
    <row r="26903" x14ac:dyDescent="0.2"/>
    <row r="26904" x14ac:dyDescent="0.2"/>
    <row r="26905" x14ac:dyDescent="0.2"/>
    <row r="26906" x14ac:dyDescent="0.2"/>
    <row r="26907" x14ac:dyDescent="0.2"/>
    <row r="26908" x14ac:dyDescent="0.2"/>
    <row r="26909" x14ac:dyDescent="0.2"/>
    <row r="26910" x14ac:dyDescent="0.2"/>
    <row r="26911" x14ac:dyDescent="0.2"/>
    <row r="26912" x14ac:dyDescent="0.2"/>
    <row r="26913" x14ac:dyDescent="0.2"/>
    <row r="26914" x14ac:dyDescent="0.2"/>
    <row r="26915" x14ac:dyDescent="0.2"/>
    <row r="26916" x14ac:dyDescent="0.2"/>
    <row r="26917" x14ac:dyDescent="0.2"/>
    <row r="26918" x14ac:dyDescent="0.2"/>
    <row r="26919" x14ac:dyDescent="0.2"/>
    <row r="26920" x14ac:dyDescent="0.2"/>
    <row r="26921" x14ac:dyDescent="0.2"/>
    <row r="26922" x14ac:dyDescent="0.2"/>
    <row r="26923" x14ac:dyDescent="0.2"/>
    <row r="26924" x14ac:dyDescent="0.2"/>
    <row r="26925" x14ac:dyDescent="0.2"/>
    <row r="26926" x14ac:dyDescent="0.2"/>
    <row r="26927" x14ac:dyDescent="0.2"/>
    <row r="26928" x14ac:dyDescent="0.2"/>
    <row r="26929" x14ac:dyDescent="0.2"/>
    <row r="26930" x14ac:dyDescent="0.2"/>
    <row r="26931" x14ac:dyDescent="0.2"/>
    <row r="26932" x14ac:dyDescent="0.2"/>
    <row r="26933" x14ac:dyDescent="0.2"/>
    <row r="26934" x14ac:dyDescent="0.2"/>
    <row r="26935" x14ac:dyDescent="0.2"/>
    <row r="26936" x14ac:dyDescent="0.2"/>
    <row r="26937" x14ac:dyDescent="0.2"/>
    <row r="26938" x14ac:dyDescent="0.2"/>
    <row r="26939" x14ac:dyDescent="0.2"/>
    <row r="26940" x14ac:dyDescent="0.2"/>
    <row r="26941" x14ac:dyDescent="0.2"/>
    <row r="26942" x14ac:dyDescent="0.2"/>
    <row r="26943" x14ac:dyDescent="0.2"/>
    <row r="26944" x14ac:dyDescent="0.2"/>
    <row r="26945" x14ac:dyDescent="0.2"/>
    <row r="26946" x14ac:dyDescent="0.2"/>
    <row r="26947" x14ac:dyDescent="0.2"/>
    <row r="26948" x14ac:dyDescent="0.2"/>
    <row r="26949" x14ac:dyDescent="0.2"/>
    <row r="26950" x14ac:dyDescent="0.2"/>
    <row r="26951" x14ac:dyDescent="0.2"/>
    <row r="26952" x14ac:dyDescent="0.2"/>
    <row r="26953" x14ac:dyDescent="0.2"/>
    <row r="26954" x14ac:dyDescent="0.2"/>
    <row r="26955" x14ac:dyDescent="0.2"/>
    <row r="26956" x14ac:dyDescent="0.2"/>
    <row r="26957" x14ac:dyDescent="0.2"/>
    <row r="26958" x14ac:dyDescent="0.2"/>
    <row r="26959" x14ac:dyDescent="0.2"/>
    <row r="26960" x14ac:dyDescent="0.2"/>
    <row r="26961" x14ac:dyDescent="0.2"/>
    <row r="26962" x14ac:dyDescent="0.2"/>
    <row r="26963" x14ac:dyDescent="0.2"/>
    <row r="26964" x14ac:dyDescent="0.2"/>
    <row r="26965" x14ac:dyDescent="0.2"/>
    <row r="26966" x14ac:dyDescent="0.2"/>
    <row r="26967" x14ac:dyDescent="0.2"/>
    <row r="26968" x14ac:dyDescent="0.2"/>
    <row r="26969" x14ac:dyDescent="0.2"/>
    <row r="26970" x14ac:dyDescent="0.2"/>
    <row r="26971" x14ac:dyDescent="0.2"/>
    <row r="26972" x14ac:dyDescent="0.2"/>
    <row r="26973" x14ac:dyDescent="0.2"/>
    <row r="26974" x14ac:dyDescent="0.2"/>
    <row r="26975" x14ac:dyDescent="0.2"/>
    <row r="26976" x14ac:dyDescent="0.2"/>
    <row r="26977" x14ac:dyDescent="0.2"/>
    <row r="26978" x14ac:dyDescent="0.2"/>
    <row r="26979" x14ac:dyDescent="0.2"/>
    <row r="26980" x14ac:dyDescent="0.2"/>
    <row r="26981" x14ac:dyDescent="0.2"/>
    <row r="26982" x14ac:dyDescent="0.2"/>
    <row r="26983" x14ac:dyDescent="0.2"/>
    <row r="26984" x14ac:dyDescent="0.2"/>
    <row r="26985" x14ac:dyDescent="0.2"/>
    <row r="26986" x14ac:dyDescent="0.2"/>
    <row r="26987" x14ac:dyDescent="0.2"/>
    <row r="26988" x14ac:dyDescent="0.2"/>
    <row r="26989" x14ac:dyDescent="0.2"/>
    <row r="26990" x14ac:dyDescent="0.2"/>
    <row r="26991" x14ac:dyDescent="0.2"/>
    <row r="26992" x14ac:dyDescent="0.2"/>
    <row r="26993" x14ac:dyDescent="0.2"/>
    <row r="26994" x14ac:dyDescent="0.2"/>
    <row r="26995" x14ac:dyDescent="0.2"/>
    <row r="26996" x14ac:dyDescent="0.2"/>
    <row r="26997" x14ac:dyDescent="0.2"/>
    <row r="26998" x14ac:dyDescent="0.2"/>
    <row r="26999" x14ac:dyDescent="0.2"/>
    <row r="27000" x14ac:dyDescent="0.2"/>
    <row r="27001" x14ac:dyDescent="0.2"/>
    <row r="27002" x14ac:dyDescent="0.2"/>
    <row r="27003" x14ac:dyDescent="0.2"/>
    <row r="27004" x14ac:dyDescent="0.2"/>
    <row r="27005" x14ac:dyDescent="0.2"/>
    <row r="27006" x14ac:dyDescent="0.2"/>
    <row r="27007" x14ac:dyDescent="0.2"/>
    <row r="27008" x14ac:dyDescent="0.2"/>
    <row r="27009" x14ac:dyDescent="0.2"/>
    <row r="27010" x14ac:dyDescent="0.2"/>
    <row r="27011" x14ac:dyDescent="0.2"/>
    <row r="27012" x14ac:dyDescent="0.2"/>
    <row r="27013" x14ac:dyDescent="0.2"/>
    <row r="27014" x14ac:dyDescent="0.2"/>
    <row r="27015" x14ac:dyDescent="0.2"/>
    <row r="27016" x14ac:dyDescent="0.2"/>
    <row r="27017" x14ac:dyDescent="0.2"/>
    <row r="27018" x14ac:dyDescent="0.2"/>
    <row r="27019" x14ac:dyDescent="0.2"/>
    <row r="27020" x14ac:dyDescent="0.2"/>
    <row r="27021" x14ac:dyDescent="0.2"/>
    <row r="27022" x14ac:dyDescent="0.2"/>
    <row r="27023" x14ac:dyDescent="0.2"/>
    <row r="27024" x14ac:dyDescent="0.2"/>
    <row r="27025" x14ac:dyDescent="0.2"/>
    <row r="27026" x14ac:dyDescent="0.2"/>
    <row r="27027" x14ac:dyDescent="0.2"/>
    <row r="27028" x14ac:dyDescent="0.2"/>
    <row r="27029" x14ac:dyDescent="0.2"/>
    <row r="27030" x14ac:dyDescent="0.2"/>
    <row r="27031" x14ac:dyDescent="0.2"/>
    <row r="27032" x14ac:dyDescent="0.2"/>
    <row r="27033" x14ac:dyDescent="0.2"/>
    <row r="27034" x14ac:dyDescent="0.2"/>
    <row r="27035" x14ac:dyDescent="0.2"/>
    <row r="27036" x14ac:dyDescent="0.2"/>
    <row r="27037" x14ac:dyDescent="0.2"/>
    <row r="27038" x14ac:dyDescent="0.2"/>
    <row r="27039" x14ac:dyDescent="0.2"/>
    <row r="27040" x14ac:dyDescent="0.2"/>
    <row r="27041" x14ac:dyDescent="0.2"/>
    <row r="27042" x14ac:dyDescent="0.2"/>
    <row r="27043" x14ac:dyDescent="0.2"/>
    <row r="27044" x14ac:dyDescent="0.2"/>
    <row r="27045" x14ac:dyDescent="0.2"/>
    <row r="27046" x14ac:dyDescent="0.2"/>
    <row r="27047" x14ac:dyDescent="0.2"/>
    <row r="27048" x14ac:dyDescent="0.2"/>
    <row r="27049" x14ac:dyDescent="0.2"/>
    <row r="27050" x14ac:dyDescent="0.2"/>
    <row r="27051" x14ac:dyDescent="0.2"/>
    <row r="27052" x14ac:dyDescent="0.2"/>
    <row r="27053" x14ac:dyDescent="0.2"/>
    <row r="27054" x14ac:dyDescent="0.2"/>
    <row r="27055" x14ac:dyDescent="0.2"/>
    <row r="27056" x14ac:dyDescent="0.2"/>
    <row r="27057" x14ac:dyDescent="0.2"/>
    <row r="27058" x14ac:dyDescent="0.2"/>
    <row r="27059" x14ac:dyDescent="0.2"/>
    <row r="27060" x14ac:dyDescent="0.2"/>
    <row r="27061" x14ac:dyDescent="0.2"/>
    <row r="27062" x14ac:dyDescent="0.2"/>
    <row r="27063" x14ac:dyDescent="0.2"/>
    <row r="27064" x14ac:dyDescent="0.2"/>
    <row r="27065" x14ac:dyDescent="0.2"/>
    <row r="27066" x14ac:dyDescent="0.2"/>
    <row r="27067" x14ac:dyDescent="0.2"/>
    <row r="27068" x14ac:dyDescent="0.2"/>
    <row r="27069" x14ac:dyDescent="0.2"/>
    <row r="27070" x14ac:dyDescent="0.2"/>
    <row r="27071" x14ac:dyDescent="0.2"/>
    <row r="27072" x14ac:dyDescent="0.2"/>
    <row r="27073" x14ac:dyDescent="0.2"/>
    <row r="27074" x14ac:dyDescent="0.2"/>
    <row r="27075" x14ac:dyDescent="0.2"/>
    <row r="27076" x14ac:dyDescent="0.2"/>
    <row r="27077" x14ac:dyDescent="0.2"/>
    <row r="27078" x14ac:dyDescent="0.2"/>
    <row r="27079" x14ac:dyDescent="0.2"/>
    <row r="27080" x14ac:dyDescent="0.2"/>
    <row r="27081" x14ac:dyDescent="0.2"/>
    <row r="27082" x14ac:dyDescent="0.2"/>
    <row r="27083" x14ac:dyDescent="0.2"/>
    <row r="27084" x14ac:dyDescent="0.2"/>
    <row r="27085" x14ac:dyDescent="0.2"/>
    <row r="27086" x14ac:dyDescent="0.2"/>
    <row r="27087" x14ac:dyDescent="0.2"/>
    <row r="27088" x14ac:dyDescent="0.2"/>
    <row r="27089" x14ac:dyDescent="0.2"/>
    <row r="27090" x14ac:dyDescent="0.2"/>
    <row r="27091" x14ac:dyDescent="0.2"/>
    <row r="27092" x14ac:dyDescent="0.2"/>
    <row r="27093" x14ac:dyDescent="0.2"/>
    <row r="27094" x14ac:dyDescent="0.2"/>
    <row r="27095" x14ac:dyDescent="0.2"/>
    <row r="27096" x14ac:dyDescent="0.2"/>
    <row r="27097" x14ac:dyDescent="0.2"/>
    <row r="27098" x14ac:dyDescent="0.2"/>
    <row r="27099" x14ac:dyDescent="0.2"/>
    <row r="27100" x14ac:dyDescent="0.2"/>
    <row r="27101" x14ac:dyDescent="0.2"/>
    <row r="27102" x14ac:dyDescent="0.2"/>
    <row r="27103" x14ac:dyDescent="0.2"/>
    <row r="27104" x14ac:dyDescent="0.2"/>
    <row r="27105" x14ac:dyDescent="0.2"/>
    <row r="27106" x14ac:dyDescent="0.2"/>
    <row r="27107" x14ac:dyDescent="0.2"/>
    <row r="27108" x14ac:dyDescent="0.2"/>
    <row r="27109" x14ac:dyDescent="0.2"/>
    <row r="27110" x14ac:dyDescent="0.2"/>
    <row r="27111" x14ac:dyDescent="0.2"/>
    <row r="27112" x14ac:dyDescent="0.2"/>
    <row r="27113" x14ac:dyDescent="0.2"/>
    <row r="27114" x14ac:dyDescent="0.2"/>
    <row r="27115" x14ac:dyDescent="0.2"/>
    <row r="27116" x14ac:dyDescent="0.2"/>
    <row r="27117" x14ac:dyDescent="0.2"/>
    <row r="27118" x14ac:dyDescent="0.2"/>
    <row r="27119" x14ac:dyDescent="0.2"/>
    <row r="27120" x14ac:dyDescent="0.2"/>
    <row r="27121" x14ac:dyDescent="0.2"/>
    <row r="27122" x14ac:dyDescent="0.2"/>
    <row r="27123" x14ac:dyDescent="0.2"/>
    <row r="27124" x14ac:dyDescent="0.2"/>
    <row r="27125" x14ac:dyDescent="0.2"/>
    <row r="27126" x14ac:dyDescent="0.2"/>
    <row r="27127" x14ac:dyDescent="0.2"/>
    <row r="27128" x14ac:dyDescent="0.2"/>
    <row r="27129" x14ac:dyDescent="0.2"/>
    <row r="27130" x14ac:dyDescent="0.2"/>
    <row r="27131" x14ac:dyDescent="0.2"/>
    <row r="27132" x14ac:dyDescent="0.2"/>
    <row r="27133" x14ac:dyDescent="0.2"/>
    <row r="27134" x14ac:dyDescent="0.2"/>
    <row r="27135" x14ac:dyDescent="0.2"/>
    <row r="27136" x14ac:dyDescent="0.2"/>
    <row r="27137" x14ac:dyDescent="0.2"/>
    <row r="27138" x14ac:dyDescent="0.2"/>
    <row r="27139" x14ac:dyDescent="0.2"/>
    <row r="27140" x14ac:dyDescent="0.2"/>
    <row r="27141" x14ac:dyDescent="0.2"/>
    <row r="27142" x14ac:dyDescent="0.2"/>
    <row r="27143" x14ac:dyDescent="0.2"/>
    <row r="27144" x14ac:dyDescent="0.2"/>
    <row r="27145" x14ac:dyDescent="0.2"/>
    <row r="27146" x14ac:dyDescent="0.2"/>
    <row r="27147" x14ac:dyDescent="0.2"/>
    <row r="27148" x14ac:dyDescent="0.2"/>
    <row r="27149" x14ac:dyDescent="0.2"/>
    <row r="27150" x14ac:dyDescent="0.2"/>
    <row r="27151" x14ac:dyDescent="0.2"/>
    <row r="27152" x14ac:dyDescent="0.2"/>
    <row r="27153" x14ac:dyDescent="0.2"/>
    <row r="27154" x14ac:dyDescent="0.2"/>
    <row r="27155" x14ac:dyDescent="0.2"/>
    <row r="27156" x14ac:dyDescent="0.2"/>
    <row r="27157" x14ac:dyDescent="0.2"/>
    <row r="27158" x14ac:dyDescent="0.2"/>
    <row r="27159" x14ac:dyDescent="0.2"/>
    <row r="27160" x14ac:dyDescent="0.2"/>
    <row r="27161" x14ac:dyDescent="0.2"/>
    <row r="27162" x14ac:dyDescent="0.2"/>
    <row r="27163" x14ac:dyDescent="0.2"/>
    <row r="27164" x14ac:dyDescent="0.2"/>
    <row r="27165" x14ac:dyDescent="0.2"/>
    <row r="27166" x14ac:dyDescent="0.2"/>
    <row r="27167" x14ac:dyDescent="0.2"/>
    <row r="27168" x14ac:dyDescent="0.2"/>
    <row r="27169" x14ac:dyDescent="0.2"/>
    <row r="27170" x14ac:dyDescent="0.2"/>
    <row r="27171" x14ac:dyDescent="0.2"/>
    <row r="27172" x14ac:dyDescent="0.2"/>
    <row r="27173" x14ac:dyDescent="0.2"/>
    <row r="27174" x14ac:dyDescent="0.2"/>
    <row r="27175" x14ac:dyDescent="0.2"/>
    <row r="27176" x14ac:dyDescent="0.2"/>
    <row r="27177" x14ac:dyDescent="0.2"/>
    <row r="27178" x14ac:dyDescent="0.2"/>
    <row r="27179" x14ac:dyDescent="0.2"/>
    <row r="27180" x14ac:dyDescent="0.2"/>
    <row r="27181" x14ac:dyDescent="0.2"/>
    <row r="27182" x14ac:dyDescent="0.2"/>
    <row r="27183" x14ac:dyDescent="0.2"/>
    <row r="27184" x14ac:dyDescent="0.2"/>
    <row r="27185" x14ac:dyDescent="0.2"/>
    <row r="27186" x14ac:dyDescent="0.2"/>
    <row r="27187" x14ac:dyDescent="0.2"/>
    <row r="27188" x14ac:dyDescent="0.2"/>
    <row r="27189" x14ac:dyDescent="0.2"/>
    <row r="27190" x14ac:dyDescent="0.2"/>
    <row r="27191" x14ac:dyDescent="0.2"/>
    <row r="27192" x14ac:dyDescent="0.2"/>
    <row r="27193" x14ac:dyDescent="0.2"/>
    <row r="27194" x14ac:dyDescent="0.2"/>
    <row r="27195" x14ac:dyDescent="0.2"/>
    <row r="27196" x14ac:dyDescent="0.2"/>
    <row r="27197" x14ac:dyDescent="0.2"/>
    <row r="27198" x14ac:dyDescent="0.2"/>
    <row r="27199" x14ac:dyDescent="0.2"/>
    <row r="27200" x14ac:dyDescent="0.2"/>
    <row r="27201" x14ac:dyDescent="0.2"/>
    <row r="27202" x14ac:dyDescent="0.2"/>
    <row r="27203" x14ac:dyDescent="0.2"/>
    <row r="27204" x14ac:dyDescent="0.2"/>
    <row r="27205" x14ac:dyDescent="0.2"/>
    <row r="27206" x14ac:dyDescent="0.2"/>
    <row r="27207" x14ac:dyDescent="0.2"/>
    <row r="27208" x14ac:dyDescent="0.2"/>
    <row r="27209" x14ac:dyDescent="0.2"/>
    <row r="27210" x14ac:dyDescent="0.2"/>
    <row r="27211" x14ac:dyDescent="0.2"/>
    <row r="27212" x14ac:dyDescent="0.2"/>
    <row r="27213" x14ac:dyDescent="0.2"/>
    <row r="27214" x14ac:dyDescent="0.2"/>
    <row r="27215" x14ac:dyDescent="0.2"/>
    <row r="27216" x14ac:dyDescent="0.2"/>
    <row r="27217" x14ac:dyDescent="0.2"/>
    <row r="27218" x14ac:dyDescent="0.2"/>
    <row r="27219" x14ac:dyDescent="0.2"/>
    <row r="27220" x14ac:dyDescent="0.2"/>
    <row r="27221" x14ac:dyDescent="0.2"/>
    <row r="27222" x14ac:dyDescent="0.2"/>
    <row r="27223" x14ac:dyDescent="0.2"/>
    <row r="27224" x14ac:dyDescent="0.2"/>
    <row r="27225" x14ac:dyDescent="0.2"/>
    <row r="27226" x14ac:dyDescent="0.2"/>
    <row r="27227" x14ac:dyDescent="0.2"/>
    <row r="27228" x14ac:dyDescent="0.2"/>
    <row r="27229" x14ac:dyDescent="0.2"/>
    <row r="27230" x14ac:dyDescent="0.2"/>
    <row r="27231" x14ac:dyDescent="0.2"/>
    <row r="27232" x14ac:dyDescent="0.2"/>
    <row r="27233" x14ac:dyDescent="0.2"/>
    <row r="27234" x14ac:dyDescent="0.2"/>
    <row r="27235" x14ac:dyDescent="0.2"/>
    <row r="27236" x14ac:dyDescent="0.2"/>
    <row r="27237" x14ac:dyDescent="0.2"/>
    <row r="27238" x14ac:dyDescent="0.2"/>
    <row r="27239" x14ac:dyDescent="0.2"/>
    <row r="27240" x14ac:dyDescent="0.2"/>
    <row r="27241" x14ac:dyDescent="0.2"/>
    <row r="27242" x14ac:dyDescent="0.2"/>
    <row r="27243" x14ac:dyDescent="0.2"/>
    <row r="27244" x14ac:dyDescent="0.2"/>
    <row r="27245" x14ac:dyDescent="0.2"/>
    <row r="27246" x14ac:dyDescent="0.2"/>
    <row r="27247" x14ac:dyDescent="0.2"/>
    <row r="27248" x14ac:dyDescent="0.2"/>
    <row r="27249" x14ac:dyDescent="0.2"/>
    <row r="27250" x14ac:dyDescent="0.2"/>
    <row r="27251" x14ac:dyDescent="0.2"/>
    <row r="27252" x14ac:dyDescent="0.2"/>
    <row r="27253" x14ac:dyDescent="0.2"/>
    <row r="27254" x14ac:dyDescent="0.2"/>
    <row r="27255" x14ac:dyDescent="0.2"/>
    <row r="27256" x14ac:dyDescent="0.2"/>
    <row r="27257" x14ac:dyDescent="0.2"/>
    <row r="27258" x14ac:dyDescent="0.2"/>
    <row r="27259" x14ac:dyDescent="0.2"/>
    <row r="27260" x14ac:dyDescent="0.2"/>
    <row r="27261" x14ac:dyDescent="0.2"/>
    <row r="27262" x14ac:dyDescent="0.2"/>
    <row r="27263" x14ac:dyDescent="0.2"/>
    <row r="27264" x14ac:dyDescent="0.2"/>
    <row r="27265" x14ac:dyDescent="0.2"/>
    <row r="27266" x14ac:dyDescent="0.2"/>
    <row r="27267" x14ac:dyDescent="0.2"/>
    <row r="27268" x14ac:dyDescent="0.2"/>
    <row r="27269" x14ac:dyDescent="0.2"/>
    <row r="27270" x14ac:dyDescent="0.2"/>
    <row r="27271" x14ac:dyDescent="0.2"/>
    <row r="27272" x14ac:dyDescent="0.2"/>
    <row r="27273" x14ac:dyDescent="0.2"/>
    <row r="27274" x14ac:dyDescent="0.2"/>
    <row r="27275" x14ac:dyDescent="0.2"/>
    <row r="27276" x14ac:dyDescent="0.2"/>
    <row r="27277" x14ac:dyDescent="0.2"/>
    <row r="27278" x14ac:dyDescent="0.2"/>
    <row r="27279" x14ac:dyDescent="0.2"/>
    <row r="27280" x14ac:dyDescent="0.2"/>
    <row r="27281" x14ac:dyDescent="0.2"/>
    <row r="27282" x14ac:dyDescent="0.2"/>
    <row r="27283" x14ac:dyDescent="0.2"/>
    <row r="27284" x14ac:dyDescent="0.2"/>
    <row r="27285" x14ac:dyDescent="0.2"/>
    <row r="27286" x14ac:dyDescent="0.2"/>
    <row r="27287" x14ac:dyDescent="0.2"/>
    <row r="27288" x14ac:dyDescent="0.2"/>
    <row r="27289" x14ac:dyDescent="0.2"/>
    <row r="27290" x14ac:dyDescent="0.2"/>
    <row r="27291" x14ac:dyDescent="0.2"/>
    <row r="27292" x14ac:dyDescent="0.2"/>
    <row r="27293" x14ac:dyDescent="0.2"/>
    <row r="27294" x14ac:dyDescent="0.2"/>
    <row r="27295" x14ac:dyDescent="0.2"/>
    <row r="27296" x14ac:dyDescent="0.2"/>
    <row r="27297" x14ac:dyDescent="0.2"/>
    <row r="27298" x14ac:dyDescent="0.2"/>
    <row r="27299" x14ac:dyDescent="0.2"/>
    <row r="27300" x14ac:dyDescent="0.2"/>
    <row r="27301" x14ac:dyDescent="0.2"/>
    <row r="27302" x14ac:dyDescent="0.2"/>
    <row r="27303" x14ac:dyDescent="0.2"/>
    <row r="27304" x14ac:dyDescent="0.2"/>
    <row r="27305" x14ac:dyDescent="0.2"/>
    <row r="27306" x14ac:dyDescent="0.2"/>
    <row r="27307" x14ac:dyDescent="0.2"/>
    <row r="27308" x14ac:dyDescent="0.2"/>
    <row r="27309" x14ac:dyDescent="0.2"/>
    <row r="27310" x14ac:dyDescent="0.2"/>
    <row r="27311" x14ac:dyDescent="0.2"/>
    <row r="27312" x14ac:dyDescent="0.2"/>
    <row r="27313" x14ac:dyDescent="0.2"/>
    <row r="27314" x14ac:dyDescent="0.2"/>
    <row r="27315" x14ac:dyDescent="0.2"/>
    <row r="27316" x14ac:dyDescent="0.2"/>
    <row r="27317" x14ac:dyDescent="0.2"/>
    <row r="27318" x14ac:dyDescent="0.2"/>
    <row r="27319" x14ac:dyDescent="0.2"/>
    <row r="27320" x14ac:dyDescent="0.2"/>
    <row r="27321" x14ac:dyDescent="0.2"/>
    <row r="27322" x14ac:dyDescent="0.2"/>
    <row r="27323" x14ac:dyDescent="0.2"/>
    <row r="27324" x14ac:dyDescent="0.2"/>
    <row r="27325" x14ac:dyDescent="0.2"/>
    <row r="27326" x14ac:dyDescent="0.2"/>
    <row r="27327" x14ac:dyDescent="0.2"/>
    <row r="27328" x14ac:dyDescent="0.2"/>
    <row r="27329" x14ac:dyDescent="0.2"/>
    <row r="27330" x14ac:dyDescent="0.2"/>
    <row r="27331" x14ac:dyDescent="0.2"/>
    <row r="27332" x14ac:dyDescent="0.2"/>
    <row r="27333" x14ac:dyDescent="0.2"/>
    <row r="27334" x14ac:dyDescent="0.2"/>
    <row r="27335" x14ac:dyDescent="0.2"/>
    <row r="27336" x14ac:dyDescent="0.2"/>
    <row r="27337" x14ac:dyDescent="0.2"/>
    <row r="27338" x14ac:dyDescent="0.2"/>
    <row r="27339" x14ac:dyDescent="0.2"/>
    <row r="27340" x14ac:dyDescent="0.2"/>
    <row r="27341" x14ac:dyDescent="0.2"/>
    <row r="27342" x14ac:dyDescent="0.2"/>
    <row r="27343" x14ac:dyDescent="0.2"/>
    <row r="27344" x14ac:dyDescent="0.2"/>
    <row r="27345" x14ac:dyDescent="0.2"/>
    <row r="27346" x14ac:dyDescent="0.2"/>
    <row r="27347" x14ac:dyDescent="0.2"/>
    <row r="27348" x14ac:dyDescent="0.2"/>
    <row r="27349" x14ac:dyDescent="0.2"/>
    <row r="27350" x14ac:dyDescent="0.2"/>
    <row r="27351" x14ac:dyDescent="0.2"/>
    <row r="27352" x14ac:dyDescent="0.2"/>
    <row r="27353" x14ac:dyDescent="0.2"/>
    <row r="27354" x14ac:dyDescent="0.2"/>
    <row r="27355" x14ac:dyDescent="0.2"/>
    <row r="27356" x14ac:dyDescent="0.2"/>
    <row r="27357" x14ac:dyDescent="0.2"/>
    <row r="27358" x14ac:dyDescent="0.2"/>
    <row r="27359" x14ac:dyDescent="0.2"/>
    <row r="27360" x14ac:dyDescent="0.2"/>
    <row r="27361" x14ac:dyDescent="0.2"/>
    <row r="27362" x14ac:dyDescent="0.2"/>
    <row r="27363" x14ac:dyDescent="0.2"/>
    <row r="27364" x14ac:dyDescent="0.2"/>
    <row r="27365" x14ac:dyDescent="0.2"/>
    <row r="27366" x14ac:dyDescent="0.2"/>
    <row r="27367" x14ac:dyDescent="0.2"/>
    <row r="27368" x14ac:dyDescent="0.2"/>
    <row r="27369" x14ac:dyDescent="0.2"/>
    <row r="27370" x14ac:dyDescent="0.2"/>
    <row r="27371" x14ac:dyDescent="0.2"/>
    <row r="27372" x14ac:dyDescent="0.2"/>
    <row r="27373" x14ac:dyDescent="0.2"/>
    <row r="27374" x14ac:dyDescent="0.2"/>
    <row r="27375" x14ac:dyDescent="0.2"/>
    <row r="27376" x14ac:dyDescent="0.2"/>
    <row r="27377" x14ac:dyDescent="0.2"/>
    <row r="27378" x14ac:dyDescent="0.2"/>
    <row r="27379" x14ac:dyDescent="0.2"/>
    <row r="27380" x14ac:dyDescent="0.2"/>
    <row r="27381" x14ac:dyDescent="0.2"/>
    <row r="27382" x14ac:dyDescent="0.2"/>
    <row r="27383" x14ac:dyDescent="0.2"/>
    <row r="27384" x14ac:dyDescent="0.2"/>
    <row r="27385" x14ac:dyDescent="0.2"/>
    <row r="27386" x14ac:dyDescent="0.2"/>
    <row r="27387" x14ac:dyDescent="0.2"/>
    <row r="27388" x14ac:dyDescent="0.2"/>
    <row r="27389" x14ac:dyDescent="0.2"/>
    <row r="27390" x14ac:dyDescent="0.2"/>
    <row r="27391" x14ac:dyDescent="0.2"/>
    <row r="27392" x14ac:dyDescent="0.2"/>
    <row r="27393" x14ac:dyDescent="0.2"/>
    <row r="27394" x14ac:dyDescent="0.2"/>
    <row r="27395" x14ac:dyDescent="0.2"/>
    <row r="27396" x14ac:dyDescent="0.2"/>
    <row r="27397" x14ac:dyDescent="0.2"/>
    <row r="27398" x14ac:dyDescent="0.2"/>
    <row r="27399" x14ac:dyDescent="0.2"/>
    <row r="27400" x14ac:dyDescent="0.2"/>
    <row r="27401" x14ac:dyDescent="0.2"/>
    <row r="27402" x14ac:dyDescent="0.2"/>
    <row r="27403" x14ac:dyDescent="0.2"/>
    <row r="27404" x14ac:dyDescent="0.2"/>
    <row r="27405" x14ac:dyDescent="0.2"/>
    <row r="27406" x14ac:dyDescent="0.2"/>
    <row r="27407" x14ac:dyDescent="0.2"/>
    <row r="27408" x14ac:dyDescent="0.2"/>
    <row r="27409" x14ac:dyDescent="0.2"/>
    <row r="27410" x14ac:dyDescent="0.2"/>
    <row r="27411" x14ac:dyDescent="0.2"/>
    <row r="27412" x14ac:dyDescent="0.2"/>
    <row r="27413" x14ac:dyDescent="0.2"/>
    <row r="27414" x14ac:dyDescent="0.2"/>
    <row r="27415" x14ac:dyDescent="0.2"/>
    <row r="27416" x14ac:dyDescent="0.2"/>
    <row r="27417" x14ac:dyDescent="0.2"/>
    <row r="27418" x14ac:dyDescent="0.2"/>
    <row r="27419" x14ac:dyDescent="0.2"/>
    <row r="27420" x14ac:dyDescent="0.2"/>
    <row r="27421" x14ac:dyDescent="0.2"/>
    <row r="27422" x14ac:dyDescent="0.2"/>
    <row r="27423" x14ac:dyDescent="0.2"/>
    <row r="27424" x14ac:dyDescent="0.2"/>
    <row r="27425" x14ac:dyDescent="0.2"/>
    <row r="27426" x14ac:dyDescent="0.2"/>
    <row r="27427" x14ac:dyDescent="0.2"/>
    <row r="27428" x14ac:dyDescent="0.2"/>
    <row r="27429" x14ac:dyDescent="0.2"/>
    <row r="27430" x14ac:dyDescent="0.2"/>
    <row r="27431" x14ac:dyDescent="0.2"/>
    <row r="27432" x14ac:dyDescent="0.2"/>
    <row r="27433" x14ac:dyDescent="0.2"/>
    <row r="27434" x14ac:dyDescent="0.2"/>
    <row r="27435" x14ac:dyDescent="0.2"/>
    <row r="27436" x14ac:dyDescent="0.2"/>
    <row r="27437" x14ac:dyDescent="0.2"/>
    <row r="27438" x14ac:dyDescent="0.2"/>
    <row r="27439" x14ac:dyDescent="0.2"/>
    <row r="27440" x14ac:dyDescent="0.2"/>
    <row r="27441" x14ac:dyDescent="0.2"/>
    <row r="27442" x14ac:dyDescent="0.2"/>
    <row r="27443" x14ac:dyDescent="0.2"/>
    <row r="27444" x14ac:dyDescent="0.2"/>
    <row r="27445" x14ac:dyDescent="0.2"/>
    <row r="27446" x14ac:dyDescent="0.2"/>
    <row r="27447" x14ac:dyDescent="0.2"/>
    <row r="27448" x14ac:dyDescent="0.2"/>
    <row r="27449" x14ac:dyDescent="0.2"/>
    <row r="27450" x14ac:dyDescent="0.2"/>
    <row r="27451" x14ac:dyDescent="0.2"/>
    <row r="27452" x14ac:dyDescent="0.2"/>
    <row r="27453" x14ac:dyDescent="0.2"/>
    <row r="27454" x14ac:dyDescent="0.2"/>
    <row r="27455" x14ac:dyDescent="0.2"/>
    <row r="27456" x14ac:dyDescent="0.2"/>
    <row r="27457" x14ac:dyDescent="0.2"/>
    <row r="27458" x14ac:dyDescent="0.2"/>
    <row r="27459" x14ac:dyDescent="0.2"/>
    <row r="27460" x14ac:dyDescent="0.2"/>
    <row r="27461" x14ac:dyDescent="0.2"/>
    <row r="27462" x14ac:dyDescent="0.2"/>
    <row r="27463" x14ac:dyDescent="0.2"/>
    <row r="27464" x14ac:dyDescent="0.2"/>
    <row r="27465" x14ac:dyDescent="0.2"/>
    <row r="27466" x14ac:dyDescent="0.2"/>
    <row r="27467" x14ac:dyDescent="0.2"/>
    <row r="27468" x14ac:dyDescent="0.2"/>
    <row r="27469" x14ac:dyDescent="0.2"/>
    <row r="27470" x14ac:dyDescent="0.2"/>
    <row r="27471" x14ac:dyDescent="0.2"/>
    <row r="27472" x14ac:dyDescent="0.2"/>
    <row r="27473" x14ac:dyDescent="0.2"/>
    <row r="27474" x14ac:dyDescent="0.2"/>
    <row r="27475" x14ac:dyDescent="0.2"/>
    <row r="27476" x14ac:dyDescent="0.2"/>
    <row r="27477" x14ac:dyDescent="0.2"/>
    <row r="27478" x14ac:dyDescent="0.2"/>
    <row r="27479" x14ac:dyDescent="0.2"/>
    <row r="27480" x14ac:dyDescent="0.2"/>
    <row r="27481" x14ac:dyDescent="0.2"/>
    <row r="27482" x14ac:dyDescent="0.2"/>
    <row r="27483" x14ac:dyDescent="0.2"/>
    <row r="27484" x14ac:dyDescent="0.2"/>
    <row r="27485" x14ac:dyDescent="0.2"/>
    <row r="27486" x14ac:dyDescent="0.2"/>
    <row r="27487" x14ac:dyDescent="0.2"/>
    <row r="27488" x14ac:dyDescent="0.2"/>
    <row r="27489" x14ac:dyDescent="0.2"/>
    <row r="27490" x14ac:dyDescent="0.2"/>
    <row r="27491" x14ac:dyDescent="0.2"/>
    <row r="27492" x14ac:dyDescent="0.2"/>
    <row r="27493" x14ac:dyDescent="0.2"/>
    <row r="27494" x14ac:dyDescent="0.2"/>
    <row r="27495" x14ac:dyDescent="0.2"/>
    <row r="27496" x14ac:dyDescent="0.2"/>
    <row r="27497" x14ac:dyDescent="0.2"/>
    <row r="27498" x14ac:dyDescent="0.2"/>
    <row r="27499" x14ac:dyDescent="0.2"/>
    <row r="27500" x14ac:dyDescent="0.2"/>
    <row r="27501" x14ac:dyDescent="0.2"/>
    <row r="27502" x14ac:dyDescent="0.2"/>
    <row r="27503" x14ac:dyDescent="0.2"/>
    <row r="27504" x14ac:dyDescent="0.2"/>
    <row r="27505" x14ac:dyDescent="0.2"/>
    <row r="27506" x14ac:dyDescent="0.2"/>
    <row r="27507" x14ac:dyDescent="0.2"/>
    <row r="27508" x14ac:dyDescent="0.2"/>
    <row r="27509" x14ac:dyDescent="0.2"/>
    <row r="27510" x14ac:dyDescent="0.2"/>
    <row r="27511" x14ac:dyDescent="0.2"/>
    <row r="27512" x14ac:dyDescent="0.2"/>
    <row r="27513" x14ac:dyDescent="0.2"/>
    <row r="27514" x14ac:dyDescent="0.2"/>
    <row r="27515" x14ac:dyDescent="0.2"/>
    <row r="27516" x14ac:dyDescent="0.2"/>
    <row r="27517" x14ac:dyDescent="0.2"/>
    <row r="27518" x14ac:dyDescent="0.2"/>
    <row r="27519" x14ac:dyDescent="0.2"/>
    <row r="27520" x14ac:dyDescent="0.2"/>
    <row r="27521" x14ac:dyDescent="0.2"/>
    <row r="27522" x14ac:dyDescent="0.2"/>
    <row r="27523" x14ac:dyDescent="0.2"/>
    <row r="27524" x14ac:dyDescent="0.2"/>
    <row r="27525" x14ac:dyDescent="0.2"/>
    <row r="27526" x14ac:dyDescent="0.2"/>
    <row r="27527" x14ac:dyDescent="0.2"/>
    <row r="27528" x14ac:dyDescent="0.2"/>
    <row r="27529" x14ac:dyDescent="0.2"/>
    <row r="27530" x14ac:dyDescent="0.2"/>
    <row r="27531" x14ac:dyDescent="0.2"/>
    <row r="27532" x14ac:dyDescent="0.2"/>
    <row r="27533" x14ac:dyDescent="0.2"/>
    <row r="27534" x14ac:dyDescent="0.2"/>
    <row r="27535" x14ac:dyDescent="0.2"/>
    <row r="27536" x14ac:dyDescent="0.2"/>
    <row r="27537" x14ac:dyDescent="0.2"/>
    <row r="27538" x14ac:dyDescent="0.2"/>
    <row r="27539" x14ac:dyDescent="0.2"/>
    <row r="27540" x14ac:dyDescent="0.2"/>
    <row r="27541" x14ac:dyDescent="0.2"/>
    <row r="27542" x14ac:dyDescent="0.2"/>
    <row r="27543" x14ac:dyDescent="0.2"/>
    <row r="27544" x14ac:dyDescent="0.2"/>
    <row r="27545" x14ac:dyDescent="0.2"/>
    <row r="27546" x14ac:dyDescent="0.2"/>
    <row r="27547" x14ac:dyDescent="0.2"/>
    <row r="27548" x14ac:dyDescent="0.2"/>
    <row r="27549" x14ac:dyDescent="0.2"/>
    <row r="27550" x14ac:dyDescent="0.2"/>
    <row r="27551" x14ac:dyDescent="0.2"/>
    <row r="27552" x14ac:dyDescent="0.2"/>
    <row r="27553" x14ac:dyDescent="0.2"/>
    <row r="27554" x14ac:dyDescent="0.2"/>
    <row r="27555" x14ac:dyDescent="0.2"/>
    <row r="27556" x14ac:dyDescent="0.2"/>
    <row r="27557" x14ac:dyDescent="0.2"/>
    <row r="27558" x14ac:dyDescent="0.2"/>
    <row r="27559" x14ac:dyDescent="0.2"/>
    <row r="27560" x14ac:dyDescent="0.2"/>
    <row r="27561" x14ac:dyDescent="0.2"/>
    <row r="27562" x14ac:dyDescent="0.2"/>
    <row r="27563" x14ac:dyDescent="0.2"/>
    <row r="27564" x14ac:dyDescent="0.2"/>
    <row r="27565" x14ac:dyDescent="0.2"/>
    <row r="27566" x14ac:dyDescent="0.2"/>
    <row r="27567" x14ac:dyDescent="0.2"/>
    <row r="27568" x14ac:dyDescent="0.2"/>
    <row r="27569" x14ac:dyDescent="0.2"/>
    <row r="27570" x14ac:dyDescent="0.2"/>
    <row r="27571" x14ac:dyDescent="0.2"/>
    <row r="27572" x14ac:dyDescent="0.2"/>
    <row r="27573" x14ac:dyDescent="0.2"/>
    <row r="27574" x14ac:dyDescent="0.2"/>
    <row r="27575" x14ac:dyDescent="0.2"/>
    <row r="27576" x14ac:dyDescent="0.2"/>
    <row r="27577" x14ac:dyDescent="0.2"/>
    <row r="27578" x14ac:dyDescent="0.2"/>
    <row r="27579" x14ac:dyDescent="0.2"/>
    <row r="27580" x14ac:dyDescent="0.2"/>
    <row r="27581" x14ac:dyDescent="0.2"/>
    <row r="27582" x14ac:dyDescent="0.2"/>
    <row r="27583" x14ac:dyDescent="0.2"/>
    <row r="27584" x14ac:dyDescent="0.2"/>
    <row r="27585" x14ac:dyDescent="0.2"/>
    <row r="27586" x14ac:dyDescent="0.2"/>
    <row r="27587" x14ac:dyDescent="0.2"/>
    <row r="27588" x14ac:dyDescent="0.2"/>
    <row r="27589" x14ac:dyDescent="0.2"/>
    <row r="27590" x14ac:dyDescent="0.2"/>
    <row r="27591" x14ac:dyDescent="0.2"/>
    <row r="27592" x14ac:dyDescent="0.2"/>
    <row r="27593" x14ac:dyDescent="0.2"/>
    <row r="27594" x14ac:dyDescent="0.2"/>
    <row r="27595" x14ac:dyDescent="0.2"/>
    <row r="27596" x14ac:dyDescent="0.2"/>
    <row r="27597" x14ac:dyDescent="0.2"/>
    <row r="27598" x14ac:dyDescent="0.2"/>
    <row r="27599" x14ac:dyDescent="0.2"/>
    <row r="27600" x14ac:dyDescent="0.2"/>
    <row r="27601" x14ac:dyDescent="0.2"/>
    <row r="27602" x14ac:dyDescent="0.2"/>
    <row r="27603" x14ac:dyDescent="0.2"/>
    <row r="27604" x14ac:dyDescent="0.2"/>
    <row r="27605" x14ac:dyDescent="0.2"/>
    <row r="27606" x14ac:dyDescent="0.2"/>
    <row r="27607" x14ac:dyDescent="0.2"/>
    <row r="27608" x14ac:dyDescent="0.2"/>
    <row r="27609" x14ac:dyDescent="0.2"/>
    <row r="27610" x14ac:dyDescent="0.2"/>
    <row r="27611" x14ac:dyDescent="0.2"/>
    <row r="27612" x14ac:dyDescent="0.2"/>
    <row r="27613" x14ac:dyDescent="0.2"/>
    <row r="27614" x14ac:dyDescent="0.2"/>
    <row r="27615" x14ac:dyDescent="0.2"/>
    <row r="27616" x14ac:dyDescent="0.2"/>
    <row r="27617" x14ac:dyDescent="0.2"/>
    <row r="27618" x14ac:dyDescent="0.2"/>
    <row r="27619" x14ac:dyDescent="0.2"/>
    <row r="27620" x14ac:dyDescent="0.2"/>
    <row r="27621" x14ac:dyDescent="0.2"/>
    <row r="27622" x14ac:dyDescent="0.2"/>
    <row r="27623" x14ac:dyDescent="0.2"/>
    <row r="27624" x14ac:dyDescent="0.2"/>
    <row r="27625" x14ac:dyDescent="0.2"/>
    <row r="27626" x14ac:dyDescent="0.2"/>
    <row r="27627" x14ac:dyDescent="0.2"/>
    <row r="27628" x14ac:dyDescent="0.2"/>
    <row r="27629" x14ac:dyDescent="0.2"/>
    <row r="27630" x14ac:dyDescent="0.2"/>
    <row r="27631" x14ac:dyDescent="0.2"/>
    <row r="27632" x14ac:dyDescent="0.2"/>
    <row r="27633" x14ac:dyDescent="0.2"/>
    <row r="27634" x14ac:dyDescent="0.2"/>
    <row r="27635" x14ac:dyDescent="0.2"/>
    <row r="27636" x14ac:dyDescent="0.2"/>
    <row r="27637" x14ac:dyDescent="0.2"/>
    <row r="27638" x14ac:dyDescent="0.2"/>
    <row r="27639" x14ac:dyDescent="0.2"/>
    <row r="27640" x14ac:dyDescent="0.2"/>
    <row r="27641" x14ac:dyDescent="0.2"/>
    <row r="27642" x14ac:dyDescent="0.2"/>
    <row r="27643" x14ac:dyDescent="0.2"/>
    <row r="27644" x14ac:dyDescent="0.2"/>
    <row r="27645" x14ac:dyDescent="0.2"/>
    <row r="27646" x14ac:dyDescent="0.2"/>
    <row r="27647" x14ac:dyDescent="0.2"/>
    <row r="27648" x14ac:dyDescent="0.2"/>
    <row r="27649" x14ac:dyDescent="0.2"/>
    <row r="27650" x14ac:dyDescent="0.2"/>
    <row r="27651" x14ac:dyDescent="0.2"/>
    <row r="27652" x14ac:dyDescent="0.2"/>
    <row r="27653" x14ac:dyDescent="0.2"/>
    <row r="27654" x14ac:dyDescent="0.2"/>
    <row r="27655" x14ac:dyDescent="0.2"/>
    <row r="27656" x14ac:dyDescent="0.2"/>
    <row r="27657" x14ac:dyDescent="0.2"/>
    <row r="27658" x14ac:dyDescent="0.2"/>
    <row r="27659" x14ac:dyDescent="0.2"/>
    <row r="27660" x14ac:dyDescent="0.2"/>
    <row r="27661" x14ac:dyDescent="0.2"/>
    <row r="27662" x14ac:dyDescent="0.2"/>
    <row r="27663" x14ac:dyDescent="0.2"/>
    <row r="27664" x14ac:dyDescent="0.2"/>
    <row r="27665" x14ac:dyDescent="0.2"/>
    <row r="27666" x14ac:dyDescent="0.2"/>
    <row r="27667" x14ac:dyDescent="0.2"/>
    <row r="27668" x14ac:dyDescent="0.2"/>
    <row r="27669" x14ac:dyDescent="0.2"/>
    <row r="27670" x14ac:dyDescent="0.2"/>
    <row r="27671" x14ac:dyDescent="0.2"/>
    <row r="27672" x14ac:dyDescent="0.2"/>
    <row r="27673" x14ac:dyDescent="0.2"/>
    <row r="27674" x14ac:dyDescent="0.2"/>
    <row r="27675" x14ac:dyDescent="0.2"/>
    <row r="27676" x14ac:dyDescent="0.2"/>
    <row r="27677" x14ac:dyDescent="0.2"/>
    <row r="27678" x14ac:dyDescent="0.2"/>
    <row r="27679" x14ac:dyDescent="0.2"/>
    <row r="27680" x14ac:dyDescent="0.2"/>
    <row r="27681" x14ac:dyDescent="0.2"/>
    <row r="27682" x14ac:dyDescent="0.2"/>
    <row r="27683" x14ac:dyDescent="0.2"/>
    <row r="27684" x14ac:dyDescent="0.2"/>
    <row r="27685" x14ac:dyDescent="0.2"/>
    <row r="27686" x14ac:dyDescent="0.2"/>
    <row r="27687" x14ac:dyDescent="0.2"/>
    <row r="27688" x14ac:dyDescent="0.2"/>
    <row r="27689" x14ac:dyDescent="0.2"/>
    <row r="27690" x14ac:dyDescent="0.2"/>
    <row r="27691" x14ac:dyDescent="0.2"/>
    <row r="27692" x14ac:dyDescent="0.2"/>
    <row r="27693" x14ac:dyDescent="0.2"/>
    <row r="27694" x14ac:dyDescent="0.2"/>
    <row r="27695" x14ac:dyDescent="0.2"/>
    <row r="27696" x14ac:dyDescent="0.2"/>
    <row r="27697" x14ac:dyDescent="0.2"/>
    <row r="27698" x14ac:dyDescent="0.2"/>
    <row r="27699" x14ac:dyDescent="0.2"/>
    <row r="27700" x14ac:dyDescent="0.2"/>
    <row r="27701" x14ac:dyDescent="0.2"/>
    <row r="27702" x14ac:dyDescent="0.2"/>
    <row r="27703" x14ac:dyDescent="0.2"/>
    <row r="27704" x14ac:dyDescent="0.2"/>
    <row r="27705" x14ac:dyDescent="0.2"/>
    <row r="27706" x14ac:dyDescent="0.2"/>
    <row r="27707" x14ac:dyDescent="0.2"/>
    <row r="27708" x14ac:dyDescent="0.2"/>
    <row r="27709" x14ac:dyDescent="0.2"/>
    <row r="27710" x14ac:dyDescent="0.2"/>
    <row r="27711" x14ac:dyDescent="0.2"/>
    <row r="27712" x14ac:dyDescent="0.2"/>
    <row r="27713" x14ac:dyDescent="0.2"/>
    <row r="27714" x14ac:dyDescent="0.2"/>
    <row r="27715" x14ac:dyDescent="0.2"/>
    <row r="27716" x14ac:dyDescent="0.2"/>
    <row r="27717" x14ac:dyDescent="0.2"/>
    <row r="27718" x14ac:dyDescent="0.2"/>
    <row r="27719" x14ac:dyDescent="0.2"/>
    <row r="27720" x14ac:dyDescent="0.2"/>
    <row r="27721" x14ac:dyDescent="0.2"/>
    <row r="27722" x14ac:dyDescent="0.2"/>
    <row r="27723" x14ac:dyDescent="0.2"/>
    <row r="27724" x14ac:dyDescent="0.2"/>
    <row r="27725" x14ac:dyDescent="0.2"/>
    <row r="27726" x14ac:dyDescent="0.2"/>
    <row r="27727" x14ac:dyDescent="0.2"/>
    <row r="27728" x14ac:dyDescent="0.2"/>
    <row r="27729" x14ac:dyDescent="0.2"/>
    <row r="27730" x14ac:dyDescent="0.2"/>
    <row r="27731" x14ac:dyDescent="0.2"/>
    <row r="27732" x14ac:dyDescent="0.2"/>
    <row r="27733" x14ac:dyDescent="0.2"/>
    <row r="27734" x14ac:dyDescent="0.2"/>
    <row r="27735" x14ac:dyDescent="0.2"/>
    <row r="27736" x14ac:dyDescent="0.2"/>
    <row r="27737" x14ac:dyDescent="0.2"/>
    <row r="27738" x14ac:dyDescent="0.2"/>
    <row r="27739" x14ac:dyDescent="0.2"/>
    <row r="27740" x14ac:dyDescent="0.2"/>
    <row r="27741" x14ac:dyDescent="0.2"/>
    <row r="27742" x14ac:dyDescent="0.2"/>
    <row r="27743" x14ac:dyDescent="0.2"/>
    <row r="27744" x14ac:dyDescent="0.2"/>
    <row r="27745" x14ac:dyDescent="0.2"/>
    <row r="27746" x14ac:dyDescent="0.2"/>
    <row r="27747" x14ac:dyDescent="0.2"/>
    <row r="27748" x14ac:dyDescent="0.2"/>
    <row r="27749" x14ac:dyDescent="0.2"/>
    <row r="27750" x14ac:dyDescent="0.2"/>
    <row r="27751" x14ac:dyDescent="0.2"/>
    <row r="27752" x14ac:dyDescent="0.2"/>
    <row r="27753" x14ac:dyDescent="0.2"/>
    <row r="27754" x14ac:dyDescent="0.2"/>
    <row r="27755" x14ac:dyDescent="0.2"/>
    <row r="27756" x14ac:dyDescent="0.2"/>
    <row r="27757" x14ac:dyDescent="0.2"/>
    <row r="27758" x14ac:dyDescent="0.2"/>
    <row r="27759" x14ac:dyDescent="0.2"/>
    <row r="27760" x14ac:dyDescent="0.2"/>
    <row r="27761" x14ac:dyDescent="0.2"/>
    <row r="27762" x14ac:dyDescent="0.2"/>
    <row r="27763" x14ac:dyDescent="0.2"/>
    <row r="27764" x14ac:dyDescent="0.2"/>
    <row r="27765" x14ac:dyDescent="0.2"/>
    <row r="27766" x14ac:dyDescent="0.2"/>
    <row r="27767" x14ac:dyDescent="0.2"/>
    <row r="27768" x14ac:dyDescent="0.2"/>
    <row r="27769" x14ac:dyDescent="0.2"/>
    <row r="27770" x14ac:dyDescent="0.2"/>
    <row r="27771" x14ac:dyDescent="0.2"/>
    <row r="27772" x14ac:dyDescent="0.2"/>
    <row r="27773" x14ac:dyDescent="0.2"/>
    <row r="27774" x14ac:dyDescent="0.2"/>
    <row r="27775" x14ac:dyDescent="0.2"/>
    <row r="27776" x14ac:dyDescent="0.2"/>
    <row r="27777" x14ac:dyDescent="0.2"/>
    <row r="27778" x14ac:dyDescent="0.2"/>
    <row r="27779" x14ac:dyDescent="0.2"/>
    <row r="27780" x14ac:dyDescent="0.2"/>
    <row r="27781" x14ac:dyDescent="0.2"/>
    <row r="27782" x14ac:dyDescent="0.2"/>
    <row r="27783" x14ac:dyDescent="0.2"/>
    <row r="27784" x14ac:dyDescent="0.2"/>
    <row r="27785" x14ac:dyDescent="0.2"/>
    <row r="27786" x14ac:dyDescent="0.2"/>
    <row r="27787" x14ac:dyDescent="0.2"/>
    <row r="27788" x14ac:dyDescent="0.2"/>
    <row r="27789" x14ac:dyDescent="0.2"/>
    <row r="27790" x14ac:dyDescent="0.2"/>
    <row r="27791" x14ac:dyDescent="0.2"/>
    <row r="27792" x14ac:dyDescent="0.2"/>
    <row r="27793" x14ac:dyDescent="0.2"/>
    <row r="27794" x14ac:dyDescent="0.2"/>
    <row r="27795" x14ac:dyDescent="0.2"/>
    <row r="27796" x14ac:dyDescent="0.2"/>
    <row r="27797" x14ac:dyDescent="0.2"/>
    <row r="27798" x14ac:dyDescent="0.2"/>
    <row r="27799" x14ac:dyDescent="0.2"/>
    <row r="27800" x14ac:dyDescent="0.2"/>
    <row r="27801" x14ac:dyDescent="0.2"/>
    <row r="27802" x14ac:dyDescent="0.2"/>
    <row r="27803" x14ac:dyDescent="0.2"/>
    <row r="27804" x14ac:dyDescent="0.2"/>
    <row r="27805" x14ac:dyDescent="0.2"/>
    <row r="27806" x14ac:dyDescent="0.2"/>
    <row r="27807" x14ac:dyDescent="0.2"/>
    <row r="27808" x14ac:dyDescent="0.2"/>
    <row r="27809" x14ac:dyDescent="0.2"/>
    <row r="27810" x14ac:dyDescent="0.2"/>
    <row r="27811" x14ac:dyDescent="0.2"/>
    <row r="27812" x14ac:dyDescent="0.2"/>
    <row r="27813" x14ac:dyDescent="0.2"/>
    <row r="27814" x14ac:dyDescent="0.2"/>
    <row r="27815" x14ac:dyDescent="0.2"/>
    <row r="27816" x14ac:dyDescent="0.2"/>
    <row r="27817" x14ac:dyDescent="0.2"/>
    <row r="27818" x14ac:dyDescent="0.2"/>
    <row r="27819" x14ac:dyDescent="0.2"/>
    <row r="27820" x14ac:dyDescent="0.2"/>
    <row r="27821" x14ac:dyDescent="0.2"/>
    <row r="27822" x14ac:dyDescent="0.2"/>
    <row r="27823" x14ac:dyDescent="0.2"/>
    <row r="27824" x14ac:dyDescent="0.2"/>
    <row r="27825" x14ac:dyDescent="0.2"/>
    <row r="27826" x14ac:dyDescent="0.2"/>
    <row r="27827" x14ac:dyDescent="0.2"/>
    <row r="27828" x14ac:dyDescent="0.2"/>
    <row r="27829" x14ac:dyDescent="0.2"/>
    <row r="27830" x14ac:dyDescent="0.2"/>
    <row r="27831" x14ac:dyDescent="0.2"/>
    <row r="27832" x14ac:dyDescent="0.2"/>
    <row r="27833" x14ac:dyDescent="0.2"/>
    <row r="27834" x14ac:dyDescent="0.2"/>
    <row r="27835" x14ac:dyDescent="0.2"/>
    <row r="27836" x14ac:dyDescent="0.2"/>
    <row r="27837" x14ac:dyDescent="0.2"/>
    <row r="27838" x14ac:dyDescent="0.2"/>
    <row r="27839" x14ac:dyDescent="0.2"/>
    <row r="27840" x14ac:dyDescent="0.2"/>
    <row r="27841" x14ac:dyDescent="0.2"/>
    <row r="27842" x14ac:dyDescent="0.2"/>
    <row r="27843" x14ac:dyDescent="0.2"/>
    <row r="27844" x14ac:dyDescent="0.2"/>
    <row r="27845" x14ac:dyDescent="0.2"/>
    <row r="27846" x14ac:dyDescent="0.2"/>
    <row r="27847" x14ac:dyDescent="0.2"/>
    <row r="27848" x14ac:dyDescent="0.2"/>
    <row r="27849" x14ac:dyDescent="0.2"/>
    <row r="27850" x14ac:dyDescent="0.2"/>
    <row r="27851" x14ac:dyDescent="0.2"/>
    <row r="27852" x14ac:dyDescent="0.2"/>
    <row r="27853" x14ac:dyDescent="0.2"/>
    <row r="27854" x14ac:dyDescent="0.2"/>
    <row r="27855" x14ac:dyDescent="0.2"/>
    <row r="27856" x14ac:dyDescent="0.2"/>
    <row r="27857" x14ac:dyDescent="0.2"/>
    <row r="27858" x14ac:dyDescent="0.2"/>
    <row r="27859" x14ac:dyDescent="0.2"/>
    <row r="27860" x14ac:dyDescent="0.2"/>
    <row r="27861" x14ac:dyDescent="0.2"/>
    <row r="27862" x14ac:dyDescent="0.2"/>
    <row r="27863" x14ac:dyDescent="0.2"/>
    <row r="27864" x14ac:dyDescent="0.2"/>
    <row r="27865" x14ac:dyDescent="0.2"/>
    <row r="27866" x14ac:dyDescent="0.2"/>
    <row r="27867" x14ac:dyDescent="0.2"/>
    <row r="27868" x14ac:dyDescent="0.2"/>
    <row r="27869" x14ac:dyDescent="0.2"/>
    <row r="27870" x14ac:dyDescent="0.2"/>
    <row r="27871" x14ac:dyDescent="0.2"/>
    <row r="27872" x14ac:dyDescent="0.2"/>
    <row r="27873" x14ac:dyDescent="0.2"/>
    <row r="27874" x14ac:dyDescent="0.2"/>
    <row r="27875" x14ac:dyDescent="0.2"/>
    <row r="27876" x14ac:dyDescent="0.2"/>
    <row r="27877" x14ac:dyDescent="0.2"/>
    <row r="27878" x14ac:dyDescent="0.2"/>
    <row r="27879" x14ac:dyDescent="0.2"/>
    <row r="27880" x14ac:dyDescent="0.2"/>
    <row r="27881" x14ac:dyDescent="0.2"/>
    <row r="27882" x14ac:dyDescent="0.2"/>
    <row r="27883" x14ac:dyDescent="0.2"/>
    <row r="27884" x14ac:dyDescent="0.2"/>
    <row r="27885" x14ac:dyDescent="0.2"/>
    <row r="27886" x14ac:dyDescent="0.2"/>
    <row r="27887" x14ac:dyDescent="0.2"/>
    <row r="27888" x14ac:dyDescent="0.2"/>
    <row r="27889" x14ac:dyDescent="0.2"/>
    <row r="27890" x14ac:dyDescent="0.2"/>
    <row r="27891" x14ac:dyDescent="0.2"/>
    <row r="27892" x14ac:dyDescent="0.2"/>
    <row r="27893" x14ac:dyDescent="0.2"/>
    <row r="27894" x14ac:dyDescent="0.2"/>
    <row r="27895" x14ac:dyDescent="0.2"/>
    <row r="27896" x14ac:dyDescent="0.2"/>
    <row r="27897" x14ac:dyDescent="0.2"/>
    <row r="27898" x14ac:dyDescent="0.2"/>
    <row r="27899" x14ac:dyDescent="0.2"/>
    <row r="27900" x14ac:dyDescent="0.2"/>
    <row r="27901" x14ac:dyDescent="0.2"/>
    <row r="27902" x14ac:dyDescent="0.2"/>
    <row r="27903" x14ac:dyDescent="0.2"/>
    <row r="27904" x14ac:dyDescent="0.2"/>
    <row r="27905" x14ac:dyDescent="0.2"/>
    <row r="27906" x14ac:dyDescent="0.2"/>
    <row r="27907" x14ac:dyDescent="0.2"/>
    <row r="27908" x14ac:dyDescent="0.2"/>
    <row r="27909" x14ac:dyDescent="0.2"/>
    <row r="27910" x14ac:dyDescent="0.2"/>
    <row r="27911" x14ac:dyDescent="0.2"/>
    <row r="27912" x14ac:dyDescent="0.2"/>
    <row r="27913" x14ac:dyDescent="0.2"/>
    <row r="27914" x14ac:dyDescent="0.2"/>
    <row r="27915" x14ac:dyDescent="0.2"/>
    <row r="27916" x14ac:dyDescent="0.2"/>
    <row r="27917" x14ac:dyDescent="0.2"/>
    <row r="27918" x14ac:dyDescent="0.2"/>
    <row r="27919" x14ac:dyDescent="0.2"/>
    <row r="27920" x14ac:dyDescent="0.2"/>
    <row r="27921" x14ac:dyDescent="0.2"/>
    <row r="27922" x14ac:dyDescent="0.2"/>
    <row r="27923" x14ac:dyDescent="0.2"/>
    <row r="27924" x14ac:dyDescent="0.2"/>
    <row r="27925" x14ac:dyDescent="0.2"/>
    <row r="27926" x14ac:dyDescent="0.2"/>
    <row r="27927" x14ac:dyDescent="0.2"/>
    <row r="27928" x14ac:dyDescent="0.2"/>
    <row r="27929" x14ac:dyDescent="0.2"/>
    <row r="27930" x14ac:dyDescent="0.2"/>
    <row r="27931" x14ac:dyDescent="0.2"/>
    <row r="27932" x14ac:dyDescent="0.2"/>
    <row r="27933" x14ac:dyDescent="0.2"/>
    <row r="27934" x14ac:dyDescent="0.2"/>
    <row r="27935" x14ac:dyDescent="0.2"/>
    <row r="27936" x14ac:dyDescent="0.2"/>
    <row r="27937" x14ac:dyDescent="0.2"/>
    <row r="27938" x14ac:dyDescent="0.2"/>
    <row r="27939" x14ac:dyDescent="0.2"/>
    <row r="27940" x14ac:dyDescent="0.2"/>
    <row r="27941" x14ac:dyDescent="0.2"/>
    <row r="27942" x14ac:dyDescent="0.2"/>
    <row r="27943" x14ac:dyDescent="0.2"/>
    <row r="27944" x14ac:dyDescent="0.2"/>
    <row r="27945" x14ac:dyDescent="0.2"/>
    <row r="27946" x14ac:dyDescent="0.2"/>
    <row r="27947" x14ac:dyDescent="0.2"/>
    <row r="27948" x14ac:dyDescent="0.2"/>
    <row r="27949" x14ac:dyDescent="0.2"/>
    <row r="27950" x14ac:dyDescent="0.2"/>
    <row r="27951" x14ac:dyDescent="0.2"/>
    <row r="27952" x14ac:dyDescent="0.2"/>
    <row r="27953" x14ac:dyDescent="0.2"/>
    <row r="27954" x14ac:dyDescent="0.2"/>
    <row r="27955" x14ac:dyDescent="0.2"/>
    <row r="27956" x14ac:dyDescent="0.2"/>
    <row r="27957" x14ac:dyDescent="0.2"/>
    <row r="27958" x14ac:dyDescent="0.2"/>
    <row r="27959" x14ac:dyDescent="0.2"/>
    <row r="27960" x14ac:dyDescent="0.2"/>
    <row r="27961" x14ac:dyDescent="0.2"/>
    <row r="27962" x14ac:dyDescent="0.2"/>
    <row r="27963" x14ac:dyDescent="0.2"/>
    <row r="27964" x14ac:dyDescent="0.2"/>
    <row r="27965" x14ac:dyDescent="0.2"/>
    <row r="27966" x14ac:dyDescent="0.2"/>
    <row r="27967" x14ac:dyDescent="0.2"/>
    <row r="27968" x14ac:dyDescent="0.2"/>
    <row r="27969" x14ac:dyDescent="0.2"/>
    <row r="27970" x14ac:dyDescent="0.2"/>
    <row r="27971" x14ac:dyDescent="0.2"/>
    <row r="27972" x14ac:dyDescent="0.2"/>
    <row r="27973" x14ac:dyDescent="0.2"/>
    <row r="27974" x14ac:dyDescent="0.2"/>
    <row r="27975" x14ac:dyDescent="0.2"/>
    <row r="27976" x14ac:dyDescent="0.2"/>
    <row r="27977" x14ac:dyDescent="0.2"/>
    <row r="27978" x14ac:dyDescent="0.2"/>
    <row r="27979" x14ac:dyDescent="0.2"/>
    <row r="27980" x14ac:dyDescent="0.2"/>
    <row r="27981" x14ac:dyDescent="0.2"/>
    <row r="27982" x14ac:dyDescent="0.2"/>
    <row r="27983" x14ac:dyDescent="0.2"/>
    <row r="27984" x14ac:dyDescent="0.2"/>
    <row r="27985" x14ac:dyDescent="0.2"/>
    <row r="27986" x14ac:dyDescent="0.2"/>
    <row r="27987" x14ac:dyDescent="0.2"/>
    <row r="27988" x14ac:dyDescent="0.2"/>
    <row r="27989" x14ac:dyDescent="0.2"/>
    <row r="27990" x14ac:dyDescent="0.2"/>
    <row r="27991" x14ac:dyDescent="0.2"/>
    <row r="27992" x14ac:dyDescent="0.2"/>
    <row r="27993" x14ac:dyDescent="0.2"/>
    <row r="27994" x14ac:dyDescent="0.2"/>
    <row r="27995" x14ac:dyDescent="0.2"/>
    <row r="27996" x14ac:dyDescent="0.2"/>
    <row r="27997" x14ac:dyDescent="0.2"/>
    <row r="27998" x14ac:dyDescent="0.2"/>
    <row r="27999" x14ac:dyDescent="0.2"/>
    <row r="28000" x14ac:dyDescent="0.2"/>
    <row r="28001" x14ac:dyDescent="0.2"/>
    <row r="28002" x14ac:dyDescent="0.2"/>
    <row r="28003" x14ac:dyDescent="0.2"/>
    <row r="28004" x14ac:dyDescent="0.2"/>
    <row r="28005" x14ac:dyDescent="0.2"/>
    <row r="28006" x14ac:dyDescent="0.2"/>
    <row r="28007" x14ac:dyDescent="0.2"/>
    <row r="28008" x14ac:dyDescent="0.2"/>
    <row r="28009" x14ac:dyDescent="0.2"/>
    <row r="28010" x14ac:dyDescent="0.2"/>
    <row r="28011" x14ac:dyDescent="0.2"/>
    <row r="28012" x14ac:dyDescent="0.2"/>
    <row r="28013" x14ac:dyDescent="0.2"/>
    <row r="28014" x14ac:dyDescent="0.2"/>
    <row r="28015" x14ac:dyDescent="0.2"/>
    <row r="28016" x14ac:dyDescent="0.2"/>
    <row r="28017" x14ac:dyDescent="0.2"/>
    <row r="28018" x14ac:dyDescent="0.2"/>
    <row r="28019" x14ac:dyDescent="0.2"/>
    <row r="28020" x14ac:dyDescent="0.2"/>
    <row r="28021" x14ac:dyDescent="0.2"/>
    <row r="28022" x14ac:dyDescent="0.2"/>
    <row r="28023" x14ac:dyDescent="0.2"/>
    <row r="28024" x14ac:dyDescent="0.2"/>
    <row r="28025" x14ac:dyDescent="0.2"/>
    <row r="28026" x14ac:dyDescent="0.2"/>
    <row r="28027" x14ac:dyDescent="0.2"/>
    <row r="28028" x14ac:dyDescent="0.2"/>
    <row r="28029" x14ac:dyDescent="0.2"/>
    <row r="28030" x14ac:dyDescent="0.2"/>
    <row r="28031" x14ac:dyDescent="0.2"/>
    <row r="28032" x14ac:dyDescent="0.2"/>
    <row r="28033" x14ac:dyDescent="0.2"/>
    <row r="28034" x14ac:dyDescent="0.2"/>
    <row r="28035" x14ac:dyDescent="0.2"/>
    <row r="28036" x14ac:dyDescent="0.2"/>
    <row r="28037" x14ac:dyDescent="0.2"/>
    <row r="28038" x14ac:dyDescent="0.2"/>
    <row r="28039" x14ac:dyDescent="0.2"/>
    <row r="28040" x14ac:dyDescent="0.2"/>
    <row r="28041" x14ac:dyDescent="0.2"/>
    <row r="28042" x14ac:dyDescent="0.2"/>
    <row r="28043" x14ac:dyDescent="0.2"/>
    <row r="28044" x14ac:dyDescent="0.2"/>
    <row r="28045" x14ac:dyDescent="0.2"/>
    <row r="28046" x14ac:dyDescent="0.2"/>
    <row r="28047" x14ac:dyDescent="0.2"/>
    <row r="28048" x14ac:dyDescent="0.2"/>
    <row r="28049" x14ac:dyDescent="0.2"/>
    <row r="28050" x14ac:dyDescent="0.2"/>
    <row r="28051" x14ac:dyDescent="0.2"/>
    <row r="28052" x14ac:dyDescent="0.2"/>
    <row r="28053" x14ac:dyDescent="0.2"/>
    <row r="28054" x14ac:dyDescent="0.2"/>
    <row r="28055" x14ac:dyDescent="0.2"/>
    <row r="28056" x14ac:dyDescent="0.2"/>
    <row r="28057" x14ac:dyDescent="0.2"/>
    <row r="28058" x14ac:dyDescent="0.2"/>
    <row r="28059" x14ac:dyDescent="0.2"/>
    <row r="28060" x14ac:dyDescent="0.2"/>
    <row r="28061" x14ac:dyDescent="0.2"/>
    <row r="28062" x14ac:dyDescent="0.2"/>
    <row r="28063" x14ac:dyDescent="0.2"/>
    <row r="28064" x14ac:dyDescent="0.2"/>
    <row r="28065" x14ac:dyDescent="0.2"/>
    <row r="28066" x14ac:dyDescent="0.2"/>
    <row r="28067" x14ac:dyDescent="0.2"/>
    <row r="28068" x14ac:dyDescent="0.2"/>
    <row r="28069" x14ac:dyDescent="0.2"/>
    <row r="28070" x14ac:dyDescent="0.2"/>
    <row r="28071" x14ac:dyDescent="0.2"/>
    <row r="28072" x14ac:dyDescent="0.2"/>
    <row r="28073" x14ac:dyDescent="0.2"/>
    <row r="28074" x14ac:dyDescent="0.2"/>
    <row r="28075" x14ac:dyDescent="0.2"/>
    <row r="28076" x14ac:dyDescent="0.2"/>
    <row r="28077" x14ac:dyDescent="0.2"/>
    <row r="28078" x14ac:dyDescent="0.2"/>
    <row r="28079" x14ac:dyDescent="0.2"/>
    <row r="28080" x14ac:dyDescent="0.2"/>
    <row r="28081" x14ac:dyDescent="0.2"/>
    <row r="28082" x14ac:dyDescent="0.2"/>
    <row r="28083" x14ac:dyDescent="0.2"/>
    <row r="28084" x14ac:dyDescent="0.2"/>
    <row r="28085" x14ac:dyDescent="0.2"/>
    <row r="28086" x14ac:dyDescent="0.2"/>
    <row r="28087" x14ac:dyDescent="0.2"/>
    <row r="28088" x14ac:dyDescent="0.2"/>
    <row r="28089" x14ac:dyDescent="0.2"/>
    <row r="28090" x14ac:dyDescent="0.2"/>
    <row r="28091" x14ac:dyDescent="0.2"/>
    <row r="28092" x14ac:dyDescent="0.2"/>
    <row r="28093" x14ac:dyDescent="0.2"/>
    <row r="28094" x14ac:dyDescent="0.2"/>
    <row r="28095" x14ac:dyDescent="0.2"/>
    <row r="28096" x14ac:dyDescent="0.2"/>
    <row r="28097" x14ac:dyDescent="0.2"/>
    <row r="28098" x14ac:dyDescent="0.2"/>
    <row r="28099" x14ac:dyDescent="0.2"/>
    <row r="28100" x14ac:dyDescent="0.2"/>
    <row r="28101" x14ac:dyDescent="0.2"/>
    <row r="28102" x14ac:dyDescent="0.2"/>
    <row r="28103" x14ac:dyDescent="0.2"/>
    <row r="28104" x14ac:dyDescent="0.2"/>
    <row r="28105" x14ac:dyDescent="0.2"/>
    <row r="28106" x14ac:dyDescent="0.2"/>
    <row r="28107" x14ac:dyDescent="0.2"/>
    <row r="28108" x14ac:dyDescent="0.2"/>
    <row r="28109" x14ac:dyDescent="0.2"/>
    <row r="28110" x14ac:dyDescent="0.2"/>
    <row r="28111" x14ac:dyDescent="0.2"/>
    <row r="28112" x14ac:dyDescent="0.2"/>
    <row r="28113" x14ac:dyDescent="0.2"/>
    <row r="28114" x14ac:dyDescent="0.2"/>
    <row r="28115" x14ac:dyDescent="0.2"/>
    <row r="28116" x14ac:dyDescent="0.2"/>
    <row r="28117" x14ac:dyDescent="0.2"/>
    <row r="28118" x14ac:dyDescent="0.2"/>
    <row r="28119" x14ac:dyDescent="0.2"/>
    <row r="28120" x14ac:dyDescent="0.2"/>
    <row r="28121" x14ac:dyDescent="0.2"/>
    <row r="28122" x14ac:dyDescent="0.2"/>
    <row r="28123" x14ac:dyDescent="0.2"/>
    <row r="28124" x14ac:dyDescent="0.2"/>
    <row r="28125" x14ac:dyDescent="0.2"/>
    <row r="28126" x14ac:dyDescent="0.2"/>
    <row r="28127" x14ac:dyDescent="0.2"/>
    <row r="28128" x14ac:dyDescent="0.2"/>
    <row r="28129" x14ac:dyDescent="0.2"/>
    <row r="28130" x14ac:dyDescent="0.2"/>
    <row r="28131" x14ac:dyDescent="0.2"/>
    <row r="28132" x14ac:dyDescent="0.2"/>
    <row r="28133" x14ac:dyDescent="0.2"/>
    <row r="28134" x14ac:dyDescent="0.2"/>
    <row r="28135" x14ac:dyDescent="0.2"/>
    <row r="28136" x14ac:dyDescent="0.2"/>
    <row r="28137" x14ac:dyDescent="0.2"/>
    <row r="28138" x14ac:dyDescent="0.2"/>
    <row r="28139" x14ac:dyDescent="0.2"/>
    <row r="28140" x14ac:dyDescent="0.2"/>
    <row r="28141" x14ac:dyDescent="0.2"/>
    <row r="28142" x14ac:dyDescent="0.2"/>
    <row r="28143" x14ac:dyDescent="0.2"/>
    <row r="28144" x14ac:dyDescent="0.2"/>
    <row r="28145" x14ac:dyDescent="0.2"/>
    <row r="28146" x14ac:dyDescent="0.2"/>
    <row r="28147" x14ac:dyDescent="0.2"/>
    <row r="28148" x14ac:dyDescent="0.2"/>
    <row r="28149" x14ac:dyDescent="0.2"/>
    <row r="28150" x14ac:dyDescent="0.2"/>
    <row r="28151" x14ac:dyDescent="0.2"/>
    <row r="28152" x14ac:dyDescent="0.2"/>
    <row r="28153" x14ac:dyDescent="0.2"/>
    <row r="28154" x14ac:dyDescent="0.2"/>
    <row r="28155" x14ac:dyDescent="0.2"/>
    <row r="28156" x14ac:dyDescent="0.2"/>
    <row r="28157" x14ac:dyDescent="0.2"/>
    <row r="28158" x14ac:dyDescent="0.2"/>
    <row r="28159" x14ac:dyDescent="0.2"/>
    <row r="28160" x14ac:dyDescent="0.2"/>
    <row r="28161" x14ac:dyDescent="0.2"/>
    <row r="28162" x14ac:dyDescent="0.2"/>
    <row r="28163" x14ac:dyDescent="0.2"/>
    <row r="28164" x14ac:dyDescent="0.2"/>
    <row r="28165" x14ac:dyDescent="0.2"/>
    <row r="28166" x14ac:dyDescent="0.2"/>
    <row r="28167" x14ac:dyDescent="0.2"/>
    <row r="28168" x14ac:dyDescent="0.2"/>
    <row r="28169" x14ac:dyDescent="0.2"/>
    <row r="28170" x14ac:dyDescent="0.2"/>
    <row r="28171" x14ac:dyDescent="0.2"/>
    <row r="28172" x14ac:dyDescent="0.2"/>
    <row r="28173" x14ac:dyDescent="0.2"/>
    <row r="28174" x14ac:dyDescent="0.2"/>
    <row r="28175" x14ac:dyDescent="0.2"/>
    <row r="28176" x14ac:dyDescent="0.2"/>
    <row r="28177" x14ac:dyDescent="0.2"/>
    <row r="28178" x14ac:dyDescent="0.2"/>
    <row r="28179" x14ac:dyDescent="0.2"/>
    <row r="28180" x14ac:dyDescent="0.2"/>
    <row r="28181" x14ac:dyDescent="0.2"/>
    <row r="28182" x14ac:dyDescent="0.2"/>
    <row r="28183" x14ac:dyDescent="0.2"/>
    <row r="28184" x14ac:dyDescent="0.2"/>
    <row r="28185" x14ac:dyDescent="0.2"/>
    <row r="28186" x14ac:dyDescent="0.2"/>
    <row r="28187" x14ac:dyDescent="0.2"/>
    <row r="28188" x14ac:dyDescent="0.2"/>
    <row r="28189" x14ac:dyDescent="0.2"/>
    <row r="28190" x14ac:dyDescent="0.2"/>
    <row r="28191" x14ac:dyDescent="0.2"/>
    <row r="28192" x14ac:dyDescent="0.2"/>
    <row r="28193" x14ac:dyDescent="0.2"/>
    <row r="28194" x14ac:dyDescent="0.2"/>
    <row r="28195" x14ac:dyDescent="0.2"/>
    <row r="28196" x14ac:dyDescent="0.2"/>
    <row r="28197" x14ac:dyDescent="0.2"/>
    <row r="28198" x14ac:dyDescent="0.2"/>
    <row r="28199" x14ac:dyDescent="0.2"/>
    <row r="28200" x14ac:dyDescent="0.2"/>
    <row r="28201" x14ac:dyDescent="0.2"/>
    <row r="28202" x14ac:dyDescent="0.2"/>
    <row r="28203" x14ac:dyDescent="0.2"/>
    <row r="28204" x14ac:dyDescent="0.2"/>
    <row r="28205" x14ac:dyDescent="0.2"/>
    <row r="28206" x14ac:dyDescent="0.2"/>
    <row r="28207" x14ac:dyDescent="0.2"/>
    <row r="28208" x14ac:dyDescent="0.2"/>
    <row r="28209" x14ac:dyDescent="0.2"/>
    <row r="28210" x14ac:dyDescent="0.2"/>
    <row r="28211" x14ac:dyDescent="0.2"/>
    <row r="28212" x14ac:dyDescent="0.2"/>
    <row r="28213" x14ac:dyDescent="0.2"/>
    <row r="28214" x14ac:dyDescent="0.2"/>
    <row r="28215" x14ac:dyDescent="0.2"/>
    <row r="28216" x14ac:dyDescent="0.2"/>
    <row r="28217" x14ac:dyDescent="0.2"/>
    <row r="28218" x14ac:dyDescent="0.2"/>
    <row r="28219" x14ac:dyDescent="0.2"/>
    <row r="28220" x14ac:dyDescent="0.2"/>
    <row r="28221" x14ac:dyDescent="0.2"/>
    <row r="28222" x14ac:dyDescent="0.2"/>
    <row r="28223" x14ac:dyDescent="0.2"/>
    <row r="28224" x14ac:dyDescent="0.2"/>
    <row r="28225" x14ac:dyDescent="0.2"/>
    <row r="28226" x14ac:dyDescent="0.2"/>
    <row r="28227" x14ac:dyDescent="0.2"/>
    <row r="28228" x14ac:dyDescent="0.2"/>
    <row r="28229" x14ac:dyDescent="0.2"/>
    <row r="28230" x14ac:dyDescent="0.2"/>
    <row r="28231" x14ac:dyDescent="0.2"/>
    <row r="28232" x14ac:dyDescent="0.2"/>
    <row r="28233" x14ac:dyDescent="0.2"/>
    <row r="28234" x14ac:dyDescent="0.2"/>
    <row r="28235" x14ac:dyDescent="0.2"/>
    <row r="28236" x14ac:dyDescent="0.2"/>
    <row r="28237" x14ac:dyDescent="0.2"/>
    <row r="28238" x14ac:dyDescent="0.2"/>
    <row r="28239" x14ac:dyDescent="0.2"/>
    <row r="28240" x14ac:dyDescent="0.2"/>
    <row r="28241" x14ac:dyDescent="0.2"/>
    <row r="28242" x14ac:dyDescent="0.2"/>
    <row r="28243" x14ac:dyDescent="0.2"/>
    <row r="28244" x14ac:dyDescent="0.2"/>
    <row r="28245" x14ac:dyDescent="0.2"/>
    <row r="28246" x14ac:dyDescent="0.2"/>
    <row r="28247" x14ac:dyDescent="0.2"/>
    <row r="28248" x14ac:dyDescent="0.2"/>
    <row r="28249" x14ac:dyDescent="0.2"/>
    <row r="28250" x14ac:dyDescent="0.2"/>
    <row r="28251" x14ac:dyDescent="0.2"/>
    <row r="28252" x14ac:dyDescent="0.2"/>
    <row r="28253" x14ac:dyDescent="0.2"/>
    <row r="28254" x14ac:dyDescent="0.2"/>
    <row r="28255" x14ac:dyDescent="0.2"/>
    <row r="28256" x14ac:dyDescent="0.2"/>
    <row r="28257" x14ac:dyDescent="0.2"/>
    <row r="28258" x14ac:dyDescent="0.2"/>
    <row r="28259" x14ac:dyDescent="0.2"/>
    <row r="28260" x14ac:dyDescent="0.2"/>
    <row r="28261" x14ac:dyDescent="0.2"/>
    <row r="28262" x14ac:dyDescent="0.2"/>
    <row r="28263" x14ac:dyDescent="0.2"/>
    <row r="28264" x14ac:dyDescent="0.2"/>
    <row r="28265" x14ac:dyDescent="0.2"/>
    <row r="28266" x14ac:dyDescent="0.2"/>
    <row r="28267" x14ac:dyDescent="0.2"/>
    <row r="28268" x14ac:dyDescent="0.2"/>
    <row r="28269" x14ac:dyDescent="0.2"/>
    <row r="28270" x14ac:dyDescent="0.2"/>
    <row r="28271" x14ac:dyDescent="0.2"/>
    <row r="28272" x14ac:dyDescent="0.2"/>
    <row r="28273" x14ac:dyDescent="0.2"/>
    <row r="28274" x14ac:dyDescent="0.2"/>
    <row r="28275" x14ac:dyDescent="0.2"/>
    <row r="28276" x14ac:dyDescent="0.2"/>
    <row r="28277" x14ac:dyDescent="0.2"/>
    <row r="28278" x14ac:dyDescent="0.2"/>
    <row r="28279" x14ac:dyDescent="0.2"/>
    <row r="28280" x14ac:dyDescent="0.2"/>
    <row r="28281" x14ac:dyDescent="0.2"/>
    <row r="28282" x14ac:dyDescent="0.2"/>
    <row r="28283" x14ac:dyDescent="0.2"/>
    <row r="28284" x14ac:dyDescent="0.2"/>
    <row r="28285" x14ac:dyDescent="0.2"/>
    <row r="28286" x14ac:dyDescent="0.2"/>
    <row r="28287" x14ac:dyDescent="0.2"/>
    <row r="28288" x14ac:dyDescent="0.2"/>
    <row r="28289" x14ac:dyDescent="0.2"/>
    <row r="28290" x14ac:dyDescent="0.2"/>
    <row r="28291" x14ac:dyDescent="0.2"/>
    <row r="28292" x14ac:dyDescent="0.2"/>
    <row r="28293" x14ac:dyDescent="0.2"/>
    <row r="28294" x14ac:dyDescent="0.2"/>
    <row r="28295" x14ac:dyDescent="0.2"/>
    <row r="28296" x14ac:dyDescent="0.2"/>
    <row r="28297" x14ac:dyDescent="0.2"/>
    <row r="28298" x14ac:dyDescent="0.2"/>
    <row r="28299" x14ac:dyDescent="0.2"/>
    <row r="28300" x14ac:dyDescent="0.2"/>
    <row r="28301" x14ac:dyDescent="0.2"/>
    <row r="28302" x14ac:dyDescent="0.2"/>
    <row r="28303" x14ac:dyDescent="0.2"/>
    <row r="28304" x14ac:dyDescent="0.2"/>
    <row r="28305" x14ac:dyDescent="0.2"/>
    <row r="28306" x14ac:dyDescent="0.2"/>
    <row r="28307" x14ac:dyDescent="0.2"/>
    <row r="28308" x14ac:dyDescent="0.2"/>
    <row r="28309" x14ac:dyDescent="0.2"/>
    <row r="28310" x14ac:dyDescent="0.2"/>
    <row r="28311" x14ac:dyDescent="0.2"/>
    <row r="28312" x14ac:dyDescent="0.2"/>
    <row r="28313" x14ac:dyDescent="0.2"/>
    <row r="28314" x14ac:dyDescent="0.2"/>
    <row r="28315" x14ac:dyDescent="0.2"/>
    <row r="28316" x14ac:dyDescent="0.2"/>
    <row r="28317" x14ac:dyDescent="0.2"/>
    <row r="28318" x14ac:dyDescent="0.2"/>
    <row r="28319" x14ac:dyDescent="0.2"/>
    <row r="28320" x14ac:dyDescent="0.2"/>
    <row r="28321" x14ac:dyDescent="0.2"/>
    <row r="28322" x14ac:dyDescent="0.2"/>
    <row r="28323" x14ac:dyDescent="0.2"/>
    <row r="28324" x14ac:dyDescent="0.2"/>
    <row r="28325" x14ac:dyDescent="0.2"/>
    <row r="28326" x14ac:dyDescent="0.2"/>
    <row r="28327" x14ac:dyDescent="0.2"/>
    <row r="28328" x14ac:dyDescent="0.2"/>
    <row r="28329" x14ac:dyDescent="0.2"/>
    <row r="28330" x14ac:dyDescent="0.2"/>
    <row r="28331" x14ac:dyDescent="0.2"/>
    <row r="28332" x14ac:dyDescent="0.2"/>
    <row r="28333" x14ac:dyDescent="0.2"/>
    <row r="28334" x14ac:dyDescent="0.2"/>
    <row r="28335" x14ac:dyDescent="0.2"/>
    <row r="28336" x14ac:dyDescent="0.2"/>
    <row r="28337" x14ac:dyDescent="0.2"/>
    <row r="28338" x14ac:dyDescent="0.2"/>
    <row r="28339" x14ac:dyDescent="0.2"/>
    <row r="28340" x14ac:dyDescent="0.2"/>
    <row r="28341" x14ac:dyDescent="0.2"/>
    <row r="28342" x14ac:dyDescent="0.2"/>
    <row r="28343" x14ac:dyDescent="0.2"/>
    <row r="28344" x14ac:dyDescent="0.2"/>
    <row r="28345" x14ac:dyDescent="0.2"/>
    <row r="28346" x14ac:dyDescent="0.2"/>
    <row r="28347" x14ac:dyDescent="0.2"/>
    <row r="28348" x14ac:dyDescent="0.2"/>
    <row r="28349" x14ac:dyDescent="0.2"/>
    <row r="28350" x14ac:dyDescent="0.2"/>
    <row r="28351" x14ac:dyDescent="0.2"/>
    <row r="28352" x14ac:dyDescent="0.2"/>
    <row r="28353" x14ac:dyDescent="0.2"/>
    <row r="28354" x14ac:dyDescent="0.2"/>
    <row r="28355" x14ac:dyDescent="0.2"/>
    <row r="28356" x14ac:dyDescent="0.2"/>
    <row r="28357" x14ac:dyDescent="0.2"/>
    <row r="28358" x14ac:dyDescent="0.2"/>
    <row r="28359" x14ac:dyDescent="0.2"/>
    <row r="28360" x14ac:dyDescent="0.2"/>
    <row r="28361" x14ac:dyDescent="0.2"/>
    <row r="28362" x14ac:dyDescent="0.2"/>
    <row r="28363" x14ac:dyDescent="0.2"/>
    <row r="28364" x14ac:dyDescent="0.2"/>
    <row r="28365" x14ac:dyDescent="0.2"/>
    <row r="28366" x14ac:dyDescent="0.2"/>
    <row r="28367" x14ac:dyDescent="0.2"/>
    <row r="28368" x14ac:dyDescent="0.2"/>
    <row r="28369" x14ac:dyDescent="0.2"/>
    <row r="28370" x14ac:dyDescent="0.2"/>
    <row r="28371" x14ac:dyDescent="0.2"/>
    <row r="28372" x14ac:dyDescent="0.2"/>
    <row r="28373" x14ac:dyDescent="0.2"/>
    <row r="28374" x14ac:dyDescent="0.2"/>
    <row r="28375" x14ac:dyDescent="0.2"/>
    <row r="28376" x14ac:dyDescent="0.2"/>
    <row r="28377" x14ac:dyDescent="0.2"/>
    <row r="28378" x14ac:dyDescent="0.2"/>
    <row r="28379" x14ac:dyDescent="0.2"/>
    <row r="28380" x14ac:dyDescent="0.2"/>
    <row r="28381" x14ac:dyDescent="0.2"/>
    <row r="28382" x14ac:dyDescent="0.2"/>
    <row r="28383" x14ac:dyDescent="0.2"/>
    <row r="28384" x14ac:dyDescent="0.2"/>
    <row r="28385" x14ac:dyDescent="0.2"/>
    <row r="28386" x14ac:dyDescent="0.2"/>
    <row r="28387" x14ac:dyDescent="0.2"/>
    <row r="28388" x14ac:dyDescent="0.2"/>
    <row r="28389" x14ac:dyDescent="0.2"/>
    <row r="28390" x14ac:dyDescent="0.2"/>
    <row r="28391" x14ac:dyDescent="0.2"/>
    <row r="28392" x14ac:dyDescent="0.2"/>
    <row r="28393" x14ac:dyDescent="0.2"/>
    <row r="28394" x14ac:dyDescent="0.2"/>
    <row r="28395" x14ac:dyDescent="0.2"/>
    <row r="28396" x14ac:dyDescent="0.2"/>
    <row r="28397" x14ac:dyDescent="0.2"/>
    <row r="28398" x14ac:dyDescent="0.2"/>
    <row r="28399" x14ac:dyDescent="0.2"/>
    <row r="28400" x14ac:dyDescent="0.2"/>
    <row r="28401" x14ac:dyDescent="0.2"/>
    <row r="28402" x14ac:dyDescent="0.2"/>
    <row r="28403" x14ac:dyDescent="0.2"/>
    <row r="28404" x14ac:dyDescent="0.2"/>
    <row r="28405" x14ac:dyDescent="0.2"/>
    <row r="28406" x14ac:dyDescent="0.2"/>
    <row r="28407" x14ac:dyDescent="0.2"/>
    <row r="28408" x14ac:dyDescent="0.2"/>
    <row r="28409" x14ac:dyDescent="0.2"/>
    <row r="28410" x14ac:dyDescent="0.2"/>
    <row r="28411" x14ac:dyDescent="0.2"/>
    <row r="28412" x14ac:dyDescent="0.2"/>
    <row r="28413" x14ac:dyDescent="0.2"/>
    <row r="28414" x14ac:dyDescent="0.2"/>
    <row r="28415" x14ac:dyDescent="0.2"/>
    <row r="28416" x14ac:dyDescent="0.2"/>
    <row r="28417" x14ac:dyDescent="0.2"/>
    <row r="28418" x14ac:dyDescent="0.2"/>
    <row r="28419" x14ac:dyDescent="0.2"/>
    <row r="28420" x14ac:dyDescent="0.2"/>
    <row r="28421" x14ac:dyDescent="0.2"/>
    <row r="28422" x14ac:dyDescent="0.2"/>
    <row r="28423" x14ac:dyDescent="0.2"/>
    <row r="28424" x14ac:dyDescent="0.2"/>
    <row r="28425" x14ac:dyDescent="0.2"/>
    <row r="28426" x14ac:dyDescent="0.2"/>
    <row r="28427" x14ac:dyDescent="0.2"/>
    <row r="28428" x14ac:dyDescent="0.2"/>
    <row r="28429" x14ac:dyDescent="0.2"/>
    <row r="28430" x14ac:dyDescent="0.2"/>
    <row r="28431" x14ac:dyDescent="0.2"/>
    <row r="28432" x14ac:dyDescent="0.2"/>
    <row r="28433" x14ac:dyDescent="0.2"/>
    <row r="28434" x14ac:dyDescent="0.2"/>
    <row r="28435" x14ac:dyDescent="0.2"/>
    <row r="28436" x14ac:dyDescent="0.2"/>
    <row r="28437" x14ac:dyDescent="0.2"/>
    <row r="28438" x14ac:dyDescent="0.2"/>
    <row r="28439" x14ac:dyDescent="0.2"/>
    <row r="28440" x14ac:dyDescent="0.2"/>
    <row r="28441" x14ac:dyDescent="0.2"/>
    <row r="28442" x14ac:dyDescent="0.2"/>
    <row r="28443" x14ac:dyDescent="0.2"/>
    <row r="28444" x14ac:dyDescent="0.2"/>
    <row r="28445" x14ac:dyDescent="0.2"/>
    <row r="28446" x14ac:dyDescent="0.2"/>
    <row r="28447" x14ac:dyDescent="0.2"/>
    <row r="28448" x14ac:dyDescent="0.2"/>
    <row r="28449" x14ac:dyDescent="0.2"/>
    <row r="28450" x14ac:dyDescent="0.2"/>
    <row r="28451" x14ac:dyDescent="0.2"/>
    <row r="28452" x14ac:dyDescent="0.2"/>
    <row r="28453" x14ac:dyDescent="0.2"/>
    <row r="28454" x14ac:dyDescent="0.2"/>
    <row r="28455" x14ac:dyDescent="0.2"/>
    <row r="28456" x14ac:dyDescent="0.2"/>
    <row r="28457" x14ac:dyDescent="0.2"/>
    <row r="28458" x14ac:dyDescent="0.2"/>
    <row r="28459" x14ac:dyDescent="0.2"/>
    <row r="28460" x14ac:dyDescent="0.2"/>
    <row r="28461" x14ac:dyDescent="0.2"/>
    <row r="28462" x14ac:dyDescent="0.2"/>
    <row r="28463" x14ac:dyDescent="0.2"/>
    <row r="28464" x14ac:dyDescent="0.2"/>
    <row r="28465" x14ac:dyDescent="0.2"/>
    <row r="28466" x14ac:dyDescent="0.2"/>
    <row r="28467" x14ac:dyDescent="0.2"/>
    <row r="28468" x14ac:dyDescent="0.2"/>
    <row r="28469" x14ac:dyDescent="0.2"/>
    <row r="28470" x14ac:dyDescent="0.2"/>
    <row r="28471" x14ac:dyDescent="0.2"/>
    <row r="28472" x14ac:dyDescent="0.2"/>
    <row r="28473" x14ac:dyDescent="0.2"/>
    <row r="28474" x14ac:dyDescent="0.2"/>
    <row r="28475" x14ac:dyDescent="0.2"/>
    <row r="28476" x14ac:dyDescent="0.2"/>
    <row r="28477" x14ac:dyDescent="0.2"/>
    <row r="28478" x14ac:dyDescent="0.2"/>
    <row r="28479" x14ac:dyDescent="0.2"/>
    <row r="28480" x14ac:dyDescent="0.2"/>
    <row r="28481" x14ac:dyDescent="0.2"/>
    <row r="28482" x14ac:dyDescent="0.2"/>
    <row r="28483" x14ac:dyDescent="0.2"/>
    <row r="28484" x14ac:dyDescent="0.2"/>
    <row r="28485" x14ac:dyDescent="0.2"/>
    <row r="28486" x14ac:dyDescent="0.2"/>
    <row r="28487" x14ac:dyDescent="0.2"/>
    <row r="28488" x14ac:dyDescent="0.2"/>
    <row r="28489" x14ac:dyDescent="0.2"/>
    <row r="28490" x14ac:dyDescent="0.2"/>
    <row r="28491" x14ac:dyDescent="0.2"/>
    <row r="28492" x14ac:dyDescent="0.2"/>
    <row r="28493" x14ac:dyDescent="0.2"/>
    <row r="28494" x14ac:dyDescent="0.2"/>
    <row r="28495" x14ac:dyDescent="0.2"/>
    <row r="28496" x14ac:dyDescent="0.2"/>
    <row r="28497" x14ac:dyDescent="0.2"/>
    <row r="28498" x14ac:dyDescent="0.2"/>
    <row r="28499" x14ac:dyDescent="0.2"/>
    <row r="28500" x14ac:dyDescent="0.2"/>
    <row r="28501" x14ac:dyDescent="0.2"/>
    <row r="28502" x14ac:dyDescent="0.2"/>
    <row r="28503" x14ac:dyDescent="0.2"/>
    <row r="28504" x14ac:dyDescent="0.2"/>
    <row r="28505" x14ac:dyDescent="0.2"/>
    <row r="28506" x14ac:dyDescent="0.2"/>
    <row r="28507" x14ac:dyDescent="0.2"/>
    <row r="28508" x14ac:dyDescent="0.2"/>
    <row r="28509" x14ac:dyDescent="0.2"/>
    <row r="28510" x14ac:dyDescent="0.2"/>
    <row r="28511" x14ac:dyDescent="0.2"/>
    <row r="28512" x14ac:dyDescent="0.2"/>
    <row r="28513" x14ac:dyDescent="0.2"/>
    <row r="28514" x14ac:dyDescent="0.2"/>
    <row r="28515" x14ac:dyDescent="0.2"/>
    <row r="28516" x14ac:dyDescent="0.2"/>
    <row r="28517" x14ac:dyDescent="0.2"/>
    <row r="28518" x14ac:dyDescent="0.2"/>
    <row r="28519" x14ac:dyDescent="0.2"/>
    <row r="28520" x14ac:dyDescent="0.2"/>
    <row r="28521" x14ac:dyDescent="0.2"/>
    <row r="28522" x14ac:dyDescent="0.2"/>
    <row r="28523" x14ac:dyDescent="0.2"/>
    <row r="28524" x14ac:dyDescent="0.2"/>
    <row r="28525" x14ac:dyDescent="0.2"/>
    <row r="28526" x14ac:dyDescent="0.2"/>
    <row r="28527" x14ac:dyDescent="0.2"/>
    <row r="28528" x14ac:dyDescent="0.2"/>
    <row r="28529" x14ac:dyDescent="0.2"/>
    <row r="28530" x14ac:dyDescent="0.2"/>
    <row r="28531" x14ac:dyDescent="0.2"/>
    <row r="28532" x14ac:dyDescent="0.2"/>
    <row r="28533" x14ac:dyDescent="0.2"/>
    <row r="28534" x14ac:dyDescent="0.2"/>
    <row r="28535" x14ac:dyDescent="0.2"/>
    <row r="28536" x14ac:dyDescent="0.2"/>
    <row r="28537" x14ac:dyDescent="0.2"/>
    <row r="28538" x14ac:dyDescent="0.2"/>
    <row r="28539" x14ac:dyDescent="0.2"/>
    <row r="28540" x14ac:dyDescent="0.2"/>
    <row r="28541" x14ac:dyDescent="0.2"/>
    <row r="28542" x14ac:dyDescent="0.2"/>
    <row r="28543" x14ac:dyDescent="0.2"/>
    <row r="28544" x14ac:dyDescent="0.2"/>
    <row r="28545" x14ac:dyDescent="0.2"/>
    <row r="28546" x14ac:dyDescent="0.2"/>
    <row r="28547" x14ac:dyDescent="0.2"/>
    <row r="28548" x14ac:dyDescent="0.2"/>
    <row r="28549" x14ac:dyDescent="0.2"/>
    <row r="28550" x14ac:dyDescent="0.2"/>
    <row r="28551" x14ac:dyDescent="0.2"/>
    <row r="28552" x14ac:dyDescent="0.2"/>
    <row r="28553" x14ac:dyDescent="0.2"/>
    <row r="28554" x14ac:dyDescent="0.2"/>
    <row r="28555" x14ac:dyDescent="0.2"/>
    <row r="28556" x14ac:dyDescent="0.2"/>
    <row r="28557" x14ac:dyDescent="0.2"/>
    <row r="28558" x14ac:dyDescent="0.2"/>
    <row r="28559" x14ac:dyDescent="0.2"/>
    <row r="28560" x14ac:dyDescent="0.2"/>
    <row r="28561" x14ac:dyDescent="0.2"/>
    <row r="28562" x14ac:dyDescent="0.2"/>
    <row r="28563" x14ac:dyDescent="0.2"/>
    <row r="28564" x14ac:dyDescent="0.2"/>
    <row r="28565" x14ac:dyDescent="0.2"/>
    <row r="28566" x14ac:dyDescent="0.2"/>
    <row r="28567" x14ac:dyDescent="0.2"/>
    <row r="28568" x14ac:dyDescent="0.2"/>
    <row r="28569" x14ac:dyDescent="0.2"/>
    <row r="28570" x14ac:dyDescent="0.2"/>
    <row r="28571" x14ac:dyDescent="0.2"/>
    <row r="28572" x14ac:dyDescent="0.2"/>
    <row r="28573" x14ac:dyDescent="0.2"/>
    <row r="28574" x14ac:dyDescent="0.2"/>
    <row r="28575" x14ac:dyDescent="0.2"/>
    <row r="28576" x14ac:dyDescent="0.2"/>
    <row r="28577" x14ac:dyDescent="0.2"/>
    <row r="28578" x14ac:dyDescent="0.2"/>
    <row r="28579" x14ac:dyDescent="0.2"/>
    <row r="28580" x14ac:dyDescent="0.2"/>
    <row r="28581" x14ac:dyDescent="0.2"/>
    <row r="28582" x14ac:dyDescent="0.2"/>
    <row r="28583" x14ac:dyDescent="0.2"/>
    <row r="28584" x14ac:dyDescent="0.2"/>
    <row r="28585" x14ac:dyDescent="0.2"/>
    <row r="28586" x14ac:dyDescent="0.2"/>
    <row r="28587" x14ac:dyDescent="0.2"/>
    <row r="28588" x14ac:dyDescent="0.2"/>
    <row r="28589" x14ac:dyDescent="0.2"/>
    <row r="28590" x14ac:dyDescent="0.2"/>
    <row r="28591" x14ac:dyDescent="0.2"/>
    <row r="28592" x14ac:dyDescent="0.2"/>
    <row r="28593" x14ac:dyDescent="0.2"/>
    <row r="28594" x14ac:dyDescent="0.2"/>
    <row r="28595" x14ac:dyDescent="0.2"/>
    <row r="28596" x14ac:dyDescent="0.2"/>
    <row r="28597" x14ac:dyDescent="0.2"/>
    <row r="28598" x14ac:dyDescent="0.2"/>
    <row r="28599" x14ac:dyDescent="0.2"/>
    <row r="28600" x14ac:dyDescent="0.2"/>
    <row r="28601" x14ac:dyDescent="0.2"/>
    <row r="28602" x14ac:dyDescent="0.2"/>
    <row r="28603" x14ac:dyDescent="0.2"/>
    <row r="28604" x14ac:dyDescent="0.2"/>
    <row r="28605" x14ac:dyDescent="0.2"/>
    <row r="28606" x14ac:dyDescent="0.2"/>
    <row r="28607" x14ac:dyDescent="0.2"/>
    <row r="28608" x14ac:dyDescent="0.2"/>
    <row r="28609" x14ac:dyDescent="0.2"/>
    <row r="28610" x14ac:dyDescent="0.2"/>
    <row r="28611" x14ac:dyDescent="0.2"/>
    <row r="28612" x14ac:dyDescent="0.2"/>
    <row r="28613" x14ac:dyDescent="0.2"/>
    <row r="28614" x14ac:dyDescent="0.2"/>
    <row r="28615" x14ac:dyDescent="0.2"/>
    <row r="28616" x14ac:dyDescent="0.2"/>
    <row r="28617" x14ac:dyDescent="0.2"/>
    <row r="28618" x14ac:dyDescent="0.2"/>
    <row r="28619" x14ac:dyDescent="0.2"/>
    <row r="28620" x14ac:dyDescent="0.2"/>
    <row r="28621" x14ac:dyDescent="0.2"/>
    <row r="28622" x14ac:dyDescent="0.2"/>
    <row r="28623" x14ac:dyDescent="0.2"/>
    <row r="28624" x14ac:dyDescent="0.2"/>
    <row r="28625" x14ac:dyDescent="0.2"/>
    <row r="28626" x14ac:dyDescent="0.2"/>
    <row r="28627" x14ac:dyDescent="0.2"/>
    <row r="28628" x14ac:dyDescent="0.2"/>
    <row r="28629" x14ac:dyDescent="0.2"/>
    <row r="28630" x14ac:dyDescent="0.2"/>
    <row r="28631" x14ac:dyDescent="0.2"/>
    <row r="28632" x14ac:dyDescent="0.2"/>
    <row r="28633" x14ac:dyDescent="0.2"/>
    <row r="28634" x14ac:dyDescent="0.2"/>
    <row r="28635" x14ac:dyDescent="0.2"/>
    <row r="28636" x14ac:dyDescent="0.2"/>
    <row r="28637" x14ac:dyDescent="0.2"/>
    <row r="28638" x14ac:dyDescent="0.2"/>
    <row r="28639" x14ac:dyDescent="0.2"/>
    <row r="28640" x14ac:dyDescent="0.2"/>
    <row r="28641" x14ac:dyDescent="0.2"/>
    <row r="28642" x14ac:dyDescent="0.2"/>
    <row r="28643" x14ac:dyDescent="0.2"/>
    <row r="28644" x14ac:dyDescent="0.2"/>
    <row r="28645" x14ac:dyDescent="0.2"/>
    <row r="28646" x14ac:dyDescent="0.2"/>
    <row r="28647" x14ac:dyDescent="0.2"/>
    <row r="28648" x14ac:dyDescent="0.2"/>
    <row r="28649" x14ac:dyDescent="0.2"/>
    <row r="28650" x14ac:dyDescent="0.2"/>
    <row r="28651" x14ac:dyDescent="0.2"/>
    <row r="28652" x14ac:dyDescent="0.2"/>
    <row r="28653" x14ac:dyDescent="0.2"/>
    <row r="28654" x14ac:dyDescent="0.2"/>
    <row r="28655" x14ac:dyDescent="0.2"/>
    <row r="28656" x14ac:dyDescent="0.2"/>
    <row r="28657" x14ac:dyDescent="0.2"/>
    <row r="28658" x14ac:dyDescent="0.2"/>
    <row r="28659" x14ac:dyDescent="0.2"/>
    <row r="28660" x14ac:dyDescent="0.2"/>
    <row r="28661" x14ac:dyDescent="0.2"/>
    <row r="28662" x14ac:dyDescent="0.2"/>
    <row r="28663" x14ac:dyDescent="0.2"/>
    <row r="28664" x14ac:dyDescent="0.2"/>
    <row r="28665" x14ac:dyDescent="0.2"/>
    <row r="28666" x14ac:dyDescent="0.2"/>
    <row r="28667" x14ac:dyDescent="0.2"/>
    <row r="28668" x14ac:dyDescent="0.2"/>
    <row r="28669" x14ac:dyDescent="0.2"/>
    <row r="28670" x14ac:dyDescent="0.2"/>
    <row r="28671" x14ac:dyDescent="0.2"/>
    <row r="28672" x14ac:dyDescent="0.2"/>
    <row r="28673" x14ac:dyDescent="0.2"/>
    <row r="28674" x14ac:dyDescent="0.2"/>
    <row r="28675" x14ac:dyDescent="0.2"/>
    <row r="28676" x14ac:dyDescent="0.2"/>
    <row r="28677" x14ac:dyDescent="0.2"/>
    <row r="28678" x14ac:dyDescent="0.2"/>
    <row r="28679" x14ac:dyDescent="0.2"/>
    <row r="28680" x14ac:dyDescent="0.2"/>
    <row r="28681" x14ac:dyDescent="0.2"/>
    <row r="28682" x14ac:dyDescent="0.2"/>
    <row r="28683" x14ac:dyDescent="0.2"/>
    <row r="28684" x14ac:dyDescent="0.2"/>
    <row r="28685" x14ac:dyDescent="0.2"/>
    <row r="28686" x14ac:dyDescent="0.2"/>
    <row r="28687" x14ac:dyDescent="0.2"/>
    <row r="28688" x14ac:dyDescent="0.2"/>
    <row r="28689" x14ac:dyDescent="0.2"/>
    <row r="28690" x14ac:dyDescent="0.2"/>
    <row r="28691" x14ac:dyDescent="0.2"/>
    <row r="28692" x14ac:dyDescent="0.2"/>
    <row r="28693" x14ac:dyDescent="0.2"/>
    <row r="28694" x14ac:dyDescent="0.2"/>
    <row r="28695" x14ac:dyDescent="0.2"/>
    <row r="28696" x14ac:dyDescent="0.2"/>
    <row r="28697" x14ac:dyDescent="0.2"/>
    <row r="28698" x14ac:dyDescent="0.2"/>
    <row r="28699" x14ac:dyDescent="0.2"/>
    <row r="28700" x14ac:dyDescent="0.2"/>
    <row r="28701" x14ac:dyDescent="0.2"/>
    <row r="28702" x14ac:dyDescent="0.2"/>
    <row r="28703" x14ac:dyDescent="0.2"/>
    <row r="28704" x14ac:dyDescent="0.2"/>
    <row r="28705" x14ac:dyDescent="0.2"/>
    <row r="28706" x14ac:dyDescent="0.2"/>
    <row r="28707" x14ac:dyDescent="0.2"/>
    <row r="28708" x14ac:dyDescent="0.2"/>
    <row r="28709" x14ac:dyDescent="0.2"/>
    <row r="28710" x14ac:dyDescent="0.2"/>
    <row r="28711" x14ac:dyDescent="0.2"/>
    <row r="28712" x14ac:dyDescent="0.2"/>
    <row r="28713" x14ac:dyDescent="0.2"/>
    <row r="28714" x14ac:dyDescent="0.2"/>
    <row r="28715" x14ac:dyDescent="0.2"/>
    <row r="28716" x14ac:dyDescent="0.2"/>
    <row r="28717" x14ac:dyDescent="0.2"/>
    <row r="28718" x14ac:dyDescent="0.2"/>
    <row r="28719" x14ac:dyDescent="0.2"/>
    <row r="28720" x14ac:dyDescent="0.2"/>
    <row r="28721" x14ac:dyDescent="0.2"/>
    <row r="28722" x14ac:dyDescent="0.2"/>
    <row r="28723" x14ac:dyDescent="0.2"/>
    <row r="28724" x14ac:dyDescent="0.2"/>
    <row r="28725" x14ac:dyDescent="0.2"/>
    <row r="28726" x14ac:dyDescent="0.2"/>
    <row r="28727" x14ac:dyDescent="0.2"/>
    <row r="28728" x14ac:dyDescent="0.2"/>
    <row r="28729" x14ac:dyDescent="0.2"/>
    <row r="28730" x14ac:dyDescent="0.2"/>
    <row r="28731" x14ac:dyDescent="0.2"/>
    <row r="28732" x14ac:dyDescent="0.2"/>
    <row r="28733" x14ac:dyDescent="0.2"/>
    <row r="28734" x14ac:dyDescent="0.2"/>
    <row r="28735" x14ac:dyDescent="0.2"/>
    <row r="28736" x14ac:dyDescent="0.2"/>
    <row r="28737" x14ac:dyDescent="0.2"/>
    <row r="28738" x14ac:dyDescent="0.2"/>
    <row r="28739" x14ac:dyDescent="0.2"/>
    <row r="28740" x14ac:dyDescent="0.2"/>
    <row r="28741" x14ac:dyDescent="0.2"/>
    <row r="28742" x14ac:dyDescent="0.2"/>
    <row r="28743" x14ac:dyDescent="0.2"/>
    <row r="28744" x14ac:dyDescent="0.2"/>
    <row r="28745" x14ac:dyDescent="0.2"/>
    <row r="28746" x14ac:dyDescent="0.2"/>
    <row r="28747" x14ac:dyDescent="0.2"/>
    <row r="28748" x14ac:dyDescent="0.2"/>
    <row r="28749" x14ac:dyDescent="0.2"/>
    <row r="28750" x14ac:dyDescent="0.2"/>
    <row r="28751" x14ac:dyDescent="0.2"/>
    <row r="28752" x14ac:dyDescent="0.2"/>
    <row r="28753" x14ac:dyDescent="0.2"/>
    <row r="28754" x14ac:dyDescent="0.2"/>
    <row r="28755" x14ac:dyDescent="0.2"/>
    <row r="28756" x14ac:dyDescent="0.2"/>
    <row r="28757" x14ac:dyDescent="0.2"/>
    <row r="28758" x14ac:dyDescent="0.2"/>
    <row r="28759" x14ac:dyDescent="0.2"/>
    <row r="28760" x14ac:dyDescent="0.2"/>
    <row r="28761" x14ac:dyDescent="0.2"/>
    <row r="28762" x14ac:dyDescent="0.2"/>
    <row r="28763" x14ac:dyDescent="0.2"/>
    <row r="28764" x14ac:dyDescent="0.2"/>
    <row r="28765" x14ac:dyDescent="0.2"/>
    <row r="28766" x14ac:dyDescent="0.2"/>
    <row r="28767" x14ac:dyDescent="0.2"/>
    <row r="28768" x14ac:dyDescent="0.2"/>
    <row r="28769" x14ac:dyDescent="0.2"/>
    <row r="28770" x14ac:dyDescent="0.2"/>
    <row r="28771" x14ac:dyDescent="0.2"/>
    <row r="28772" x14ac:dyDescent="0.2"/>
    <row r="28773" x14ac:dyDescent="0.2"/>
    <row r="28774" x14ac:dyDescent="0.2"/>
    <row r="28775" x14ac:dyDescent="0.2"/>
    <row r="28776" x14ac:dyDescent="0.2"/>
    <row r="28777" x14ac:dyDescent="0.2"/>
    <row r="28778" x14ac:dyDescent="0.2"/>
    <row r="28779" x14ac:dyDescent="0.2"/>
    <row r="28780" x14ac:dyDescent="0.2"/>
    <row r="28781" x14ac:dyDescent="0.2"/>
    <row r="28782" x14ac:dyDescent="0.2"/>
    <row r="28783" x14ac:dyDescent="0.2"/>
    <row r="28784" x14ac:dyDescent="0.2"/>
    <row r="28785" x14ac:dyDescent="0.2"/>
    <row r="28786" x14ac:dyDescent="0.2"/>
    <row r="28787" x14ac:dyDescent="0.2"/>
    <row r="28788" x14ac:dyDescent="0.2"/>
    <row r="28789" x14ac:dyDescent="0.2"/>
    <row r="28790" x14ac:dyDescent="0.2"/>
    <row r="28791" x14ac:dyDescent="0.2"/>
    <row r="28792" x14ac:dyDescent="0.2"/>
    <row r="28793" x14ac:dyDescent="0.2"/>
    <row r="28794" x14ac:dyDescent="0.2"/>
    <row r="28795" x14ac:dyDescent="0.2"/>
    <row r="28796" x14ac:dyDescent="0.2"/>
    <row r="28797" x14ac:dyDescent="0.2"/>
    <row r="28798" x14ac:dyDescent="0.2"/>
    <row r="28799" x14ac:dyDescent="0.2"/>
    <row r="28800" x14ac:dyDescent="0.2"/>
    <row r="28801" x14ac:dyDescent="0.2"/>
    <row r="28802" x14ac:dyDescent="0.2"/>
    <row r="28803" x14ac:dyDescent="0.2"/>
    <row r="28804" x14ac:dyDescent="0.2"/>
    <row r="28805" x14ac:dyDescent="0.2"/>
    <row r="28806" x14ac:dyDescent="0.2"/>
    <row r="28807" x14ac:dyDescent="0.2"/>
    <row r="28808" x14ac:dyDescent="0.2"/>
    <row r="28809" x14ac:dyDescent="0.2"/>
    <row r="28810" x14ac:dyDescent="0.2"/>
    <row r="28811" x14ac:dyDescent="0.2"/>
    <row r="28812" x14ac:dyDescent="0.2"/>
    <row r="28813" x14ac:dyDescent="0.2"/>
    <row r="28814" x14ac:dyDescent="0.2"/>
    <row r="28815" x14ac:dyDescent="0.2"/>
    <row r="28816" x14ac:dyDescent="0.2"/>
    <row r="28817" x14ac:dyDescent="0.2"/>
    <row r="28818" x14ac:dyDescent="0.2"/>
    <row r="28819" x14ac:dyDescent="0.2"/>
    <row r="28820" x14ac:dyDescent="0.2"/>
    <row r="28821" x14ac:dyDescent="0.2"/>
    <row r="28822" x14ac:dyDescent="0.2"/>
    <row r="28823" x14ac:dyDescent="0.2"/>
    <row r="28824" x14ac:dyDescent="0.2"/>
    <row r="28825" x14ac:dyDescent="0.2"/>
    <row r="28826" x14ac:dyDescent="0.2"/>
    <row r="28827" x14ac:dyDescent="0.2"/>
    <row r="28828" x14ac:dyDescent="0.2"/>
    <row r="28829" x14ac:dyDescent="0.2"/>
    <row r="28830" x14ac:dyDescent="0.2"/>
    <row r="28831" x14ac:dyDescent="0.2"/>
    <row r="28832" x14ac:dyDescent="0.2"/>
    <row r="28833" x14ac:dyDescent="0.2"/>
    <row r="28834" x14ac:dyDescent="0.2"/>
    <row r="28835" x14ac:dyDescent="0.2"/>
    <row r="28836" x14ac:dyDescent="0.2"/>
    <row r="28837" x14ac:dyDescent="0.2"/>
    <row r="28838" x14ac:dyDescent="0.2"/>
    <row r="28839" x14ac:dyDescent="0.2"/>
    <row r="28840" x14ac:dyDescent="0.2"/>
    <row r="28841" x14ac:dyDescent="0.2"/>
    <row r="28842" x14ac:dyDescent="0.2"/>
    <row r="28843" x14ac:dyDescent="0.2"/>
    <row r="28844" x14ac:dyDescent="0.2"/>
    <row r="28845" x14ac:dyDescent="0.2"/>
    <row r="28846" x14ac:dyDescent="0.2"/>
    <row r="28847" x14ac:dyDescent="0.2"/>
    <row r="28848" x14ac:dyDescent="0.2"/>
    <row r="28849" x14ac:dyDescent="0.2"/>
    <row r="28850" x14ac:dyDescent="0.2"/>
    <row r="28851" x14ac:dyDescent="0.2"/>
    <row r="28852" x14ac:dyDescent="0.2"/>
    <row r="28853" x14ac:dyDescent="0.2"/>
    <row r="28854" x14ac:dyDescent="0.2"/>
    <row r="28855" x14ac:dyDescent="0.2"/>
    <row r="28856" x14ac:dyDescent="0.2"/>
    <row r="28857" x14ac:dyDescent="0.2"/>
    <row r="28858" x14ac:dyDescent="0.2"/>
    <row r="28859" x14ac:dyDescent="0.2"/>
    <row r="28860" x14ac:dyDescent="0.2"/>
    <row r="28861" x14ac:dyDescent="0.2"/>
    <row r="28862" x14ac:dyDescent="0.2"/>
    <row r="28863" x14ac:dyDescent="0.2"/>
    <row r="28864" x14ac:dyDescent="0.2"/>
    <row r="28865" x14ac:dyDescent="0.2"/>
    <row r="28866" x14ac:dyDescent="0.2"/>
    <row r="28867" x14ac:dyDescent="0.2"/>
    <row r="28868" x14ac:dyDescent="0.2"/>
    <row r="28869" x14ac:dyDescent="0.2"/>
    <row r="28870" x14ac:dyDescent="0.2"/>
    <row r="28871" x14ac:dyDescent="0.2"/>
    <row r="28872" x14ac:dyDescent="0.2"/>
    <row r="28873" x14ac:dyDescent="0.2"/>
    <row r="28874" x14ac:dyDescent="0.2"/>
    <row r="28875" x14ac:dyDescent="0.2"/>
    <row r="28876" x14ac:dyDescent="0.2"/>
    <row r="28877" x14ac:dyDescent="0.2"/>
    <row r="28878" x14ac:dyDescent="0.2"/>
    <row r="28879" x14ac:dyDescent="0.2"/>
    <row r="28880" x14ac:dyDescent="0.2"/>
    <row r="28881" x14ac:dyDescent="0.2"/>
    <row r="28882" x14ac:dyDescent="0.2"/>
    <row r="28883" x14ac:dyDescent="0.2"/>
    <row r="28884" x14ac:dyDescent="0.2"/>
    <row r="28885" x14ac:dyDescent="0.2"/>
    <row r="28886" x14ac:dyDescent="0.2"/>
    <row r="28887" x14ac:dyDescent="0.2"/>
    <row r="28888" x14ac:dyDescent="0.2"/>
    <row r="28889" x14ac:dyDescent="0.2"/>
    <row r="28890" x14ac:dyDescent="0.2"/>
    <row r="28891" x14ac:dyDescent="0.2"/>
    <row r="28892" x14ac:dyDescent="0.2"/>
    <row r="28893" x14ac:dyDescent="0.2"/>
    <row r="28894" x14ac:dyDescent="0.2"/>
    <row r="28895" x14ac:dyDescent="0.2"/>
    <row r="28896" x14ac:dyDescent="0.2"/>
    <row r="28897" x14ac:dyDescent="0.2"/>
    <row r="28898" x14ac:dyDescent="0.2"/>
    <row r="28899" x14ac:dyDescent="0.2"/>
    <row r="28900" x14ac:dyDescent="0.2"/>
    <row r="28901" x14ac:dyDescent="0.2"/>
    <row r="28902" x14ac:dyDescent="0.2"/>
    <row r="28903" x14ac:dyDescent="0.2"/>
    <row r="28904" x14ac:dyDescent="0.2"/>
    <row r="28905" x14ac:dyDescent="0.2"/>
    <row r="28906" x14ac:dyDescent="0.2"/>
    <row r="28907" x14ac:dyDescent="0.2"/>
    <row r="28908" x14ac:dyDescent="0.2"/>
    <row r="28909" x14ac:dyDescent="0.2"/>
    <row r="28910" x14ac:dyDescent="0.2"/>
    <row r="28911" x14ac:dyDescent="0.2"/>
    <row r="28912" x14ac:dyDescent="0.2"/>
    <row r="28913" x14ac:dyDescent="0.2"/>
    <row r="28914" x14ac:dyDescent="0.2"/>
    <row r="28915" x14ac:dyDescent="0.2"/>
    <row r="28916" x14ac:dyDescent="0.2"/>
    <row r="28917" x14ac:dyDescent="0.2"/>
    <row r="28918" x14ac:dyDescent="0.2"/>
    <row r="28919" x14ac:dyDescent="0.2"/>
    <row r="28920" x14ac:dyDescent="0.2"/>
    <row r="28921" x14ac:dyDescent="0.2"/>
    <row r="28922" x14ac:dyDescent="0.2"/>
    <row r="28923" x14ac:dyDescent="0.2"/>
    <row r="28924" x14ac:dyDescent="0.2"/>
    <row r="28925" x14ac:dyDescent="0.2"/>
    <row r="28926" x14ac:dyDescent="0.2"/>
    <row r="28927" x14ac:dyDescent="0.2"/>
    <row r="28928" x14ac:dyDescent="0.2"/>
    <row r="28929" x14ac:dyDescent="0.2"/>
    <row r="28930" x14ac:dyDescent="0.2"/>
    <row r="28931" x14ac:dyDescent="0.2"/>
    <row r="28932" x14ac:dyDescent="0.2"/>
    <row r="28933" x14ac:dyDescent="0.2"/>
    <row r="28934" x14ac:dyDescent="0.2"/>
    <row r="28935" x14ac:dyDescent="0.2"/>
    <row r="28936" x14ac:dyDescent="0.2"/>
    <row r="28937" x14ac:dyDescent="0.2"/>
    <row r="28938" x14ac:dyDescent="0.2"/>
    <row r="28939" x14ac:dyDescent="0.2"/>
    <row r="28940" x14ac:dyDescent="0.2"/>
    <row r="28941" x14ac:dyDescent="0.2"/>
    <row r="28942" x14ac:dyDescent="0.2"/>
    <row r="28943" x14ac:dyDescent="0.2"/>
    <row r="28944" x14ac:dyDescent="0.2"/>
    <row r="28945" x14ac:dyDescent="0.2"/>
    <row r="28946" x14ac:dyDescent="0.2"/>
    <row r="28947" x14ac:dyDescent="0.2"/>
    <row r="28948" x14ac:dyDescent="0.2"/>
    <row r="28949" x14ac:dyDescent="0.2"/>
    <row r="28950" x14ac:dyDescent="0.2"/>
    <row r="28951" x14ac:dyDescent="0.2"/>
    <row r="28952" x14ac:dyDescent="0.2"/>
    <row r="28953" x14ac:dyDescent="0.2"/>
    <row r="28954" x14ac:dyDescent="0.2"/>
    <row r="28955" x14ac:dyDescent="0.2"/>
    <row r="28956" x14ac:dyDescent="0.2"/>
    <row r="28957" x14ac:dyDescent="0.2"/>
    <row r="28958" x14ac:dyDescent="0.2"/>
    <row r="28959" x14ac:dyDescent="0.2"/>
    <row r="28960" x14ac:dyDescent="0.2"/>
    <row r="28961" x14ac:dyDescent="0.2"/>
    <row r="28962" x14ac:dyDescent="0.2"/>
    <row r="28963" x14ac:dyDescent="0.2"/>
    <row r="28964" x14ac:dyDescent="0.2"/>
    <row r="28965" x14ac:dyDescent="0.2"/>
    <row r="28966" x14ac:dyDescent="0.2"/>
    <row r="28967" x14ac:dyDescent="0.2"/>
    <row r="28968" x14ac:dyDescent="0.2"/>
    <row r="28969" x14ac:dyDescent="0.2"/>
    <row r="28970" x14ac:dyDescent="0.2"/>
    <row r="28971" x14ac:dyDescent="0.2"/>
    <row r="28972" x14ac:dyDescent="0.2"/>
    <row r="28973" x14ac:dyDescent="0.2"/>
    <row r="28974" x14ac:dyDescent="0.2"/>
    <row r="28975" x14ac:dyDescent="0.2"/>
    <row r="28976" x14ac:dyDescent="0.2"/>
    <row r="28977" x14ac:dyDescent="0.2"/>
    <row r="28978" x14ac:dyDescent="0.2"/>
    <row r="28979" x14ac:dyDescent="0.2"/>
    <row r="28980" x14ac:dyDescent="0.2"/>
    <row r="28981" x14ac:dyDescent="0.2"/>
    <row r="28982" x14ac:dyDescent="0.2"/>
    <row r="28983" x14ac:dyDescent="0.2"/>
    <row r="28984" x14ac:dyDescent="0.2"/>
    <row r="28985" x14ac:dyDescent="0.2"/>
    <row r="28986" x14ac:dyDescent="0.2"/>
    <row r="28987" x14ac:dyDescent="0.2"/>
    <row r="28988" x14ac:dyDescent="0.2"/>
    <row r="28989" x14ac:dyDescent="0.2"/>
    <row r="28990" x14ac:dyDescent="0.2"/>
    <row r="28991" x14ac:dyDescent="0.2"/>
    <row r="28992" x14ac:dyDescent="0.2"/>
    <row r="28993" x14ac:dyDescent="0.2"/>
    <row r="28994" x14ac:dyDescent="0.2"/>
    <row r="28995" x14ac:dyDescent="0.2"/>
    <row r="28996" x14ac:dyDescent="0.2"/>
    <row r="28997" x14ac:dyDescent="0.2"/>
    <row r="28998" x14ac:dyDescent="0.2"/>
    <row r="28999" x14ac:dyDescent="0.2"/>
    <row r="29000" x14ac:dyDescent="0.2"/>
    <row r="29001" x14ac:dyDescent="0.2"/>
    <row r="29002" x14ac:dyDescent="0.2"/>
    <row r="29003" x14ac:dyDescent="0.2"/>
    <row r="29004" x14ac:dyDescent="0.2"/>
    <row r="29005" x14ac:dyDescent="0.2"/>
    <row r="29006" x14ac:dyDescent="0.2"/>
    <row r="29007" x14ac:dyDescent="0.2"/>
    <row r="29008" x14ac:dyDescent="0.2"/>
    <row r="29009" x14ac:dyDescent="0.2"/>
    <row r="29010" x14ac:dyDescent="0.2"/>
    <row r="29011" x14ac:dyDescent="0.2"/>
    <row r="29012" x14ac:dyDescent="0.2"/>
    <row r="29013" x14ac:dyDescent="0.2"/>
    <row r="29014" x14ac:dyDescent="0.2"/>
    <row r="29015" x14ac:dyDescent="0.2"/>
    <row r="29016" x14ac:dyDescent="0.2"/>
    <row r="29017" x14ac:dyDescent="0.2"/>
    <row r="29018" x14ac:dyDescent="0.2"/>
    <row r="29019" x14ac:dyDescent="0.2"/>
    <row r="29020" x14ac:dyDescent="0.2"/>
    <row r="29021" x14ac:dyDescent="0.2"/>
    <row r="29022" x14ac:dyDescent="0.2"/>
    <row r="29023" x14ac:dyDescent="0.2"/>
    <row r="29024" x14ac:dyDescent="0.2"/>
    <row r="29025" x14ac:dyDescent="0.2"/>
    <row r="29026" x14ac:dyDescent="0.2"/>
    <row r="29027" x14ac:dyDescent="0.2"/>
    <row r="29028" x14ac:dyDescent="0.2"/>
    <row r="29029" x14ac:dyDescent="0.2"/>
    <row r="29030" x14ac:dyDescent="0.2"/>
    <row r="29031" x14ac:dyDescent="0.2"/>
    <row r="29032" x14ac:dyDescent="0.2"/>
    <row r="29033" x14ac:dyDescent="0.2"/>
    <row r="29034" x14ac:dyDescent="0.2"/>
    <row r="29035" x14ac:dyDescent="0.2"/>
    <row r="29036" x14ac:dyDescent="0.2"/>
    <row r="29037" x14ac:dyDescent="0.2"/>
    <row r="29038" x14ac:dyDescent="0.2"/>
    <row r="29039" x14ac:dyDescent="0.2"/>
    <row r="29040" x14ac:dyDescent="0.2"/>
    <row r="29041" x14ac:dyDescent="0.2"/>
    <row r="29042" x14ac:dyDescent="0.2"/>
    <row r="29043" x14ac:dyDescent="0.2"/>
    <row r="29044" x14ac:dyDescent="0.2"/>
    <row r="29045" x14ac:dyDescent="0.2"/>
    <row r="29046" x14ac:dyDescent="0.2"/>
    <row r="29047" x14ac:dyDescent="0.2"/>
    <row r="29048" x14ac:dyDescent="0.2"/>
    <row r="29049" x14ac:dyDescent="0.2"/>
    <row r="29050" x14ac:dyDescent="0.2"/>
    <row r="29051" x14ac:dyDescent="0.2"/>
    <row r="29052" x14ac:dyDescent="0.2"/>
    <row r="29053" x14ac:dyDescent="0.2"/>
    <row r="29054" x14ac:dyDescent="0.2"/>
    <row r="29055" x14ac:dyDescent="0.2"/>
    <row r="29056" x14ac:dyDescent="0.2"/>
    <row r="29057" x14ac:dyDescent="0.2"/>
    <row r="29058" x14ac:dyDescent="0.2"/>
    <row r="29059" x14ac:dyDescent="0.2"/>
    <row r="29060" x14ac:dyDescent="0.2"/>
    <row r="29061" x14ac:dyDescent="0.2"/>
    <row r="29062" x14ac:dyDescent="0.2"/>
    <row r="29063" x14ac:dyDescent="0.2"/>
    <row r="29064" x14ac:dyDescent="0.2"/>
    <row r="29065" x14ac:dyDescent="0.2"/>
    <row r="29066" x14ac:dyDescent="0.2"/>
    <row r="29067" x14ac:dyDescent="0.2"/>
    <row r="29068" x14ac:dyDescent="0.2"/>
    <row r="29069" x14ac:dyDescent="0.2"/>
    <row r="29070" x14ac:dyDescent="0.2"/>
    <row r="29071" x14ac:dyDescent="0.2"/>
    <row r="29072" x14ac:dyDescent="0.2"/>
    <row r="29073" x14ac:dyDescent="0.2"/>
    <row r="29074" x14ac:dyDescent="0.2"/>
    <row r="29075" x14ac:dyDescent="0.2"/>
    <row r="29076" x14ac:dyDescent="0.2"/>
    <row r="29077" x14ac:dyDescent="0.2"/>
    <row r="29078" x14ac:dyDescent="0.2"/>
    <row r="29079" x14ac:dyDescent="0.2"/>
    <row r="29080" x14ac:dyDescent="0.2"/>
    <row r="29081" x14ac:dyDescent="0.2"/>
    <row r="29082" x14ac:dyDescent="0.2"/>
    <row r="29083" x14ac:dyDescent="0.2"/>
    <row r="29084" x14ac:dyDescent="0.2"/>
    <row r="29085" x14ac:dyDescent="0.2"/>
    <row r="29086" x14ac:dyDescent="0.2"/>
    <row r="29087" x14ac:dyDescent="0.2"/>
    <row r="29088" x14ac:dyDescent="0.2"/>
    <row r="29089" x14ac:dyDescent="0.2"/>
    <row r="29090" x14ac:dyDescent="0.2"/>
    <row r="29091" x14ac:dyDescent="0.2"/>
    <row r="29092" x14ac:dyDescent="0.2"/>
    <row r="29093" x14ac:dyDescent="0.2"/>
    <row r="29094" x14ac:dyDescent="0.2"/>
    <row r="29095" x14ac:dyDescent="0.2"/>
    <row r="29096" x14ac:dyDescent="0.2"/>
    <row r="29097" x14ac:dyDescent="0.2"/>
    <row r="29098" x14ac:dyDescent="0.2"/>
    <row r="29099" x14ac:dyDescent="0.2"/>
    <row r="29100" x14ac:dyDescent="0.2"/>
    <row r="29101" x14ac:dyDescent="0.2"/>
    <row r="29102" x14ac:dyDescent="0.2"/>
    <row r="29103" x14ac:dyDescent="0.2"/>
    <row r="29104" x14ac:dyDescent="0.2"/>
    <row r="29105" x14ac:dyDescent="0.2"/>
    <row r="29106" x14ac:dyDescent="0.2"/>
    <row r="29107" x14ac:dyDescent="0.2"/>
    <row r="29108" x14ac:dyDescent="0.2"/>
    <row r="29109" x14ac:dyDescent="0.2"/>
    <row r="29110" x14ac:dyDescent="0.2"/>
    <row r="29111" x14ac:dyDescent="0.2"/>
    <row r="29112" x14ac:dyDescent="0.2"/>
    <row r="29113" x14ac:dyDescent="0.2"/>
    <row r="29114" x14ac:dyDescent="0.2"/>
    <row r="29115" x14ac:dyDescent="0.2"/>
    <row r="29116" x14ac:dyDescent="0.2"/>
    <row r="29117" x14ac:dyDescent="0.2"/>
    <row r="29118" x14ac:dyDescent="0.2"/>
    <row r="29119" x14ac:dyDescent="0.2"/>
    <row r="29120" x14ac:dyDescent="0.2"/>
    <row r="29121" x14ac:dyDescent="0.2"/>
    <row r="29122" x14ac:dyDescent="0.2"/>
    <row r="29123" x14ac:dyDescent="0.2"/>
    <row r="29124" x14ac:dyDescent="0.2"/>
    <row r="29125" x14ac:dyDescent="0.2"/>
    <row r="29126" x14ac:dyDescent="0.2"/>
    <row r="29127" x14ac:dyDescent="0.2"/>
    <row r="29128" x14ac:dyDescent="0.2"/>
    <row r="29129" x14ac:dyDescent="0.2"/>
    <row r="29130" x14ac:dyDescent="0.2"/>
    <row r="29131" x14ac:dyDescent="0.2"/>
    <row r="29132" x14ac:dyDescent="0.2"/>
    <row r="29133" x14ac:dyDescent="0.2"/>
    <row r="29134" x14ac:dyDescent="0.2"/>
    <row r="29135" x14ac:dyDescent="0.2"/>
    <row r="29136" x14ac:dyDescent="0.2"/>
    <row r="29137" x14ac:dyDescent="0.2"/>
    <row r="29138" x14ac:dyDescent="0.2"/>
    <row r="29139" x14ac:dyDescent="0.2"/>
    <row r="29140" x14ac:dyDescent="0.2"/>
    <row r="29141" x14ac:dyDescent="0.2"/>
    <row r="29142" x14ac:dyDescent="0.2"/>
    <row r="29143" x14ac:dyDescent="0.2"/>
    <row r="29144" x14ac:dyDescent="0.2"/>
    <row r="29145" x14ac:dyDescent="0.2"/>
    <row r="29146" x14ac:dyDescent="0.2"/>
    <row r="29147" x14ac:dyDescent="0.2"/>
    <row r="29148" x14ac:dyDescent="0.2"/>
    <row r="29149" x14ac:dyDescent="0.2"/>
    <row r="29150" x14ac:dyDescent="0.2"/>
    <row r="29151" x14ac:dyDescent="0.2"/>
    <row r="29152" x14ac:dyDescent="0.2"/>
    <row r="29153" x14ac:dyDescent="0.2"/>
    <row r="29154" x14ac:dyDescent="0.2"/>
    <row r="29155" x14ac:dyDescent="0.2"/>
    <row r="29156" x14ac:dyDescent="0.2"/>
    <row r="29157" x14ac:dyDescent="0.2"/>
    <row r="29158" x14ac:dyDescent="0.2"/>
    <row r="29159" x14ac:dyDescent="0.2"/>
    <row r="29160" x14ac:dyDescent="0.2"/>
    <row r="29161" x14ac:dyDescent="0.2"/>
    <row r="29162" x14ac:dyDescent="0.2"/>
    <row r="29163" x14ac:dyDescent="0.2"/>
    <row r="29164" x14ac:dyDescent="0.2"/>
    <row r="29165" x14ac:dyDescent="0.2"/>
    <row r="29166" x14ac:dyDescent="0.2"/>
    <row r="29167" x14ac:dyDescent="0.2"/>
    <row r="29168" x14ac:dyDescent="0.2"/>
    <row r="29169" x14ac:dyDescent="0.2"/>
    <row r="29170" x14ac:dyDescent="0.2"/>
    <row r="29171" x14ac:dyDescent="0.2"/>
    <row r="29172" x14ac:dyDescent="0.2"/>
    <row r="29173" x14ac:dyDescent="0.2"/>
    <row r="29174" x14ac:dyDescent="0.2"/>
    <row r="29175" x14ac:dyDescent="0.2"/>
    <row r="29176" x14ac:dyDescent="0.2"/>
    <row r="29177" x14ac:dyDescent="0.2"/>
    <row r="29178" x14ac:dyDescent="0.2"/>
    <row r="29179" x14ac:dyDescent="0.2"/>
    <row r="29180" x14ac:dyDescent="0.2"/>
    <row r="29181" x14ac:dyDescent="0.2"/>
    <row r="29182" x14ac:dyDescent="0.2"/>
    <row r="29183" x14ac:dyDescent="0.2"/>
    <row r="29184" x14ac:dyDescent="0.2"/>
    <row r="29185" x14ac:dyDescent="0.2"/>
    <row r="29186" x14ac:dyDescent="0.2"/>
    <row r="29187" x14ac:dyDescent="0.2"/>
    <row r="29188" x14ac:dyDescent="0.2"/>
    <row r="29189" x14ac:dyDescent="0.2"/>
    <row r="29190" x14ac:dyDescent="0.2"/>
    <row r="29191" x14ac:dyDescent="0.2"/>
    <row r="29192" x14ac:dyDescent="0.2"/>
    <row r="29193" x14ac:dyDescent="0.2"/>
    <row r="29194" x14ac:dyDescent="0.2"/>
    <row r="29195" x14ac:dyDescent="0.2"/>
    <row r="29196" x14ac:dyDescent="0.2"/>
    <row r="29197" x14ac:dyDescent="0.2"/>
    <row r="29198" x14ac:dyDescent="0.2"/>
    <row r="29199" x14ac:dyDescent="0.2"/>
    <row r="29200" x14ac:dyDescent="0.2"/>
    <row r="29201" x14ac:dyDescent="0.2"/>
    <row r="29202" x14ac:dyDescent="0.2"/>
    <row r="29203" x14ac:dyDescent="0.2"/>
    <row r="29204" x14ac:dyDescent="0.2"/>
    <row r="29205" x14ac:dyDescent="0.2"/>
    <row r="29206" x14ac:dyDescent="0.2"/>
    <row r="29207" x14ac:dyDescent="0.2"/>
    <row r="29208" x14ac:dyDescent="0.2"/>
    <row r="29209" x14ac:dyDescent="0.2"/>
    <row r="29210" x14ac:dyDescent="0.2"/>
    <row r="29211" x14ac:dyDescent="0.2"/>
    <row r="29212" x14ac:dyDescent="0.2"/>
    <row r="29213" x14ac:dyDescent="0.2"/>
    <row r="29214" x14ac:dyDescent="0.2"/>
    <row r="29215" x14ac:dyDescent="0.2"/>
    <row r="29216" x14ac:dyDescent="0.2"/>
    <row r="29217" x14ac:dyDescent="0.2"/>
    <row r="29218" x14ac:dyDescent="0.2"/>
    <row r="29219" x14ac:dyDescent="0.2"/>
    <row r="29220" x14ac:dyDescent="0.2"/>
    <row r="29221" x14ac:dyDescent="0.2"/>
    <row r="29222" x14ac:dyDescent="0.2"/>
    <row r="29223" x14ac:dyDescent="0.2"/>
    <row r="29224" x14ac:dyDescent="0.2"/>
    <row r="29225" x14ac:dyDescent="0.2"/>
    <row r="29226" x14ac:dyDescent="0.2"/>
    <row r="29227" x14ac:dyDescent="0.2"/>
    <row r="29228" x14ac:dyDescent="0.2"/>
    <row r="29229" x14ac:dyDescent="0.2"/>
    <row r="29230" x14ac:dyDescent="0.2"/>
    <row r="29231" x14ac:dyDescent="0.2"/>
    <row r="29232" x14ac:dyDescent="0.2"/>
    <row r="29233" x14ac:dyDescent="0.2"/>
    <row r="29234" x14ac:dyDescent="0.2"/>
    <row r="29235" x14ac:dyDescent="0.2"/>
    <row r="29236" x14ac:dyDescent="0.2"/>
    <row r="29237" x14ac:dyDescent="0.2"/>
    <row r="29238" x14ac:dyDescent="0.2"/>
    <row r="29239" x14ac:dyDescent="0.2"/>
    <row r="29240" x14ac:dyDescent="0.2"/>
    <row r="29241" x14ac:dyDescent="0.2"/>
    <row r="29242" x14ac:dyDescent="0.2"/>
    <row r="29243" x14ac:dyDescent="0.2"/>
    <row r="29244" x14ac:dyDescent="0.2"/>
    <row r="29245" x14ac:dyDescent="0.2"/>
    <row r="29246" x14ac:dyDescent="0.2"/>
    <row r="29247" x14ac:dyDescent="0.2"/>
    <row r="29248" x14ac:dyDescent="0.2"/>
    <row r="29249" x14ac:dyDescent="0.2"/>
    <row r="29250" x14ac:dyDescent="0.2"/>
    <row r="29251" x14ac:dyDescent="0.2"/>
    <row r="29252" x14ac:dyDescent="0.2"/>
    <row r="29253" x14ac:dyDescent="0.2"/>
    <row r="29254" x14ac:dyDescent="0.2"/>
    <row r="29255" x14ac:dyDescent="0.2"/>
    <row r="29256" x14ac:dyDescent="0.2"/>
    <row r="29257" x14ac:dyDescent="0.2"/>
    <row r="29258" x14ac:dyDescent="0.2"/>
    <row r="29259" x14ac:dyDescent="0.2"/>
    <row r="29260" x14ac:dyDescent="0.2"/>
    <row r="29261" x14ac:dyDescent="0.2"/>
    <row r="29262" x14ac:dyDescent="0.2"/>
    <row r="29263" x14ac:dyDescent="0.2"/>
    <row r="29264" x14ac:dyDescent="0.2"/>
    <row r="29265" x14ac:dyDescent="0.2"/>
    <row r="29266" x14ac:dyDescent="0.2"/>
    <row r="29267" x14ac:dyDescent="0.2"/>
    <row r="29268" x14ac:dyDescent="0.2"/>
    <row r="29269" x14ac:dyDescent="0.2"/>
    <row r="29270" x14ac:dyDescent="0.2"/>
    <row r="29271" x14ac:dyDescent="0.2"/>
    <row r="29272" x14ac:dyDescent="0.2"/>
    <row r="29273" x14ac:dyDescent="0.2"/>
    <row r="29274" x14ac:dyDescent="0.2"/>
    <row r="29275" x14ac:dyDescent="0.2"/>
    <row r="29276" x14ac:dyDescent="0.2"/>
    <row r="29277" x14ac:dyDescent="0.2"/>
    <row r="29278" x14ac:dyDescent="0.2"/>
    <row r="29279" x14ac:dyDescent="0.2"/>
    <row r="29280" x14ac:dyDescent="0.2"/>
    <row r="29281" x14ac:dyDescent="0.2"/>
    <row r="29282" x14ac:dyDescent="0.2"/>
    <row r="29283" x14ac:dyDescent="0.2"/>
    <row r="29284" x14ac:dyDescent="0.2"/>
    <row r="29285" x14ac:dyDescent="0.2"/>
    <row r="29286" x14ac:dyDescent="0.2"/>
    <row r="29287" x14ac:dyDescent="0.2"/>
    <row r="29288" x14ac:dyDescent="0.2"/>
    <row r="29289" x14ac:dyDescent="0.2"/>
    <row r="29290" x14ac:dyDescent="0.2"/>
    <row r="29291" x14ac:dyDescent="0.2"/>
    <row r="29292" x14ac:dyDescent="0.2"/>
    <row r="29293" x14ac:dyDescent="0.2"/>
    <row r="29294" x14ac:dyDescent="0.2"/>
    <row r="29295" x14ac:dyDescent="0.2"/>
    <row r="29296" x14ac:dyDescent="0.2"/>
    <row r="29297" x14ac:dyDescent="0.2"/>
    <row r="29298" x14ac:dyDescent="0.2"/>
    <row r="29299" x14ac:dyDescent="0.2"/>
    <row r="29300" x14ac:dyDescent="0.2"/>
    <row r="29301" x14ac:dyDescent="0.2"/>
    <row r="29302" x14ac:dyDescent="0.2"/>
    <row r="29303" x14ac:dyDescent="0.2"/>
    <row r="29304" x14ac:dyDescent="0.2"/>
    <row r="29305" x14ac:dyDescent="0.2"/>
    <row r="29306" x14ac:dyDescent="0.2"/>
    <row r="29307" x14ac:dyDescent="0.2"/>
    <row r="29308" x14ac:dyDescent="0.2"/>
    <row r="29309" x14ac:dyDescent="0.2"/>
    <row r="29310" x14ac:dyDescent="0.2"/>
    <row r="29311" x14ac:dyDescent="0.2"/>
    <row r="29312" x14ac:dyDescent="0.2"/>
    <row r="29313" x14ac:dyDescent="0.2"/>
    <row r="29314" x14ac:dyDescent="0.2"/>
    <row r="29315" x14ac:dyDescent="0.2"/>
    <row r="29316" x14ac:dyDescent="0.2"/>
    <row r="29317" x14ac:dyDescent="0.2"/>
    <row r="29318" x14ac:dyDescent="0.2"/>
    <row r="29319" x14ac:dyDescent="0.2"/>
    <row r="29320" x14ac:dyDescent="0.2"/>
    <row r="29321" x14ac:dyDescent="0.2"/>
    <row r="29322" x14ac:dyDescent="0.2"/>
    <row r="29323" x14ac:dyDescent="0.2"/>
    <row r="29324" x14ac:dyDescent="0.2"/>
    <row r="29325" x14ac:dyDescent="0.2"/>
    <row r="29326" x14ac:dyDescent="0.2"/>
    <row r="29327" x14ac:dyDescent="0.2"/>
    <row r="29328" x14ac:dyDescent="0.2"/>
    <row r="29329" x14ac:dyDescent="0.2"/>
    <row r="29330" x14ac:dyDescent="0.2"/>
    <row r="29331" x14ac:dyDescent="0.2"/>
    <row r="29332" x14ac:dyDescent="0.2"/>
    <row r="29333" x14ac:dyDescent="0.2"/>
    <row r="29334" x14ac:dyDescent="0.2"/>
    <row r="29335" x14ac:dyDescent="0.2"/>
    <row r="29336" x14ac:dyDescent="0.2"/>
    <row r="29337" x14ac:dyDescent="0.2"/>
    <row r="29338" x14ac:dyDescent="0.2"/>
    <row r="29339" x14ac:dyDescent="0.2"/>
    <row r="29340" x14ac:dyDescent="0.2"/>
    <row r="29341" x14ac:dyDescent="0.2"/>
    <row r="29342" x14ac:dyDescent="0.2"/>
    <row r="29343" x14ac:dyDescent="0.2"/>
    <row r="29344" x14ac:dyDescent="0.2"/>
    <row r="29345" x14ac:dyDescent="0.2"/>
    <row r="29346" x14ac:dyDescent="0.2"/>
    <row r="29347" x14ac:dyDescent="0.2"/>
    <row r="29348" x14ac:dyDescent="0.2"/>
    <row r="29349" x14ac:dyDescent="0.2"/>
    <row r="29350" x14ac:dyDescent="0.2"/>
    <row r="29351" x14ac:dyDescent="0.2"/>
    <row r="29352" x14ac:dyDescent="0.2"/>
    <row r="29353" x14ac:dyDescent="0.2"/>
    <row r="29354" x14ac:dyDescent="0.2"/>
    <row r="29355" x14ac:dyDescent="0.2"/>
    <row r="29356" x14ac:dyDescent="0.2"/>
    <row r="29357" x14ac:dyDescent="0.2"/>
    <row r="29358" x14ac:dyDescent="0.2"/>
    <row r="29359" x14ac:dyDescent="0.2"/>
    <row r="29360" x14ac:dyDescent="0.2"/>
    <row r="29361" x14ac:dyDescent="0.2"/>
    <row r="29362" x14ac:dyDescent="0.2"/>
    <row r="29363" x14ac:dyDescent="0.2"/>
    <row r="29364" x14ac:dyDescent="0.2"/>
    <row r="29365" x14ac:dyDescent="0.2"/>
    <row r="29366" x14ac:dyDescent="0.2"/>
    <row r="29367" x14ac:dyDescent="0.2"/>
    <row r="29368" x14ac:dyDescent="0.2"/>
    <row r="29369" x14ac:dyDescent="0.2"/>
    <row r="29370" x14ac:dyDescent="0.2"/>
    <row r="29371" x14ac:dyDescent="0.2"/>
    <row r="29372" x14ac:dyDescent="0.2"/>
    <row r="29373" x14ac:dyDescent="0.2"/>
    <row r="29374" x14ac:dyDescent="0.2"/>
    <row r="29375" x14ac:dyDescent="0.2"/>
    <row r="29376" x14ac:dyDescent="0.2"/>
    <row r="29377" x14ac:dyDescent="0.2"/>
    <row r="29378" x14ac:dyDescent="0.2"/>
    <row r="29379" x14ac:dyDescent="0.2"/>
    <row r="29380" x14ac:dyDescent="0.2"/>
    <row r="29381" x14ac:dyDescent="0.2"/>
    <row r="29382" x14ac:dyDescent="0.2"/>
    <row r="29383" x14ac:dyDescent="0.2"/>
    <row r="29384" x14ac:dyDescent="0.2"/>
    <row r="29385" x14ac:dyDescent="0.2"/>
    <row r="29386" x14ac:dyDescent="0.2"/>
    <row r="29387" x14ac:dyDescent="0.2"/>
    <row r="29388" x14ac:dyDescent="0.2"/>
    <row r="29389" x14ac:dyDescent="0.2"/>
    <row r="29390" x14ac:dyDescent="0.2"/>
    <row r="29391" x14ac:dyDescent="0.2"/>
    <row r="29392" x14ac:dyDescent="0.2"/>
    <row r="29393" x14ac:dyDescent="0.2"/>
    <row r="29394" x14ac:dyDescent="0.2"/>
    <row r="29395" x14ac:dyDescent="0.2"/>
    <row r="29396" x14ac:dyDescent="0.2"/>
    <row r="29397" x14ac:dyDescent="0.2"/>
    <row r="29398" x14ac:dyDescent="0.2"/>
    <row r="29399" x14ac:dyDescent="0.2"/>
    <row r="29400" x14ac:dyDescent="0.2"/>
    <row r="29401" x14ac:dyDescent="0.2"/>
    <row r="29402" x14ac:dyDescent="0.2"/>
    <row r="29403" x14ac:dyDescent="0.2"/>
    <row r="29404" x14ac:dyDescent="0.2"/>
    <row r="29405" x14ac:dyDescent="0.2"/>
    <row r="29406" x14ac:dyDescent="0.2"/>
    <row r="29407" x14ac:dyDescent="0.2"/>
    <row r="29408" x14ac:dyDescent="0.2"/>
    <row r="29409" x14ac:dyDescent="0.2"/>
    <row r="29410" x14ac:dyDescent="0.2"/>
    <row r="29411" x14ac:dyDescent="0.2"/>
    <row r="29412" x14ac:dyDescent="0.2"/>
    <row r="29413" x14ac:dyDescent="0.2"/>
    <row r="29414" x14ac:dyDescent="0.2"/>
    <row r="29415" x14ac:dyDescent="0.2"/>
    <row r="29416" x14ac:dyDescent="0.2"/>
    <row r="29417" x14ac:dyDescent="0.2"/>
    <row r="29418" x14ac:dyDescent="0.2"/>
    <row r="29419" x14ac:dyDescent="0.2"/>
    <row r="29420" x14ac:dyDescent="0.2"/>
    <row r="29421" x14ac:dyDescent="0.2"/>
    <row r="29422" x14ac:dyDescent="0.2"/>
    <row r="29423" x14ac:dyDescent="0.2"/>
    <row r="29424" x14ac:dyDescent="0.2"/>
    <row r="29425" x14ac:dyDescent="0.2"/>
    <row r="29426" x14ac:dyDescent="0.2"/>
    <row r="29427" x14ac:dyDescent="0.2"/>
    <row r="29428" x14ac:dyDescent="0.2"/>
    <row r="29429" x14ac:dyDescent="0.2"/>
    <row r="29430" x14ac:dyDescent="0.2"/>
    <row r="29431" x14ac:dyDescent="0.2"/>
    <row r="29432" x14ac:dyDescent="0.2"/>
    <row r="29433" x14ac:dyDescent="0.2"/>
    <row r="29434" x14ac:dyDescent="0.2"/>
    <row r="29435" x14ac:dyDescent="0.2"/>
    <row r="29436" x14ac:dyDescent="0.2"/>
    <row r="29437" x14ac:dyDescent="0.2"/>
    <row r="29438" x14ac:dyDescent="0.2"/>
    <row r="29439" x14ac:dyDescent="0.2"/>
    <row r="29440" x14ac:dyDescent="0.2"/>
    <row r="29441" x14ac:dyDescent="0.2"/>
    <row r="29442" x14ac:dyDescent="0.2"/>
    <row r="29443" x14ac:dyDescent="0.2"/>
    <row r="29444" x14ac:dyDescent="0.2"/>
    <row r="29445" x14ac:dyDescent="0.2"/>
    <row r="29446" x14ac:dyDescent="0.2"/>
    <row r="29447" x14ac:dyDescent="0.2"/>
    <row r="29448" x14ac:dyDescent="0.2"/>
    <row r="29449" x14ac:dyDescent="0.2"/>
    <row r="29450" x14ac:dyDescent="0.2"/>
    <row r="29451" x14ac:dyDescent="0.2"/>
    <row r="29452" x14ac:dyDescent="0.2"/>
    <row r="29453" x14ac:dyDescent="0.2"/>
    <row r="29454" x14ac:dyDescent="0.2"/>
    <row r="29455" x14ac:dyDescent="0.2"/>
    <row r="29456" x14ac:dyDescent="0.2"/>
    <row r="29457" x14ac:dyDescent="0.2"/>
    <row r="29458" x14ac:dyDescent="0.2"/>
    <row r="29459" x14ac:dyDescent="0.2"/>
    <row r="29460" x14ac:dyDescent="0.2"/>
    <row r="29461" x14ac:dyDescent="0.2"/>
    <row r="29462" x14ac:dyDescent="0.2"/>
    <row r="29463" x14ac:dyDescent="0.2"/>
    <row r="29464" x14ac:dyDescent="0.2"/>
    <row r="29465" x14ac:dyDescent="0.2"/>
    <row r="29466" x14ac:dyDescent="0.2"/>
    <row r="29467" x14ac:dyDescent="0.2"/>
    <row r="29468" x14ac:dyDescent="0.2"/>
    <row r="29469" x14ac:dyDescent="0.2"/>
    <row r="29470" x14ac:dyDescent="0.2"/>
    <row r="29471" x14ac:dyDescent="0.2"/>
    <row r="29472" x14ac:dyDescent="0.2"/>
    <row r="29473" x14ac:dyDescent="0.2"/>
    <row r="29474" x14ac:dyDescent="0.2"/>
    <row r="29475" x14ac:dyDescent="0.2"/>
    <row r="29476" x14ac:dyDescent="0.2"/>
    <row r="29477" x14ac:dyDescent="0.2"/>
    <row r="29478" x14ac:dyDescent="0.2"/>
    <row r="29479" x14ac:dyDescent="0.2"/>
    <row r="29480" x14ac:dyDescent="0.2"/>
    <row r="29481" x14ac:dyDescent="0.2"/>
    <row r="29482" x14ac:dyDescent="0.2"/>
    <row r="29483" x14ac:dyDescent="0.2"/>
    <row r="29484" x14ac:dyDescent="0.2"/>
    <row r="29485" x14ac:dyDescent="0.2"/>
    <row r="29486" x14ac:dyDescent="0.2"/>
    <row r="29487" x14ac:dyDescent="0.2"/>
    <row r="29488" x14ac:dyDescent="0.2"/>
    <row r="29489" x14ac:dyDescent="0.2"/>
    <row r="29490" x14ac:dyDescent="0.2"/>
    <row r="29491" x14ac:dyDescent="0.2"/>
    <row r="29492" x14ac:dyDescent="0.2"/>
    <row r="29493" x14ac:dyDescent="0.2"/>
    <row r="29494" x14ac:dyDescent="0.2"/>
    <row r="29495" x14ac:dyDescent="0.2"/>
    <row r="29496" x14ac:dyDescent="0.2"/>
    <row r="29497" x14ac:dyDescent="0.2"/>
    <row r="29498" x14ac:dyDescent="0.2"/>
    <row r="29499" x14ac:dyDescent="0.2"/>
    <row r="29500" x14ac:dyDescent="0.2"/>
    <row r="29501" x14ac:dyDescent="0.2"/>
    <row r="29502" x14ac:dyDescent="0.2"/>
    <row r="29503" x14ac:dyDescent="0.2"/>
    <row r="29504" x14ac:dyDescent="0.2"/>
    <row r="29505" x14ac:dyDescent="0.2"/>
    <row r="29506" x14ac:dyDescent="0.2"/>
    <row r="29507" x14ac:dyDescent="0.2"/>
    <row r="29508" x14ac:dyDescent="0.2"/>
    <row r="29509" x14ac:dyDescent="0.2"/>
    <row r="29510" x14ac:dyDescent="0.2"/>
    <row r="29511" x14ac:dyDescent="0.2"/>
    <row r="29512" x14ac:dyDescent="0.2"/>
    <row r="29513" x14ac:dyDescent="0.2"/>
    <row r="29514" x14ac:dyDescent="0.2"/>
    <row r="29515" x14ac:dyDescent="0.2"/>
    <row r="29516" x14ac:dyDescent="0.2"/>
    <row r="29517" x14ac:dyDescent="0.2"/>
    <row r="29518" x14ac:dyDescent="0.2"/>
    <row r="29519" x14ac:dyDescent="0.2"/>
    <row r="29520" x14ac:dyDescent="0.2"/>
    <row r="29521" x14ac:dyDescent="0.2"/>
    <row r="29522" x14ac:dyDescent="0.2"/>
    <row r="29523" x14ac:dyDescent="0.2"/>
    <row r="29524" x14ac:dyDescent="0.2"/>
    <row r="29525" x14ac:dyDescent="0.2"/>
    <row r="29526" x14ac:dyDescent="0.2"/>
    <row r="29527" x14ac:dyDescent="0.2"/>
    <row r="29528" x14ac:dyDescent="0.2"/>
    <row r="29529" x14ac:dyDescent="0.2"/>
    <row r="29530" x14ac:dyDescent="0.2"/>
    <row r="29531" x14ac:dyDescent="0.2"/>
    <row r="29532" x14ac:dyDescent="0.2"/>
    <row r="29533" x14ac:dyDescent="0.2"/>
    <row r="29534" x14ac:dyDescent="0.2"/>
    <row r="29535" x14ac:dyDescent="0.2"/>
    <row r="29536" x14ac:dyDescent="0.2"/>
    <row r="29537" x14ac:dyDescent="0.2"/>
    <row r="29538" x14ac:dyDescent="0.2"/>
    <row r="29539" x14ac:dyDescent="0.2"/>
    <row r="29540" x14ac:dyDescent="0.2"/>
    <row r="29541" x14ac:dyDescent="0.2"/>
    <row r="29542" x14ac:dyDescent="0.2"/>
    <row r="29543" x14ac:dyDescent="0.2"/>
    <row r="29544" x14ac:dyDescent="0.2"/>
    <row r="29545" x14ac:dyDescent="0.2"/>
    <row r="29546" x14ac:dyDescent="0.2"/>
    <row r="29547" x14ac:dyDescent="0.2"/>
    <row r="29548" x14ac:dyDescent="0.2"/>
    <row r="29549" x14ac:dyDescent="0.2"/>
    <row r="29550" x14ac:dyDescent="0.2"/>
    <row r="29551" x14ac:dyDescent="0.2"/>
    <row r="29552" x14ac:dyDescent="0.2"/>
    <row r="29553" x14ac:dyDescent="0.2"/>
    <row r="29554" x14ac:dyDescent="0.2"/>
    <row r="29555" x14ac:dyDescent="0.2"/>
    <row r="29556" x14ac:dyDescent="0.2"/>
    <row r="29557" x14ac:dyDescent="0.2"/>
    <row r="29558" x14ac:dyDescent="0.2"/>
    <row r="29559" x14ac:dyDescent="0.2"/>
    <row r="29560" x14ac:dyDescent="0.2"/>
    <row r="29561" x14ac:dyDescent="0.2"/>
    <row r="29562" x14ac:dyDescent="0.2"/>
    <row r="29563" x14ac:dyDescent="0.2"/>
    <row r="29564" x14ac:dyDescent="0.2"/>
    <row r="29565" x14ac:dyDescent="0.2"/>
    <row r="29566" x14ac:dyDescent="0.2"/>
    <row r="29567" x14ac:dyDescent="0.2"/>
    <row r="29568" x14ac:dyDescent="0.2"/>
    <row r="29569" x14ac:dyDescent="0.2"/>
    <row r="29570" x14ac:dyDescent="0.2"/>
    <row r="29571" x14ac:dyDescent="0.2"/>
    <row r="29572" x14ac:dyDescent="0.2"/>
    <row r="29573" x14ac:dyDescent="0.2"/>
    <row r="29574" x14ac:dyDescent="0.2"/>
    <row r="29575" x14ac:dyDescent="0.2"/>
    <row r="29576" x14ac:dyDescent="0.2"/>
    <row r="29577" x14ac:dyDescent="0.2"/>
    <row r="29578" x14ac:dyDescent="0.2"/>
    <row r="29579" x14ac:dyDescent="0.2"/>
    <row r="29580" x14ac:dyDescent="0.2"/>
    <row r="29581" x14ac:dyDescent="0.2"/>
    <row r="29582" x14ac:dyDescent="0.2"/>
    <row r="29583" x14ac:dyDescent="0.2"/>
    <row r="29584" x14ac:dyDescent="0.2"/>
    <row r="29585" x14ac:dyDescent="0.2"/>
    <row r="29586" x14ac:dyDescent="0.2"/>
    <row r="29587" x14ac:dyDescent="0.2"/>
    <row r="29588" x14ac:dyDescent="0.2"/>
    <row r="29589" x14ac:dyDescent="0.2"/>
    <row r="29590" x14ac:dyDescent="0.2"/>
    <row r="29591" x14ac:dyDescent="0.2"/>
    <row r="29592" x14ac:dyDescent="0.2"/>
    <row r="29593" x14ac:dyDescent="0.2"/>
    <row r="29594" x14ac:dyDescent="0.2"/>
    <row r="29595" x14ac:dyDescent="0.2"/>
    <row r="29596" x14ac:dyDescent="0.2"/>
    <row r="29597" x14ac:dyDescent="0.2"/>
    <row r="29598" x14ac:dyDescent="0.2"/>
    <row r="29599" x14ac:dyDescent="0.2"/>
    <row r="29600" x14ac:dyDescent="0.2"/>
    <row r="29601" x14ac:dyDescent="0.2"/>
    <row r="29602" x14ac:dyDescent="0.2"/>
    <row r="29603" x14ac:dyDescent="0.2"/>
    <row r="29604" x14ac:dyDescent="0.2"/>
    <row r="29605" x14ac:dyDescent="0.2"/>
    <row r="29606" x14ac:dyDescent="0.2"/>
    <row r="29607" x14ac:dyDescent="0.2"/>
    <row r="29608" x14ac:dyDescent="0.2"/>
    <row r="29609" x14ac:dyDescent="0.2"/>
    <row r="29610" x14ac:dyDescent="0.2"/>
    <row r="29611" x14ac:dyDescent="0.2"/>
    <row r="29612" x14ac:dyDescent="0.2"/>
    <row r="29613" x14ac:dyDescent="0.2"/>
    <row r="29614" x14ac:dyDescent="0.2"/>
    <row r="29615" x14ac:dyDescent="0.2"/>
    <row r="29616" x14ac:dyDescent="0.2"/>
    <row r="29617" x14ac:dyDescent="0.2"/>
    <row r="29618" x14ac:dyDescent="0.2"/>
    <row r="29619" x14ac:dyDescent="0.2"/>
    <row r="29620" x14ac:dyDescent="0.2"/>
    <row r="29621" x14ac:dyDescent="0.2"/>
    <row r="29622" x14ac:dyDescent="0.2"/>
    <row r="29623" x14ac:dyDescent="0.2"/>
    <row r="29624" x14ac:dyDescent="0.2"/>
    <row r="29625" x14ac:dyDescent="0.2"/>
    <row r="29626" x14ac:dyDescent="0.2"/>
    <row r="29627" x14ac:dyDescent="0.2"/>
    <row r="29628" x14ac:dyDescent="0.2"/>
    <row r="29629" x14ac:dyDescent="0.2"/>
    <row r="29630" x14ac:dyDescent="0.2"/>
    <row r="29631" x14ac:dyDescent="0.2"/>
    <row r="29632" x14ac:dyDescent="0.2"/>
    <row r="29633" x14ac:dyDescent="0.2"/>
    <row r="29634" x14ac:dyDescent="0.2"/>
    <row r="29635" x14ac:dyDescent="0.2"/>
    <row r="29636" x14ac:dyDescent="0.2"/>
    <row r="29637" x14ac:dyDescent="0.2"/>
    <row r="29638" x14ac:dyDescent="0.2"/>
    <row r="29639" x14ac:dyDescent="0.2"/>
    <row r="29640" x14ac:dyDescent="0.2"/>
    <row r="29641" x14ac:dyDescent="0.2"/>
    <row r="29642" x14ac:dyDescent="0.2"/>
    <row r="29643" x14ac:dyDescent="0.2"/>
    <row r="29644" x14ac:dyDescent="0.2"/>
    <row r="29645" x14ac:dyDescent="0.2"/>
    <row r="29646" x14ac:dyDescent="0.2"/>
    <row r="29647" x14ac:dyDescent="0.2"/>
    <row r="29648" x14ac:dyDescent="0.2"/>
    <row r="29649" x14ac:dyDescent="0.2"/>
    <row r="29650" x14ac:dyDescent="0.2"/>
    <row r="29651" x14ac:dyDescent="0.2"/>
    <row r="29652" x14ac:dyDescent="0.2"/>
    <row r="29653" x14ac:dyDescent="0.2"/>
    <row r="29654" x14ac:dyDescent="0.2"/>
    <row r="29655" x14ac:dyDescent="0.2"/>
    <row r="29656" x14ac:dyDescent="0.2"/>
    <row r="29657" x14ac:dyDescent="0.2"/>
    <row r="29658" x14ac:dyDescent="0.2"/>
    <row r="29659" x14ac:dyDescent="0.2"/>
    <row r="29660" x14ac:dyDescent="0.2"/>
    <row r="29661" x14ac:dyDescent="0.2"/>
    <row r="29662" x14ac:dyDescent="0.2"/>
    <row r="29663" x14ac:dyDescent="0.2"/>
    <row r="29664" x14ac:dyDescent="0.2"/>
    <row r="29665" x14ac:dyDescent="0.2"/>
    <row r="29666" x14ac:dyDescent="0.2"/>
    <row r="29667" x14ac:dyDescent="0.2"/>
    <row r="29668" x14ac:dyDescent="0.2"/>
    <row r="29669" x14ac:dyDescent="0.2"/>
    <row r="29670" x14ac:dyDescent="0.2"/>
    <row r="29671" x14ac:dyDescent="0.2"/>
    <row r="29672" x14ac:dyDescent="0.2"/>
    <row r="29673" x14ac:dyDescent="0.2"/>
    <row r="29674" x14ac:dyDescent="0.2"/>
    <row r="29675" x14ac:dyDescent="0.2"/>
    <row r="29676" x14ac:dyDescent="0.2"/>
    <row r="29677" x14ac:dyDescent="0.2"/>
    <row r="29678" x14ac:dyDescent="0.2"/>
    <row r="29679" x14ac:dyDescent="0.2"/>
    <row r="29680" x14ac:dyDescent="0.2"/>
    <row r="29681" x14ac:dyDescent="0.2"/>
    <row r="29682" x14ac:dyDescent="0.2"/>
    <row r="29683" x14ac:dyDescent="0.2"/>
    <row r="29684" x14ac:dyDescent="0.2"/>
    <row r="29685" x14ac:dyDescent="0.2"/>
    <row r="29686" x14ac:dyDescent="0.2"/>
    <row r="29687" x14ac:dyDescent="0.2"/>
    <row r="29688" x14ac:dyDescent="0.2"/>
    <row r="29689" x14ac:dyDescent="0.2"/>
    <row r="29690" x14ac:dyDescent="0.2"/>
    <row r="29691" x14ac:dyDescent="0.2"/>
    <row r="29692" x14ac:dyDescent="0.2"/>
    <row r="29693" x14ac:dyDescent="0.2"/>
    <row r="29694" x14ac:dyDescent="0.2"/>
    <row r="29695" x14ac:dyDescent="0.2"/>
    <row r="29696" x14ac:dyDescent="0.2"/>
    <row r="29697" x14ac:dyDescent="0.2"/>
    <row r="29698" x14ac:dyDescent="0.2"/>
    <row r="29699" x14ac:dyDescent="0.2"/>
    <row r="29700" x14ac:dyDescent="0.2"/>
    <row r="29701" x14ac:dyDescent="0.2"/>
    <row r="29702" x14ac:dyDescent="0.2"/>
    <row r="29703" x14ac:dyDescent="0.2"/>
    <row r="29704" x14ac:dyDescent="0.2"/>
    <row r="29705" x14ac:dyDescent="0.2"/>
    <row r="29706" x14ac:dyDescent="0.2"/>
    <row r="29707" x14ac:dyDescent="0.2"/>
    <row r="29708" x14ac:dyDescent="0.2"/>
    <row r="29709" x14ac:dyDescent="0.2"/>
    <row r="29710" x14ac:dyDescent="0.2"/>
    <row r="29711" x14ac:dyDescent="0.2"/>
    <row r="29712" x14ac:dyDescent="0.2"/>
    <row r="29713" x14ac:dyDescent="0.2"/>
    <row r="29714" x14ac:dyDescent="0.2"/>
    <row r="29715" x14ac:dyDescent="0.2"/>
    <row r="29716" x14ac:dyDescent="0.2"/>
    <row r="29717" x14ac:dyDescent="0.2"/>
    <row r="29718" x14ac:dyDescent="0.2"/>
    <row r="29719" x14ac:dyDescent="0.2"/>
    <row r="29720" x14ac:dyDescent="0.2"/>
    <row r="29721" x14ac:dyDescent="0.2"/>
    <row r="29722" x14ac:dyDescent="0.2"/>
    <row r="29723" x14ac:dyDescent="0.2"/>
    <row r="29724" x14ac:dyDescent="0.2"/>
    <row r="29725" x14ac:dyDescent="0.2"/>
    <row r="29726" x14ac:dyDescent="0.2"/>
    <row r="29727" x14ac:dyDescent="0.2"/>
    <row r="29728" x14ac:dyDescent="0.2"/>
    <row r="29729" x14ac:dyDescent="0.2"/>
    <row r="29730" x14ac:dyDescent="0.2"/>
    <row r="29731" x14ac:dyDescent="0.2"/>
    <row r="29732" x14ac:dyDescent="0.2"/>
    <row r="29733" x14ac:dyDescent="0.2"/>
    <row r="29734" x14ac:dyDescent="0.2"/>
    <row r="29735" x14ac:dyDescent="0.2"/>
    <row r="29736" x14ac:dyDescent="0.2"/>
    <row r="29737" x14ac:dyDescent="0.2"/>
    <row r="29738" x14ac:dyDescent="0.2"/>
    <row r="29739" x14ac:dyDescent="0.2"/>
    <row r="29740" x14ac:dyDescent="0.2"/>
    <row r="29741" x14ac:dyDescent="0.2"/>
    <row r="29742" x14ac:dyDescent="0.2"/>
    <row r="29743" x14ac:dyDescent="0.2"/>
    <row r="29744" x14ac:dyDescent="0.2"/>
    <row r="29745" x14ac:dyDescent="0.2"/>
    <row r="29746" x14ac:dyDescent="0.2"/>
    <row r="29747" x14ac:dyDescent="0.2"/>
    <row r="29748" x14ac:dyDescent="0.2"/>
    <row r="29749" x14ac:dyDescent="0.2"/>
    <row r="29750" x14ac:dyDescent="0.2"/>
    <row r="29751" x14ac:dyDescent="0.2"/>
    <row r="29752" x14ac:dyDescent="0.2"/>
    <row r="29753" x14ac:dyDescent="0.2"/>
    <row r="29754" x14ac:dyDescent="0.2"/>
    <row r="29755" x14ac:dyDescent="0.2"/>
    <row r="29756" x14ac:dyDescent="0.2"/>
    <row r="29757" x14ac:dyDescent="0.2"/>
    <row r="29758" x14ac:dyDescent="0.2"/>
    <row r="29759" x14ac:dyDescent="0.2"/>
    <row r="29760" x14ac:dyDescent="0.2"/>
    <row r="29761" x14ac:dyDescent="0.2"/>
    <row r="29762" x14ac:dyDescent="0.2"/>
    <row r="29763" x14ac:dyDescent="0.2"/>
    <row r="29764" x14ac:dyDescent="0.2"/>
    <row r="29765" x14ac:dyDescent="0.2"/>
    <row r="29766" x14ac:dyDescent="0.2"/>
    <row r="29767" x14ac:dyDescent="0.2"/>
    <row r="29768" x14ac:dyDescent="0.2"/>
    <row r="29769" x14ac:dyDescent="0.2"/>
    <row r="29770" x14ac:dyDescent="0.2"/>
    <row r="29771" x14ac:dyDescent="0.2"/>
    <row r="29772" x14ac:dyDescent="0.2"/>
    <row r="29773" x14ac:dyDescent="0.2"/>
    <row r="29774" x14ac:dyDescent="0.2"/>
    <row r="29775" x14ac:dyDescent="0.2"/>
    <row r="29776" x14ac:dyDescent="0.2"/>
    <row r="29777" x14ac:dyDescent="0.2"/>
    <row r="29778" x14ac:dyDescent="0.2"/>
    <row r="29779" x14ac:dyDescent="0.2"/>
    <row r="29780" x14ac:dyDescent="0.2"/>
    <row r="29781" x14ac:dyDescent="0.2"/>
    <row r="29782" x14ac:dyDescent="0.2"/>
    <row r="29783" x14ac:dyDescent="0.2"/>
    <row r="29784" x14ac:dyDescent="0.2"/>
    <row r="29785" x14ac:dyDescent="0.2"/>
    <row r="29786" x14ac:dyDescent="0.2"/>
    <row r="29787" x14ac:dyDescent="0.2"/>
    <row r="29788" x14ac:dyDescent="0.2"/>
    <row r="29789" x14ac:dyDescent="0.2"/>
    <row r="29790" x14ac:dyDescent="0.2"/>
    <row r="29791" x14ac:dyDescent="0.2"/>
    <row r="29792" x14ac:dyDescent="0.2"/>
    <row r="29793" x14ac:dyDescent="0.2"/>
    <row r="29794" x14ac:dyDescent="0.2"/>
    <row r="29795" x14ac:dyDescent="0.2"/>
    <row r="29796" x14ac:dyDescent="0.2"/>
    <row r="29797" x14ac:dyDescent="0.2"/>
    <row r="29798" x14ac:dyDescent="0.2"/>
    <row r="29799" x14ac:dyDescent="0.2"/>
    <row r="29800" x14ac:dyDescent="0.2"/>
    <row r="29801" x14ac:dyDescent="0.2"/>
    <row r="29802" x14ac:dyDescent="0.2"/>
    <row r="29803" x14ac:dyDescent="0.2"/>
    <row r="29804" x14ac:dyDescent="0.2"/>
    <row r="29805" x14ac:dyDescent="0.2"/>
    <row r="29806" x14ac:dyDescent="0.2"/>
    <row r="29807" x14ac:dyDescent="0.2"/>
    <row r="29808" x14ac:dyDescent="0.2"/>
    <row r="29809" x14ac:dyDescent="0.2"/>
    <row r="29810" x14ac:dyDescent="0.2"/>
    <row r="29811" x14ac:dyDescent="0.2"/>
    <row r="29812" x14ac:dyDescent="0.2"/>
    <row r="29813" x14ac:dyDescent="0.2"/>
    <row r="29814" x14ac:dyDescent="0.2"/>
    <row r="29815" x14ac:dyDescent="0.2"/>
    <row r="29816" x14ac:dyDescent="0.2"/>
    <row r="29817" x14ac:dyDescent="0.2"/>
    <row r="29818" x14ac:dyDescent="0.2"/>
    <row r="29819" x14ac:dyDescent="0.2"/>
    <row r="29820" x14ac:dyDescent="0.2"/>
    <row r="29821" x14ac:dyDescent="0.2"/>
    <row r="29822" x14ac:dyDescent="0.2"/>
    <row r="29823" x14ac:dyDescent="0.2"/>
    <row r="29824" x14ac:dyDescent="0.2"/>
    <row r="29825" x14ac:dyDescent="0.2"/>
    <row r="29826" x14ac:dyDescent="0.2"/>
    <row r="29827" x14ac:dyDescent="0.2"/>
    <row r="29828" x14ac:dyDescent="0.2"/>
    <row r="29829" x14ac:dyDescent="0.2"/>
    <row r="29830" x14ac:dyDescent="0.2"/>
    <row r="29831" x14ac:dyDescent="0.2"/>
    <row r="29832" x14ac:dyDescent="0.2"/>
    <row r="29833" x14ac:dyDescent="0.2"/>
    <row r="29834" x14ac:dyDescent="0.2"/>
    <row r="29835" x14ac:dyDescent="0.2"/>
    <row r="29836" x14ac:dyDescent="0.2"/>
    <row r="29837" x14ac:dyDescent="0.2"/>
    <row r="29838" x14ac:dyDescent="0.2"/>
    <row r="29839" x14ac:dyDescent="0.2"/>
    <row r="29840" x14ac:dyDescent="0.2"/>
    <row r="29841" x14ac:dyDescent="0.2"/>
    <row r="29842" x14ac:dyDescent="0.2"/>
    <row r="29843" x14ac:dyDescent="0.2"/>
    <row r="29844" x14ac:dyDescent="0.2"/>
    <row r="29845" x14ac:dyDescent="0.2"/>
    <row r="29846" x14ac:dyDescent="0.2"/>
    <row r="29847" x14ac:dyDescent="0.2"/>
    <row r="29848" x14ac:dyDescent="0.2"/>
    <row r="29849" x14ac:dyDescent="0.2"/>
    <row r="29850" x14ac:dyDescent="0.2"/>
    <row r="29851" x14ac:dyDescent="0.2"/>
    <row r="29852" x14ac:dyDescent="0.2"/>
    <row r="29853" x14ac:dyDescent="0.2"/>
    <row r="29854" x14ac:dyDescent="0.2"/>
    <row r="29855" x14ac:dyDescent="0.2"/>
    <row r="29856" x14ac:dyDescent="0.2"/>
    <row r="29857" x14ac:dyDescent="0.2"/>
    <row r="29858" x14ac:dyDescent="0.2"/>
    <row r="29859" x14ac:dyDescent="0.2"/>
    <row r="29860" x14ac:dyDescent="0.2"/>
    <row r="29861" x14ac:dyDescent="0.2"/>
    <row r="29862" x14ac:dyDescent="0.2"/>
    <row r="29863" x14ac:dyDescent="0.2"/>
    <row r="29864" x14ac:dyDescent="0.2"/>
    <row r="29865" x14ac:dyDescent="0.2"/>
    <row r="29866" x14ac:dyDescent="0.2"/>
    <row r="29867" x14ac:dyDescent="0.2"/>
    <row r="29868" x14ac:dyDescent="0.2"/>
    <row r="29869" x14ac:dyDescent="0.2"/>
    <row r="29870" x14ac:dyDescent="0.2"/>
    <row r="29871" x14ac:dyDescent="0.2"/>
    <row r="29872" x14ac:dyDescent="0.2"/>
    <row r="29873" x14ac:dyDescent="0.2"/>
    <row r="29874" x14ac:dyDescent="0.2"/>
    <row r="29875" x14ac:dyDescent="0.2"/>
    <row r="29876" x14ac:dyDescent="0.2"/>
    <row r="29877" x14ac:dyDescent="0.2"/>
    <row r="29878" x14ac:dyDescent="0.2"/>
    <row r="29879" x14ac:dyDescent="0.2"/>
    <row r="29880" x14ac:dyDescent="0.2"/>
    <row r="29881" x14ac:dyDescent="0.2"/>
    <row r="29882" x14ac:dyDescent="0.2"/>
    <row r="29883" x14ac:dyDescent="0.2"/>
    <row r="29884" x14ac:dyDescent="0.2"/>
    <row r="29885" x14ac:dyDescent="0.2"/>
    <row r="29886" x14ac:dyDescent="0.2"/>
    <row r="29887" x14ac:dyDescent="0.2"/>
    <row r="29888" x14ac:dyDescent="0.2"/>
    <row r="29889" x14ac:dyDescent="0.2"/>
    <row r="29890" x14ac:dyDescent="0.2"/>
    <row r="29891" x14ac:dyDescent="0.2"/>
    <row r="29892" x14ac:dyDescent="0.2"/>
    <row r="29893" x14ac:dyDescent="0.2"/>
    <row r="29894" x14ac:dyDescent="0.2"/>
    <row r="29895" x14ac:dyDescent="0.2"/>
    <row r="29896" x14ac:dyDescent="0.2"/>
    <row r="29897" x14ac:dyDescent="0.2"/>
    <row r="29898" x14ac:dyDescent="0.2"/>
    <row r="29899" x14ac:dyDescent="0.2"/>
    <row r="29900" x14ac:dyDescent="0.2"/>
    <row r="29901" x14ac:dyDescent="0.2"/>
    <row r="29902" x14ac:dyDescent="0.2"/>
    <row r="29903" x14ac:dyDescent="0.2"/>
    <row r="29904" x14ac:dyDescent="0.2"/>
    <row r="29905" x14ac:dyDescent="0.2"/>
    <row r="29906" x14ac:dyDescent="0.2"/>
    <row r="29907" x14ac:dyDescent="0.2"/>
    <row r="29908" x14ac:dyDescent="0.2"/>
    <row r="29909" x14ac:dyDescent="0.2"/>
    <row r="29910" x14ac:dyDescent="0.2"/>
    <row r="29911" x14ac:dyDescent="0.2"/>
    <row r="29912" x14ac:dyDescent="0.2"/>
    <row r="29913" x14ac:dyDescent="0.2"/>
    <row r="29914" x14ac:dyDescent="0.2"/>
    <row r="29915" x14ac:dyDescent="0.2"/>
    <row r="29916" x14ac:dyDescent="0.2"/>
    <row r="29917" x14ac:dyDescent="0.2"/>
    <row r="29918" x14ac:dyDescent="0.2"/>
    <row r="29919" x14ac:dyDescent="0.2"/>
    <row r="29920" x14ac:dyDescent="0.2"/>
    <row r="29921" x14ac:dyDescent="0.2"/>
    <row r="29922" x14ac:dyDescent="0.2"/>
    <row r="29923" x14ac:dyDescent="0.2"/>
    <row r="29924" x14ac:dyDescent="0.2"/>
    <row r="29925" x14ac:dyDescent="0.2"/>
    <row r="29926" x14ac:dyDescent="0.2"/>
    <row r="29927" x14ac:dyDescent="0.2"/>
    <row r="29928" x14ac:dyDescent="0.2"/>
    <row r="29929" x14ac:dyDescent="0.2"/>
    <row r="29930" x14ac:dyDescent="0.2"/>
    <row r="29931" x14ac:dyDescent="0.2"/>
    <row r="29932" x14ac:dyDescent="0.2"/>
    <row r="29933" x14ac:dyDescent="0.2"/>
    <row r="29934" x14ac:dyDescent="0.2"/>
    <row r="29935" x14ac:dyDescent="0.2"/>
    <row r="29936" x14ac:dyDescent="0.2"/>
    <row r="29937" x14ac:dyDescent="0.2"/>
    <row r="29938" x14ac:dyDescent="0.2"/>
    <row r="29939" x14ac:dyDescent="0.2"/>
    <row r="29940" x14ac:dyDescent="0.2"/>
    <row r="29941" x14ac:dyDescent="0.2"/>
    <row r="29942" x14ac:dyDescent="0.2"/>
    <row r="29943" x14ac:dyDescent="0.2"/>
    <row r="29944" x14ac:dyDescent="0.2"/>
    <row r="29945" x14ac:dyDescent="0.2"/>
    <row r="29946" x14ac:dyDescent="0.2"/>
    <row r="29947" x14ac:dyDescent="0.2"/>
    <row r="29948" x14ac:dyDescent="0.2"/>
    <row r="29949" x14ac:dyDescent="0.2"/>
    <row r="29950" x14ac:dyDescent="0.2"/>
    <row r="29951" x14ac:dyDescent="0.2"/>
    <row r="29952" x14ac:dyDescent="0.2"/>
    <row r="29953" x14ac:dyDescent="0.2"/>
    <row r="29954" x14ac:dyDescent="0.2"/>
    <row r="29955" x14ac:dyDescent="0.2"/>
    <row r="29956" x14ac:dyDescent="0.2"/>
    <row r="29957" x14ac:dyDescent="0.2"/>
    <row r="29958" x14ac:dyDescent="0.2"/>
    <row r="29959" x14ac:dyDescent="0.2"/>
    <row r="29960" x14ac:dyDescent="0.2"/>
    <row r="29961" x14ac:dyDescent="0.2"/>
    <row r="29962" x14ac:dyDescent="0.2"/>
    <row r="29963" x14ac:dyDescent="0.2"/>
    <row r="29964" x14ac:dyDescent="0.2"/>
    <row r="29965" x14ac:dyDescent="0.2"/>
    <row r="29966" x14ac:dyDescent="0.2"/>
    <row r="29967" x14ac:dyDescent="0.2"/>
    <row r="29968" x14ac:dyDescent="0.2"/>
    <row r="29969" x14ac:dyDescent="0.2"/>
    <row r="29970" x14ac:dyDescent="0.2"/>
    <row r="29971" x14ac:dyDescent="0.2"/>
    <row r="29972" x14ac:dyDescent="0.2"/>
    <row r="29973" x14ac:dyDescent="0.2"/>
    <row r="29974" x14ac:dyDescent="0.2"/>
    <row r="29975" x14ac:dyDescent="0.2"/>
    <row r="29976" x14ac:dyDescent="0.2"/>
    <row r="29977" x14ac:dyDescent="0.2"/>
    <row r="29978" x14ac:dyDescent="0.2"/>
    <row r="29979" x14ac:dyDescent="0.2"/>
    <row r="29980" x14ac:dyDescent="0.2"/>
    <row r="29981" x14ac:dyDescent="0.2"/>
    <row r="29982" x14ac:dyDescent="0.2"/>
    <row r="29983" x14ac:dyDescent="0.2"/>
    <row r="29984" x14ac:dyDescent="0.2"/>
    <row r="29985" x14ac:dyDescent="0.2"/>
    <row r="29986" x14ac:dyDescent="0.2"/>
    <row r="29987" x14ac:dyDescent="0.2"/>
    <row r="29988" x14ac:dyDescent="0.2"/>
    <row r="29989" x14ac:dyDescent="0.2"/>
    <row r="29990" x14ac:dyDescent="0.2"/>
    <row r="29991" x14ac:dyDescent="0.2"/>
    <row r="29992" x14ac:dyDescent="0.2"/>
    <row r="29993" x14ac:dyDescent="0.2"/>
    <row r="29994" x14ac:dyDescent="0.2"/>
    <row r="29995" x14ac:dyDescent="0.2"/>
    <row r="29996" x14ac:dyDescent="0.2"/>
    <row r="29997" x14ac:dyDescent="0.2"/>
    <row r="29998" x14ac:dyDescent="0.2"/>
    <row r="29999" x14ac:dyDescent="0.2"/>
    <row r="30000" x14ac:dyDescent="0.2"/>
    <row r="30001" x14ac:dyDescent="0.2"/>
    <row r="30002" x14ac:dyDescent="0.2"/>
    <row r="30003" x14ac:dyDescent="0.2"/>
    <row r="30004" x14ac:dyDescent="0.2"/>
    <row r="30005" x14ac:dyDescent="0.2"/>
    <row r="30006" x14ac:dyDescent="0.2"/>
    <row r="30007" x14ac:dyDescent="0.2"/>
    <row r="30008" x14ac:dyDescent="0.2"/>
    <row r="30009" x14ac:dyDescent="0.2"/>
    <row r="30010" x14ac:dyDescent="0.2"/>
    <row r="30011" x14ac:dyDescent="0.2"/>
    <row r="30012" x14ac:dyDescent="0.2"/>
    <row r="30013" x14ac:dyDescent="0.2"/>
    <row r="30014" x14ac:dyDescent="0.2"/>
    <row r="30015" x14ac:dyDescent="0.2"/>
    <row r="30016" x14ac:dyDescent="0.2"/>
    <row r="30017" x14ac:dyDescent="0.2"/>
    <row r="30018" x14ac:dyDescent="0.2"/>
    <row r="30019" x14ac:dyDescent="0.2"/>
    <row r="30020" x14ac:dyDescent="0.2"/>
    <row r="30021" x14ac:dyDescent="0.2"/>
    <row r="30022" x14ac:dyDescent="0.2"/>
    <row r="30023" x14ac:dyDescent="0.2"/>
    <row r="30024" x14ac:dyDescent="0.2"/>
    <row r="30025" x14ac:dyDescent="0.2"/>
    <row r="30026" x14ac:dyDescent="0.2"/>
    <row r="30027" x14ac:dyDescent="0.2"/>
    <row r="30028" x14ac:dyDescent="0.2"/>
    <row r="30029" x14ac:dyDescent="0.2"/>
    <row r="30030" x14ac:dyDescent="0.2"/>
    <row r="30031" x14ac:dyDescent="0.2"/>
    <row r="30032" x14ac:dyDescent="0.2"/>
    <row r="30033" x14ac:dyDescent="0.2"/>
    <row r="30034" x14ac:dyDescent="0.2"/>
    <row r="30035" x14ac:dyDescent="0.2"/>
    <row r="30036" x14ac:dyDescent="0.2"/>
    <row r="30037" x14ac:dyDescent="0.2"/>
    <row r="30038" x14ac:dyDescent="0.2"/>
    <row r="30039" x14ac:dyDescent="0.2"/>
    <row r="30040" x14ac:dyDescent="0.2"/>
    <row r="30041" x14ac:dyDescent="0.2"/>
    <row r="30042" x14ac:dyDescent="0.2"/>
    <row r="30043" x14ac:dyDescent="0.2"/>
    <row r="30044" x14ac:dyDescent="0.2"/>
    <row r="30045" x14ac:dyDescent="0.2"/>
    <row r="30046" x14ac:dyDescent="0.2"/>
    <row r="30047" x14ac:dyDescent="0.2"/>
    <row r="30048" x14ac:dyDescent="0.2"/>
    <row r="30049" x14ac:dyDescent="0.2"/>
    <row r="30050" x14ac:dyDescent="0.2"/>
    <row r="30051" x14ac:dyDescent="0.2"/>
    <row r="30052" x14ac:dyDescent="0.2"/>
    <row r="30053" x14ac:dyDescent="0.2"/>
    <row r="30054" x14ac:dyDescent="0.2"/>
    <row r="30055" x14ac:dyDescent="0.2"/>
    <row r="30056" x14ac:dyDescent="0.2"/>
    <row r="30057" x14ac:dyDescent="0.2"/>
    <row r="30058" x14ac:dyDescent="0.2"/>
    <row r="30059" x14ac:dyDescent="0.2"/>
    <row r="30060" x14ac:dyDescent="0.2"/>
    <row r="30061" x14ac:dyDescent="0.2"/>
    <row r="30062" x14ac:dyDescent="0.2"/>
    <row r="30063" x14ac:dyDescent="0.2"/>
    <row r="30064" x14ac:dyDescent="0.2"/>
    <row r="30065" x14ac:dyDescent="0.2"/>
    <row r="30066" x14ac:dyDescent="0.2"/>
    <row r="30067" x14ac:dyDescent="0.2"/>
    <row r="30068" x14ac:dyDescent="0.2"/>
    <row r="30069" x14ac:dyDescent="0.2"/>
    <row r="30070" x14ac:dyDescent="0.2"/>
    <row r="30071" x14ac:dyDescent="0.2"/>
    <row r="30072" x14ac:dyDescent="0.2"/>
    <row r="30073" x14ac:dyDescent="0.2"/>
    <row r="30074" x14ac:dyDescent="0.2"/>
    <row r="30075" x14ac:dyDescent="0.2"/>
    <row r="30076" x14ac:dyDescent="0.2"/>
    <row r="30077" x14ac:dyDescent="0.2"/>
    <row r="30078" x14ac:dyDescent="0.2"/>
    <row r="30079" x14ac:dyDescent="0.2"/>
    <row r="30080" x14ac:dyDescent="0.2"/>
    <row r="30081" x14ac:dyDescent="0.2"/>
    <row r="30082" x14ac:dyDescent="0.2"/>
    <row r="30083" x14ac:dyDescent="0.2"/>
    <row r="30084" x14ac:dyDescent="0.2"/>
    <row r="30085" x14ac:dyDescent="0.2"/>
    <row r="30086" x14ac:dyDescent="0.2"/>
    <row r="30087" x14ac:dyDescent="0.2"/>
    <row r="30088" x14ac:dyDescent="0.2"/>
    <row r="30089" x14ac:dyDescent="0.2"/>
    <row r="30090" x14ac:dyDescent="0.2"/>
    <row r="30091" x14ac:dyDescent="0.2"/>
    <row r="30092" x14ac:dyDescent="0.2"/>
    <row r="30093" x14ac:dyDescent="0.2"/>
    <row r="30094" x14ac:dyDescent="0.2"/>
    <row r="30095" x14ac:dyDescent="0.2"/>
    <row r="30096" x14ac:dyDescent="0.2"/>
    <row r="30097" x14ac:dyDescent="0.2"/>
    <row r="30098" x14ac:dyDescent="0.2"/>
    <row r="30099" x14ac:dyDescent="0.2"/>
    <row r="30100" x14ac:dyDescent="0.2"/>
    <row r="30101" x14ac:dyDescent="0.2"/>
    <row r="30102" x14ac:dyDescent="0.2"/>
    <row r="30103" x14ac:dyDescent="0.2"/>
    <row r="30104" x14ac:dyDescent="0.2"/>
    <row r="30105" x14ac:dyDescent="0.2"/>
    <row r="30106" x14ac:dyDescent="0.2"/>
    <row r="30107" x14ac:dyDescent="0.2"/>
    <row r="30108" x14ac:dyDescent="0.2"/>
    <row r="30109" x14ac:dyDescent="0.2"/>
    <row r="30110" x14ac:dyDescent="0.2"/>
    <row r="30111" x14ac:dyDescent="0.2"/>
    <row r="30112" x14ac:dyDescent="0.2"/>
    <row r="30113" x14ac:dyDescent="0.2"/>
    <row r="30114" x14ac:dyDescent="0.2"/>
    <row r="30115" x14ac:dyDescent="0.2"/>
    <row r="30116" x14ac:dyDescent="0.2"/>
    <row r="30117" x14ac:dyDescent="0.2"/>
    <row r="30118" x14ac:dyDescent="0.2"/>
    <row r="30119" x14ac:dyDescent="0.2"/>
    <row r="30120" x14ac:dyDescent="0.2"/>
    <row r="30121" x14ac:dyDescent="0.2"/>
    <row r="30122" x14ac:dyDescent="0.2"/>
    <row r="30123" x14ac:dyDescent="0.2"/>
    <row r="30124" x14ac:dyDescent="0.2"/>
    <row r="30125" x14ac:dyDescent="0.2"/>
    <row r="30126" x14ac:dyDescent="0.2"/>
    <row r="30127" x14ac:dyDescent="0.2"/>
    <row r="30128" x14ac:dyDescent="0.2"/>
    <row r="30129" x14ac:dyDescent="0.2"/>
    <row r="30130" x14ac:dyDescent="0.2"/>
    <row r="30131" x14ac:dyDescent="0.2"/>
    <row r="30132" x14ac:dyDescent="0.2"/>
    <row r="30133" x14ac:dyDescent="0.2"/>
    <row r="30134" x14ac:dyDescent="0.2"/>
    <row r="30135" x14ac:dyDescent="0.2"/>
    <row r="30136" x14ac:dyDescent="0.2"/>
    <row r="30137" x14ac:dyDescent="0.2"/>
    <row r="30138" x14ac:dyDescent="0.2"/>
    <row r="30139" x14ac:dyDescent="0.2"/>
    <row r="30140" x14ac:dyDescent="0.2"/>
    <row r="30141" x14ac:dyDescent="0.2"/>
    <row r="30142" x14ac:dyDescent="0.2"/>
    <row r="30143" x14ac:dyDescent="0.2"/>
    <row r="30144" x14ac:dyDescent="0.2"/>
    <row r="30145" x14ac:dyDescent="0.2"/>
    <row r="30146" x14ac:dyDescent="0.2"/>
    <row r="30147" x14ac:dyDescent="0.2"/>
    <row r="30148" x14ac:dyDescent="0.2"/>
    <row r="30149" x14ac:dyDescent="0.2"/>
    <row r="30150" x14ac:dyDescent="0.2"/>
    <row r="30151" x14ac:dyDescent="0.2"/>
    <row r="30152" x14ac:dyDescent="0.2"/>
    <row r="30153" x14ac:dyDescent="0.2"/>
    <row r="30154" x14ac:dyDescent="0.2"/>
    <row r="30155" x14ac:dyDescent="0.2"/>
    <row r="30156" x14ac:dyDescent="0.2"/>
    <row r="30157" x14ac:dyDescent="0.2"/>
    <row r="30158" x14ac:dyDescent="0.2"/>
    <row r="30159" x14ac:dyDescent="0.2"/>
    <row r="30160" x14ac:dyDescent="0.2"/>
    <row r="30161" x14ac:dyDescent="0.2"/>
    <row r="30162" x14ac:dyDescent="0.2"/>
    <row r="30163" x14ac:dyDescent="0.2"/>
    <row r="30164" x14ac:dyDescent="0.2"/>
    <row r="30165" x14ac:dyDescent="0.2"/>
    <row r="30166" x14ac:dyDescent="0.2"/>
    <row r="30167" x14ac:dyDescent="0.2"/>
    <row r="30168" x14ac:dyDescent="0.2"/>
    <row r="30169" x14ac:dyDescent="0.2"/>
    <row r="30170" x14ac:dyDescent="0.2"/>
    <row r="30171" x14ac:dyDescent="0.2"/>
    <row r="30172" x14ac:dyDescent="0.2"/>
    <row r="30173" x14ac:dyDescent="0.2"/>
    <row r="30174" x14ac:dyDescent="0.2"/>
    <row r="30175" x14ac:dyDescent="0.2"/>
    <row r="30176" x14ac:dyDescent="0.2"/>
    <row r="30177" x14ac:dyDescent="0.2"/>
    <row r="30178" x14ac:dyDescent="0.2"/>
    <row r="30179" x14ac:dyDescent="0.2"/>
    <row r="30180" x14ac:dyDescent="0.2"/>
    <row r="30181" x14ac:dyDescent="0.2"/>
    <row r="30182" x14ac:dyDescent="0.2"/>
    <row r="30183" x14ac:dyDescent="0.2"/>
    <row r="30184" x14ac:dyDescent="0.2"/>
    <row r="30185" x14ac:dyDescent="0.2"/>
    <row r="30186" x14ac:dyDescent="0.2"/>
    <row r="30187" x14ac:dyDescent="0.2"/>
    <row r="30188" x14ac:dyDescent="0.2"/>
    <row r="30189" x14ac:dyDescent="0.2"/>
    <row r="30190" x14ac:dyDescent="0.2"/>
    <row r="30191" x14ac:dyDescent="0.2"/>
    <row r="30192" x14ac:dyDescent="0.2"/>
    <row r="30193" x14ac:dyDescent="0.2"/>
    <row r="30194" x14ac:dyDescent="0.2"/>
    <row r="30195" x14ac:dyDescent="0.2"/>
    <row r="30196" x14ac:dyDescent="0.2"/>
    <row r="30197" x14ac:dyDescent="0.2"/>
    <row r="30198" x14ac:dyDescent="0.2"/>
    <row r="30199" x14ac:dyDescent="0.2"/>
    <row r="30200" x14ac:dyDescent="0.2"/>
    <row r="30201" x14ac:dyDescent="0.2"/>
    <row r="30202" x14ac:dyDescent="0.2"/>
    <row r="30203" x14ac:dyDescent="0.2"/>
    <row r="30204" x14ac:dyDescent="0.2"/>
    <row r="30205" x14ac:dyDescent="0.2"/>
    <row r="30206" x14ac:dyDescent="0.2"/>
    <row r="30207" x14ac:dyDescent="0.2"/>
    <row r="30208" x14ac:dyDescent="0.2"/>
    <row r="30209" x14ac:dyDescent="0.2"/>
    <row r="30210" x14ac:dyDescent="0.2"/>
    <row r="30211" x14ac:dyDescent="0.2"/>
    <row r="30212" x14ac:dyDescent="0.2"/>
    <row r="30213" x14ac:dyDescent="0.2"/>
    <row r="30214" x14ac:dyDescent="0.2"/>
    <row r="30215" x14ac:dyDescent="0.2"/>
    <row r="30216" x14ac:dyDescent="0.2"/>
    <row r="30217" x14ac:dyDescent="0.2"/>
    <row r="30218" x14ac:dyDescent="0.2"/>
    <row r="30219" x14ac:dyDescent="0.2"/>
    <row r="30220" x14ac:dyDescent="0.2"/>
    <row r="30221" x14ac:dyDescent="0.2"/>
    <row r="30222" x14ac:dyDescent="0.2"/>
    <row r="30223" x14ac:dyDescent="0.2"/>
    <row r="30224" x14ac:dyDescent="0.2"/>
    <row r="30225" x14ac:dyDescent="0.2"/>
    <row r="30226" x14ac:dyDescent="0.2"/>
    <row r="30227" x14ac:dyDescent="0.2"/>
    <row r="30228" x14ac:dyDescent="0.2"/>
    <row r="30229" x14ac:dyDescent="0.2"/>
    <row r="30230" x14ac:dyDescent="0.2"/>
    <row r="30231" x14ac:dyDescent="0.2"/>
    <row r="30232" x14ac:dyDescent="0.2"/>
    <row r="30233" x14ac:dyDescent="0.2"/>
    <row r="30234" x14ac:dyDescent="0.2"/>
    <row r="30235" x14ac:dyDescent="0.2"/>
    <row r="30236" x14ac:dyDescent="0.2"/>
    <row r="30237" x14ac:dyDescent="0.2"/>
    <row r="30238" x14ac:dyDescent="0.2"/>
    <row r="30239" x14ac:dyDescent="0.2"/>
    <row r="30240" x14ac:dyDescent="0.2"/>
    <row r="30241" x14ac:dyDescent="0.2"/>
    <row r="30242" x14ac:dyDescent="0.2"/>
    <row r="30243" x14ac:dyDescent="0.2"/>
    <row r="30244" x14ac:dyDescent="0.2"/>
    <row r="30245" x14ac:dyDescent="0.2"/>
    <row r="30246" x14ac:dyDescent="0.2"/>
    <row r="30247" x14ac:dyDescent="0.2"/>
    <row r="30248" x14ac:dyDescent="0.2"/>
    <row r="30249" x14ac:dyDescent="0.2"/>
    <row r="30250" x14ac:dyDescent="0.2"/>
    <row r="30251" x14ac:dyDescent="0.2"/>
    <row r="30252" x14ac:dyDescent="0.2"/>
    <row r="30253" x14ac:dyDescent="0.2"/>
    <row r="30254" x14ac:dyDescent="0.2"/>
    <row r="30255" x14ac:dyDescent="0.2"/>
    <row r="30256" x14ac:dyDescent="0.2"/>
    <row r="30257" x14ac:dyDescent="0.2"/>
    <row r="30258" x14ac:dyDescent="0.2"/>
    <row r="30259" x14ac:dyDescent="0.2"/>
    <row r="30260" x14ac:dyDescent="0.2"/>
    <row r="30261" x14ac:dyDescent="0.2"/>
    <row r="30262" x14ac:dyDescent="0.2"/>
    <row r="30263" x14ac:dyDescent="0.2"/>
    <row r="30264" x14ac:dyDescent="0.2"/>
    <row r="30265" x14ac:dyDescent="0.2"/>
    <row r="30266" x14ac:dyDescent="0.2"/>
    <row r="30267" x14ac:dyDescent="0.2"/>
    <row r="30268" x14ac:dyDescent="0.2"/>
    <row r="30269" x14ac:dyDescent="0.2"/>
    <row r="30270" x14ac:dyDescent="0.2"/>
    <row r="30271" x14ac:dyDescent="0.2"/>
    <row r="30272" x14ac:dyDescent="0.2"/>
    <row r="30273" x14ac:dyDescent="0.2"/>
    <row r="30274" x14ac:dyDescent="0.2"/>
    <row r="30275" x14ac:dyDescent="0.2"/>
    <row r="30276" x14ac:dyDescent="0.2"/>
    <row r="30277" x14ac:dyDescent="0.2"/>
    <row r="30278" x14ac:dyDescent="0.2"/>
    <row r="30279" x14ac:dyDescent="0.2"/>
    <row r="30280" x14ac:dyDescent="0.2"/>
    <row r="30281" x14ac:dyDescent="0.2"/>
    <row r="30282" x14ac:dyDescent="0.2"/>
    <row r="30283" x14ac:dyDescent="0.2"/>
    <row r="30284" x14ac:dyDescent="0.2"/>
    <row r="30285" x14ac:dyDescent="0.2"/>
    <row r="30286" x14ac:dyDescent="0.2"/>
    <row r="30287" x14ac:dyDescent="0.2"/>
    <row r="30288" x14ac:dyDescent="0.2"/>
    <row r="30289" x14ac:dyDescent="0.2"/>
    <row r="30290" x14ac:dyDescent="0.2"/>
    <row r="30291" x14ac:dyDescent="0.2"/>
    <row r="30292" x14ac:dyDescent="0.2"/>
    <row r="30293" x14ac:dyDescent="0.2"/>
    <row r="30294" x14ac:dyDescent="0.2"/>
    <row r="30295" x14ac:dyDescent="0.2"/>
    <row r="30296" x14ac:dyDescent="0.2"/>
    <row r="30297" x14ac:dyDescent="0.2"/>
    <row r="30298" x14ac:dyDescent="0.2"/>
    <row r="30299" x14ac:dyDescent="0.2"/>
    <row r="30300" x14ac:dyDescent="0.2"/>
    <row r="30301" x14ac:dyDescent="0.2"/>
    <row r="30302" x14ac:dyDescent="0.2"/>
    <row r="30303" x14ac:dyDescent="0.2"/>
    <row r="30304" x14ac:dyDescent="0.2"/>
    <row r="30305" x14ac:dyDescent="0.2"/>
    <row r="30306" x14ac:dyDescent="0.2"/>
    <row r="30307" x14ac:dyDescent="0.2"/>
    <row r="30308" x14ac:dyDescent="0.2"/>
    <row r="30309" x14ac:dyDescent="0.2"/>
    <row r="30310" x14ac:dyDescent="0.2"/>
    <row r="30311" x14ac:dyDescent="0.2"/>
    <row r="30312" x14ac:dyDescent="0.2"/>
    <row r="30313" x14ac:dyDescent="0.2"/>
    <row r="30314" x14ac:dyDescent="0.2"/>
    <row r="30315" x14ac:dyDescent="0.2"/>
    <row r="30316" x14ac:dyDescent="0.2"/>
    <row r="30317" x14ac:dyDescent="0.2"/>
    <row r="30318" x14ac:dyDescent="0.2"/>
    <row r="30319" x14ac:dyDescent="0.2"/>
    <row r="30320" x14ac:dyDescent="0.2"/>
    <row r="30321" x14ac:dyDescent="0.2"/>
    <row r="30322" x14ac:dyDescent="0.2"/>
    <row r="30323" x14ac:dyDescent="0.2"/>
    <row r="30324" x14ac:dyDescent="0.2"/>
    <row r="30325" x14ac:dyDescent="0.2"/>
    <row r="30326" x14ac:dyDescent="0.2"/>
    <row r="30327" x14ac:dyDescent="0.2"/>
    <row r="30328" x14ac:dyDescent="0.2"/>
    <row r="30329" x14ac:dyDescent="0.2"/>
    <row r="30330" x14ac:dyDescent="0.2"/>
    <row r="30331" x14ac:dyDescent="0.2"/>
    <row r="30332" x14ac:dyDescent="0.2"/>
    <row r="30333" x14ac:dyDescent="0.2"/>
    <row r="30334" x14ac:dyDescent="0.2"/>
    <row r="30335" x14ac:dyDescent="0.2"/>
    <row r="30336" x14ac:dyDescent="0.2"/>
    <row r="30337" x14ac:dyDescent="0.2"/>
    <row r="30338" x14ac:dyDescent="0.2"/>
    <row r="30339" x14ac:dyDescent="0.2"/>
    <row r="30340" x14ac:dyDescent="0.2"/>
    <row r="30341" x14ac:dyDescent="0.2"/>
    <row r="30342" x14ac:dyDescent="0.2"/>
    <row r="30343" x14ac:dyDescent="0.2"/>
    <row r="30344" x14ac:dyDescent="0.2"/>
    <row r="30345" x14ac:dyDescent="0.2"/>
    <row r="30346" x14ac:dyDescent="0.2"/>
    <row r="30347" x14ac:dyDescent="0.2"/>
    <row r="30348" x14ac:dyDescent="0.2"/>
    <row r="30349" x14ac:dyDescent="0.2"/>
    <row r="30350" x14ac:dyDescent="0.2"/>
    <row r="30351" x14ac:dyDescent="0.2"/>
    <row r="30352" x14ac:dyDescent="0.2"/>
    <row r="30353" x14ac:dyDescent="0.2"/>
    <row r="30354" x14ac:dyDescent="0.2"/>
    <row r="30355" x14ac:dyDescent="0.2"/>
    <row r="30356" x14ac:dyDescent="0.2"/>
    <row r="30357" x14ac:dyDescent="0.2"/>
    <row r="30358" x14ac:dyDescent="0.2"/>
    <row r="30359" x14ac:dyDescent="0.2"/>
    <row r="30360" x14ac:dyDescent="0.2"/>
    <row r="30361" x14ac:dyDescent="0.2"/>
    <row r="30362" x14ac:dyDescent="0.2"/>
    <row r="30363" x14ac:dyDescent="0.2"/>
    <row r="30364" x14ac:dyDescent="0.2"/>
    <row r="30365" x14ac:dyDescent="0.2"/>
    <row r="30366" x14ac:dyDescent="0.2"/>
    <row r="30367" x14ac:dyDescent="0.2"/>
    <row r="30368" x14ac:dyDescent="0.2"/>
    <row r="30369" x14ac:dyDescent="0.2"/>
    <row r="30370" x14ac:dyDescent="0.2"/>
    <row r="30371" x14ac:dyDescent="0.2"/>
    <row r="30372" x14ac:dyDescent="0.2"/>
    <row r="30373" x14ac:dyDescent="0.2"/>
    <row r="30374" x14ac:dyDescent="0.2"/>
    <row r="30375" x14ac:dyDescent="0.2"/>
    <row r="30376" x14ac:dyDescent="0.2"/>
    <row r="30377" x14ac:dyDescent="0.2"/>
    <row r="30378" x14ac:dyDescent="0.2"/>
    <row r="30379" x14ac:dyDescent="0.2"/>
    <row r="30380" x14ac:dyDescent="0.2"/>
    <row r="30381" x14ac:dyDescent="0.2"/>
    <row r="30382" x14ac:dyDescent="0.2"/>
    <row r="30383" x14ac:dyDescent="0.2"/>
    <row r="30384" x14ac:dyDescent="0.2"/>
    <row r="30385" x14ac:dyDescent="0.2"/>
    <row r="30386" x14ac:dyDescent="0.2"/>
    <row r="30387" x14ac:dyDescent="0.2"/>
    <row r="30388" x14ac:dyDescent="0.2"/>
    <row r="30389" x14ac:dyDescent="0.2"/>
    <row r="30390" x14ac:dyDescent="0.2"/>
    <row r="30391" x14ac:dyDescent="0.2"/>
    <row r="30392" x14ac:dyDescent="0.2"/>
    <row r="30393" x14ac:dyDescent="0.2"/>
    <row r="30394" x14ac:dyDescent="0.2"/>
    <row r="30395" x14ac:dyDescent="0.2"/>
    <row r="30396" x14ac:dyDescent="0.2"/>
    <row r="30397" x14ac:dyDescent="0.2"/>
    <row r="30398" x14ac:dyDescent="0.2"/>
    <row r="30399" x14ac:dyDescent="0.2"/>
    <row r="30400" x14ac:dyDescent="0.2"/>
    <row r="30401" x14ac:dyDescent="0.2"/>
    <row r="30402" x14ac:dyDescent="0.2"/>
    <row r="30403" x14ac:dyDescent="0.2"/>
    <row r="30404" x14ac:dyDescent="0.2"/>
    <row r="30405" x14ac:dyDescent="0.2"/>
    <row r="30406" x14ac:dyDescent="0.2"/>
    <row r="30407" x14ac:dyDescent="0.2"/>
    <row r="30408" x14ac:dyDescent="0.2"/>
    <row r="30409" x14ac:dyDescent="0.2"/>
    <row r="30410" x14ac:dyDescent="0.2"/>
    <row r="30411" x14ac:dyDescent="0.2"/>
    <row r="30412" x14ac:dyDescent="0.2"/>
    <row r="30413" x14ac:dyDescent="0.2"/>
    <row r="30414" x14ac:dyDescent="0.2"/>
    <row r="30415" x14ac:dyDescent="0.2"/>
    <row r="30416" x14ac:dyDescent="0.2"/>
    <row r="30417" x14ac:dyDescent="0.2"/>
    <row r="30418" x14ac:dyDescent="0.2"/>
    <row r="30419" x14ac:dyDescent="0.2"/>
    <row r="30420" x14ac:dyDescent="0.2"/>
    <row r="30421" x14ac:dyDescent="0.2"/>
    <row r="30422" x14ac:dyDescent="0.2"/>
    <row r="30423" x14ac:dyDescent="0.2"/>
    <row r="30424" x14ac:dyDescent="0.2"/>
    <row r="30425" x14ac:dyDescent="0.2"/>
    <row r="30426" x14ac:dyDescent="0.2"/>
    <row r="30427" x14ac:dyDescent="0.2"/>
    <row r="30428" x14ac:dyDescent="0.2"/>
    <row r="30429" x14ac:dyDescent="0.2"/>
    <row r="30430" x14ac:dyDescent="0.2"/>
    <row r="30431" x14ac:dyDescent="0.2"/>
    <row r="30432" x14ac:dyDescent="0.2"/>
    <row r="30433" x14ac:dyDescent="0.2"/>
    <row r="30434" x14ac:dyDescent="0.2"/>
    <row r="30435" x14ac:dyDescent="0.2"/>
    <row r="30436" x14ac:dyDescent="0.2"/>
    <row r="30437" x14ac:dyDescent="0.2"/>
    <row r="30438" x14ac:dyDescent="0.2"/>
    <row r="30439" x14ac:dyDescent="0.2"/>
    <row r="30440" x14ac:dyDescent="0.2"/>
    <row r="30441" x14ac:dyDescent="0.2"/>
    <row r="30442" x14ac:dyDescent="0.2"/>
    <row r="30443" x14ac:dyDescent="0.2"/>
    <row r="30444" x14ac:dyDescent="0.2"/>
    <row r="30445" x14ac:dyDescent="0.2"/>
    <row r="30446" x14ac:dyDescent="0.2"/>
    <row r="30447" x14ac:dyDescent="0.2"/>
    <row r="30448" x14ac:dyDescent="0.2"/>
    <row r="30449" x14ac:dyDescent="0.2"/>
    <row r="30450" x14ac:dyDescent="0.2"/>
    <row r="30451" x14ac:dyDescent="0.2"/>
    <row r="30452" x14ac:dyDescent="0.2"/>
    <row r="30453" x14ac:dyDescent="0.2"/>
    <row r="30454" x14ac:dyDescent="0.2"/>
    <row r="30455" x14ac:dyDescent="0.2"/>
    <row r="30456" x14ac:dyDescent="0.2"/>
    <row r="30457" x14ac:dyDescent="0.2"/>
    <row r="30458" x14ac:dyDescent="0.2"/>
    <row r="30459" x14ac:dyDescent="0.2"/>
    <row r="30460" x14ac:dyDescent="0.2"/>
    <row r="30461" x14ac:dyDescent="0.2"/>
    <row r="30462" x14ac:dyDescent="0.2"/>
    <row r="30463" x14ac:dyDescent="0.2"/>
    <row r="30464" x14ac:dyDescent="0.2"/>
    <row r="30465" x14ac:dyDescent="0.2"/>
    <row r="30466" x14ac:dyDescent="0.2"/>
    <row r="30467" x14ac:dyDescent="0.2"/>
    <row r="30468" x14ac:dyDescent="0.2"/>
    <row r="30469" x14ac:dyDescent="0.2"/>
    <row r="30470" x14ac:dyDescent="0.2"/>
    <row r="30471" x14ac:dyDescent="0.2"/>
    <row r="30472" x14ac:dyDescent="0.2"/>
    <row r="30473" x14ac:dyDescent="0.2"/>
    <row r="30474" x14ac:dyDescent="0.2"/>
    <row r="30475" x14ac:dyDescent="0.2"/>
    <row r="30476" x14ac:dyDescent="0.2"/>
    <row r="30477" x14ac:dyDescent="0.2"/>
    <row r="30478" x14ac:dyDescent="0.2"/>
    <row r="30479" x14ac:dyDescent="0.2"/>
    <row r="30480" x14ac:dyDescent="0.2"/>
    <row r="30481" x14ac:dyDescent="0.2"/>
    <row r="30482" x14ac:dyDescent="0.2"/>
    <row r="30483" x14ac:dyDescent="0.2"/>
    <row r="30484" x14ac:dyDescent="0.2"/>
    <row r="30485" x14ac:dyDescent="0.2"/>
    <row r="30486" x14ac:dyDescent="0.2"/>
    <row r="30487" x14ac:dyDescent="0.2"/>
    <row r="30488" x14ac:dyDescent="0.2"/>
    <row r="30489" x14ac:dyDescent="0.2"/>
    <row r="30490" x14ac:dyDescent="0.2"/>
    <row r="30491" x14ac:dyDescent="0.2"/>
    <row r="30492" x14ac:dyDescent="0.2"/>
    <row r="30493" x14ac:dyDescent="0.2"/>
    <row r="30494" x14ac:dyDescent="0.2"/>
    <row r="30495" x14ac:dyDescent="0.2"/>
    <row r="30496" x14ac:dyDescent="0.2"/>
    <row r="30497" x14ac:dyDescent="0.2"/>
    <row r="30498" x14ac:dyDescent="0.2"/>
    <row r="30499" x14ac:dyDescent="0.2"/>
    <row r="30500" x14ac:dyDescent="0.2"/>
    <row r="30501" x14ac:dyDescent="0.2"/>
    <row r="30502" x14ac:dyDescent="0.2"/>
    <row r="30503" x14ac:dyDescent="0.2"/>
    <row r="30504" x14ac:dyDescent="0.2"/>
    <row r="30505" x14ac:dyDescent="0.2"/>
    <row r="30506" x14ac:dyDescent="0.2"/>
    <row r="30507" x14ac:dyDescent="0.2"/>
    <row r="30508" x14ac:dyDescent="0.2"/>
    <row r="30509" x14ac:dyDescent="0.2"/>
    <row r="30510" x14ac:dyDescent="0.2"/>
    <row r="30511" x14ac:dyDescent="0.2"/>
    <row r="30512" x14ac:dyDescent="0.2"/>
    <row r="30513" x14ac:dyDescent="0.2"/>
    <row r="30514" x14ac:dyDescent="0.2"/>
    <row r="30515" x14ac:dyDescent="0.2"/>
    <row r="30516" x14ac:dyDescent="0.2"/>
    <row r="30517" x14ac:dyDescent="0.2"/>
    <row r="30518" x14ac:dyDescent="0.2"/>
    <row r="30519" x14ac:dyDescent="0.2"/>
    <row r="30520" x14ac:dyDescent="0.2"/>
    <row r="30521" x14ac:dyDescent="0.2"/>
    <row r="30522" x14ac:dyDescent="0.2"/>
    <row r="30523" x14ac:dyDescent="0.2"/>
    <row r="30524" x14ac:dyDescent="0.2"/>
    <row r="30525" x14ac:dyDescent="0.2"/>
    <row r="30526" x14ac:dyDescent="0.2"/>
    <row r="30527" x14ac:dyDescent="0.2"/>
    <row r="30528" x14ac:dyDescent="0.2"/>
    <row r="30529" x14ac:dyDescent="0.2"/>
    <row r="30530" x14ac:dyDescent="0.2"/>
    <row r="30531" x14ac:dyDescent="0.2"/>
    <row r="30532" x14ac:dyDescent="0.2"/>
    <row r="30533" x14ac:dyDescent="0.2"/>
    <row r="30534" x14ac:dyDescent="0.2"/>
    <row r="30535" x14ac:dyDescent="0.2"/>
    <row r="30536" x14ac:dyDescent="0.2"/>
    <row r="30537" x14ac:dyDescent="0.2"/>
    <row r="30538" x14ac:dyDescent="0.2"/>
    <row r="30539" x14ac:dyDescent="0.2"/>
    <row r="30540" x14ac:dyDescent="0.2"/>
    <row r="30541" x14ac:dyDescent="0.2"/>
    <row r="30542" x14ac:dyDescent="0.2"/>
    <row r="30543" x14ac:dyDescent="0.2"/>
    <row r="30544" x14ac:dyDescent="0.2"/>
    <row r="30545" x14ac:dyDescent="0.2"/>
    <row r="30546" x14ac:dyDescent="0.2"/>
    <row r="30547" x14ac:dyDescent="0.2"/>
    <row r="30548" x14ac:dyDescent="0.2"/>
    <row r="30549" x14ac:dyDescent="0.2"/>
    <row r="30550" x14ac:dyDescent="0.2"/>
    <row r="30551" x14ac:dyDescent="0.2"/>
    <row r="30552" x14ac:dyDescent="0.2"/>
    <row r="30553" x14ac:dyDescent="0.2"/>
    <row r="30554" x14ac:dyDescent="0.2"/>
    <row r="30555" x14ac:dyDescent="0.2"/>
    <row r="30556" x14ac:dyDescent="0.2"/>
    <row r="30557" x14ac:dyDescent="0.2"/>
    <row r="30558" x14ac:dyDescent="0.2"/>
    <row r="30559" x14ac:dyDescent="0.2"/>
    <row r="30560" x14ac:dyDescent="0.2"/>
    <row r="30561" x14ac:dyDescent="0.2"/>
    <row r="30562" x14ac:dyDescent="0.2"/>
    <row r="30563" x14ac:dyDescent="0.2"/>
    <row r="30564" x14ac:dyDescent="0.2"/>
    <row r="30565" x14ac:dyDescent="0.2"/>
    <row r="30566" x14ac:dyDescent="0.2"/>
    <row r="30567" x14ac:dyDescent="0.2"/>
    <row r="30568" x14ac:dyDescent="0.2"/>
    <row r="30569" x14ac:dyDescent="0.2"/>
    <row r="30570" x14ac:dyDescent="0.2"/>
    <row r="30571" x14ac:dyDescent="0.2"/>
    <row r="30572" x14ac:dyDescent="0.2"/>
    <row r="30573" x14ac:dyDescent="0.2"/>
    <row r="30574" x14ac:dyDescent="0.2"/>
    <row r="30575" x14ac:dyDescent="0.2"/>
    <row r="30576" x14ac:dyDescent="0.2"/>
    <row r="30577" x14ac:dyDescent="0.2"/>
    <row r="30578" x14ac:dyDescent="0.2"/>
    <row r="30579" x14ac:dyDescent="0.2"/>
    <row r="30580" x14ac:dyDescent="0.2"/>
    <row r="30581" x14ac:dyDescent="0.2"/>
    <row r="30582" x14ac:dyDescent="0.2"/>
    <row r="30583" x14ac:dyDescent="0.2"/>
    <row r="30584" x14ac:dyDescent="0.2"/>
    <row r="30585" x14ac:dyDescent="0.2"/>
    <row r="30586" x14ac:dyDescent="0.2"/>
    <row r="30587" x14ac:dyDescent="0.2"/>
    <row r="30588" x14ac:dyDescent="0.2"/>
    <row r="30589" x14ac:dyDescent="0.2"/>
    <row r="30590" x14ac:dyDescent="0.2"/>
    <row r="30591" x14ac:dyDescent="0.2"/>
    <row r="30592" x14ac:dyDescent="0.2"/>
    <row r="30593" x14ac:dyDescent="0.2"/>
    <row r="30594" x14ac:dyDescent="0.2"/>
    <row r="30595" x14ac:dyDescent="0.2"/>
    <row r="30596" x14ac:dyDescent="0.2"/>
    <row r="30597" x14ac:dyDescent="0.2"/>
    <row r="30598" x14ac:dyDescent="0.2"/>
    <row r="30599" x14ac:dyDescent="0.2"/>
    <row r="30600" x14ac:dyDescent="0.2"/>
    <row r="30601" x14ac:dyDescent="0.2"/>
    <row r="30602" x14ac:dyDescent="0.2"/>
    <row r="30603" x14ac:dyDescent="0.2"/>
    <row r="30604" x14ac:dyDescent="0.2"/>
    <row r="30605" x14ac:dyDescent="0.2"/>
    <row r="30606" x14ac:dyDescent="0.2"/>
    <row r="30607" x14ac:dyDescent="0.2"/>
    <row r="30608" x14ac:dyDescent="0.2"/>
    <row r="30609" x14ac:dyDescent="0.2"/>
    <row r="30610" x14ac:dyDescent="0.2"/>
    <row r="30611" x14ac:dyDescent="0.2"/>
    <row r="30612" x14ac:dyDescent="0.2"/>
    <row r="30613" x14ac:dyDescent="0.2"/>
    <row r="30614" x14ac:dyDescent="0.2"/>
    <row r="30615" x14ac:dyDescent="0.2"/>
    <row r="30616" x14ac:dyDescent="0.2"/>
    <row r="30617" x14ac:dyDescent="0.2"/>
    <row r="30618" x14ac:dyDescent="0.2"/>
    <row r="30619" x14ac:dyDescent="0.2"/>
    <row r="30620" x14ac:dyDescent="0.2"/>
    <row r="30621" x14ac:dyDescent="0.2"/>
    <row r="30622" x14ac:dyDescent="0.2"/>
    <row r="30623" x14ac:dyDescent="0.2"/>
    <row r="30624" x14ac:dyDescent="0.2"/>
    <row r="30625" x14ac:dyDescent="0.2"/>
    <row r="30626" x14ac:dyDescent="0.2"/>
    <row r="30627" x14ac:dyDescent="0.2"/>
    <row r="30628" x14ac:dyDescent="0.2"/>
    <row r="30629" x14ac:dyDescent="0.2"/>
    <row r="30630" x14ac:dyDescent="0.2"/>
    <row r="30631" x14ac:dyDescent="0.2"/>
    <row r="30632" x14ac:dyDescent="0.2"/>
    <row r="30633" x14ac:dyDescent="0.2"/>
    <row r="30634" x14ac:dyDescent="0.2"/>
    <row r="30635" x14ac:dyDescent="0.2"/>
    <row r="30636" x14ac:dyDescent="0.2"/>
    <row r="30637" x14ac:dyDescent="0.2"/>
    <row r="30638" x14ac:dyDescent="0.2"/>
    <row r="30639" x14ac:dyDescent="0.2"/>
    <row r="30640" x14ac:dyDescent="0.2"/>
    <row r="30641" x14ac:dyDescent="0.2"/>
    <row r="30642" x14ac:dyDescent="0.2"/>
    <row r="30643" x14ac:dyDescent="0.2"/>
    <row r="30644" x14ac:dyDescent="0.2"/>
    <row r="30645" x14ac:dyDescent="0.2"/>
    <row r="30646" x14ac:dyDescent="0.2"/>
    <row r="30647" x14ac:dyDescent="0.2"/>
    <row r="30648" x14ac:dyDescent="0.2"/>
    <row r="30649" x14ac:dyDescent="0.2"/>
    <row r="30650" x14ac:dyDescent="0.2"/>
    <row r="30651" x14ac:dyDescent="0.2"/>
    <row r="30652" x14ac:dyDescent="0.2"/>
    <row r="30653" x14ac:dyDescent="0.2"/>
    <row r="30654" x14ac:dyDescent="0.2"/>
    <row r="30655" x14ac:dyDescent="0.2"/>
    <row r="30656" x14ac:dyDescent="0.2"/>
    <row r="30657" x14ac:dyDescent="0.2"/>
    <row r="30658" x14ac:dyDescent="0.2"/>
    <row r="30659" x14ac:dyDescent="0.2"/>
    <row r="30660" x14ac:dyDescent="0.2"/>
    <row r="30661" x14ac:dyDescent="0.2"/>
    <row r="30662" x14ac:dyDescent="0.2"/>
    <row r="30663" x14ac:dyDescent="0.2"/>
    <row r="30664" x14ac:dyDescent="0.2"/>
    <row r="30665" x14ac:dyDescent="0.2"/>
    <row r="30666" x14ac:dyDescent="0.2"/>
    <row r="30667" x14ac:dyDescent="0.2"/>
    <row r="30668" x14ac:dyDescent="0.2"/>
    <row r="30669" x14ac:dyDescent="0.2"/>
    <row r="30670" x14ac:dyDescent="0.2"/>
    <row r="30671" x14ac:dyDescent="0.2"/>
    <row r="30672" x14ac:dyDescent="0.2"/>
    <row r="30673" x14ac:dyDescent="0.2"/>
    <row r="30674" x14ac:dyDescent="0.2"/>
    <row r="30675" x14ac:dyDescent="0.2"/>
    <row r="30676" x14ac:dyDescent="0.2"/>
    <row r="30677" x14ac:dyDescent="0.2"/>
    <row r="30678" x14ac:dyDescent="0.2"/>
    <row r="30679" x14ac:dyDescent="0.2"/>
    <row r="30680" x14ac:dyDescent="0.2"/>
    <row r="30681" x14ac:dyDescent="0.2"/>
    <row r="30682" x14ac:dyDescent="0.2"/>
    <row r="30683" x14ac:dyDescent="0.2"/>
    <row r="30684" x14ac:dyDescent="0.2"/>
    <row r="30685" x14ac:dyDescent="0.2"/>
    <row r="30686" x14ac:dyDescent="0.2"/>
    <row r="30687" x14ac:dyDescent="0.2"/>
    <row r="30688" x14ac:dyDescent="0.2"/>
    <row r="30689" x14ac:dyDescent="0.2"/>
    <row r="30690" x14ac:dyDescent="0.2"/>
    <row r="30691" x14ac:dyDescent="0.2"/>
    <row r="30692" x14ac:dyDescent="0.2"/>
    <row r="30693" x14ac:dyDescent="0.2"/>
    <row r="30694" x14ac:dyDescent="0.2"/>
    <row r="30695" x14ac:dyDescent="0.2"/>
    <row r="30696" x14ac:dyDescent="0.2"/>
    <row r="30697" x14ac:dyDescent="0.2"/>
    <row r="30698" x14ac:dyDescent="0.2"/>
    <row r="30699" x14ac:dyDescent="0.2"/>
    <row r="30700" x14ac:dyDescent="0.2"/>
    <row r="30701" x14ac:dyDescent="0.2"/>
    <row r="30702" x14ac:dyDescent="0.2"/>
    <row r="30703" x14ac:dyDescent="0.2"/>
    <row r="30704" x14ac:dyDescent="0.2"/>
    <row r="30705" x14ac:dyDescent="0.2"/>
    <row r="30706" x14ac:dyDescent="0.2"/>
    <row r="30707" x14ac:dyDescent="0.2"/>
    <row r="30708" x14ac:dyDescent="0.2"/>
    <row r="30709" x14ac:dyDescent="0.2"/>
    <row r="30710" x14ac:dyDescent="0.2"/>
    <row r="30711" x14ac:dyDescent="0.2"/>
    <row r="30712" x14ac:dyDescent="0.2"/>
    <row r="30713" x14ac:dyDescent="0.2"/>
    <row r="30714" x14ac:dyDescent="0.2"/>
    <row r="30715" x14ac:dyDescent="0.2"/>
    <row r="30716" x14ac:dyDescent="0.2"/>
    <row r="30717" x14ac:dyDescent="0.2"/>
    <row r="30718" x14ac:dyDescent="0.2"/>
    <row r="30719" x14ac:dyDescent="0.2"/>
    <row r="30720" x14ac:dyDescent="0.2"/>
    <row r="30721" x14ac:dyDescent="0.2"/>
    <row r="30722" x14ac:dyDescent="0.2"/>
    <row r="30723" x14ac:dyDescent="0.2"/>
    <row r="30724" x14ac:dyDescent="0.2"/>
    <row r="30725" x14ac:dyDescent="0.2"/>
    <row r="30726" x14ac:dyDescent="0.2"/>
    <row r="30727" x14ac:dyDescent="0.2"/>
    <row r="30728" x14ac:dyDescent="0.2"/>
    <row r="30729" x14ac:dyDescent="0.2"/>
    <row r="30730" x14ac:dyDescent="0.2"/>
    <row r="30731" x14ac:dyDescent="0.2"/>
    <row r="30732" x14ac:dyDescent="0.2"/>
    <row r="30733" x14ac:dyDescent="0.2"/>
    <row r="30734" x14ac:dyDescent="0.2"/>
    <row r="30735" x14ac:dyDescent="0.2"/>
    <row r="30736" x14ac:dyDescent="0.2"/>
    <row r="30737" x14ac:dyDescent="0.2"/>
    <row r="30738" x14ac:dyDescent="0.2"/>
    <row r="30739" x14ac:dyDescent="0.2"/>
    <row r="30740" x14ac:dyDescent="0.2"/>
    <row r="30741" x14ac:dyDescent="0.2"/>
    <row r="30742" x14ac:dyDescent="0.2"/>
    <row r="30743" x14ac:dyDescent="0.2"/>
    <row r="30744" x14ac:dyDescent="0.2"/>
    <row r="30745" x14ac:dyDescent="0.2"/>
    <row r="30746" x14ac:dyDescent="0.2"/>
    <row r="30747" x14ac:dyDescent="0.2"/>
    <row r="30748" x14ac:dyDescent="0.2"/>
    <row r="30749" x14ac:dyDescent="0.2"/>
    <row r="30750" x14ac:dyDescent="0.2"/>
    <row r="30751" x14ac:dyDescent="0.2"/>
    <row r="30752" x14ac:dyDescent="0.2"/>
    <row r="30753" x14ac:dyDescent="0.2"/>
    <row r="30754" x14ac:dyDescent="0.2"/>
    <row r="30755" x14ac:dyDescent="0.2"/>
    <row r="30756" x14ac:dyDescent="0.2"/>
    <row r="30757" x14ac:dyDescent="0.2"/>
    <row r="30758" x14ac:dyDescent="0.2"/>
    <row r="30759" x14ac:dyDescent="0.2"/>
    <row r="30760" x14ac:dyDescent="0.2"/>
    <row r="30761" x14ac:dyDescent="0.2"/>
    <row r="30762" x14ac:dyDescent="0.2"/>
    <row r="30763" x14ac:dyDescent="0.2"/>
    <row r="30764" x14ac:dyDescent="0.2"/>
    <row r="30765" x14ac:dyDescent="0.2"/>
    <row r="30766" x14ac:dyDescent="0.2"/>
    <row r="30767" x14ac:dyDescent="0.2"/>
    <row r="30768" x14ac:dyDescent="0.2"/>
    <row r="30769" x14ac:dyDescent="0.2"/>
    <row r="30770" x14ac:dyDescent="0.2"/>
    <row r="30771" x14ac:dyDescent="0.2"/>
    <row r="30772" x14ac:dyDescent="0.2"/>
    <row r="30773" x14ac:dyDescent="0.2"/>
    <row r="30774" x14ac:dyDescent="0.2"/>
    <row r="30775" x14ac:dyDescent="0.2"/>
    <row r="30776" x14ac:dyDescent="0.2"/>
    <row r="30777" x14ac:dyDescent="0.2"/>
    <row r="30778" x14ac:dyDescent="0.2"/>
    <row r="30779" x14ac:dyDescent="0.2"/>
    <row r="30780" x14ac:dyDescent="0.2"/>
    <row r="30781" x14ac:dyDescent="0.2"/>
    <row r="30782" x14ac:dyDescent="0.2"/>
    <row r="30783" x14ac:dyDescent="0.2"/>
    <row r="30784" x14ac:dyDescent="0.2"/>
    <row r="30785" x14ac:dyDescent="0.2"/>
    <row r="30786" x14ac:dyDescent="0.2"/>
    <row r="30787" x14ac:dyDescent="0.2"/>
    <row r="30788" x14ac:dyDescent="0.2"/>
    <row r="30789" x14ac:dyDescent="0.2"/>
    <row r="30790" x14ac:dyDescent="0.2"/>
    <row r="30791" x14ac:dyDescent="0.2"/>
    <row r="30792" x14ac:dyDescent="0.2"/>
    <row r="30793" x14ac:dyDescent="0.2"/>
    <row r="30794" x14ac:dyDescent="0.2"/>
    <row r="30795" x14ac:dyDescent="0.2"/>
    <row r="30796" x14ac:dyDescent="0.2"/>
    <row r="30797" x14ac:dyDescent="0.2"/>
    <row r="30798" x14ac:dyDescent="0.2"/>
    <row r="30799" x14ac:dyDescent="0.2"/>
    <row r="30800" x14ac:dyDescent="0.2"/>
    <row r="30801" x14ac:dyDescent="0.2"/>
    <row r="30802" x14ac:dyDescent="0.2"/>
    <row r="30803" x14ac:dyDescent="0.2"/>
    <row r="30804" x14ac:dyDescent="0.2"/>
    <row r="30805" x14ac:dyDescent="0.2"/>
    <row r="30806" x14ac:dyDescent="0.2"/>
    <row r="30807" x14ac:dyDescent="0.2"/>
    <row r="30808" x14ac:dyDescent="0.2"/>
    <row r="30809" x14ac:dyDescent="0.2"/>
    <row r="30810" x14ac:dyDescent="0.2"/>
    <row r="30811" x14ac:dyDescent="0.2"/>
    <row r="30812" x14ac:dyDescent="0.2"/>
    <row r="30813" x14ac:dyDescent="0.2"/>
    <row r="30814" x14ac:dyDescent="0.2"/>
    <row r="30815" x14ac:dyDescent="0.2"/>
    <row r="30816" x14ac:dyDescent="0.2"/>
    <row r="30817" x14ac:dyDescent="0.2"/>
    <row r="30818" x14ac:dyDescent="0.2"/>
    <row r="30819" x14ac:dyDescent="0.2"/>
    <row r="30820" x14ac:dyDescent="0.2"/>
    <row r="30821" x14ac:dyDescent="0.2"/>
    <row r="30822" x14ac:dyDescent="0.2"/>
    <row r="30823" x14ac:dyDescent="0.2"/>
    <row r="30824" x14ac:dyDescent="0.2"/>
    <row r="30825" x14ac:dyDescent="0.2"/>
    <row r="30826" x14ac:dyDescent="0.2"/>
    <row r="30827" x14ac:dyDescent="0.2"/>
    <row r="30828" x14ac:dyDescent="0.2"/>
    <row r="30829" x14ac:dyDescent="0.2"/>
    <row r="30830" x14ac:dyDescent="0.2"/>
    <row r="30831" x14ac:dyDescent="0.2"/>
    <row r="30832" x14ac:dyDescent="0.2"/>
    <row r="30833" x14ac:dyDescent="0.2"/>
    <row r="30834" x14ac:dyDescent="0.2"/>
    <row r="30835" x14ac:dyDescent="0.2"/>
    <row r="30836" x14ac:dyDescent="0.2"/>
    <row r="30837" x14ac:dyDescent="0.2"/>
    <row r="30838" x14ac:dyDescent="0.2"/>
    <row r="30839" x14ac:dyDescent="0.2"/>
    <row r="30840" x14ac:dyDescent="0.2"/>
    <row r="30841" x14ac:dyDescent="0.2"/>
    <row r="30842" x14ac:dyDescent="0.2"/>
    <row r="30843" x14ac:dyDescent="0.2"/>
    <row r="30844" x14ac:dyDescent="0.2"/>
    <row r="30845" x14ac:dyDescent="0.2"/>
    <row r="30846" x14ac:dyDescent="0.2"/>
    <row r="30847" x14ac:dyDescent="0.2"/>
    <row r="30848" x14ac:dyDescent="0.2"/>
    <row r="30849" x14ac:dyDescent="0.2"/>
    <row r="30850" x14ac:dyDescent="0.2"/>
    <row r="30851" x14ac:dyDescent="0.2"/>
    <row r="30852" x14ac:dyDescent="0.2"/>
    <row r="30853" x14ac:dyDescent="0.2"/>
    <row r="30854" x14ac:dyDescent="0.2"/>
    <row r="30855" x14ac:dyDescent="0.2"/>
    <row r="30856" x14ac:dyDescent="0.2"/>
    <row r="30857" x14ac:dyDescent="0.2"/>
    <row r="30858" x14ac:dyDescent="0.2"/>
    <row r="30859" x14ac:dyDescent="0.2"/>
    <row r="30860" x14ac:dyDescent="0.2"/>
    <row r="30861" x14ac:dyDescent="0.2"/>
    <row r="30862" x14ac:dyDescent="0.2"/>
    <row r="30863" x14ac:dyDescent="0.2"/>
    <row r="30864" x14ac:dyDescent="0.2"/>
    <row r="30865" x14ac:dyDescent="0.2"/>
    <row r="30866" x14ac:dyDescent="0.2"/>
    <row r="30867" x14ac:dyDescent="0.2"/>
    <row r="30868" x14ac:dyDescent="0.2"/>
    <row r="30869" x14ac:dyDescent="0.2"/>
    <row r="30870" x14ac:dyDescent="0.2"/>
    <row r="30871" x14ac:dyDescent="0.2"/>
    <row r="30872" x14ac:dyDescent="0.2"/>
    <row r="30873" x14ac:dyDescent="0.2"/>
    <row r="30874" x14ac:dyDescent="0.2"/>
    <row r="30875" x14ac:dyDescent="0.2"/>
    <row r="30876" x14ac:dyDescent="0.2"/>
    <row r="30877" x14ac:dyDescent="0.2"/>
    <row r="30878" x14ac:dyDescent="0.2"/>
    <row r="30879" x14ac:dyDescent="0.2"/>
    <row r="30880" x14ac:dyDescent="0.2"/>
    <row r="30881" x14ac:dyDescent="0.2"/>
    <row r="30882" x14ac:dyDescent="0.2"/>
    <row r="30883" x14ac:dyDescent="0.2"/>
    <row r="30884" x14ac:dyDescent="0.2"/>
    <row r="30885" x14ac:dyDescent="0.2"/>
    <row r="30886" x14ac:dyDescent="0.2"/>
    <row r="30887" x14ac:dyDescent="0.2"/>
    <row r="30888" x14ac:dyDescent="0.2"/>
    <row r="30889" x14ac:dyDescent="0.2"/>
    <row r="30890" x14ac:dyDescent="0.2"/>
    <row r="30891" x14ac:dyDescent="0.2"/>
    <row r="30892" x14ac:dyDescent="0.2"/>
    <row r="30893" x14ac:dyDescent="0.2"/>
    <row r="30894" x14ac:dyDescent="0.2"/>
    <row r="30895" x14ac:dyDescent="0.2"/>
    <row r="30896" x14ac:dyDescent="0.2"/>
    <row r="30897" x14ac:dyDescent="0.2"/>
    <row r="30898" x14ac:dyDescent="0.2"/>
    <row r="30899" x14ac:dyDescent="0.2"/>
    <row r="30900" x14ac:dyDescent="0.2"/>
    <row r="30901" x14ac:dyDescent="0.2"/>
    <row r="30902" x14ac:dyDescent="0.2"/>
    <row r="30903" x14ac:dyDescent="0.2"/>
    <row r="30904" x14ac:dyDescent="0.2"/>
    <row r="30905" x14ac:dyDescent="0.2"/>
    <row r="30906" x14ac:dyDescent="0.2"/>
    <row r="30907" x14ac:dyDescent="0.2"/>
    <row r="30908" x14ac:dyDescent="0.2"/>
    <row r="30909" x14ac:dyDescent="0.2"/>
    <row r="30910" x14ac:dyDescent="0.2"/>
    <row r="30911" x14ac:dyDescent="0.2"/>
    <row r="30912" x14ac:dyDescent="0.2"/>
    <row r="30913" x14ac:dyDescent="0.2"/>
    <row r="30914" x14ac:dyDescent="0.2"/>
    <row r="30915" x14ac:dyDescent="0.2"/>
    <row r="30916" x14ac:dyDescent="0.2"/>
    <row r="30917" x14ac:dyDescent="0.2"/>
    <row r="30918" x14ac:dyDescent="0.2"/>
    <row r="30919" x14ac:dyDescent="0.2"/>
    <row r="30920" x14ac:dyDescent="0.2"/>
    <row r="30921" x14ac:dyDescent="0.2"/>
    <row r="30922" x14ac:dyDescent="0.2"/>
    <row r="30923" x14ac:dyDescent="0.2"/>
    <row r="30924" x14ac:dyDescent="0.2"/>
    <row r="30925" x14ac:dyDescent="0.2"/>
    <row r="30926" x14ac:dyDescent="0.2"/>
    <row r="30927" x14ac:dyDescent="0.2"/>
    <row r="30928" x14ac:dyDescent="0.2"/>
    <row r="30929" x14ac:dyDescent="0.2"/>
    <row r="30930" x14ac:dyDescent="0.2"/>
    <row r="30931" x14ac:dyDescent="0.2"/>
    <row r="30932" x14ac:dyDescent="0.2"/>
    <row r="30933" x14ac:dyDescent="0.2"/>
    <row r="30934" x14ac:dyDescent="0.2"/>
    <row r="30935" x14ac:dyDescent="0.2"/>
    <row r="30936" x14ac:dyDescent="0.2"/>
    <row r="30937" x14ac:dyDescent="0.2"/>
    <row r="30938" x14ac:dyDescent="0.2"/>
    <row r="30939" x14ac:dyDescent="0.2"/>
    <row r="30940" x14ac:dyDescent="0.2"/>
    <row r="30941" x14ac:dyDescent="0.2"/>
    <row r="30942" x14ac:dyDescent="0.2"/>
    <row r="30943" x14ac:dyDescent="0.2"/>
    <row r="30944" x14ac:dyDescent="0.2"/>
    <row r="30945" x14ac:dyDescent="0.2"/>
    <row r="30946" x14ac:dyDescent="0.2"/>
    <row r="30947" x14ac:dyDescent="0.2"/>
    <row r="30948" x14ac:dyDescent="0.2"/>
    <row r="30949" x14ac:dyDescent="0.2"/>
    <row r="30950" x14ac:dyDescent="0.2"/>
    <row r="30951" x14ac:dyDescent="0.2"/>
    <row r="30952" x14ac:dyDescent="0.2"/>
    <row r="30953" x14ac:dyDescent="0.2"/>
    <row r="30954" x14ac:dyDescent="0.2"/>
    <row r="30955" x14ac:dyDescent="0.2"/>
    <row r="30956" x14ac:dyDescent="0.2"/>
    <row r="30957" x14ac:dyDescent="0.2"/>
    <row r="30958" x14ac:dyDescent="0.2"/>
    <row r="30959" x14ac:dyDescent="0.2"/>
    <row r="30960" x14ac:dyDescent="0.2"/>
    <row r="30961" x14ac:dyDescent="0.2"/>
    <row r="30962" x14ac:dyDescent="0.2"/>
    <row r="30963" x14ac:dyDescent="0.2"/>
    <row r="30964" x14ac:dyDescent="0.2"/>
    <row r="30965" x14ac:dyDescent="0.2"/>
    <row r="30966" x14ac:dyDescent="0.2"/>
    <row r="30967" x14ac:dyDescent="0.2"/>
    <row r="30968" x14ac:dyDescent="0.2"/>
    <row r="30969" x14ac:dyDescent="0.2"/>
    <row r="30970" x14ac:dyDescent="0.2"/>
    <row r="30971" x14ac:dyDescent="0.2"/>
    <row r="30972" x14ac:dyDescent="0.2"/>
    <row r="30973" x14ac:dyDescent="0.2"/>
    <row r="30974" x14ac:dyDescent="0.2"/>
    <row r="30975" x14ac:dyDescent="0.2"/>
    <row r="30976" x14ac:dyDescent="0.2"/>
    <row r="30977" x14ac:dyDescent="0.2"/>
    <row r="30978" x14ac:dyDescent="0.2"/>
    <row r="30979" x14ac:dyDescent="0.2"/>
    <row r="30980" x14ac:dyDescent="0.2"/>
    <row r="30981" x14ac:dyDescent="0.2"/>
    <row r="30982" x14ac:dyDescent="0.2"/>
    <row r="30983" x14ac:dyDescent="0.2"/>
    <row r="30984" x14ac:dyDescent="0.2"/>
    <row r="30985" x14ac:dyDescent="0.2"/>
    <row r="30986" x14ac:dyDescent="0.2"/>
    <row r="30987" x14ac:dyDescent="0.2"/>
    <row r="30988" x14ac:dyDescent="0.2"/>
    <row r="30989" x14ac:dyDescent="0.2"/>
    <row r="30990" x14ac:dyDescent="0.2"/>
    <row r="30991" x14ac:dyDescent="0.2"/>
    <row r="30992" x14ac:dyDescent="0.2"/>
    <row r="30993" x14ac:dyDescent="0.2"/>
    <row r="30994" x14ac:dyDescent="0.2"/>
    <row r="30995" x14ac:dyDescent="0.2"/>
    <row r="30996" x14ac:dyDescent="0.2"/>
    <row r="30997" x14ac:dyDescent="0.2"/>
    <row r="30998" x14ac:dyDescent="0.2"/>
    <row r="30999" x14ac:dyDescent="0.2"/>
    <row r="31000" x14ac:dyDescent="0.2"/>
    <row r="31001" x14ac:dyDescent="0.2"/>
    <row r="31002" x14ac:dyDescent="0.2"/>
    <row r="31003" x14ac:dyDescent="0.2"/>
    <row r="31004" x14ac:dyDescent="0.2"/>
    <row r="31005" x14ac:dyDescent="0.2"/>
    <row r="31006" x14ac:dyDescent="0.2"/>
    <row r="31007" x14ac:dyDescent="0.2"/>
    <row r="31008" x14ac:dyDescent="0.2"/>
    <row r="31009" x14ac:dyDescent="0.2"/>
    <row r="31010" x14ac:dyDescent="0.2"/>
    <row r="31011" x14ac:dyDescent="0.2"/>
    <row r="31012" x14ac:dyDescent="0.2"/>
    <row r="31013" x14ac:dyDescent="0.2"/>
    <row r="31014" x14ac:dyDescent="0.2"/>
    <row r="31015" x14ac:dyDescent="0.2"/>
    <row r="31016" x14ac:dyDescent="0.2"/>
    <row r="31017" x14ac:dyDescent="0.2"/>
    <row r="31018" x14ac:dyDescent="0.2"/>
    <row r="31019" x14ac:dyDescent="0.2"/>
    <row r="31020" x14ac:dyDescent="0.2"/>
    <row r="31021" x14ac:dyDescent="0.2"/>
    <row r="31022" x14ac:dyDescent="0.2"/>
    <row r="31023" x14ac:dyDescent="0.2"/>
    <row r="31024" x14ac:dyDescent="0.2"/>
    <row r="31025" x14ac:dyDescent="0.2"/>
    <row r="31026" x14ac:dyDescent="0.2"/>
    <row r="31027" x14ac:dyDescent="0.2"/>
    <row r="31028" x14ac:dyDescent="0.2"/>
    <row r="31029" x14ac:dyDescent="0.2"/>
    <row r="31030" x14ac:dyDescent="0.2"/>
    <row r="31031" x14ac:dyDescent="0.2"/>
    <row r="31032" x14ac:dyDescent="0.2"/>
    <row r="31033" x14ac:dyDescent="0.2"/>
    <row r="31034" x14ac:dyDescent="0.2"/>
    <row r="31035" x14ac:dyDescent="0.2"/>
    <row r="31036" x14ac:dyDescent="0.2"/>
    <row r="31037" x14ac:dyDescent="0.2"/>
    <row r="31038" x14ac:dyDescent="0.2"/>
    <row r="31039" x14ac:dyDescent="0.2"/>
    <row r="31040" x14ac:dyDescent="0.2"/>
    <row r="31041" x14ac:dyDescent="0.2"/>
    <row r="31042" x14ac:dyDescent="0.2"/>
    <row r="31043" x14ac:dyDescent="0.2"/>
    <row r="31044" x14ac:dyDescent="0.2"/>
    <row r="31045" x14ac:dyDescent="0.2"/>
    <row r="31046" x14ac:dyDescent="0.2"/>
    <row r="31047" x14ac:dyDescent="0.2"/>
    <row r="31048" x14ac:dyDescent="0.2"/>
    <row r="31049" x14ac:dyDescent="0.2"/>
    <row r="31050" x14ac:dyDescent="0.2"/>
    <row r="31051" x14ac:dyDescent="0.2"/>
    <row r="31052" x14ac:dyDescent="0.2"/>
    <row r="31053" x14ac:dyDescent="0.2"/>
    <row r="31054" x14ac:dyDescent="0.2"/>
    <row r="31055" x14ac:dyDescent="0.2"/>
    <row r="31056" x14ac:dyDescent="0.2"/>
    <row r="31057" x14ac:dyDescent="0.2"/>
    <row r="31058" x14ac:dyDescent="0.2"/>
    <row r="31059" x14ac:dyDescent="0.2"/>
    <row r="31060" x14ac:dyDescent="0.2"/>
    <row r="31061" x14ac:dyDescent="0.2"/>
    <row r="31062" x14ac:dyDescent="0.2"/>
    <row r="31063" x14ac:dyDescent="0.2"/>
    <row r="31064" x14ac:dyDescent="0.2"/>
    <row r="31065" x14ac:dyDescent="0.2"/>
    <row r="31066" x14ac:dyDescent="0.2"/>
    <row r="31067" x14ac:dyDescent="0.2"/>
    <row r="31068" x14ac:dyDescent="0.2"/>
    <row r="31069" x14ac:dyDescent="0.2"/>
    <row r="31070" x14ac:dyDescent="0.2"/>
    <row r="31071" x14ac:dyDescent="0.2"/>
    <row r="31072" x14ac:dyDescent="0.2"/>
    <row r="31073" x14ac:dyDescent="0.2"/>
    <row r="31074" x14ac:dyDescent="0.2"/>
    <row r="31075" x14ac:dyDescent="0.2"/>
    <row r="31076" x14ac:dyDescent="0.2"/>
    <row r="31077" x14ac:dyDescent="0.2"/>
    <row r="31078" x14ac:dyDescent="0.2"/>
    <row r="31079" x14ac:dyDescent="0.2"/>
    <row r="31080" x14ac:dyDescent="0.2"/>
    <row r="31081" x14ac:dyDescent="0.2"/>
    <row r="31082" x14ac:dyDescent="0.2"/>
    <row r="31083" x14ac:dyDescent="0.2"/>
    <row r="31084" x14ac:dyDescent="0.2"/>
    <row r="31085" x14ac:dyDescent="0.2"/>
    <row r="31086" x14ac:dyDescent="0.2"/>
    <row r="31087" x14ac:dyDescent="0.2"/>
    <row r="31088" x14ac:dyDescent="0.2"/>
    <row r="31089" x14ac:dyDescent="0.2"/>
    <row r="31090" x14ac:dyDescent="0.2"/>
    <row r="31091" x14ac:dyDescent="0.2"/>
    <row r="31092" x14ac:dyDescent="0.2"/>
    <row r="31093" x14ac:dyDescent="0.2"/>
    <row r="31094" x14ac:dyDescent="0.2"/>
    <row r="31095" x14ac:dyDescent="0.2"/>
    <row r="31096" x14ac:dyDescent="0.2"/>
    <row r="31097" x14ac:dyDescent="0.2"/>
    <row r="31098" x14ac:dyDescent="0.2"/>
    <row r="31099" x14ac:dyDescent="0.2"/>
    <row r="31100" x14ac:dyDescent="0.2"/>
    <row r="31101" x14ac:dyDescent="0.2"/>
    <row r="31102" x14ac:dyDescent="0.2"/>
    <row r="31103" x14ac:dyDescent="0.2"/>
    <row r="31104" x14ac:dyDescent="0.2"/>
    <row r="31105" x14ac:dyDescent="0.2"/>
    <row r="31106" x14ac:dyDescent="0.2"/>
    <row r="31107" x14ac:dyDescent="0.2"/>
    <row r="31108" x14ac:dyDescent="0.2"/>
    <row r="31109" x14ac:dyDescent="0.2"/>
    <row r="31110" x14ac:dyDescent="0.2"/>
    <row r="31111" x14ac:dyDescent="0.2"/>
    <row r="31112" x14ac:dyDescent="0.2"/>
    <row r="31113" x14ac:dyDescent="0.2"/>
    <row r="31114" x14ac:dyDescent="0.2"/>
    <row r="31115" x14ac:dyDescent="0.2"/>
    <row r="31116" x14ac:dyDescent="0.2"/>
    <row r="31117" x14ac:dyDescent="0.2"/>
    <row r="31118" x14ac:dyDescent="0.2"/>
    <row r="31119" x14ac:dyDescent="0.2"/>
    <row r="31120" x14ac:dyDescent="0.2"/>
    <row r="31121" x14ac:dyDescent="0.2"/>
    <row r="31122" x14ac:dyDescent="0.2"/>
    <row r="31123" x14ac:dyDescent="0.2"/>
    <row r="31124" x14ac:dyDescent="0.2"/>
    <row r="31125" x14ac:dyDescent="0.2"/>
    <row r="31126" x14ac:dyDescent="0.2"/>
    <row r="31127" x14ac:dyDescent="0.2"/>
    <row r="31128" x14ac:dyDescent="0.2"/>
    <row r="31129" x14ac:dyDescent="0.2"/>
    <row r="31130" x14ac:dyDescent="0.2"/>
    <row r="31131" x14ac:dyDescent="0.2"/>
    <row r="31132" x14ac:dyDescent="0.2"/>
    <row r="31133" x14ac:dyDescent="0.2"/>
    <row r="31134" x14ac:dyDescent="0.2"/>
    <row r="31135" x14ac:dyDescent="0.2"/>
    <row r="31136" x14ac:dyDescent="0.2"/>
    <row r="31137" x14ac:dyDescent="0.2"/>
    <row r="31138" x14ac:dyDescent="0.2"/>
    <row r="31139" x14ac:dyDescent="0.2"/>
    <row r="31140" x14ac:dyDescent="0.2"/>
    <row r="31141" x14ac:dyDescent="0.2"/>
    <row r="31142" x14ac:dyDescent="0.2"/>
    <row r="31143" x14ac:dyDescent="0.2"/>
    <row r="31144" x14ac:dyDescent="0.2"/>
    <row r="31145" x14ac:dyDescent="0.2"/>
    <row r="31146" x14ac:dyDescent="0.2"/>
    <row r="31147" x14ac:dyDescent="0.2"/>
    <row r="31148" x14ac:dyDescent="0.2"/>
    <row r="31149" x14ac:dyDescent="0.2"/>
    <row r="31150" x14ac:dyDescent="0.2"/>
    <row r="31151" x14ac:dyDescent="0.2"/>
    <row r="31152" x14ac:dyDescent="0.2"/>
    <row r="31153" x14ac:dyDescent="0.2"/>
    <row r="31154" x14ac:dyDescent="0.2"/>
    <row r="31155" x14ac:dyDescent="0.2"/>
    <row r="31156" x14ac:dyDescent="0.2"/>
    <row r="31157" x14ac:dyDescent="0.2"/>
    <row r="31158" x14ac:dyDescent="0.2"/>
    <row r="31159" x14ac:dyDescent="0.2"/>
    <row r="31160" x14ac:dyDescent="0.2"/>
    <row r="31161" x14ac:dyDescent="0.2"/>
    <row r="31162" x14ac:dyDescent="0.2"/>
    <row r="31163" x14ac:dyDescent="0.2"/>
    <row r="31164" x14ac:dyDescent="0.2"/>
    <row r="31165" x14ac:dyDescent="0.2"/>
    <row r="31166" x14ac:dyDescent="0.2"/>
    <row r="31167" x14ac:dyDescent="0.2"/>
    <row r="31168" x14ac:dyDescent="0.2"/>
    <row r="31169" x14ac:dyDescent="0.2"/>
    <row r="31170" x14ac:dyDescent="0.2"/>
    <row r="31171" x14ac:dyDescent="0.2"/>
    <row r="31172" x14ac:dyDescent="0.2"/>
    <row r="31173" x14ac:dyDescent="0.2"/>
    <row r="31174" x14ac:dyDescent="0.2"/>
    <row r="31175" x14ac:dyDescent="0.2"/>
    <row r="31176" x14ac:dyDescent="0.2"/>
    <row r="31177" x14ac:dyDescent="0.2"/>
    <row r="31178" x14ac:dyDescent="0.2"/>
    <row r="31179" x14ac:dyDescent="0.2"/>
    <row r="31180" x14ac:dyDescent="0.2"/>
    <row r="31181" x14ac:dyDescent="0.2"/>
    <row r="31182" x14ac:dyDescent="0.2"/>
    <row r="31183" x14ac:dyDescent="0.2"/>
    <row r="31184" x14ac:dyDescent="0.2"/>
    <row r="31185" x14ac:dyDescent="0.2"/>
    <row r="31186" x14ac:dyDescent="0.2"/>
    <row r="31187" x14ac:dyDescent="0.2"/>
    <row r="31188" x14ac:dyDescent="0.2"/>
    <row r="31189" x14ac:dyDescent="0.2"/>
    <row r="31190" x14ac:dyDescent="0.2"/>
    <row r="31191" x14ac:dyDescent="0.2"/>
    <row r="31192" x14ac:dyDescent="0.2"/>
    <row r="31193" x14ac:dyDescent="0.2"/>
    <row r="31194" x14ac:dyDescent="0.2"/>
    <row r="31195" x14ac:dyDescent="0.2"/>
    <row r="31196" x14ac:dyDescent="0.2"/>
    <row r="31197" x14ac:dyDescent="0.2"/>
    <row r="31198" x14ac:dyDescent="0.2"/>
    <row r="31199" x14ac:dyDescent="0.2"/>
    <row r="31200" x14ac:dyDescent="0.2"/>
    <row r="31201" x14ac:dyDescent="0.2"/>
    <row r="31202" x14ac:dyDescent="0.2"/>
    <row r="31203" x14ac:dyDescent="0.2"/>
    <row r="31204" x14ac:dyDescent="0.2"/>
    <row r="31205" x14ac:dyDescent="0.2"/>
    <row r="31206" x14ac:dyDescent="0.2"/>
    <row r="31207" x14ac:dyDescent="0.2"/>
    <row r="31208" x14ac:dyDescent="0.2"/>
    <row r="31209" x14ac:dyDescent="0.2"/>
    <row r="31210" x14ac:dyDescent="0.2"/>
    <row r="31211" x14ac:dyDescent="0.2"/>
    <row r="31212" x14ac:dyDescent="0.2"/>
    <row r="31213" x14ac:dyDescent="0.2"/>
    <row r="31214" x14ac:dyDescent="0.2"/>
    <row r="31215" x14ac:dyDescent="0.2"/>
    <row r="31216" x14ac:dyDescent="0.2"/>
    <row r="31217" x14ac:dyDescent="0.2"/>
    <row r="31218" x14ac:dyDescent="0.2"/>
    <row r="31219" x14ac:dyDescent="0.2"/>
    <row r="31220" x14ac:dyDescent="0.2"/>
    <row r="31221" x14ac:dyDescent="0.2"/>
    <row r="31222" x14ac:dyDescent="0.2"/>
    <row r="31223" x14ac:dyDescent="0.2"/>
    <row r="31224" x14ac:dyDescent="0.2"/>
    <row r="31225" x14ac:dyDescent="0.2"/>
    <row r="31226" x14ac:dyDescent="0.2"/>
    <row r="31227" x14ac:dyDescent="0.2"/>
    <row r="31228" x14ac:dyDescent="0.2"/>
    <row r="31229" x14ac:dyDescent="0.2"/>
    <row r="31230" x14ac:dyDescent="0.2"/>
    <row r="31231" x14ac:dyDescent="0.2"/>
    <row r="31232" x14ac:dyDescent="0.2"/>
    <row r="31233" x14ac:dyDescent="0.2"/>
    <row r="31234" x14ac:dyDescent="0.2"/>
    <row r="31235" x14ac:dyDescent="0.2"/>
    <row r="31236" x14ac:dyDescent="0.2"/>
    <row r="31237" x14ac:dyDescent="0.2"/>
    <row r="31238" x14ac:dyDescent="0.2"/>
    <row r="31239" x14ac:dyDescent="0.2"/>
    <row r="31240" x14ac:dyDescent="0.2"/>
    <row r="31241" x14ac:dyDescent="0.2"/>
    <row r="31242" x14ac:dyDescent="0.2"/>
    <row r="31243" x14ac:dyDescent="0.2"/>
    <row r="31244" x14ac:dyDescent="0.2"/>
    <row r="31245" x14ac:dyDescent="0.2"/>
    <row r="31246" x14ac:dyDescent="0.2"/>
    <row r="31247" x14ac:dyDescent="0.2"/>
    <row r="31248" x14ac:dyDescent="0.2"/>
    <row r="31249" x14ac:dyDescent="0.2"/>
    <row r="31250" x14ac:dyDescent="0.2"/>
    <row r="31251" x14ac:dyDescent="0.2"/>
    <row r="31252" x14ac:dyDescent="0.2"/>
    <row r="31253" x14ac:dyDescent="0.2"/>
    <row r="31254" x14ac:dyDescent="0.2"/>
    <row r="31255" x14ac:dyDescent="0.2"/>
    <row r="31256" x14ac:dyDescent="0.2"/>
    <row r="31257" x14ac:dyDescent="0.2"/>
    <row r="31258" x14ac:dyDescent="0.2"/>
    <row r="31259" x14ac:dyDescent="0.2"/>
    <row r="31260" x14ac:dyDescent="0.2"/>
    <row r="31261" x14ac:dyDescent="0.2"/>
    <row r="31262" x14ac:dyDescent="0.2"/>
    <row r="31263" x14ac:dyDescent="0.2"/>
    <row r="31264" x14ac:dyDescent="0.2"/>
    <row r="31265" x14ac:dyDescent="0.2"/>
    <row r="31266" x14ac:dyDescent="0.2"/>
    <row r="31267" x14ac:dyDescent="0.2"/>
    <row r="31268" x14ac:dyDescent="0.2"/>
    <row r="31269" x14ac:dyDescent="0.2"/>
    <row r="31270" x14ac:dyDescent="0.2"/>
    <row r="31271" x14ac:dyDescent="0.2"/>
    <row r="31272" x14ac:dyDescent="0.2"/>
    <row r="31273" x14ac:dyDescent="0.2"/>
    <row r="31274" x14ac:dyDescent="0.2"/>
    <row r="31275" x14ac:dyDescent="0.2"/>
    <row r="31276" x14ac:dyDescent="0.2"/>
    <row r="31277" x14ac:dyDescent="0.2"/>
    <row r="31278" x14ac:dyDescent="0.2"/>
    <row r="31279" x14ac:dyDescent="0.2"/>
    <row r="31280" x14ac:dyDescent="0.2"/>
    <row r="31281" x14ac:dyDescent="0.2"/>
    <row r="31282" x14ac:dyDescent="0.2"/>
    <row r="31283" x14ac:dyDescent="0.2"/>
    <row r="31284" x14ac:dyDescent="0.2"/>
    <row r="31285" x14ac:dyDescent="0.2"/>
    <row r="31286" x14ac:dyDescent="0.2"/>
    <row r="31287" x14ac:dyDescent="0.2"/>
    <row r="31288" x14ac:dyDescent="0.2"/>
    <row r="31289" x14ac:dyDescent="0.2"/>
    <row r="31290" x14ac:dyDescent="0.2"/>
    <row r="31291" x14ac:dyDescent="0.2"/>
    <row r="31292" x14ac:dyDescent="0.2"/>
    <row r="31293" x14ac:dyDescent="0.2"/>
    <row r="31294" x14ac:dyDescent="0.2"/>
    <row r="31295" x14ac:dyDescent="0.2"/>
    <row r="31296" x14ac:dyDescent="0.2"/>
    <row r="31297" x14ac:dyDescent="0.2"/>
    <row r="31298" x14ac:dyDescent="0.2"/>
    <row r="31299" x14ac:dyDescent="0.2"/>
    <row r="31300" x14ac:dyDescent="0.2"/>
    <row r="31301" x14ac:dyDescent="0.2"/>
    <row r="31302" x14ac:dyDescent="0.2"/>
    <row r="31303" x14ac:dyDescent="0.2"/>
    <row r="31304" x14ac:dyDescent="0.2"/>
    <row r="31305" x14ac:dyDescent="0.2"/>
    <row r="31306" x14ac:dyDescent="0.2"/>
    <row r="31307" x14ac:dyDescent="0.2"/>
    <row r="31308" x14ac:dyDescent="0.2"/>
    <row r="31309" x14ac:dyDescent="0.2"/>
    <row r="31310" x14ac:dyDescent="0.2"/>
    <row r="31311" x14ac:dyDescent="0.2"/>
    <row r="31312" x14ac:dyDescent="0.2"/>
    <row r="31313" x14ac:dyDescent="0.2"/>
    <row r="31314" x14ac:dyDescent="0.2"/>
    <row r="31315" x14ac:dyDescent="0.2"/>
    <row r="31316" x14ac:dyDescent="0.2"/>
    <row r="31317" x14ac:dyDescent="0.2"/>
    <row r="31318" x14ac:dyDescent="0.2"/>
    <row r="31319" x14ac:dyDescent="0.2"/>
    <row r="31320" x14ac:dyDescent="0.2"/>
    <row r="31321" x14ac:dyDescent="0.2"/>
    <row r="31322" x14ac:dyDescent="0.2"/>
    <row r="31323" x14ac:dyDescent="0.2"/>
    <row r="31324" x14ac:dyDescent="0.2"/>
    <row r="31325" x14ac:dyDescent="0.2"/>
    <row r="31326" x14ac:dyDescent="0.2"/>
    <row r="31327" x14ac:dyDescent="0.2"/>
    <row r="31328" x14ac:dyDescent="0.2"/>
    <row r="31329" x14ac:dyDescent="0.2"/>
    <row r="31330" x14ac:dyDescent="0.2"/>
    <row r="31331" x14ac:dyDescent="0.2"/>
    <row r="31332" x14ac:dyDescent="0.2"/>
    <row r="31333" x14ac:dyDescent="0.2"/>
    <row r="31334" x14ac:dyDescent="0.2"/>
    <row r="31335" x14ac:dyDescent="0.2"/>
    <row r="31336" x14ac:dyDescent="0.2"/>
    <row r="31337" x14ac:dyDescent="0.2"/>
    <row r="31338" x14ac:dyDescent="0.2"/>
    <row r="31339" x14ac:dyDescent="0.2"/>
    <row r="31340" x14ac:dyDescent="0.2"/>
    <row r="31341" x14ac:dyDescent="0.2"/>
    <row r="31342" x14ac:dyDescent="0.2"/>
    <row r="31343" x14ac:dyDescent="0.2"/>
    <row r="31344" x14ac:dyDescent="0.2"/>
    <row r="31345" x14ac:dyDescent="0.2"/>
    <row r="31346" x14ac:dyDescent="0.2"/>
    <row r="31347" x14ac:dyDescent="0.2"/>
    <row r="31348" x14ac:dyDescent="0.2"/>
    <row r="31349" x14ac:dyDescent="0.2"/>
    <row r="31350" x14ac:dyDescent="0.2"/>
    <row r="31351" x14ac:dyDescent="0.2"/>
    <row r="31352" x14ac:dyDescent="0.2"/>
    <row r="31353" x14ac:dyDescent="0.2"/>
    <row r="31354" x14ac:dyDescent="0.2"/>
    <row r="31355" x14ac:dyDescent="0.2"/>
    <row r="31356" x14ac:dyDescent="0.2"/>
    <row r="31357" x14ac:dyDescent="0.2"/>
    <row r="31358" x14ac:dyDescent="0.2"/>
    <row r="31359" x14ac:dyDescent="0.2"/>
    <row r="31360" x14ac:dyDescent="0.2"/>
    <row r="31361" x14ac:dyDescent="0.2"/>
    <row r="31362" x14ac:dyDescent="0.2"/>
    <row r="31363" x14ac:dyDescent="0.2"/>
    <row r="31364" x14ac:dyDescent="0.2"/>
    <row r="31365" x14ac:dyDescent="0.2"/>
    <row r="31366" x14ac:dyDescent="0.2"/>
    <row r="31367" x14ac:dyDescent="0.2"/>
    <row r="31368" x14ac:dyDescent="0.2"/>
    <row r="31369" x14ac:dyDescent="0.2"/>
    <row r="31370" x14ac:dyDescent="0.2"/>
    <row r="31371" x14ac:dyDescent="0.2"/>
    <row r="31372" x14ac:dyDescent="0.2"/>
    <row r="31373" x14ac:dyDescent="0.2"/>
    <row r="31374" x14ac:dyDescent="0.2"/>
    <row r="31375" x14ac:dyDescent="0.2"/>
    <row r="31376" x14ac:dyDescent="0.2"/>
    <row r="31377" x14ac:dyDescent="0.2"/>
    <row r="31378" x14ac:dyDescent="0.2"/>
    <row r="31379" x14ac:dyDescent="0.2"/>
    <row r="31380" x14ac:dyDescent="0.2"/>
    <row r="31381" x14ac:dyDescent="0.2"/>
    <row r="31382" x14ac:dyDescent="0.2"/>
    <row r="31383" x14ac:dyDescent="0.2"/>
    <row r="31384" x14ac:dyDescent="0.2"/>
    <row r="31385" x14ac:dyDescent="0.2"/>
    <row r="31386" x14ac:dyDescent="0.2"/>
    <row r="31387" x14ac:dyDescent="0.2"/>
    <row r="31388" x14ac:dyDescent="0.2"/>
    <row r="31389" x14ac:dyDescent="0.2"/>
    <row r="31390" x14ac:dyDescent="0.2"/>
    <row r="31391" x14ac:dyDescent="0.2"/>
    <row r="31392" x14ac:dyDescent="0.2"/>
    <row r="31393" x14ac:dyDescent="0.2"/>
    <row r="31394" x14ac:dyDescent="0.2"/>
    <row r="31395" x14ac:dyDescent="0.2"/>
    <row r="31396" x14ac:dyDescent="0.2"/>
    <row r="31397" x14ac:dyDescent="0.2"/>
    <row r="31398" x14ac:dyDescent="0.2"/>
    <row r="31399" x14ac:dyDescent="0.2"/>
    <row r="31400" x14ac:dyDescent="0.2"/>
    <row r="31401" x14ac:dyDescent="0.2"/>
    <row r="31402" x14ac:dyDescent="0.2"/>
    <row r="31403" x14ac:dyDescent="0.2"/>
    <row r="31404" x14ac:dyDescent="0.2"/>
    <row r="31405" x14ac:dyDescent="0.2"/>
    <row r="31406" x14ac:dyDescent="0.2"/>
    <row r="31407" x14ac:dyDescent="0.2"/>
    <row r="31408" x14ac:dyDescent="0.2"/>
    <row r="31409" x14ac:dyDescent="0.2"/>
    <row r="31410" x14ac:dyDescent="0.2"/>
    <row r="31411" x14ac:dyDescent="0.2"/>
    <row r="31412" x14ac:dyDescent="0.2"/>
    <row r="31413" x14ac:dyDescent="0.2"/>
    <row r="31414" x14ac:dyDescent="0.2"/>
    <row r="31415" x14ac:dyDescent="0.2"/>
    <row r="31416" x14ac:dyDescent="0.2"/>
    <row r="31417" x14ac:dyDescent="0.2"/>
    <row r="31418" x14ac:dyDescent="0.2"/>
    <row r="31419" x14ac:dyDescent="0.2"/>
    <row r="31420" x14ac:dyDescent="0.2"/>
    <row r="31421" x14ac:dyDescent="0.2"/>
    <row r="31422" x14ac:dyDescent="0.2"/>
    <row r="31423" x14ac:dyDescent="0.2"/>
    <row r="31424" x14ac:dyDescent="0.2"/>
    <row r="31425" x14ac:dyDescent="0.2"/>
    <row r="31426" x14ac:dyDescent="0.2"/>
    <row r="31427" x14ac:dyDescent="0.2"/>
    <row r="31428" x14ac:dyDescent="0.2"/>
    <row r="31429" x14ac:dyDescent="0.2"/>
    <row r="31430" x14ac:dyDescent="0.2"/>
    <row r="31431" x14ac:dyDescent="0.2"/>
    <row r="31432" x14ac:dyDescent="0.2"/>
    <row r="31433" x14ac:dyDescent="0.2"/>
    <row r="31434" x14ac:dyDescent="0.2"/>
    <row r="31435" x14ac:dyDescent="0.2"/>
    <row r="31436" x14ac:dyDescent="0.2"/>
    <row r="31437" x14ac:dyDescent="0.2"/>
    <row r="31438" x14ac:dyDescent="0.2"/>
    <row r="31439" x14ac:dyDescent="0.2"/>
    <row r="31440" x14ac:dyDescent="0.2"/>
    <row r="31441" x14ac:dyDescent="0.2"/>
    <row r="31442" x14ac:dyDescent="0.2"/>
    <row r="31443" x14ac:dyDescent="0.2"/>
    <row r="31444" x14ac:dyDescent="0.2"/>
    <row r="31445" x14ac:dyDescent="0.2"/>
    <row r="31446" x14ac:dyDescent="0.2"/>
    <row r="31447" x14ac:dyDescent="0.2"/>
    <row r="31448" x14ac:dyDescent="0.2"/>
    <row r="31449" x14ac:dyDescent="0.2"/>
    <row r="31450" x14ac:dyDescent="0.2"/>
    <row r="31451" x14ac:dyDescent="0.2"/>
    <row r="31452" x14ac:dyDescent="0.2"/>
    <row r="31453" x14ac:dyDescent="0.2"/>
    <row r="31454" x14ac:dyDescent="0.2"/>
    <row r="31455" x14ac:dyDescent="0.2"/>
    <row r="31456" x14ac:dyDescent="0.2"/>
    <row r="31457" x14ac:dyDescent="0.2"/>
    <row r="31458" x14ac:dyDescent="0.2"/>
    <row r="31459" x14ac:dyDescent="0.2"/>
    <row r="31460" x14ac:dyDescent="0.2"/>
    <row r="31461" x14ac:dyDescent="0.2"/>
    <row r="31462" x14ac:dyDescent="0.2"/>
    <row r="31463" x14ac:dyDescent="0.2"/>
    <row r="31464" x14ac:dyDescent="0.2"/>
    <row r="31465" x14ac:dyDescent="0.2"/>
    <row r="31466" x14ac:dyDescent="0.2"/>
    <row r="31467" x14ac:dyDescent="0.2"/>
    <row r="31468" x14ac:dyDescent="0.2"/>
    <row r="31469" x14ac:dyDescent="0.2"/>
    <row r="31470" x14ac:dyDescent="0.2"/>
    <row r="31471" x14ac:dyDescent="0.2"/>
    <row r="31472" x14ac:dyDescent="0.2"/>
    <row r="31473" x14ac:dyDescent="0.2"/>
    <row r="31474" x14ac:dyDescent="0.2"/>
    <row r="31475" x14ac:dyDescent="0.2"/>
    <row r="31476" x14ac:dyDescent="0.2"/>
    <row r="31477" x14ac:dyDescent="0.2"/>
    <row r="31478" x14ac:dyDescent="0.2"/>
    <row r="31479" x14ac:dyDescent="0.2"/>
    <row r="31480" x14ac:dyDescent="0.2"/>
    <row r="31481" x14ac:dyDescent="0.2"/>
    <row r="31482" x14ac:dyDescent="0.2"/>
    <row r="31483" x14ac:dyDescent="0.2"/>
    <row r="31484" x14ac:dyDescent="0.2"/>
    <row r="31485" x14ac:dyDescent="0.2"/>
    <row r="31486" x14ac:dyDescent="0.2"/>
    <row r="31487" x14ac:dyDescent="0.2"/>
    <row r="31488" x14ac:dyDescent="0.2"/>
    <row r="31489" x14ac:dyDescent="0.2"/>
    <row r="31490" x14ac:dyDescent="0.2"/>
    <row r="31491" x14ac:dyDescent="0.2"/>
    <row r="31492" x14ac:dyDescent="0.2"/>
    <row r="31493" x14ac:dyDescent="0.2"/>
    <row r="31494" x14ac:dyDescent="0.2"/>
    <row r="31495" x14ac:dyDescent="0.2"/>
    <row r="31496" x14ac:dyDescent="0.2"/>
    <row r="31497" x14ac:dyDescent="0.2"/>
    <row r="31498" x14ac:dyDescent="0.2"/>
    <row r="31499" x14ac:dyDescent="0.2"/>
    <row r="31500" x14ac:dyDescent="0.2"/>
    <row r="31501" x14ac:dyDescent="0.2"/>
    <row r="31502" x14ac:dyDescent="0.2"/>
    <row r="31503" x14ac:dyDescent="0.2"/>
    <row r="31504" x14ac:dyDescent="0.2"/>
    <row r="31505" x14ac:dyDescent="0.2"/>
    <row r="31506" x14ac:dyDescent="0.2"/>
    <row r="31507" x14ac:dyDescent="0.2"/>
    <row r="31508" x14ac:dyDescent="0.2"/>
    <row r="31509" x14ac:dyDescent="0.2"/>
    <row r="31510" x14ac:dyDescent="0.2"/>
    <row r="31511" x14ac:dyDescent="0.2"/>
    <row r="31512" x14ac:dyDescent="0.2"/>
    <row r="31513" x14ac:dyDescent="0.2"/>
    <row r="31514" x14ac:dyDescent="0.2"/>
    <row r="31515" x14ac:dyDescent="0.2"/>
    <row r="31516" x14ac:dyDescent="0.2"/>
    <row r="31517" x14ac:dyDescent="0.2"/>
    <row r="31518" x14ac:dyDescent="0.2"/>
    <row r="31519" x14ac:dyDescent="0.2"/>
    <row r="31520" x14ac:dyDescent="0.2"/>
    <row r="31521" x14ac:dyDescent="0.2"/>
    <row r="31522" x14ac:dyDescent="0.2"/>
    <row r="31523" x14ac:dyDescent="0.2"/>
    <row r="31524" x14ac:dyDescent="0.2"/>
    <row r="31525" x14ac:dyDescent="0.2"/>
    <row r="31526" x14ac:dyDescent="0.2"/>
    <row r="31527" x14ac:dyDescent="0.2"/>
    <row r="31528" x14ac:dyDescent="0.2"/>
    <row r="31529" x14ac:dyDescent="0.2"/>
    <row r="31530" x14ac:dyDescent="0.2"/>
    <row r="31531" x14ac:dyDescent="0.2"/>
    <row r="31532" x14ac:dyDescent="0.2"/>
    <row r="31533" x14ac:dyDescent="0.2"/>
    <row r="31534" x14ac:dyDescent="0.2"/>
    <row r="31535" x14ac:dyDescent="0.2"/>
    <row r="31536" x14ac:dyDescent="0.2"/>
    <row r="31537" x14ac:dyDescent="0.2"/>
    <row r="31538" x14ac:dyDescent="0.2"/>
    <row r="31539" x14ac:dyDescent="0.2"/>
    <row r="31540" x14ac:dyDescent="0.2"/>
    <row r="31541" x14ac:dyDescent="0.2"/>
    <row r="31542" x14ac:dyDescent="0.2"/>
    <row r="31543" x14ac:dyDescent="0.2"/>
    <row r="31544" x14ac:dyDescent="0.2"/>
    <row r="31545" x14ac:dyDescent="0.2"/>
    <row r="31546" x14ac:dyDescent="0.2"/>
    <row r="31547" x14ac:dyDescent="0.2"/>
    <row r="31548" x14ac:dyDescent="0.2"/>
    <row r="31549" x14ac:dyDescent="0.2"/>
    <row r="31550" x14ac:dyDescent="0.2"/>
    <row r="31551" x14ac:dyDescent="0.2"/>
    <row r="31552" x14ac:dyDescent="0.2"/>
    <row r="31553" x14ac:dyDescent="0.2"/>
    <row r="31554" x14ac:dyDescent="0.2"/>
    <row r="31555" x14ac:dyDescent="0.2"/>
    <row r="31556" x14ac:dyDescent="0.2"/>
    <row r="31557" x14ac:dyDescent="0.2"/>
    <row r="31558" x14ac:dyDescent="0.2"/>
    <row r="31559" x14ac:dyDescent="0.2"/>
    <row r="31560" x14ac:dyDescent="0.2"/>
    <row r="31561" x14ac:dyDescent="0.2"/>
    <row r="31562" x14ac:dyDescent="0.2"/>
    <row r="31563" x14ac:dyDescent="0.2"/>
    <row r="31564" x14ac:dyDescent="0.2"/>
    <row r="31565" x14ac:dyDescent="0.2"/>
    <row r="31566" x14ac:dyDescent="0.2"/>
    <row r="31567" x14ac:dyDescent="0.2"/>
    <row r="31568" x14ac:dyDescent="0.2"/>
    <row r="31569" x14ac:dyDescent="0.2"/>
    <row r="31570" x14ac:dyDescent="0.2"/>
    <row r="31571" x14ac:dyDescent="0.2"/>
    <row r="31572" x14ac:dyDescent="0.2"/>
    <row r="31573" x14ac:dyDescent="0.2"/>
    <row r="31574" x14ac:dyDescent="0.2"/>
    <row r="31575" x14ac:dyDescent="0.2"/>
    <row r="31576" x14ac:dyDescent="0.2"/>
    <row r="31577" x14ac:dyDescent="0.2"/>
    <row r="31578" x14ac:dyDescent="0.2"/>
    <row r="31579" x14ac:dyDescent="0.2"/>
    <row r="31580" x14ac:dyDescent="0.2"/>
    <row r="31581" x14ac:dyDescent="0.2"/>
    <row r="31582" x14ac:dyDescent="0.2"/>
    <row r="31583" x14ac:dyDescent="0.2"/>
    <row r="31584" x14ac:dyDescent="0.2"/>
    <row r="31585" x14ac:dyDescent="0.2"/>
    <row r="31586" x14ac:dyDescent="0.2"/>
    <row r="31587" x14ac:dyDescent="0.2"/>
    <row r="31588" x14ac:dyDescent="0.2"/>
    <row r="31589" x14ac:dyDescent="0.2"/>
    <row r="31590" x14ac:dyDescent="0.2"/>
    <row r="31591" x14ac:dyDescent="0.2"/>
    <row r="31592" x14ac:dyDescent="0.2"/>
    <row r="31593" x14ac:dyDescent="0.2"/>
    <row r="31594" x14ac:dyDescent="0.2"/>
    <row r="31595" x14ac:dyDescent="0.2"/>
    <row r="31596" x14ac:dyDescent="0.2"/>
    <row r="31597" x14ac:dyDescent="0.2"/>
    <row r="31598" x14ac:dyDescent="0.2"/>
    <row r="31599" x14ac:dyDescent="0.2"/>
    <row r="31600" x14ac:dyDescent="0.2"/>
    <row r="31601" x14ac:dyDescent="0.2"/>
    <row r="31602" x14ac:dyDescent="0.2"/>
    <row r="31603" x14ac:dyDescent="0.2"/>
    <row r="31604" x14ac:dyDescent="0.2"/>
    <row r="31605" x14ac:dyDescent="0.2"/>
    <row r="31606" x14ac:dyDescent="0.2"/>
    <row r="31607" x14ac:dyDescent="0.2"/>
    <row r="31608" x14ac:dyDescent="0.2"/>
    <row r="31609" x14ac:dyDescent="0.2"/>
    <row r="31610" x14ac:dyDescent="0.2"/>
    <row r="31611" x14ac:dyDescent="0.2"/>
    <row r="31612" x14ac:dyDescent="0.2"/>
    <row r="31613" x14ac:dyDescent="0.2"/>
    <row r="31614" x14ac:dyDescent="0.2"/>
    <row r="31615" x14ac:dyDescent="0.2"/>
    <row r="31616" x14ac:dyDescent="0.2"/>
    <row r="31617" x14ac:dyDescent="0.2"/>
    <row r="31618" x14ac:dyDescent="0.2"/>
    <row r="31619" x14ac:dyDescent="0.2"/>
    <row r="31620" x14ac:dyDescent="0.2"/>
    <row r="31621" x14ac:dyDescent="0.2"/>
    <row r="31622" x14ac:dyDescent="0.2"/>
    <row r="31623" x14ac:dyDescent="0.2"/>
    <row r="31624" x14ac:dyDescent="0.2"/>
    <row r="31625" x14ac:dyDescent="0.2"/>
    <row r="31626" x14ac:dyDescent="0.2"/>
    <row r="31627" x14ac:dyDescent="0.2"/>
    <row r="31628" x14ac:dyDescent="0.2"/>
    <row r="31629" x14ac:dyDescent="0.2"/>
    <row r="31630" x14ac:dyDescent="0.2"/>
    <row r="31631" x14ac:dyDescent="0.2"/>
    <row r="31632" x14ac:dyDescent="0.2"/>
    <row r="31633" x14ac:dyDescent="0.2"/>
    <row r="31634" x14ac:dyDescent="0.2"/>
    <row r="31635" x14ac:dyDescent="0.2"/>
    <row r="31636" x14ac:dyDescent="0.2"/>
    <row r="31637" x14ac:dyDescent="0.2"/>
    <row r="31638" x14ac:dyDescent="0.2"/>
    <row r="31639" x14ac:dyDescent="0.2"/>
    <row r="31640" x14ac:dyDescent="0.2"/>
    <row r="31641" x14ac:dyDescent="0.2"/>
    <row r="31642" x14ac:dyDescent="0.2"/>
    <row r="31643" x14ac:dyDescent="0.2"/>
    <row r="31644" x14ac:dyDescent="0.2"/>
    <row r="31645" x14ac:dyDescent="0.2"/>
    <row r="31646" x14ac:dyDescent="0.2"/>
    <row r="31647" x14ac:dyDescent="0.2"/>
    <row r="31648" x14ac:dyDescent="0.2"/>
    <row r="31649" x14ac:dyDescent="0.2"/>
    <row r="31650" x14ac:dyDescent="0.2"/>
    <row r="31651" x14ac:dyDescent="0.2"/>
    <row r="31652" x14ac:dyDescent="0.2"/>
    <row r="31653" x14ac:dyDescent="0.2"/>
    <row r="31654" x14ac:dyDescent="0.2"/>
    <row r="31655" x14ac:dyDescent="0.2"/>
    <row r="31656" x14ac:dyDescent="0.2"/>
    <row r="31657" x14ac:dyDescent="0.2"/>
    <row r="31658" x14ac:dyDescent="0.2"/>
    <row r="31659" x14ac:dyDescent="0.2"/>
    <row r="31660" x14ac:dyDescent="0.2"/>
    <row r="31661" x14ac:dyDescent="0.2"/>
    <row r="31662" x14ac:dyDescent="0.2"/>
    <row r="31663" x14ac:dyDescent="0.2"/>
    <row r="31664" x14ac:dyDescent="0.2"/>
    <row r="31665" x14ac:dyDescent="0.2"/>
    <row r="31666" x14ac:dyDescent="0.2"/>
    <row r="31667" x14ac:dyDescent="0.2"/>
    <row r="31668" x14ac:dyDescent="0.2"/>
    <row r="31669" x14ac:dyDescent="0.2"/>
    <row r="31670" x14ac:dyDescent="0.2"/>
    <row r="31671" x14ac:dyDescent="0.2"/>
    <row r="31672" x14ac:dyDescent="0.2"/>
    <row r="31673" x14ac:dyDescent="0.2"/>
    <row r="31674" x14ac:dyDescent="0.2"/>
    <row r="31675" x14ac:dyDescent="0.2"/>
    <row r="31676" x14ac:dyDescent="0.2"/>
    <row r="31677" x14ac:dyDescent="0.2"/>
    <row r="31678" x14ac:dyDescent="0.2"/>
    <row r="31679" x14ac:dyDescent="0.2"/>
    <row r="31680" x14ac:dyDescent="0.2"/>
    <row r="31681" x14ac:dyDescent="0.2"/>
    <row r="31682" x14ac:dyDescent="0.2"/>
    <row r="31683" x14ac:dyDescent="0.2"/>
    <row r="31684" x14ac:dyDescent="0.2"/>
    <row r="31685" x14ac:dyDescent="0.2"/>
    <row r="31686" x14ac:dyDescent="0.2"/>
    <row r="31687" x14ac:dyDescent="0.2"/>
    <row r="31688" x14ac:dyDescent="0.2"/>
    <row r="31689" x14ac:dyDescent="0.2"/>
    <row r="31690" x14ac:dyDescent="0.2"/>
    <row r="31691" x14ac:dyDescent="0.2"/>
    <row r="31692" x14ac:dyDescent="0.2"/>
    <row r="31693" x14ac:dyDescent="0.2"/>
    <row r="31694" x14ac:dyDescent="0.2"/>
    <row r="31695" x14ac:dyDescent="0.2"/>
    <row r="31696" x14ac:dyDescent="0.2"/>
    <row r="31697" x14ac:dyDescent="0.2"/>
    <row r="31698" x14ac:dyDescent="0.2"/>
    <row r="31699" x14ac:dyDescent="0.2"/>
    <row r="31700" x14ac:dyDescent="0.2"/>
    <row r="31701" x14ac:dyDescent="0.2"/>
    <row r="31702" x14ac:dyDescent="0.2"/>
    <row r="31703" x14ac:dyDescent="0.2"/>
    <row r="31704" x14ac:dyDescent="0.2"/>
    <row r="31705" x14ac:dyDescent="0.2"/>
    <row r="31706" x14ac:dyDescent="0.2"/>
    <row r="31707" x14ac:dyDescent="0.2"/>
    <row r="31708" x14ac:dyDescent="0.2"/>
    <row r="31709" x14ac:dyDescent="0.2"/>
    <row r="31710" x14ac:dyDescent="0.2"/>
    <row r="31711" x14ac:dyDescent="0.2"/>
    <row r="31712" x14ac:dyDescent="0.2"/>
    <row r="31713" x14ac:dyDescent="0.2"/>
    <row r="31714" x14ac:dyDescent="0.2"/>
    <row r="31715" x14ac:dyDescent="0.2"/>
    <row r="31716" x14ac:dyDescent="0.2"/>
    <row r="31717" x14ac:dyDescent="0.2"/>
    <row r="31718" x14ac:dyDescent="0.2"/>
    <row r="31719" x14ac:dyDescent="0.2"/>
    <row r="31720" x14ac:dyDescent="0.2"/>
    <row r="31721" x14ac:dyDescent="0.2"/>
    <row r="31722" x14ac:dyDescent="0.2"/>
    <row r="31723" x14ac:dyDescent="0.2"/>
    <row r="31724" x14ac:dyDescent="0.2"/>
    <row r="31725" x14ac:dyDescent="0.2"/>
    <row r="31726" x14ac:dyDescent="0.2"/>
    <row r="31727" x14ac:dyDescent="0.2"/>
    <row r="31728" x14ac:dyDescent="0.2"/>
    <row r="31729" x14ac:dyDescent="0.2"/>
    <row r="31730" x14ac:dyDescent="0.2"/>
    <row r="31731" x14ac:dyDescent="0.2"/>
    <row r="31732" x14ac:dyDescent="0.2"/>
    <row r="31733" x14ac:dyDescent="0.2"/>
    <row r="31734" x14ac:dyDescent="0.2"/>
    <row r="31735" x14ac:dyDescent="0.2"/>
    <row r="31736" x14ac:dyDescent="0.2"/>
    <row r="31737" x14ac:dyDescent="0.2"/>
    <row r="31738" x14ac:dyDescent="0.2"/>
    <row r="31739" x14ac:dyDescent="0.2"/>
    <row r="31740" x14ac:dyDescent="0.2"/>
    <row r="31741" x14ac:dyDescent="0.2"/>
    <row r="31742" x14ac:dyDescent="0.2"/>
    <row r="31743" x14ac:dyDescent="0.2"/>
    <row r="31744" x14ac:dyDescent="0.2"/>
    <row r="31745" x14ac:dyDescent="0.2"/>
    <row r="31746" x14ac:dyDescent="0.2"/>
    <row r="31747" x14ac:dyDescent="0.2"/>
    <row r="31748" x14ac:dyDescent="0.2"/>
    <row r="31749" x14ac:dyDescent="0.2"/>
    <row r="31750" x14ac:dyDescent="0.2"/>
    <row r="31751" x14ac:dyDescent="0.2"/>
    <row r="31752" x14ac:dyDescent="0.2"/>
    <row r="31753" x14ac:dyDescent="0.2"/>
    <row r="31754" x14ac:dyDescent="0.2"/>
    <row r="31755" x14ac:dyDescent="0.2"/>
    <row r="31756" x14ac:dyDescent="0.2"/>
    <row r="31757" x14ac:dyDescent="0.2"/>
    <row r="31758" x14ac:dyDescent="0.2"/>
    <row r="31759" x14ac:dyDescent="0.2"/>
    <row r="31760" x14ac:dyDescent="0.2"/>
    <row r="31761" x14ac:dyDescent="0.2"/>
    <row r="31762" x14ac:dyDescent="0.2"/>
    <row r="31763" x14ac:dyDescent="0.2"/>
    <row r="31764" x14ac:dyDescent="0.2"/>
    <row r="31765" x14ac:dyDescent="0.2"/>
    <row r="31766" x14ac:dyDescent="0.2"/>
    <row r="31767" x14ac:dyDescent="0.2"/>
    <row r="31768" x14ac:dyDescent="0.2"/>
    <row r="31769" x14ac:dyDescent="0.2"/>
    <row r="31770" x14ac:dyDescent="0.2"/>
    <row r="31771" x14ac:dyDescent="0.2"/>
    <row r="31772" x14ac:dyDescent="0.2"/>
    <row r="31773" x14ac:dyDescent="0.2"/>
    <row r="31774" x14ac:dyDescent="0.2"/>
    <row r="31775" x14ac:dyDescent="0.2"/>
    <row r="31776" x14ac:dyDescent="0.2"/>
    <row r="31777" x14ac:dyDescent="0.2"/>
    <row r="31778" x14ac:dyDescent="0.2"/>
    <row r="31779" x14ac:dyDescent="0.2"/>
    <row r="31780" x14ac:dyDescent="0.2"/>
    <row r="31781" x14ac:dyDescent="0.2"/>
    <row r="31782" x14ac:dyDescent="0.2"/>
    <row r="31783" x14ac:dyDescent="0.2"/>
    <row r="31784" x14ac:dyDescent="0.2"/>
    <row r="31785" x14ac:dyDescent="0.2"/>
    <row r="31786" x14ac:dyDescent="0.2"/>
    <row r="31787" x14ac:dyDescent="0.2"/>
    <row r="31788" x14ac:dyDescent="0.2"/>
    <row r="31789" x14ac:dyDescent="0.2"/>
    <row r="31790" x14ac:dyDescent="0.2"/>
    <row r="31791" x14ac:dyDescent="0.2"/>
    <row r="31792" x14ac:dyDescent="0.2"/>
    <row r="31793" x14ac:dyDescent="0.2"/>
    <row r="31794" x14ac:dyDescent="0.2"/>
    <row r="31795" x14ac:dyDescent="0.2"/>
    <row r="31796" x14ac:dyDescent="0.2"/>
    <row r="31797" x14ac:dyDescent="0.2"/>
    <row r="31798" x14ac:dyDescent="0.2"/>
    <row r="31799" x14ac:dyDescent="0.2"/>
    <row r="31800" x14ac:dyDescent="0.2"/>
    <row r="31801" x14ac:dyDescent="0.2"/>
    <row r="31802" x14ac:dyDescent="0.2"/>
    <row r="31803" x14ac:dyDescent="0.2"/>
    <row r="31804" x14ac:dyDescent="0.2"/>
    <row r="31805" x14ac:dyDescent="0.2"/>
    <row r="31806" x14ac:dyDescent="0.2"/>
    <row r="31807" x14ac:dyDescent="0.2"/>
    <row r="31808" x14ac:dyDescent="0.2"/>
    <row r="31809" x14ac:dyDescent="0.2"/>
    <row r="31810" x14ac:dyDescent="0.2"/>
    <row r="31811" x14ac:dyDescent="0.2"/>
    <row r="31812" x14ac:dyDescent="0.2"/>
    <row r="31813" x14ac:dyDescent="0.2"/>
    <row r="31814" x14ac:dyDescent="0.2"/>
    <row r="31815" x14ac:dyDescent="0.2"/>
    <row r="31816" x14ac:dyDescent="0.2"/>
    <row r="31817" x14ac:dyDescent="0.2"/>
    <row r="31818" x14ac:dyDescent="0.2"/>
    <row r="31819" x14ac:dyDescent="0.2"/>
    <row r="31820" x14ac:dyDescent="0.2"/>
    <row r="31821" x14ac:dyDescent="0.2"/>
    <row r="31822" x14ac:dyDescent="0.2"/>
    <row r="31823" x14ac:dyDescent="0.2"/>
    <row r="31824" x14ac:dyDescent="0.2"/>
    <row r="31825" x14ac:dyDescent="0.2"/>
    <row r="31826" x14ac:dyDescent="0.2"/>
    <row r="31827" x14ac:dyDescent="0.2"/>
    <row r="31828" x14ac:dyDescent="0.2"/>
    <row r="31829" x14ac:dyDescent="0.2"/>
    <row r="31830" x14ac:dyDescent="0.2"/>
    <row r="31831" x14ac:dyDescent="0.2"/>
    <row r="31832" x14ac:dyDescent="0.2"/>
    <row r="31833" x14ac:dyDescent="0.2"/>
    <row r="31834" x14ac:dyDescent="0.2"/>
    <row r="31835" x14ac:dyDescent="0.2"/>
    <row r="31836" x14ac:dyDescent="0.2"/>
    <row r="31837" x14ac:dyDescent="0.2"/>
    <row r="31838" x14ac:dyDescent="0.2"/>
    <row r="31839" x14ac:dyDescent="0.2"/>
    <row r="31840" x14ac:dyDescent="0.2"/>
    <row r="31841" x14ac:dyDescent="0.2"/>
    <row r="31842" x14ac:dyDescent="0.2"/>
    <row r="31843" x14ac:dyDescent="0.2"/>
    <row r="31844" x14ac:dyDescent="0.2"/>
    <row r="31845" x14ac:dyDescent="0.2"/>
    <row r="31846" x14ac:dyDescent="0.2"/>
    <row r="31847" x14ac:dyDescent="0.2"/>
    <row r="31848" x14ac:dyDescent="0.2"/>
    <row r="31849" x14ac:dyDescent="0.2"/>
    <row r="31850" x14ac:dyDescent="0.2"/>
    <row r="31851" x14ac:dyDescent="0.2"/>
    <row r="31852" x14ac:dyDescent="0.2"/>
    <row r="31853" x14ac:dyDescent="0.2"/>
    <row r="31854" x14ac:dyDescent="0.2"/>
    <row r="31855" x14ac:dyDescent="0.2"/>
    <row r="31856" x14ac:dyDescent="0.2"/>
    <row r="31857" x14ac:dyDescent="0.2"/>
    <row r="31858" x14ac:dyDescent="0.2"/>
    <row r="31859" x14ac:dyDescent="0.2"/>
    <row r="31860" x14ac:dyDescent="0.2"/>
    <row r="31861" x14ac:dyDescent="0.2"/>
    <row r="31862" x14ac:dyDescent="0.2"/>
    <row r="31863" x14ac:dyDescent="0.2"/>
    <row r="31864" x14ac:dyDescent="0.2"/>
    <row r="31865" x14ac:dyDescent="0.2"/>
    <row r="31866" x14ac:dyDescent="0.2"/>
    <row r="31867" x14ac:dyDescent="0.2"/>
    <row r="31868" x14ac:dyDescent="0.2"/>
    <row r="31869" x14ac:dyDescent="0.2"/>
    <row r="31870" x14ac:dyDescent="0.2"/>
    <row r="31871" x14ac:dyDescent="0.2"/>
    <row r="31872" x14ac:dyDescent="0.2"/>
    <row r="31873" x14ac:dyDescent="0.2"/>
    <row r="31874" x14ac:dyDescent="0.2"/>
    <row r="31875" x14ac:dyDescent="0.2"/>
    <row r="31876" x14ac:dyDescent="0.2"/>
    <row r="31877" x14ac:dyDescent="0.2"/>
    <row r="31878" x14ac:dyDescent="0.2"/>
    <row r="31879" x14ac:dyDescent="0.2"/>
    <row r="31880" x14ac:dyDescent="0.2"/>
    <row r="31881" x14ac:dyDescent="0.2"/>
    <row r="31882" x14ac:dyDescent="0.2"/>
    <row r="31883" x14ac:dyDescent="0.2"/>
    <row r="31884" x14ac:dyDescent="0.2"/>
    <row r="31885" x14ac:dyDescent="0.2"/>
    <row r="31886" x14ac:dyDescent="0.2"/>
    <row r="31887" x14ac:dyDescent="0.2"/>
    <row r="31888" x14ac:dyDescent="0.2"/>
    <row r="31889" x14ac:dyDescent="0.2"/>
    <row r="31890" x14ac:dyDescent="0.2"/>
    <row r="31891" x14ac:dyDescent="0.2"/>
    <row r="31892" x14ac:dyDescent="0.2"/>
    <row r="31893" x14ac:dyDescent="0.2"/>
    <row r="31894" x14ac:dyDescent="0.2"/>
    <row r="31895" x14ac:dyDescent="0.2"/>
    <row r="31896" x14ac:dyDescent="0.2"/>
    <row r="31897" x14ac:dyDescent="0.2"/>
    <row r="31898" x14ac:dyDescent="0.2"/>
    <row r="31899" x14ac:dyDescent="0.2"/>
    <row r="31900" x14ac:dyDescent="0.2"/>
    <row r="31901" x14ac:dyDescent="0.2"/>
    <row r="31902" x14ac:dyDescent="0.2"/>
    <row r="31903" x14ac:dyDescent="0.2"/>
    <row r="31904" x14ac:dyDescent="0.2"/>
    <row r="31905" x14ac:dyDescent="0.2"/>
    <row r="31906" x14ac:dyDescent="0.2"/>
    <row r="31907" x14ac:dyDescent="0.2"/>
    <row r="31908" x14ac:dyDescent="0.2"/>
    <row r="31909" x14ac:dyDescent="0.2"/>
    <row r="31910" x14ac:dyDescent="0.2"/>
    <row r="31911" x14ac:dyDescent="0.2"/>
    <row r="31912" x14ac:dyDescent="0.2"/>
    <row r="31913" x14ac:dyDescent="0.2"/>
    <row r="31914" x14ac:dyDescent="0.2"/>
    <row r="31915" x14ac:dyDescent="0.2"/>
    <row r="31916" x14ac:dyDescent="0.2"/>
    <row r="31917" x14ac:dyDescent="0.2"/>
    <row r="31918" x14ac:dyDescent="0.2"/>
    <row r="31919" x14ac:dyDescent="0.2"/>
    <row r="31920" x14ac:dyDescent="0.2"/>
    <row r="31921" x14ac:dyDescent="0.2"/>
    <row r="31922" x14ac:dyDescent="0.2"/>
    <row r="31923" x14ac:dyDescent="0.2"/>
    <row r="31924" x14ac:dyDescent="0.2"/>
    <row r="31925" x14ac:dyDescent="0.2"/>
    <row r="31926" x14ac:dyDescent="0.2"/>
    <row r="31927" x14ac:dyDescent="0.2"/>
    <row r="31928" x14ac:dyDescent="0.2"/>
    <row r="31929" x14ac:dyDescent="0.2"/>
    <row r="31930" x14ac:dyDescent="0.2"/>
    <row r="31931" x14ac:dyDescent="0.2"/>
    <row r="31932" x14ac:dyDescent="0.2"/>
    <row r="31933" x14ac:dyDescent="0.2"/>
    <row r="31934" x14ac:dyDescent="0.2"/>
    <row r="31935" x14ac:dyDescent="0.2"/>
    <row r="31936" x14ac:dyDescent="0.2"/>
    <row r="31937" x14ac:dyDescent="0.2"/>
    <row r="31938" x14ac:dyDescent="0.2"/>
    <row r="31939" x14ac:dyDescent="0.2"/>
    <row r="31940" x14ac:dyDescent="0.2"/>
    <row r="31941" x14ac:dyDescent="0.2"/>
    <row r="31942" x14ac:dyDescent="0.2"/>
    <row r="31943" x14ac:dyDescent="0.2"/>
    <row r="31944" x14ac:dyDescent="0.2"/>
    <row r="31945" x14ac:dyDescent="0.2"/>
    <row r="31946" x14ac:dyDescent="0.2"/>
    <row r="31947" x14ac:dyDescent="0.2"/>
    <row r="31948" x14ac:dyDescent="0.2"/>
    <row r="31949" x14ac:dyDescent="0.2"/>
    <row r="31950" x14ac:dyDescent="0.2"/>
    <row r="31951" x14ac:dyDescent="0.2"/>
    <row r="31952" x14ac:dyDescent="0.2"/>
    <row r="31953" x14ac:dyDescent="0.2"/>
    <row r="31954" x14ac:dyDescent="0.2"/>
    <row r="31955" x14ac:dyDescent="0.2"/>
    <row r="31956" x14ac:dyDescent="0.2"/>
    <row r="31957" x14ac:dyDescent="0.2"/>
    <row r="31958" x14ac:dyDescent="0.2"/>
    <row r="31959" x14ac:dyDescent="0.2"/>
    <row r="31960" x14ac:dyDescent="0.2"/>
    <row r="31961" x14ac:dyDescent="0.2"/>
    <row r="31962" x14ac:dyDescent="0.2"/>
    <row r="31963" x14ac:dyDescent="0.2"/>
    <row r="31964" x14ac:dyDescent="0.2"/>
    <row r="31965" x14ac:dyDescent="0.2"/>
    <row r="31966" x14ac:dyDescent="0.2"/>
    <row r="31967" x14ac:dyDescent="0.2"/>
    <row r="31968" x14ac:dyDescent="0.2"/>
    <row r="31969" x14ac:dyDescent="0.2"/>
    <row r="31970" x14ac:dyDescent="0.2"/>
    <row r="31971" x14ac:dyDescent="0.2"/>
    <row r="31972" x14ac:dyDescent="0.2"/>
    <row r="31973" x14ac:dyDescent="0.2"/>
    <row r="31974" x14ac:dyDescent="0.2"/>
    <row r="31975" x14ac:dyDescent="0.2"/>
    <row r="31976" x14ac:dyDescent="0.2"/>
    <row r="31977" x14ac:dyDescent="0.2"/>
    <row r="31978" x14ac:dyDescent="0.2"/>
    <row r="31979" x14ac:dyDescent="0.2"/>
    <row r="31980" x14ac:dyDescent="0.2"/>
    <row r="31981" x14ac:dyDescent="0.2"/>
    <row r="31982" x14ac:dyDescent="0.2"/>
    <row r="31983" x14ac:dyDescent="0.2"/>
    <row r="31984" x14ac:dyDescent="0.2"/>
    <row r="31985" x14ac:dyDescent="0.2"/>
    <row r="31986" x14ac:dyDescent="0.2"/>
    <row r="31987" x14ac:dyDescent="0.2"/>
    <row r="31988" x14ac:dyDescent="0.2"/>
    <row r="31989" x14ac:dyDescent="0.2"/>
    <row r="31990" x14ac:dyDescent="0.2"/>
    <row r="31991" x14ac:dyDescent="0.2"/>
    <row r="31992" x14ac:dyDescent="0.2"/>
    <row r="31993" x14ac:dyDescent="0.2"/>
    <row r="31994" x14ac:dyDescent="0.2"/>
    <row r="31995" x14ac:dyDescent="0.2"/>
    <row r="31996" x14ac:dyDescent="0.2"/>
    <row r="31997" x14ac:dyDescent="0.2"/>
    <row r="31998" x14ac:dyDescent="0.2"/>
    <row r="31999" x14ac:dyDescent="0.2"/>
    <row r="32000" x14ac:dyDescent="0.2"/>
    <row r="32001" x14ac:dyDescent="0.2"/>
    <row r="32002" x14ac:dyDescent="0.2"/>
    <row r="32003" x14ac:dyDescent="0.2"/>
    <row r="32004" x14ac:dyDescent="0.2"/>
    <row r="32005" x14ac:dyDescent="0.2"/>
    <row r="32006" x14ac:dyDescent="0.2"/>
    <row r="32007" x14ac:dyDescent="0.2"/>
    <row r="32008" x14ac:dyDescent="0.2"/>
    <row r="32009" x14ac:dyDescent="0.2"/>
    <row r="32010" x14ac:dyDescent="0.2"/>
    <row r="32011" x14ac:dyDescent="0.2"/>
    <row r="32012" x14ac:dyDescent="0.2"/>
    <row r="32013" x14ac:dyDescent="0.2"/>
    <row r="32014" x14ac:dyDescent="0.2"/>
    <row r="32015" x14ac:dyDescent="0.2"/>
    <row r="32016" x14ac:dyDescent="0.2"/>
    <row r="32017" x14ac:dyDescent="0.2"/>
    <row r="32018" x14ac:dyDescent="0.2"/>
    <row r="32019" x14ac:dyDescent="0.2"/>
    <row r="32020" x14ac:dyDescent="0.2"/>
    <row r="32021" x14ac:dyDescent="0.2"/>
    <row r="32022" x14ac:dyDescent="0.2"/>
    <row r="32023" x14ac:dyDescent="0.2"/>
    <row r="32024" x14ac:dyDescent="0.2"/>
    <row r="32025" x14ac:dyDescent="0.2"/>
    <row r="32026" x14ac:dyDescent="0.2"/>
    <row r="32027" x14ac:dyDescent="0.2"/>
    <row r="32028" x14ac:dyDescent="0.2"/>
    <row r="32029" x14ac:dyDescent="0.2"/>
    <row r="32030" x14ac:dyDescent="0.2"/>
    <row r="32031" x14ac:dyDescent="0.2"/>
    <row r="32032" x14ac:dyDescent="0.2"/>
    <row r="32033" x14ac:dyDescent="0.2"/>
    <row r="32034" x14ac:dyDescent="0.2"/>
    <row r="32035" x14ac:dyDescent="0.2"/>
    <row r="32036" x14ac:dyDescent="0.2"/>
    <row r="32037" x14ac:dyDescent="0.2"/>
    <row r="32038" x14ac:dyDescent="0.2"/>
    <row r="32039" x14ac:dyDescent="0.2"/>
    <row r="32040" x14ac:dyDescent="0.2"/>
    <row r="32041" x14ac:dyDescent="0.2"/>
    <row r="32042" x14ac:dyDescent="0.2"/>
    <row r="32043" x14ac:dyDescent="0.2"/>
    <row r="32044" x14ac:dyDescent="0.2"/>
    <row r="32045" x14ac:dyDescent="0.2"/>
    <row r="32046" x14ac:dyDescent="0.2"/>
    <row r="32047" x14ac:dyDescent="0.2"/>
    <row r="32048" x14ac:dyDescent="0.2"/>
    <row r="32049" x14ac:dyDescent="0.2"/>
    <row r="32050" x14ac:dyDescent="0.2"/>
    <row r="32051" x14ac:dyDescent="0.2"/>
    <row r="32052" x14ac:dyDescent="0.2"/>
    <row r="32053" x14ac:dyDescent="0.2"/>
    <row r="32054" x14ac:dyDescent="0.2"/>
    <row r="32055" x14ac:dyDescent="0.2"/>
    <row r="32056" x14ac:dyDescent="0.2"/>
    <row r="32057" x14ac:dyDescent="0.2"/>
    <row r="32058" x14ac:dyDescent="0.2"/>
    <row r="32059" x14ac:dyDescent="0.2"/>
    <row r="32060" x14ac:dyDescent="0.2"/>
    <row r="32061" x14ac:dyDescent="0.2"/>
    <row r="32062" x14ac:dyDescent="0.2"/>
    <row r="32063" x14ac:dyDescent="0.2"/>
    <row r="32064" x14ac:dyDescent="0.2"/>
    <row r="32065" x14ac:dyDescent="0.2"/>
    <row r="32066" x14ac:dyDescent="0.2"/>
    <row r="32067" x14ac:dyDescent="0.2"/>
    <row r="32068" x14ac:dyDescent="0.2"/>
    <row r="32069" x14ac:dyDescent="0.2"/>
    <row r="32070" x14ac:dyDescent="0.2"/>
    <row r="32071" x14ac:dyDescent="0.2"/>
    <row r="32072" x14ac:dyDescent="0.2"/>
    <row r="32073" x14ac:dyDescent="0.2"/>
    <row r="32074" x14ac:dyDescent="0.2"/>
    <row r="32075" x14ac:dyDescent="0.2"/>
    <row r="32076" x14ac:dyDescent="0.2"/>
    <row r="32077" x14ac:dyDescent="0.2"/>
    <row r="32078" x14ac:dyDescent="0.2"/>
    <row r="32079" x14ac:dyDescent="0.2"/>
    <row r="32080" x14ac:dyDescent="0.2"/>
    <row r="32081" x14ac:dyDescent="0.2"/>
    <row r="32082" x14ac:dyDescent="0.2"/>
    <row r="32083" x14ac:dyDescent="0.2"/>
    <row r="32084" x14ac:dyDescent="0.2"/>
    <row r="32085" x14ac:dyDescent="0.2"/>
    <row r="32086" x14ac:dyDescent="0.2"/>
    <row r="32087" x14ac:dyDescent="0.2"/>
    <row r="32088" x14ac:dyDescent="0.2"/>
    <row r="32089" x14ac:dyDescent="0.2"/>
    <row r="32090" x14ac:dyDescent="0.2"/>
    <row r="32091" x14ac:dyDescent="0.2"/>
    <row r="32092" x14ac:dyDescent="0.2"/>
    <row r="32093" x14ac:dyDescent="0.2"/>
    <row r="32094" x14ac:dyDescent="0.2"/>
    <row r="32095" x14ac:dyDescent="0.2"/>
    <row r="32096" x14ac:dyDescent="0.2"/>
    <row r="32097" x14ac:dyDescent="0.2"/>
    <row r="32098" x14ac:dyDescent="0.2"/>
    <row r="32099" x14ac:dyDescent="0.2"/>
    <row r="32100" x14ac:dyDescent="0.2"/>
    <row r="32101" x14ac:dyDescent="0.2"/>
    <row r="32102" x14ac:dyDescent="0.2"/>
    <row r="32103" x14ac:dyDescent="0.2"/>
    <row r="32104" x14ac:dyDescent="0.2"/>
    <row r="32105" x14ac:dyDescent="0.2"/>
    <row r="32106" x14ac:dyDescent="0.2"/>
    <row r="32107" x14ac:dyDescent="0.2"/>
    <row r="32108" x14ac:dyDescent="0.2"/>
    <row r="32109" x14ac:dyDescent="0.2"/>
    <row r="32110" x14ac:dyDescent="0.2"/>
    <row r="32111" x14ac:dyDescent="0.2"/>
    <row r="32112" x14ac:dyDescent="0.2"/>
    <row r="32113" x14ac:dyDescent="0.2"/>
    <row r="32114" x14ac:dyDescent="0.2"/>
    <row r="32115" x14ac:dyDescent="0.2"/>
    <row r="32116" x14ac:dyDescent="0.2"/>
    <row r="32117" x14ac:dyDescent="0.2"/>
    <row r="32118" x14ac:dyDescent="0.2"/>
    <row r="32119" x14ac:dyDescent="0.2"/>
    <row r="32120" x14ac:dyDescent="0.2"/>
    <row r="32121" x14ac:dyDescent="0.2"/>
    <row r="32122" x14ac:dyDescent="0.2"/>
    <row r="32123" x14ac:dyDescent="0.2"/>
    <row r="32124" x14ac:dyDescent="0.2"/>
    <row r="32125" x14ac:dyDescent="0.2"/>
    <row r="32126" x14ac:dyDescent="0.2"/>
    <row r="32127" x14ac:dyDescent="0.2"/>
    <row r="32128" x14ac:dyDescent="0.2"/>
    <row r="32129" x14ac:dyDescent="0.2"/>
    <row r="32130" x14ac:dyDescent="0.2"/>
    <row r="32131" x14ac:dyDescent="0.2"/>
    <row r="32132" x14ac:dyDescent="0.2"/>
    <row r="32133" x14ac:dyDescent="0.2"/>
    <row r="32134" x14ac:dyDescent="0.2"/>
    <row r="32135" x14ac:dyDescent="0.2"/>
    <row r="32136" x14ac:dyDescent="0.2"/>
    <row r="32137" x14ac:dyDescent="0.2"/>
    <row r="32138" x14ac:dyDescent="0.2"/>
    <row r="32139" x14ac:dyDescent="0.2"/>
    <row r="32140" x14ac:dyDescent="0.2"/>
    <row r="32141" x14ac:dyDescent="0.2"/>
    <row r="32142" x14ac:dyDescent="0.2"/>
    <row r="32143" x14ac:dyDescent="0.2"/>
    <row r="32144" x14ac:dyDescent="0.2"/>
    <row r="32145" x14ac:dyDescent="0.2"/>
    <row r="32146" x14ac:dyDescent="0.2"/>
    <row r="32147" x14ac:dyDescent="0.2"/>
    <row r="32148" x14ac:dyDescent="0.2"/>
    <row r="32149" x14ac:dyDescent="0.2"/>
    <row r="32150" x14ac:dyDescent="0.2"/>
    <row r="32151" x14ac:dyDescent="0.2"/>
    <row r="32152" x14ac:dyDescent="0.2"/>
    <row r="32153" x14ac:dyDescent="0.2"/>
    <row r="32154" x14ac:dyDescent="0.2"/>
    <row r="32155" x14ac:dyDescent="0.2"/>
    <row r="32156" x14ac:dyDescent="0.2"/>
    <row r="32157" x14ac:dyDescent="0.2"/>
    <row r="32158" x14ac:dyDescent="0.2"/>
    <row r="32159" x14ac:dyDescent="0.2"/>
    <row r="32160" x14ac:dyDescent="0.2"/>
    <row r="32161" x14ac:dyDescent="0.2"/>
    <row r="32162" x14ac:dyDescent="0.2"/>
    <row r="32163" x14ac:dyDescent="0.2"/>
    <row r="32164" x14ac:dyDescent="0.2"/>
    <row r="32165" x14ac:dyDescent="0.2"/>
    <row r="32166" x14ac:dyDescent="0.2"/>
    <row r="32167" x14ac:dyDescent="0.2"/>
    <row r="32168" x14ac:dyDescent="0.2"/>
    <row r="32169" x14ac:dyDescent="0.2"/>
    <row r="32170" x14ac:dyDescent="0.2"/>
    <row r="32171" x14ac:dyDescent="0.2"/>
    <row r="32172" x14ac:dyDescent="0.2"/>
    <row r="32173" x14ac:dyDescent="0.2"/>
    <row r="32174" x14ac:dyDescent="0.2"/>
    <row r="32175" x14ac:dyDescent="0.2"/>
    <row r="32176" x14ac:dyDescent="0.2"/>
    <row r="32177" x14ac:dyDescent="0.2"/>
    <row r="32178" x14ac:dyDescent="0.2"/>
    <row r="32179" x14ac:dyDescent="0.2"/>
    <row r="32180" x14ac:dyDescent="0.2"/>
    <row r="32181" x14ac:dyDescent="0.2"/>
    <row r="32182" x14ac:dyDescent="0.2"/>
    <row r="32183" x14ac:dyDescent="0.2"/>
    <row r="32184" x14ac:dyDescent="0.2"/>
    <row r="32185" x14ac:dyDescent="0.2"/>
    <row r="32186" x14ac:dyDescent="0.2"/>
    <row r="32187" x14ac:dyDescent="0.2"/>
    <row r="32188" x14ac:dyDescent="0.2"/>
    <row r="32189" x14ac:dyDescent="0.2"/>
    <row r="32190" x14ac:dyDescent="0.2"/>
    <row r="32191" x14ac:dyDescent="0.2"/>
    <row r="32192" x14ac:dyDescent="0.2"/>
    <row r="32193" x14ac:dyDescent="0.2"/>
    <row r="32194" x14ac:dyDescent="0.2"/>
    <row r="32195" x14ac:dyDescent="0.2"/>
    <row r="32196" x14ac:dyDescent="0.2"/>
    <row r="32197" x14ac:dyDescent="0.2"/>
    <row r="32198" x14ac:dyDescent="0.2"/>
    <row r="32199" x14ac:dyDescent="0.2"/>
    <row r="32200" x14ac:dyDescent="0.2"/>
    <row r="32201" x14ac:dyDescent="0.2"/>
    <row r="32202" x14ac:dyDescent="0.2"/>
    <row r="32203" x14ac:dyDescent="0.2"/>
    <row r="32204" x14ac:dyDescent="0.2"/>
    <row r="32205" x14ac:dyDescent="0.2"/>
    <row r="32206" x14ac:dyDescent="0.2"/>
    <row r="32207" x14ac:dyDescent="0.2"/>
    <row r="32208" x14ac:dyDescent="0.2"/>
    <row r="32209" x14ac:dyDescent="0.2"/>
    <row r="32210" x14ac:dyDescent="0.2"/>
    <row r="32211" x14ac:dyDescent="0.2"/>
    <row r="32212" x14ac:dyDescent="0.2"/>
    <row r="32213" x14ac:dyDescent="0.2"/>
    <row r="32214" x14ac:dyDescent="0.2"/>
    <row r="32215" x14ac:dyDescent="0.2"/>
    <row r="32216" x14ac:dyDescent="0.2"/>
    <row r="32217" x14ac:dyDescent="0.2"/>
    <row r="32218" x14ac:dyDescent="0.2"/>
    <row r="32219" x14ac:dyDescent="0.2"/>
    <row r="32220" x14ac:dyDescent="0.2"/>
    <row r="32221" x14ac:dyDescent="0.2"/>
    <row r="32222" x14ac:dyDescent="0.2"/>
    <row r="32223" x14ac:dyDescent="0.2"/>
    <row r="32224" x14ac:dyDescent="0.2"/>
    <row r="32225" x14ac:dyDescent="0.2"/>
    <row r="32226" x14ac:dyDescent="0.2"/>
    <row r="32227" x14ac:dyDescent="0.2"/>
    <row r="32228" x14ac:dyDescent="0.2"/>
    <row r="32229" x14ac:dyDescent="0.2"/>
    <row r="32230" x14ac:dyDescent="0.2"/>
    <row r="32231" x14ac:dyDescent="0.2"/>
    <row r="32232" x14ac:dyDescent="0.2"/>
    <row r="32233" x14ac:dyDescent="0.2"/>
    <row r="32234" x14ac:dyDescent="0.2"/>
    <row r="32235" x14ac:dyDescent="0.2"/>
    <row r="32236" x14ac:dyDescent="0.2"/>
    <row r="32237" x14ac:dyDescent="0.2"/>
    <row r="32238" x14ac:dyDescent="0.2"/>
    <row r="32239" x14ac:dyDescent="0.2"/>
    <row r="32240" x14ac:dyDescent="0.2"/>
    <row r="32241" x14ac:dyDescent="0.2"/>
    <row r="32242" x14ac:dyDescent="0.2"/>
    <row r="32243" x14ac:dyDescent="0.2"/>
    <row r="32244" x14ac:dyDescent="0.2"/>
    <row r="32245" x14ac:dyDescent="0.2"/>
    <row r="32246" x14ac:dyDescent="0.2"/>
    <row r="32247" x14ac:dyDescent="0.2"/>
    <row r="32248" x14ac:dyDescent="0.2"/>
    <row r="32249" x14ac:dyDescent="0.2"/>
    <row r="32250" x14ac:dyDescent="0.2"/>
    <row r="32251" x14ac:dyDescent="0.2"/>
    <row r="32252" x14ac:dyDescent="0.2"/>
    <row r="32253" x14ac:dyDescent="0.2"/>
    <row r="32254" x14ac:dyDescent="0.2"/>
    <row r="32255" x14ac:dyDescent="0.2"/>
    <row r="32256" x14ac:dyDescent="0.2"/>
    <row r="32257" x14ac:dyDescent="0.2"/>
    <row r="32258" x14ac:dyDescent="0.2"/>
    <row r="32259" x14ac:dyDescent="0.2"/>
    <row r="32260" x14ac:dyDescent="0.2"/>
    <row r="32261" x14ac:dyDescent="0.2"/>
    <row r="32262" x14ac:dyDescent="0.2"/>
    <row r="32263" x14ac:dyDescent="0.2"/>
    <row r="32264" x14ac:dyDescent="0.2"/>
    <row r="32265" x14ac:dyDescent="0.2"/>
    <row r="32266" x14ac:dyDescent="0.2"/>
    <row r="32267" x14ac:dyDescent="0.2"/>
    <row r="32268" x14ac:dyDescent="0.2"/>
    <row r="32269" x14ac:dyDescent="0.2"/>
    <row r="32270" x14ac:dyDescent="0.2"/>
    <row r="32271" x14ac:dyDescent="0.2"/>
    <row r="32272" x14ac:dyDescent="0.2"/>
    <row r="32273" x14ac:dyDescent="0.2"/>
    <row r="32274" x14ac:dyDescent="0.2"/>
    <row r="32275" x14ac:dyDescent="0.2"/>
    <row r="32276" x14ac:dyDescent="0.2"/>
    <row r="32277" x14ac:dyDescent="0.2"/>
    <row r="32278" x14ac:dyDescent="0.2"/>
    <row r="32279" x14ac:dyDescent="0.2"/>
    <row r="32280" x14ac:dyDescent="0.2"/>
    <row r="32281" x14ac:dyDescent="0.2"/>
    <row r="32282" x14ac:dyDescent="0.2"/>
    <row r="32283" x14ac:dyDescent="0.2"/>
    <row r="32284" x14ac:dyDescent="0.2"/>
    <row r="32285" x14ac:dyDescent="0.2"/>
    <row r="32286" x14ac:dyDescent="0.2"/>
    <row r="32287" x14ac:dyDescent="0.2"/>
    <row r="32288" x14ac:dyDescent="0.2"/>
    <row r="32289" x14ac:dyDescent="0.2"/>
    <row r="32290" x14ac:dyDescent="0.2"/>
    <row r="32291" x14ac:dyDescent="0.2"/>
    <row r="32292" x14ac:dyDescent="0.2"/>
    <row r="32293" x14ac:dyDescent="0.2"/>
    <row r="32294" x14ac:dyDescent="0.2"/>
    <row r="32295" x14ac:dyDescent="0.2"/>
    <row r="32296" x14ac:dyDescent="0.2"/>
    <row r="32297" x14ac:dyDescent="0.2"/>
    <row r="32298" x14ac:dyDescent="0.2"/>
    <row r="32299" x14ac:dyDescent="0.2"/>
    <row r="32300" x14ac:dyDescent="0.2"/>
    <row r="32301" x14ac:dyDescent="0.2"/>
    <row r="32302" x14ac:dyDescent="0.2"/>
    <row r="32303" x14ac:dyDescent="0.2"/>
    <row r="32304" x14ac:dyDescent="0.2"/>
    <row r="32305" x14ac:dyDescent="0.2"/>
    <row r="32306" x14ac:dyDescent="0.2"/>
    <row r="32307" x14ac:dyDescent="0.2"/>
    <row r="32308" x14ac:dyDescent="0.2"/>
    <row r="32309" x14ac:dyDescent="0.2"/>
    <row r="32310" x14ac:dyDescent="0.2"/>
    <row r="32311" x14ac:dyDescent="0.2"/>
    <row r="32312" x14ac:dyDescent="0.2"/>
    <row r="32313" x14ac:dyDescent="0.2"/>
    <row r="32314" x14ac:dyDescent="0.2"/>
    <row r="32315" x14ac:dyDescent="0.2"/>
    <row r="32316" x14ac:dyDescent="0.2"/>
    <row r="32317" x14ac:dyDescent="0.2"/>
    <row r="32318" x14ac:dyDescent="0.2"/>
    <row r="32319" x14ac:dyDescent="0.2"/>
    <row r="32320" x14ac:dyDescent="0.2"/>
    <row r="32321" x14ac:dyDescent="0.2"/>
    <row r="32322" x14ac:dyDescent="0.2"/>
    <row r="32323" x14ac:dyDescent="0.2"/>
    <row r="32324" x14ac:dyDescent="0.2"/>
    <row r="32325" x14ac:dyDescent="0.2"/>
    <row r="32326" x14ac:dyDescent="0.2"/>
    <row r="32327" x14ac:dyDescent="0.2"/>
    <row r="32328" x14ac:dyDescent="0.2"/>
    <row r="32329" x14ac:dyDescent="0.2"/>
    <row r="32330" x14ac:dyDescent="0.2"/>
    <row r="32331" x14ac:dyDescent="0.2"/>
    <row r="32332" x14ac:dyDescent="0.2"/>
    <row r="32333" x14ac:dyDescent="0.2"/>
    <row r="32334" x14ac:dyDescent="0.2"/>
    <row r="32335" x14ac:dyDescent="0.2"/>
    <row r="32336" x14ac:dyDescent="0.2"/>
    <row r="32337" x14ac:dyDescent="0.2"/>
    <row r="32338" x14ac:dyDescent="0.2"/>
    <row r="32339" x14ac:dyDescent="0.2"/>
    <row r="32340" x14ac:dyDescent="0.2"/>
    <row r="32341" x14ac:dyDescent="0.2"/>
    <row r="32342" x14ac:dyDescent="0.2"/>
    <row r="32343" x14ac:dyDescent="0.2"/>
    <row r="32344" x14ac:dyDescent="0.2"/>
    <row r="32345" x14ac:dyDescent="0.2"/>
    <row r="32346" x14ac:dyDescent="0.2"/>
    <row r="32347" x14ac:dyDescent="0.2"/>
    <row r="32348" x14ac:dyDescent="0.2"/>
    <row r="32349" x14ac:dyDescent="0.2"/>
    <row r="32350" x14ac:dyDescent="0.2"/>
    <row r="32351" x14ac:dyDescent="0.2"/>
    <row r="32352" x14ac:dyDescent="0.2"/>
    <row r="32353" x14ac:dyDescent="0.2"/>
    <row r="32354" x14ac:dyDescent="0.2"/>
    <row r="32355" x14ac:dyDescent="0.2"/>
    <row r="32356" x14ac:dyDescent="0.2"/>
    <row r="32357" x14ac:dyDescent="0.2"/>
    <row r="32358" x14ac:dyDescent="0.2"/>
    <row r="32359" x14ac:dyDescent="0.2"/>
    <row r="32360" x14ac:dyDescent="0.2"/>
    <row r="32361" x14ac:dyDescent="0.2"/>
    <row r="32362" x14ac:dyDescent="0.2"/>
    <row r="32363" x14ac:dyDescent="0.2"/>
    <row r="32364" x14ac:dyDescent="0.2"/>
    <row r="32365" x14ac:dyDescent="0.2"/>
    <row r="32366" x14ac:dyDescent="0.2"/>
    <row r="32367" x14ac:dyDescent="0.2"/>
    <row r="32368" x14ac:dyDescent="0.2"/>
    <row r="32369" x14ac:dyDescent="0.2"/>
    <row r="32370" x14ac:dyDescent="0.2"/>
    <row r="32371" x14ac:dyDescent="0.2"/>
    <row r="32372" x14ac:dyDescent="0.2"/>
    <row r="32373" x14ac:dyDescent="0.2"/>
    <row r="32374" x14ac:dyDescent="0.2"/>
    <row r="32375" x14ac:dyDescent="0.2"/>
    <row r="32376" x14ac:dyDescent="0.2"/>
    <row r="32377" x14ac:dyDescent="0.2"/>
    <row r="32378" x14ac:dyDescent="0.2"/>
    <row r="32379" x14ac:dyDescent="0.2"/>
    <row r="32380" x14ac:dyDescent="0.2"/>
    <row r="32381" x14ac:dyDescent="0.2"/>
    <row r="32382" x14ac:dyDescent="0.2"/>
    <row r="32383" x14ac:dyDescent="0.2"/>
    <row r="32384" x14ac:dyDescent="0.2"/>
    <row r="32385" x14ac:dyDescent="0.2"/>
    <row r="32386" x14ac:dyDescent="0.2"/>
    <row r="32387" x14ac:dyDescent="0.2"/>
    <row r="32388" x14ac:dyDescent="0.2"/>
    <row r="32389" x14ac:dyDescent="0.2"/>
    <row r="32390" x14ac:dyDescent="0.2"/>
    <row r="32391" x14ac:dyDescent="0.2"/>
    <row r="32392" x14ac:dyDescent="0.2"/>
    <row r="32393" x14ac:dyDescent="0.2"/>
    <row r="32394" x14ac:dyDescent="0.2"/>
    <row r="32395" x14ac:dyDescent="0.2"/>
    <row r="32396" x14ac:dyDescent="0.2"/>
    <row r="32397" x14ac:dyDescent="0.2"/>
    <row r="32398" x14ac:dyDescent="0.2"/>
    <row r="32399" x14ac:dyDescent="0.2"/>
    <row r="32400" x14ac:dyDescent="0.2"/>
    <row r="32401" x14ac:dyDescent="0.2"/>
    <row r="32402" x14ac:dyDescent="0.2"/>
    <row r="32403" x14ac:dyDescent="0.2"/>
    <row r="32404" x14ac:dyDescent="0.2"/>
    <row r="32405" x14ac:dyDescent="0.2"/>
    <row r="32406" x14ac:dyDescent="0.2"/>
    <row r="32407" x14ac:dyDescent="0.2"/>
    <row r="32408" x14ac:dyDescent="0.2"/>
    <row r="32409" x14ac:dyDescent="0.2"/>
    <row r="32410" x14ac:dyDescent="0.2"/>
    <row r="32411" x14ac:dyDescent="0.2"/>
    <row r="32412" x14ac:dyDescent="0.2"/>
    <row r="32413" x14ac:dyDescent="0.2"/>
    <row r="32414" x14ac:dyDescent="0.2"/>
    <row r="32415" x14ac:dyDescent="0.2"/>
    <row r="32416" x14ac:dyDescent="0.2"/>
    <row r="32417" x14ac:dyDescent="0.2"/>
    <row r="32418" x14ac:dyDescent="0.2"/>
    <row r="32419" x14ac:dyDescent="0.2"/>
    <row r="32420" x14ac:dyDescent="0.2"/>
    <row r="32421" x14ac:dyDescent="0.2"/>
    <row r="32422" x14ac:dyDescent="0.2"/>
    <row r="32423" x14ac:dyDescent="0.2"/>
    <row r="32424" x14ac:dyDescent="0.2"/>
    <row r="32425" x14ac:dyDescent="0.2"/>
    <row r="32426" x14ac:dyDescent="0.2"/>
    <row r="32427" x14ac:dyDescent="0.2"/>
    <row r="32428" x14ac:dyDescent="0.2"/>
    <row r="32429" x14ac:dyDescent="0.2"/>
    <row r="32430" x14ac:dyDescent="0.2"/>
    <row r="32431" x14ac:dyDescent="0.2"/>
    <row r="32432" x14ac:dyDescent="0.2"/>
    <row r="32433" x14ac:dyDescent="0.2"/>
    <row r="32434" x14ac:dyDescent="0.2"/>
    <row r="32435" x14ac:dyDescent="0.2"/>
    <row r="32436" x14ac:dyDescent="0.2"/>
    <row r="32437" x14ac:dyDescent="0.2"/>
    <row r="32438" x14ac:dyDescent="0.2"/>
    <row r="32439" x14ac:dyDescent="0.2"/>
    <row r="32440" x14ac:dyDescent="0.2"/>
    <row r="32441" x14ac:dyDescent="0.2"/>
    <row r="32442" x14ac:dyDescent="0.2"/>
    <row r="32443" x14ac:dyDescent="0.2"/>
    <row r="32444" x14ac:dyDescent="0.2"/>
    <row r="32445" x14ac:dyDescent="0.2"/>
    <row r="32446" x14ac:dyDescent="0.2"/>
    <row r="32447" x14ac:dyDescent="0.2"/>
    <row r="32448" x14ac:dyDescent="0.2"/>
    <row r="32449" x14ac:dyDescent="0.2"/>
    <row r="32450" x14ac:dyDescent="0.2"/>
    <row r="32451" x14ac:dyDescent="0.2"/>
    <row r="32452" x14ac:dyDescent="0.2"/>
    <row r="32453" x14ac:dyDescent="0.2"/>
    <row r="32454" x14ac:dyDescent="0.2"/>
    <row r="32455" x14ac:dyDescent="0.2"/>
    <row r="32456" x14ac:dyDescent="0.2"/>
    <row r="32457" x14ac:dyDescent="0.2"/>
    <row r="32458" x14ac:dyDescent="0.2"/>
    <row r="32459" x14ac:dyDescent="0.2"/>
    <row r="32460" x14ac:dyDescent="0.2"/>
    <row r="32461" x14ac:dyDescent="0.2"/>
    <row r="32462" x14ac:dyDescent="0.2"/>
    <row r="32463" x14ac:dyDescent="0.2"/>
    <row r="32464" x14ac:dyDescent="0.2"/>
    <row r="32465" x14ac:dyDescent="0.2"/>
    <row r="32466" x14ac:dyDescent="0.2"/>
    <row r="32467" x14ac:dyDescent="0.2"/>
    <row r="32468" x14ac:dyDescent="0.2"/>
    <row r="32469" x14ac:dyDescent="0.2"/>
    <row r="32470" x14ac:dyDescent="0.2"/>
    <row r="32471" x14ac:dyDescent="0.2"/>
    <row r="32472" x14ac:dyDescent="0.2"/>
    <row r="32473" x14ac:dyDescent="0.2"/>
    <row r="32474" x14ac:dyDescent="0.2"/>
    <row r="32475" x14ac:dyDescent="0.2"/>
    <row r="32476" x14ac:dyDescent="0.2"/>
    <row r="32477" x14ac:dyDescent="0.2"/>
    <row r="32478" x14ac:dyDescent="0.2"/>
    <row r="32479" x14ac:dyDescent="0.2"/>
    <row r="32480" x14ac:dyDescent="0.2"/>
    <row r="32481" x14ac:dyDescent="0.2"/>
    <row r="32482" x14ac:dyDescent="0.2"/>
    <row r="32483" x14ac:dyDescent="0.2"/>
    <row r="32484" x14ac:dyDescent="0.2"/>
    <row r="32485" x14ac:dyDescent="0.2"/>
    <row r="32486" x14ac:dyDescent="0.2"/>
    <row r="32487" x14ac:dyDescent="0.2"/>
    <row r="32488" x14ac:dyDescent="0.2"/>
    <row r="32489" x14ac:dyDescent="0.2"/>
    <row r="32490" x14ac:dyDescent="0.2"/>
    <row r="32491" x14ac:dyDescent="0.2"/>
    <row r="32492" x14ac:dyDescent="0.2"/>
    <row r="32493" x14ac:dyDescent="0.2"/>
    <row r="32494" x14ac:dyDescent="0.2"/>
    <row r="32495" x14ac:dyDescent="0.2"/>
    <row r="32496" x14ac:dyDescent="0.2"/>
    <row r="32497" x14ac:dyDescent="0.2"/>
    <row r="32498" x14ac:dyDescent="0.2"/>
    <row r="32499" x14ac:dyDescent="0.2"/>
    <row r="32500" x14ac:dyDescent="0.2"/>
    <row r="32501" x14ac:dyDescent="0.2"/>
    <row r="32502" x14ac:dyDescent="0.2"/>
    <row r="32503" x14ac:dyDescent="0.2"/>
    <row r="32504" x14ac:dyDescent="0.2"/>
    <row r="32505" x14ac:dyDescent="0.2"/>
    <row r="32506" x14ac:dyDescent="0.2"/>
    <row r="32507" x14ac:dyDescent="0.2"/>
    <row r="32508" x14ac:dyDescent="0.2"/>
    <row r="32509" x14ac:dyDescent="0.2"/>
    <row r="32510" x14ac:dyDescent="0.2"/>
    <row r="32511" x14ac:dyDescent="0.2"/>
    <row r="32512" x14ac:dyDescent="0.2"/>
    <row r="32513" x14ac:dyDescent="0.2"/>
    <row r="32514" x14ac:dyDescent="0.2"/>
    <row r="32515" x14ac:dyDescent="0.2"/>
    <row r="32516" x14ac:dyDescent="0.2"/>
    <row r="32517" x14ac:dyDescent="0.2"/>
    <row r="32518" x14ac:dyDescent="0.2"/>
    <row r="32519" x14ac:dyDescent="0.2"/>
    <row r="32520" x14ac:dyDescent="0.2"/>
    <row r="32521" x14ac:dyDescent="0.2"/>
    <row r="32522" x14ac:dyDescent="0.2"/>
    <row r="32523" x14ac:dyDescent="0.2"/>
    <row r="32524" x14ac:dyDescent="0.2"/>
    <row r="32525" x14ac:dyDescent="0.2"/>
    <row r="32526" x14ac:dyDescent="0.2"/>
    <row r="32527" x14ac:dyDescent="0.2"/>
    <row r="32528" x14ac:dyDescent="0.2"/>
    <row r="32529" x14ac:dyDescent="0.2"/>
    <row r="32530" x14ac:dyDescent="0.2"/>
    <row r="32531" x14ac:dyDescent="0.2"/>
    <row r="32532" x14ac:dyDescent="0.2"/>
    <row r="32533" x14ac:dyDescent="0.2"/>
    <row r="32534" x14ac:dyDescent="0.2"/>
    <row r="32535" x14ac:dyDescent="0.2"/>
    <row r="32536" x14ac:dyDescent="0.2"/>
    <row r="32537" x14ac:dyDescent="0.2"/>
    <row r="32538" x14ac:dyDescent="0.2"/>
    <row r="32539" x14ac:dyDescent="0.2"/>
    <row r="32540" x14ac:dyDescent="0.2"/>
    <row r="32541" x14ac:dyDescent="0.2"/>
    <row r="32542" x14ac:dyDescent="0.2"/>
    <row r="32543" x14ac:dyDescent="0.2"/>
    <row r="32544" x14ac:dyDescent="0.2"/>
    <row r="32545" x14ac:dyDescent="0.2"/>
    <row r="32546" x14ac:dyDescent="0.2"/>
    <row r="32547" x14ac:dyDescent="0.2"/>
    <row r="32548" x14ac:dyDescent="0.2"/>
    <row r="32549" x14ac:dyDescent="0.2"/>
    <row r="32550" x14ac:dyDescent="0.2"/>
    <row r="32551" x14ac:dyDescent="0.2"/>
    <row r="32552" x14ac:dyDescent="0.2"/>
    <row r="32553" x14ac:dyDescent="0.2"/>
    <row r="32554" x14ac:dyDescent="0.2"/>
    <row r="32555" x14ac:dyDescent="0.2"/>
    <row r="32556" x14ac:dyDescent="0.2"/>
    <row r="32557" x14ac:dyDescent="0.2"/>
    <row r="32558" x14ac:dyDescent="0.2"/>
    <row r="32559" x14ac:dyDescent="0.2"/>
    <row r="32560" x14ac:dyDescent="0.2"/>
    <row r="32561" x14ac:dyDescent="0.2"/>
    <row r="32562" x14ac:dyDescent="0.2"/>
    <row r="32563" x14ac:dyDescent="0.2"/>
    <row r="32564" x14ac:dyDescent="0.2"/>
    <row r="32565" x14ac:dyDescent="0.2"/>
    <row r="32566" x14ac:dyDescent="0.2"/>
    <row r="32567" x14ac:dyDescent="0.2"/>
    <row r="32568" x14ac:dyDescent="0.2"/>
    <row r="32569" x14ac:dyDescent="0.2"/>
    <row r="32570" x14ac:dyDescent="0.2"/>
    <row r="32571" x14ac:dyDescent="0.2"/>
    <row r="32572" x14ac:dyDescent="0.2"/>
    <row r="32573" x14ac:dyDescent="0.2"/>
    <row r="32574" x14ac:dyDescent="0.2"/>
    <row r="32575" x14ac:dyDescent="0.2"/>
    <row r="32576" x14ac:dyDescent="0.2"/>
    <row r="32577" x14ac:dyDescent="0.2"/>
    <row r="32578" x14ac:dyDescent="0.2"/>
    <row r="32579" x14ac:dyDescent="0.2"/>
    <row r="32580" x14ac:dyDescent="0.2"/>
    <row r="32581" x14ac:dyDescent="0.2"/>
    <row r="32582" x14ac:dyDescent="0.2"/>
    <row r="32583" x14ac:dyDescent="0.2"/>
    <row r="32584" x14ac:dyDescent="0.2"/>
    <row r="32585" x14ac:dyDescent="0.2"/>
    <row r="32586" x14ac:dyDescent="0.2"/>
    <row r="32587" x14ac:dyDescent="0.2"/>
    <row r="32588" x14ac:dyDescent="0.2"/>
    <row r="32589" x14ac:dyDescent="0.2"/>
    <row r="32590" x14ac:dyDescent="0.2"/>
    <row r="32591" x14ac:dyDescent="0.2"/>
    <row r="32592" x14ac:dyDescent="0.2"/>
    <row r="32593" x14ac:dyDescent="0.2"/>
    <row r="32594" x14ac:dyDescent="0.2"/>
    <row r="32595" x14ac:dyDescent="0.2"/>
    <row r="32596" x14ac:dyDescent="0.2"/>
    <row r="32597" x14ac:dyDescent="0.2"/>
    <row r="32598" x14ac:dyDescent="0.2"/>
    <row r="32599" x14ac:dyDescent="0.2"/>
    <row r="32600" x14ac:dyDescent="0.2"/>
    <row r="32601" x14ac:dyDescent="0.2"/>
    <row r="32602" x14ac:dyDescent="0.2"/>
    <row r="32603" x14ac:dyDescent="0.2"/>
    <row r="32604" x14ac:dyDescent="0.2"/>
    <row r="32605" x14ac:dyDescent="0.2"/>
    <row r="32606" x14ac:dyDescent="0.2"/>
    <row r="32607" x14ac:dyDescent="0.2"/>
    <row r="32608" x14ac:dyDescent="0.2"/>
    <row r="32609" x14ac:dyDescent="0.2"/>
    <row r="32610" x14ac:dyDescent="0.2"/>
    <row r="32611" x14ac:dyDescent="0.2"/>
    <row r="32612" x14ac:dyDescent="0.2"/>
    <row r="32613" x14ac:dyDescent="0.2"/>
    <row r="32614" x14ac:dyDescent="0.2"/>
    <row r="32615" x14ac:dyDescent="0.2"/>
    <row r="32616" x14ac:dyDescent="0.2"/>
    <row r="32617" x14ac:dyDescent="0.2"/>
    <row r="32618" x14ac:dyDescent="0.2"/>
    <row r="32619" x14ac:dyDescent="0.2"/>
    <row r="32620" x14ac:dyDescent="0.2"/>
    <row r="32621" x14ac:dyDescent="0.2"/>
    <row r="32622" x14ac:dyDescent="0.2"/>
    <row r="32623" x14ac:dyDescent="0.2"/>
    <row r="32624" x14ac:dyDescent="0.2"/>
    <row r="32625" x14ac:dyDescent="0.2"/>
    <row r="32626" x14ac:dyDescent="0.2"/>
    <row r="32627" x14ac:dyDescent="0.2"/>
    <row r="32628" x14ac:dyDescent="0.2"/>
    <row r="32629" x14ac:dyDescent="0.2"/>
    <row r="32630" x14ac:dyDescent="0.2"/>
    <row r="32631" x14ac:dyDescent="0.2"/>
    <row r="32632" x14ac:dyDescent="0.2"/>
    <row r="32633" x14ac:dyDescent="0.2"/>
    <row r="32634" x14ac:dyDescent="0.2"/>
    <row r="32635" x14ac:dyDescent="0.2"/>
    <row r="32636" x14ac:dyDescent="0.2"/>
    <row r="32637" x14ac:dyDescent="0.2"/>
    <row r="32638" x14ac:dyDescent="0.2"/>
    <row r="32639" x14ac:dyDescent="0.2"/>
    <row r="32640" x14ac:dyDescent="0.2"/>
    <row r="32641" x14ac:dyDescent="0.2"/>
    <row r="32642" x14ac:dyDescent="0.2"/>
    <row r="32643" x14ac:dyDescent="0.2"/>
    <row r="32644" x14ac:dyDescent="0.2"/>
    <row r="32645" x14ac:dyDescent="0.2"/>
    <row r="32646" x14ac:dyDescent="0.2"/>
    <row r="32647" x14ac:dyDescent="0.2"/>
    <row r="32648" x14ac:dyDescent="0.2"/>
    <row r="32649" x14ac:dyDescent="0.2"/>
    <row r="32650" x14ac:dyDescent="0.2"/>
    <row r="32651" x14ac:dyDescent="0.2"/>
    <row r="32652" x14ac:dyDescent="0.2"/>
    <row r="32653" x14ac:dyDescent="0.2"/>
    <row r="32654" x14ac:dyDescent="0.2"/>
    <row r="32655" x14ac:dyDescent="0.2"/>
    <row r="32656" x14ac:dyDescent="0.2"/>
    <row r="32657" x14ac:dyDescent="0.2"/>
    <row r="32658" x14ac:dyDescent="0.2"/>
    <row r="32659" x14ac:dyDescent="0.2"/>
    <row r="32660" x14ac:dyDescent="0.2"/>
    <row r="32661" x14ac:dyDescent="0.2"/>
    <row r="32662" x14ac:dyDescent="0.2"/>
    <row r="32663" x14ac:dyDescent="0.2"/>
    <row r="32664" x14ac:dyDescent="0.2"/>
    <row r="32665" x14ac:dyDescent="0.2"/>
    <row r="32666" x14ac:dyDescent="0.2"/>
    <row r="32667" x14ac:dyDescent="0.2"/>
    <row r="32668" x14ac:dyDescent="0.2"/>
    <row r="32669" x14ac:dyDescent="0.2"/>
    <row r="32670" x14ac:dyDescent="0.2"/>
    <row r="32671" x14ac:dyDescent="0.2"/>
    <row r="32672" x14ac:dyDescent="0.2"/>
    <row r="32673" x14ac:dyDescent="0.2"/>
    <row r="32674" x14ac:dyDescent="0.2"/>
    <row r="32675" x14ac:dyDescent="0.2"/>
    <row r="32676" x14ac:dyDescent="0.2"/>
    <row r="32677" x14ac:dyDescent="0.2"/>
    <row r="32678" x14ac:dyDescent="0.2"/>
    <row r="32679" x14ac:dyDescent="0.2"/>
    <row r="32680" x14ac:dyDescent="0.2"/>
    <row r="32681" x14ac:dyDescent="0.2"/>
    <row r="32682" x14ac:dyDescent="0.2"/>
    <row r="32683" x14ac:dyDescent="0.2"/>
    <row r="32684" x14ac:dyDescent="0.2"/>
    <row r="32685" x14ac:dyDescent="0.2"/>
    <row r="32686" x14ac:dyDescent="0.2"/>
    <row r="32687" x14ac:dyDescent="0.2"/>
    <row r="32688" x14ac:dyDescent="0.2"/>
    <row r="32689" x14ac:dyDescent="0.2"/>
    <row r="32690" x14ac:dyDescent="0.2"/>
    <row r="32691" x14ac:dyDescent="0.2"/>
    <row r="32692" x14ac:dyDescent="0.2"/>
    <row r="32693" x14ac:dyDescent="0.2"/>
    <row r="32694" x14ac:dyDescent="0.2"/>
    <row r="32695" x14ac:dyDescent="0.2"/>
    <row r="32696" x14ac:dyDescent="0.2"/>
    <row r="32697" x14ac:dyDescent="0.2"/>
    <row r="32698" x14ac:dyDescent="0.2"/>
    <row r="32699" x14ac:dyDescent="0.2"/>
    <row r="32700" x14ac:dyDescent="0.2"/>
    <row r="32701" x14ac:dyDescent="0.2"/>
    <row r="32702" x14ac:dyDescent="0.2"/>
    <row r="32703" x14ac:dyDescent="0.2"/>
    <row r="32704" x14ac:dyDescent="0.2"/>
    <row r="32705" x14ac:dyDescent="0.2"/>
    <row r="32706" x14ac:dyDescent="0.2"/>
    <row r="32707" x14ac:dyDescent="0.2"/>
    <row r="32708" x14ac:dyDescent="0.2"/>
    <row r="32709" x14ac:dyDescent="0.2"/>
    <row r="32710" x14ac:dyDescent="0.2"/>
    <row r="32711" x14ac:dyDescent="0.2"/>
    <row r="32712" x14ac:dyDescent="0.2"/>
    <row r="32713" x14ac:dyDescent="0.2"/>
    <row r="32714" x14ac:dyDescent="0.2"/>
    <row r="32715" x14ac:dyDescent="0.2"/>
    <row r="32716" x14ac:dyDescent="0.2"/>
    <row r="32717" x14ac:dyDescent="0.2"/>
    <row r="32718" x14ac:dyDescent="0.2"/>
    <row r="32719" x14ac:dyDescent="0.2"/>
    <row r="32720" x14ac:dyDescent="0.2"/>
    <row r="32721" x14ac:dyDescent="0.2"/>
    <row r="32722" x14ac:dyDescent="0.2"/>
    <row r="32723" x14ac:dyDescent="0.2"/>
    <row r="32724" x14ac:dyDescent="0.2"/>
    <row r="32725" x14ac:dyDescent="0.2"/>
    <row r="32726" x14ac:dyDescent="0.2"/>
    <row r="32727" x14ac:dyDescent="0.2"/>
    <row r="32728" x14ac:dyDescent="0.2"/>
    <row r="32729" x14ac:dyDescent="0.2"/>
    <row r="32730" x14ac:dyDescent="0.2"/>
    <row r="32731" x14ac:dyDescent="0.2"/>
    <row r="32732" x14ac:dyDescent="0.2"/>
    <row r="32733" x14ac:dyDescent="0.2"/>
    <row r="32734" x14ac:dyDescent="0.2"/>
    <row r="32735" x14ac:dyDescent="0.2"/>
    <row r="32736" x14ac:dyDescent="0.2"/>
    <row r="32737" x14ac:dyDescent="0.2"/>
    <row r="32738" x14ac:dyDescent="0.2"/>
    <row r="32739" x14ac:dyDescent="0.2"/>
    <row r="32740" x14ac:dyDescent="0.2"/>
    <row r="32741" x14ac:dyDescent="0.2"/>
    <row r="32742" x14ac:dyDescent="0.2"/>
    <row r="32743" x14ac:dyDescent="0.2"/>
    <row r="32744" x14ac:dyDescent="0.2"/>
    <row r="32745" x14ac:dyDescent="0.2"/>
    <row r="32746" x14ac:dyDescent="0.2"/>
    <row r="32747" x14ac:dyDescent="0.2"/>
    <row r="32748" x14ac:dyDescent="0.2"/>
    <row r="32749" x14ac:dyDescent="0.2"/>
    <row r="32750" x14ac:dyDescent="0.2"/>
    <row r="32751" x14ac:dyDescent="0.2"/>
    <row r="32752" x14ac:dyDescent="0.2"/>
    <row r="32753" x14ac:dyDescent="0.2"/>
    <row r="32754" x14ac:dyDescent="0.2"/>
    <row r="32755" x14ac:dyDescent="0.2"/>
    <row r="32756" x14ac:dyDescent="0.2"/>
    <row r="32757" x14ac:dyDescent="0.2"/>
    <row r="32758" x14ac:dyDescent="0.2"/>
    <row r="32759" x14ac:dyDescent="0.2"/>
    <row r="32760" x14ac:dyDescent="0.2"/>
    <row r="32761" x14ac:dyDescent="0.2"/>
    <row r="32762" x14ac:dyDescent="0.2"/>
    <row r="32763" x14ac:dyDescent="0.2"/>
    <row r="32764" x14ac:dyDescent="0.2"/>
    <row r="32765" x14ac:dyDescent="0.2"/>
    <row r="32766" x14ac:dyDescent="0.2"/>
    <row r="32767" x14ac:dyDescent="0.2"/>
    <row r="32768" x14ac:dyDescent="0.2"/>
    <row r="32769" x14ac:dyDescent="0.2"/>
    <row r="32770" x14ac:dyDescent="0.2"/>
    <row r="32771" x14ac:dyDescent="0.2"/>
    <row r="32772" x14ac:dyDescent="0.2"/>
    <row r="32773" x14ac:dyDescent="0.2"/>
    <row r="32774" x14ac:dyDescent="0.2"/>
    <row r="32775" x14ac:dyDescent="0.2"/>
    <row r="32776" x14ac:dyDescent="0.2"/>
    <row r="32777" x14ac:dyDescent="0.2"/>
    <row r="32778" x14ac:dyDescent="0.2"/>
    <row r="32779" x14ac:dyDescent="0.2"/>
    <row r="32780" x14ac:dyDescent="0.2"/>
    <row r="32781" x14ac:dyDescent="0.2"/>
    <row r="32782" x14ac:dyDescent="0.2"/>
    <row r="32783" x14ac:dyDescent="0.2"/>
    <row r="32784" x14ac:dyDescent="0.2"/>
    <row r="32785" x14ac:dyDescent="0.2"/>
    <row r="32786" x14ac:dyDescent="0.2"/>
    <row r="32787" x14ac:dyDescent="0.2"/>
    <row r="32788" x14ac:dyDescent="0.2"/>
    <row r="32789" x14ac:dyDescent="0.2"/>
    <row r="32790" x14ac:dyDescent="0.2"/>
    <row r="32791" x14ac:dyDescent="0.2"/>
    <row r="32792" x14ac:dyDescent="0.2"/>
    <row r="32793" x14ac:dyDescent="0.2"/>
    <row r="32794" x14ac:dyDescent="0.2"/>
    <row r="32795" x14ac:dyDescent="0.2"/>
    <row r="32796" x14ac:dyDescent="0.2"/>
    <row r="32797" x14ac:dyDescent="0.2"/>
    <row r="32798" x14ac:dyDescent="0.2"/>
    <row r="32799" x14ac:dyDescent="0.2"/>
    <row r="32800" x14ac:dyDescent="0.2"/>
    <row r="32801" x14ac:dyDescent="0.2"/>
    <row r="32802" x14ac:dyDescent="0.2"/>
    <row r="32803" x14ac:dyDescent="0.2"/>
    <row r="32804" x14ac:dyDescent="0.2"/>
    <row r="32805" x14ac:dyDescent="0.2"/>
    <row r="32806" x14ac:dyDescent="0.2"/>
    <row r="32807" x14ac:dyDescent="0.2"/>
    <row r="32808" x14ac:dyDescent="0.2"/>
    <row r="32809" x14ac:dyDescent="0.2"/>
    <row r="32810" x14ac:dyDescent="0.2"/>
    <row r="32811" x14ac:dyDescent="0.2"/>
    <row r="32812" x14ac:dyDescent="0.2"/>
    <row r="32813" x14ac:dyDescent="0.2"/>
    <row r="32814" x14ac:dyDescent="0.2"/>
    <row r="32815" x14ac:dyDescent="0.2"/>
    <row r="32816" x14ac:dyDescent="0.2"/>
    <row r="32817" x14ac:dyDescent="0.2"/>
    <row r="32818" x14ac:dyDescent="0.2"/>
    <row r="32819" x14ac:dyDescent="0.2"/>
    <row r="32820" x14ac:dyDescent="0.2"/>
    <row r="32821" x14ac:dyDescent="0.2"/>
    <row r="32822" x14ac:dyDescent="0.2"/>
    <row r="32823" x14ac:dyDescent="0.2"/>
    <row r="32824" x14ac:dyDescent="0.2"/>
    <row r="32825" x14ac:dyDescent="0.2"/>
    <row r="32826" x14ac:dyDescent="0.2"/>
    <row r="32827" x14ac:dyDescent="0.2"/>
    <row r="32828" x14ac:dyDescent="0.2"/>
    <row r="32829" x14ac:dyDescent="0.2"/>
    <row r="32830" x14ac:dyDescent="0.2"/>
    <row r="32831" x14ac:dyDescent="0.2"/>
    <row r="32832" x14ac:dyDescent="0.2"/>
    <row r="32833" x14ac:dyDescent="0.2"/>
    <row r="32834" x14ac:dyDescent="0.2"/>
    <row r="32835" x14ac:dyDescent="0.2"/>
    <row r="32836" x14ac:dyDescent="0.2"/>
    <row r="32837" x14ac:dyDescent="0.2"/>
    <row r="32838" x14ac:dyDescent="0.2"/>
    <row r="32839" x14ac:dyDescent="0.2"/>
    <row r="32840" x14ac:dyDescent="0.2"/>
    <row r="32841" x14ac:dyDescent="0.2"/>
    <row r="32842" x14ac:dyDescent="0.2"/>
    <row r="32843" x14ac:dyDescent="0.2"/>
    <row r="32844" x14ac:dyDescent="0.2"/>
    <row r="32845" x14ac:dyDescent="0.2"/>
    <row r="32846" x14ac:dyDescent="0.2"/>
    <row r="32847" x14ac:dyDescent="0.2"/>
    <row r="32848" x14ac:dyDescent="0.2"/>
    <row r="32849" x14ac:dyDescent="0.2"/>
    <row r="32850" x14ac:dyDescent="0.2"/>
    <row r="32851" x14ac:dyDescent="0.2"/>
    <row r="32852" x14ac:dyDescent="0.2"/>
    <row r="32853" x14ac:dyDescent="0.2"/>
    <row r="32854" x14ac:dyDescent="0.2"/>
    <row r="32855" x14ac:dyDescent="0.2"/>
    <row r="32856" x14ac:dyDescent="0.2"/>
    <row r="32857" x14ac:dyDescent="0.2"/>
    <row r="32858" x14ac:dyDescent="0.2"/>
    <row r="32859" x14ac:dyDescent="0.2"/>
    <row r="32860" x14ac:dyDescent="0.2"/>
    <row r="32861" x14ac:dyDescent="0.2"/>
    <row r="32862" x14ac:dyDescent="0.2"/>
    <row r="32863" x14ac:dyDescent="0.2"/>
    <row r="32864" x14ac:dyDescent="0.2"/>
    <row r="32865" x14ac:dyDescent="0.2"/>
    <row r="32866" x14ac:dyDescent="0.2"/>
    <row r="32867" x14ac:dyDescent="0.2"/>
    <row r="32868" x14ac:dyDescent="0.2"/>
    <row r="32869" x14ac:dyDescent="0.2"/>
    <row r="32870" x14ac:dyDescent="0.2"/>
    <row r="32871" x14ac:dyDescent="0.2"/>
    <row r="32872" x14ac:dyDescent="0.2"/>
    <row r="32873" x14ac:dyDescent="0.2"/>
    <row r="32874" x14ac:dyDescent="0.2"/>
    <row r="32875" x14ac:dyDescent="0.2"/>
    <row r="32876" x14ac:dyDescent="0.2"/>
    <row r="32877" x14ac:dyDescent="0.2"/>
    <row r="32878" x14ac:dyDescent="0.2"/>
    <row r="32879" x14ac:dyDescent="0.2"/>
    <row r="32880" x14ac:dyDescent="0.2"/>
    <row r="32881" x14ac:dyDescent="0.2"/>
    <row r="32882" x14ac:dyDescent="0.2"/>
    <row r="32883" x14ac:dyDescent="0.2"/>
    <row r="32884" x14ac:dyDescent="0.2"/>
    <row r="32885" x14ac:dyDescent="0.2"/>
    <row r="32886" x14ac:dyDescent="0.2"/>
    <row r="32887" x14ac:dyDescent="0.2"/>
    <row r="32888" x14ac:dyDescent="0.2"/>
    <row r="32889" x14ac:dyDescent="0.2"/>
    <row r="32890" x14ac:dyDescent="0.2"/>
    <row r="32891" x14ac:dyDescent="0.2"/>
    <row r="32892" x14ac:dyDescent="0.2"/>
    <row r="32893" x14ac:dyDescent="0.2"/>
    <row r="32894" x14ac:dyDescent="0.2"/>
    <row r="32895" x14ac:dyDescent="0.2"/>
    <row r="32896" x14ac:dyDescent="0.2"/>
    <row r="32897" x14ac:dyDescent="0.2"/>
    <row r="32898" x14ac:dyDescent="0.2"/>
    <row r="32899" x14ac:dyDescent="0.2"/>
    <row r="32900" x14ac:dyDescent="0.2"/>
    <row r="32901" x14ac:dyDescent="0.2"/>
    <row r="32902" x14ac:dyDescent="0.2"/>
    <row r="32903" x14ac:dyDescent="0.2"/>
    <row r="32904" x14ac:dyDescent="0.2"/>
    <row r="32905" x14ac:dyDescent="0.2"/>
    <row r="32906" x14ac:dyDescent="0.2"/>
    <row r="32907" x14ac:dyDescent="0.2"/>
    <row r="32908" x14ac:dyDescent="0.2"/>
    <row r="32909" x14ac:dyDescent="0.2"/>
    <row r="32910" x14ac:dyDescent="0.2"/>
    <row r="32911" x14ac:dyDescent="0.2"/>
    <row r="32912" x14ac:dyDescent="0.2"/>
    <row r="32913" x14ac:dyDescent="0.2"/>
    <row r="32914" x14ac:dyDescent="0.2"/>
    <row r="32915" x14ac:dyDescent="0.2"/>
    <row r="32916" x14ac:dyDescent="0.2"/>
    <row r="32917" x14ac:dyDescent="0.2"/>
    <row r="32918" x14ac:dyDescent="0.2"/>
    <row r="32919" x14ac:dyDescent="0.2"/>
    <row r="32920" x14ac:dyDescent="0.2"/>
    <row r="32921" x14ac:dyDescent="0.2"/>
    <row r="32922" x14ac:dyDescent="0.2"/>
    <row r="32923" x14ac:dyDescent="0.2"/>
    <row r="32924" x14ac:dyDescent="0.2"/>
    <row r="32925" x14ac:dyDescent="0.2"/>
    <row r="32926" x14ac:dyDescent="0.2"/>
    <row r="32927" x14ac:dyDescent="0.2"/>
    <row r="32928" x14ac:dyDescent="0.2"/>
    <row r="32929" x14ac:dyDescent="0.2"/>
    <row r="32930" x14ac:dyDescent="0.2"/>
    <row r="32931" x14ac:dyDescent="0.2"/>
    <row r="32932" x14ac:dyDescent="0.2"/>
    <row r="32933" x14ac:dyDescent="0.2"/>
    <row r="32934" x14ac:dyDescent="0.2"/>
    <row r="32935" x14ac:dyDescent="0.2"/>
    <row r="32936" x14ac:dyDescent="0.2"/>
    <row r="32937" x14ac:dyDescent="0.2"/>
    <row r="32938" x14ac:dyDescent="0.2"/>
    <row r="32939" x14ac:dyDescent="0.2"/>
    <row r="32940" x14ac:dyDescent="0.2"/>
    <row r="32941" x14ac:dyDescent="0.2"/>
    <row r="32942" x14ac:dyDescent="0.2"/>
    <row r="32943" x14ac:dyDescent="0.2"/>
    <row r="32944" x14ac:dyDescent="0.2"/>
    <row r="32945" x14ac:dyDescent="0.2"/>
    <row r="32946" x14ac:dyDescent="0.2"/>
    <row r="32947" x14ac:dyDescent="0.2"/>
    <row r="32948" x14ac:dyDescent="0.2"/>
    <row r="32949" x14ac:dyDescent="0.2"/>
    <row r="32950" x14ac:dyDescent="0.2"/>
    <row r="32951" x14ac:dyDescent="0.2"/>
    <row r="32952" x14ac:dyDescent="0.2"/>
    <row r="32953" x14ac:dyDescent="0.2"/>
    <row r="32954" x14ac:dyDescent="0.2"/>
    <row r="32955" x14ac:dyDescent="0.2"/>
    <row r="32956" x14ac:dyDescent="0.2"/>
    <row r="32957" x14ac:dyDescent="0.2"/>
    <row r="32958" x14ac:dyDescent="0.2"/>
    <row r="32959" x14ac:dyDescent="0.2"/>
    <row r="32960" x14ac:dyDescent="0.2"/>
    <row r="32961" x14ac:dyDescent="0.2"/>
    <row r="32962" x14ac:dyDescent="0.2"/>
    <row r="32963" x14ac:dyDescent="0.2"/>
    <row r="32964" x14ac:dyDescent="0.2"/>
    <row r="32965" x14ac:dyDescent="0.2"/>
    <row r="32966" x14ac:dyDescent="0.2"/>
    <row r="32967" x14ac:dyDescent="0.2"/>
    <row r="32968" x14ac:dyDescent="0.2"/>
    <row r="32969" x14ac:dyDescent="0.2"/>
    <row r="32970" x14ac:dyDescent="0.2"/>
    <row r="32971" x14ac:dyDescent="0.2"/>
    <row r="32972" x14ac:dyDescent="0.2"/>
    <row r="32973" x14ac:dyDescent="0.2"/>
    <row r="32974" x14ac:dyDescent="0.2"/>
    <row r="32975" x14ac:dyDescent="0.2"/>
    <row r="32976" x14ac:dyDescent="0.2"/>
    <row r="32977" x14ac:dyDescent="0.2"/>
    <row r="32978" x14ac:dyDescent="0.2"/>
    <row r="32979" x14ac:dyDescent="0.2"/>
    <row r="32980" x14ac:dyDescent="0.2"/>
    <row r="32981" x14ac:dyDescent="0.2"/>
    <row r="32982" x14ac:dyDescent="0.2"/>
    <row r="32983" x14ac:dyDescent="0.2"/>
    <row r="32984" x14ac:dyDescent="0.2"/>
    <row r="32985" x14ac:dyDescent="0.2"/>
    <row r="32986" x14ac:dyDescent="0.2"/>
    <row r="32987" x14ac:dyDescent="0.2"/>
    <row r="32988" x14ac:dyDescent="0.2"/>
    <row r="32989" x14ac:dyDescent="0.2"/>
    <row r="32990" x14ac:dyDescent="0.2"/>
    <row r="32991" x14ac:dyDescent="0.2"/>
    <row r="32992" x14ac:dyDescent="0.2"/>
    <row r="32993" x14ac:dyDescent="0.2"/>
    <row r="32994" x14ac:dyDescent="0.2"/>
    <row r="32995" x14ac:dyDescent="0.2"/>
    <row r="32996" x14ac:dyDescent="0.2"/>
    <row r="32997" x14ac:dyDescent="0.2"/>
    <row r="32998" x14ac:dyDescent="0.2"/>
    <row r="32999" x14ac:dyDescent="0.2"/>
    <row r="33000" x14ac:dyDescent="0.2"/>
    <row r="33001" x14ac:dyDescent="0.2"/>
    <row r="33002" x14ac:dyDescent="0.2"/>
    <row r="33003" x14ac:dyDescent="0.2"/>
    <row r="33004" x14ac:dyDescent="0.2"/>
    <row r="33005" x14ac:dyDescent="0.2"/>
    <row r="33006" x14ac:dyDescent="0.2"/>
    <row r="33007" x14ac:dyDescent="0.2"/>
    <row r="33008" x14ac:dyDescent="0.2"/>
    <row r="33009" x14ac:dyDescent="0.2"/>
    <row r="33010" x14ac:dyDescent="0.2"/>
    <row r="33011" x14ac:dyDescent="0.2"/>
    <row r="33012" x14ac:dyDescent="0.2"/>
    <row r="33013" x14ac:dyDescent="0.2"/>
    <row r="33014" x14ac:dyDescent="0.2"/>
    <row r="33015" x14ac:dyDescent="0.2"/>
    <row r="33016" x14ac:dyDescent="0.2"/>
    <row r="33017" x14ac:dyDescent="0.2"/>
    <row r="33018" x14ac:dyDescent="0.2"/>
    <row r="33019" x14ac:dyDescent="0.2"/>
    <row r="33020" x14ac:dyDescent="0.2"/>
    <row r="33021" x14ac:dyDescent="0.2"/>
    <row r="33022" x14ac:dyDescent="0.2"/>
    <row r="33023" x14ac:dyDescent="0.2"/>
    <row r="33024" x14ac:dyDescent="0.2"/>
    <row r="33025" x14ac:dyDescent="0.2"/>
    <row r="33026" x14ac:dyDescent="0.2"/>
    <row r="33027" x14ac:dyDescent="0.2"/>
    <row r="33028" x14ac:dyDescent="0.2"/>
    <row r="33029" x14ac:dyDescent="0.2"/>
    <row r="33030" x14ac:dyDescent="0.2"/>
    <row r="33031" x14ac:dyDescent="0.2"/>
    <row r="33032" x14ac:dyDescent="0.2"/>
    <row r="33033" x14ac:dyDescent="0.2"/>
    <row r="33034" x14ac:dyDescent="0.2"/>
    <row r="33035" x14ac:dyDescent="0.2"/>
    <row r="33036" x14ac:dyDescent="0.2"/>
    <row r="33037" x14ac:dyDescent="0.2"/>
    <row r="33038" x14ac:dyDescent="0.2"/>
    <row r="33039" x14ac:dyDescent="0.2"/>
    <row r="33040" x14ac:dyDescent="0.2"/>
    <row r="33041" x14ac:dyDescent="0.2"/>
    <row r="33042" x14ac:dyDescent="0.2"/>
    <row r="33043" x14ac:dyDescent="0.2"/>
    <row r="33044" x14ac:dyDescent="0.2"/>
    <row r="33045" x14ac:dyDescent="0.2"/>
    <row r="33046" x14ac:dyDescent="0.2"/>
    <row r="33047" x14ac:dyDescent="0.2"/>
    <row r="33048" x14ac:dyDescent="0.2"/>
    <row r="33049" x14ac:dyDescent="0.2"/>
    <row r="33050" x14ac:dyDescent="0.2"/>
    <row r="33051" x14ac:dyDescent="0.2"/>
    <row r="33052" x14ac:dyDescent="0.2"/>
    <row r="33053" x14ac:dyDescent="0.2"/>
    <row r="33054" x14ac:dyDescent="0.2"/>
    <row r="33055" x14ac:dyDescent="0.2"/>
    <row r="33056" x14ac:dyDescent="0.2"/>
    <row r="33057" x14ac:dyDescent="0.2"/>
    <row r="33058" x14ac:dyDescent="0.2"/>
    <row r="33059" x14ac:dyDescent="0.2"/>
    <row r="33060" x14ac:dyDescent="0.2"/>
    <row r="33061" x14ac:dyDescent="0.2"/>
    <row r="33062" x14ac:dyDescent="0.2"/>
    <row r="33063" x14ac:dyDescent="0.2"/>
    <row r="33064" x14ac:dyDescent="0.2"/>
    <row r="33065" x14ac:dyDescent="0.2"/>
    <row r="33066" x14ac:dyDescent="0.2"/>
    <row r="33067" x14ac:dyDescent="0.2"/>
    <row r="33068" x14ac:dyDescent="0.2"/>
    <row r="33069" x14ac:dyDescent="0.2"/>
    <row r="33070" x14ac:dyDescent="0.2"/>
    <row r="33071" x14ac:dyDescent="0.2"/>
    <row r="33072" x14ac:dyDescent="0.2"/>
    <row r="33073" x14ac:dyDescent="0.2"/>
    <row r="33074" x14ac:dyDescent="0.2"/>
    <row r="33075" x14ac:dyDescent="0.2"/>
    <row r="33076" x14ac:dyDescent="0.2"/>
    <row r="33077" x14ac:dyDescent="0.2"/>
    <row r="33078" x14ac:dyDescent="0.2"/>
    <row r="33079" x14ac:dyDescent="0.2"/>
    <row r="33080" x14ac:dyDescent="0.2"/>
    <row r="33081" x14ac:dyDescent="0.2"/>
    <row r="33082" x14ac:dyDescent="0.2"/>
    <row r="33083" x14ac:dyDescent="0.2"/>
    <row r="33084" x14ac:dyDescent="0.2"/>
    <row r="33085" x14ac:dyDescent="0.2"/>
    <row r="33086" x14ac:dyDescent="0.2"/>
    <row r="33087" x14ac:dyDescent="0.2"/>
    <row r="33088" x14ac:dyDescent="0.2"/>
    <row r="33089" x14ac:dyDescent="0.2"/>
    <row r="33090" x14ac:dyDescent="0.2"/>
    <row r="33091" x14ac:dyDescent="0.2"/>
    <row r="33092" x14ac:dyDescent="0.2"/>
    <row r="33093" x14ac:dyDescent="0.2"/>
    <row r="33094" x14ac:dyDescent="0.2"/>
    <row r="33095" x14ac:dyDescent="0.2"/>
    <row r="33096" x14ac:dyDescent="0.2"/>
    <row r="33097" x14ac:dyDescent="0.2"/>
    <row r="33098" x14ac:dyDescent="0.2"/>
    <row r="33099" x14ac:dyDescent="0.2"/>
    <row r="33100" x14ac:dyDescent="0.2"/>
    <row r="33101" x14ac:dyDescent="0.2"/>
    <row r="33102" x14ac:dyDescent="0.2"/>
    <row r="33103" x14ac:dyDescent="0.2"/>
    <row r="33104" x14ac:dyDescent="0.2"/>
    <row r="33105" x14ac:dyDescent="0.2"/>
    <row r="33106" x14ac:dyDescent="0.2"/>
    <row r="33107" x14ac:dyDescent="0.2"/>
    <row r="33108" x14ac:dyDescent="0.2"/>
    <row r="33109" x14ac:dyDescent="0.2"/>
    <row r="33110" x14ac:dyDescent="0.2"/>
    <row r="33111" x14ac:dyDescent="0.2"/>
    <row r="33112" x14ac:dyDescent="0.2"/>
    <row r="33113" x14ac:dyDescent="0.2"/>
    <row r="33114" x14ac:dyDescent="0.2"/>
    <row r="33115" x14ac:dyDescent="0.2"/>
    <row r="33116" x14ac:dyDescent="0.2"/>
    <row r="33117" x14ac:dyDescent="0.2"/>
    <row r="33118" x14ac:dyDescent="0.2"/>
    <row r="33119" x14ac:dyDescent="0.2"/>
    <row r="33120" x14ac:dyDescent="0.2"/>
    <row r="33121" x14ac:dyDescent="0.2"/>
    <row r="33122" x14ac:dyDescent="0.2"/>
    <row r="33123" x14ac:dyDescent="0.2"/>
    <row r="33124" x14ac:dyDescent="0.2"/>
    <row r="33125" x14ac:dyDescent="0.2"/>
    <row r="33126" x14ac:dyDescent="0.2"/>
    <row r="33127" x14ac:dyDescent="0.2"/>
    <row r="33128" x14ac:dyDescent="0.2"/>
    <row r="33129" x14ac:dyDescent="0.2"/>
    <row r="33130" x14ac:dyDescent="0.2"/>
    <row r="33131" x14ac:dyDescent="0.2"/>
    <row r="33132" x14ac:dyDescent="0.2"/>
    <row r="33133" x14ac:dyDescent="0.2"/>
    <row r="33134" x14ac:dyDescent="0.2"/>
    <row r="33135" x14ac:dyDescent="0.2"/>
    <row r="33136" x14ac:dyDescent="0.2"/>
    <row r="33137" x14ac:dyDescent="0.2"/>
    <row r="33138" x14ac:dyDescent="0.2"/>
    <row r="33139" x14ac:dyDescent="0.2"/>
    <row r="33140" x14ac:dyDescent="0.2"/>
    <row r="33141" x14ac:dyDescent="0.2"/>
    <row r="33142" x14ac:dyDescent="0.2"/>
    <row r="33143" x14ac:dyDescent="0.2"/>
    <row r="33144" x14ac:dyDescent="0.2"/>
    <row r="33145" x14ac:dyDescent="0.2"/>
    <row r="33146" x14ac:dyDescent="0.2"/>
    <row r="33147" x14ac:dyDescent="0.2"/>
    <row r="33148" x14ac:dyDescent="0.2"/>
    <row r="33149" x14ac:dyDescent="0.2"/>
    <row r="33150" x14ac:dyDescent="0.2"/>
    <row r="33151" x14ac:dyDescent="0.2"/>
    <row r="33152" x14ac:dyDescent="0.2"/>
    <row r="33153" x14ac:dyDescent="0.2"/>
    <row r="33154" x14ac:dyDescent="0.2"/>
    <row r="33155" x14ac:dyDescent="0.2"/>
    <row r="33156" x14ac:dyDescent="0.2"/>
    <row r="33157" x14ac:dyDescent="0.2"/>
    <row r="33158" x14ac:dyDescent="0.2"/>
    <row r="33159" x14ac:dyDescent="0.2"/>
    <row r="33160" x14ac:dyDescent="0.2"/>
    <row r="33161" x14ac:dyDescent="0.2"/>
    <row r="33162" x14ac:dyDescent="0.2"/>
    <row r="33163" x14ac:dyDescent="0.2"/>
    <row r="33164" x14ac:dyDescent="0.2"/>
    <row r="33165" x14ac:dyDescent="0.2"/>
    <row r="33166" x14ac:dyDescent="0.2"/>
    <row r="33167" x14ac:dyDescent="0.2"/>
    <row r="33168" x14ac:dyDescent="0.2"/>
    <row r="33169" x14ac:dyDescent="0.2"/>
    <row r="33170" x14ac:dyDescent="0.2"/>
    <row r="33171" x14ac:dyDescent="0.2"/>
    <row r="33172" x14ac:dyDescent="0.2"/>
    <row r="33173" x14ac:dyDescent="0.2"/>
    <row r="33174" x14ac:dyDescent="0.2"/>
    <row r="33175" x14ac:dyDescent="0.2"/>
    <row r="33176" x14ac:dyDescent="0.2"/>
    <row r="33177" x14ac:dyDescent="0.2"/>
    <row r="33178" x14ac:dyDescent="0.2"/>
    <row r="33179" x14ac:dyDescent="0.2"/>
    <row r="33180" x14ac:dyDescent="0.2"/>
    <row r="33181" x14ac:dyDescent="0.2"/>
    <row r="33182" x14ac:dyDescent="0.2"/>
    <row r="33183" x14ac:dyDescent="0.2"/>
    <row r="33184" x14ac:dyDescent="0.2"/>
    <row r="33185" x14ac:dyDescent="0.2"/>
    <row r="33186" x14ac:dyDescent="0.2"/>
    <row r="33187" x14ac:dyDescent="0.2"/>
    <row r="33188" x14ac:dyDescent="0.2"/>
    <row r="33189" x14ac:dyDescent="0.2"/>
    <row r="33190" x14ac:dyDescent="0.2"/>
    <row r="33191" x14ac:dyDescent="0.2"/>
    <row r="33192" x14ac:dyDescent="0.2"/>
    <row r="33193" x14ac:dyDescent="0.2"/>
    <row r="33194" x14ac:dyDescent="0.2"/>
    <row r="33195" x14ac:dyDescent="0.2"/>
    <row r="33196" x14ac:dyDescent="0.2"/>
    <row r="33197" x14ac:dyDescent="0.2"/>
    <row r="33198" x14ac:dyDescent="0.2"/>
    <row r="33199" x14ac:dyDescent="0.2"/>
    <row r="33200" x14ac:dyDescent="0.2"/>
    <row r="33201" x14ac:dyDescent="0.2"/>
    <row r="33202" x14ac:dyDescent="0.2"/>
    <row r="33203" x14ac:dyDescent="0.2"/>
    <row r="33204" x14ac:dyDescent="0.2"/>
    <row r="33205" x14ac:dyDescent="0.2"/>
    <row r="33206" x14ac:dyDescent="0.2"/>
    <row r="33207" x14ac:dyDescent="0.2"/>
    <row r="33208" x14ac:dyDescent="0.2"/>
    <row r="33209" x14ac:dyDescent="0.2"/>
    <row r="33210" x14ac:dyDescent="0.2"/>
    <row r="33211" x14ac:dyDescent="0.2"/>
    <row r="33212" x14ac:dyDescent="0.2"/>
    <row r="33213" x14ac:dyDescent="0.2"/>
    <row r="33214" x14ac:dyDescent="0.2"/>
    <row r="33215" x14ac:dyDescent="0.2"/>
    <row r="33216" x14ac:dyDescent="0.2"/>
    <row r="33217" x14ac:dyDescent="0.2"/>
    <row r="33218" x14ac:dyDescent="0.2"/>
    <row r="33219" x14ac:dyDescent="0.2"/>
    <row r="33220" x14ac:dyDescent="0.2"/>
    <row r="33221" x14ac:dyDescent="0.2"/>
    <row r="33222" x14ac:dyDescent="0.2"/>
    <row r="33223" x14ac:dyDescent="0.2"/>
    <row r="33224" x14ac:dyDescent="0.2"/>
    <row r="33225" x14ac:dyDescent="0.2"/>
    <row r="33226" x14ac:dyDescent="0.2"/>
    <row r="33227" x14ac:dyDescent="0.2"/>
    <row r="33228" x14ac:dyDescent="0.2"/>
    <row r="33229" x14ac:dyDescent="0.2"/>
    <row r="33230" x14ac:dyDescent="0.2"/>
    <row r="33231" x14ac:dyDescent="0.2"/>
    <row r="33232" x14ac:dyDescent="0.2"/>
    <row r="33233" x14ac:dyDescent="0.2"/>
    <row r="33234" x14ac:dyDescent="0.2"/>
    <row r="33235" x14ac:dyDescent="0.2"/>
    <row r="33236" x14ac:dyDescent="0.2"/>
    <row r="33237" x14ac:dyDescent="0.2"/>
    <row r="33238" x14ac:dyDescent="0.2"/>
    <row r="33239" x14ac:dyDescent="0.2"/>
    <row r="33240" x14ac:dyDescent="0.2"/>
    <row r="33241" x14ac:dyDescent="0.2"/>
    <row r="33242" x14ac:dyDescent="0.2"/>
    <row r="33243" x14ac:dyDescent="0.2"/>
    <row r="33244" x14ac:dyDescent="0.2"/>
    <row r="33245" x14ac:dyDescent="0.2"/>
    <row r="33246" x14ac:dyDescent="0.2"/>
    <row r="33247" x14ac:dyDescent="0.2"/>
    <row r="33248" x14ac:dyDescent="0.2"/>
    <row r="33249" x14ac:dyDescent="0.2"/>
    <row r="33250" x14ac:dyDescent="0.2"/>
    <row r="33251" x14ac:dyDescent="0.2"/>
    <row r="33252" x14ac:dyDescent="0.2"/>
    <row r="33253" x14ac:dyDescent="0.2"/>
    <row r="33254" x14ac:dyDescent="0.2"/>
    <row r="33255" x14ac:dyDescent="0.2"/>
    <row r="33256" x14ac:dyDescent="0.2"/>
    <row r="33257" x14ac:dyDescent="0.2"/>
    <row r="33258" x14ac:dyDescent="0.2"/>
    <row r="33259" x14ac:dyDescent="0.2"/>
    <row r="33260" x14ac:dyDescent="0.2"/>
    <row r="33261" x14ac:dyDescent="0.2"/>
    <row r="33262" x14ac:dyDescent="0.2"/>
    <row r="33263" x14ac:dyDescent="0.2"/>
    <row r="33264" x14ac:dyDescent="0.2"/>
    <row r="33265" x14ac:dyDescent="0.2"/>
    <row r="33266" x14ac:dyDescent="0.2"/>
    <row r="33267" x14ac:dyDescent="0.2"/>
    <row r="33268" x14ac:dyDescent="0.2"/>
    <row r="33269" x14ac:dyDescent="0.2"/>
    <row r="33270" x14ac:dyDescent="0.2"/>
    <row r="33271" x14ac:dyDescent="0.2"/>
    <row r="33272" x14ac:dyDescent="0.2"/>
    <row r="33273" x14ac:dyDescent="0.2"/>
    <row r="33274" x14ac:dyDescent="0.2"/>
    <row r="33275" x14ac:dyDescent="0.2"/>
    <row r="33276" x14ac:dyDescent="0.2"/>
    <row r="33277" x14ac:dyDescent="0.2"/>
    <row r="33278" x14ac:dyDescent="0.2"/>
    <row r="33279" x14ac:dyDescent="0.2"/>
    <row r="33280" x14ac:dyDescent="0.2"/>
    <row r="33281" x14ac:dyDescent="0.2"/>
    <row r="33282" x14ac:dyDescent="0.2"/>
    <row r="33283" x14ac:dyDescent="0.2"/>
    <row r="33284" x14ac:dyDescent="0.2"/>
    <row r="33285" x14ac:dyDescent="0.2"/>
    <row r="33286" x14ac:dyDescent="0.2"/>
    <row r="33287" x14ac:dyDescent="0.2"/>
    <row r="33288" x14ac:dyDescent="0.2"/>
    <row r="33289" x14ac:dyDescent="0.2"/>
    <row r="33290" x14ac:dyDescent="0.2"/>
    <row r="33291" x14ac:dyDescent="0.2"/>
    <row r="33292" x14ac:dyDescent="0.2"/>
    <row r="33293" x14ac:dyDescent="0.2"/>
    <row r="33294" x14ac:dyDescent="0.2"/>
    <row r="33295" x14ac:dyDescent="0.2"/>
    <row r="33296" x14ac:dyDescent="0.2"/>
    <row r="33297" x14ac:dyDescent="0.2"/>
    <row r="33298" x14ac:dyDescent="0.2"/>
    <row r="33299" x14ac:dyDescent="0.2"/>
    <row r="33300" x14ac:dyDescent="0.2"/>
    <row r="33301" x14ac:dyDescent="0.2"/>
    <row r="33302" x14ac:dyDescent="0.2"/>
    <row r="33303" x14ac:dyDescent="0.2"/>
    <row r="33304" x14ac:dyDescent="0.2"/>
    <row r="33305" x14ac:dyDescent="0.2"/>
    <row r="33306" x14ac:dyDescent="0.2"/>
    <row r="33307" x14ac:dyDescent="0.2"/>
    <row r="33308" x14ac:dyDescent="0.2"/>
    <row r="33309" x14ac:dyDescent="0.2"/>
    <row r="33310" x14ac:dyDescent="0.2"/>
    <row r="33311" x14ac:dyDescent="0.2"/>
    <row r="33312" x14ac:dyDescent="0.2"/>
    <row r="33313" x14ac:dyDescent="0.2"/>
    <row r="33314" x14ac:dyDescent="0.2"/>
    <row r="33315" x14ac:dyDescent="0.2"/>
    <row r="33316" x14ac:dyDescent="0.2"/>
    <row r="33317" x14ac:dyDescent="0.2"/>
    <row r="33318" x14ac:dyDescent="0.2"/>
    <row r="33319" x14ac:dyDescent="0.2"/>
    <row r="33320" x14ac:dyDescent="0.2"/>
    <row r="33321" x14ac:dyDescent="0.2"/>
    <row r="33322" x14ac:dyDescent="0.2"/>
    <row r="33323" x14ac:dyDescent="0.2"/>
    <row r="33324" x14ac:dyDescent="0.2"/>
    <row r="33325" x14ac:dyDescent="0.2"/>
    <row r="33326" x14ac:dyDescent="0.2"/>
    <row r="33327" x14ac:dyDescent="0.2"/>
    <row r="33328" x14ac:dyDescent="0.2"/>
    <row r="33329" x14ac:dyDescent="0.2"/>
    <row r="33330" x14ac:dyDescent="0.2"/>
    <row r="33331" x14ac:dyDescent="0.2"/>
    <row r="33332" x14ac:dyDescent="0.2"/>
    <row r="33333" x14ac:dyDescent="0.2"/>
    <row r="33334" x14ac:dyDescent="0.2"/>
    <row r="33335" x14ac:dyDescent="0.2"/>
    <row r="33336" x14ac:dyDescent="0.2"/>
    <row r="33337" x14ac:dyDescent="0.2"/>
    <row r="33338" x14ac:dyDescent="0.2"/>
    <row r="33339" x14ac:dyDescent="0.2"/>
    <row r="33340" x14ac:dyDescent="0.2"/>
    <row r="33341" x14ac:dyDescent="0.2"/>
    <row r="33342" x14ac:dyDescent="0.2"/>
    <row r="33343" x14ac:dyDescent="0.2"/>
    <row r="33344" x14ac:dyDescent="0.2"/>
    <row r="33345" x14ac:dyDescent="0.2"/>
    <row r="33346" x14ac:dyDescent="0.2"/>
    <row r="33347" x14ac:dyDescent="0.2"/>
    <row r="33348" x14ac:dyDescent="0.2"/>
    <row r="33349" x14ac:dyDescent="0.2"/>
    <row r="33350" x14ac:dyDescent="0.2"/>
    <row r="33351" x14ac:dyDescent="0.2"/>
    <row r="33352" x14ac:dyDescent="0.2"/>
    <row r="33353" x14ac:dyDescent="0.2"/>
    <row r="33354" x14ac:dyDescent="0.2"/>
    <row r="33355" x14ac:dyDescent="0.2"/>
    <row r="33356" x14ac:dyDescent="0.2"/>
    <row r="33357" x14ac:dyDescent="0.2"/>
    <row r="33358" x14ac:dyDescent="0.2"/>
    <row r="33359" x14ac:dyDescent="0.2"/>
    <row r="33360" x14ac:dyDescent="0.2"/>
    <row r="33361" x14ac:dyDescent="0.2"/>
    <row r="33362" x14ac:dyDescent="0.2"/>
    <row r="33363" x14ac:dyDescent="0.2"/>
    <row r="33364" x14ac:dyDescent="0.2"/>
    <row r="33365" x14ac:dyDescent="0.2"/>
    <row r="33366" x14ac:dyDescent="0.2"/>
    <row r="33367" x14ac:dyDescent="0.2"/>
    <row r="33368" x14ac:dyDescent="0.2"/>
    <row r="33369" x14ac:dyDescent="0.2"/>
    <row r="33370" x14ac:dyDescent="0.2"/>
    <row r="33371" x14ac:dyDescent="0.2"/>
    <row r="33372" x14ac:dyDescent="0.2"/>
    <row r="33373" x14ac:dyDescent="0.2"/>
    <row r="33374" x14ac:dyDescent="0.2"/>
    <row r="33375" x14ac:dyDescent="0.2"/>
    <row r="33376" x14ac:dyDescent="0.2"/>
    <row r="33377" x14ac:dyDescent="0.2"/>
    <row r="33378" x14ac:dyDescent="0.2"/>
    <row r="33379" x14ac:dyDescent="0.2"/>
    <row r="33380" x14ac:dyDescent="0.2"/>
    <row r="33381" x14ac:dyDescent="0.2"/>
    <row r="33382" x14ac:dyDescent="0.2"/>
    <row r="33383" x14ac:dyDescent="0.2"/>
    <row r="33384" x14ac:dyDescent="0.2"/>
    <row r="33385" x14ac:dyDescent="0.2"/>
    <row r="33386" x14ac:dyDescent="0.2"/>
    <row r="33387" x14ac:dyDescent="0.2"/>
    <row r="33388" x14ac:dyDescent="0.2"/>
    <row r="33389" x14ac:dyDescent="0.2"/>
    <row r="33390" x14ac:dyDescent="0.2"/>
    <row r="33391" x14ac:dyDescent="0.2"/>
    <row r="33392" x14ac:dyDescent="0.2"/>
    <row r="33393" x14ac:dyDescent="0.2"/>
    <row r="33394" x14ac:dyDescent="0.2"/>
    <row r="33395" x14ac:dyDescent="0.2"/>
    <row r="33396" x14ac:dyDescent="0.2"/>
    <row r="33397" x14ac:dyDescent="0.2"/>
    <row r="33398" x14ac:dyDescent="0.2"/>
    <row r="33399" x14ac:dyDescent="0.2"/>
    <row r="33400" x14ac:dyDescent="0.2"/>
    <row r="33401" x14ac:dyDescent="0.2"/>
    <row r="33402" x14ac:dyDescent="0.2"/>
    <row r="33403" x14ac:dyDescent="0.2"/>
    <row r="33404" x14ac:dyDescent="0.2"/>
    <row r="33405" x14ac:dyDescent="0.2"/>
    <row r="33406" x14ac:dyDescent="0.2"/>
    <row r="33407" x14ac:dyDescent="0.2"/>
    <row r="33408" x14ac:dyDescent="0.2"/>
    <row r="33409" x14ac:dyDescent="0.2"/>
    <row r="33410" x14ac:dyDescent="0.2"/>
    <row r="33411" x14ac:dyDescent="0.2"/>
    <row r="33412" x14ac:dyDescent="0.2"/>
    <row r="33413" x14ac:dyDescent="0.2"/>
    <row r="33414" x14ac:dyDescent="0.2"/>
    <row r="33415" x14ac:dyDescent="0.2"/>
    <row r="33416" x14ac:dyDescent="0.2"/>
    <row r="33417" x14ac:dyDescent="0.2"/>
    <row r="33418" x14ac:dyDescent="0.2"/>
    <row r="33419" x14ac:dyDescent="0.2"/>
    <row r="33420" x14ac:dyDescent="0.2"/>
    <row r="33421" x14ac:dyDescent="0.2"/>
    <row r="33422" x14ac:dyDescent="0.2"/>
    <row r="33423" x14ac:dyDescent="0.2"/>
    <row r="33424" x14ac:dyDescent="0.2"/>
    <row r="33425" x14ac:dyDescent="0.2"/>
    <row r="33426" x14ac:dyDescent="0.2"/>
    <row r="33427" x14ac:dyDescent="0.2"/>
    <row r="33428" x14ac:dyDescent="0.2"/>
    <row r="33429" x14ac:dyDescent="0.2"/>
    <row r="33430" x14ac:dyDescent="0.2"/>
    <row r="33431" x14ac:dyDescent="0.2"/>
    <row r="33432" x14ac:dyDescent="0.2"/>
    <row r="33433" x14ac:dyDescent="0.2"/>
    <row r="33434" x14ac:dyDescent="0.2"/>
    <row r="33435" x14ac:dyDescent="0.2"/>
    <row r="33436" x14ac:dyDescent="0.2"/>
    <row r="33437" x14ac:dyDescent="0.2"/>
    <row r="33438" x14ac:dyDescent="0.2"/>
    <row r="33439" x14ac:dyDescent="0.2"/>
    <row r="33440" x14ac:dyDescent="0.2"/>
    <row r="33441" x14ac:dyDescent="0.2"/>
    <row r="33442" x14ac:dyDescent="0.2"/>
    <row r="33443" x14ac:dyDescent="0.2"/>
    <row r="33444" x14ac:dyDescent="0.2"/>
    <row r="33445" x14ac:dyDescent="0.2"/>
    <row r="33446" x14ac:dyDescent="0.2"/>
    <row r="33447" x14ac:dyDescent="0.2"/>
    <row r="33448" x14ac:dyDescent="0.2"/>
    <row r="33449" x14ac:dyDescent="0.2"/>
    <row r="33450" x14ac:dyDescent="0.2"/>
    <row r="33451" x14ac:dyDescent="0.2"/>
    <row r="33452" x14ac:dyDescent="0.2"/>
    <row r="33453" x14ac:dyDescent="0.2"/>
    <row r="33454" x14ac:dyDescent="0.2"/>
    <row r="33455" x14ac:dyDescent="0.2"/>
    <row r="33456" x14ac:dyDescent="0.2"/>
    <row r="33457" x14ac:dyDescent="0.2"/>
    <row r="33458" x14ac:dyDescent="0.2"/>
    <row r="33459" x14ac:dyDescent="0.2"/>
    <row r="33460" x14ac:dyDescent="0.2"/>
    <row r="33461" x14ac:dyDescent="0.2"/>
    <row r="33462" x14ac:dyDescent="0.2"/>
    <row r="33463" x14ac:dyDescent="0.2"/>
    <row r="33464" x14ac:dyDescent="0.2"/>
    <row r="33465" x14ac:dyDescent="0.2"/>
    <row r="33466" x14ac:dyDescent="0.2"/>
    <row r="33467" x14ac:dyDescent="0.2"/>
    <row r="33468" x14ac:dyDescent="0.2"/>
    <row r="33469" x14ac:dyDescent="0.2"/>
    <row r="33470" x14ac:dyDescent="0.2"/>
    <row r="33471" x14ac:dyDescent="0.2"/>
    <row r="33472" x14ac:dyDescent="0.2"/>
    <row r="33473" x14ac:dyDescent="0.2"/>
    <row r="33474" x14ac:dyDescent="0.2"/>
    <row r="33475" x14ac:dyDescent="0.2"/>
    <row r="33476" x14ac:dyDescent="0.2"/>
    <row r="33477" x14ac:dyDescent="0.2"/>
    <row r="33478" x14ac:dyDescent="0.2"/>
    <row r="33479" x14ac:dyDescent="0.2"/>
    <row r="33480" x14ac:dyDescent="0.2"/>
    <row r="33481" x14ac:dyDescent="0.2"/>
    <row r="33482" x14ac:dyDescent="0.2"/>
    <row r="33483" x14ac:dyDescent="0.2"/>
    <row r="33484" x14ac:dyDescent="0.2"/>
    <row r="33485" x14ac:dyDescent="0.2"/>
    <row r="33486" x14ac:dyDescent="0.2"/>
    <row r="33487" x14ac:dyDescent="0.2"/>
    <row r="33488" x14ac:dyDescent="0.2"/>
    <row r="33489" x14ac:dyDescent="0.2"/>
    <row r="33490" x14ac:dyDescent="0.2"/>
    <row r="33491" x14ac:dyDescent="0.2"/>
    <row r="33492" x14ac:dyDescent="0.2"/>
    <row r="33493" x14ac:dyDescent="0.2"/>
    <row r="33494" x14ac:dyDescent="0.2"/>
    <row r="33495" x14ac:dyDescent="0.2"/>
    <row r="33496" x14ac:dyDescent="0.2"/>
    <row r="33497" x14ac:dyDescent="0.2"/>
    <row r="33498" x14ac:dyDescent="0.2"/>
    <row r="33499" x14ac:dyDescent="0.2"/>
    <row r="33500" x14ac:dyDescent="0.2"/>
    <row r="33501" x14ac:dyDescent="0.2"/>
    <row r="33502" x14ac:dyDescent="0.2"/>
    <row r="33503" x14ac:dyDescent="0.2"/>
    <row r="33504" x14ac:dyDescent="0.2"/>
    <row r="33505" x14ac:dyDescent="0.2"/>
    <row r="33506" x14ac:dyDescent="0.2"/>
    <row r="33507" x14ac:dyDescent="0.2"/>
    <row r="33508" x14ac:dyDescent="0.2"/>
    <row r="33509" x14ac:dyDescent="0.2"/>
    <row r="33510" x14ac:dyDescent="0.2"/>
    <row r="33511" x14ac:dyDescent="0.2"/>
    <row r="33512" x14ac:dyDescent="0.2"/>
    <row r="33513" x14ac:dyDescent="0.2"/>
    <row r="33514" x14ac:dyDescent="0.2"/>
    <row r="33515" x14ac:dyDescent="0.2"/>
    <row r="33516" x14ac:dyDescent="0.2"/>
    <row r="33517" x14ac:dyDescent="0.2"/>
    <row r="33518" x14ac:dyDescent="0.2"/>
    <row r="33519" x14ac:dyDescent="0.2"/>
    <row r="33520" x14ac:dyDescent="0.2"/>
    <row r="33521" x14ac:dyDescent="0.2"/>
    <row r="33522" x14ac:dyDescent="0.2"/>
    <row r="33523" x14ac:dyDescent="0.2"/>
    <row r="33524" x14ac:dyDescent="0.2"/>
    <row r="33525" x14ac:dyDescent="0.2"/>
    <row r="33526" x14ac:dyDescent="0.2"/>
    <row r="33527" x14ac:dyDescent="0.2"/>
    <row r="33528" x14ac:dyDescent="0.2"/>
    <row r="33529" x14ac:dyDescent="0.2"/>
    <row r="33530" x14ac:dyDescent="0.2"/>
    <row r="33531" x14ac:dyDescent="0.2"/>
    <row r="33532" x14ac:dyDescent="0.2"/>
    <row r="33533" x14ac:dyDescent="0.2"/>
    <row r="33534" x14ac:dyDescent="0.2"/>
    <row r="33535" x14ac:dyDescent="0.2"/>
    <row r="33536" x14ac:dyDescent="0.2"/>
    <row r="33537" x14ac:dyDescent="0.2"/>
    <row r="33538" x14ac:dyDescent="0.2"/>
    <row r="33539" x14ac:dyDescent="0.2"/>
    <row r="33540" x14ac:dyDescent="0.2"/>
    <row r="33541" x14ac:dyDescent="0.2"/>
    <row r="33542" x14ac:dyDescent="0.2"/>
    <row r="33543" x14ac:dyDescent="0.2"/>
    <row r="33544" x14ac:dyDescent="0.2"/>
    <row r="33545" x14ac:dyDescent="0.2"/>
    <row r="33546" x14ac:dyDescent="0.2"/>
    <row r="33547" x14ac:dyDescent="0.2"/>
    <row r="33548" x14ac:dyDescent="0.2"/>
    <row r="33549" x14ac:dyDescent="0.2"/>
    <row r="33550" x14ac:dyDescent="0.2"/>
    <row r="33551" x14ac:dyDescent="0.2"/>
    <row r="33552" x14ac:dyDescent="0.2"/>
    <row r="33553" x14ac:dyDescent="0.2"/>
    <row r="33554" x14ac:dyDescent="0.2"/>
    <row r="33555" x14ac:dyDescent="0.2"/>
    <row r="33556" x14ac:dyDescent="0.2"/>
    <row r="33557" x14ac:dyDescent="0.2"/>
    <row r="33558" x14ac:dyDescent="0.2"/>
    <row r="33559" x14ac:dyDescent="0.2"/>
    <row r="33560" x14ac:dyDescent="0.2"/>
    <row r="33561" x14ac:dyDescent="0.2"/>
    <row r="33562" x14ac:dyDescent="0.2"/>
    <row r="33563" x14ac:dyDescent="0.2"/>
    <row r="33564" x14ac:dyDescent="0.2"/>
    <row r="33565" x14ac:dyDescent="0.2"/>
    <row r="33566" x14ac:dyDescent="0.2"/>
    <row r="33567" x14ac:dyDescent="0.2"/>
    <row r="33568" x14ac:dyDescent="0.2"/>
    <row r="33569" x14ac:dyDescent="0.2"/>
    <row r="33570" x14ac:dyDescent="0.2"/>
    <row r="33571" x14ac:dyDescent="0.2"/>
    <row r="33572" x14ac:dyDescent="0.2"/>
    <row r="33573" x14ac:dyDescent="0.2"/>
    <row r="33574" x14ac:dyDescent="0.2"/>
    <row r="33575" x14ac:dyDescent="0.2"/>
    <row r="33576" x14ac:dyDescent="0.2"/>
    <row r="33577" x14ac:dyDescent="0.2"/>
    <row r="33578" x14ac:dyDescent="0.2"/>
    <row r="33579" x14ac:dyDescent="0.2"/>
    <row r="33580" x14ac:dyDescent="0.2"/>
    <row r="33581" x14ac:dyDescent="0.2"/>
    <row r="33582" x14ac:dyDescent="0.2"/>
    <row r="33583" x14ac:dyDescent="0.2"/>
    <row r="33584" x14ac:dyDescent="0.2"/>
    <row r="33585" x14ac:dyDescent="0.2"/>
    <row r="33586" x14ac:dyDescent="0.2"/>
    <row r="33587" x14ac:dyDescent="0.2"/>
    <row r="33588" x14ac:dyDescent="0.2"/>
    <row r="33589" x14ac:dyDescent="0.2"/>
    <row r="33590" x14ac:dyDescent="0.2"/>
    <row r="33591" x14ac:dyDescent="0.2"/>
    <row r="33592" x14ac:dyDescent="0.2"/>
    <row r="33593" x14ac:dyDescent="0.2"/>
    <row r="33594" x14ac:dyDescent="0.2"/>
    <row r="33595" x14ac:dyDescent="0.2"/>
    <row r="33596" x14ac:dyDescent="0.2"/>
    <row r="33597" x14ac:dyDescent="0.2"/>
    <row r="33598" x14ac:dyDescent="0.2"/>
    <row r="33599" x14ac:dyDescent="0.2"/>
    <row r="33600" x14ac:dyDescent="0.2"/>
    <row r="33601" x14ac:dyDescent="0.2"/>
    <row r="33602" x14ac:dyDescent="0.2"/>
    <row r="33603" x14ac:dyDescent="0.2"/>
    <row r="33604" x14ac:dyDescent="0.2"/>
    <row r="33605" x14ac:dyDescent="0.2"/>
    <row r="33606" x14ac:dyDescent="0.2"/>
    <row r="33607" x14ac:dyDescent="0.2"/>
    <row r="33608" x14ac:dyDescent="0.2"/>
    <row r="33609" x14ac:dyDescent="0.2"/>
    <row r="33610" x14ac:dyDescent="0.2"/>
    <row r="33611" x14ac:dyDescent="0.2"/>
    <row r="33612" x14ac:dyDescent="0.2"/>
    <row r="33613" x14ac:dyDescent="0.2"/>
    <row r="33614" x14ac:dyDescent="0.2"/>
    <row r="33615" x14ac:dyDescent="0.2"/>
    <row r="33616" x14ac:dyDescent="0.2"/>
    <row r="33617" x14ac:dyDescent="0.2"/>
    <row r="33618" x14ac:dyDescent="0.2"/>
    <row r="33619" x14ac:dyDescent="0.2"/>
    <row r="33620" x14ac:dyDescent="0.2"/>
    <row r="33621" x14ac:dyDescent="0.2"/>
    <row r="33622" x14ac:dyDescent="0.2"/>
    <row r="33623" x14ac:dyDescent="0.2"/>
    <row r="33624" x14ac:dyDescent="0.2"/>
    <row r="33625" x14ac:dyDescent="0.2"/>
    <row r="33626" x14ac:dyDescent="0.2"/>
    <row r="33627" x14ac:dyDescent="0.2"/>
    <row r="33628" x14ac:dyDescent="0.2"/>
    <row r="33629" x14ac:dyDescent="0.2"/>
    <row r="33630" x14ac:dyDescent="0.2"/>
    <row r="33631" x14ac:dyDescent="0.2"/>
    <row r="33632" x14ac:dyDescent="0.2"/>
    <row r="33633" x14ac:dyDescent="0.2"/>
    <row r="33634" x14ac:dyDescent="0.2"/>
    <row r="33635" x14ac:dyDescent="0.2"/>
    <row r="33636" x14ac:dyDescent="0.2"/>
    <row r="33637" x14ac:dyDescent="0.2"/>
    <row r="33638" x14ac:dyDescent="0.2"/>
    <row r="33639" x14ac:dyDescent="0.2"/>
    <row r="33640" x14ac:dyDescent="0.2"/>
    <row r="33641" x14ac:dyDescent="0.2"/>
    <row r="33642" x14ac:dyDescent="0.2"/>
    <row r="33643" x14ac:dyDescent="0.2"/>
    <row r="33644" x14ac:dyDescent="0.2"/>
    <row r="33645" x14ac:dyDescent="0.2"/>
    <row r="33646" x14ac:dyDescent="0.2"/>
    <row r="33647" x14ac:dyDescent="0.2"/>
    <row r="33648" x14ac:dyDescent="0.2"/>
    <row r="33649" x14ac:dyDescent="0.2"/>
    <row r="33650" x14ac:dyDescent="0.2"/>
    <row r="33651" x14ac:dyDescent="0.2"/>
    <row r="33652" x14ac:dyDescent="0.2"/>
    <row r="33653" x14ac:dyDescent="0.2"/>
    <row r="33654" x14ac:dyDescent="0.2"/>
    <row r="33655" x14ac:dyDescent="0.2"/>
    <row r="33656" x14ac:dyDescent="0.2"/>
    <row r="33657" x14ac:dyDescent="0.2"/>
    <row r="33658" x14ac:dyDescent="0.2"/>
    <row r="33659" x14ac:dyDescent="0.2"/>
    <row r="33660" x14ac:dyDescent="0.2"/>
    <row r="33661" x14ac:dyDescent="0.2"/>
    <row r="33662" x14ac:dyDescent="0.2"/>
    <row r="33663" x14ac:dyDescent="0.2"/>
    <row r="33664" x14ac:dyDescent="0.2"/>
    <row r="33665" x14ac:dyDescent="0.2"/>
    <row r="33666" x14ac:dyDescent="0.2"/>
    <row r="33667" x14ac:dyDescent="0.2"/>
    <row r="33668" x14ac:dyDescent="0.2"/>
    <row r="33669" x14ac:dyDescent="0.2"/>
    <row r="33670" x14ac:dyDescent="0.2"/>
    <row r="33671" x14ac:dyDescent="0.2"/>
    <row r="33672" x14ac:dyDescent="0.2"/>
    <row r="33673" x14ac:dyDescent="0.2"/>
    <row r="33674" x14ac:dyDescent="0.2"/>
    <row r="33675" x14ac:dyDescent="0.2"/>
    <row r="33676" x14ac:dyDescent="0.2"/>
    <row r="33677" x14ac:dyDescent="0.2"/>
    <row r="33678" x14ac:dyDescent="0.2"/>
    <row r="33679" x14ac:dyDescent="0.2"/>
    <row r="33680" x14ac:dyDescent="0.2"/>
    <row r="33681" x14ac:dyDescent="0.2"/>
    <row r="33682" x14ac:dyDescent="0.2"/>
    <row r="33683" x14ac:dyDescent="0.2"/>
    <row r="33684" x14ac:dyDescent="0.2"/>
    <row r="33685" x14ac:dyDescent="0.2"/>
    <row r="33686" x14ac:dyDescent="0.2"/>
    <row r="33687" x14ac:dyDescent="0.2"/>
    <row r="33688" x14ac:dyDescent="0.2"/>
    <row r="33689" x14ac:dyDescent="0.2"/>
    <row r="33690" x14ac:dyDescent="0.2"/>
    <row r="33691" x14ac:dyDescent="0.2"/>
    <row r="33692" x14ac:dyDescent="0.2"/>
    <row r="33693" x14ac:dyDescent="0.2"/>
    <row r="33694" x14ac:dyDescent="0.2"/>
    <row r="33695" x14ac:dyDescent="0.2"/>
    <row r="33696" x14ac:dyDescent="0.2"/>
    <row r="33697" x14ac:dyDescent="0.2"/>
    <row r="33698" x14ac:dyDescent="0.2"/>
    <row r="33699" x14ac:dyDescent="0.2"/>
    <row r="33700" x14ac:dyDescent="0.2"/>
    <row r="33701" x14ac:dyDescent="0.2"/>
    <row r="33702" x14ac:dyDescent="0.2"/>
    <row r="33703" x14ac:dyDescent="0.2"/>
    <row r="33704" x14ac:dyDescent="0.2"/>
    <row r="33705" x14ac:dyDescent="0.2"/>
    <row r="33706" x14ac:dyDescent="0.2"/>
    <row r="33707" x14ac:dyDescent="0.2"/>
    <row r="33708" x14ac:dyDescent="0.2"/>
    <row r="33709" x14ac:dyDescent="0.2"/>
    <row r="33710" x14ac:dyDescent="0.2"/>
    <row r="33711" x14ac:dyDescent="0.2"/>
    <row r="33712" x14ac:dyDescent="0.2"/>
    <row r="33713" x14ac:dyDescent="0.2"/>
    <row r="33714" x14ac:dyDescent="0.2"/>
    <row r="33715" x14ac:dyDescent="0.2"/>
    <row r="33716" x14ac:dyDescent="0.2"/>
    <row r="33717" x14ac:dyDescent="0.2"/>
    <row r="33718" x14ac:dyDescent="0.2"/>
    <row r="33719" x14ac:dyDescent="0.2"/>
    <row r="33720" x14ac:dyDescent="0.2"/>
    <row r="33721" x14ac:dyDescent="0.2"/>
    <row r="33722" x14ac:dyDescent="0.2"/>
    <row r="33723" x14ac:dyDescent="0.2"/>
    <row r="33724" x14ac:dyDescent="0.2"/>
    <row r="33725" x14ac:dyDescent="0.2"/>
    <row r="33726" x14ac:dyDescent="0.2"/>
    <row r="33727" x14ac:dyDescent="0.2"/>
    <row r="33728" x14ac:dyDescent="0.2"/>
    <row r="33729" x14ac:dyDescent="0.2"/>
    <row r="33730" x14ac:dyDescent="0.2"/>
    <row r="33731" x14ac:dyDescent="0.2"/>
    <row r="33732" x14ac:dyDescent="0.2"/>
    <row r="33733" x14ac:dyDescent="0.2"/>
    <row r="33734" x14ac:dyDescent="0.2"/>
    <row r="33735" x14ac:dyDescent="0.2"/>
    <row r="33736" x14ac:dyDescent="0.2"/>
    <row r="33737" x14ac:dyDescent="0.2"/>
    <row r="33738" x14ac:dyDescent="0.2"/>
    <row r="33739" x14ac:dyDescent="0.2"/>
    <row r="33740" x14ac:dyDescent="0.2"/>
    <row r="33741" x14ac:dyDescent="0.2"/>
    <row r="33742" x14ac:dyDescent="0.2"/>
    <row r="33743" x14ac:dyDescent="0.2"/>
    <row r="33744" x14ac:dyDescent="0.2"/>
    <row r="33745" x14ac:dyDescent="0.2"/>
    <row r="33746" x14ac:dyDescent="0.2"/>
    <row r="33747" x14ac:dyDescent="0.2"/>
    <row r="33748" x14ac:dyDescent="0.2"/>
    <row r="33749" x14ac:dyDescent="0.2"/>
    <row r="33750" x14ac:dyDescent="0.2"/>
    <row r="33751" x14ac:dyDescent="0.2"/>
    <row r="33752" x14ac:dyDescent="0.2"/>
    <row r="33753" x14ac:dyDescent="0.2"/>
    <row r="33754" x14ac:dyDescent="0.2"/>
    <row r="33755" x14ac:dyDescent="0.2"/>
    <row r="33756" x14ac:dyDescent="0.2"/>
    <row r="33757" x14ac:dyDescent="0.2"/>
    <row r="33758" x14ac:dyDescent="0.2"/>
    <row r="33759" x14ac:dyDescent="0.2"/>
    <row r="33760" x14ac:dyDescent="0.2"/>
    <row r="33761" x14ac:dyDescent="0.2"/>
    <row r="33762" x14ac:dyDescent="0.2"/>
    <row r="33763" x14ac:dyDescent="0.2"/>
    <row r="33764" x14ac:dyDescent="0.2"/>
    <row r="33765" x14ac:dyDescent="0.2"/>
    <row r="33766" x14ac:dyDescent="0.2"/>
    <row r="33767" x14ac:dyDescent="0.2"/>
    <row r="33768" x14ac:dyDescent="0.2"/>
    <row r="33769" x14ac:dyDescent="0.2"/>
    <row r="33770" x14ac:dyDescent="0.2"/>
    <row r="33771" x14ac:dyDescent="0.2"/>
    <row r="33772" x14ac:dyDescent="0.2"/>
    <row r="33773" x14ac:dyDescent="0.2"/>
    <row r="33774" x14ac:dyDescent="0.2"/>
    <row r="33775" x14ac:dyDescent="0.2"/>
    <row r="33776" x14ac:dyDescent="0.2"/>
    <row r="33777" x14ac:dyDescent="0.2"/>
    <row r="33778" x14ac:dyDescent="0.2"/>
    <row r="33779" x14ac:dyDescent="0.2"/>
    <row r="33780" x14ac:dyDescent="0.2"/>
    <row r="33781" x14ac:dyDescent="0.2"/>
    <row r="33782" x14ac:dyDescent="0.2"/>
    <row r="33783" x14ac:dyDescent="0.2"/>
    <row r="33784" x14ac:dyDescent="0.2"/>
    <row r="33785" x14ac:dyDescent="0.2"/>
    <row r="33786" x14ac:dyDescent="0.2"/>
    <row r="33787" x14ac:dyDescent="0.2"/>
    <row r="33788" x14ac:dyDescent="0.2"/>
    <row r="33789" x14ac:dyDescent="0.2"/>
    <row r="33790" x14ac:dyDescent="0.2"/>
    <row r="33791" x14ac:dyDescent="0.2"/>
    <row r="33792" x14ac:dyDescent="0.2"/>
    <row r="33793" x14ac:dyDescent="0.2"/>
    <row r="33794" x14ac:dyDescent="0.2"/>
    <row r="33795" x14ac:dyDescent="0.2"/>
    <row r="33796" x14ac:dyDescent="0.2"/>
    <row r="33797" x14ac:dyDescent="0.2"/>
    <row r="33798" x14ac:dyDescent="0.2"/>
    <row r="33799" x14ac:dyDescent="0.2"/>
    <row r="33800" x14ac:dyDescent="0.2"/>
    <row r="33801" x14ac:dyDescent="0.2"/>
    <row r="33802" x14ac:dyDescent="0.2"/>
    <row r="33803" x14ac:dyDescent="0.2"/>
    <row r="33804" x14ac:dyDescent="0.2"/>
    <row r="33805" x14ac:dyDescent="0.2"/>
    <row r="33806" x14ac:dyDescent="0.2"/>
    <row r="33807" x14ac:dyDescent="0.2"/>
    <row r="33808" x14ac:dyDescent="0.2"/>
    <row r="33809" x14ac:dyDescent="0.2"/>
    <row r="33810" x14ac:dyDescent="0.2"/>
    <row r="33811" x14ac:dyDescent="0.2"/>
    <row r="33812" x14ac:dyDescent="0.2"/>
    <row r="33813" x14ac:dyDescent="0.2"/>
    <row r="33814" x14ac:dyDescent="0.2"/>
    <row r="33815" x14ac:dyDescent="0.2"/>
    <row r="33816" x14ac:dyDescent="0.2"/>
    <row r="33817" x14ac:dyDescent="0.2"/>
    <row r="33818" x14ac:dyDescent="0.2"/>
    <row r="33819" x14ac:dyDescent="0.2"/>
    <row r="33820" x14ac:dyDescent="0.2"/>
    <row r="33821" x14ac:dyDescent="0.2"/>
    <row r="33822" x14ac:dyDescent="0.2"/>
    <row r="33823" x14ac:dyDescent="0.2"/>
    <row r="33824" x14ac:dyDescent="0.2"/>
    <row r="33825" x14ac:dyDescent="0.2"/>
    <row r="33826" x14ac:dyDescent="0.2"/>
    <row r="33827" x14ac:dyDescent="0.2"/>
    <row r="33828" x14ac:dyDescent="0.2"/>
    <row r="33829" x14ac:dyDescent="0.2"/>
    <row r="33830" x14ac:dyDescent="0.2"/>
    <row r="33831" x14ac:dyDescent="0.2"/>
    <row r="33832" x14ac:dyDescent="0.2"/>
    <row r="33833" x14ac:dyDescent="0.2"/>
    <row r="33834" x14ac:dyDescent="0.2"/>
    <row r="33835" x14ac:dyDescent="0.2"/>
    <row r="33836" x14ac:dyDescent="0.2"/>
    <row r="33837" x14ac:dyDescent="0.2"/>
    <row r="33838" x14ac:dyDescent="0.2"/>
    <row r="33839" x14ac:dyDescent="0.2"/>
    <row r="33840" x14ac:dyDescent="0.2"/>
    <row r="33841" x14ac:dyDescent="0.2"/>
    <row r="33842" x14ac:dyDescent="0.2"/>
    <row r="33843" x14ac:dyDescent="0.2"/>
    <row r="33844" x14ac:dyDescent="0.2"/>
    <row r="33845" x14ac:dyDescent="0.2"/>
    <row r="33846" x14ac:dyDescent="0.2"/>
    <row r="33847" x14ac:dyDescent="0.2"/>
    <row r="33848" x14ac:dyDescent="0.2"/>
    <row r="33849" x14ac:dyDescent="0.2"/>
    <row r="33850" x14ac:dyDescent="0.2"/>
    <row r="33851" x14ac:dyDescent="0.2"/>
    <row r="33852" x14ac:dyDescent="0.2"/>
    <row r="33853" x14ac:dyDescent="0.2"/>
    <row r="33854" x14ac:dyDescent="0.2"/>
    <row r="33855" x14ac:dyDescent="0.2"/>
    <row r="33856" x14ac:dyDescent="0.2"/>
    <row r="33857" x14ac:dyDescent="0.2"/>
    <row r="33858" x14ac:dyDescent="0.2"/>
    <row r="33859" x14ac:dyDescent="0.2"/>
    <row r="33860" x14ac:dyDescent="0.2"/>
    <row r="33861" x14ac:dyDescent="0.2"/>
    <row r="33862" x14ac:dyDescent="0.2"/>
    <row r="33863" x14ac:dyDescent="0.2"/>
    <row r="33864" x14ac:dyDescent="0.2"/>
    <row r="33865" x14ac:dyDescent="0.2"/>
    <row r="33866" x14ac:dyDescent="0.2"/>
    <row r="33867" x14ac:dyDescent="0.2"/>
    <row r="33868" x14ac:dyDescent="0.2"/>
    <row r="33869" x14ac:dyDescent="0.2"/>
    <row r="33870" x14ac:dyDescent="0.2"/>
    <row r="33871" x14ac:dyDescent="0.2"/>
    <row r="33872" x14ac:dyDescent="0.2"/>
    <row r="33873" x14ac:dyDescent="0.2"/>
    <row r="33874" x14ac:dyDescent="0.2"/>
    <row r="33875" x14ac:dyDescent="0.2"/>
    <row r="33876" x14ac:dyDescent="0.2"/>
    <row r="33877" x14ac:dyDescent="0.2"/>
    <row r="33878" x14ac:dyDescent="0.2"/>
    <row r="33879" x14ac:dyDescent="0.2"/>
    <row r="33880" x14ac:dyDescent="0.2"/>
    <row r="33881" x14ac:dyDescent="0.2"/>
    <row r="33882" x14ac:dyDescent="0.2"/>
    <row r="33883" x14ac:dyDescent="0.2"/>
    <row r="33884" x14ac:dyDescent="0.2"/>
    <row r="33885" x14ac:dyDescent="0.2"/>
    <row r="33886" x14ac:dyDescent="0.2"/>
    <row r="33887" x14ac:dyDescent="0.2"/>
    <row r="33888" x14ac:dyDescent="0.2"/>
    <row r="33889" x14ac:dyDescent="0.2"/>
    <row r="33890" x14ac:dyDescent="0.2"/>
    <row r="33891" x14ac:dyDescent="0.2"/>
    <row r="33892" x14ac:dyDescent="0.2"/>
    <row r="33893" x14ac:dyDescent="0.2"/>
    <row r="33894" x14ac:dyDescent="0.2"/>
    <row r="33895" x14ac:dyDescent="0.2"/>
    <row r="33896" x14ac:dyDescent="0.2"/>
    <row r="33897" x14ac:dyDescent="0.2"/>
    <row r="33898" x14ac:dyDescent="0.2"/>
    <row r="33899" x14ac:dyDescent="0.2"/>
    <row r="33900" x14ac:dyDescent="0.2"/>
    <row r="33901" x14ac:dyDescent="0.2"/>
    <row r="33902" x14ac:dyDescent="0.2"/>
    <row r="33903" x14ac:dyDescent="0.2"/>
    <row r="33904" x14ac:dyDescent="0.2"/>
    <row r="33905" x14ac:dyDescent="0.2"/>
    <row r="33906" x14ac:dyDescent="0.2"/>
    <row r="33907" x14ac:dyDescent="0.2"/>
    <row r="33908" x14ac:dyDescent="0.2"/>
    <row r="33909" x14ac:dyDescent="0.2"/>
    <row r="33910" x14ac:dyDescent="0.2"/>
    <row r="33911" x14ac:dyDescent="0.2"/>
    <row r="33912" x14ac:dyDescent="0.2"/>
    <row r="33913" x14ac:dyDescent="0.2"/>
    <row r="33914" x14ac:dyDescent="0.2"/>
    <row r="33915" x14ac:dyDescent="0.2"/>
    <row r="33916" x14ac:dyDescent="0.2"/>
    <row r="33917" x14ac:dyDescent="0.2"/>
    <row r="33918" x14ac:dyDescent="0.2"/>
    <row r="33919" x14ac:dyDescent="0.2"/>
    <row r="33920" x14ac:dyDescent="0.2"/>
    <row r="33921" x14ac:dyDescent="0.2"/>
    <row r="33922" x14ac:dyDescent="0.2"/>
    <row r="33923" x14ac:dyDescent="0.2"/>
    <row r="33924" x14ac:dyDescent="0.2"/>
    <row r="33925" x14ac:dyDescent="0.2"/>
    <row r="33926" x14ac:dyDescent="0.2"/>
    <row r="33927" x14ac:dyDescent="0.2"/>
    <row r="33928" x14ac:dyDescent="0.2"/>
    <row r="33929" x14ac:dyDescent="0.2"/>
    <row r="33930" x14ac:dyDescent="0.2"/>
    <row r="33931" x14ac:dyDescent="0.2"/>
    <row r="33932" x14ac:dyDescent="0.2"/>
    <row r="33933" x14ac:dyDescent="0.2"/>
    <row r="33934" x14ac:dyDescent="0.2"/>
    <row r="33935" x14ac:dyDescent="0.2"/>
    <row r="33936" x14ac:dyDescent="0.2"/>
    <row r="33937" x14ac:dyDescent="0.2"/>
    <row r="33938" x14ac:dyDescent="0.2"/>
    <row r="33939" x14ac:dyDescent="0.2"/>
    <row r="33940" x14ac:dyDescent="0.2"/>
    <row r="33941" x14ac:dyDescent="0.2"/>
    <row r="33942" x14ac:dyDescent="0.2"/>
    <row r="33943" x14ac:dyDescent="0.2"/>
    <row r="33944" x14ac:dyDescent="0.2"/>
    <row r="33945" x14ac:dyDescent="0.2"/>
    <row r="33946" x14ac:dyDescent="0.2"/>
    <row r="33947" x14ac:dyDescent="0.2"/>
    <row r="33948" x14ac:dyDescent="0.2"/>
    <row r="33949" x14ac:dyDescent="0.2"/>
    <row r="33950" x14ac:dyDescent="0.2"/>
    <row r="33951" x14ac:dyDescent="0.2"/>
    <row r="33952" x14ac:dyDescent="0.2"/>
    <row r="33953" x14ac:dyDescent="0.2"/>
    <row r="33954" x14ac:dyDescent="0.2"/>
    <row r="33955" x14ac:dyDescent="0.2"/>
    <row r="33956" x14ac:dyDescent="0.2"/>
    <row r="33957" x14ac:dyDescent="0.2"/>
    <row r="33958" x14ac:dyDescent="0.2"/>
    <row r="33959" x14ac:dyDescent="0.2"/>
    <row r="33960" x14ac:dyDescent="0.2"/>
    <row r="33961" x14ac:dyDescent="0.2"/>
    <row r="33962" x14ac:dyDescent="0.2"/>
    <row r="33963" x14ac:dyDescent="0.2"/>
    <row r="33964" x14ac:dyDescent="0.2"/>
    <row r="33965" x14ac:dyDescent="0.2"/>
    <row r="33966" x14ac:dyDescent="0.2"/>
    <row r="33967" x14ac:dyDescent="0.2"/>
    <row r="33968" x14ac:dyDescent="0.2"/>
    <row r="33969" x14ac:dyDescent="0.2"/>
    <row r="33970" x14ac:dyDescent="0.2"/>
    <row r="33971" x14ac:dyDescent="0.2"/>
    <row r="33972" x14ac:dyDescent="0.2"/>
    <row r="33973" x14ac:dyDescent="0.2"/>
    <row r="33974" x14ac:dyDescent="0.2"/>
    <row r="33975" x14ac:dyDescent="0.2"/>
    <row r="33976" x14ac:dyDescent="0.2"/>
    <row r="33977" x14ac:dyDescent="0.2"/>
    <row r="33978" x14ac:dyDescent="0.2"/>
    <row r="33979" x14ac:dyDescent="0.2"/>
    <row r="33980" x14ac:dyDescent="0.2"/>
    <row r="33981" x14ac:dyDescent="0.2"/>
    <row r="33982" x14ac:dyDescent="0.2"/>
    <row r="33983" x14ac:dyDescent="0.2"/>
    <row r="33984" x14ac:dyDescent="0.2"/>
    <row r="33985" x14ac:dyDescent="0.2"/>
    <row r="33986" x14ac:dyDescent="0.2"/>
    <row r="33987" x14ac:dyDescent="0.2"/>
    <row r="33988" x14ac:dyDescent="0.2"/>
    <row r="33989" x14ac:dyDescent="0.2"/>
    <row r="33990" x14ac:dyDescent="0.2"/>
    <row r="33991" x14ac:dyDescent="0.2"/>
    <row r="33992" x14ac:dyDescent="0.2"/>
    <row r="33993" x14ac:dyDescent="0.2"/>
    <row r="33994" x14ac:dyDescent="0.2"/>
    <row r="33995" x14ac:dyDescent="0.2"/>
    <row r="33996" x14ac:dyDescent="0.2"/>
    <row r="33997" x14ac:dyDescent="0.2"/>
    <row r="33998" x14ac:dyDescent="0.2"/>
    <row r="33999" x14ac:dyDescent="0.2"/>
    <row r="34000" x14ac:dyDescent="0.2"/>
    <row r="34001" x14ac:dyDescent="0.2"/>
    <row r="34002" x14ac:dyDescent="0.2"/>
    <row r="34003" x14ac:dyDescent="0.2"/>
    <row r="34004" x14ac:dyDescent="0.2"/>
    <row r="34005" x14ac:dyDescent="0.2"/>
    <row r="34006" x14ac:dyDescent="0.2"/>
    <row r="34007" x14ac:dyDescent="0.2"/>
    <row r="34008" x14ac:dyDescent="0.2"/>
    <row r="34009" x14ac:dyDescent="0.2"/>
    <row r="34010" x14ac:dyDescent="0.2"/>
    <row r="34011" x14ac:dyDescent="0.2"/>
    <row r="34012" x14ac:dyDescent="0.2"/>
    <row r="34013" x14ac:dyDescent="0.2"/>
    <row r="34014" x14ac:dyDescent="0.2"/>
    <row r="34015" x14ac:dyDescent="0.2"/>
    <row r="34016" x14ac:dyDescent="0.2"/>
    <row r="34017" x14ac:dyDescent="0.2"/>
    <row r="34018" x14ac:dyDescent="0.2"/>
    <row r="34019" x14ac:dyDescent="0.2"/>
    <row r="34020" x14ac:dyDescent="0.2"/>
    <row r="34021" x14ac:dyDescent="0.2"/>
    <row r="34022" x14ac:dyDescent="0.2"/>
    <row r="34023" x14ac:dyDescent="0.2"/>
    <row r="34024" x14ac:dyDescent="0.2"/>
    <row r="34025" x14ac:dyDescent="0.2"/>
    <row r="34026" x14ac:dyDescent="0.2"/>
    <row r="34027" x14ac:dyDescent="0.2"/>
    <row r="34028" x14ac:dyDescent="0.2"/>
    <row r="34029" x14ac:dyDescent="0.2"/>
    <row r="34030" x14ac:dyDescent="0.2"/>
    <row r="34031" x14ac:dyDescent="0.2"/>
    <row r="34032" x14ac:dyDescent="0.2"/>
    <row r="34033" x14ac:dyDescent="0.2"/>
    <row r="34034" x14ac:dyDescent="0.2"/>
    <row r="34035" x14ac:dyDescent="0.2"/>
    <row r="34036" x14ac:dyDescent="0.2"/>
    <row r="34037" x14ac:dyDescent="0.2"/>
    <row r="34038" x14ac:dyDescent="0.2"/>
    <row r="34039" x14ac:dyDescent="0.2"/>
    <row r="34040" x14ac:dyDescent="0.2"/>
    <row r="34041" x14ac:dyDescent="0.2"/>
    <row r="34042" x14ac:dyDescent="0.2"/>
    <row r="34043" x14ac:dyDescent="0.2"/>
    <row r="34044" x14ac:dyDescent="0.2"/>
    <row r="34045" x14ac:dyDescent="0.2"/>
    <row r="34046" x14ac:dyDescent="0.2"/>
    <row r="34047" x14ac:dyDescent="0.2"/>
    <row r="34048" x14ac:dyDescent="0.2"/>
    <row r="34049" x14ac:dyDescent="0.2"/>
    <row r="34050" x14ac:dyDescent="0.2"/>
    <row r="34051" x14ac:dyDescent="0.2"/>
    <row r="34052" x14ac:dyDescent="0.2"/>
    <row r="34053" x14ac:dyDescent="0.2"/>
    <row r="34054" x14ac:dyDescent="0.2"/>
    <row r="34055" x14ac:dyDescent="0.2"/>
    <row r="34056" x14ac:dyDescent="0.2"/>
    <row r="34057" x14ac:dyDescent="0.2"/>
    <row r="34058" x14ac:dyDescent="0.2"/>
    <row r="34059" x14ac:dyDescent="0.2"/>
    <row r="34060" x14ac:dyDescent="0.2"/>
    <row r="34061" x14ac:dyDescent="0.2"/>
    <row r="34062" x14ac:dyDescent="0.2"/>
    <row r="34063" x14ac:dyDescent="0.2"/>
    <row r="34064" x14ac:dyDescent="0.2"/>
    <row r="34065" x14ac:dyDescent="0.2"/>
    <row r="34066" x14ac:dyDescent="0.2"/>
    <row r="34067" x14ac:dyDescent="0.2"/>
    <row r="34068" x14ac:dyDescent="0.2"/>
    <row r="34069" x14ac:dyDescent="0.2"/>
    <row r="34070" x14ac:dyDescent="0.2"/>
    <row r="34071" x14ac:dyDescent="0.2"/>
    <row r="34072" x14ac:dyDescent="0.2"/>
    <row r="34073" x14ac:dyDescent="0.2"/>
    <row r="34074" x14ac:dyDescent="0.2"/>
    <row r="34075" x14ac:dyDescent="0.2"/>
    <row r="34076" x14ac:dyDescent="0.2"/>
    <row r="34077" x14ac:dyDescent="0.2"/>
    <row r="34078" x14ac:dyDescent="0.2"/>
    <row r="34079" x14ac:dyDescent="0.2"/>
    <row r="34080" x14ac:dyDescent="0.2"/>
    <row r="34081" x14ac:dyDescent="0.2"/>
    <row r="34082" x14ac:dyDescent="0.2"/>
    <row r="34083" x14ac:dyDescent="0.2"/>
    <row r="34084" x14ac:dyDescent="0.2"/>
    <row r="34085" x14ac:dyDescent="0.2"/>
    <row r="34086" x14ac:dyDescent="0.2"/>
    <row r="34087" x14ac:dyDescent="0.2"/>
    <row r="34088" x14ac:dyDescent="0.2"/>
    <row r="34089" x14ac:dyDescent="0.2"/>
    <row r="34090" x14ac:dyDescent="0.2"/>
    <row r="34091" x14ac:dyDescent="0.2"/>
    <row r="34092" x14ac:dyDescent="0.2"/>
    <row r="34093" x14ac:dyDescent="0.2"/>
    <row r="34094" x14ac:dyDescent="0.2"/>
    <row r="34095" x14ac:dyDescent="0.2"/>
    <row r="34096" x14ac:dyDescent="0.2"/>
    <row r="34097" x14ac:dyDescent="0.2"/>
    <row r="34098" x14ac:dyDescent="0.2"/>
    <row r="34099" x14ac:dyDescent="0.2"/>
    <row r="34100" x14ac:dyDescent="0.2"/>
    <row r="34101" x14ac:dyDescent="0.2"/>
    <row r="34102" x14ac:dyDescent="0.2"/>
    <row r="34103" x14ac:dyDescent="0.2"/>
    <row r="34104" x14ac:dyDescent="0.2"/>
    <row r="34105" x14ac:dyDescent="0.2"/>
    <row r="34106" x14ac:dyDescent="0.2"/>
    <row r="34107" x14ac:dyDescent="0.2"/>
    <row r="34108" x14ac:dyDescent="0.2"/>
    <row r="34109" x14ac:dyDescent="0.2"/>
    <row r="34110" x14ac:dyDescent="0.2"/>
    <row r="34111" x14ac:dyDescent="0.2"/>
    <row r="34112" x14ac:dyDescent="0.2"/>
    <row r="34113" x14ac:dyDescent="0.2"/>
    <row r="34114" x14ac:dyDescent="0.2"/>
    <row r="34115" x14ac:dyDescent="0.2"/>
    <row r="34116" x14ac:dyDescent="0.2"/>
    <row r="34117" x14ac:dyDescent="0.2"/>
    <row r="34118" x14ac:dyDescent="0.2"/>
    <row r="34119" x14ac:dyDescent="0.2"/>
    <row r="34120" x14ac:dyDescent="0.2"/>
    <row r="34121" x14ac:dyDescent="0.2"/>
    <row r="34122" x14ac:dyDescent="0.2"/>
    <row r="34123" x14ac:dyDescent="0.2"/>
    <row r="34124" x14ac:dyDescent="0.2"/>
    <row r="34125" x14ac:dyDescent="0.2"/>
    <row r="34126" x14ac:dyDescent="0.2"/>
    <row r="34127" x14ac:dyDescent="0.2"/>
    <row r="34128" x14ac:dyDescent="0.2"/>
    <row r="34129" x14ac:dyDescent="0.2"/>
    <row r="34130" x14ac:dyDescent="0.2"/>
    <row r="34131" x14ac:dyDescent="0.2"/>
    <row r="34132" x14ac:dyDescent="0.2"/>
    <row r="34133" x14ac:dyDescent="0.2"/>
    <row r="34134" x14ac:dyDescent="0.2"/>
    <row r="34135" x14ac:dyDescent="0.2"/>
    <row r="34136" x14ac:dyDescent="0.2"/>
    <row r="34137" x14ac:dyDescent="0.2"/>
    <row r="34138" x14ac:dyDescent="0.2"/>
    <row r="34139" x14ac:dyDescent="0.2"/>
    <row r="34140" x14ac:dyDescent="0.2"/>
    <row r="34141" x14ac:dyDescent="0.2"/>
    <row r="34142" x14ac:dyDescent="0.2"/>
    <row r="34143" x14ac:dyDescent="0.2"/>
    <row r="34144" x14ac:dyDescent="0.2"/>
    <row r="34145" x14ac:dyDescent="0.2"/>
    <row r="34146" x14ac:dyDescent="0.2"/>
    <row r="34147" x14ac:dyDescent="0.2"/>
    <row r="34148" x14ac:dyDescent="0.2"/>
    <row r="34149" x14ac:dyDescent="0.2"/>
    <row r="34150" x14ac:dyDescent="0.2"/>
    <row r="34151" x14ac:dyDescent="0.2"/>
    <row r="34152" x14ac:dyDescent="0.2"/>
    <row r="34153" x14ac:dyDescent="0.2"/>
    <row r="34154" x14ac:dyDescent="0.2"/>
    <row r="34155" x14ac:dyDescent="0.2"/>
    <row r="34156" x14ac:dyDescent="0.2"/>
    <row r="34157" x14ac:dyDescent="0.2"/>
    <row r="34158" x14ac:dyDescent="0.2"/>
    <row r="34159" x14ac:dyDescent="0.2"/>
    <row r="34160" x14ac:dyDescent="0.2"/>
    <row r="34161" x14ac:dyDescent="0.2"/>
    <row r="34162" x14ac:dyDescent="0.2"/>
    <row r="34163" x14ac:dyDescent="0.2"/>
    <row r="34164" x14ac:dyDescent="0.2"/>
    <row r="34165" x14ac:dyDescent="0.2"/>
    <row r="34166" x14ac:dyDescent="0.2"/>
    <row r="34167" x14ac:dyDescent="0.2"/>
    <row r="34168" x14ac:dyDescent="0.2"/>
    <row r="34169" x14ac:dyDescent="0.2"/>
    <row r="34170" x14ac:dyDescent="0.2"/>
    <row r="34171" x14ac:dyDescent="0.2"/>
    <row r="34172" x14ac:dyDescent="0.2"/>
    <row r="34173" x14ac:dyDescent="0.2"/>
    <row r="34174" x14ac:dyDescent="0.2"/>
    <row r="34175" x14ac:dyDescent="0.2"/>
    <row r="34176" x14ac:dyDescent="0.2"/>
    <row r="34177" x14ac:dyDescent="0.2"/>
    <row r="34178" x14ac:dyDescent="0.2"/>
    <row r="34179" x14ac:dyDescent="0.2"/>
    <row r="34180" x14ac:dyDescent="0.2"/>
    <row r="34181" x14ac:dyDescent="0.2"/>
    <row r="34182" x14ac:dyDescent="0.2"/>
    <row r="34183" x14ac:dyDescent="0.2"/>
    <row r="34184" x14ac:dyDescent="0.2"/>
    <row r="34185" x14ac:dyDescent="0.2"/>
    <row r="34186" x14ac:dyDescent="0.2"/>
    <row r="34187" x14ac:dyDescent="0.2"/>
    <row r="34188" x14ac:dyDescent="0.2"/>
    <row r="34189" x14ac:dyDescent="0.2"/>
    <row r="34190" x14ac:dyDescent="0.2"/>
    <row r="34191" x14ac:dyDescent="0.2"/>
    <row r="34192" x14ac:dyDescent="0.2"/>
    <row r="34193" x14ac:dyDescent="0.2"/>
    <row r="34194" x14ac:dyDescent="0.2"/>
    <row r="34195" x14ac:dyDescent="0.2"/>
    <row r="34196" x14ac:dyDescent="0.2"/>
    <row r="34197" x14ac:dyDescent="0.2"/>
    <row r="34198" x14ac:dyDescent="0.2"/>
    <row r="34199" x14ac:dyDescent="0.2"/>
    <row r="34200" x14ac:dyDescent="0.2"/>
    <row r="34201" x14ac:dyDescent="0.2"/>
    <row r="34202" x14ac:dyDescent="0.2"/>
    <row r="34203" x14ac:dyDescent="0.2"/>
    <row r="34204" x14ac:dyDescent="0.2"/>
    <row r="34205" x14ac:dyDescent="0.2"/>
    <row r="34206" x14ac:dyDescent="0.2"/>
    <row r="34207" x14ac:dyDescent="0.2"/>
    <row r="34208" x14ac:dyDescent="0.2"/>
    <row r="34209" x14ac:dyDescent="0.2"/>
    <row r="34210" x14ac:dyDescent="0.2"/>
    <row r="34211" x14ac:dyDescent="0.2"/>
    <row r="34212" x14ac:dyDescent="0.2"/>
    <row r="34213" x14ac:dyDescent="0.2"/>
    <row r="34214" x14ac:dyDescent="0.2"/>
    <row r="34215" x14ac:dyDescent="0.2"/>
    <row r="34216" x14ac:dyDescent="0.2"/>
    <row r="34217" x14ac:dyDescent="0.2"/>
    <row r="34218" x14ac:dyDescent="0.2"/>
    <row r="34219" x14ac:dyDescent="0.2"/>
    <row r="34220" x14ac:dyDescent="0.2"/>
    <row r="34221" x14ac:dyDescent="0.2"/>
    <row r="34222" x14ac:dyDescent="0.2"/>
    <row r="34223" x14ac:dyDescent="0.2"/>
    <row r="34224" x14ac:dyDescent="0.2"/>
    <row r="34225" x14ac:dyDescent="0.2"/>
    <row r="34226" x14ac:dyDescent="0.2"/>
    <row r="34227" x14ac:dyDescent="0.2"/>
    <row r="34228" x14ac:dyDescent="0.2"/>
    <row r="34229" x14ac:dyDescent="0.2"/>
    <row r="34230" x14ac:dyDescent="0.2"/>
    <row r="34231" x14ac:dyDescent="0.2"/>
    <row r="34232" x14ac:dyDescent="0.2"/>
    <row r="34233" x14ac:dyDescent="0.2"/>
    <row r="34234" x14ac:dyDescent="0.2"/>
    <row r="34235" x14ac:dyDescent="0.2"/>
    <row r="34236" x14ac:dyDescent="0.2"/>
    <row r="34237" x14ac:dyDescent="0.2"/>
    <row r="34238" x14ac:dyDescent="0.2"/>
    <row r="34239" x14ac:dyDescent="0.2"/>
    <row r="34240" x14ac:dyDescent="0.2"/>
    <row r="34241" x14ac:dyDescent="0.2"/>
    <row r="34242" x14ac:dyDescent="0.2"/>
    <row r="34243" x14ac:dyDescent="0.2"/>
    <row r="34244" x14ac:dyDescent="0.2"/>
    <row r="34245" x14ac:dyDescent="0.2"/>
    <row r="34246" x14ac:dyDescent="0.2"/>
    <row r="34247" x14ac:dyDescent="0.2"/>
    <row r="34248" x14ac:dyDescent="0.2"/>
    <row r="34249" x14ac:dyDescent="0.2"/>
    <row r="34250" x14ac:dyDescent="0.2"/>
    <row r="34251" x14ac:dyDescent="0.2"/>
    <row r="34252" x14ac:dyDescent="0.2"/>
    <row r="34253" x14ac:dyDescent="0.2"/>
    <row r="34254" x14ac:dyDescent="0.2"/>
    <row r="34255" x14ac:dyDescent="0.2"/>
    <row r="34256" x14ac:dyDescent="0.2"/>
    <row r="34257" x14ac:dyDescent="0.2"/>
    <row r="34258" x14ac:dyDescent="0.2"/>
    <row r="34259" x14ac:dyDescent="0.2"/>
    <row r="34260" x14ac:dyDescent="0.2"/>
    <row r="34261" x14ac:dyDescent="0.2"/>
    <row r="34262" x14ac:dyDescent="0.2"/>
    <row r="34263" x14ac:dyDescent="0.2"/>
    <row r="34264" x14ac:dyDescent="0.2"/>
    <row r="34265" x14ac:dyDescent="0.2"/>
    <row r="34266" x14ac:dyDescent="0.2"/>
    <row r="34267" x14ac:dyDescent="0.2"/>
    <row r="34268" x14ac:dyDescent="0.2"/>
    <row r="34269" x14ac:dyDescent="0.2"/>
    <row r="34270" x14ac:dyDescent="0.2"/>
    <row r="34271" x14ac:dyDescent="0.2"/>
    <row r="34272" x14ac:dyDescent="0.2"/>
    <row r="34273" x14ac:dyDescent="0.2"/>
    <row r="34274" x14ac:dyDescent="0.2"/>
    <row r="34275" x14ac:dyDescent="0.2"/>
    <row r="34276" x14ac:dyDescent="0.2"/>
    <row r="34277" x14ac:dyDescent="0.2"/>
    <row r="34278" x14ac:dyDescent="0.2"/>
    <row r="34279" x14ac:dyDescent="0.2"/>
    <row r="34280" x14ac:dyDescent="0.2"/>
    <row r="34281" x14ac:dyDescent="0.2"/>
    <row r="34282" x14ac:dyDescent="0.2"/>
    <row r="34283" x14ac:dyDescent="0.2"/>
    <row r="34284" x14ac:dyDescent="0.2"/>
    <row r="34285" x14ac:dyDescent="0.2"/>
    <row r="34286" x14ac:dyDescent="0.2"/>
    <row r="34287" x14ac:dyDescent="0.2"/>
    <row r="34288" x14ac:dyDescent="0.2"/>
    <row r="34289" x14ac:dyDescent="0.2"/>
    <row r="34290" x14ac:dyDescent="0.2"/>
    <row r="34291" x14ac:dyDescent="0.2"/>
    <row r="34292" x14ac:dyDescent="0.2"/>
    <row r="34293" x14ac:dyDescent="0.2"/>
    <row r="34294" x14ac:dyDescent="0.2"/>
    <row r="34295" x14ac:dyDescent="0.2"/>
    <row r="34296" x14ac:dyDescent="0.2"/>
    <row r="34297" x14ac:dyDescent="0.2"/>
    <row r="34298" x14ac:dyDescent="0.2"/>
    <row r="34299" x14ac:dyDescent="0.2"/>
    <row r="34300" x14ac:dyDescent="0.2"/>
    <row r="34301" x14ac:dyDescent="0.2"/>
    <row r="34302" x14ac:dyDescent="0.2"/>
    <row r="34303" x14ac:dyDescent="0.2"/>
    <row r="34304" x14ac:dyDescent="0.2"/>
    <row r="34305" x14ac:dyDescent="0.2"/>
    <row r="34306" x14ac:dyDescent="0.2"/>
    <row r="34307" x14ac:dyDescent="0.2"/>
    <row r="34308" x14ac:dyDescent="0.2"/>
    <row r="34309" x14ac:dyDescent="0.2"/>
    <row r="34310" x14ac:dyDescent="0.2"/>
    <row r="34311" x14ac:dyDescent="0.2"/>
    <row r="34312" x14ac:dyDescent="0.2"/>
    <row r="34313" x14ac:dyDescent="0.2"/>
    <row r="34314" x14ac:dyDescent="0.2"/>
    <row r="34315" x14ac:dyDescent="0.2"/>
    <row r="34316" x14ac:dyDescent="0.2"/>
    <row r="34317" x14ac:dyDescent="0.2"/>
    <row r="34318" x14ac:dyDescent="0.2"/>
    <row r="34319" x14ac:dyDescent="0.2"/>
    <row r="34320" x14ac:dyDescent="0.2"/>
    <row r="34321" x14ac:dyDescent="0.2"/>
    <row r="34322" x14ac:dyDescent="0.2"/>
    <row r="34323" x14ac:dyDescent="0.2"/>
    <row r="34324" x14ac:dyDescent="0.2"/>
    <row r="34325" x14ac:dyDescent="0.2"/>
    <row r="34326" x14ac:dyDescent="0.2"/>
    <row r="34327" x14ac:dyDescent="0.2"/>
    <row r="34328" x14ac:dyDescent="0.2"/>
    <row r="34329" x14ac:dyDescent="0.2"/>
    <row r="34330" x14ac:dyDescent="0.2"/>
    <row r="34331" x14ac:dyDescent="0.2"/>
    <row r="34332" x14ac:dyDescent="0.2"/>
    <row r="34333" x14ac:dyDescent="0.2"/>
    <row r="34334" x14ac:dyDescent="0.2"/>
    <row r="34335" x14ac:dyDescent="0.2"/>
    <row r="34336" x14ac:dyDescent="0.2"/>
    <row r="34337" x14ac:dyDescent="0.2"/>
    <row r="34338" x14ac:dyDescent="0.2"/>
    <row r="34339" x14ac:dyDescent="0.2"/>
    <row r="34340" x14ac:dyDescent="0.2"/>
    <row r="34341" x14ac:dyDescent="0.2"/>
    <row r="34342" x14ac:dyDescent="0.2"/>
    <row r="34343" x14ac:dyDescent="0.2"/>
    <row r="34344" x14ac:dyDescent="0.2"/>
    <row r="34345" x14ac:dyDescent="0.2"/>
    <row r="34346" x14ac:dyDescent="0.2"/>
    <row r="34347" x14ac:dyDescent="0.2"/>
    <row r="34348" x14ac:dyDescent="0.2"/>
    <row r="34349" x14ac:dyDescent="0.2"/>
    <row r="34350" x14ac:dyDescent="0.2"/>
    <row r="34351" x14ac:dyDescent="0.2"/>
    <row r="34352" x14ac:dyDescent="0.2"/>
    <row r="34353" x14ac:dyDescent="0.2"/>
    <row r="34354" x14ac:dyDescent="0.2"/>
    <row r="34355" x14ac:dyDescent="0.2"/>
    <row r="34356" x14ac:dyDescent="0.2"/>
    <row r="34357" x14ac:dyDescent="0.2"/>
    <row r="34358" x14ac:dyDescent="0.2"/>
    <row r="34359" x14ac:dyDescent="0.2"/>
    <row r="34360" x14ac:dyDescent="0.2"/>
    <row r="34361" x14ac:dyDescent="0.2"/>
    <row r="34362" x14ac:dyDescent="0.2"/>
    <row r="34363" x14ac:dyDescent="0.2"/>
    <row r="34364" x14ac:dyDescent="0.2"/>
    <row r="34365" x14ac:dyDescent="0.2"/>
    <row r="34366" x14ac:dyDescent="0.2"/>
    <row r="34367" x14ac:dyDescent="0.2"/>
    <row r="34368" x14ac:dyDescent="0.2"/>
    <row r="34369" x14ac:dyDescent="0.2"/>
    <row r="34370" x14ac:dyDescent="0.2"/>
    <row r="34371" x14ac:dyDescent="0.2"/>
    <row r="34372" x14ac:dyDescent="0.2"/>
    <row r="34373" x14ac:dyDescent="0.2"/>
    <row r="34374" x14ac:dyDescent="0.2"/>
    <row r="34375" x14ac:dyDescent="0.2"/>
    <row r="34376" x14ac:dyDescent="0.2"/>
    <row r="34377" x14ac:dyDescent="0.2"/>
    <row r="34378" x14ac:dyDescent="0.2"/>
    <row r="34379" x14ac:dyDescent="0.2"/>
    <row r="34380" x14ac:dyDescent="0.2"/>
    <row r="34381" x14ac:dyDescent="0.2"/>
    <row r="34382" x14ac:dyDescent="0.2"/>
    <row r="34383" x14ac:dyDescent="0.2"/>
    <row r="34384" x14ac:dyDescent="0.2"/>
    <row r="34385" x14ac:dyDescent="0.2"/>
    <row r="34386" x14ac:dyDescent="0.2"/>
    <row r="34387" x14ac:dyDescent="0.2"/>
    <row r="34388" x14ac:dyDescent="0.2"/>
    <row r="34389" x14ac:dyDescent="0.2"/>
    <row r="34390" x14ac:dyDescent="0.2"/>
    <row r="34391" x14ac:dyDescent="0.2"/>
    <row r="34392" x14ac:dyDescent="0.2"/>
    <row r="34393" x14ac:dyDescent="0.2"/>
    <row r="34394" x14ac:dyDescent="0.2"/>
    <row r="34395" x14ac:dyDescent="0.2"/>
    <row r="34396" x14ac:dyDescent="0.2"/>
    <row r="34397" x14ac:dyDescent="0.2"/>
    <row r="34398" x14ac:dyDescent="0.2"/>
    <row r="34399" x14ac:dyDescent="0.2"/>
    <row r="34400" x14ac:dyDescent="0.2"/>
    <row r="34401" x14ac:dyDescent="0.2"/>
    <row r="34402" x14ac:dyDescent="0.2"/>
    <row r="34403" x14ac:dyDescent="0.2"/>
    <row r="34404" x14ac:dyDescent="0.2"/>
    <row r="34405" x14ac:dyDescent="0.2"/>
    <row r="34406" x14ac:dyDescent="0.2"/>
    <row r="34407" x14ac:dyDescent="0.2"/>
    <row r="34408" x14ac:dyDescent="0.2"/>
    <row r="34409" x14ac:dyDescent="0.2"/>
    <row r="34410" x14ac:dyDescent="0.2"/>
    <row r="34411" x14ac:dyDescent="0.2"/>
    <row r="34412" x14ac:dyDescent="0.2"/>
    <row r="34413" x14ac:dyDescent="0.2"/>
    <row r="34414" x14ac:dyDescent="0.2"/>
    <row r="34415" x14ac:dyDescent="0.2"/>
    <row r="34416" x14ac:dyDescent="0.2"/>
    <row r="34417" x14ac:dyDescent="0.2"/>
    <row r="34418" x14ac:dyDescent="0.2"/>
    <row r="34419" x14ac:dyDescent="0.2"/>
    <row r="34420" x14ac:dyDescent="0.2"/>
    <row r="34421" x14ac:dyDescent="0.2"/>
    <row r="34422" x14ac:dyDescent="0.2"/>
    <row r="34423" x14ac:dyDescent="0.2"/>
    <row r="34424" x14ac:dyDescent="0.2"/>
    <row r="34425" x14ac:dyDescent="0.2"/>
    <row r="34426" x14ac:dyDescent="0.2"/>
    <row r="34427" x14ac:dyDescent="0.2"/>
    <row r="34428" x14ac:dyDescent="0.2"/>
    <row r="34429" x14ac:dyDescent="0.2"/>
    <row r="34430" x14ac:dyDescent="0.2"/>
    <row r="34431" x14ac:dyDescent="0.2"/>
    <row r="34432" x14ac:dyDescent="0.2"/>
    <row r="34433" x14ac:dyDescent="0.2"/>
    <row r="34434" x14ac:dyDescent="0.2"/>
    <row r="34435" x14ac:dyDescent="0.2"/>
    <row r="34436" x14ac:dyDescent="0.2"/>
    <row r="34437" x14ac:dyDescent="0.2"/>
    <row r="34438" x14ac:dyDescent="0.2"/>
    <row r="34439" x14ac:dyDescent="0.2"/>
    <row r="34440" x14ac:dyDescent="0.2"/>
    <row r="34441" x14ac:dyDescent="0.2"/>
    <row r="34442" x14ac:dyDescent="0.2"/>
    <row r="34443" x14ac:dyDescent="0.2"/>
    <row r="34444" x14ac:dyDescent="0.2"/>
    <row r="34445" x14ac:dyDescent="0.2"/>
    <row r="34446" x14ac:dyDescent="0.2"/>
    <row r="34447" x14ac:dyDescent="0.2"/>
    <row r="34448" x14ac:dyDescent="0.2"/>
    <row r="34449" x14ac:dyDescent="0.2"/>
    <row r="34450" x14ac:dyDescent="0.2"/>
    <row r="34451" x14ac:dyDescent="0.2"/>
    <row r="34452" x14ac:dyDescent="0.2"/>
    <row r="34453" x14ac:dyDescent="0.2"/>
    <row r="34454" x14ac:dyDescent="0.2"/>
    <row r="34455" x14ac:dyDescent="0.2"/>
    <row r="34456" x14ac:dyDescent="0.2"/>
    <row r="34457" x14ac:dyDescent="0.2"/>
    <row r="34458" x14ac:dyDescent="0.2"/>
    <row r="34459" x14ac:dyDescent="0.2"/>
    <row r="34460" x14ac:dyDescent="0.2"/>
    <row r="34461" x14ac:dyDescent="0.2"/>
    <row r="34462" x14ac:dyDescent="0.2"/>
    <row r="34463" x14ac:dyDescent="0.2"/>
    <row r="34464" x14ac:dyDescent="0.2"/>
    <row r="34465" x14ac:dyDescent="0.2"/>
    <row r="34466" x14ac:dyDescent="0.2"/>
    <row r="34467" x14ac:dyDescent="0.2"/>
    <row r="34468" x14ac:dyDescent="0.2"/>
    <row r="34469" x14ac:dyDescent="0.2"/>
    <row r="34470" x14ac:dyDescent="0.2"/>
    <row r="34471" x14ac:dyDescent="0.2"/>
    <row r="34472" x14ac:dyDescent="0.2"/>
    <row r="34473" x14ac:dyDescent="0.2"/>
    <row r="34474" x14ac:dyDescent="0.2"/>
    <row r="34475" x14ac:dyDescent="0.2"/>
    <row r="34476" x14ac:dyDescent="0.2"/>
    <row r="34477" x14ac:dyDescent="0.2"/>
    <row r="34478" x14ac:dyDescent="0.2"/>
    <row r="34479" x14ac:dyDescent="0.2"/>
    <row r="34480" x14ac:dyDescent="0.2"/>
    <row r="34481" x14ac:dyDescent="0.2"/>
    <row r="34482" x14ac:dyDescent="0.2"/>
    <row r="34483" x14ac:dyDescent="0.2"/>
    <row r="34484" x14ac:dyDescent="0.2"/>
    <row r="34485" x14ac:dyDescent="0.2"/>
    <row r="34486" x14ac:dyDescent="0.2"/>
    <row r="34487" x14ac:dyDescent="0.2"/>
    <row r="34488" x14ac:dyDescent="0.2"/>
    <row r="34489" x14ac:dyDescent="0.2"/>
    <row r="34490" x14ac:dyDescent="0.2"/>
    <row r="34491" x14ac:dyDescent="0.2"/>
    <row r="34492" x14ac:dyDescent="0.2"/>
    <row r="34493" x14ac:dyDescent="0.2"/>
    <row r="34494" x14ac:dyDescent="0.2"/>
    <row r="34495" x14ac:dyDescent="0.2"/>
    <row r="34496" x14ac:dyDescent="0.2"/>
    <row r="34497" x14ac:dyDescent="0.2"/>
    <row r="34498" x14ac:dyDescent="0.2"/>
    <row r="34499" x14ac:dyDescent="0.2"/>
    <row r="34500" x14ac:dyDescent="0.2"/>
    <row r="34501" x14ac:dyDescent="0.2"/>
    <row r="34502" x14ac:dyDescent="0.2"/>
    <row r="34503" x14ac:dyDescent="0.2"/>
    <row r="34504" x14ac:dyDescent="0.2"/>
    <row r="34505" x14ac:dyDescent="0.2"/>
    <row r="34506" x14ac:dyDescent="0.2"/>
    <row r="34507" x14ac:dyDescent="0.2"/>
    <row r="34508" x14ac:dyDescent="0.2"/>
    <row r="34509" x14ac:dyDescent="0.2"/>
    <row r="34510" x14ac:dyDescent="0.2"/>
    <row r="34511" x14ac:dyDescent="0.2"/>
    <row r="34512" x14ac:dyDescent="0.2"/>
    <row r="34513" x14ac:dyDescent="0.2"/>
    <row r="34514" x14ac:dyDescent="0.2"/>
    <row r="34515" x14ac:dyDescent="0.2"/>
    <row r="34516" x14ac:dyDescent="0.2"/>
    <row r="34517" x14ac:dyDescent="0.2"/>
    <row r="34518" x14ac:dyDescent="0.2"/>
    <row r="34519" x14ac:dyDescent="0.2"/>
    <row r="34520" x14ac:dyDescent="0.2"/>
    <row r="34521" x14ac:dyDescent="0.2"/>
    <row r="34522" x14ac:dyDescent="0.2"/>
    <row r="34523" x14ac:dyDescent="0.2"/>
    <row r="34524" x14ac:dyDescent="0.2"/>
    <row r="34525" x14ac:dyDescent="0.2"/>
    <row r="34526" x14ac:dyDescent="0.2"/>
    <row r="34527" x14ac:dyDescent="0.2"/>
    <row r="34528" x14ac:dyDescent="0.2"/>
    <row r="34529" x14ac:dyDescent="0.2"/>
    <row r="34530" x14ac:dyDescent="0.2"/>
    <row r="34531" x14ac:dyDescent="0.2"/>
    <row r="34532" x14ac:dyDescent="0.2"/>
    <row r="34533" x14ac:dyDescent="0.2"/>
    <row r="34534" x14ac:dyDescent="0.2"/>
    <row r="34535" x14ac:dyDescent="0.2"/>
    <row r="34536" x14ac:dyDescent="0.2"/>
    <row r="34537" x14ac:dyDescent="0.2"/>
    <row r="34538" x14ac:dyDescent="0.2"/>
    <row r="34539" x14ac:dyDescent="0.2"/>
    <row r="34540" x14ac:dyDescent="0.2"/>
    <row r="34541" x14ac:dyDescent="0.2"/>
    <row r="34542" x14ac:dyDescent="0.2"/>
    <row r="34543" x14ac:dyDescent="0.2"/>
    <row r="34544" x14ac:dyDescent="0.2"/>
    <row r="34545" x14ac:dyDescent="0.2"/>
    <row r="34546" x14ac:dyDescent="0.2"/>
    <row r="34547" x14ac:dyDescent="0.2"/>
    <row r="34548" x14ac:dyDescent="0.2"/>
    <row r="34549" x14ac:dyDescent="0.2"/>
    <row r="34550" x14ac:dyDescent="0.2"/>
    <row r="34551" x14ac:dyDescent="0.2"/>
    <row r="34552" x14ac:dyDescent="0.2"/>
    <row r="34553" x14ac:dyDescent="0.2"/>
    <row r="34554" x14ac:dyDescent="0.2"/>
    <row r="34555" x14ac:dyDescent="0.2"/>
    <row r="34556" x14ac:dyDescent="0.2"/>
    <row r="34557" x14ac:dyDescent="0.2"/>
    <row r="34558" x14ac:dyDescent="0.2"/>
    <row r="34559" x14ac:dyDescent="0.2"/>
    <row r="34560" x14ac:dyDescent="0.2"/>
    <row r="34561" x14ac:dyDescent="0.2"/>
    <row r="34562" x14ac:dyDescent="0.2"/>
    <row r="34563" x14ac:dyDescent="0.2"/>
    <row r="34564" x14ac:dyDescent="0.2"/>
    <row r="34565" x14ac:dyDescent="0.2"/>
    <row r="34566" x14ac:dyDescent="0.2"/>
    <row r="34567" x14ac:dyDescent="0.2"/>
    <row r="34568" x14ac:dyDescent="0.2"/>
    <row r="34569" x14ac:dyDescent="0.2"/>
    <row r="34570" x14ac:dyDescent="0.2"/>
    <row r="34571" x14ac:dyDescent="0.2"/>
    <row r="34572" x14ac:dyDescent="0.2"/>
    <row r="34573" x14ac:dyDescent="0.2"/>
    <row r="34574" x14ac:dyDescent="0.2"/>
    <row r="34575" x14ac:dyDescent="0.2"/>
    <row r="34576" x14ac:dyDescent="0.2"/>
    <row r="34577" x14ac:dyDescent="0.2"/>
    <row r="34578" x14ac:dyDescent="0.2"/>
    <row r="34579" x14ac:dyDescent="0.2"/>
    <row r="34580" x14ac:dyDescent="0.2"/>
    <row r="34581" x14ac:dyDescent="0.2"/>
    <row r="34582" x14ac:dyDescent="0.2"/>
    <row r="34583" x14ac:dyDescent="0.2"/>
    <row r="34584" x14ac:dyDescent="0.2"/>
    <row r="34585" x14ac:dyDescent="0.2"/>
    <row r="34586" x14ac:dyDescent="0.2"/>
    <row r="34587" x14ac:dyDescent="0.2"/>
    <row r="34588" x14ac:dyDescent="0.2"/>
    <row r="34589" x14ac:dyDescent="0.2"/>
    <row r="34590" x14ac:dyDescent="0.2"/>
    <row r="34591" x14ac:dyDescent="0.2"/>
    <row r="34592" x14ac:dyDescent="0.2"/>
    <row r="34593" x14ac:dyDescent="0.2"/>
    <row r="34594" x14ac:dyDescent="0.2"/>
    <row r="34595" x14ac:dyDescent="0.2"/>
    <row r="34596" x14ac:dyDescent="0.2"/>
    <row r="34597" x14ac:dyDescent="0.2"/>
    <row r="34598" x14ac:dyDescent="0.2"/>
    <row r="34599" x14ac:dyDescent="0.2"/>
    <row r="34600" x14ac:dyDescent="0.2"/>
    <row r="34601" x14ac:dyDescent="0.2"/>
    <row r="34602" x14ac:dyDescent="0.2"/>
    <row r="34603" x14ac:dyDescent="0.2"/>
    <row r="34604" x14ac:dyDescent="0.2"/>
    <row r="34605" x14ac:dyDescent="0.2"/>
    <row r="34606" x14ac:dyDescent="0.2"/>
    <row r="34607" x14ac:dyDescent="0.2"/>
    <row r="34608" x14ac:dyDescent="0.2"/>
    <row r="34609" x14ac:dyDescent="0.2"/>
    <row r="34610" x14ac:dyDescent="0.2"/>
    <row r="34611" x14ac:dyDescent="0.2"/>
    <row r="34612" x14ac:dyDescent="0.2"/>
    <row r="34613" x14ac:dyDescent="0.2"/>
    <row r="34614" x14ac:dyDescent="0.2"/>
    <row r="34615" x14ac:dyDescent="0.2"/>
    <row r="34616" x14ac:dyDescent="0.2"/>
    <row r="34617" x14ac:dyDescent="0.2"/>
    <row r="34618" x14ac:dyDescent="0.2"/>
    <row r="34619" x14ac:dyDescent="0.2"/>
    <row r="34620" x14ac:dyDescent="0.2"/>
    <row r="34621" x14ac:dyDescent="0.2"/>
    <row r="34622" x14ac:dyDescent="0.2"/>
    <row r="34623" x14ac:dyDescent="0.2"/>
    <row r="34624" x14ac:dyDescent="0.2"/>
    <row r="34625" x14ac:dyDescent="0.2"/>
    <row r="34626" x14ac:dyDescent="0.2"/>
    <row r="34627" x14ac:dyDescent="0.2"/>
    <row r="34628" x14ac:dyDescent="0.2"/>
    <row r="34629" x14ac:dyDescent="0.2"/>
    <row r="34630" x14ac:dyDescent="0.2"/>
    <row r="34631" x14ac:dyDescent="0.2"/>
    <row r="34632" x14ac:dyDescent="0.2"/>
    <row r="34633" x14ac:dyDescent="0.2"/>
    <row r="34634" x14ac:dyDescent="0.2"/>
    <row r="34635" x14ac:dyDescent="0.2"/>
    <row r="34636" x14ac:dyDescent="0.2"/>
    <row r="34637" x14ac:dyDescent="0.2"/>
    <row r="34638" x14ac:dyDescent="0.2"/>
    <row r="34639" x14ac:dyDescent="0.2"/>
    <row r="34640" x14ac:dyDescent="0.2"/>
    <row r="34641" x14ac:dyDescent="0.2"/>
    <row r="34642" x14ac:dyDescent="0.2"/>
    <row r="34643" x14ac:dyDescent="0.2"/>
    <row r="34644" x14ac:dyDescent="0.2"/>
    <row r="34645" x14ac:dyDescent="0.2"/>
    <row r="34646" x14ac:dyDescent="0.2"/>
    <row r="34647" x14ac:dyDescent="0.2"/>
    <row r="34648" x14ac:dyDescent="0.2"/>
    <row r="34649" x14ac:dyDescent="0.2"/>
    <row r="34650" x14ac:dyDescent="0.2"/>
    <row r="34651" x14ac:dyDescent="0.2"/>
    <row r="34652" x14ac:dyDescent="0.2"/>
    <row r="34653" x14ac:dyDescent="0.2"/>
    <row r="34654" x14ac:dyDescent="0.2"/>
    <row r="34655" x14ac:dyDescent="0.2"/>
    <row r="34656" x14ac:dyDescent="0.2"/>
    <row r="34657" x14ac:dyDescent="0.2"/>
    <row r="34658" x14ac:dyDescent="0.2"/>
    <row r="34659" x14ac:dyDescent="0.2"/>
    <row r="34660" x14ac:dyDescent="0.2"/>
    <row r="34661" x14ac:dyDescent="0.2"/>
    <row r="34662" x14ac:dyDescent="0.2"/>
    <row r="34663" x14ac:dyDescent="0.2"/>
    <row r="34664" x14ac:dyDescent="0.2"/>
    <row r="34665" x14ac:dyDescent="0.2"/>
    <row r="34666" x14ac:dyDescent="0.2"/>
    <row r="34667" x14ac:dyDescent="0.2"/>
    <row r="34668" x14ac:dyDescent="0.2"/>
    <row r="34669" x14ac:dyDescent="0.2"/>
    <row r="34670" x14ac:dyDescent="0.2"/>
    <row r="34671" x14ac:dyDescent="0.2"/>
    <row r="34672" x14ac:dyDescent="0.2"/>
    <row r="34673" x14ac:dyDescent="0.2"/>
    <row r="34674" x14ac:dyDescent="0.2"/>
    <row r="34675" x14ac:dyDescent="0.2"/>
    <row r="34676" x14ac:dyDescent="0.2"/>
    <row r="34677" x14ac:dyDescent="0.2"/>
    <row r="34678" x14ac:dyDescent="0.2"/>
    <row r="34679" x14ac:dyDescent="0.2"/>
    <row r="34680" x14ac:dyDescent="0.2"/>
    <row r="34681" x14ac:dyDescent="0.2"/>
    <row r="34682" x14ac:dyDescent="0.2"/>
    <row r="34683" x14ac:dyDescent="0.2"/>
    <row r="34684" x14ac:dyDescent="0.2"/>
    <row r="34685" x14ac:dyDescent="0.2"/>
    <row r="34686" x14ac:dyDescent="0.2"/>
    <row r="34687" x14ac:dyDescent="0.2"/>
    <row r="34688" x14ac:dyDescent="0.2"/>
    <row r="34689" x14ac:dyDescent="0.2"/>
    <row r="34690" x14ac:dyDescent="0.2"/>
    <row r="34691" x14ac:dyDescent="0.2"/>
    <row r="34692" x14ac:dyDescent="0.2"/>
    <row r="34693" x14ac:dyDescent="0.2"/>
    <row r="34694" x14ac:dyDescent="0.2"/>
    <row r="34695" x14ac:dyDescent="0.2"/>
    <row r="34696" x14ac:dyDescent="0.2"/>
    <row r="34697" x14ac:dyDescent="0.2"/>
    <row r="34698" x14ac:dyDescent="0.2"/>
    <row r="34699" x14ac:dyDescent="0.2"/>
    <row r="34700" x14ac:dyDescent="0.2"/>
    <row r="34701" x14ac:dyDescent="0.2"/>
    <row r="34702" x14ac:dyDescent="0.2"/>
    <row r="34703" x14ac:dyDescent="0.2"/>
    <row r="34704" x14ac:dyDescent="0.2"/>
    <row r="34705" x14ac:dyDescent="0.2"/>
    <row r="34706" x14ac:dyDescent="0.2"/>
    <row r="34707" x14ac:dyDescent="0.2"/>
    <row r="34708" x14ac:dyDescent="0.2"/>
    <row r="34709" x14ac:dyDescent="0.2"/>
    <row r="34710" x14ac:dyDescent="0.2"/>
    <row r="34711" x14ac:dyDescent="0.2"/>
    <row r="34712" x14ac:dyDescent="0.2"/>
    <row r="34713" x14ac:dyDescent="0.2"/>
    <row r="34714" x14ac:dyDescent="0.2"/>
    <row r="34715" x14ac:dyDescent="0.2"/>
    <row r="34716" x14ac:dyDescent="0.2"/>
    <row r="34717" x14ac:dyDescent="0.2"/>
    <row r="34718" x14ac:dyDescent="0.2"/>
    <row r="34719" x14ac:dyDescent="0.2"/>
    <row r="34720" x14ac:dyDescent="0.2"/>
    <row r="34721" x14ac:dyDescent="0.2"/>
    <row r="34722" x14ac:dyDescent="0.2"/>
    <row r="34723" x14ac:dyDescent="0.2"/>
    <row r="34724" x14ac:dyDescent="0.2"/>
    <row r="34725" x14ac:dyDescent="0.2"/>
    <row r="34726" x14ac:dyDescent="0.2"/>
    <row r="34727" x14ac:dyDescent="0.2"/>
    <row r="34728" x14ac:dyDescent="0.2"/>
    <row r="34729" x14ac:dyDescent="0.2"/>
    <row r="34730" x14ac:dyDescent="0.2"/>
    <row r="34731" x14ac:dyDescent="0.2"/>
    <row r="34732" x14ac:dyDescent="0.2"/>
    <row r="34733" x14ac:dyDescent="0.2"/>
    <row r="34734" x14ac:dyDescent="0.2"/>
    <row r="34735" x14ac:dyDescent="0.2"/>
    <row r="34736" x14ac:dyDescent="0.2"/>
    <row r="34737" x14ac:dyDescent="0.2"/>
    <row r="34738" x14ac:dyDescent="0.2"/>
    <row r="34739" x14ac:dyDescent="0.2"/>
    <row r="34740" x14ac:dyDescent="0.2"/>
    <row r="34741" x14ac:dyDescent="0.2"/>
    <row r="34742" x14ac:dyDescent="0.2"/>
    <row r="34743" x14ac:dyDescent="0.2"/>
    <row r="34744" x14ac:dyDescent="0.2"/>
    <row r="34745" x14ac:dyDescent="0.2"/>
    <row r="34746" x14ac:dyDescent="0.2"/>
    <row r="34747" x14ac:dyDescent="0.2"/>
    <row r="34748" x14ac:dyDescent="0.2"/>
    <row r="34749" x14ac:dyDescent="0.2"/>
    <row r="34750" x14ac:dyDescent="0.2"/>
    <row r="34751" x14ac:dyDescent="0.2"/>
    <row r="34752" x14ac:dyDescent="0.2"/>
    <row r="34753" x14ac:dyDescent="0.2"/>
    <row r="34754" x14ac:dyDescent="0.2"/>
    <row r="34755" x14ac:dyDescent="0.2"/>
    <row r="34756" x14ac:dyDescent="0.2"/>
    <row r="34757" x14ac:dyDescent="0.2"/>
    <row r="34758" x14ac:dyDescent="0.2"/>
    <row r="34759" x14ac:dyDescent="0.2"/>
    <row r="34760" x14ac:dyDescent="0.2"/>
    <row r="34761" x14ac:dyDescent="0.2"/>
    <row r="34762" x14ac:dyDescent="0.2"/>
    <row r="34763" x14ac:dyDescent="0.2"/>
    <row r="34764" x14ac:dyDescent="0.2"/>
    <row r="34765" x14ac:dyDescent="0.2"/>
    <row r="34766" x14ac:dyDescent="0.2"/>
    <row r="34767" x14ac:dyDescent="0.2"/>
    <row r="34768" x14ac:dyDescent="0.2"/>
    <row r="34769" x14ac:dyDescent="0.2"/>
    <row r="34770" x14ac:dyDescent="0.2"/>
    <row r="34771" x14ac:dyDescent="0.2"/>
    <row r="34772" x14ac:dyDescent="0.2"/>
    <row r="34773" x14ac:dyDescent="0.2"/>
    <row r="34774" x14ac:dyDescent="0.2"/>
    <row r="34775" x14ac:dyDescent="0.2"/>
    <row r="34776" x14ac:dyDescent="0.2"/>
    <row r="34777" x14ac:dyDescent="0.2"/>
    <row r="34778" x14ac:dyDescent="0.2"/>
    <row r="34779" x14ac:dyDescent="0.2"/>
    <row r="34780" x14ac:dyDescent="0.2"/>
    <row r="34781" x14ac:dyDescent="0.2"/>
    <row r="34782" x14ac:dyDescent="0.2"/>
    <row r="34783" x14ac:dyDescent="0.2"/>
    <row r="34784" x14ac:dyDescent="0.2"/>
    <row r="34785" x14ac:dyDescent="0.2"/>
    <row r="34786" x14ac:dyDescent="0.2"/>
    <row r="34787" x14ac:dyDescent="0.2"/>
    <row r="34788" x14ac:dyDescent="0.2"/>
    <row r="34789" x14ac:dyDescent="0.2"/>
    <row r="34790" x14ac:dyDescent="0.2"/>
    <row r="34791" x14ac:dyDescent="0.2"/>
    <row r="34792" x14ac:dyDescent="0.2"/>
    <row r="34793" x14ac:dyDescent="0.2"/>
    <row r="34794" x14ac:dyDescent="0.2"/>
    <row r="34795" x14ac:dyDescent="0.2"/>
    <row r="34796" x14ac:dyDescent="0.2"/>
    <row r="34797" x14ac:dyDescent="0.2"/>
    <row r="34798" x14ac:dyDescent="0.2"/>
    <row r="34799" x14ac:dyDescent="0.2"/>
    <row r="34800" x14ac:dyDescent="0.2"/>
    <row r="34801" x14ac:dyDescent="0.2"/>
    <row r="34802" x14ac:dyDescent="0.2"/>
    <row r="34803" x14ac:dyDescent="0.2"/>
    <row r="34804" x14ac:dyDescent="0.2"/>
    <row r="34805" x14ac:dyDescent="0.2"/>
    <row r="34806" x14ac:dyDescent="0.2"/>
    <row r="34807" x14ac:dyDescent="0.2"/>
    <row r="34808" x14ac:dyDescent="0.2"/>
    <row r="34809" x14ac:dyDescent="0.2"/>
    <row r="34810" x14ac:dyDescent="0.2"/>
    <row r="34811" x14ac:dyDescent="0.2"/>
    <row r="34812" x14ac:dyDescent="0.2"/>
    <row r="34813" x14ac:dyDescent="0.2"/>
    <row r="34814" x14ac:dyDescent="0.2"/>
    <row r="34815" x14ac:dyDescent="0.2"/>
    <row r="34816" x14ac:dyDescent="0.2"/>
    <row r="34817" x14ac:dyDescent="0.2"/>
    <row r="34818" x14ac:dyDescent="0.2"/>
    <row r="34819" x14ac:dyDescent="0.2"/>
    <row r="34820" x14ac:dyDescent="0.2"/>
    <row r="34821" x14ac:dyDescent="0.2"/>
    <row r="34822" x14ac:dyDescent="0.2"/>
    <row r="34823" x14ac:dyDescent="0.2"/>
    <row r="34824" x14ac:dyDescent="0.2"/>
    <row r="34825" x14ac:dyDescent="0.2"/>
    <row r="34826" x14ac:dyDescent="0.2"/>
    <row r="34827" x14ac:dyDescent="0.2"/>
    <row r="34828" x14ac:dyDescent="0.2"/>
    <row r="34829" x14ac:dyDescent="0.2"/>
    <row r="34830" x14ac:dyDescent="0.2"/>
    <row r="34831" x14ac:dyDescent="0.2"/>
    <row r="34832" x14ac:dyDescent="0.2"/>
    <row r="34833" x14ac:dyDescent="0.2"/>
    <row r="34834" x14ac:dyDescent="0.2"/>
    <row r="34835" x14ac:dyDescent="0.2"/>
    <row r="34836" x14ac:dyDescent="0.2"/>
    <row r="34837" x14ac:dyDescent="0.2"/>
    <row r="34838" x14ac:dyDescent="0.2"/>
    <row r="34839" x14ac:dyDescent="0.2"/>
    <row r="34840" x14ac:dyDescent="0.2"/>
    <row r="34841" x14ac:dyDescent="0.2"/>
    <row r="34842" x14ac:dyDescent="0.2"/>
    <row r="34843" x14ac:dyDescent="0.2"/>
    <row r="34844" x14ac:dyDescent="0.2"/>
    <row r="34845" x14ac:dyDescent="0.2"/>
    <row r="34846" x14ac:dyDescent="0.2"/>
    <row r="34847" x14ac:dyDescent="0.2"/>
    <row r="34848" x14ac:dyDescent="0.2"/>
    <row r="34849" x14ac:dyDescent="0.2"/>
    <row r="34850" x14ac:dyDescent="0.2"/>
    <row r="34851" x14ac:dyDescent="0.2"/>
    <row r="34852" x14ac:dyDescent="0.2"/>
    <row r="34853" x14ac:dyDescent="0.2"/>
    <row r="34854" x14ac:dyDescent="0.2"/>
    <row r="34855" x14ac:dyDescent="0.2"/>
    <row r="34856" x14ac:dyDescent="0.2"/>
    <row r="34857" x14ac:dyDescent="0.2"/>
    <row r="34858" x14ac:dyDescent="0.2"/>
    <row r="34859" x14ac:dyDescent="0.2"/>
    <row r="34860" x14ac:dyDescent="0.2"/>
    <row r="34861" x14ac:dyDescent="0.2"/>
    <row r="34862" x14ac:dyDescent="0.2"/>
    <row r="34863" x14ac:dyDescent="0.2"/>
    <row r="34864" x14ac:dyDescent="0.2"/>
    <row r="34865" x14ac:dyDescent="0.2"/>
    <row r="34866" x14ac:dyDescent="0.2"/>
    <row r="34867" x14ac:dyDescent="0.2"/>
    <row r="34868" x14ac:dyDescent="0.2"/>
    <row r="34869" x14ac:dyDescent="0.2"/>
    <row r="34870" x14ac:dyDescent="0.2"/>
    <row r="34871" x14ac:dyDescent="0.2"/>
    <row r="34872" x14ac:dyDescent="0.2"/>
    <row r="34873" x14ac:dyDescent="0.2"/>
    <row r="34874" x14ac:dyDescent="0.2"/>
    <row r="34875" x14ac:dyDescent="0.2"/>
    <row r="34876" x14ac:dyDescent="0.2"/>
    <row r="34877" x14ac:dyDescent="0.2"/>
    <row r="34878" x14ac:dyDescent="0.2"/>
    <row r="34879" x14ac:dyDescent="0.2"/>
    <row r="34880" x14ac:dyDescent="0.2"/>
    <row r="34881" x14ac:dyDescent="0.2"/>
    <row r="34882" x14ac:dyDescent="0.2"/>
    <row r="34883" x14ac:dyDescent="0.2"/>
    <row r="34884" x14ac:dyDescent="0.2"/>
    <row r="34885" x14ac:dyDescent="0.2"/>
    <row r="34886" x14ac:dyDescent="0.2"/>
    <row r="34887" x14ac:dyDescent="0.2"/>
    <row r="34888" x14ac:dyDescent="0.2"/>
    <row r="34889" x14ac:dyDescent="0.2"/>
    <row r="34890" x14ac:dyDescent="0.2"/>
    <row r="34891" x14ac:dyDescent="0.2"/>
    <row r="34892" x14ac:dyDescent="0.2"/>
    <row r="34893" x14ac:dyDescent="0.2"/>
    <row r="34894" x14ac:dyDescent="0.2"/>
    <row r="34895" x14ac:dyDescent="0.2"/>
    <row r="34896" x14ac:dyDescent="0.2"/>
    <row r="34897" x14ac:dyDescent="0.2"/>
    <row r="34898" x14ac:dyDescent="0.2"/>
    <row r="34899" x14ac:dyDescent="0.2"/>
    <row r="34900" x14ac:dyDescent="0.2"/>
    <row r="34901" x14ac:dyDescent="0.2"/>
    <row r="34902" x14ac:dyDescent="0.2"/>
    <row r="34903" x14ac:dyDescent="0.2"/>
    <row r="34904" x14ac:dyDescent="0.2"/>
    <row r="34905" x14ac:dyDescent="0.2"/>
    <row r="34906" x14ac:dyDescent="0.2"/>
    <row r="34907" x14ac:dyDescent="0.2"/>
    <row r="34908" x14ac:dyDescent="0.2"/>
    <row r="34909" x14ac:dyDescent="0.2"/>
    <row r="34910" x14ac:dyDescent="0.2"/>
    <row r="34911" x14ac:dyDescent="0.2"/>
    <row r="34912" x14ac:dyDescent="0.2"/>
    <row r="34913" x14ac:dyDescent="0.2"/>
    <row r="34914" x14ac:dyDescent="0.2"/>
    <row r="34915" x14ac:dyDescent="0.2"/>
    <row r="34916" x14ac:dyDescent="0.2"/>
    <row r="34917" x14ac:dyDescent="0.2"/>
    <row r="34918" x14ac:dyDescent="0.2"/>
    <row r="34919" x14ac:dyDescent="0.2"/>
    <row r="34920" x14ac:dyDescent="0.2"/>
    <row r="34921" x14ac:dyDescent="0.2"/>
    <row r="34922" x14ac:dyDescent="0.2"/>
    <row r="34923" x14ac:dyDescent="0.2"/>
    <row r="34924" x14ac:dyDescent="0.2"/>
    <row r="34925" x14ac:dyDescent="0.2"/>
    <row r="34926" x14ac:dyDescent="0.2"/>
    <row r="34927" x14ac:dyDescent="0.2"/>
    <row r="34928" x14ac:dyDescent="0.2"/>
    <row r="34929" x14ac:dyDescent="0.2"/>
    <row r="34930" x14ac:dyDescent="0.2"/>
    <row r="34931" x14ac:dyDescent="0.2"/>
    <row r="34932" x14ac:dyDescent="0.2"/>
    <row r="34933" x14ac:dyDescent="0.2"/>
    <row r="34934" x14ac:dyDescent="0.2"/>
    <row r="34935" x14ac:dyDescent="0.2"/>
    <row r="34936" x14ac:dyDescent="0.2"/>
    <row r="34937" x14ac:dyDescent="0.2"/>
    <row r="34938" x14ac:dyDescent="0.2"/>
    <row r="34939" x14ac:dyDescent="0.2"/>
    <row r="34940" x14ac:dyDescent="0.2"/>
    <row r="34941" x14ac:dyDescent="0.2"/>
    <row r="34942" x14ac:dyDescent="0.2"/>
    <row r="34943" x14ac:dyDescent="0.2"/>
    <row r="34944" x14ac:dyDescent="0.2"/>
    <row r="34945" x14ac:dyDescent="0.2"/>
    <row r="34946" x14ac:dyDescent="0.2"/>
    <row r="34947" x14ac:dyDescent="0.2"/>
    <row r="34948" x14ac:dyDescent="0.2"/>
    <row r="34949" x14ac:dyDescent="0.2"/>
    <row r="34950" x14ac:dyDescent="0.2"/>
    <row r="34951" x14ac:dyDescent="0.2"/>
    <row r="34952" x14ac:dyDescent="0.2"/>
    <row r="34953" x14ac:dyDescent="0.2"/>
    <row r="34954" x14ac:dyDescent="0.2"/>
    <row r="34955" x14ac:dyDescent="0.2"/>
    <row r="34956" x14ac:dyDescent="0.2"/>
    <row r="34957" x14ac:dyDescent="0.2"/>
    <row r="34958" x14ac:dyDescent="0.2"/>
    <row r="34959" x14ac:dyDescent="0.2"/>
    <row r="34960" x14ac:dyDescent="0.2"/>
    <row r="34961" x14ac:dyDescent="0.2"/>
    <row r="34962" x14ac:dyDescent="0.2"/>
    <row r="34963" x14ac:dyDescent="0.2"/>
    <row r="34964" x14ac:dyDescent="0.2"/>
    <row r="34965" x14ac:dyDescent="0.2"/>
    <row r="34966" x14ac:dyDescent="0.2"/>
    <row r="34967" x14ac:dyDescent="0.2"/>
    <row r="34968" x14ac:dyDescent="0.2"/>
    <row r="34969" x14ac:dyDescent="0.2"/>
    <row r="34970" x14ac:dyDescent="0.2"/>
    <row r="34971" x14ac:dyDescent="0.2"/>
    <row r="34972" x14ac:dyDescent="0.2"/>
    <row r="34973" x14ac:dyDescent="0.2"/>
    <row r="34974" x14ac:dyDescent="0.2"/>
    <row r="34975" x14ac:dyDescent="0.2"/>
    <row r="34976" x14ac:dyDescent="0.2"/>
    <row r="34977" x14ac:dyDescent="0.2"/>
    <row r="34978" x14ac:dyDescent="0.2"/>
    <row r="34979" x14ac:dyDescent="0.2"/>
    <row r="34980" x14ac:dyDescent="0.2"/>
    <row r="34981" x14ac:dyDescent="0.2"/>
    <row r="34982" x14ac:dyDescent="0.2"/>
    <row r="34983" x14ac:dyDescent="0.2"/>
    <row r="34984" x14ac:dyDescent="0.2"/>
    <row r="34985" x14ac:dyDescent="0.2"/>
    <row r="34986" x14ac:dyDescent="0.2"/>
    <row r="34987" x14ac:dyDescent="0.2"/>
    <row r="34988" x14ac:dyDescent="0.2"/>
    <row r="34989" x14ac:dyDescent="0.2"/>
    <row r="34990" x14ac:dyDescent="0.2"/>
    <row r="34991" x14ac:dyDescent="0.2"/>
    <row r="34992" x14ac:dyDescent="0.2"/>
    <row r="34993" x14ac:dyDescent="0.2"/>
    <row r="34994" x14ac:dyDescent="0.2"/>
    <row r="34995" x14ac:dyDescent="0.2"/>
    <row r="34996" x14ac:dyDescent="0.2"/>
    <row r="34997" x14ac:dyDescent="0.2"/>
    <row r="34998" x14ac:dyDescent="0.2"/>
    <row r="34999" x14ac:dyDescent="0.2"/>
    <row r="35000" x14ac:dyDescent="0.2"/>
    <row r="35001" x14ac:dyDescent="0.2"/>
    <row r="35002" x14ac:dyDescent="0.2"/>
    <row r="35003" x14ac:dyDescent="0.2"/>
    <row r="35004" x14ac:dyDescent="0.2"/>
    <row r="35005" x14ac:dyDescent="0.2"/>
    <row r="35006" x14ac:dyDescent="0.2"/>
    <row r="35007" x14ac:dyDescent="0.2"/>
    <row r="35008" x14ac:dyDescent="0.2"/>
    <row r="35009" x14ac:dyDescent="0.2"/>
    <row r="35010" x14ac:dyDescent="0.2"/>
    <row r="35011" x14ac:dyDescent="0.2"/>
    <row r="35012" x14ac:dyDescent="0.2"/>
    <row r="35013" x14ac:dyDescent="0.2"/>
    <row r="35014" x14ac:dyDescent="0.2"/>
    <row r="35015" x14ac:dyDescent="0.2"/>
    <row r="35016" x14ac:dyDescent="0.2"/>
    <row r="35017" x14ac:dyDescent="0.2"/>
    <row r="35018" x14ac:dyDescent="0.2"/>
    <row r="35019" x14ac:dyDescent="0.2"/>
    <row r="35020" x14ac:dyDescent="0.2"/>
    <row r="35021" x14ac:dyDescent="0.2"/>
    <row r="35022" x14ac:dyDescent="0.2"/>
    <row r="35023" x14ac:dyDescent="0.2"/>
    <row r="35024" x14ac:dyDescent="0.2"/>
    <row r="35025" x14ac:dyDescent="0.2"/>
    <row r="35026" x14ac:dyDescent="0.2"/>
    <row r="35027" x14ac:dyDescent="0.2"/>
    <row r="35028" x14ac:dyDescent="0.2"/>
    <row r="35029" x14ac:dyDescent="0.2"/>
    <row r="35030" x14ac:dyDescent="0.2"/>
    <row r="35031" x14ac:dyDescent="0.2"/>
    <row r="35032" x14ac:dyDescent="0.2"/>
    <row r="35033" x14ac:dyDescent="0.2"/>
    <row r="35034" x14ac:dyDescent="0.2"/>
    <row r="35035" x14ac:dyDescent="0.2"/>
    <row r="35036" x14ac:dyDescent="0.2"/>
    <row r="35037" x14ac:dyDescent="0.2"/>
    <row r="35038" x14ac:dyDescent="0.2"/>
    <row r="35039" x14ac:dyDescent="0.2"/>
    <row r="35040" x14ac:dyDescent="0.2"/>
    <row r="35041" x14ac:dyDescent="0.2"/>
    <row r="35042" x14ac:dyDescent="0.2"/>
    <row r="35043" x14ac:dyDescent="0.2"/>
    <row r="35044" x14ac:dyDescent="0.2"/>
    <row r="35045" x14ac:dyDescent="0.2"/>
    <row r="35046" x14ac:dyDescent="0.2"/>
    <row r="35047" x14ac:dyDescent="0.2"/>
    <row r="35048" x14ac:dyDescent="0.2"/>
    <row r="35049" x14ac:dyDescent="0.2"/>
    <row r="35050" x14ac:dyDescent="0.2"/>
    <row r="35051" x14ac:dyDescent="0.2"/>
    <row r="35052" x14ac:dyDescent="0.2"/>
    <row r="35053" x14ac:dyDescent="0.2"/>
    <row r="35054" x14ac:dyDescent="0.2"/>
    <row r="35055" x14ac:dyDescent="0.2"/>
    <row r="35056" x14ac:dyDescent="0.2"/>
    <row r="35057" x14ac:dyDescent="0.2"/>
    <row r="35058" x14ac:dyDescent="0.2"/>
    <row r="35059" x14ac:dyDescent="0.2"/>
    <row r="35060" x14ac:dyDescent="0.2"/>
    <row r="35061" x14ac:dyDescent="0.2"/>
    <row r="35062" x14ac:dyDescent="0.2"/>
    <row r="35063" x14ac:dyDescent="0.2"/>
    <row r="35064" x14ac:dyDescent="0.2"/>
    <row r="35065" x14ac:dyDescent="0.2"/>
    <row r="35066" x14ac:dyDescent="0.2"/>
    <row r="35067" x14ac:dyDescent="0.2"/>
    <row r="35068" x14ac:dyDescent="0.2"/>
    <row r="35069" x14ac:dyDescent="0.2"/>
    <row r="35070" x14ac:dyDescent="0.2"/>
    <row r="35071" x14ac:dyDescent="0.2"/>
    <row r="35072" x14ac:dyDescent="0.2"/>
    <row r="35073" x14ac:dyDescent="0.2"/>
    <row r="35074" x14ac:dyDescent="0.2"/>
    <row r="35075" x14ac:dyDescent="0.2"/>
    <row r="35076" x14ac:dyDescent="0.2"/>
    <row r="35077" x14ac:dyDescent="0.2"/>
    <row r="35078" x14ac:dyDescent="0.2"/>
    <row r="35079" x14ac:dyDescent="0.2"/>
    <row r="35080" x14ac:dyDescent="0.2"/>
    <row r="35081" x14ac:dyDescent="0.2"/>
    <row r="35082" x14ac:dyDescent="0.2"/>
    <row r="35083" x14ac:dyDescent="0.2"/>
    <row r="35084" x14ac:dyDescent="0.2"/>
    <row r="35085" x14ac:dyDescent="0.2"/>
    <row r="35086" x14ac:dyDescent="0.2"/>
    <row r="35087" x14ac:dyDescent="0.2"/>
    <row r="35088" x14ac:dyDescent="0.2"/>
    <row r="35089" x14ac:dyDescent="0.2"/>
    <row r="35090" x14ac:dyDescent="0.2"/>
    <row r="35091" x14ac:dyDescent="0.2"/>
    <row r="35092" x14ac:dyDescent="0.2"/>
    <row r="35093" x14ac:dyDescent="0.2"/>
    <row r="35094" x14ac:dyDescent="0.2"/>
    <row r="35095" x14ac:dyDescent="0.2"/>
    <row r="35096" x14ac:dyDescent="0.2"/>
    <row r="35097" x14ac:dyDescent="0.2"/>
    <row r="35098" x14ac:dyDescent="0.2"/>
    <row r="35099" x14ac:dyDescent="0.2"/>
    <row r="35100" x14ac:dyDescent="0.2"/>
    <row r="35101" x14ac:dyDescent="0.2"/>
    <row r="35102" x14ac:dyDescent="0.2"/>
    <row r="35103" x14ac:dyDescent="0.2"/>
    <row r="35104" x14ac:dyDescent="0.2"/>
    <row r="35105" x14ac:dyDescent="0.2"/>
    <row r="35106" x14ac:dyDescent="0.2"/>
    <row r="35107" x14ac:dyDescent="0.2"/>
    <row r="35108" x14ac:dyDescent="0.2"/>
    <row r="35109" x14ac:dyDescent="0.2"/>
    <row r="35110" x14ac:dyDescent="0.2"/>
    <row r="35111" x14ac:dyDescent="0.2"/>
    <row r="35112" x14ac:dyDescent="0.2"/>
    <row r="35113" x14ac:dyDescent="0.2"/>
    <row r="35114" x14ac:dyDescent="0.2"/>
    <row r="35115" x14ac:dyDescent="0.2"/>
    <row r="35116" x14ac:dyDescent="0.2"/>
    <row r="35117" x14ac:dyDescent="0.2"/>
    <row r="35118" x14ac:dyDescent="0.2"/>
    <row r="35119" x14ac:dyDescent="0.2"/>
    <row r="35120" x14ac:dyDescent="0.2"/>
    <row r="35121" x14ac:dyDescent="0.2"/>
    <row r="35122" x14ac:dyDescent="0.2"/>
    <row r="35123" x14ac:dyDescent="0.2"/>
    <row r="35124" x14ac:dyDescent="0.2"/>
    <row r="35125" x14ac:dyDescent="0.2"/>
    <row r="35126" x14ac:dyDescent="0.2"/>
    <row r="35127" x14ac:dyDescent="0.2"/>
    <row r="35128" x14ac:dyDescent="0.2"/>
    <row r="35129" x14ac:dyDescent="0.2"/>
    <row r="35130" x14ac:dyDescent="0.2"/>
    <row r="35131" x14ac:dyDescent="0.2"/>
    <row r="35132" x14ac:dyDescent="0.2"/>
    <row r="35133" x14ac:dyDescent="0.2"/>
    <row r="35134" x14ac:dyDescent="0.2"/>
    <row r="35135" x14ac:dyDescent="0.2"/>
    <row r="35136" x14ac:dyDescent="0.2"/>
    <row r="35137" x14ac:dyDescent="0.2"/>
    <row r="35138" x14ac:dyDescent="0.2"/>
    <row r="35139" x14ac:dyDescent="0.2"/>
    <row r="35140" x14ac:dyDescent="0.2"/>
    <row r="35141" x14ac:dyDescent="0.2"/>
    <row r="35142" x14ac:dyDescent="0.2"/>
    <row r="35143" x14ac:dyDescent="0.2"/>
    <row r="35144" x14ac:dyDescent="0.2"/>
    <row r="35145" x14ac:dyDescent="0.2"/>
    <row r="35146" x14ac:dyDescent="0.2"/>
    <row r="35147" x14ac:dyDescent="0.2"/>
    <row r="35148" x14ac:dyDescent="0.2"/>
    <row r="35149" x14ac:dyDescent="0.2"/>
    <row r="35150" x14ac:dyDescent="0.2"/>
    <row r="35151" x14ac:dyDescent="0.2"/>
    <row r="35152" x14ac:dyDescent="0.2"/>
    <row r="35153" x14ac:dyDescent="0.2"/>
    <row r="35154" x14ac:dyDescent="0.2"/>
    <row r="35155" x14ac:dyDescent="0.2"/>
    <row r="35156" x14ac:dyDescent="0.2"/>
    <row r="35157" x14ac:dyDescent="0.2"/>
    <row r="35158" x14ac:dyDescent="0.2"/>
    <row r="35159" x14ac:dyDescent="0.2"/>
    <row r="35160" x14ac:dyDescent="0.2"/>
    <row r="35161" x14ac:dyDescent="0.2"/>
    <row r="35162" x14ac:dyDescent="0.2"/>
    <row r="35163" x14ac:dyDescent="0.2"/>
    <row r="35164" x14ac:dyDescent="0.2"/>
    <row r="35165" x14ac:dyDescent="0.2"/>
    <row r="35166" x14ac:dyDescent="0.2"/>
    <row r="35167" x14ac:dyDescent="0.2"/>
    <row r="35168" x14ac:dyDescent="0.2"/>
    <row r="35169" x14ac:dyDescent="0.2"/>
    <row r="35170" x14ac:dyDescent="0.2"/>
    <row r="35171" x14ac:dyDescent="0.2"/>
    <row r="35172" x14ac:dyDescent="0.2"/>
    <row r="35173" x14ac:dyDescent="0.2"/>
    <row r="35174" x14ac:dyDescent="0.2"/>
    <row r="35175" x14ac:dyDescent="0.2"/>
    <row r="35176" x14ac:dyDescent="0.2"/>
    <row r="35177" x14ac:dyDescent="0.2"/>
    <row r="35178" x14ac:dyDescent="0.2"/>
    <row r="35179" x14ac:dyDescent="0.2"/>
    <row r="35180" x14ac:dyDescent="0.2"/>
    <row r="35181" x14ac:dyDescent="0.2"/>
    <row r="35182" x14ac:dyDescent="0.2"/>
    <row r="35183" x14ac:dyDescent="0.2"/>
    <row r="35184" x14ac:dyDescent="0.2"/>
    <row r="35185" x14ac:dyDescent="0.2"/>
    <row r="35186" x14ac:dyDescent="0.2"/>
    <row r="35187" x14ac:dyDescent="0.2"/>
    <row r="35188" x14ac:dyDescent="0.2"/>
    <row r="35189" x14ac:dyDescent="0.2"/>
    <row r="35190" x14ac:dyDescent="0.2"/>
    <row r="35191" x14ac:dyDescent="0.2"/>
    <row r="35192" x14ac:dyDescent="0.2"/>
    <row r="35193" x14ac:dyDescent="0.2"/>
    <row r="35194" x14ac:dyDescent="0.2"/>
    <row r="35195" x14ac:dyDescent="0.2"/>
    <row r="35196" x14ac:dyDescent="0.2"/>
    <row r="35197" x14ac:dyDescent="0.2"/>
    <row r="35198" x14ac:dyDescent="0.2"/>
    <row r="35199" x14ac:dyDescent="0.2"/>
    <row r="35200" x14ac:dyDescent="0.2"/>
    <row r="35201" x14ac:dyDescent="0.2"/>
    <row r="35202" x14ac:dyDescent="0.2"/>
    <row r="35203" x14ac:dyDescent="0.2"/>
    <row r="35204" x14ac:dyDescent="0.2"/>
    <row r="35205" x14ac:dyDescent="0.2"/>
    <row r="35206" x14ac:dyDescent="0.2"/>
    <row r="35207" x14ac:dyDescent="0.2"/>
    <row r="35208" x14ac:dyDescent="0.2"/>
    <row r="35209" x14ac:dyDescent="0.2"/>
    <row r="35210" x14ac:dyDescent="0.2"/>
    <row r="35211" x14ac:dyDescent="0.2"/>
    <row r="35212" x14ac:dyDescent="0.2"/>
    <row r="35213" x14ac:dyDescent="0.2"/>
    <row r="35214" x14ac:dyDescent="0.2"/>
    <row r="35215" x14ac:dyDescent="0.2"/>
    <row r="35216" x14ac:dyDescent="0.2"/>
    <row r="35217" x14ac:dyDescent="0.2"/>
    <row r="35218" x14ac:dyDescent="0.2"/>
    <row r="35219" x14ac:dyDescent="0.2"/>
    <row r="35220" x14ac:dyDescent="0.2"/>
    <row r="35221" x14ac:dyDescent="0.2"/>
    <row r="35222" x14ac:dyDescent="0.2"/>
    <row r="35223" x14ac:dyDescent="0.2"/>
    <row r="35224" x14ac:dyDescent="0.2"/>
    <row r="35225" x14ac:dyDescent="0.2"/>
    <row r="35226" x14ac:dyDescent="0.2"/>
    <row r="35227" x14ac:dyDescent="0.2"/>
    <row r="35228" x14ac:dyDescent="0.2"/>
    <row r="35229" x14ac:dyDescent="0.2"/>
    <row r="35230" x14ac:dyDescent="0.2"/>
    <row r="35231" x14ac:dyDescent="0.2"/>
    <row r="35232" x14ac:dyDescent="0.2"/>
    <row r="35233" x14ac:dyDescent="0.2"/>
    <row r="35234" x14ac:dyDescent="0.2"/>
    <row r="35235" x14ac:dyDescent="0.2"/>
    <row r="35236" x14ac:dyDescent="0.2"/>
    <row r="35237" x14ac:dyDescent="0.2"/>
    <row r="35238" x14ac:dyDescent="0.2"/>
    <row r="35239" x14ac:dyDescent="0.2"/>
    <row r="35240" x14ac:dyDescent="0.2"/>
    <row r="35241" x14ac:dyDescent="0.2"/>
    <row r="35242" x14ac:dyDescent="0.2"/>
    <row r="35243" x14ac:dyDescent="0.2"/>
    <row r="35244" x14ac:dyDescent="0.2"/>
    <row r="35245" x14ac:dyDescent="0.2"/>
    <row r="35246" x14ac:dyDescent="0.2"/>
    <row r="35247" x14ac:dyDescent="0.2"/>
    <row r="35248" x14ac:dyDescent="0.2"/>
    <row r="35249" x14ac:dyDescent="0.2"/>
    <row r="35250" x14ac:dyDescent="0.2"/>
    <row r="35251" x14ac:dyDescent="0.2"/>
    <row r="35252" x14ac:dyDescent="0.2"/>
    <row r="35253" x14ac:dyDescent="0.2"/>
    <row r="35254" x14ac:dyDescent="0.2"/>
    <row r="35255" x14ac:dyDescent="0.2"/>
    <row r="35256" x14ac:dyDescent="0.2"/>
    <row r="35257" x14ac:dyDescent="0.2"/>
    <row r="35258" x14ac:dyDescent="0.2"/>
    <row r="35259" x14ac:dyDescent="0.2"/>
    <row r="35260" x14ac:dyDescent="0.2"/>
    <row r="35261" x14ac:dyDescent="0.2"/>
    <row r="35262" x14ac:dyDescent="0.2"/>
    <row r="35263" x14ac:dyDescent="0.2"/>
    <row r="35264" x14ac:dyDescent="0.2"/>
    <row r="35265" x14ac:dyDescent="0.2"/>
    <row r="35266" x14ac:dyDescent="0.2"/>
    <row r="35267" x14ac:dyDescent="0.2"/>
    <row r="35268" x14ac:dyDescent="0.2"/>
    <row r="35269" x14ac:dyDescent="0.2"/>
    <row r="35270" x14ac:dyDescent="0.2"/>
    <row r="35271" x14ac:dyDescent="0.2"/>
    <row r="35272" x14ac:dyDescent="0.2"/>
    <row r="35273" x14ac:dyDescent="0.2"/>
    <row r="35274" x14ac:dyDescent="0.2"/>
    <row r="35275" x14ac:dyDescent="0.2"/>
    <row r="35276" x14ac:dyDescent="0.2"/>
    <row r="35277" x14ac:dyDescent="0.2"/>
    <row r="35278" x14ac:dyDescent="0.2"/>
    <row r="35279" x14ac:dyDescent="0.2"/>
    <row r="35280" x14ac:dyDescent="0.2"/>
    <row r="35281" x14ac:dyDescent="0.2"/>
    <row r="35282" x14ac:dyDescent="0.2"/>
    <row r="35283" x14ac:dyDescent="0.2"/>
    <row r="35284" x14ac:dyDescent="0.2"/>
    <row r="35285" x14ac:dyDescent="0.2"/>
    <row r="35286" x14ac:dyDescent="0.2"/>
    <row r="35287" x14ac:dyDescent="0.2"/>
    <row r="35288" x14ac:dyDescent="0.2"/>
    <row r="35289" x14ac:dyDescent="0.2"/>
    <row r="35290" x14ac:dyDescent="0.2"/>
    <row r="35291" x14ac:dyDescent="0.2"/>
    <row r="35292" x14ac:dyDescent="0.2"/>
    <row r="35293" x14ac:dyDescent="0.2"/>
    <row r="35294" x14ac:dyDescent="0.2"/>
    <row r="35295" x14ac:dyDescent="0.2"/>
    <row r="35296" x14ac:dyDescent="0.2"/>
    <row r="35297" x14ac:dyDescent="0.2"/>
    <row r="35298" x14ac:dyDescent="0.2"/>
    <row r="35299" x14ac:dyDescent="0.2"/>
    <row r="35300" x14ac:dyDescent="0.2"/>
    <row r="35301" x14ac:dyDescent="0.2"/>
    <row r="35302" x14ac:dyDescent="0.2"/>
    <row r="35303" x14ac:dyDescent="0.2"/>
    <row r="35304" x14ac:dyDescent="0.2"/>
    <row r="35305" x14ac:dyDescent="0.2"/>
    <row r="35306" x14ac:dyDescent="0.2"/>
    <row r="35307" x14ac:dyDescent="0.2"/>
    <row r="35308" x14ac:dyDescent="0.2"/>
    <row r="35309" x14ac:dyDescent="0.2"/>
    <row r="35310" x14ac:dyDescent="0.2"/>
    <row r="35311" x14ac:dyDescent="0.2"/>
    <row r="35312" x14ac:dyDescent="0.2"/>
    <row r="35313" x14ac:dyDescent="0.2"/>
    <row r="35314" x14ac:dyDescent="0.2"/>
    <row r="35315" x14ac:dyDescent="0.2"/>
    <row r="35316" x14ac:dyDescent="0.2"/>
    <row r="35317" x14ac:dyDescent="0.2"/>
    <row r="35318" x14ac:dyDescent="0.2"/>
    <row r="35319" x14ac:dyDescent="0.2"/>
    <row r="35320" x14ac:dyDescent="0.2"/>
    <row r="35321" x14ac:dyDescent="0.2"/>
    <row r="35322" x14ac:dyDescent="0.2"/>
    <row r="35323" x14ac:dyDescent="0.2"/>
    <row r="35324" x14ac:dyDescent="0.2"/>
    <row r="35325" x14ac:dyDescent="0.2"/>
    <row r="35326" x14ac:dyDescent="0.2"/>
    <row r="35327" x14ac:dyDescent="0.2"/>
    <row r="35328" x14ac:dyDescent="0.2"/>
    <row r="35329" x14ac:dyDescent="0.2"/>
    <row r="35330" x14ac:dyDescent="0.2"/>
    <row r="35331" x14ac:dyDescent="0.2"/>
    <row r="35332" x14ac:dyDescent="0.2"/>
    <row r="35333" x14ac:dyDescent="0.2"/>
    <row r="35334" x14ac:dyDescent="0.2"/>
    <row r="35335" x14ac:dyDescent="0.2"/>
    <row r="35336" x14ac:dyDescent="0.2"/>
    <row r="35337" x14ac:dyDescent="0.2"/>
    <row r="35338" x14ac:dyDescent="0.2"/>
    <row r="35339" x14ac:dyDescent="0.2"/>
    <row r="35340" x14ac:dyDescent="0.2"/>
    <row r="35341" x14ac:dyDescent="0.2"/>
    <row r="35342" x14ac:dyDescent="0.2"/>
    <row r="35343" x14ac:dyDescent="0.2"/>
    <row r="35344" x14ac:dyDescent="0.2"/>
    <row r="35345" x14ac:dyDescent="0.2"/>
    <row r="35346" x14ac:dyDescent="0.2"/>
    <row r="35347" x14ac:dyDescent="0.2"/>
    <row r="35348" x14ac:dyDescent="0.2"/>
    <row r="35349" x14ac:dyDescent="0.2"/>
    <row r="35350" x14ac:dyDescent="0.2"/>
    <row r="35351" x14ac:dyDescent="0.2"/>
    <row r="35352" x14ac:dyDescent="0.2"/>
    <row r="35353" x14ac:dyDescent="0.2"/>
    <row r="35354" x14ac:dyDescent="0.2"/>
    <row r="35355" x14ac:dyDescent="0.2"/>
    <row r="35356" x14ac:dyDescent="0.2"/>
    <row r="35357" x14ac:dyDescent="0.2"/>
    <row r="35358" x14ac:dyDescent="0.2"/>
    <row r="35359" x14ac:dyDescent="0.2"/>
    <row r="35360" x14ac:dyDescent="0.2"/>
    <row r="35361" x14ac:dyDescent="0.2"/>
    <row r="35362" x14ac:dyDescent="0.2"/>
    <row r="35363" x14ac:dyDescent="0.2"/>
    <row r="35364" x14ac:dyDescent="0.2"/>
    <row r="35365" x14ac:dyDescent="0.2"/>
    <row r="35366" x14ac:dyDescent="0.2"/>
    <row r="35367" x14ac:dyDescent="0.2"/>
    <row r="35368" x14ac:dyDescent="0.2"/>
    <row r="35369" x14ac:dyDescent="0.2"/>
    <row r="35370" x14ac:dyDescent="0.2"/>
    <row r="35371" x14ac:dyDescent="0.2"/>
    <row r="35372" x14ac:dyDescent="0.2"/>
    <row r="35373" x14ac:dyDescent="0.2"/>
    <row r="35374" x14ac:dyDescent="0.2"/>
    <row r="35375" x14ac:dyDescent="0.2"/>
    <row r="35376" x14ac:dyDescent="0.2"/>
    <row r="35377" x14ac:dyDescent="0.2"/>
    <row r="35378" x14ac:dyDescent="0.2"/>
    <row r="35379" x14ac:dyDescent="0.2"/>
    <row r="35380" x14ac:dyDescent="0.2"/>
    <row r="35381" x14ac:dyDescent="0.2"/>
    <row r="35382" x14ac:dyDescent="0.2"/>
    <row r="35383" x14ac:dyDescent="0.2"/>
    <row r="35384" x14ac:dyDescent="0.2"/>
    <row r="35385" x14ac:dyDescent="0.2"/>
    <row r="35386" x14ac:dyDescent="0.2"/>
    <row r="35387" x14ac:dyDescent="0.2"/>
    <row r="35388" x14ac:dyDescent="0.2"/>
    <row r="35389" x14ac:dyDescent="0.2"/>
    <row r="35390" x14ac:dyDescent="0.2"/>
    <row r="35391" x14ac:dyDescent="0.2"/>
    <row r="35392" x14ac:dyDescent="0.2"/>
    <row r="35393" x14ac:dyDescent="0.2"/>
    <row r="35394" x14ac:dyDescent="0.2"/>
    <row r="35395" x14ac:dyDescent="0.2"/>
    <row r="35396" x14ac:dyDescent="0.2"/>
    <row r="35397" x14ac:dyDescent="0.2"/>
    <row r="35398" x14ac:dyDescent="0.2"/>
    <row r="35399" x14ac:dyDescent="0.2"/>
    <row r="35400" x14ac:dyDescent="0.2"/>
    <row r="35401" x14ac:dyDescent="0.2"/>
    <row r="35402" x14ac:dyDescent="0.2"/>
    <row r="35403" x14ac:dyDescent="0.2"/>
    <row r="35404" x14ac:dyDescent="0.2"/>
    <row r="35405" x14ac:dyDescent="0.2"/>
    <row r="35406" x14ac:dyDescent="0.2"/>
    <row r="35407" x14ac:dyDescent="0.2"/>
    <row r="35408" x14ac:dyDescent="0.2"/>
    <row r="35409" x14ac:dyDescent="0.2"/>
    <row r="35410" x14ac:dyDescent="0.2"/>
    <row r="35411" x14ac:dyDescent="0.2"/>
    <row r="35412" x14ac:dyDescent="0.2"/>
    <row r="35413" x14ac:dyDescent="0.2"/>
    <row r="35414" x14ac:dyDescent="0.2"/>
    <row r="35415" x14ac:dyDescent="0.2"/>
    <row r="35416" x14ac:dyDescent="0.2"/>
    <row r="35417" x14ac:dyDescent="0.2"/>
    <row r="35418" x14ac:dyDescent="0.2"/>
    <row r="35419" x14ac:dyDescent="0.2"/>
    <row r="35420" x14ac:dyDescent="0.2"/>
    <row r="35421" x14ac:dyDescent="0.2"/>
    <row r="35422" x14ac:dyDescent="0.2"/>
    <row r="35423" x14ac:dyDescent="0.2"/>
    <row r="35424" x14ac:dyDescent="0.2"/>
    <row r="35425" x14ac:dyDescent="0.2"/>
    <row r="35426" x14ac:dyDescent="0.2"/>
    <row r="35427" x14ac:dyDescent="0.2"/>
    <row r="35428" x14ac:dyDescent="0.2"/>
    <row r="35429" x14ac:dyDescent="0.2"/>
    <row r="35430" x14ac:dyDescent="0.2"/>
    <row r="35431" x14ac:dyDescent="0.2"/>
    <row r="35432" x14ac:dyDescent="0.2"/>
    <row r="35433" x14ac:dyDescent="0.2"/>
    <row r="35434" x14ac:dyDescent="0.2"/>
    <row r="35435" x14ac:dyDescent="0.2"/>
    <row r="35436" x14ac:dyDescent="0.2"/>
    <row r="35437" x14ac:dyDescent="0.2"/>
    <row r="35438" x14ac:dyDescent="0.2"/>
    <row r="35439" x14ac:dyDescent="0.2"/>
    <row r="35440" x14ac:dyDescent="0.2"/>
    <row r="35441" x14ac:dyDescent="0.2"/>
    <row r="35442" x14ac:dyDescent="0.2"/>
    <row r="35443" x14ac:dyDescent="0.2"/>
    <row r="35444" x14ac:dyDescent="0.2"/>
    <row r="35445" x14ac:dyDescent="0.2"/>
    <row r="35446" x14ac:dyDescent="0.2"/>
    <row r="35447" x14ac:dyDescent="0.2"/>
    <row r="35448" x14ac:dyDescent="0.2"/>
    <row r="35449" x14ac:dyDescent="0.2"/>
    <row r="35450" x14ac:dyDescent="0.2"/>
    <row r="35451" x14ac:dyDescent="0.2"/>
    <row r="35452" x14ac:dyDescent="0.2"/>
    <row r="35453" x14ac:dyDescent="0.2"/>
    <row r="35454" x14ac:dyDescent="0.2"/>
    <row r="35455" x14ac:dyDescent="0.2"/>
    <row r="35456" x14ac:dyDescent="0.2"/>
    <row r="35457" x14ac:dyDescent="0.2"/>
    <row r="35458" x14ac:dyDescent="0.2"/>
    <row r="35459" x14ac:dyDescent="0.2"/>
    <row r="35460" x14ac:dyDescent="0.2"/>
    <row r="35461" x14ac:dyDescent="0.2"/>
    <row r="35462" x14ac:dyDescent="0.2"/>
    <row r="35463" x14ac:dyDescent="0.2"/>
    <row r="35464" x14ac:dyDescent="0.2"/>
    <row r="35465" x14ac:dyDescent="0.2"/>
    <row r="35466" x14ac:dyDescent="0.2"/>
    <row r="35467" x14ac:dyDescent="0.2"/>
    <row r="35468" x14ac:dyDescent="0.2"/>
    <row r="35469" x14ac:dyDescent="0.2"/>
    <row r="35470" x14ac:dyDescent="0.2"/>
    <row r="35471" x14ac:dyDescent="0.2"/>
    <row r="35472" x14ac:dyDescent="0.2"/>
    <row r="35473" x14ac:dyDescent="0.2"/>
    <row r="35474" x14ac:dyDescent="0.2"/>
    <row r="35475" x14ac:dyDescent="0.2"/>
    <row r="35476" x14ac:dyDescent="0.2"/>
    <row r="35477" x14ac:dyDescent="0.2"/>
    <row r="35478" x14ac:dyDescent="0.2"/>
    <row r="35479" x14ac:dyDescent="0.2"/>
    <row r="35480" x14ac:dyDescent="0.2"/>
    <row r="35481" x14ac:dyDescent="0.2"/>
    <row r="35482" x14ac:dyDescent="0.2"/>
    <row r="35483" x14ac:dyDescent="0.2"/>
    <row r="35484" x14ac:dyDescent="0.2"/>
    <row r="35485" x14ac:dyDescent="0.2"/>
    <row r="35486" x14ac:dyDescent="0.2"/>
    <row r="35487" x14ac:dyDescent="0.2"/>
    <row r="35488" x14ac:dyDescent="0.2"/>
    <row r="35489" x14ac:dyDescent="0.2"/>
    <row r="35490" x14ac:dyDescent="0.2"/>
    <row r="35491" x14ac:dyDescent="0.2"/>
    <row r="35492" x14ac:dyDescent="0.2"/>
    <row r="35493" x14ac:dyDescent="0.2"/>
    <row r="35494" x14ac:dyDescent="0.2"/>
    <row r="35495" x14ac:dyDescent="0.2"/>
    <row r="35496" x14ac:dyDescent="0.2"/>
    <row r="35497" x14ac:dyDescent="0.2"/>
    <row r="35498" x14ac:dyDescent="0.2"/>
    <row r="35499" x14ac:dyDescent="0.2"/>
    <row r="35500" x14ac:dyDescent="0.2"/>
    <row r="35501" x14ac:dyDescent="0.2"/>
    <row r="35502" x14ac:dyDescent="0.2"/>
    <row r="35503" x14ac:dyDescent="0.2"/>
    <row r="35504" x14ac:dyDescent="0.2"/>
    <row r="35505" x14ac:dyDescent="0.2"/>
    <row r="35506" x14ac:dyDescent="0.2"/>
    <row r="35507" x14ac:dyDescent="0.2"/>
    <row r="35508" x14ac:dyDescent="0.2"/>
    <row r="35509" x14ac:dyDescent="0.2"/>
    <row r="35510" x14ac:dyDescent="0.2"/>
    <row r="35511" x14ac:dyDescent="0.2"/>
    <row r="35512" x14ac:dyDescent="0.2"/>
    <row r="35513" x14ac:dyDescent="0.2"/>
    <row r="35514" x14ac:dyDescent="0.2"/>
    <row r="35515" x14ac:dyDescent="0.2"/>
    <row r="35516" x14ac:dyDescent="0.2"/>
    <row r="35517" x14ac:dyDescent="0.2"/>
    <row r="35518" x14ac:dyDescent="0.2"/>
    <row r="35519" x14ac:dyDescent="0.2"/>
    <row r="35520" x14ac:dyDescent="0.2"/>
    <row r="35521" x14ac:dyDescent="0.2"/>
    <row r="35522" x14ac:dyDescent="0.2"/>
    <row r="35523" x14ac:dyDescent="0.2"/>
    <row r="35524" x14ac:dyDescent="0.2"/>
    <row r="35525" x14ac:dyDescent="0.2"/>
    <row r="35526" x14ac:dyDescent="0.2"/>
    <row r="35527" x14ac:dyDescent="0.2"/>
    <row r="35528" x14ac:dyDescent="0.2"/>
    <row r="35529" x14ac:dyDescent="0.2"/>
    <row r="35530" x14ac:dyDescent="0.2"/>
    <row r="35531" x14ac:dyDescent="0.2"/>
    <row r="35532" x14ac:dyDescent="0.2"/>
    <row r="35533" x14ac:dyDescent="0.2"/>
    <row r="35534" x14ac:dyDescent="0.2"/>
    <row r="35535" x14ac:dyDescent="0.2"/>
    <row r="35536" x14ac:dyDescent="0.2"/>
    <row r="35537" x14ac:dyDescent="0.2"/>
    <row r="35538" x14ac:dyDescent="0.2"/>
    <row r="35539" x14ac:dyDescent="0.2"/>
    <row r="35540" x14ac:dyDescent="0.2"/>
    <row r="35541" x14ac:dyDescent="0.2"/>
    <row r="35542" x14ac:dyDescent="0.2"/>
    <row r="35543" x14ac:dyDescent="0.2"/>
    <row r="35544" x14ac:dyDescent="0.2"/>
    <row r="35545" x14ac:dyDescent="0.2"/>
    <row r="35546" x14ac:dyDescent="0.2"/>
    <row r="35547" x14ac:dyDescent="0.2"/>
    <row r="35548" x14ac:dyDescent="0.2"/>
    <row r="35549" x14ac:dyDescent="0.2"/>
    <row r="35550" x14ac:dyDescent="0.2"/>
    <row r="35551" x14ac:dyDescent="0.2"/>
    <row r="35552" x14ac:dyDescent="0.2"/>
    <row r="35553" x14ac:dyDescent="0.2"/>
    <row r="35554" x14ac:dyDescent="0.2"/>
    <row r="35555" x14ac:dyDescent="0.2"/>
    <row r="35556" x14ac:dyDescent="0.2"/>
    <row r="35557" x14ac:dyDescent="0.2"/>
    <row r="35558" x14ac:dyDescent="0.2"/>
    <row r="35559" x14ac:dyDescent="0.2"/>
    <row r="35560" x14ac:dyDescent="0.2"/>
    <row r="35561" x14ac:dyDescent="0.2"/>
    <row r="35562" x14ac:dyDescent="0.2"/>
    <row r="35563" x14ac:dyDescent="0.2"/>
    <row r="35564" x14ac:dyDescent="0.2"/>
    <row r="35565" x14ac:dyDescent="0.2"/>
    <row r="35566" x14ac:dyDescent="0.2"/>
    <row r="35567" x14ac:dyDescent="0.2"/>
    <row r="35568" x14ac:dyDescent="0.2"/>
    <row r="35569" x14ac:dyDescent="0.2"/>
    <row r="35570" x14ac:dyDescent="0.2"/>
    <row r="35571" x14ac:dyDescent="0.2"/>
    <row r="35572" x14ac:dyDescent="0.2"/>
    <row r="35573" x14ac:dyDescent="0.2"/>
    <row r="35574" x14ac:dyDescent="0.2"/>
    <row r="35575" x14ac:dyDescent="0.2"/>
    <row r="35576" x14ac:dyDescent="0.2"/>
    <row r="35577" x14ac:dyDescent="0.2"/>
    <row r="35578" x14ac:dyDescent="0.2"/>
    <row r="35579" x14ac:dyDescent="0.2"/>
    <row r="35580" x14ac:dyDescent="0.2"/>
    <row r="35581" x14ac:dyDescent="0.2"/>
    <row r="35582" x14ac:dyDescent="0.2"/>
    <row r="35583" x14ac:dyDescent="0.2"/>
    <row r="35584" x14ac:dyDescent="0.2"/>
    <row r="35585" x14ac:dyDescent="0.2"/>
    <row r="35586" x14ac:dyDescent="0.2"/>
    <row r="35587" x14ac:dyDescent="0.2"/>
    <row r="35588" x14ac:dyDescent="0.2"/>
    <row r="35589" x14ac:dyDescent="0.2"/>
    <row r="35590" x14ac:dyDescent="0.2"/>
    <row r="35591" x14ac:dyDescent="0.2"/>
    <row r="35592" x14ac:dyDescent="0.2"/>
    <row r="35593" x14ac:dyDescent="0.2"/>
    <row r="35594" x14ac:dyDescent="0.2"/>
    <row r="35595" x14ac:dyDescent="0.2"/>
    <row r="35596" x14ac:dyDescent="0.2"/>
    <row r="35597" x14ac:dyDescent="0.2"/>
    <row r="35598" x14ac:dyDescent="0.2"/>
    <row r="35599" x14ac:dyDescent="0.2"/>
    <row r="35600" x14ac:dyDescent="0.2"/>
    <row r="35601" x14ac:dyDescent="0.2"/>
    <row r="35602" x14ac:dyDescent="0.2"/>
    <row r="35603" x14ac:dyDescent="0.2"/>
    <row r="35604" x14ac:dyDescent="0.2"/>
    <row r="35605" x14ac:dyDescent="0.2"/>
    <row r="35606" x14ac:dyDescent="0.2"/>
    <row r="35607" x14ac:dyDescent="0.2"/>
    <row r="35608" x14ac:dyDescent="0.2"/>
    <row r="35609" x14ac:dyDescent="0.2"/>
    <row r="35610" x14ac:dyDescent="0.2"/>
    <row r="35611" x14ac:dyDescent="0.2"/>
    <row r="35612" x14ac:dyDescent="0.2"/>
    <row r="35613" x14ac:dyDescent="0.2"/>
    <row r="35614" x14ac:dyDescent="0.2"/>
    <row r="35615" x14ac:dyDescent="0.2"/>
    <row r="35616" x14ac:dyDescent="0.2"/>
    <row r="35617" x14ac:dyDescent="0.2"/>
    <row r="35618" x14ac:dyDescent="0.2"/>
    <row r="35619" x14ac:dyDescent="0.2"/>
    <row r="35620" x14ac:dyDescent="0.2"/>
    <row r="35621" x14ac:dyDescent="0.2"/>
    <row r="35622" x14ac:dyDescent="0.2"/>
    <row r="35623" x14ac:dyDescent="0.2"/>
    <row r="35624" x14ac:dyDescent="0.2"/>
    <row r="35625" x14ac:dyDescent="0.2"/>
    <row r="35626" x14ac:dyDescent="0.2"/>
    <row r="35627" x14ac:dyDescent="0.2"/>
    <row r="35628" x14ac:dyDescent="0.2"/>
    <row r="35629" x14ac:dyDescent="0.2"/>
    <row r="35630" x14ac:dyDescent="0.2"/>
    <row r="35631" x14ac:dyDescent="0.2"/>
    <row r="35632" x14ac:dyDescent="0.2"/>
    <row r="35633" x14ac:dyDescent="0.2"/>
    <row r="35634" x14ac:dyDescent="0.2"/>
    <row r="35635" x14ac:dyDescent="0.2"/>
    <row r="35636" x14ac:dyDescent="0.2"/>
    <row r="35637" x14ac:dyDescent="0.2"/>
    <row r="35638" x14ac:dyDescent="0.2"/>
    <row r="35639" x14ac:dyDescent="0.2"/>
    <row r="35640" x14ac:dyDescent="0.2"/>
    <row r="35641" x14ac:dyDescent="0.2"/>
    <row r="35642" x14ac:dyDescent="0.2"/>
    <row r="35643" x14ac:dyDescent="0.2"/>
    <row r="35644" x14ac:dyDescent="0.2"/>
    <row r="35645" x14ac:dyDescent="0.2"/>
    <row r="35646" x14ac:dyDescent="0.2"/>
    <row r="35647" x14ac:dyDescent="0.2"/>
    <row r="35648" x14ac:dyDescent="0.2"/>
    <row r="35649" x14ac:dyDescent="0.2"/>
    <row r="35650" x14ac:dyDescent="0.2"/>
    <row r="35651" x14ac:dyDescent="0.2"/>
    <row r="35652" x14ac:dyDescent="0.2"/>
    <row r="35653" x14ac:dyDescent="0.2"/>
    <row r="35654" x14ac:dyDescent="0.2"/>
    <row r="35655" x14ac:dyDescent="0.2"/>
    <row r="35656" x14ac:dyDescent="0.2"/>
    <row r="35657" x14ac:dyDescent="0.2"/>
    <row r="35658" x14ac:dyDescent="0.2"/>
    <row r="35659" x14ac:dyDescent="0.2"/>
    <row r="35660" x14ac:dyDescent="0.2"/>
    <row r="35661" x14ac:dyDescent="0.2"/>
    <row r="35662" x14ac:dyDescent="0.2"/>
    <row r="35663" x14ac:dyDescent="0.2"/>
    <row r="35664" x14ac:dyDescent="0.2"/>
    <row r="35665" x14ac:dyDescent="0.2"/>
    <row r="35666" x14ac:dyDescent="0.2"/>
    <row r="35667" x14ac:dyDescent="0.2"/>
    <row r="35668" x14ac:dyDescent="0.2"/>
    <row r="35669" x14ac:dyDescent="0.2"/>
    <row r="35670" x14ac:dyDescent="0.2"/>
    <row r="35671" x14ac:dyDescent="0.2"/>
    <row r="35672" x14ac:dyDescent="0.2"/>
    <row r="35673" x14ac:dyDescent="0.2"/>
    <row r="35674" x14ac:dyDescent="0.2"/>
    <row r="35675" x14ac:dyDescent="0.2"/>
    <row r="35676" x14ac:dyDescent="0.2"/>
    <row r="35677" x14ac:dyDescent="0.2"/>
    <row r="35678" x14ac:dyDescent="0.2"/>
    <row r="35679" x14ac:dyDescent="0.2"/>
    <row r="35680" x14ac:dyDescent="0.2"/>
    <row r="35681" x14ac:dyDescent="0.2"/>
    <row r="35682" x14ac:dyDescent="0.2"/>
    <row r="35683" x14ac:dyDescent="0.2"/>
    <row r="35684" x14ac:dyDescent="0.2"/>
    <row r="35685" x14ac:dyDescent="0.2"/>
    <row r="35686" x14ac:dyDescent="0.2"/>
    <row r="35687" x14ac:dyDescent="0.2"/>
    <row r="35688" x14ac:dyDescent="0.2"/>
    <row r="35689" x14ac:dyDescent="0.2"/>
    <row r="35690" x14ac:dyDescent="0.2"/>
    <row r="35691" x14ac:dyDescent="0.2"/>
    <row r="35692" x14ac:dyDescent="0.2"/>
    <row r="35693" x14ac:dyDescent="0.2"/>
    <row r="35694" x14ac:dyDescent="0.2"/>
    <row r="35695" x14ac:dyDescent="0.2"/>
    <row r="35696" x14ac:dyDescent="0.2"/>
    <row r="35697" x14ac:dyDescent="0.2"/>
    <row r="35698" x14ac:dyDescent="0.2"/>
    <row r="35699" x14ac:dyDescent="0.2"/>
    <row r="35700" x14ac:dyDescent="0.2"/>
    <row r="35701" x14ac:dyDescent="0.2"/>
    <row r="35702" x14ac:dyDescent="0.2"/>
    <row r="35703" x14ac:dyDescent="0.2"/>
    <row r="35704" x14ac:dyDescent="0.2"/>
    <row r="35705" x14ac:dyDescent="0.2"/>
    <row r="35706" x14ac:dyDescent="0.2"/>
    <row r="35707" x14ac:dyDescent="0.2"/>
    <row r="35708" x14ac:dyDescent="0.2"/>
    <row r="35709" x14ac:dyDescent="0.2"/>
    <row r="35710" x14ac:dyDescent="0.2"/>
    <row r="35711" x14ac:dyDescent="0.2"/>
    <row r="35712" x14ac:dyDescent="0.2"/>
    <row r="35713" x14ac:dyDescent="0.2"/>
    <row r="35714" x14ac:dyDescent="0.2"/>
    <row r="35715" x14ac:dyDescent="0.2"/>
    <row r="35716" x14ac:dyDescent="0.2"/>
    <row r="35717" x14ac:dyDescent="0.2"/>
    <row r="35718" x14ac:dyDescent="0.2"/>
    <row r="35719" x14ac:dyDescent="0.2"/>
    <row r="35720" x14ac:dyDescent="0.2"/>
    <row r="35721" x14ac:dyDescent="0.2"/>
    <row r="35722" x14ac:dyDescent="0.2"/>
    <row r="35723" x14ac:dyDescent="0.2"/>
    <row r="35724" x14ac:dyDescent="0.2"/>
    <row r="35725" x14ac:dyDescent="0.2"/>
    <row r="35726" x14ac:dyDescent="0.2"/>
    <row r="35727" x14ac:dyDescent="0.2"/>
    <row r="35728" x14ac:dyDescent="0.2"/>
    <row r="35729" x14ac:dyDescent="0.2"/>
    <row r="35730" x14ac:dyDescent="0.2"/>
    <row r="35731" x14ac:dyDescent="0.2"/>
    <row r="35732" x14ac:dyDescent="0.2"/>
    <row r="35733" x14ac:dyDescent="0.2"/>
    <row r="35734" x14ac:dyDescent="0.2"/>
    <row r="35735" x14ac:dyDescent="0.2"/>
    <row r="35736" x14ac:dyDescent="0.2"/>
    <row r="35737" x14ac:dyDescent="0.2"/>
    <row r="35738" x14ac:dyDescent="0.2"/>
    <row r="35739" x14ac:dyDescent="0.2"/>
    <row r="35740" x14ac:dyDescent="0.2"/>
    <row r="35741" x14ac:dyDescent="0.2"/>
    <row r="35742" x14ac:dyDescent="0.2"/>
    <row r="35743" x14ac:dyDescent="0.2"/>
    <row r="35744" x14ac:dyDescent="0.2"/>
    <row r="35745" x14ac:dyDescent="0.2"/>
    <row r="35746" x14ac:dyDescent="0.2"/>
    <row r="35747" x14ac:dyDescent="0.2"/>
    <row r="35748" x14ac:dyDescent="0.2"/>
    <row r="35749" x14ac:dyDescent="0.2"/>
    <row r="35750" x14ac:dyDescent="0.2"/>
    <row r="35751" x14ac:dyDescent="0.2"/>
    <row r="35752" x14ac:dyDescent="0.2"/>
    <row r="35753" x14ac:dyDescent="0.2"/>
    <row r="35754" x14ac:dyDescent="0.2"/>
    <row r="35755" x14ac:dyDescent="0.2"/>
    <row r="35756" x14ac:dyDescent="0.2"/>
    <row r="35757" x14ac:dyDescent="0.2"/>
    <row r="35758" x14ac:dyDescent="0.2"/>
    <row r="35759" x14ac:dyDescent="0.2"/>
    <row r="35760" x14ac:dyDescent="0.2"/>
    <row r="35761" x14ac:dyDescent="0.2"/>
    <row r="35762" x14ac:dyDescent="0.2"/>
    <row r="35763" x14ac:dyDescent="0.2"/>
    <row r="35764" x14ac:dyDescent="0.2"/>
    <row r="35765" x14ac:dyDescent="0.2"/>
    <row r="35766" x14ac:dyDescent="0.2"/>
    <row r="35767" x14ac:dyDescent="0.2"/>
    <row r="35768" x14ac:dyDescent="0.2"/>
    <row r="35769" x14ac:dyDescent="0.2"/>
    <row r="35770" x14ac:dyDescent="0.2"/>
    <row r="35771" x14ac:dyDescent="0.2"/>
    <row r="35772" x14ac:dyDescent="0.2"/>
    <row r="35773" x14ac:dyDescent="0.2"/>
    <row r="35774" x14ac:dyDescent="0.2"/>
    <row r="35775" x14ac:dyDescent="0.2"/>
    <row r="35776" x14ac:dyDescent="0.2"/>
    <row r="35777" x14ac:dyDescent="0.2"/>
    <row r="35778" x14ac:dyDescent="0.2"/>
    <row r="35779" x14ac:dyDescent="0.2"/>
    <row r="35780" x14ac:dyDescent="0.2"/>
    <row r="35781" x14ac:dyDescent="0.2"/>
    <row r="35782" x14ac:dyDescent="0.2"/>
    <row r="35783" x14ac:dyDescent="0.2"/>
    <row r="35784" x14ac:dyDescent="0.2"/>
    <row r="35785" x14ac:dyDescent="0.2"/>
    <row r="35786" x14ac:dyDescent="0.2"/>
    <row r="35787" x14ac:dyDescent="0.2"/>
    <row r="35788" x14ac:dyDescent="0.2"/>
    <row r="35789" x14ac:dyDescent="0.2"/>
    <row r="35790" x14ac:dyDescent="0.2"/>
    <row r="35791" x14ac:dyDescent="0.2"/>
    <row r="35792" x14ac:dyDescent="0.2"/>
    <row r="35793" x14ac:dyDescent="0.2"/>
    <row r="35794" x14ac:dyDescent="0.2"/>
    <row r="35795" x14ac:dyDescent="0.2"/>
    <row r="35796" x14ac:dyDescent="0.2"/>
    <row r="35797" x14ac:dyDescent="0.2"/>
    <row r="35798" x14ac:dyDescent="0.2"/>
    <row r="35799" x14ac:dyDescent="0.2"/>
    <row r="35800" x14ac:dyDescent="0.2"/>
    <row r="35801" x14ac:dyDescent="0.2"/>
    <row r="35802" x14ac:dyDescent="0.2"/>
    <row r="35803" x14ac:dyDescent="0.2"/>
    <row r="35804" x14ac:dyDescent="0.2"/>
    <row r="35805" x14ac:dyDescent="0.2"/>
    <row r="35806" x14ac:dyDescent="0.2"/>
    <row r="35807" x14ac:dyDescent="0.2"/>
    <row r="35808" x14ac:dyDescent="0.2"/>
    <row r="35809" x14ac:dyDescent="0.2"/>
    <row r="35810" x14ac:dyDescent="0.2"/>
    <row r="35811" x14ac:dyDescent="0.2"/>
    <row r="35812" x14ac:dyDescent="0.2"/>
    <row r="35813" x14ac:dyDescent="0.2"/>
    <row r="35814" x14ac:dyDescent="0.2"/>
    <row r="35815" x14ac:dyDescent="0.2"/>
    <row r="35816" x14ac:dyDescent="0.2"/>
    <row r="35817" x14ac:dyDescent="0.2"/>
    <row r="35818" x14ac:dyDescent="0.2"/>
    <row r="35819" x14ac:dyDescent="0.2"/>
    <row r="35820" x14ac:dyDescent="0.2"/>
    <row r="35821" x14ac:dyDescent="0.2"/>
    <row r="35822" x14ac:dyDescent="0.2"/>
    <row r="35823" x14ac:dyDescent="0.2"/>
    <row r="35824" x14ac:dyDescent="0.2"/>
    <row r="35825" x14ac:dyDescent="0.2"/>
    <row r="35826" x14ac:dyDescent="0.2"/>
    <row r="35827" x14ac:dyDescent="0.2"/>
    <row r="35828" x14ac:dyDescent="0.2"/>
    <row r="35829" x14ac:dyDescent="0.2"/>
    <row r="35830" x14ac:dyDescent="0.2"/>
    <row r="35831" x14ac:dyDescent="0.2"/>
    <row r="35832" x14ac:dyDescent="0.2"/>
    <row r="35833" x14ac:dyDescent="0.2"/>
    <row r="35834" x14ac:dyDescent="0.2"/>
    <row r="35835" x14ac:dyDescent="0.2"/>
    <row r="35836" x14ac:dyDescent="0.2"/>
    <row r="35837" x14ac:dyDescent="0.2"/>
    <row r="35838" x14ac:dyDescent="0.2"/>
    <row r="35839" x14ac:dyDescent="0.2"/>
    <row r="35840" x14ac:dyDescent="0.2"/>
    <row r="35841" x14ac:dyDescent="0.2"/>
    <row r="35842" x14ac:dyDescent="0.2"/>
    <row r="35843" x14ac:dyDescent="0.2"/>
    <row r="35844" x14ac:dyDescent="0.2"/>
    <row r="35845" x14ac:dyDescent="0.2"/>
    <row r="35846" x14ac:dyDescent="0.2"/>
    <row r="35847" x14ac:dyDescent="0.2"/>
    <row r="35848" x14ac:dyDescent="0.2"/>
    <row r="35849" x14ac:dyDescent="0.2"/>
    <row r="35850" x14ac:dyDescent="0.2"/>
    <row r="35851" x14ac:dyDescent="0.2"/>
    <row r="35852" x14ac:dyDescent="0.2"/>
    <row r="35853" x14ac:dyDescent="0.2"/>
    <row r="35854" x14ac:dyDescent="0.2"/>
    <row r="35855" x14ac:dyDescent="0.2"/>
    <row r="35856" x14ac:dyDescent="0.2"/>
    <row r="35857" x14ac:dyDescent="0.2"/>
    <row r="35858" x14ac:dyDescent="0.2"/>
    <row r="35859" x14ac:dyDescent="0.2"/>
    <row r="35860" x14ac:dyDescent="0.2"/>
    <row r="35861" x14ac:dyDescent="0.2"/>
    <row r="35862" x14ac:dyDescent="0.2"/>
    <row r="35863" x14ac:dyDescent="0.2"/>
    <row r="35864" x14ac:dyDescent="0.2"/>
    <row r="35865" x14ac:dyDescent="0.2"/>
    <row r="35866" x14ac:dyDescent="0.2"/>
    <row r="35867" x14ac:dyDescent="0.2"/>
    <row r="35868" x14ac:dyDescent="0.2"/>
    <row r="35869" x14ac:dyDescent="0.2"/>
    <row r="35870" x14ac:dyDescent="0.2"/>
    <row r="35871" x14ac:dyDescent="0.2"/>
    <row r="35872" x14ac:dyDescent="0.2"/>
    <row r="35873" x14ac:dyDescent="0.2"/>
    <row r="35874" x14ac:dyDescent="0.2"/>
    <row r="35875" x14ac:dyDescent="0.2"/>
    <row r="35876" x14ac:dyDescent="0.2"/>
    <row r="35877" x14ac:dyDescent="0.2"/>
    <row r="35878" x14ac:dyDescent="0.2"/>
    <row r="35879" x14ac:dyDescent="0.2"/>
    <row r="35880" x14ac:dyDescent="0.2"/>
    <row r="35881" x14ac:dyDescent="0.2"/>
    <row r="35882" x14ac:dyDescent="0.2"/>
    <row r="35883" x14ac:dyDescent="0.2"/>
    <row r="35884" x14ac:dyDescent="0.2"/>
    <row r="35885" x14ac:dyDescent="0.2"/>
    <row r="35886" x14ac:dyDescent="0.2"/>
    <row r="35887" x14ac:dyDescent="0.2"/>
    <row r="35888" x14ac:dyDescent="0.2"/>
    <row r="35889" x14ac:dyDescent="0.2"/>
    <row r="35890" x14ac:dyDescent="0.2"/>
    <row r="35891" x14ac:dyDescent="0.2"/>
    <row r="35892" x14ac:dyDescent="0.2"/>
    <row r="35893" x14ac:dyDescent="0.2"/>
    <row r="35894" x14ac:dyDescent="0.2"/>
    <row r="35895" x14ac:dyDescent="0.2"/>
    <row r="35896" x14ac:dyDescent="0.2"/>
    <row r="35897" x14ac:dyDescent="0.2"/>
    <row r="35898" x14ac:dyDescent="0.2"/>
    <row r="35899" x14ac:dyDescent="0.2"/>
    <row r="35900" x14ac:dyDescent="0.2"/>
    <row r="35901" x14ac:dyDescent="0.2"/>
    <row r="35902" x14ac:dyDescent="0.2"/>
    <row r="35903" x14ac:dyDescent="0.2"/>
    <row r="35904" x14ac:dyDescent="0.2"/>
    <row r="35905" x14ac:dyDescent="0.2"/>
    <row r="35906" x14ac:dyDescent="0.2"/>
    <row r="35907" x14ac:dyDescent="0.2"/>
    <row r="35908" x14ac:dyDescent="0.2"/>
    <row r="35909" x14ac:dyDescent="0.2"/>
    <row r="35910" x14ac:dyDescent="0.2"/>
    <row r="35911" x14ac:dyDescent="0.2"/>
    <row r="35912" x14ac:dyDescent="0.2"/>
    <row r="35913" x14ac:dyDescent="0.2"/>
    <row r="35914" x14ac:dyDescent="0.2"/>
    <row r="35915" x14ac:dyDescent="0.2"/>
    <row r="35916" x14ac:dyDescent="0.2"/>
    <row r="35917" x14ac:dyDescent="0.2"/>
    <row r="35918" x14ac:dyDescent="0.2"/>
    <row r="35919" x14ac:dyDescent="0.2"/>
    <row r="35920" x14ac:dyDescent="0.2"/>
    <row r="35921" x14ac:dyDescent="0.2"/>
    <row r="35922" x14ac:dyDescent="0.2"/>
    <row r="35923" x14ac:dyDescent="0.2"/>
    <row r="35924" x14ac:dyDescent="0.2"/>
    <row r="35925" x14ac:dyDescent="0.2"/>
    <row r="35926" x14ac:dyDescent="0.2"/>
    <row r="35927" x14ac:dyDescent="0.2"/>
    <row r="35928" x14ac:dyDescent="0.2"/>
    <row r="35929" x14ac:dyDescent="0.2"/>
    <row r="35930" x14ac:dyDescent="0.2"/>
    <row r="35931" x14ac:dyDescent="0.2"/>
    <row r="35932" x14ac:dyDescent="0.2"/>
    <row r="35933" x14ac:dyDescent="0.2"/>
    <row r="35934" x14ac:dyDescent="0.2"/>
    <row r="35935" x14ac:dyDescent="0.2"/>
    <row r="35936" x14ac:dyDescent="0.2"/>
    <row r="35937" x14ac:dyDescent="0.2"/>
    <row r="35938" x14ac:dyDescent="0.2"/>
    <row r="35939" x14ac:dyDescent="0.2"/>
    <row r="35940" x14ac:dyDescent="0.2"/>
    <row r="35941" x14ac:dyDescent="0.2"/>
    <row r="35942" x14ac:dyDescent="0.2"/>
    <row r="35943" x14ac:dyDescent="0.2"/>
    <row r="35944" x14ac:dyDescent="0.2"/>
    <row r="35945" x14ac:dyDescent="0.2"/>
    <row r="35946" x14ac:dyDescent="0.2"/>
    <row r="35947" x14ac:dyDescent="0.2"/>
    <row r="35948" x14ac:dyDescent="0.2"/>
    <row r="35949" x14ac:dyDescent="0.2"/>
    <row r="35950" x14ac:dyDescent="0.2"/>
    <row r="35951" x14ac:dyDescent="0.2"/>
    <row r="35952" x14ac:dyDescent="0.2"/>
    <row r="35953" x14ac:dyDescent="0.2"/>
    <row r="35954" x14ac:dyDescent="0.2"/>
    <row r="35955" x14ac:dyDescent="0.2"/>
    <row r="35956" x14ac:dyDescent="0.2"/>
    <row r="35957" x14ac:dyDescent="0.2"/>
    <row r="35958" x14ac:dyDescent="0.2"/>
    <row r="35959" x14ac:dyDescent="0.2"/>
    <row r="35960" x14ac:dyDescent="0.2"/>
    <row r="35961" x14ac:dyDescent="0.2"/>
    <row r="35962" x14ac:dyDescent="0.2"/>
    <row r="35963" x14ac:dyDescent="0.2"/>
    <row r="35964" x14ac:dyDescent="0.2"/>
    <row r="35965" x14ac:dyDescent="0.2"/>
    <row r="35966" x14ac:dyDescent="0.2"/>
    <row r="35967" x14ac:dyDescent="0.2"/>
    <row r="35968" x14ac:dyDescent="0.2"/>
    <row r="35969" x14ac:dyDescent="0.2"/>
    <row r="35970" x14ac:dyDescent="0.2"/>
    <row r="35971" x14ac:dyDescent="0.2"/>
    <row r="35972" x14ac:dyDescent="0.2"/>
    <row r="35973" x14ac:dyDescent="0.2"/>
    <row r="35974" x14ac:dyDescent="0.2"/>
    <row r="35975" x14ac:dyDescent="0.2"/>
    <row r="35976" x14ac:dyDescent="0.2"/>
    <row r="35977" x14ac:dyDescent="0.2"/>
    <row r="35978" x14ac:dyDescent="0.2"/>
    <row r="35979" x14ac:dyDescent="0.2"/>
    <row r="35980" x14ac:dyDescent="0.2"/>
    <row r="35981" x14ac:dyDescent="0.2"/>
    <row r="35982" x14ac:dyDescent="0.2"/>
    <row r="35983" x14ac:dyDescent="0.2"/>
    <row r="35984" x14ac:dyDescent="0.2"/>
    <row r="35985" x14ac:dyDescent="0.2"/>
    <row r="35986" x14ac:dyDescent="0.2"/>
    <row r="35987" x14ac:dyDescent="0.2"/>
    <row r="35988" x14ac:dyDescent="0.2"/>
    <row r="35989" x14ac:dyDescent="0.2"/>
    <row r="35990" x14ac:dyDescent="0.2"/>
    <row r="35991" x14ac:dyDescent="0.2"/>
    <row r="35992" x14ac:dyDescent="0.2"/>
    <row r="35993" x14ac:dyDescent="0.2"/>
    <row r="35994" x14ac:dyDescent="0.2"/>
    <row r="35995" x14ac:dyDescent="0.2"/>
    <row r="35996" x14ac:dyDescent="0.2"/>
    <row r="35997" x14ac:dyDescent="0.2"/>
    <row r="35998" x14ac:dyDescent="0.2"/>
    <row r="35999" x14ac:dyDescent="0.2"/>
    <row r="36000" x14ac:dyDescent="0.2"/>
    <row r="36001" x14ac:dyDescent="0.2"/>
    <row r="36002" x14ac:dyDescent="0.2"/>
    <row r="36003" x14ac:dyDescent="0.2"/>
    <row r="36004" x14ac:dyDescent="0.2"/>
    <row r="36005" x14ac:dyDescent="0.2"/>
    <row r="36006" x14ac:dyDescent="0.2"/>
    <row r="36007" x14ac:dyDescent="0.2"/>
    <row r="36008" x14ac:dyDescent="0.2"/>
    <row r="36009" x14ac:dyDescent="0.2"/>
    <row r="36010" x14ac:dyDescent="0.2"/>
    <row r="36011" x14ac:dyDescent="0.2"/>
    <row r="36012" x14ac:dyDescent="0.2"/>
    <row r="36013" x14ac:dyDescent="0.2"/>
    <row r="36014" x14ac:dyDescent="0.2"/>
    <row r="36015" x14ac:dyDescent="0.2"/>
    <row r="36016" x14ac:dyDescent="0.2"/>
    <row r="36017" x14ac:dyDescent="0.2"/>
    <row r="36018" x14ac:dyDescent="0.2"/>
    <row r="36019" x14ac:dyDescent="0.2"/>
    <row r="36020" x14ac:dyDescent="0.2"/>
    <row r="36021" x14ac:dyDescent="0.2"/>
    <row r="36022" x14ac:dyDescent="0.2"/>
    <row r="36023" x14ac:dyDescent="0.2"/>
    <row r="36024" x14ac:dyDescent="0.2"/>
    <row r="36025" x14ac:dyDescent="0.2"/>
    <row r="36026" x14ac:dyDescent="0.2"/>
    <row r="36027" x14ac:dyDescent="0.2"/>
    <row r="36028" x14ac:dyDescent="0.2"/>
    <row r="36029" x14ac:dyDescent="0.2"/>
    <row r="36030" x14ac:dyDescent="0.2"/>
    <row r="36031" x14ac:dyDescent="0.2"/>
    <row r="36032" x14ac:dyDescent="0.2"/>
    <row r="36033" x14ac:dyDescent="0.2"/>
    <row r="36034" x14ac:dyDescent="0.2"/>
    <row r="36035" x14ac:dyDescent="0.2"/>
    <row r="36036" x14ac:dyDescent="0.2"/>
    <row r="36037" x14ac:dyDescent="0.2"/>
    <row r="36038" x14ac:dyDescent="0.2"/>
    <row r="36039" x14ac:dyDescent="0.2"/>
    <row r="36040" x14ac:dyDescent="0.2"/>
    <row r="36041" x14ac:dyDescent="0.2"/>
    <row r="36042" x14ac:dyDescent="0.2"/>
    <row r="36043" x14ac:dyDescent="0.2"/>
    <row r="36044" x14ac:dyDescent="0.2"/>
    <row r="36045" x14ac:dyDescent="0.2"/>
    <row r="36046" x14ac:dyDescent="0.2"/>
    <row r="36047" x14ac:dyDescent="0.2"/>
    <row r="36048" x14ac:dyDescent="0.2"/>
    <row r="36049" x14ac:dyDescent="0.2"/>
    <row r="36050" x14ac:dyDescent="0.2"/>
    <row r="36051" x14ac:dyDescent="0.2"/>
    <row r="36052" x14ac:dyDescent="0.2"/>
    <row r="36053" x14ac:dyDescent="0.2"/>
    <row r="36054" x14ac:dyDescent="0.2"/>
    <row r="36055" x14ac:dyDescent="0.2"/>
    <row r="36056" x14ac:dyDescent="0.2"/>
    <row r="36057" x14ac:dyDescent="0.2"/>
    <row r="36058" x14ac:dyDescent="0.2"/>
    <row r="36059" x14ac:dyDescent="0.2"/>
    <row r="36060" x14ac:dyDescent="0.2"/>
    <row r="36061" x14ac:dyDescent="0.2"/>
    <row r="36062" x14ac:dyDescent="0.2"/>
    <row r="36063" x14ac:dyDescent="0.2"/>
    <row r="36064" x14ac:dyDescent="0.2"/>
    <row r="36065" x14ac:dyDescent="0.2"/>
    <row r="36066" x14ac:dyDescent="0.2"/>
    <row r="36067" x14ac:dyDescent="0.2"/>
    <row r="36068" x14ac:dyDescent="0.2"/>
    <row r="36069" x14ac:dyDescent="0.2"/>
    <row r="36070" x14ac:dyDescent="0.2"/>
    <row r="36071" x14ac:dyDescent="0.2"/>
    <row r="36072" x14ac:dyDescent="0.2"/>
    <row r="36073" x14ac:dyDescent="0.2"/>
    <row r="36074" x14ac:dyDescent="0.2"/>
    <row r="36075" x14ac:dyDescent="0.2"/>
    <row r="36076" x14ac:dyDescent="0.2"/>
    <row r="36077" x14ac:dyDescent="0.2"/>
    <row r="36078" x14ac:dyDescent="0.2"/>
    <row r="36079" x14ac:dyDescent="0.2"/>
    <row r="36080" x14ac:dyDescent="0.2"/>
    <row r="36081" x14ac:dyDescent="0.2"/>
    <row r="36082" x14ac:dyDescent="0.2"/>
    <row r="36083" x14ac:dyDescent="0.2"/>
    <row r="36084" x14ac:dyDescent="0.2"/>
    <row r="36085" x14ac:dyDescent="0.2"/>
    <row r="36086" x14ac:dyDescent="0.2"/>
    <row r="36087" x14ac:dyDescent="0.2"/>
    <row r="36088" x14ac:dyDescent="0.2"/>
    <row r="36089" x14ac:dyDescent="0.2"/>
    <row r="36090" x14ac:dyDescent="0.2"/>
    <row r="36091" x14ac:dyDescent="0.2"/>
    <row r="36092" x14ac:dyDescent="0.2"/>
    <row r="36093" x14ac:dyDescent="0.2"/>
    <row r="36094" x14ac:dyDescent="0.2"/>
    <row r="36095" x14ac:dyDescent="0.2"/>
    <row r="36096" x14ac:dyDescent="0.2"/>
    <row r="36097" x14ac:dyDescent="0.2"/>
    <row r="36098" x14ac:dyDescent="0.2"/>
    <row r="36099" x14ac:dyDescent="0.2"/>
    <row r="36100" x14ac:dyDescent="0.2"/>
    <row r="36101" x14ac:dyDescent="0.2"/>
    <row r="36102" x14ac:dyDescent="0.2"/>
    <row r="36103" x14ac:dyDescent="0.2"/>
    <row r="36104" x14ac:dyDescent="0.2"/>
    <row r="36105" x14ac:dyDescent="0.2"/>
    <row r="36106" x14ac:dyDescent="0.2"/>
    <row r="36107" x14ac:dyDescent="0.2"/>
    <row r="36108" x14ac:dyDescent="0.2"/>
    <row r="36109" x14ac:dyDescent="0.2"/>
    <row r="36110" x14ac:dyDescent="0.2"/>
    <row r="36111" x14ac:dyDescent="0.2"/>
    <row r="36112" x14ac:dyDescent="0.2"/>
    <row r="36113" x14ac:dyDescent="0.2"/>
    <row r="36114" x14ac:dyDescent="0.2"/>
    <row r="36115" x14ac:dyDescent="0.2"/>
    <row r="36116" x14ac:dyDescent="0.2"/>
    <row r="36117" x14ac:dyDescent="0.2"/>
    <row r="36118" x14ac:dyDescent="0.2"/>
    <row r="36119" x14ac:dyDescent="0.2"/>
    <row r="36120" x14ac:dyDescent="0.2"/>
    <row r="36121" x14ac:dyDescent="0.2"/>
    <row r="36122" x14ac:dyDescent="0.2"/>
    <row r="36123" x14ac:dyDescent="0.2"/>
    <row r="36124" x14ac:dyDescent="0.2"/>
    <row r="36125" x14ac:dyDescent="0.2"/>
    <row r="36126" x14ac:dyDescent="0.2"/>
    <row r="36127" x14ac:dyDescent="0.2"/>
    <row r="36128" x14ac:dyDescent="0.2"/>
    <row r="36129" x14ac:dyDescent="0.2"/>
    <row r="36130" x14ac:dyDescent="0.2"/>
    <row r="36131" x14ac:dyDescent="0.2"/>
    <row r="36132" x14ac:dyDescent="0.2"/>
    <row r="36133" x14ac:dyDescent="0.2"/>
    <row r="36134" x14ac:dyDescent="0.2"/>
    <row r="36135" x14ac:dyDescent="0.2"/>
    <row r="36136" x14ac:dyDescent="0.2"/>
    <row r="36137" x14ac:dyDescent="0.2"/>
    <row r="36138" x14ac:dyDescent="0.2"/>
    <row r="36139" x14ac:dyDescent="0.2"/>
    <row r="36140" x14ac:dyDescent="0.2"/>
    <row r="36141" x14ac:dyDescent="0.2"/>
    <row r="36142" x14ac:dyDescent="0.2"/>
    <row r="36143" x14ac:dyDescent="0.2"/>
    <row r="36144" x14ac:dyDescent="0.2"/>
    <row r="36145" x14ac:dyDescent="0.2"/>
    <row r="36146" x14ac:dyDescent="0.2"/>
    <row r="36147" x14ac:dyDescent="0.2"/>
    <row r="36148" x14ac:dyDescent="0.2"/>
    <row r="36149" x14ac:dyDescent="0.2"/>
    <row r="36150" x14ac:dyDescent="0.2"/>
    <row r="36151" x14ac:dyDescent="0.2"/>
    <row r="36152" x14ac:dyDescent="0.2"/>
    <row r="36153" x14ac:dyDescent="0.2"/>
    <row r="36154" x14ac:dyDescent="0.2"/>
    <row r="36155" x14ac:dyDescent="0.2"/>
    <row r="36156" x14ac:dyDescent="0.2"/>
    <row r="36157" x14ac:dyDescent="0.2"/>
    <row r="36158" x14ac:dyDescent="0.2"/>
    <row r="36159" x14ac:dyDescent="0.2"/>
    <row r="36160" x14ac:dyDescent="0.2"/>
    <row r="36161" x14ac:dyDescent="0.2"/>
    <row r="36162" x14ac:dyDescent="0.2"/>
    <row r="36163" x14ac:dyDescent="0.2"/>
    <row r="36164" x14ac:dyDescent="0.2"/>
    <row r="36165" x14ac:dyDescent="0.2"/>
    <row r="36166" x14ac:dyDescent="0.2"/>
    <row r="36167" x14ac:dyDescent="0.2"/>
    <row r="36168" x14ac:dyDescent="0.2"/>
    <row r="36169" x14ac:dyDescent="0.2"/>
    <row r="36170" x14ac:dyDescent="0.2"/>
    <row r="36171" x14ac:dyDescent="0.2"/>
    <row r="36172" x14ac:dyDescent="0.2"/>
    <row r="36173" x14ac:dyDescent="0.2"/>
    <row r="36174" x14ac:dyDescent="0.2"/>
    <row r="36175" x14ac:dyDescent="0.2"/>
    <row r="36176" x14ac:dyDescent="0.2"/>
    <row r="36177" x14ac:dyDescent="0.2"/>
    <row r="36178" x14ac:dyDescent="0.2"/>
    <row r="36179" x14ac:dyDescent="0.2"/>
    <row r="36180" x14ac:dyDescent="0.2"/>
    <row r="36181" x14ac:dyDescent="0.2"/>
    <row r="36182" x14ac:dyDescent="0.2"/>
    <row r="36183" x14ac:dyDescent="0.2"/>
    <row r="36184" x14ac:dyDescent="0.2"/>
    <row r="36185" x14ac:dyDescent="0.2"/>
    <row r="36186" x14ac:dyDescent="0.2"/>
    <row r="36187" x14ac:dyDescent="0.2"/>
    <row r="36188" x14ac:dyDescent="0.2"/>
    <row r="36189" x14ac:dyDescent="0.2"/>
    <row r="36190" x14ac:dyDescent="0.2"/>
    <row r="36191" x14ac:dyDescent="0.2"/>
    <row r="36192" x14ac:dyDescent="0.2"/>
    <row r="36193" x14ac:dyDescent="0.2"/>
    <row r="36194" x14ac:dyDescent="0.2"/>
    <row r="36195" x14ac:dyDescent="0.2"/>
    <row r="36196" x14ac:dyDescent="0.2"/>
    <row r="36197" x14ac:dyDescent="0.2"/>
    <row r="36198" x14ac:dyDescent="0.2"/>
    <row r="36199" x14ac:dyDescent="0.2"/>
    <row r="36200" x14ac:dyDescent="0.2"/>
    <row r="36201" x14ac:dyDescent="0.2"/>
    <row r="36202" x14ac:dyDescent="0.2"/>
    <row r="36203" x14ac:dyDescent="0.2"/>
    <row r="36204" x14ac:dyDescent="0.2"/>
    <row r="36205" x14ac:dyDescent="0.2"/>
    <row r="36206" x14ac:dyDescent="0.2"/>
    <row r="36207" x14ac:dyDescent="0.2"/>
    <row r="36208" x14ac:dyDescent="0.2"/>
    <row r="36209" x14ac:dyDescent="0.2"/>
    <row r="36210" x14ac:dyDescent="0.2"/>
    <row r="36211" x14ac:dyDescent="0.2"/>
    <row r="36212" x14ac:dyDescent="0.2"/>
    <row r="36213" x14ac:dyDescent="0.2"/>
    <row r="36214" x14ac:dyDescent="0.2"/>
    <row r="36215" x14ac:dyDescent="0.2"/>
    <row r="36216" x14ac:dyDescent="0.2"/>
    <row r="36217" x14ac:dyDescent="0.2"/>
    <row r="36218" x14ac:dyDescent="0.2"/>
    <row r="36219" x14ac:dyDescent="0.2"/>
    <row r="36220" x14ac:dyDescent="0.2"/>
    <row r="36221" x14ac:dyDescent="0.2"/>
    <row r="36222" x14ac:dyDescent="0.2"/>
    <row r="36223" x14ac:dyDescent="0.2"/>
    <row r="36224" x14ac:dyDescent="0.2"/>
    <row r="36225" x14ac:dyDescent="0.2"/>
    <row r="36226" x14ac:dyDescent="0.2"/>
    <row r="36227" x14ac:dyDescent="0.2"/>
    <row r="36228" x14ac:dyDescent="0.2"/>
    <row r="36229" x14ac:dyDescent="0.2"/>
    <row r="36230" x14ac:dyDescent="0.2"/>
    <row r="36231" x14ac:dyDescent="0.2"/>
    <row r="36232" x14ac:dyDescent="0.2"/>
    <row r="36233" x14ac:dyDescent="0.2"/>
    <row r="36234" x14ac:dyDescent="0.2"/>
    <row r="36235" x14ac:dyDescent="0.2"/>
    <row r="36236" x14ac:dyDescent="0.2"/>
    <row r="36237" x14ac:dyDescent="0.2"/>
    <row r="36238" x14ac:dyDescent="0.2"/>
    <row r="36239" x14ac:dyDescent="0.2"/>
    <row r="36240" x14ac:dyDescent="0.2"/>
    <row r="36241" x14ac:dyDescent="0.2"/>
    <row r="36242" x14ac:dyDescent="0.2"/>
    <row r="36243" x14ac:dyDescent="0.2"/>
    <row r="36244" x14ac:dyDescent="0.2"/>
    <row r="36245" x14ac:dyDescent="0.2"/>
    <row r="36246" x14ac:dyDescent="0.2"/>
    <row r="36247" x14ac:dyDescent="0.2"/>
    <row r="36248" x14ac:dyDescent="0.2"/>
    <row r="36249" x14ac:dyDescent="0.2"/>
    <row r="36250" x14ac:dyDescent="0.2"/>
    <row r="36251" x14ac:dyDescent="0.2"/>
    <row r="36252" x14ac:dyDescent="0.2"/>
    <row r="36253" x14ac:dyDescent="0.2"/>
    <row r="36254" x14ac:dyDescent="0.2"/>
    <row r="36255" x14ac:dyDescent="0.2"/>
    <row r="36256" x14ac:dyDescent="0.2"/>
    <row r="36257" x14ac:dyDescent="0.2"/>
    <row r="36258" x14ac:dyDescent="0.2"/>
    <row r="36259" x14ac:dyDescent="0.2"/>
    <row r="36260" x14ac:dyDescent="0.2"/>
    <row r="36261" x14ac:dyDescent="0.2"/>
    <row r="36262" x14ac:dyDescent="0.2"/>
    <row r="36263" x14ac:dyDescent="0.2"/>
    <row r="36264" x14ac:dyDescent="0.2"/>
    <row r="36265" x14ac:dyDescent="0.2"/>
    <row r="36266" x14ac:dyDescent="0.2"/>
    <row r="36267" x14ac:dyDescent="0.2"/>
    <row r="36268" x14ac:dyDescent="0.2"/>
    <row r="36269" x14ac:dyDescent="0.2"/>
    <row r="36270" x14ac:dyDescent="0.2"/>
    <row r="36271" x14ac:dyDescent="0.2"/>
    <row r="36272" x14ac:dyDescent="0.2"/>
    <row r="36273" x14ac:dyDescent="0.2"/>
    <row r="36274" x14ac:dyDescent="0.2"/>
    <row r="36275" x14ac:dyDescent="0.2"/>
    <row r="36276" x14ac:dyDescent="0.2"/>
    <row r="36277" x14ac:dyDescent="0.2"/>
    <row r="36278" x14ac:dyDescent="0.2"/>
    <row r="36279" x14ac:dyDescent="0.2"/>
    <row r="36280" x14ac:dyDescent="0.2"/>
    <row r="36281" x14ac:dyDescent="0.2"/>
    <row r="36282" x14ac:dyDescent="0.2"/>
    <row r="36283" x14ac:dyDescent="0.2"/>
    <row r="36284" x14ac:dyDescent="0.2"/>
    <row r="36285" x14ac:dyDescent="0.2"/>
    <row r="36286" x14ac:dyDescent="0.2"/>
    <row r="36287" x14ac:dyDescent="0.2"/>
    <row r="36288" x14ac:dyDescent="0.2"/>
    <row r="36289" x14ac:dyDescent="0.2"/>
    <row r="36290" x14ac:dyDescent="0.2"/>
    <row r="36291" x14ac:dyDescent="0.2"/>
    <row r="36292" x14ac:dyDescent="0.2"/>
    <row r="36293" x14ac:dyDescent="0.2"/>
    <row r="36294" x14ac:dyDescent="0.2"/>
    <row r="36295" x14ac:dyDescent="0.2"/>
    <row r="36296" x14ac:dyDescent="0.2"/>
    <row r="36297" x14ac:dyDescent="0.2"/>
    <row r="36298" x14ac:dyDescent="0.2"/>
    <row r="36299" x14ac:dyDescent="0.2"/>
    <row r="36300" x14ac:dyDescent="0.2"/>
    <row r="36301" x14ac:dyDescent="0.2"/>
    <row r="36302" x14ac:dyDescent="0.2"/>
    <row r="36303" x14ac:dyDescent="0.2"/>
    <row r="36304" x14ac:dyDescent="0.2"/>
    <row r="36305" x14ac:dyDescent="0.2"/>
    <row r="36306" x14ac:dyDescent="0.2"/>
    <row r="36307" x14ac:dyDescent="0.2"/>
    <row r="36308" x14ac:dyDescent="0.2"/>
    <row r="36309" x14ac:dyDescent="0.2"/>
    <row r="36310" x14ac:dyDescent="0.2"/>
    <row r="36311" x14ac:dyDescent="0.2"/>
    <row r="36312" x14ac:dyDescent="0.2"/>
    <row r="36313" x14ac:dyDescent="0.2"/>
    <row r="36314" x14ac:dyDescent="0.2"/>
    <row r="36315" x14ac:dyDescent="0.2"/>
    <row r="36316" x14ac:dyDescent="0.2"/>
    <row r="36317" x14ac:dyDescent="0.2"/>
    <row r="36318" x14ac:dyDescent="0.2"/>
    <row r="36319" x14ac:dyDescent="0.2"/>
    <row r="36320" x14ac:dyDescent="0.2"/>
    <row r="36321" x14ac:dyDescent="0.2"/>
    <row r="36322" x14ac:dyDescent="0.2"/>
    <row r="36323" x14ac:dyDescent="0.2"/>
    <row r="36324" x14ac:dyDescent="0.2"/>
    <row r="36325" x14ac:dyDescent="0.2"/>
    <row r="36326" x14ac:dyDescent="0.2"/>
    <row r="36327" x14ac:dyDescent="0.2"/>
    <row r="36328" x14ac:dyDescent="0.2"/>
    <row r="36329" x14ac:dyDescent="0.2"/>
    <row r="36330" x14ac:dyDescent="0.2"/>
    <row r="36331" x14ac:dyDescent="0.2"/>
    <row r="36332" x14ac:dyDescent="0.2"/>
    <row r="36333" x14ac:dyDescent="0.2"/>
    <row r="36334" x14ac:dyDescent="0.2"/>
    <row r="36335" x14ac:dyDescent="0.2"/>
    <row r="36336" x14ac:dyDescent="0.2"/>
    <row r="36337" x14ac:dyDescent="0.2"/>
    <row r="36338" x14ac:dyDescent="0.2"/>
    <row r="36339" x14ac:dyDescent="0.2"/>
    <row r="36340" x14ac:dyDescent="0.2"/>
    <row r="36341" x14ac:dyDescent="0.2"/>
    <row r="36342" x14ac:dyDescent="0.2"/>
    <row r="36343" x14ac:dyDescent="0.2"/>
    <row r="36344" x14ac:dyDescent="0.2"/>
    <row r="36345" x14ac:dyDescent="0.2"/>
    <row r="36346" x14ac:dyDescent="0.2"/>
    <row r="36347" x14ac:dyDescent="0.2"/>
    <row r="36348" x14ac:dyDescent="0.2"/>
    <row r="36349" x14ac:dyDescent="0.2"/>
    <row r="36350" x14ac:dyDescent="0.2"/>
    <row r="36351" x14ac:dyDescent="0.2"/>
    <row r="36352" x14ac:dyDescent="0.2"/>
    <row r="36353" x14ac:dyDescent="0.2"/>
    <row r="36354" x14ac:dyDescent="0.2"/>
    <row r="36355" x14ac:dyDescent="0.2"/>
    <row r="36356" x14ac:dyDescent="0.2"/>
    <row r="36357" x14ac:dyDescent="0.2"/>
    <row r="36358" x14ac:dyDescent="0.2"/>
    <row r="36359" x14ac:dyDescent="0.2"/>
    <row r="36360" x14ac:dyDescent="0.2"/>
    <row r="36361" x14ac:dyDescent="0.2"/>
    <row r="36362" x14ac:dyDescent="0.2"/>
    <row r="36363" x14ac:dyDescent="0.2"/>
    <row r="36364" x14ac:dyDescent="0.2"/>
    <row r="36365" x14ac:dyDescent="0.2"/>
    <row r="36366" x14ac:dyDescent="0.2"/>
    <row r="36367" x14ac:dyDescent="0.2"/>
    <row r="36368" x14ac:dyDescent="0.2"/>
    <row r="36369" x14ac:dyDescent="0.2"/>
    <row r="36370" x14ac:dyDescent="0.2"/>
    <row r="36371" x14ac:dyDescent="0.2"/>
    <row r="36372" x14ac:dyDescent="0.2"/>
    <row r="36373" x14ac:dyDescent="0.2"/>
    <row r="36374" x14ac:dyDescent="0.2"/>
    <row r="36375" x14ac:dyDescent="0.2"/>
    <row r="36376" x14ac:dyDescent="0.2"/>
    <row r="36377" x14ac:dyDescent="0.2"/>
    <row r="36378" x14ac:dyDescent="0.2"/>
    <row r="36379" x14ac:dyDescent="0.2"/>
    <row r="36380" x14ac:dyDescent="0.2"/>
    <row r="36381" x14ac:dyDescent="0.2"/>
    <row r="36382" x14ac:dyDescent="0.2"/>
    <row r="36383" x14ac:dyDescent="0.2"/>
    <row r="36384" x14ac:dyDescent="0.2"/>
    <row r="36385" x14ac:dyDescent="0.2"/>
    <row r="36386" x14ac:dyDescent="0.2"/>
    <row r="36387" x14ac:dyDescent="0.2"/>
    <row r="36388" x14ac:dyDescent="0.2"/>
    <row r="36389" x14ac:dyDescent="0.2"/>
    <row r="36390" x14ac:dyDescent="0.2"/>
    <row r="36391" x14ac:dyDescent="0.2"/>
    <row r="36392" x14ac:dyDescent="0.2"/>
    <row r="36393" x14ac:dyDescent="0.2"/>
    <row r="36394" x14ac:dyDescent="0.2"/>
    <row r="36395" x14ac:dyDescent="0.2"/>
    <row r="36396" x14ac:dyDescent="0.2"/>
    <row r="36397" x14ac:dyDescent="0.2"/>
    <row r="36398" x14ac:dyDescent="0.2"/>
    <row r="36399" x14ac:dyDescent="0.2"/>
    <row r="36400" x14ac:dyDescent="0.2"/>
    <row r="36401" x14ac:dyDescent="0.2"/>
    <row r="36402" x14ac:dyDescent="0.2"/>
    <row r="36403" x14ac:dyDescent="0.2"/>
    <row r="36404" x14ac:dyDescent="0.2"/>
    <row r="36405" x14ac:dyDescent="0.2"/>
    <row r="36406" x14ac:dyDescent="0.2"/>
    <row r="36407" x14ac:dyDescent="0.2"/>
    <row r="36408" x14ac:dyDescent="0.2"/>
    <row r="36409" x14ac:dyDescent="0.2"/>
    <row r="36410" x14ac:dyDescent="0.2"/>
    <row r="36411" x14ac:dyDescent="0.2"/>
    <row r="36412" x14ac:dyDescent="0.2"/>
    <row r="36413" x14ac:dyDescent="0.2"/>
    <row r="36414" x14ac:dyDescent="0.2"/>
    <row r="36415" x14ac:dyDescent="0.2"/>
    <row r="36416" x14ac:dyDescent="0.2"/>
    <row r="36417" x14ac:dyDescent="0.2"/>
    <row r="36418" x14ac:dyDescent="0.2"/>
    <row r="36419" x14ac:dyDescent="0.2"/>
    <row r="36420" x14ac:dyDescent="0.2"/>
    <row r="36421" x14ac:dyDescent="0.2"/>
    <row r="36422" x14ac:dyDescent="0.2"/>
    <row r="36423" x14ac:dyDescent="0.2"/>
    <row r="36424" x14ac:dyDescent="0.2"/>
    <row r="36425" x14ac:dyDescent="0.2"/>
    <row r="36426" x14ac:dyDescent="0.2"/>
    <row r="36427" x14ac:dyDescent="0.2"/>
    <row r="36428" x14ac:dyDescent="0.2"/>
    <row r="36429" x14ac:dyDescent="0.2"/>
    <row r="36430" x14ac:dyDescent="0.2"/>
    <row r="36431" x14ac:dyDescent="0.2"/>
    <row r="36432" x14ac:dyDescent="0.2"/>
    <row r="36433" x14ac:dyDescent="0.2"/>
    <row r="36434" x14ac:dyDescent="0.2"/>
    <row r="36435" x14ac:dyDescent="0.2"/>
    <row r="36436" x14ac:dyDescent="0.2"/>
    <row r="36437" x14ac:dyDescent="0.2"/>
    <row r="36438" x14ac:dyDescent="0.2"/>
    <row r="36439" x14ac:dyDescent="0.2"/>
    <row r="36440" x14ac:dyDescent="0.2"/>
    <row r="36441" x14ac:dyDescent="0.2"/>
    <row r="36442" x14ac:dyDescent="0.2"/>
    <row r="36443" x14ac:dyDescent="0.2"/>
    <row r="36444" x14ac:dyDescent="0.2"/>
    <row r="36445" x14ac:dyDescent="0.2"/>
    <row r="36446" x14ac:dyDescent="0.2"/>
    <row r="36447" x14ac:dyDescent="0.2"/>
    <row r="36448" x14ac:dyDescent="0.2"/>
    <row r="36449" x14ac:dyDescent="0.2"/>
    <row r="36450" x14ac:dyDescent="0.2"/>
    <row r="36451" x14ac:dyDescent="0.2"/>
    <row r="36452" x14ac:dyDescent="0.2"/>
    <row r="36453" x14ac:dyDescent="0.2"/>
    <row r="36454" x14ac:dyDescent="0.2"/>
    <row r="36455" x14ac:dyDescent="0.2"/>
    <row r="36456" x14ac:dyDescent="0.2"/>
    <row r="36457" x14ac:dyDescent="0.2"/>
    <row r="36458" x14ac:dyDescent="0.2"/>
    <row r="36459" x14ac:dyDescent="0.2"/>
    <row r="36460" x14ac:dyDescent="0.2"/>
    <row r="36461" x14ac:dyDescent="0.2"/>
    <row r="36462" x14ac:dyDescent="0.2"/>
    <row r="36463" x14ac:dyDescent="0.2"/>
    <row r="36464" x14ac:dyDescent="0.2"/>
    <row r="36465" x14ac:dyDescent="0.2"/>
    <row r="36466" x14ac:dyDescent="0.2"/>
    <row r="36467" x14ac:dyDescent="0.2"/>
    <row r="36468" x14ac:dyDescent="0.2"/>
    <row r="36469" x14ac:dyDescent="0.2"/>
    <row r="36470" x14ac:dyDescent="0.2"/>
    <row r="36471" x14ac:dyDescent="0.2"/>
    <row r="36472" x14ac:dyDescent="0.2"/>
    <row r="36473" x14ac:dyDescent="0.2"/>
    <row r="36474" x14ac:dyDescent="0.2"/>
    <row r="36475" x14ac:dyDescent="0.2"/>
    <row r="36476" x14ac:dyDescent="0.2"/>
    <row r="36477" x14ac:dyDescent="0.2"/>
    <row r="36478" x14ac:dyDescent="0.2"/>
    <row r="36479" x14ac:dyDescent="0.2"/>
    <row r="36480" x14ac:dyDescent="0.2"/>
    <row r="36481" x14ac:dyDescent="0.2"/>
    <row r="36482" x14ac:dyDescent="0.2"/>
    <row r="36483" x14ac:dyDescent="0.2"/>
    <row r="36484" x14ac:dyDescent="0.2"/>
    <row r="36485" x14ac:dyDescent="0.2"/>
    <row r="36486" x14ac:dyDescent="0.2"/>
    <row r="36487" x14ac:dyDescent="0.2"/>
    <row r="36488" x14ac:dyDescent="0.2"/>
    <row r="36489" x14ac:dyDescent="0.2"/>
    <row r="36490" x14ac:dyDescent="0.2"/>
    <row r="36491" x14ac:dyDescent="0.2"/>
    <row r="36492" x14ac:dyDescent="0.2"/>
    <row r="36493" x14ac:dyDescent="0.2"/>
    <row r="36494" x14ac:dyDescent="0.2"/>
    <row r="36495" x14ac:dyDescent="0.2"/>
    <row r="36496" x14ac:dyDescent="0.2"/>
    <row r="36497" x14ac:dyDescent="0.2"/>
    <row r="36498" x14ac:dyDescent="0.2"/>
    <row r="36499" x14ac:dyDescent="0.2"/>
    <row r="36500" x14ac:dyDescent="0.2"/>
    <row r="36501" x14ac:dyDescent="0.2"/>
    <row r="36502" x14ac:dyDescent="0.2"/>
    <row r="36503" x14ac:dyDescent="0.2"/>
    <row r="36504" x14ac:dyDescent="0.2"/>
    <row r="36505" x14ac:dyDescent="0.2"/>
    <row r="36506" x14ac:dyDescent="0.2"/>
    <row r="36507" x14ac:dyDescent="0.2"/>
    <row r="36508" x14ac:dyDescent="0.2"/>
    <row r="36509" x14ac:dyDescent="0.2"/>
    <row r="36510" x14ac:dyDescent="0.2"/>
    <row r="36511" x14ac:dyDescent="0.2"/>
    <row r="36512" x14ac:dyDescent="0.2"/>
    <row r="36513" x14ac:dyDescent="0.2"/>
    <row r="36514" x14ac:dyDescent="0.2"/>
    <row r="36515" x14ac:dyDescent="0.2"/>
    <row r="36516" x14ac:dyDescent="0.2"/>
    <row r="36517" x14ac:dyDescent="0.2"/>
    <row r="36518" x14ac:dyDescent="0.2"/>
    <row r="36519" x14ac:dyDescent="0.2"/>
    <row r="36520" x14ac:dyDescent="0.2"/>
    <row r="36521" x14ac:dyDescent="0.2"/>
    <row r="36522" x14ac:dyDescent="0.2"/>
    <row r="36523" x14ac:dyDescent="0.2"/>
    <row r="36524" x14ac:dyDescent="0.2"/>
    <row r="36525" x14ac:dyDescent="0.2"/>
    <row r="36526" x14ac:dyDescent="0.2"/>
    <row r="36527" x14ac:dyDescent="0.2"/>
    <row r="36528" x14ac:dyDescent="0.2"/>
    <row r="36529" x14ac:dyDescent="0.2"/>
    <row r="36530" x14ac:dyDescent="0.2"/>
    <row r="36531" x14ac:dyDescent="0.2"/>
    <row r="36532" x14ac:dyDescent="0.2"/>
    <row r="36533" x14ac:dyDescent="0.2"/>
    <row r="36534" x14ac:dyDescent="0.2"/>
    <row r="36535" x14ac:dyDescent="0.2"/>
    <row r="36536" x14ac:dyDescent="0.2"/>
    <row r="36537" x14ac:dyDescent="0.2"/>
    <row r="36538" x14ac:dyDescent="0.2"/>
    <row r="36539" x14ac:dyDescent="0.2"/>
    <row r="36540" x14ac:dyDescent="0.2"/>
    <row r="36541" x14ac:dyDescent="0.2"/>
    <row r="36542" x14ac:dyDescent="0.2"/>
    <row r="36543" x14ac:dyDescent="0.2"/>
    <row r="36544" x14ac:dyDescent="0.2"/>
    <row r="36545" x14ac:dyDescent="0.2"/>
    <row r="36546" x14ac:dyDescent="0.2"/>
    <row r="36547" x14ac:dyDescent="0.2"/>
    <row r="36548" x14ac:dyDescent="0.2"/>
    <row r="36549" x14ac:dyDescent="0.2"/>
    <row r="36550" x14ac:dyDescent="0.2"/>
    <row r="36551" x14ac:dyDescent="0.2"/>
    <row r="36552" x14ac:dyDescent="0.2"/>
    <row r="36553" x14ac:dyDescent="0.2"/>
    <row r="36554" x14ac:dyDescent="0.2"/>
    <row r="36555" x14ac:dyDescent="0.2"/>
    <row r="36556" x14ac:dyDescent="0.2"/>
    <row r="36557" x14ac:dyDescent="0.2"/>
    <row r="36558" x14ac:dyDescent="0.2"/>
    <row r="36559" x14ac:dyDescent="0.2"/>
    <row r="36560" x14ac:dyDescent="0.2"/>
    <row r="36561" x14ac:dyDescent="0.2"/>
    <row r="36562" x14ac:dyDescent="0.2"/>
    <row r="36563" x14ac:dyDescent="0.2"/>
    <row r="36564" x14ac:dyDescent="0.2"/>
    <row r="36565" x14ac:dyDescent="0.2"/>
    <row r="36566" x14ac:dyDescent="0.2"/>
    <row r="36567" x14ac:dyDescent="0.2"/>
    <row r="36568" x14ac:dyDescent="0.2"/>
    <row r="36569" x14ac:dyDescent="0.2"/>
    <row r="36570" x14ac:dyDescent="0.2"/>
    <row r="36571" x14ac:dyDescent="0.2"/>
    <row r="36572" x14ac:dyDescent="0.2"/>
    <row r="36573" x14ac:dyDescent="0.2"/>
    <row r="36574" x14ac:dyDescent="0.2"/>
    <row r="36575" x14ac:dyDescent="0.2"/>
    <row r="36576" x14ac:dyDescent="0.2"/>
    <row r="36577" x14ac:dyDescent="0.2"/>
    <row r="36578" x14ac:dyDescent="0.2"/>
    <row r="36579" x14ac:dyDescent="0.2"/>
    <row r="36580" x14ac:dyDescent="0.2"/>
    <row r="36581" x14ac:dyDescent="0.2"/>
    <row r="36582" x14ac:dyDescent="0.2"/>
    <row r="36583" x14ac:dyDescent="0.2"/>
    <row r="36584" x14ac:dyDescent="0.2"/>
    <row r="36585" x14ac:dyDescent="0.2"/>
    <row r="36586" x14ac:dyDescent="0.2"/>
    <row r="36587" x14ac:dyDescent="0.2"/>
    <row r="36588" x14ac:dyDescent="0.2"/>
    <row r="36589" x14ac:dyDescent="0.2"/>
    <row r="36590" x14ac:dyDescent="0.2"/>
    <row r="36591" x14ac:dyDescent="0.2"/>
    <row r="36592" x14ac:dyDescent="0.2"/>
    <row r="36593" x14ac:dyDescent="0.2"/>
    <row r="36594" x14ac:dyDescent="0.2"/>
    <row r="36595" x14ac:dyDescent="0.2"/>
    <row r="36596" x14ac:dyDescent="0.2"/>
    <row r="36597" x14ac:dyDescent="0.2"/>
    <row r="36598" x14ac:dyDescent="0.2"/>
    <row r="36599" x14ac:dyDescent="0.2"/>
    <row r="36600" x14ac:dyDescent="0.2"/>
    <row r="36601" x14ac:dyDescent="0.2"/>
    <row r="36602" x14ac:dyDescent="0.2"/>
    <row r="36603" x14ac:dyDescent="0.2"/>
    <row r="36604" x14ac:dyDescent="0.2"/>
    <row r="36605" x14ac:dyDescent="0.2"/>
    <row r="36606" x14ac:dyDescent="0.2"/>
    <row r="36607" x14ac:dyDescent="0.2"/>
    <row r="36608" x14ac:dyDescent="0.2"/>
    <row r="36609" x14ac:dyDescent="0.2"/>
    <row r="36610" x14ac:dyDescent="0.2"/>
    <row r="36611" x14ac:dyDescent="0.2"/>
    <row r="36612" x14ac:dyDescent="0.2"/>
    <row r="36613" x14ac:dyDescent="0.2"/>
    <row r="36614" x14ac:dyDescent="0.2"/>
    <row r="36615" x14ac:dyDescent="0.2"/>
    <row r="36616" x14ac:dyDescent="0.2"/>
    <row r="36617" x14ac:dyDescent="0.2"/>
    <row r="36618" x14ac:dyDescent="0.2"/>
    <row r="36619" x14ac:dyDescent="0.2"/>
    <row r="36620" x14ac:dyDescent="0.2"/>
    <row r="36621" x14ac:dyDescent="0.2"/>
    <row r="36622" x14ac:dyDescent="0.2"/>
    <row r="36623" x14ac:dyDescent="0.2"/>
    <row r="36624" x14ac:dyDescent="0.2"/>
    <row r="36625" x14ac:dyDescent="0.2"/>
    <row r="36626" x14ac:dyDescent="0.2"/>
    <row r="36627" x14ac:dyDescent="0.2"/>
    <row r="36628" x14ac:dyDescent="0.2"/>
    <row r="36629" x14ac:dyDescent="0.2"/>
    <row r="36630" x14ac:dyDescent="0.2"/>
    <row r="36631" x14ac:dyDescent="0.2"/>
    <row r="36632" x14ac:dyDescent="0.2"/>
    <row r="36633" x14ac:dyDescent="0.2"/>
    <row r="36634" x14ac:dyDescent="0.2"/>
    <row r="36635" x14ac:dyDescent="0.2"/>
    <row r="36636" x14ac:dyDescent="0.2"/>
    <row r="36637" x14ac:dyDescent="0.2"/>
    <row r="36638" x14ac:dyDescent="0.2"/>
    <row r="36639" x14ac:dyDescent="0.2"/>
    <row r="36640" x14ac:dyDescent="0.2"/>
    <row r="36641" x14ac:dyDescent="0.2"/>
    <row r="36642" x14ac:dyDescent="0.2"/>
    <row r="36643" x14ac:dyDescent="0.2"/>
    <row r="36644" x14ac:dyDescent="0.2"/>
    <row r="36645" x14ac:dyDescent="0.2"/>
    <row r="36646" x14ac:dyDescent="0.2"/>
    <row r="36647" x14ac:dyDescent="0.2"/>
    <row r="36648" x14ac:dyDescent="0.2"/>
    <row r="36649" x14ac:dyDescent="0.2"/>
    <row r="36650" x14ac:dyDescent="0.2"/>
    <row r="36651" x14ac:dyDescent="0.2"/>
    <row r="36652" x14ac:dyDescent="0.2"/>
    <row r="36653" x14ac:dyDescent="0.2"/>
    <row r="36654" x14ac:dyDescent="0.2"/>
    <row r="36655" x14ac:dyDescent="0.2"/>
    <row r="36656" x14ac:dyDescent="0.2"/>
    <row r="36657" x14ac:dyDescent="0.2"/>
    <row r="36658" x14ac:dyDescent="0.2"/>
    <row r="36659" x14ac:dyDescent="0.2"/>
    <row r="36660" x14ac:dyDescent="0.2"/>
    <row r="36661" x14ac:dyDescent="0.2"/>
    <row r="36662" x14ac:dyDescent="0.2"/>
    <row r="36663" x14ac:dyDescent="0.2"/>
    <row r="36664" x14ac:dyDescent="0.2"/>
    <row r="36665" x14ac:dyDescent="0.2"/>
    <row r="36666" x14ac:dyDescent="0.2"/>
    <row r="36667" x14ac:dyDescent="0.2"/>
    <row r="36668" x14ac:dyDescent="0.2"/>
    <row r="36669" x14ac:dyDescent="0.2"/>
    <row r="36670" x14ac:dyDescent="0.2"/>
    <row r="36671" x14ac:dyDescent="0.2"/>
    <row r="36672" x14ac:dyDescent="0.2"/>
    <row r="36673" x14ac:dyDescent="0.2"/>
    <row r="36674" x14ac:dyDescent="0.2"/>
    <row r="36675" x14ac:dyDescent="0.2"/>
    <row r="36676" x14ac:dyDescent="0.2"/>
    <row r="36677" x14ac:dyDescent="0.2"/>
    <row r="36678" x14ac:dyDescent="0.2"/>
    <row r="36679" x14ac:dyDescent="0.2"/>
    <row r="36680" x14ac:dyDescent="0.2"/>
    <row r="36681" x14ac:dyDescent="0.2"/>
    <row r="36682" x14ac:dyDescent="0.2"/>
    <row r="36683" x14ac:dyDescent="0.2"/>
    <row r="36684" x14ac:dyDescent="0.2"/>
    <row r="36685" x14ac:dyDescent="0.2"/>
    <row r="36686" x14ac:dyDescent="0.2"/>
    <row r="36687" x14ac:dyDescent="0.2"/>
    <row r="36688" x14ac:dyDescent="0.2"/>
    <row r="36689" x14ac:dyDescent="0.2"/>
    <row r="36690" x14ac:dyDescent="0.2"/>
    <row r="36691" x14ac:dyDescent="0.2"/>
    <row r="36692" x14ac:dyDescent="0.2"/>
    <row r="36693" x14ac:dyDescent="0.2"/>
    <row r="36694" x14ac:dyDescent="0.2"/>
    <row r="36695" x14ac:dyDescent="0.2"/>
    <row r="36696" x14ac:dyDescent="0.2"/>
    <row r="36697" x14ac:dyDescent="0.2"/>
    <row r="36698" x14ac:dyDescent="0.2"/>
    <row r="36699" x14ac:dyDescent="0.2"/>
    <row r="36700" x14ac:dyDescent="0.2"/>
    <row r="36701" x14ac:dyDescent="0.2"/>
    <row r="36702" x14ac:dyDescent="0.2"/>
    <row r="36703" x14ac:dyDescent="0.2"/>
    <row r="36704" x14ac:dyDescent="0.2"/>
    <row r="36705" x14ac:dyDescent="0.2"/>
    <row r="36706" x14ac:dyDescent="0.2"/>
    <row r="36707" x14ac:dyDescent="0.2"/>
    <row r="36708" x14ac:dyDescent="0.2"/>
    <row r="36709" x14ac:dyDescent="0.2"/>
    <row r="36710" x14ac:dyDescent="0.2"/>
    <row r="36711" x14ac:dyDescent="0.2"/>
    <row r="36712" x14ac:dyDescent="0.2"/>
    <row r="36713" x14ac:dyDescent="0.2"/>
    <row r="36714" x14ac:dyDescent="0.2"/>
    <row r="36715" x14ac:dyDescent="0.2"/>
    <row r="36716" x14ac:dyDescent="0.2"/>
    <row r="36717" x14ac:dyDescent="0.2"/>
    <row r="36718" x14ac:dyDescent="0.2"/>
    <row r="36719" x14ac:dyDescent="0.2"/>
    <row r="36720" x14ac:dyDescent="0.2"/>
    <row r="36721" x14ac:dyDescent="0.2"/>
    <row r="36722" x14ac:dyDescent="0.2"/>
    <row r="36723" x14ac:dyDescent="0.2"/>
    <row r="36724" x14ac:dyDescent="0.2"/>
    <row r="36725" x14ac:dyDescent="0.2"/>
    <row r="36726" x14ac:dyDescent="0.2"/>
    <row r="36727" x14ac:dyDescent="0.2"/>
    <row r="36728" x14ac:dyDescent="0.2"/>
    <row r="36729" x14ac:dyDescent="0.2"/>
    <row r="36730" x14ac:dyDescent="0.2"/>
    <row r="36731" x14ac:dyDescent="0.2"/>
    <row r="36732" x14ac:dyDescent="0.2"/>
    <row r="36733" x14ac:dyDescent="0.2"/>
    <row r="36734" x14ac:dyDescent="0.2"/>
    <row r="36735" x14ac:dyDescent="0.2"/>
    <row r="36736" x14ac:dyDescent="0.2"/>
    <row r="36737" x14ac:dyDescent="0.2"/>
    <row r="36738" x14ac:dyDescent="0.2"/>
    <row r="36739" x14ac:dyDescent="0.2"/>
    <row r="36740" x14ac:dyDescent="0.2"/>
    <row r="36741" x14ac:dyDescent="0.2"/>
    <row r="36742" x14ac:dyDescent="0.2"/>
    <row r="36743" x14ac:dyDescent="0.2"/>
    <row r="36744" x14ac:dyDescent="0.2"/>
    <row r="36745" x14ac:dyDescent="0.2"/>
    <row r="36746" x14ac:dyDescent="0.2"/>
    <row r="36747" x14ac:dyDescent="0.2"/>
    <row r="36748" x14ac:dyDescent="0.2"/>
    <row r="36749" x14ac:dyDescent="0.2"/>
    <row r="36750" x14ac:dyDescent="0.2"/>
    <row r="36751" x14ac:dyDescent="0.2"/>
    <row r="36752" x14ac:dyDescent="0.2"/>
    <row r="36753" x14ac:dyDescent="0.2"/>
    <row r="36754" x14ac:dyDescent="0.2"/>
    <row r="36755" x14ac:dyDescent="0.2"/>
    <row r="36756" x14ac:dyDescent="0.2"/>
    <row r="36757" x14ac:dyDescent="0.2"/>
    <row r="36758" x14ac:dyDescent="0.2"/>
    <row r="36759" x14ac:dyDescent="0.2"/>
    <row r="36760" x14ac:dyDescent="0.2"/>
    <row r="36761" x14ac:dyDescent="0.2"/>
    <row r="36762" x14ac:dyDescent="0.2"/>
    <row r="36763" x14ac:dyDescent="0.2"/>
    <row r="36764" x14ac:dyDescent="0.2"/>
    <row r="36765" x14ac:dyDescent="0.2"/>
    <row r="36766" x14ac:dyDescent="0.2"/>
    <row r="36767" x14ac:dyDescent="0.2"/>
    <row r="36768" x14ac:dyDescent="0.2"/>
    <row r="36769" x14ac:dyDescent="0.2"/>
    <row r="36770" x14ac:dyDescent="0.2"/>
    <row r="36771" x14ac:dyDescent="0.2"/>
    <row r="36772" x14ac:dyDescent="0.2"/>
    <row r="36773" x14ac:dyDescent="0.2"/>
    <row r="36774" x14ac:dyDescent="0.2"/>
    <row r="36775" x14ac:dyDescent="0.2"/>
    <row r="36776" x14ac:dyDescent="0.2"/>
    <row r="36777" x14ac:dyDescent="0.2"/>
    <row r="36778" x14ac:dyDescent="0.2"/>
    <row r="36779" x14ac:dyDescent="0.2"/>
    <row r="36780" x14ac:dyDescent="0.2"/>
    <row r="36781" x14ac:dyDescent="0.2"/>
    <row r="36782" x14ac:dyDescent="0.2"/>
    <row r="36783" x14ac:dyDescent="0.2"/>
    <row r="36784" x14ac:dyDescent="0.2"/>
    <row r="36785" x14ac:dyDescent="0.2"/>
    <row r="36786" x14ac:dyDescent="0.2"/>
    <row r="36787" x14ac:dyDescent="0.2"/>
    <row r="36788" x14ac:dyDescent="0.2"/>
    <row r="36789" x14ac:dyDescent="0.2"/>
    <row r="36790" x14ac:dyDescent="0.2"/>
    <row r="36791" x14ac:dyDescent="0.2"/>
    <row r="36792" x14ac:dyDescent="0.2"/>
    <row r="36793" x14ac:dyDescent="0.2"/>
    <row r="36794" x14ac:dyDescent="0.2"/>
    <row r="36795" x14ac:dyDescent="0.2"/>
    <row r="36796" x14ac:dyDescent="0.2"/>
    <row r="36797" x14ac:dyDescent="0.2"/>
    <row r="36798" x14ac:dyDescent="0.2"/>
    <row r="36799" x14ac:dyDescent="0.2"/>
    <row r="36800" x14ac:dyDescent="0.2"/>
    <row r="36801" x14ac:dyDescent="0.2"/>
    <row r="36802" x14ac:dyDescent="0.2"/>
    <row r="36803" x14ac:dyDescent="0.2"/>
    <row r="36804" x14ac:dyDescent="0.2"/>
    <row r="36805" x14ac:dyDescent="0.2"/>
    <row r="36806" x14ac:dyDescent="0.2"/>
    <row r="36807" x14ac:dyDescent="0.2"/>
    <row r="36808" x14ac:dyDescent="0.2"/>
    <row r="36809" x14ac:dyDescent="0.2"/>
    <row r="36810" x14ac:dyDescent="0.2"/>
    <row r="36811" x14ac:dyDescent="0.2"/>
    <row r="36812" x14ac:dyDescent="0.2"/>
    <row r="36813" x14ac:dyDescent="0.2"/>
    <row r="36814" x14ac:dyDescent="0.2"/>
    <row r="36815" x14ac:dyDescent="0.2"/>
    <row r="36816" x14ac:dyDescent="0.2"/>
    <row r="36817" x14ac:dyDescent="0.2"/>
    <row r="36818" x14ac:dyDescent="0.2"/>
    <row r="36819" x14ac:dyDescent="0.2"/>
    <row r="36820" x14ac:dyDescent="0.2"/>
    <row r="36821" x14ac:dyDescent="0.2"/>
    <row r="36822" x14ac:dyDescent="0.2"/>
    <row r="36823" x14ac:dyDescent="0.2"/>
    <row r="36824" x14ac:dyDescent="0.2"/>
    <row r="36825" x14ac:dyDescent="0.2"/>
    <row r="36826" x14ac:dyDescent="0.2"/>
    <row r="36827" x14ac:dyDescent="0.2"/>
    <row r="36828" x14ac:dyDescent="0.2"/>
    <row r="36829" x14ac:dyDescent="0.2"/>
    <row r="36830" x14ac:dyDescent="0.2"/>
    <row r="36831" x14ac:dyDescent="0.2"/>
    <row r="36832" x14ac:dyDescent="0.2"/>
    <row r="36833" x14ac:dyDescent="0.2"/>
    <row r="36834" x14ac:dyDescent="0.2"/>
    <row r="36835" x14ac:dyDescent="0.2"/>
    <row r="36836" x14ac:dyDescent="0.2"/>
    <row r="36837" x14ac:dyDescent="0.2"/>
    <row r="36838" x14ac:dyDescent="0.2"/>
    <row r="36839" x14ac:dyDescent="0.2"/>
    <row r="36840" x14ac:dyDescent="0.2"/>
    <row r="36841" x14ac:dyDescent="0.2"/>
    <row r="36842" x14ac:dyDescent="0.2"/>
    <row r="36843" x14ac:dyDescent="0.2"/>
    <row r="36844" x14ac:dyDescent="0.2"/>
    <row r="36845" x14ac:dyDescent="0.2"/>
    <row r="36846" x14ac:dyDescent="0.2"/>
    <row r="36847" x14ac:dyDescent="0.2"/>
    <row r="36848" x14ac:dyDescent="0.2"/>
    <row r="36849" x14ac:dyDescent="0.2"/>
    <row r="36850" x14ac:dyDescent="0.2"/>
    <row r="36851" x14ac:dyDescent="0.2"/>
    <row r="36852" x14ac:dyDescent="0.2"/>
    <row r="36853" x14ac:dyDescent="0.2"/>
    <row r="36854" x14ac:dyDescent="0.2"/>
    <row r="36855" x14ac:dyDescent="0.2"/>
    <row r="36856" x14ac:dyDescent="0.2"/>
    <row r="36857" x14ac:dyDescent="0.2"/>
    <row r="36858" x14ac:dyDescent="0.2"/>
    <row r="36859" x14ac:dyDescent="0.2"/>
    <row r="36860" x14ac:dyDescent="0.2"/>
    <row r="36861" x14ac:dyDescent="0.2"/>
    <row r="36862" x14ac:dyDescent="0.2"/>
    <row r="36863" x14ac:dyDescent="0.2"/>
    <row r="36864" x14ac:dyDescent="0.2"/>
    <row r="36865" x14ac:dyDescent="0.2"/>
    <row r="36866" x14ac:dyDescent="0.2"/>
    <row r="36867" x14ac:dyDescent="0.2"/>
    <row r="36868" x14ac:dyDescent="0.2"/>
    <row r="36869" x14ac:dyDescent="0.2"/>
    <row r="36870" x14ac:dyDescent="0.2"/>
    <row r="36871" x14ac:dyDescent="0.2"/>
    <row r="36872" x14ac:dyDescent="0.2"/>
    <row r="36873" x14ac:dyDescent="0.2"/>
    <row r="36874" x14ac:dyDescent="0.2"/>
    <row r="36875" x14ac:dyDescent="0.2"/>
    <row r="36876" x14ac:dyDescent="0.2"/>
    <row r="36877" x14ac:dyDescent="0.2"/>
    <row r="36878" x14ac:dyDescent="0.2"/>
    <row r="36879" x14ac:dyDescent="0.2"/>
    <row r="36880" x14ac:dyDescent="0.2"/>
    <row r="36881" x14ac:dyDescent="0.2"/>
    <row r="36882" x14ac:dyDescent="0.2"/>
    <row r="36883" x14ac:dyDescent="0.2"/>
    <row r="36884" x14ac:dyDescent="0.2"/>
    <row r="36885" x14ac:dyDescent="0.2"/>
    <row r="36886" x14ac:dyDescent="0.2"/>
    <row r="36887" x14ac:dyDescent="0.2"/>
    <row r="36888" x14ac:dyDescent="0.2"/>
    <row r="36889" x14ac:dyDescent="0.2"/>
    <row r="36890" x14ac:dyDescent="0.2"/>
    <row r="36891" x14ac:dyDescent="0.2"/>
    <row r="36892" x14ac:dyDescent="0.2"/>
    <row r="36893" x14ac:dyDescent="0.2"/>
    <row r="36894" x14ac:dyDescent="0.2"/>
    <row r="36895" x14ac:dyDescent="0.2"/>
    <row r="36896" x14ac:dyDescent="0.2"/>
    <row r="36897" x14ac:dyDescent="0.2"/>
    <row r="36898" x14ac:dyDescent="0.2"/>
    <row r="36899" x14ac:dyDescent="0.2"/>
    <row r="36900" x14ac:dyDescent="0.2"/>
    <row r="36901" x14ac:dyDescent="0.2"/>
    <row r="36902" x14ac:dyDescent="0.2"/>
    <row r="36903" x14ac:dyDescent="0.2"/>
    <row r="36904" x14ac:dyDescent="0.2"/>
    <row r="36905" x14ac:dyDescent="0.2"/>
    <row r="36906" x14ac:dyDescent="0.2"/>
    <row r="36907" x14ac:dyDescent="0.2"/>
    <row r="36908" x14ac:dyDescent="0.2"/>
    <row r="36909" x14ac:dyDescent="0.2"/>
    <row r="36910" x14ac:dyDescent="0.2"/>
    <row r="36911" x14ac:dyDescent="0.2"/>
    <row r="36912" x14ac:dyDescent="0.2"/>
    <row r="36913" x14ac:dyDescent="0.2"/>
    <row r="36914" x14ac:dyDescent="0.2"/>
    <row r="36915" x14ac:dyDescent="0.2"/>
    <row r="36916" x14ac:dyDescent="0.2"/>
    <row r="36917" x14ac:dyDescent="0.2"/>
    <row r="36918" x14ac:dyDescent="0.2"/>
    <row r="36919" x14ac:dyDescent="0.2"/>
    <row r="36920" x14ac:dyDescent="0.2"/>
    <row r="36921" x14ac:dyDescent="0.2"/>
    <row r="36922" x14ac:dyDescent="0.2"/>
    <row r="36923" x14ac:dyDescent="0.2"/>
    <row r="36924" x14ac:dyDescent="0.2"/>
    <row r="36925" x14ac:dyDescent="0.2"/>
    <row r="36926" x14ac:dyDescent="0.2"/>
    <row r="36927" x14ac:dyDescent="0.2"/>
    <row r="36928" x14ac:dyDescent="0.2"/>
    <row r="36929" x14ac:dyDescent="0.2"/>
    <row r="36930" x14ac:dyDescent="0.2"/>
    <row r="36931" x14ac:dyDescent="0.2"/>
    <row r="36932" x14ac:dyDescent="0.2"/>
    <row r="36933" x14ac:dyDescent="0.2"/>
    <row r="36934" x14ac:dyDescent="0.2"/>
    <row r="36935" x14ac:dyDescent="0.2"/>
    <row r="36936" x14ac:dyDescent="0.2"/>
    <row r="36937" x14ac:dyDescent="0.2"/>
    <row r="36938" x14ac:dyDescent="0.2"/>
    <row r="36939" x14ac:dyDescent="0.2"/>
    <row r="36940" x14ac:dyDescent="0.2"/>
    <row r="36941" x14ac:dyDescent="0.2"/>
    <row r="36942" x14ac:dyDescent="0.2"/>
    <row r="36943" x14ac:dyDescent="0.2"/>
    <row r="36944" x14ac:dyDescent="0.2"/>
    <row r="36945" x14ac:dyDescent="0.2"/>
    <row r="36946" x14ac:dyDescent="0.2"/>
    <row r="36947" x14ac:dyDescent="0.2"/>
    <row r="36948" x14ac:dyDescent="0.2"/>
    <row r="36949" x14ac:dyDescent="0.2"/>
    <row r="36950" x14ac:dyDescent="0.2"/>
    <row r="36951" x14ac:dyDescent="0.2"/>
    <row r="36952" x14ac:dyDescent="0.2"/>
    <row r="36953" x14ac:dyDescent="0.2"/>
    <row r="36954" x14ac:dyDescent="0.2"/>
    <row r="36955" x14ac:dyDescent="0.2"/>
    <row r="36956" x14ac:dyDescent="0.2"/>
    <row r="36957" x14ac:dyDescent="0.2"/>
    <row r="36958" x14ac:dyDescent="0.2"/>
    <row r="36959" x14ac:dyDescent="0.2"/>
    <row r="36960" x14ac:dyDescent="0.2"/>
    <row r="36961" x14ac:dyDescent="0.2"/>
    <row r="36962" x14ac:dyDescent="0.2"/>
    <row r="36963" x14ac:dyDescent="0.2"/>
    <row r="36964" x14ac:dyDescent="0.2"/>
    <row r="36965" x14ac:dyDescent="0.2"/>
    <row r="36966" x14ac:dyDescent="0.2"/>
    <row r="36967" x14ac:dyDescent="0.2"/>
    <row r="36968" x14ac:dyDescent="0.2"/>
    <row r="36969" x14ac:dyDescent="0.2"/>
    <row r="36970" x14ac:dyDescent="0.2"/>
    <row r="36971" x14ac:dyDescent="0.2"/>
    <row r="36972" x14ac:dyDescent="0.2"/>
    <row r="36973" x14ac:dyDescent="0.2"/>
    <row r="36974" x14ac:dyDescent="0.2"/>
    <row r="36975" x14ac:dyDescent="0.2"/>
    <row r="36976" x14ac:dyDescent="0.2"/>
    <row r="36977" x14ac:dyDescent="0.2"/>
    <row r="36978" x14ac:dyDescent="0.2"/>
    <row r="36979" x14ac:dyDescent="0.2"/>
    <row r="36980" x14ac:dyDescent="0.2"/>
    <row r="36981" x14ac:dyDescent="0.2"/>
    <row r="36982" x14ac:dyDescent="0.2"/>
    <row r="36983" x14ac:dyDescent="0.2"/>
    <row r="36984" x14ac:dyDescent="0.2"/>
    <row r="36985" x14ac:dyDescent="0.2"/>
    <row r="36986" x14ac:dyDescent="0.2"/>
    <row r="36987" x14ac:dyDescent="0.2"/>
    <row r="36988" x14ac:dyDescent="0.2"/>
    <row r="36989" x14ac:dyDescent="0.2"/>
    <row r="36990" x14ac:dyDescent="0.2"/>
    <row r="36991" x14ac:dyDescent="0.2"/>
    <row r="36992" x14ac:dyDescent="0.2"/>
    <row r="36993" x14ac:dyDescent="0.2"/>
    <row r="36994" x14ac:dyDescent="0.2"/>
    <row r="36995" x14ac:dyDescent="0.2"/>
    <row r="36996" x14ac:dyDescent="0.2"/>
    <row r="36997" x14ac:dyDescent="0.2"/>
    <row r="36998" x14ac:dyDescent="0.2"/>
    <row r="36999" x14ac:dyDescent="0.2"/>
    <row r="37000" x14ac:dyDescent="0.2"/>
    <row r="37001" x14ac:dyDescent="0.2"/>
    <row r="37002" x14ac:dyDescent="0.2"/>
    <row r="37003" x14ac:dyDescent="0.2"/>
    <row r="37004" x14ac:dyDescent="0.2"/>
    <row r="37005" x14ac:dyDescent="0.2"/>
    <row r="37006" x14ac:dyDescent="0.2"/>
    <row r="37007" x14ac:dyDescent="0.2"/>
    <row r="37008" x14ac:dyDescent="0.2"/>
    <row r="37009" x14ac:dyDescent="0.2"/>
    <row r="37010" x14ac:dyDescent="0.2"/>
    <row r="37011" x14ac:dyDescent="0.2"/>
    <row r="37012" x14ac:dyDescent="0.2"/>
    <row r="37013" x14ac:dyDescent="0.2"/>
    <row r="37014" x14ac:dyDescent="0.2"/>
    <row r="37015" x14ac:dyDescent="0.2"/>
    <row r="37016" x14ac:dyDescent="0.2"/>
    <row r="37017" x14ac:dyDescent="0.2"/>
    <row r="37018" x14ac:dyDescent="0.2"/>
    <row r="37019" x14ac:dyDescent="0.2"/>
    <row r="37020" x14ac:dyDescent="0.2"/>
    <row r="37021" x14ac:dyDescent="0.2"/>
    <row r="37022" x14ac:dyDescent="0.2"/>
    <row r="37023" x14ac:dyDescent="0.2"/>
    <row r="37024" x14ac:dyDescent="0.2"/>
    <row r="37025" x14ac:dyDescent="0.2"/>
    <row r="37026" x14ac:dyDescent="0.2"/>
    <row r="37027" x14ac:dyDescent="0.2"/>
    <row r="37028" x14ac:dyDescent="0.2"/>
    <row r="37029" x14ac:dyDescent="0.2"/>
    <row r="37030" x14ac:dyDescent="0.2"/>
    <row r="37031" x14ac:dyDescent="0.2"/>
    <row r="37032" x14ac:dyDescent="0.2"/>
    <row r="37033" x14ac:dyDescent="0.2"/>
    <row r="37034" x14ac:dyDescent="0.2"/>
    <row r="37035" x14ac:dyDescent="0.2"/>
    <row r="37036" x14ac:dyDescent="0.2"/>
    <row r="37037" x14ac:dyDescent="0.2"/>
    <row r="37038" x14ac:dyDescent="0.2"/>
    <row r="37039" x14ac:dyDescent="0.2"/>
    <row r="37040" x14ac:dyDescent="0.2"/>
    <row r="37041" x14ac:dyDescent="0.2"/>
    <row r="37042" x14ac:dyDescent="0.2"/>
    <row r="37043" x14ac:dyDescent="0.2"/>
    <row r="37044" x14ac:dyDescent="0.2"/>
    <row r="37045" x14ac:dyDescent="0.2"/>
    <row r="37046" x14ac:dyDescent="0.2"/>
    <row r="37047" x14ac:dyDescent="0.2"/>
    <row r="37048" x14ac:dyDescent="0.2"/>
    <row r="37049" x14ac:dyDescent="0.2"/>
    <row r="37050" x14ac:dyDescent="0.2"/>
    <row r="37051" x14ac:dyDescent="0.2"/>
    <row r="37052" x14ac:dyDescent="0.2"/>
    <row r="37053" x14ac:dyDescent="0.2"/>
    <row r="37054" x14ac:dyDescent="0.2"/>
    <row r="37055" x14ac:dyDescent="0.2"/>
    <row r="37056" x14ac:dyDescent="0.2"/>
    <row r="37057" x14ac:dyDescent="0.2"/>
    <row r="37058" x14ac:dyDescent="0.2"/>
    <row r="37059" x14ac:dyDescent="0.2"/>
    <row r="37060" x14ac:dyDescent="0.2"/>
    <row r="37061" x14ac:dyDescent="0.2"/>
    <row r="37062" x14ac:dyDescent="0.2"/>
    <row r="37063" x14ac:dyDescent="0.2"/>
    <row r="37064" x14ac:dyDescent="0.2"/>
    <row r="37065" x14ac:dyDescent="0.2"/>
    <row r="37066" x14ac:dyDescent="0.2"/>
    <row r="37067" x14ac:dyDescent="0.2"/>
    <row r="37068" x14ac:dyDescent="0.2"/>
    <row r="37069" x14ac:dyDescent="0.2"/>
    <row r="37070" x14ac:dyDescent="0.2"/>
    <row r="37071" x14ac:dyDescent="0.2"/>
    <row r="37072" x14ac:dyDescent="0.2"/>
    <row r="37073" x14ac:dyDescent="0.2"/>
    <row r="37074" x14ac:dyDescent="0.2"/>
    <row r="37075" x14ac:dyDescent="0.2"/>
    <row r="37076" x14ac:dyDescent="0.2"/>
    <row r="37077" x14ac:dyDescent="0.2"/>
    <row r="37078" x14ac:dyDescent="0.2"/>
    <row r="37079" x14ac:dyDescent="0.2"/>
    <row r="37080" x14ac:dyDescent="0.2"/>
    <row r="37081" x14ac:dyDescent="0.2"/>
    <row r="37082" x14ac:dyDescent="0.2"/>
    <row r="37083" x14ac:dyDescent="0.2"/>
    <row r="37084" x14ac:dyDescent="0.2"/>
    <row r="37085" x14ac:dyDescent="0.2"/>
    <row r="37086" x14ac:dyDescent="0.2"/>
    <row r="37087" x14ac:dyDescent="0.2"/>
    <row r="37088" x14ac:dyDescent="0.2"/>
    <row r="37089" x14ac:dyDescent="0.2"/>
    <row r="37090" x14ac:dyDescent="0.2"/>
    <row r="37091" x14ac:dyDescent="0.2"/>
    <row r="37092" x14ac:dyDescent="0.2"/>
    <row r="37093" x14ac:dyDescent="0.2"/>
    <row r="37094" x14ac:dyDescent="0.2"/>
    <row r="37095" x14ac:dyDescent="0.2"/>
    <row r="37096" x14ac:dyDescent="0.2"/>
    <row r="37097" x14ac:dyDescent="0.2"/>
    <row r="37098" x14ac:dyDescent="0.2"/>
    <row r="37099" x14ac:dyDescent="0.2"/>
    <row r="37100" x14ac:dyDescent="0.2"/>
    <row r="37101" x14ac:dyDescent="0.2"/>
    <row r="37102" x14ac:dyDescent="0.2"/>
    <row r="37103" x14ac:dyDescent="0.2"/>
    <row r="37104" x14ac:dyDescent="0.2"/>
    <row r="37105" x14ac:dyDescent="0.2"/>
    <row r="37106" x14ac:dyDescent="0.2"/>
    <row r="37107" x14ac:dyDescent="0.2"/>
    <row r="37108" x14ac:dyDescent="0.2"/>
    <row r="37109" x14ac:dyDescent="0.2"/>
    <row r="37110" x14ac:dyDescent="0.2"/>
    <row r="37111" x14ac:dyDescent="0.2"/>
    <row r="37112" x14ac:dyDescent="0.2"/>
    <row r="37113" x14ac:dyDescent="0.2"/>
    <row r="37114" x14ac:dyDescent="0.2"/>
    <row r="37115" x14ac:dyDescent="0.2"/>
    <row r="37116" x14ac:dyDescent="0.2"/>
    <row r="37117" x14ac:dyDescent="0.2"/>
    <row r="37118" x14ac:dyDescent="0.2"/>
    <row r="37119" x14ac:dyDescent="0.2"/>
    <row r="37120" x14ac:dyDescent="0.2"/>
    <row r="37121" x14ac:dyDescent="0.2"/>
    <row r="37122" x14ac:dyDescent="0.2"/>
    <row r="37123" x14ac:dyDescent="0.2"/>
    <row r="37124" x14ac:dyDescent="0.2"/>
    <row r="37125" x14ac:dyDescent="0.2"/>
    <row r="37126" x14ac:dyDescent="0.2"/>
    <row r="37127" x14ac:dyDescent="0.2"/>
    <row r="37128" x14ac:dyDescent="0.2"/>
    <row r="37129" x14ac:dyDescent="0.2"/>
    <row r="37130" x14ac:dyDescent="0.2"/>
    <row r="37131" x14ac:dyDescent="0.2"/>
    <row r="37132" x14ac:dyDescent="0.2"/>
    <row r="37133" x14ac:dyDescent="0.2"/>
    <row r="37134" x14ac:dyDescent="0.2"/>
    <row r="37135" x14ac:dyDescent="0.2"/>
    <row r="37136" x14ac:dyDescent="0.2"/>
    <row r="37137" x14ac:dyDescent="0.2"/>
    <row r="37138" x14ac:dyDescent="0.2"/>
    <row r="37139" x14ac:dyDescent="0.2"/>
    <row r="37140" x14ac:dyDescent="0.2"/>
    <row r="37141" x14ac:dyDescent="0.2"/>
    <row r="37142" x14ac:dyDescent="0.2"/>
    <row r="37143" x14ac:dyDescent="0.2"/>
    <row r="37144" x14ac:dyDescent="0.2"/>
    <row r="37145" x14ac:dyDescent="0.2"/>
    <row r="37146" x14ac:dyDescent="0.2"/>
    <row r="37147" x14ac:dyDescent="0.2"/>
    <row r="37148" x14ac:dyDescent="0.2"/>
    <row r="37149" x14ac:dyDescent="0.2"/>
    <row r="37150" x14ac:dyDescent="0.2"/>
    <row r="37151" x14ac:dyDescent="0.2"/>
    <row r="37152" x14ac:dyDescent="0.2"/>
    <row r="37153" x14ac:dyDescent="0.2"/>
    <row r="37154" x14ac:dyDescent="0.2"/>
    <row r="37155" x14ac:dyDescent="0.2"/>
    <row r="37156" x14ac:dyDescent="0.2"/>
    <row r="37157" x14ac:dyDescent="0.2"/>
    <row r="37158" x14ac:dyDescent="0.2"/>
    <row r="37159" x14ac:dyDescent="0.2"/>
    <row r="37160" x14ac:dyDescent="0.2"/>
    <row r="37161" x14ac:dyDescent="0.2"/>
    <row r="37162" x14ac:dyDescent="0.2"/>
    <row r="37163" x14ac:dyDescent="0.2"/>
    <row r="37164" x14ac:dyDescent="0.2"/>
    <row r="37165" x14ac:dyDescent="0.2"/>
    <row r="37166" x14ac:dyDescent="0.2"/>
    <row r="37167" x14ac:dyDescent="0.2"/>
    <row r="37168" x14ac:dyDescent="0.2"/>
    <row r="37169" x14ac:dyDescent="0.2"/>
    <row r="37170" x14ac:dyDescent="0.2"/>
    <row r="37171" x14ac:dyDescent="0.2"/>
    <row r="37172" x14ac:dyDescent="0.2"/>
    <row r="37173" x14ac:dyDescent="0.2"/>
    <row r="37174" x14ac:dyDescent="0.2"/>
    <row r="37175" x14ac:dyDescent="0.2"/>
    <row r="37176" x14ac:dyDescent="0.2"/>
    <row r="37177" x14ac:dyDescent="0.2"/>
    <row r="37178" x14ac:dyDescent="0.2"/>
    <row r="37179" x14ac:dyDescent="0.2"/>
    <row r="37180" x14ac:dyDescent="0.2"/>
    <row r="37181" x14ac:dyDescent="0.2"/>
    <row r="37182" x14ac:dyDescent="0.2"/>
    <row r="37183" x14ac:dyDescent="0.2"/>
    <row r="37184" x14ac:dyDescent="0.2"/>
    <row r="37185" x14ac:dyDescent="0.2"/>
    <row r="37186" x14ac:dyDescent="0.2"/>
    <row r="37187" x14ac:dyDescent="0.2"/>
    <row r="37188" x14ac:dyDescent="0.2"/>
    <row r="37189" x14ac:dyDescent="0.2"/>
    <row r="37190" x14ac:dyDescent="0.2"/>
    <row r="37191" x14ac:dyDescent="0.2"/>
    <row r="37192" x14ac:dyDescent="0.2"/>
    <row r="37193" x14ac:dyDescent="0.2"/>
    <row r="37194" x14ac:dyDescent="0.2"/>
    <row r="37195" x14ac:dyDescent="0.2"/>
    <row r="37196" x14ac:dyDescent="0.2"/>
    <row r="37197" x14ac:dyDescent="0.2"/>
    <row r="37198" x14ac:dyDescent="0.2"/>
    <row r="37199" x14ac:dyDescent="0.2"/>
    <row r="37200" x14ac:dyDescent="0.2"/>
    <row r="37201" x14ac:dyDescent="0.2"/>
    <row r="37202" x14ac:dyDescent="0.2"/>
    <row r="37203" x14ac:dyDescent="0.2"/>
    <row r="37204" x14ac:dyDescent="0.2"/>
    <row r="37205" x14ac:dyDescent="0.2"/>
    <row r="37206" x14ac:dyDescent="0.2"/>
    <row r="37207" x14ac:dyDescent="0.2"/>
    <row r="37208" x14ac:dyDescent="0.2"/>
    <row r="37209" x14ac:dyDescent="0.2"/>
    <row r="37210" x14ac:dyDescent="0.2"/>
    <row r="37211" x14ac:dyDescent="0.2"/>
    <row r="37212" x14ac:dyDescent="0.2"/>
    <row r="37213" x14ac:dyDescent="0.2"/>
    <row r="37214" x14ac:dyDescent="0.2"/>
    <row r="37215" x14ac:dyDescent="0.2"/>
    <row r="37216" x14ac:dyDescent="0.2"/>
    <row r="37217" x14ac:dyDescent="0.2"/>
    <row r="37218" x14ac:dyDescent="0.2"/>
    <row r="37219" x14ac:dyDescent="0.2"/>
    <row r="37220" x14ac:dyDescent="0.2"/>
    <row r="37221" x14ac:dyDescent="0.2"/>
    <row r="37222" x14ac:dyDescent="0.2"/>
    <row r="37223" x14ac:dyDescent="0.2"/>
    <row r="37224" x14ac:dyDescent="0.2"/>
    <row r="37225" x14ac:dyDescent="0.2"/>
    <row r="37226" x14ac:dyDescent="0.2"/>
    <row r="37227" x14ac:dyDescent="0.2"/>
    <row r="37228" x14ac:dyDescent="0.2"/>
    <row r="37229" x14ac:dyDescent="0.2"/>
    <row r="37230" x14ac:dyDescent="0.2"/>
    <row r="37231" x14ac:dyDescent="0.2"/>
    <row r="37232" x14ac:dyDescent="0.2"/>
    <row r="37233" x14ac:dyDescent="0.2"/>
    <row r="37234" x14ac:dyDescent="0.2"/>
    <row r="37235" x14ac:dyDescent="0.2"/>
    <row r="37236" x14ac:dyDescent="0.2"/>
    <row r="37237" x14ac:dyDescent="0.2"/>
    <row r="37238" x14ac:dyDescent="0.2"/>
    <row r="37239" x14ac:dyDescent="0.2"/>
    <row r="37240" x14ac:dyDescent="0.2"/>
    <row r="37241" x14ac:dyDescent="0.2"/>
    <row r="37242" x14ac:dyDescent="0.2"/>
    <row r="37243" x14ac:dyDescent="0.2"/>
    <row r="37244" x14ac:dyDescent="0.2"/>
    <row r="37245" x14ac:dyDescent="0.2"/>
    <row r="37246" x14ac:dyDescent="0.2"/>
    <row r="37247" x14ac:dyDescent="0.2"/>
    <row r="37248" x14ac:dyDescent="0.2"/>
    <row r="37249" x14ac:dyDescent="0.2"/>
    <row r="37250" x14ac:dyDescent="0.2"/>
    <row r="37251" x14ac:dyDescent="0.2"/>
    <row r="37252" x14ac:dyDescent="0.2"/>
    <row r="37253" x14ac:dyDescent="0.2"/>
    <row r="37254" x14ac:dyDescent="0.2"/>
    <row r="37255" x14ac:dyDescent="0.2"/>
    <row r="37256" x14ac:dyDescent="0.2"/>
    <row r="37257" x14ac:dyDescent="0.2"/>
    <row r="37258" x14ac:dyDescent="0.2"/>
    <row r="37259" x14ac:dyDescent="0.2"/>
    <row r="37260" x14ac:dyDescent="0.2"/>
    <row r="37261" x14ac:dyDescent="0.2"/>
    <row r="37262" x14ac:dyDescent="0.2"/>
    <row r="37263" x14ac:dyDescent="0.2"/>
    <row r="37264" x14ac:dyDescent="0.2"/>
    <row r="37265" x14ac:dyDescent="0.2"/>
    <row r="37266" x14ac:dyDescent="0.2"/>
    <row r="37267" x14ac:dyDescent="0.2"/>
    <row r="37268" x14ac:dyDescent="0.2"/>
    <row r="37269" x14ac:dyDescent="0.2"/>
    <row r="37270" x14ac:dyDescent="0.2"/>
    <row r="37271" x14ac:dyDescent="0.2"/>
    <row r="37272" x14ac:dyDescent="0.2"/>
    <row r="37273" x14ac:dyDescent="0.2"/>
    <row r="37274" x14ac:dyDescent="0.2"/>
    <row r="37275" x14ac:dyDescent="0.2"/>
    <row r="37276" x14ac:dyDescent="0.2"/>
    <row r="37277" x14ac:dyDescent="0.2"/>
    <row r="37278" x14ac:dyDescent="0.2"/>
    <row r="37279" x14ac:dyDescent="0.2"/>
    <row r="37280" x14ac:dyDescent="0.2"/>
    <row r="37281" x14ac:dyDescent="0.2"/>
    <row r="37282" x14ac:dyDescent="0.2"/>
    <row r="37283" x14ac:dyDescent="0.2"/>
    <row r="37284" x14ac:dyDescent="0.2"/>
    <row r="37285" x14ac:dyDescent="0.2"/>
    <row r="37286" x14ac:dyDescent="0.2"/>
    <row r="37287" x14ac:dyDescent="0.2"/>
    <row r="37288" x14ac:dyDescent="0.2"/>
    <row r="37289" x14ac:dyDescent="0.2"/>
    <row r="37290" x14ac:dyDescent="0.2"/>
    <row r="37291" x14ac:dyDescent="0.2"/>
    <row r="37292" x14ac:dyDescent="0.2"/>
    <row r="37293" x14ac:dyDescent="0.2"/>
    <row r="37294" x14ac:dyDescent="0.2"/>
    <row r="37295" x14ac:dyDescent="0.2"/>
    <row r="37296" x14ac:dyDescent="0.2"/>
    <row r="37297" x14ac:dyDescent="0.2"/>
    <row r="37298" x14ac:dyDescent="0.2"/>
    <row r="37299" x14ac:dyDescent="0.2"/>
    <row r="37300" x14ac:dyDescent="0.2"/>
    <row r="37301" x14ac:dyDescent="0.2"/>
    <row r="37302" x14ac:dyDescent="0.2"/>
    <row r="37303" x14ac:dyDescent="0.2"/>
    <row r="37304" x14ac:dyDescent="0.2"/>
    <row r="37305" x14ac:dyDescent="0.2"/>
    <row r="37306" x14ac:dyDescent="0.2"/>
    <row r="37307" x14ac:dyDescent="0.2"/>
    <row r="37308" x14ac:dyDescent="0.2"/>
    <row r="37309" x14ac:dyDescent="0.2"/>
    <row r="37310" x14ac:dyDescent="0.2"/>
    <row r="37311" x14ac:dyDescent="0.2"/>
    <row r="37312" x14ac:dyDescent="0.2"/>
    <row r="37313" x14ac:dyDescent="0.2"/>
    <row r="37314" x14ac:dyDescent="0.2"/>
    <row r="37315" x14ac:dyDescent="0.2"/>
    <row r="37316" x14ac:dyDescent="0.2"/>
    <row r="37317" x14ac:dyDescent="0.2"/>
    <row r="37318" x14ac:dyDescent="0.2"/>
    <row r="37319" x14ac:dyDescent="0.2"/>
    <row r="37320" x14ac:dyDescent="0.2"/>
    <row r="37321" x14ac:dyDescent="0.2"/>
    <row r="37322" x14ac:dyDescent="0.2"/>
    <row r="37323" x14ac:dyDescent="0.2"/>
    <row r="37324" x14ac:dyDescent="0.2"/>
    <row r="37325" x14ac:dyDescent="0.2"/>
    <row r="37326" x14ac:dyDescent="0.2"/>
    <row r="37327" x14ac:dyDescent="0.2"/>
    <row r="37328" x14ac:dyDescent="0.2"/>
    <row r="37329" x14ac:dyDescent="0.2"/>
    <row r="37330" x14ac:dyDescent="0.2"/>
    <row r="37331" x14ac:dyDescent="0.2"/>
    <row r="37332" x14ac:dyDescent="0.2"/>
    <row r="37333" x14ac:dyDescent="0.2"/>
    <row r="37334" x14ac:dyDescent="0.2"/>
    <row r="37335" x14ac:dyDescent="0.2"/>
    <row r="37336" x14ac:dyDescent="0.2"/>
    <row r="37337" x14ac:dyDescent="0.2"/>
    <row r="37338" x14ac:dyDescent="0.2"/>
    <row r="37339" x14ac:dyDescent="0.2"/>
    <row r="37340" x14ac:dyDescent="0.2"/>
    <row r="37341" x14ac:dyDescent="0.2"/>
    <row r="37342" x14ac:dyDescent="0.2"/>
    <row r="37343" x14ac:dyDescent="0.2"/>
    <row r="37344" x14ac:dyDescent="0.2"/>
    <row r="37345" x14ac:dyDescent="0.2"/>
    <row r="37346" x14ac:dyDescent="0.2"/>
    <row r="37347" x14ac:dyDescent="0.2"/>
    <row r="37348" x14ac:dyDescent="0.2"/>
    <row r="37349" x14ac:dyDescent="0.2"/>
    <row r="37350" x14ac:dyDescent="0.2"/>
    <row r="37351" x14ac:dyDescent="0.2"/>
    <row r="37352" x14ac:dyDescent="0.2"/>
    <row r="37353" x14ac:dyDescent="0.2"/>
    <row r="37354" x14ac:dyDescent="0.2"/>
    <row r="37355" x14ac:dyDescent="0.2"/>
    <row r="37356" x14ac:dyDescent="0.2"/>
    <row r="37357" x14ac:dyDescent="0.2"/>
    <row r="37358" x14ac:dyDescent="0.2"/>
    <row r="37359" x14ac:dyDescent="0.2"/>
    <row r="37360" x14ac:dyDescent="0.2"/>
    <row r="37361" x14ac:dyDescent="0.2"/>
    <row r="37362" x14ac:dyDescent="0.2"/>
    <row r="37363" x14ac:dyDescent="0.2"/>
    <row r="37364" x14ac:dyDescent="0.2"/>
    <row r="37365" x14ac:dyDescent="0.2"/>
    <row r="37366" x14ac:dyDescent="0.2"/>
    <row r="37367" x14ac:dyDescent="0.2"/>
    <row r="37368" x14ac:dyDescent="0.2"/>
    <row r="37369" x14ac:dyDescent="0.2"/>
    <row r="37370" x14ac:dyDescent="0.2"/>
    <row r="37371" x14ac:dyDescent="0.2"/>
    <row r="37372" x14ac:dyDescent="0.2"/>
    <row r="37373" x14ac:dyDescent="0.2"/>
    <row r="37374" x14ac:dyDescent="0.2"/>
    <row r="37375" x14ac:dyDescent="0.2"/>
    <row r="37376" x14ac:dyDescent="0.2"/>
    <row r="37377" x14ac:dyDescent="0.2"/>
    <row r="37378" x14ac:dyDescent="0.2"/>
    <row r="37379" x14ac:dyDescent="0.2"/>
    <row r="37380" x14ac:dyDescent="0.2"/>
    <row r="37381" x14ac:dyDescent="0.2"/>
    <row r="37382" x14ac:dyDescent="0.2"/>
    <row r="37383" x14ac:dyDescent="0.2"/>
    <row r="37384" x14ac:dyDescent="0.2"/>
    <row r="37385" x14ac:dyDescent="0.2"/>
    <row r="37386" x14ac:dyDescent="0.2"/>
    <row r="37387" x14ac:dyDescent="0.2"/>
    <row r="37388" x14ac:dyDescent="0.2"/>
    <row r="37389" x14ac:dyDescent="0.2"/>
    <row r="37390" x14ac:dyDescent="0.2"/>
    <row r="37391" x14ac:dyDescent="0.2"/>
    <row r="37392" x14ac:dyDescent="0.2"/>
    <row r="37393" x14ac:dyDescent="0.2"/>
    <row r="37394" x14ac:dyDescent="0.2"/>
    <row r="37395" x14ac:dyDescent="0.2"/>
    <row r="37396" x14ac:dyDescent="0.2"/>
    <row r="37397" x14ac:dyDescent="0.2"/>
    <row r="37398" x14ac:dyDescent="0.2"/>
    <row r="37399" x14ac:dyDescent="0.2"/>
    <row r="37400" x14ac:dyDescent="0.2"/>
    <row r="37401" x14ac:dyDescent="0.2"/>
    <row r="37402" x14ac:dyDescent="0.2"/>
    <row r="37403" x14ac:dyDescent="0.2"/>
    <row r="37404" x14ac:dyDescent="0.2"/>
    <row r="37405" x14ac:dyDescent="0.2"/>
    <row r="37406" x14ac:dyDescent="0.2"/>
    <row r="37407" x14ac:dyDescent="0.2"/>
    <row r="37408" x14ac:dyDescent="0.2"/>
    <row r="37409" x14ac:dyDescent="0.2"/>
    <row r="37410" x14ac:dyDescent="0.2"/>
    <row r="37411" x14ac:dyDescent="0.2"/>
    <row r="37412" x14ac:dyDescent="0.2"/>
    <row r="37413" x14ac:dyDescent="0.2"/>
    <row r="37414" x14ac:dyDescent="0.2"/>
    <row r="37415" x14ac:dyDescent="0.2"/>
    <row r="37416" x14ac:dyDescent="0.2"/>
    <row r="37417" x14ac:dyDescent="0.2"/>
    <row r="37418" x14ac:dyDescent="0.2"/>
    <row r="37419" x14ac:dyDescent="0.2"/>
    <row r="37420" x14ac:dyDescent="0.2"/>
    <row r="37421" x14ac:dyDescent="0.2"/>
    <row r="37422" x14ac:dyDescent="0.2"/>
    <row r="37423" x14ac:dyDescent="0.2"/>
    <row r="37424" x14ac:dyDescent="0.2"/>
    <row r="37425" x14ac:dyDescent="0.2"/>
    <row r="37426" x14ac:dyDescent="0.2"/>
    <row r="37427" x14ac:dyDescent="0.2"/>
    <row r="37428" x14ac:dyDescent="0.2"/>
    <row r="37429" x14ac:dyDescent="0.2"/>
    <row r="37430" x14ac:dyDescent="0.2"/>
    <row r="37431" x14ac:dyDescent="0.2"/>
    <row r="37432" x14ac:dyDescent="0.2"/>
    <row r="37433" x14ac:dyDescent="0.2"/>
    <row r="37434" x14ac:dyDescent="0.2"/>
    <row r="37435" x14ac:dyDescent="0.2"/>
    <row r="37436" x14ac:dyDescent="0.2"/>
    <row r="37437" x14ac:dyDescent="0.2"/>
    <row r="37438" x14ac:dyDescent="0.2"/>
    <row r="37439" x14ac:dyDescent="0.2"/>
    <row r="37440" x14ac:dyDescent="0.2"/>
    <row r="37441" x14ac:dyDescent="0.2"/>
    <row r="37442" x14ac:dyDescent="0.2"/>
    <row r="37443" x14ac:dyDescent="0.2"/>
    <row r="37444" x14ac:dyDescent="0.2"/>
    <row r="37445" x14ac:dyDescent="0.2"/>
    <row r="37446" x14ac:dyDescent="0.2"/>
    <row r="37447" x14ac:dyDescent="0.2"/>
    <row r="37448" x14ac:dyDescent="0.2"/>
    <row r="37449" x14ac:dyDescent="0.2"/>
    <row r="37450" x14ac:dyDescent="0.2"/>
    <row r="37451" x14ac:dyDescent="0.2"/>
    <row r="37452" x14ac:dyDescent="0.2"/>
    <row r="37453" x14ac:dyDescent="0.2"/>
    <row r="37454" x14ac:dyDescent="0.2"/>
    <row r="37455" x14ac:dyDescent="0.2"/>
    <row r="37456" x14ac:dyDescent="0.2"/>
    <row r="37457" x14ac:dyDescent="0.2"/>
    <row r="37458" x14ac:dyDescent="0.2"/>
    <row r="37459" x14ac:dyDescent="0.2"/>
    <row r="37460" x14ac:dyDescent="0.2"/>
    <row r="37461" x14ac:dyDescent="0.2"/>
    <row r="37462" x14ac:dyDescent="0.2"/>
    <row r="37463" x14ac:dyDescent="0.2"/>
    <row r="37464" x14ac:dyDescent="0.2"/>
    <row r="37465" x14ac:dyDescent="0.2"/>
    <row r="37466" x14ac:dyDescent="0.2"/>
    <row r="37467" x14ac:dyDescent="0.2"/>
    <row r="37468" x14ac:dyDescent="0.2"/>
    <row r="37469" x14ac:dyDescent="0.2"/>
    <row r="37470" x14ac:dyDescent="0.2"/>
    <row r="37471" x14ac:dyDescent="0.2"/>
    <row r="37472" x14ac:dyDescent="0.2"/>
    <row r="37473" x14ac:dyDescent="0.2"/>
    <row r="37474" x14ac:dyDescent="0.2"/>
    <row r="37475" x14ac:dyDescent="0.2"/>
    <row r="37476" x14ac:dyDescent="0.2"/>
    <row r="37477" x14ac:dyDescent="0.2"/>
    <row r="37478" x14ac:dyDescent="0.2"/>
    <row r="37479" x14ac:dyDescent="0.2"/>
    <row r="37480" x14ac:dyDescent="0.2"/>
    <row r="37481" x14ac:dyDescent="0.2"/>
    <row r="37482" x14ac:dyDescent="0.2"/>
    <row r="37483" x14ac:dyDescent="0.2"/>
    <row r="37484" x14ac:dyDescent="0.2"/>
    <row r="37485" x14ac:dyDescent="0.2"/>
    <row r="37486" x14ac:dyDescent="0.2"/>
    <row r="37487" x14ac:dyDescent="0.2"/>
    <row r="37488" x14ac:dyDescent="0.2"/>
    <row r="37489" x14ac:dyDescent="0.2"/>
    <row r="37490" x14ac:dyDescent="0.2"/>
    <row r="37491" x14ac:dyDescent="0.2"/>
    <row r="37492" x14ac:dyDescent="0.2"/>
    <row r="37493" x14ac:dyDescent="0.2"/>
    <row r="37494" x14ac:dyDescent="0.2"/>
    <row r="37495" x14ac:dyDescent="0.2"/>
    <row r="37496" x14ac:dyDescent="0.2"/>
    <row r="37497" x14ac:dyDescent="0.2"/>
    <row r="37498" x14ac:dyDescent="0.2"/>
    <row r="37499" x14ac:dyDescent="0.2"/>
    <row r="37500" x14ac:dyDescent="0.2"/>
    <row r="37501" x14ac:dyDescent="0.2"/>
    <row r="37502" x14ac:dyDescent="0.2"/>
    <row r="37503" x14ac:dyDescent="0.2"/>
    <row r="37504" x14ac:dyDescent="0.2"/>
    <row r="37505" x14ac:dyDescent="0.2"/>
    <row r="37506" x14ac:dyDescent="0.2"/>
    <row r="37507" x14ac:dyDescent="0.2"/>
    <row r="37508" x14ac:dyDescent="0.2"/>
    <row r="37509" x14ac:dyDescent="0.2"/>
    <row r="37510" x14ac:dyDescent="0.2"/>
    <row r="37511" x14ac:dyDescent="0.2"/>
    <row r="37512" x14ac:dyDescent="0.2"/>
    <row r="37513" x14ac:dyDescent="0.2"/>
    <row r="37514" x14ac:dyDescent="0.2"/>
    <row r="37515" x14ac:dyDescent="0.2"/>
    <row r="37516" x14ac:dyDescent="0.2"/>
    <row r="37517" x14ac:dyDescent="0.2"/>
    <row r="37518" x14ac:dyDescent="0.2"/>
    <row r="37519" x14ac:dyDescent="0.2"/>
    <row r="37520" x14ac:dyDescent="0.2"/>
    <row r="37521" x14ac:dyDescent="0.2"/>
    <row r="37522" x14ac:dyDescent="0.2"/>
    <row r="37523" x14ac:dyDescent="0.2"/>
    <row r="37524" x14ac:dyDescent="0.2"/>
    <row r="37525" x14ac:dyDescent="0.2"/>
    <row r="37526" x14ac:dyDescent="0.2"/>
    <row r="37527" x14ac:dyDescent="0.2"/>
    <row r="37528" x14ac:dyDescent="0.2"/>
    <row r="37529" x14ac:dyDescent="0.2"/>
    <row r="37530" x14ac:dyDescent="0.2"/>
    <row r="37531" x14ac:dyDescent="0.2"/>
    <row r="37532" x14ac:dyDescent="0.2"/>
    <row r="37533" x14ac:dyDescent="0.2"/>
    <row r="37534" x14ac:dyDescent="0.2"/>
    <row r="37535" x14ac:dyDescent="0.2"/>
    <row r="37536" x14ac:dyDescent="0.2"/>
    <row r="37537" x14ac:dyDescent="0.2"/>
    <row r="37538" x14ac:dyDescent="0.2"/>
    <row r="37539" x14ac:dyDescent="0.2"/>
    <row r="37540" x14ac:dyDescent="0.2"/>
    <row r="37541" x14ac:dyDescent="0.2"/>
    <row r="37542" x14ac:dyDescent="0.2"/>
    <row r="37543" x14ac:dyDescent="0.2"/>
    <row r="37544" x14ac:dyDescent="0.2"/>
    <row r="37545" x14ac:dyDescent="0.2"/>
    <row r="37546" x14ac:dyDescent="0.2"/>
    <row r="37547" x14ac:dyDescent="0.2"/>
    <row r="37548" x14ac:dyDescent="0.2"/>
    <row r="37549" x14ac:dyDescent="0.2"/>
    <row r="37550" x14ac:dyDescent="0.2"/>
    <row r="37551" x14ac:dyDescent="0.2"/>
    <row r="37552" x14ac:dyDescent="0.2"/>
    <row r="37553" x14ac:dyDescent="0.2"/>
    <row r="37554" x14ac:dyDescent="0.2"/>
    <row r="37555" x14ac:dyDescent="0.2"/>
    <row r="37556" x14ac:dyDescent="0.2"/>
    <row r="37557" x14ac:dyDescent="0.2"/>
    <row r="37558" x14ac:dyDescent="0.2"/>
    <row r="37559" x14ac:dyDescent="0.2"/>
    <row r="37560" x14ac:dyDescent="0.2"/>
    <row r="37561" x14ac:dyDescent="0.2"/>
    <row r="37562" x14ac:dyDescent="0.2"/>
    <row r="37563" x14ac:dyDescent="0.2"/>
    <row r="37564" x14ac:dyDescent="0.2"/>
    <row r="37565" x14ac:dyDescent="0.2"/>
    <row r="37566" x14ac:dyDescent="0.2"/>
    <row r="37567" x14ac:dyDescent="0.2"/>
    <row r="37568" x14ac:dyDescent="0.2"/>
    <row r="37569" x14ac:dyDescent="0.2"/>
    <row r="37570" x14ac:dyDescent="0.2"/>
    <row r="37571" x14ac:dyDescent="0.2"/>
    <row r="37572" x14ac:dyDescent="0.2"/>
    <row r="37573" x14ac:dyDescent="0.2"/>
    <row r="37574" x14ac:dyDescent="0.2"/>
    <row r="37575" x14ac:dyDescent="0.2"/>
    <row r="37576" x14ac:dyDescent="0.2"/>
    <row r="37577" x14ac:dyDescent="0.2"/>
    <row r="37578" x14ac:dyDescent="0.2"/>
    <row r="37579" x14ac:dyDescent="0.2"/>
    <row r="37580" x14ac:dyDescent="0.2"/>
    <row r="37581" x14ac:dyDescent="0.2"/>
    <row r="37582" x14ac:dyDescent="0.2"/>
    <row r="37583" x14ac:dyDescent="0.2"/>
    <row r="37584" x14ac:dyDescent="0.2"/>
    <row r="37585" x14ac:dyDescent="0.2"/>
    <row r="37586" x14ac:dyDescent="0.2"/>
    <row r="37587" x14ac:dyDescent="0.2"/>
    <row r="37588" x14ac:dyDescent="0.2"/>
    <row r="37589" x14ac:dyDescent="0.2"/>
    <row r="37590" x14ac:dyDescent="0.2"/>
    <row r="37591" x14ac:dyDescent="0.2"/>
    <row r="37592" x14ac:dyDescent="0.2"/>
    <row r="37593" x14ac:dyDescent="0.2"/>
    <row r="37594" x14ac:dyDescent="0.2"/>
    <row r="37595" x14ac:dyDescent="0.2"/>
    <row r="37596" x14ac:dyDescent="0.2"/>
    <row r="37597" x14ac:dyDescent="0.2"/>
    <row r="37598" x14ac:dyDescent="0.2"/>
    <row r="37599" x14ac:dyDescent="0.2"/>
    <row r="37600" x14ac:dyDescent="0.2"/>
    <row r="37601" x14ac:dyDescent="0.2"/>
    <row r="37602" x14ac:dyDescent="0.2"/>
    <row r="37603" x14ac:dyDescent="0.2"/>
    <row r="37604" x14ac:dyDescent="0.2"/>
    <row r="37605" x14ac:dyDescent="0.2"/>
    <row r="37606" x14ac:dyDescent="0.2"/>
    <row r="37607" x14ac:dyDescent="0.2"/>
    <row r="37608" x14ac:dyDescent="0.2"/>
    <row r="37609" x14ac:dyDescent="0.2"/>
    <row r="37610" x14ac:dyDescent="0.2"/>
    <row r="37611" x14ac:dyDescent="0.2"/>
    <row r="37612" x14ac:dyDescent="0.2"/>
    <row r="37613" x14ac:dyDescent="0.2"/>
    <row r="37614" x14ac:dyDescent="0.2"/>
    <row r="37615" x14ac:dyDescent="0.2"/>
    <row r="37616" x14ac:dyDescent="0.2"/>
    <row r="37617" x14ac:dyDescent="0.2"/>
    <row r="37618" x14ac:dyDescent="0.2"/>
    <row r="37619" x14ac:dyDescent="0.2"/>
    <row r="37620" x14ac:dyDescent="0.2"/>
    <row r="37621" x14ac:dyDescent="0.2"/>
    <row r="37622" x14ac:dyDescent="0.2"/>
    <row r="37623" x14ac:dyDescent="0.2"/>
    <row r="37624" x14ac:dyDescent="0.2"/>
    <row r="37625" x14ac:dyDescent="0.2"/>
    <row r="37626" x14ac:dyDescent="0.2"/>
    <row r="37627" x14ac:dyDescent="0.2"/>
    <row r="37628" x14ac:dyDescent="0.2"/>
    <row r="37629" x14ac:dyDescent="0.2"/>
    <row r="37630" x14ac:dyDescent="0.2"/>
    <row r="37631" x14ac:dyDescent="0.2"/>
    <row r="37632" x14ac:dyDescent="0.2"/>
    <row r="37633" x14ac:dyDescent="0.2"/>
    <row r="37634" x14ac:dyDescent="0.2"/>
    <row r="37635" x14ac:dyDescent="0.2"/>
    <row r="37636" x14ac:dyDescent="0.2"/>
    <row r="37637" x14ac:dyDescent="0.2"/>
    <row r="37638" x14ac:dyDescent="0.2"/>
    <row r="37639" x14ac:dyDescent="0.2"/>
    <row r="37640" x14ac:dyDescent="0.2"/>
    <row r="37641" x14ac:dyDescent="0.2"/>
    <row r="37642" x14ac:dyDescent="0.2"/>
    <row r="37643" x14ac:dyDescent="0.2"/>
    <row r="37644" x14ac:dyDescent="0.2"/>
    <row r="37645" x14ac:dyDescent="0.2"/>
    <row r="37646" x14ac:dyDescent="0.2"/>
    <row r="37647" x14ac:dyDescent="0.2"/>
    <row r="37648" x14ac:dyDescent="0.2"/>
    <row r="37649" x14ac:dyDescent="0.2"/>
    <row r="37650" x14ac:dyDescent="0.2"/>
    <row r="37651" x14ac:dyDescent="0.2"/>
    <row r="37652" x14ac:dyDescent="0.2"/>
    <row r="37653" x14ac:dyDescent="0.2"/>
    <row r="37654" x14ac:dyDescent="0.2"/>
    <row r="37655" x14ac:dyDescent="0.2"/>
    <row r="37656" x14ac:dyDescent="0.2"/>
    <row r="37657" x14ac:dyDescent="0.2"/>
    <row r="37658" x14ac:dyDescent="0.2"/>
    <row r="37659" x14ac:dyDescent="0.2"/>
    <row r="37660" x14ac:dyDescent="0.2"/>
    <row r="37661" x14ac:dyDescent="0.2"/>
    <row r="37662" x14ac:dyDescent="0.2"/>
    <row r="37663" x14ac:dyDescent="0.2"/>
    <row r="37664" x14ac:dyDescent="0.2"/>
    <row r="37665" x14ac:dyDescent="0.2"/>
    <row r="37666" x14ac:dyDescent="0.2"/>
    <row r="37667" x14ac:dyDescent="0.2"/>
    <row r="37668" x14ac:dyDescent="0.2"/>
    <row r="37669" x14ac:dyDescent="0.2"/>
    <row r="37670" x14ac:dyDescent="0.2"/>
    <row r="37671" x14ac:dyDescent="0.2"/>
    <row r="37672" x14ac:dyDescent="0.2"/>
    <row r="37673" x14ac:dyDescent="0.2"/>
    <row r="37674" x14ac:dyDescent="0.2"/>
    <row r="37675" x14ac:dyDescent="0.2"/>
    <row r="37676" x14ac:dyDescent="0.2"/>
    <row r="37677" x14ac:dyDescent="0.2"/>
    <row r="37678" x14ac:dyDescent="0.2"/>
    <row r="37679" x14ac:dyDescent="0.2"/>
    <row r="37680" x14ac:dyDescent="0.2"/>
    <row r="37681" x14ac:dyDescent="0.2"/>
    <row r="37682" x14ac:dyDescent="0.2"/>
    <row r="37683" x14ac:dyDescent="0.2"/>
    <row r="37684" x14ac:dyDescent="0.2"/>
    <row r="37685" x14ac:dyDescent="0.2"/>
    <row r="37686" x14ac:dyDescent="0.2"/>
    <row r="37687" x14ac:dyDescent="0.2"/>
    <row r="37688" x14ac:dyDescent="0.2"/>
    <row r="37689" x14ac:dyDescent="0.2"/>
    <row r="37690" x14ac:dyDescent="0.2"/>
    <row r="37691" x14ac:dyDescent="0.2"/>
    <row r="37692" x14ac:dyDescent="0.2"/>
    <row r="37693" x14ac:dyDescent="0.2"/>
    <row r="37694" x14ac:dyDescent="0.2"/>
    <row r="37695" x14ac:dyDescent="0.2"/>
    <row r="37696" x14ac:dyDescent="0.2"/>
    <row r="37697" x14ac:dyDescent="0.2"/>
    <row r="37698" x14ac:dyDescent="0.2"/>
    <row r="37699" x14ac:dyDescent="0.2"/>
    <row r="37700" x14ac:dyDescent="0.2"/>
    <row r="37701" x14ac:dyDescent="0.2"/>
    <row r="37702" x14ac:dyDescent="0.2"/>
    <row r="37703" x14ac:dyDescent="0.2"/>
    <row r="37704" x14ac:dyDescent="0.2"/>
    <row r="37705" x14ac:dyDescent="0.2"/>
    <row r="37706" x14ac:dyDescent="0.2"/>
    <row r="37707" x14ac:dyDescent="0.2"/>
    <row r="37708" x14ac:dyDescent="0.2"/>
    <row r="37709" x14ac:dyDescent="0.2"/>
    <row r="37710" x14ac:dyDescent="0.2"/>
    <row r="37711" x14ac:dyDescent="0.2"/>
    <row r="37712" x14ac:dyDescent="0.2"/>
    <row r="37713" x14ac:dyDescent="0.2"/>
    <row r="37714" x14ac:dyDescent="0.2"/>
    <row r="37715" x14ac:dyDescent="0.2"/>
    <row r="37716" x14ac:dyDescent="0.2"/>
    <row r="37717" x14ac:dyDescent="0.2"/>
    <row r="37718" x14ac:dyDescent="0.2"/>
    <row r="37719" x14ac:dyDescent="0.2"/>
    <row r="37720" x14ac:dyDescent="0.2"/>
    <row r="37721" x14ac:dyDescent="0.2"/>
    <row r="37722" x14ac:dyDescent="0.2"/>
    <row r="37723" x14ac:dyDescent="0.2"/>
    <row r="37724" x14ac:dyDescent="0.2"/>
    <row r="37725" x14ac:dyDescent="0.2"/>
    <row r="37726" x14ac:dyDescent="0.2"/>
    <row r="37727" x14ac:dyDescent="0.2"/>
    <row r="37728" x14ac:dyDescent="0.2"/>
    <row r="37729" x14ac:dyDescent="0.2"/>
    <row r="37730" x14ac:dyDescent="0.2"/>
    <row r="37731" x14ac:dyDescent="0.2"/>
    <row r="37732" x14ac:dyDescent="0.2"/>
    <row r="37733" x14ac:dyDescent="0.2"/>
    <row r="37734" x14ac:dyDescent="0.2"/>
    <row r="37735" x14ac:dyDescent="0.2"/>
    <row r="37736" x14ac:dyDescent="0.2"/>
    <row r="37737" x14ac:dyDescent="0.2"/>
    <row r="37738" x14ac:dyDescent="0.2"/>
    <row r="37739" x14ac:dyDescent="0.2"/>
    <row r="37740" x14ac:dyDescent="0.2"/>
    <row r="37741" x14ac:dyDescent="0.2"/>
    <row r="37742" x14ac:dyDescent="0.2"/>
    <row r="37743" x14ac:dyDescent="0.2"/>
    <row r="37744" x14ac:dyDescent="0.2"/>
    <row r="37745" x14ac:dyDescent="0.2"/>
    <row r="37746" x14ac:dyDescent="0.2"/>
    <row r="37747" x14ac:dyDescent="0.2"/>
    <row r="37748" x14ac:dyDescent="0.2"/>
    <row r="37749" x14ac:dyDescent="0.2"/>
    <row r="37750" x14ac:dyDescent="0.2"/>
    <row r="37751" x14ac:dyDescent="0.2"/>
    <row r="37752" x14ac:dyDescent="0.2"/>
    <row r="37753" x14ac:dyDescent="0.2"/>
    <row r="37754" x14ac:dyDescent="0.2"/>
    <row r="37755" x14ac:dyDescent="0.2"/>
    <row r="37756" x14ac:dyDescent="0.2"/>
    <row r="37757" x14ac:dyDescent="0.2"/>
    <row r="37758" x14ac:dyDescent="0.2"/>
    <row r="37759" x14ac:dyDescent="0.2"/>
    <row r="37760" x14ac:dyDescent="0.2"/>
    <row r="37761" x14ac:dyDescent="0.2"/>
    <row r="37762" x14ac:dyDescent="0.2"/>
    <row r="37763" x14ac:dyDescent="0.2"/>
    <row r="37764" x14ac:dyDescent="0.2"/>
    <row r="37765" x14ac:dyDescent="0.2"/>
    <row r="37766" x14ac:dyDescent="0.2"/>
    <row r="37767" x14ac:dyDescent="0.2"/>
    <row r="37768" x14ac:dyDescent="0.2"/>
    <row r="37769" x14ac:dyDescent="0.2"/>
    <row r="37770" x14ac:dyDescent="0.2"/>
    <row r="37771" x14ac:dyDescent="0.2"/>
    <row r="37772" x14ac:dyDescent="0.2"/>
    <row r="37773" x14ac:dyDescent="0.2"/>
    <row r="37774" x14ac:dyDescent="0.2"/>
    <row r="37775" x14ac:dyDescent="0.2"/>
    <row r="37776" x14ac:dyDescent="0.2"/>
    <row r="37777" x14ac:dyDescent="0.2"/>
    <row r="37778" x14ac:dyDescent="0.2"/>
    <row r="37779" x14ac:dyDescent="0.2"/>
    <row r="37780" x14ac:dyDescent="0.2"/>
    <row r="37781" x14ac:dyDescent="0.2"/>
    <row r="37782" x14ac:dyDescent="0.2"/>
    <row r="37783" x14ac:dyDescent="0.2"/>
    <row r="37784" x14ac:dyDescent="0.2"/>
    <row r="37785" x14ac:dyDescent="0.2"/>
    <row r="37786" x14ac:dyDescent="0.2"/>
    <row r="37787" x14ac:dyDescent="0.2"/>
    <row r="37788" x14ac:dyDescent="0.2"/>
    <row r="37789" x14ac:dyDescent="0.2"/>
    <row r="37790" x14ac:dyDescent="0.2"/>
    <row r="37791" x14ac:dyDescent="0.2"/>
    <row r="37792" x14ac:dyDescent="0.2"/>
    <row r="37793" x14ac:dyDescent="0.2"/>
    <row r="37794" x14ac:dyDescent="0.2"/>
    <row r="37795" x14ac:dyDescent="0.2"/>
    <row r="37796" x14ac:dyDescent="0.2"/>
    <row r="37797" x14ac:dyDescent="0.2"/>
    <row r="37798" x14ac:dyDescent="0.2"/>
    <row r="37799" x14ac:dyDescent="0.2"/>
    <row r="37800" x14ac:dyDescent="0.2"/>
    <row r="37801" x14ac:dyDescent="0.2"/>
    <row r="37802" x14ac:dyDescent="0.2"/>
    <row r="37803" x14ac:dyDescent="0.2"/>
    <row r="37804" x14ac:dyDescent="0.2"/>
    <row r="37805" x14ac:dyDescent="0.2"/>
    <row r="37806" x14ac:dyDescent="0.2"/>
    <row r="37807" x14ac:dyDescent="0.2"/>
    <row r="37808" x14ac:dyDescent="0.2"/>
    <row r="37809" x14ac:dyDescent="0.2"/>
    <row r="37810" x14ac:dyDescent="0.2"/>
    <row r="37811" x14ac:dyDescent="0.2"/>
    <row r="37812" x14ac:dyDescent="0.2"/>
    <row r="37813" x14ac:dyDescent="0.2"/>
    <row r="37814" x14ac:dyDescent="0.2"/>
    <row r="37815" x14ac:dyDescent="0.2"/>
    <row r="37816" x14ac:dyDescent="0.2"/>
    <row r="37817" x14ac:dyDescent="0.2"/>
    <row r="37818" x14ac:dyDescent="0.2"/>
    <row r="37819" x14ac:dyDescent="0.2"/>
    <row r="37820" x14ac:dyDescent="0.2"/>
    <row r="37821" x14ac:dyDescent="0.2"/>
    <row r="37822" x14ac:dyDescent="0.2"/>
    <row r="37823" x14ac:dyDescent="0.2"/>
    <row r="37824" x14ac:dyDescent="0.2"/>
    <row r="37825" x14ac:dyDescent="0.2"/>
    <row r="37826" x14ac:dyDescent="0.2"/>
    <row r="37827" x14ac:dyDescent="0.2"/>
    <row r="37828" x14ac:dyDescent="0.2"/>
    <row r="37829" x14ac:dyDescent="0.2"/>
    <row r="37830" x14ac:dyDescent="0.2"/>
    <row r="37831" x14ac:dyDescent="0.2"/>
    <row r="37832" x14ac:dyDescent="0.2"/>
    <row r="37833" x14ac:dyDescent="0.2"/>
    <row r="37834" x14ac:dyDescent="0.2"/>
    <row r="37835" x14ac:dyDescent="0.2"/>
    <row r="37836" x14ac:dyDescent="0.2"/>
    <row r="37837" x14ac:dyDescent="0.2"/>
    <row r="37838" x14ac:dyDescent="0.2"/>
    <row r="37839" x14ac:dyDescent="0.2"/>
    <row r="37840" x14ac:dyDescent="0.2"/>
    <row r="37841" x14ac:dyDescent="0.2"/>
    <row r="37842" x14ac:dyDescent="0.2"/>
    <row r="37843" x14ac:dyDescent="0.2"/>
    <row r="37844" x14ac:dyDescent="0.2"/>
    <row r="37845" x14ac:dyDescent="0.2"/>
    <row r="37846" x14ac:dyDescent="0.2"/>
    <row r="37847" x14ac:dyDescent="0.2"/>
    <row r="37848" x14ac:dyDescent="0.2"/>
    <row r="37849" x14ac:dyDescent="0.2"/>
    <row r="37850" x14ac:dyDescent="0.2"/>
    <row r="37851" x14ac:dyDescent="0.2"/>
    <row r="37852" x14ac:dyDescent="0.2"/>
    <row r="37853" x14ac:dyDescent="0.2"/>
    <row r="37854" x14ac:dyDescent="0.2"/>
    <row r="37855" x14ac:dyDescent="0.2"/>
    <row r="37856" x14ac:dyDescent="0.2"/>
    <row r="37857" x14ac:dyDescent="0.2"/>
    <row r="37858" x14ac:dyDescent="0.2"/>
    <row r="37859" x14ac:dyDescent="0.2"/>
    <row r="37860" x14ac:dyDescent="0.2"/>
    <row r="37861" x14ac:dyDescent="0.2"/>
    <row r="37862" x14ac:dyDescent="0.2"/>
    <row r="37863" x14ac:dyDescent="0.2"/>
    <row r="37864" x14ac:dyDescent="0.2"/>
    <row r="37865" x14ac:dyDescent="0.2"/>
    <row r="37866" x14ac:dyDescent="0.2"/>
    <row r="37867" x14ac:dyDescent="0.2"/>
    <row r="37868" x14ac:dyDescent="0.2"/>
    <row r="37869" x14ac:dyDescent="0.2"/>
    <row r="37870" x14ac:dyDescent="0.2"/>
    <row r="37871" x14ac:dyDescent="0.2"/>
    <row r="37872" x14ac:dyDescent="0.2"/>
    <row r="37873" x14ac:dyDescent="0.2"/>
    <row r="37874" x14ac:dyDescent="0.2"/>
    <row r="37875" x14ac:dyDescent="0.2"/>
    <row r="37876" x14ac:dyDescent="0.2"/>
    <row r="37877" x14ac:dyDescent="0.2"/>
    <row r="37878" x14ac:dyDescent="0.2"/>
    <row r="37879" x14ac:dyDescent="0.2"/>
    <row r="37880" x14ac:dyDescent="0.2"/>
    <row r="37881" x14ac:dyDescent="0.2"/>
    <row r="37882" x14ac:dyDescent="0.2"/>
    <row r="37883" x14ac:dyDescent="0.2"/>
    <row r="37884" x14ac:dyDescent="0.2"/>
    <row r="37885" x14ac:dyDescent="0.2"/>
    <row r="37886" x14ac:dyDescent="0.2"/>
    <row r="37887" x14ac:dyDescent="0.2"/>
    <row r="37888" x14ac:dyDescent="0.2"/>
    <row r="37889" x14ac:dyDescent="0.2"/>
    <row r="37890" x14ac:dyDescent="0.2"/>
    <row r="37891" x14ac:dyDescent="0.2"/>
    <row r="37892" x14ac:dyDescent="0.2"/>
    <row r="37893" x14ac:dyDescent="0.2"/>
    <row r="37894" x14ac:dyDescent="0.2"/>
    <row r="37895" x14ac:dyDescent="0.2"/>
    <row r="37896" x14ac:dyDescent="0.2"/>
    <row r="37897" x14ac:dyDescent="0.2"/>
    <row r="37898" x14ac:dyDescent="0.2"/>
    <row r="37899" x14ac:dyDescent="0.2"/>
    <row r="37900" x14ac:dyDescent="0.2"/>
    <row r="37901" x14ac:dyDescent="0.2"/>
    <row r="37902" x14ac:dyDescent="0.2"/>
    <row r="37903" x14ac:dyDescent="0.2"/>
    <row r="37904" x14ac:dyDescent="0.2"/>
    <row r="37905" x14ac:dyDescent="0.2"/>
    <row r="37906" x14ac:dyDescent="0.2"/>
    <row r="37907" x14ac:dyDescent="0.2"/>
    <row r="37908" x14ac:dyDescent="0.2"/>
    <row r="37909" x14ac:dyDescent="0.2"/>
    <row r="37910" x14ac:dyDescent="0.2"/>
    <row r="37911" x14ac:dyDescent="0.2"/>
    <row r="37912" x14ac:dyDescent="0.2"/>
    <row r="37913" x14ac:dyDescent="0.2"/>
    <row r="37914" x14ac:dyDescent="0.2"/>
    <row r="37915" x14ac:dyDescent="0.2"/>
    <row r="37916" x14ac:dyDescent="0.2"/>
    <row r="37917" x14ac:dyDescent="0.2"/>
    <row r="37918" x14ac:dyDescent="0.2"/>
    <row r="37919" x14ac:dyDescent="0.2"/>
    <row r="37920" x14ac:dyDescent="0.2"/>
    <row r="37921" x14ac:dyDescent="0.2"/>
    <row r="37922" x14ac:dyDescent="0.2"/>
    <row r="37923" x14ac:dyDescent="0.2"/>
    <row r="37924" x14ac:dyDescent="0.2"/>
    <row r="37925" x14ac:dyDescent="0.2"/>
    <row r="37926" x14ac:dyDescent="0.2"/>
    <row r="37927" x14ac:dyDescent="0.2"/>
    <row r="37928" x14ac:dyDescent="0.2"/>
    <row r="37929" x14ac:dyDescent="0.2"/>
    <row r="37930" x14ac:dyDescent="0.2"/>
    <row r="37931" x14ac:dyDescent="0.2"/>
    <row r="37932" x14ac:dyDescent="0.2"/>
    <row r="37933" x14ac:dyDescent="0.2"/>
    <row r="37934" x14ac:dyDescent="0.2"/>
    <row r="37935" x14ac:dyDescent="0.2"/>
    <row r="37936" x14ac:dyDescent="0.2"/>
    <row r="37937" x14ac:dyDescent="0.2"/>
    <row r="37938" x14ac:dyDescent="0.2"/>
    <row r="37939" x14ac:dyDescent="0.2"/>
    <row r="37940" x14ac:dyDescent="0.2"/>
    <row r="37941" x14ac:dyDescent="0.2"/>
    <row r="37942" x14ac:dyDescent="0.2"/>
    <row r="37943" x14ac:dyDescent="0.2"/>
    <row r="37944" x14ac:dyDescent="0.2"/>
    <row r="37945" x14ac:dyDescent="0.2"/>
    <row r="37946" x14ac:dyDescent="0.2"/>
    <row r="37947" x14ac:dyDescent="0.2"/>
    <row r="37948" x14ac:dyDescent="0.2"/>
    <row r="37949" x14ac:dyDescent="0.2"/>
    <row r="37950" x14ac:dyDescent="0.2"/>
    <row r="37951" x14ac:dyDescent="0.2"/>
    <row r="37952" x14ac:dyDescent="0.2"/>
    <row r="37953" x14ac:dyDescent="0.2"/>
    <row r="37954" x14ac:dyDescent="0.2"/>
    <row r="37955" x14ac:dyDescent="0.2"/>
    <row r="37956" x14ac:dyDescent="0.2"/>
    <row r="37957" x14ac:dyDescent="0.2"/>
    <row r="37958" x14ac:dyDescent="0.2"/>
    <row r="37959" x14ac:dyDescent="0.2"/>
    <row r="37960" x14ac:dyDescent="0.2"/>
    <row r="37961" x14ac:dyDescent="0.2"/>
    <row r="37962" x14ac:dyDescent="0.2"/>
    <row r="37963" x14ac:dyDescent="0.2"/>
    <row r="37964" x14ac:dyDescent="0.2"/>
    <row r="37965" x14ac:dyDescent="0.2"/>
    <row r="37966" x14ac:dyDescent="0.2"/>
    <row r="37967" x14ac:dyDescent="0.2"/>
    <row r="37968" x14ac:dyDescent="0.2"/>
    <row r="37969" x14ac:dyDescent="0.2"/>
    <row r="37970" x14ac:dyDescent="0.2"/>
    <row r="37971" x14ac:dyDescent="0.2"/>
    <row r="37972" x14ac:dyDescent="0.2"/>
    <row r="37973" x14ac:dyDescent="0.2"/>
    <row r="37974" x14ac:dyDescent="0.2"/>
    <row r="37975" x14ac:dyDescent="0.2"/>
    <row r="37976" x14ac:dyDescent="0.2"/>
    <row r="37977" x14ac:dyDescent="0.2"/>
    <row r="37978" x14ac:dyDescent="0.2"/>
    <row r="37979" x14ac:dyDescent="0.2"/>
    <row r="37980" x14ac:dyDescent="0.2"/>
    <row r="37981" x14ac:dyDescent="0.2"/>
    <row r="37982" x14ac:dyDescent="0.2"/>
    <row r="37983" x14ac:dyDescent="0.2"/>
    <row r="37984" x14ac:dyDescent="0.2"/>
    <row r="37985" x14ac:dyDescent="0.2"/>
    <row r="37986" x14ac:dyDescent="0.2"/>
    <row r="37987" x14ac:dyDescent="0.2"/>
    <row r="37988" x14ac:dyDescent="0.2"/>
    <row r="37989" x14ac:dyDescent="0.2"/>
    <row r="37990" x14ac:dyDescent="0.2"/>
    <row r="37991" x14ac:dyDescent="0.2"/>
    <row r="37992" x14ac:dyDescent="0.2"/>
    <row r="37993" x14ac:dyDescent="0.2"/>
    <row r="37994" x14ac:dyDescent="0.2"/>
    <row r="37995" x14ac:dyDescent="0.2"/>
    <row r="37996" x14ac:dyDescent="0.2"/>
    <row r="37997" x14ac:dyDescent="0.2"/>
    <row r="37998" x14ac:dyDescent="0.2"/>
    <row r="37999" x14ac:dyDescent="0.2"/>
    <row r="38000" x14ac:dyDescent="0.2"/>
    <row r="38001" x14ac:dyDescent="0.2"/>
    <row r="38002" x14ac:dyDescent="0.2"/>
    <row r="38003" x14ac:dyDescent="0.2"/>
    <row r="38004" x14ac:dyDescent="0.2"/>
    <row r="38005" x14ac:dyDescent="0.2"/>
    <row r="38006" x14ac:dyDescent="0.2"/>
    <row r="38007" x14ac:dyDescent="0.2"/>
    <row r="38008" x14ac:dyDescent="0.2"/>
    <row r="38009" x14ac:dyDescent="0.2"/>
    <row r="38010" x14ac:dyDescent="0.2"/>
    <row r="38011" x14ac:dyDescent="0.2"/>
    <row r="38012" x14ac:dyDescent="0.2"/>
    <row r="38013" x14ac:dyDescent="0.2"/>
    <row r="38014" x14ac:dyDescent="0.2"/>
    <row r="38015" x14ac:dyDescent="0.2"/>
    <row r="38016" x14ac:dyDescent="0.2"/>
    <row r="38017" x14ac:dyDescent="0.2"/>
    <row r="38018" x14ac:dyDescent="0.2"/>
    <row r="38019" x14ac:dyDescent="0.2"/>
    <row r="38020" x14ac:dyDescent="0.2"/>
    <row r="38021" x14ac:dyDescent="0.2"/>
    <row r="38022" x14ac:dyDescent="0.2"/>
    <row r="38023" x14ac:dyDescent="0.2"/>
    <row r="38024" x14ac:dyDescent="0.2"/>
    <row r="38025" x14ac:dyDescent="0.2"/>
    <row r="38026" x14ac:dyDescent="0.2"/>
    <row r="38027" x14ac:dyDescent="0.2"/>
    <row r="38028" x14ac:dyDescent="0.2"/>
    <row r="38029" x14ac:dyDescent="0.2"/>
    <row r="38030" x14ac:dyDescent="0.2"/>
    <row r="38031" x14ac:dyDescent="0.2"/>
    <row r="38032" x14ac:dyDescent="0.2"/>
    <row r="38033" x14ac:dyDescent="0.2"/>
    <row r="38034" x14ac:dyDescent="0.2"/>
    <row r="38035" x14ac:dyDescent="0.2"/>
    <row r="38036" x14ac:dyDescent="0.2"/>
    <row r="38037" x14ac:dyDescent="0.2"/>
    <row r="38038" x14ac:dyDescent="0.2"/>
    <row r="38039" x14ac:dyDescent="0.2"/>
    <row r="38040" x14ac:dyDescent="0.2"/>
    <row r="38041" x14ac:dyDescent="0.2"/>
    <row r="38042" x14ac:dyDescent="0.2"/>
    <row r="38043" x14ac:dyDescent="0.2"/>
    <row r="38044" x14ac:dyDescent="0.2"/>
    <row r="38045" x14ac:dyDescent="0.2"/>
    <row r="38046" x14ac:dyDescent="0.2"/>
    <row r="38047" x14ac:dyDescent="0.2"/>
    <row r="38048" x14ac:dyDescent="0.2"/>
    <row r="38049" x14ac:dyDescent="0.2"/>
    <row r="38050" x14ac:dyDescent="0.2"/>
    <row r="38051" x14ac:dyDescent="0.2"/>
    <row r="38052" x14ac:dyDescent="0.2"/>
    <row r="38053" x14ac:dyDescent="0.2"/>
    <row r="38054" x14ac:dyDescent="0.2"/>
    <row r="38055" x14ac:dyDescent="0.2"/>
    <row r="38056" x14ac:dyDescent="0.2"/>
    <row r="38057" x14ac:dyDescent="0.2"/>
    <row r="38058" x14ac:dyDescent="0.2"/>
    <row r="38059" x14ac:dyDescent="0.2"/>
    <row r="38060" x14ac:dyDescent="0.2"/>
    <row r="38061" x14ac:dyDescent="0.2"/>
    <row r="38062" x14ac:dyDescent="0.2"/>
    <row r="38063" x14ac:dyDescent="0.2"/>
    <row r="38064" x14ac:dyDescent="0.2"/>
    <row r="38065" x14ac:dyDescent="0.2"/>
    <row r="38066" x14ac:dyDescent="0.2"/>
    <row r="38067" x14ac:dyDescent="0.2"/>
    <row r="38068" x14ac:dyDescent="0.2"/>
    <row r="38069" x14ac:dyDescent="0.2"/>
    <row r="38070" x14ac:dyDescent="0.2"/>
    <row r="38071" x14ac:dyDescent="0.2"/>
    <row r="38072" x14ac:dyDescent="0.2"/>
    <row r="38073" x14ac:dyDescent="0.2"/>
    <row r="38074" x14ac:dyDescent="0.2"/>
    <row r="38075" x14ac:dyDescent="0.2"/>
    <row r="38076" x14ac:dyDescent="0.2"/>
    <row r="38077" x14ac:dyDescent="0.2"/>
    <row r="38078" x14ac:dyDescent="0.2"/>
    <row r="38079" x14ac:dyDescent="0.2"/>
    <row r="38080" x14ac:dyDescent="0.2"/>
    <row r="38081" x14ac:dyDescent="0.2"/>
    <row r="38082" x14ac:dyDescent="0.2"/>
    <row r="38083" x14ac:dyDescent="0.2"/>
    <row r="38084" x14ac:dyDescent="0.2"/>
    <row r="38085" x14ac:dyDescent="0.2"/>
    <row r="38086" x14ac:dyDescent="0.2"/>
    <row r="38087" x14ac:dyDescent="0.2"/>
    <row r="38088" x14ac:dyDescent="0.2"/>
    <row r="38089" x14ac:dyDescent="0.2"/>
    <row r="38090" x14ac:dyDescent="0.2"/>
    <row r="38091" x14ac:dyDescent="0.2"/>
    <row r="38092" x14ac:dyDescent="0.2"/>
    <row r="38093" x14ac:dyDescent="0.2"/>
    <row r="38094" x14ac:dyDescent="0.2"/>
    <row r="38095" x14ac:dyDescent="0.2"/>
    <row r="38096" x14ac:dyDescent="0.2"/>
    <row r="38097" x14ac:dyDescent="0.2"/>
    <row r="38098" x14ac:dyDescent="0.2"/>
    <row r="38099" x14ac:dyDescent="0.2"/>
    <row r="38100" x14ac:dyDescent="0.2"/>
    <row r="38101" x14ac:dyDescent="0.2"/>
    <row r="38102" x14ac:dyDescent="0.2"/>
    <row r="38103" x14ac:dyDescent="0.2"/>
    <row r="38104" x14ac:dyDescent="0.2"/>
    <row r="38105" x14ac:dyDescent="0.2"/>
    <row r="38106" x14ac:dyDescent="0.2"/>
    <row r="38107" x14ac:dyDescent="0.2"/>
    <row r="38108" x14ac:dyDescent="0.2"/>
    <row r="38109" x14ac:dyDescent="0.2"/>
    <row r="38110" x14ac:dyDescent="0.2"/>
    <row r="38111" x14ac:dyDescent="0.2"/>
    <row r="38112" x14ac:dyDescent="0.2"/>
    <row r="38113" x14ac:dyDescent="0.2"/>
    <row r="38114" x14ac:dyDescent="0.2"/>
    <row r="38115" x14ac:dyDescent="0.2"/>
    <row r="38116" x14ac:dyDescent="0.2"/>
    <row r="38117" x14ac:dyDescent="0.2"/>
    <row r="38118" x14ac:dyDescent="0.2"/>
    <row r="38119" x14ac:dyDescent="0.2"/>
    <row r="38120" x14ac:dyDescent="0.2"/>
    <row r="38121" x14ac:dyDescent="0.2"/>
    <row r="38122" x14ac:dyDescent="0.2"/>
    <row r="38123" x14ac:dyDescent="0.2"/>
    <row r="38124" x14ac:dyDescent="0.2"/>
    <row r="38125" x14ac:dyDescent="0.2"/>
    <row r="38126" x14ac:dyDescent="0.2"/>
    <row r="38127" x14ac:dyDescent="0.2"/>
    <row r="38128" x14ac:dyDescent="0.2"/>
    <row r="38129" x14ac:dyDescent="0.2"/>
    <row r="38130" x14ac:dyDescent="0.2"/>
    <row r="38131" x14ac:dyDescent="0.2"/>
    <row r="38132" x14ac:dyDescent="0.2"/>
    <row r="38133" x14ac:dyDescent="0.2"/>
    <row r="38134" x14ac:dyDescent="0.2"/>
    <row r="38135" x14ac:dyDescent="0.2"/>
    <row r="38136" x14ac:dyDescent="0.2"/>
    <row r="38137" x14ac:dyDescent="0.2"/>
    <row r="38138" x14ac:dyDescent="0.2"/>
    <row r="38139" x14ac:dyDescent="0.2"/>
    <row r="38140" x14ac:dyDescent="0.2"/>
    <row r="38141" x14ac:dyDescent="0.2"/>
    <row r="38142" x14ac:dyDescent="0.2"/>
    <row r="38143" x14ac:dyDescent="0.2"/>
    <row r="38144" x14ac:dyDescent="0.2"/>
    <row r="38145" x14ac:dyDescent="0.2"/>
    <row r="38146" x14ac:dyDescent="0.2"/>
    <row r="38147" x14ac:dyDescent="0.2"/>
    <row r="38148" x14ac:dyDescent="0.2"/>
    <row r="38149" x14ac:dyDescent="0.2"/>
    <row r="38150" x14ac:dyDescent="0.2"/>
    <row r="38151" x14ac:dyDescent="0.2"/>
    <row r="38152" x14ac:dyDescent="0.2"/>
    <row r="38153" x14ac:dyDescent="0.2"/>
    <row r="38154" x14ac:dyDescent="0.2"/>
    <row r="38155" x14ac:dyDescent="0.2"/>
    <row r="38156" x14ac:dyDescent="0.2"/>
    <row r="38157" x14ac:dyDescent="0.2"/>
    <row r="38158" x14ac:dyDescent="0.2"/>
    <row r="38159" x14ac:dyDescent="0.2"/>
    <row r="38160" x14ac:dyDescent="0.2"/>
    <row r="38161" x14ac:dyDescent="0.2"/>
    <row r="38162" x14ac:dyDescent="0.2"/>
    <row r="38163" x14ac:dyDescent="0.2"/>
    <row r="38164" x14ac:dyDescent="0.2"/>
    <row r="38165" x14ac:dyDescent="0.2"/>
    <row r="38166" x14ac:dyDescent="0.2"/>
    <row r="38167" x14ac:dyDescent="0.2"/>
    <row r="38168" x14ac:dyDescent="0.2"/>
    <row r="38169" x14ac:dyDescent="0.2"/>
    <row r="38170" x14ac:dyDescent="0.2"/>
    <row r="38171" x14ac:dyDescent="0.2"/>
    <row r="38172" x14ac:dyDescent="0.2"/>
    <row r="38173" x14ac:dyDescent="0.2"/>
    <row r="38174" x14ac:dyDescent="0.2"/>
    <row r="38175" x14ac:dyDescent="0.2"/>
    <row r="38176" x14ac:dyDescent="0.2"/>
    <row r="38177" x14ac:dyDescent="0.2"/>
    <row r="38178" x14ac:dyDescent="0.2"/>
    <row r="38179" x14ac:dyDescent="0.2"/>
    <row r="38180" x14ac:dyDescent="0.2"/>
    <row r="38181" x14ac:dyDescent="0.2"/>
    <row r="38182" x14ac:dyDescent="0.2"/>
    <row r="38183" x14ac:dyDescent="0.2"/>
    <row r="38184" x14ac:dyDescent="0.2"/>
    <row r="38185" x14ac:dyDescent="0.2"/>
    <row r="38186" x14ac:dyDescent="0.2"/>
    <row r="38187" x14ac:dyDescent="0.2"/>
    <row r="38188" x14ac:dyDescent="0.2"/>
    <row r="38189" x14ac:dyDescent="0.2"/>
    <row r="38190" x14ac:dyDescent="0.2"/>
    <row r="38191" x14ac:dyDescent="0.2"/>
    <row r="38192" x14ac:dyDescent="0.2"/>
    <row r="38193" x14ac:dyDescent="0.2"/>
    <row r="38194" x14ac:dyDescent="0.2"/>
    <row r="38195" x14ac:dyDescent="0.2"/>
    <row r="38196" x14ac:dyDescent="0.2"/>
    <row r="38197" x14ac:dyDescent="0.2"/>
    <row r="38198" x14ac:dyDescent="0.2"/>
    <row r="38199" x14ac:dyDescent="0.2"/>
    <row r="38200" x14ac:dyDescent="0.2"/>
    <row r="38201" x14ac:dyDescent="0.2"/>
    <row r="38202" x14ac:dyDescent="0.2"/>
    <row r="38203" x14ac:dyDescent="0.2"/>
    <row r="38204" x14ac:dyDescent="0.2"/>
    <row r="38205" x14ac:dyDescent="0.2"/>
    <row r="38206" x14ac:dyDescent="0.2"/>
    <row r="38207" x14ac:dyDescent="0.2"/>
    <row r="38208" x14ac:dyDescent="0.2"/>
    <row r="38209" x14ac:dyDescent="0.2"/>
    <row r="38210" x14ac:dyDescent="0.2"/>
    <row r="38211" x14ac:dyDescent="0.2"/>
    <row r="38212" x14ac:dyDescent="0.2"/>
    <row r="38213" x14ac:dyDescent="0.2"/>
    <row r="38214" x14ac:dyDescent="0.2"/>
    <row r="38215" x14ac:dyDescent="0.2"/>
    <row r="38216" x14ac:dyDescent="0.2"/>
    <row r="38217" x14ac:dyDescent="0.2"/>
    <row r="38218" x14ac:dyDescent="0.2"/>
    <row r="38219" x14ac:dyDescent="0.2"/>
    <row r="38220" x14ac:dyDescent="0.2"/>
    <row r="38221" x14ac:dyDescent="0.2"/>
    <row r="38222" x14ac:dyDescent="0.2"/>
    <row r="38223" x14ac:dyDescent="0.2"/>
    <row r="38224" x14ac:dyDescent="0.2"/>
    <row r="38225" x14ac:dyDescent="0.2"/>
    <row r="38226" x14ac:dyDescent="0.2"/>
    <row r="38227" x14ac:dyDescent="0.2"/>
    <row r="38228" x14ac:dyDescent="0.2"/>
    <row r="38229" x14ac:dyDescent="0.2"/>
    <row r="38230" x14ac:dyDescent="0.2"/>
    <row r="38231" x14ac:dyDescent="0.2"/>
    <row r="38232" x14ac:dyDescent="0.2"/>
    <row r="38233" x14ac:dyDescent="0.2"/>
    <row r="38234" x14ac:dyDescent="0.2"/>
    <row r="38235" x14ac:dyDescent="0.2"/>
    <row r="38236" x14ac:dyDescent="0.2"/>
    <row r="38237" x14ac:dyDescent="0.2"/>
    <row r="38238" x14ac:dyDescent="0.2"/>
    <row r="38239" x14ac:dyDescent="0.2"/>
    <row r="38240" x14ac:dyDescent="0.2"/>
    <row r="38241" x14ac:dyDescent="0.2"/>
    <row r="38242" x14ac:dyDescent="0.2"/>
    <row r="38243" x14ac:dyDescent="0.2"/>
    <row r="38244" x14ac:dyDescent="0.2"/>
    <row r="38245" x14ac:dyDescent="0.2"/>
    <row r="38246" x14ac:dyDescent="0.2"/>
    <row r="38247" x14ac:dyDescent="0.2"/>
    <row r="38248" x14ac:dyDescent="0.2"/>
    <row r="38249" x14ac:dyDescent="0.2"/>
    <row r="38250" x14ac:dyDescent="0.2"/>
    <row r="38251" x14ac:dyDescent="0.2"/>
    <row r="38252" x14ac:dyDescent="0.2"/>
    <row r="38253" x14ac:dyDescent="0.2"/>
    <row r="38254" x14ac:dyDescent="0.2"/>
    <row r="38255" x14ac:dyDescent="0.2"/>
    <row r="38256" x14ac:dyDescent="0.2"/>
    <row r="38257" x14ac:dyDescent="0.2"/>
    <row r="38258" x14ac:dyDescent="0.2"/>
    <row r="38259" x14ac:dyDescent="0.2"/>
    <row r="38260" x14ac:dyDescent="0.2"/>
    <row r="38261" x14ac:dyDescent="0.2"/>
    <row r="38262" x14ac:dyDescent="0.2"/>
    <row r="38263" x14ac:dyDescent="0.2"/>
    <row r="38264" x14ac:dyDescent="0.2"/>
    <row r="38265" x14ac:dyDescent="0.2"/>
    <row r="38266" x14ac:dyDescent="0.2"/>
    <row r="38267" x14ac:dyDescent="0.2"/>
    <row r="38268" x14ac:dyDescent="0.2"/>
    <row r="38269" x14ac:dyDescent="0.2"/>
    <row r="38270" x14ac:dyDescent="0.2"/>
    <row r="38271" x14ac:dyDescent="0.2"/>
    <row r="38272" x14ac:dyDescent="0.2"/>
    <row r="38273" x14ac:dyDescent="0.2"/>
    <row r="38274" x14ac:dyDescent="0.2"/>
    <row r="38275" x14ac:dyDescent="0.2"/>
    <row r="38276" x14ac:dyDescent="0.2"/>
    <row r="38277" x14ac:dyDescent="0.2"/>
    <row r="38278" x14ac:dyDescent="0.2"/>
    <row r="38279" x14ac:dyDescent="0.2"/>
    <row r="38280" x14ac:dyDescent="0.2"/>
    <row r="38281" x14ac:dyDescent="0.2"/>
    <row r="38282" x14ac:dyDescent="0.2"/>
    <row r="38283" x14ac:dyDescent="0.2"/>
    <row r="38284" x14ac:dyDescent="0.2"/>
    <row r="38285" x14ac:dyDescent="0.2"/>
    <row r="38286" x14ac:dyDescent="0.2"/>
    <row r="38287" x14ac:dyDescent="0.2"/>
    <row r="38288" x14ac:dyDescent="0.2"/>
    <row r="38289" x14ac:dyDescent="0.2"/>
    <row r="38290" x14ac:dyDescent="0.2"/>
    <row r="38291" x14ac:dyDescent="0.2"/>
    <row r="38292" x14ac:dyDescent="0.2"/>
    <row r="38293" x14ac:dyDescent="0.2"/>
    <row r="38294" x14ac:dyDescent="0.2"/>
    <row r="38295" x14ac:dyDescent="0.2"/>
    <row r="38296" x14ac:dyDescent="0.2"/>
    <row r="38297" x14ac:dyDescent="0.2"/>
    <row r="38298" x14ac:dyDescent="0.2"/>
    <row r="38299" x14ac:dyDescent="0.2"/>
    <row r="38300" x14ac:dyDescent="0.2"/>
    <row r="38301" x14ac:dyDescent="0.2"/>
    <row r="38302" x14ac:dyDescent="0.2"/>
    <row r="38303" x14ac:dyDescent="0.2"/>
    <row r="38304" x14ac:dyDescent="0.2"/>
    <row r="38305" x14ac:dyDescent="0.2"/>
    <row r="38306" x14ac:dyDescent="0.2"/>
    <row r="38307" x14ac:dyDescent="0.2"/>
    <row r="38308" x14ac:dyDescent="0.2"/>
    <row r="38309" x14ac:dyDescent="0.2"/>
    <row r="38310" x14ac:dyDescent="0.2"/>
    <row r="38311" x14ac:dyDescent="0.2"/>
    <row r="38312" x14ac:dyDescent="0.2"/>
    <row r="38313" x14ac:dyDescent="0.2"/>
    <row r="38314" x14ac:dyDescent="0.2"/>
    <row r="38315" x14ac:dyDescent="0.2"/>
    <row r="38316" x14ac:dyDescent="0.2"/>
    <row r="38317" x14ac:dyDescent="0.2"/>
    <row r="38318" x14ac:dyDescent="0.2"/>
    <row r="38319" x14ac:dyDescent="0.2"/>
    <row r="38320" x14ac:dyDescent="0.2"/>
    <row r="38321" x14ac:dyDescent="0.2"/>
    <row r="38322" x14ac:dyDescent="0.2"/>
    <row r="38323" x14ac:dyDescent="0.2"/>
    <row r="38324" x14ac:dyDescent="0.2"/>
    <row r="38325" x14ac:dyDescent="0.2"/>
    <row r="38326" x14ac:dyDescent="0.2"/>
    <row r="38327" x14ac:dyDescent="0.2"/>
    <row r="38328" x14ac:dyDescent="0.2"/>
    <row r="38329" x14ac:dyDescent="0.2"/>
    <row r="38330" x14ac:dyDescent="0.2"/>
    <row r="38331" x14ac:dyDescent="0.2"/>
    <row r="38332" x14ac:dyDescent="0.2"/>
    <row r="38333" x14ac:dyDescent="0.2"/>
    <row r="38334" x14ac:dyDescent="0.2"/>
    <row r="38335" x14ac:dyDescent="0.2"/>
    <row r="38336" x14ac:dyDescent="0.2"/>
    <row r="38337" x14ac:dyDescent="0.2"/>
    <row r="38338" x14ac:dyDescent="0.2"/>
    <row r="38339" x14ac:dyDescent="0.2"/>
    <row r="38340" x14ac:dyDescent="0.2"/>
    <row r="38341" x14ac:dyDescent="0.2"/>
    <row r="38342" x14ac:dyDescent="0.2"/>
    <row r="38343" x14ac:dyDescent="0.2"/>
    <row r="38344" x14ac:dyDescent="0.2"/>
    <row r="38345" x14ac:dyDescent="0.2"/>
    <row r="38346" x14ac:dyDescent="0.2"/>
    <row r="38347" x14ac:dyDescent="0.2"/>
    <row r="38348" x14ac:dyDescent="0.2"/>
    <row r="38349" x14ac:dyDescent="0.2"/>
    <row r="38350" x14ac:dyDescent="0.2"/>
    <row r="38351" x14ac:dyDescent="0.2"/>
    <row r="38352" x14ac:dyDescent="0.2"/>
    <row r="38353" x14ac:dyDescent="0.2"/>
    <row r="38354" x14ac:dyDescent="0.2"/>
    <row r="38355" x14ac:dyDescent="0.2"/>
    <row r="38356" x14ac:dyDescent="0.2"/>
    <row r="38357" x14ac:dyDescent="0.2"/>
    <row r="38358" x14ac:dyDescent="0.2"/>
    <row r="38359" x14ac:dyDescent="0.2"/>
    <row r="38360" x14ac:dyDescent="0.2"/>
    <row r="38361" x14ac:dyDescent="0.2"/>
    <row r="38362" x14ac:dyDescent="0.2"/>
    <row r="38363" x14ac:dyDescent="0.2"/>
    <row r="38364" x14ac:dyDescent="0.2"/>
    <row r="38365" x14ac:dyDescent="0.2"/>
    <row r="38366" x14ac:dyDescent="0.2"/>
    <row r="38367" x14ac:dyDescent="0.2"/>
    <row r="38368" x14ac:dyDescent="0.2"/>
    <row r="38369" x14ac:dyDescent="0.2"/>
    <row r="38370" x14ac:dyDescent="0.2"/>
    <row r="38371" x14ac:dyDescent="0.2"/>
    <row r="38372" x14ac:dyDescent="0.2"/>
    <row r="38373" x14ac:dyDescent="0.2"/>
    <row r="38374" x14ac:dyDescent="0.2"/>
    <row r="38375" x14ac:dyDescent="0.2"/>
    <row r="38376" x14ac:dyDescent="0.2"/>
    <row r="38377" x14ac:dyDescent="0.2"/>
    <row r="38378" x14ac:dyDescent="0.2"/>
    <row r="38379" x14ac:dyDescent="0.2"/>
    <row r="38380" x14ac:dyDescent="0.2"/>
    <row r="38381" x14ac:dyDescent="0.2"/>
    <row r="38382" x14ac:dyDescent="0.2"/>
    <row r="38383" x14ac:dyDescent="0.2"/>
    <row r="38384" x14ac:dyDescent="0.2"/>
    <row r="38385" x14ac:dyDescent="0.2"/>
    <row r="38386" x14ac:dyDescent="0.2"/>
    <row r="38387" x14ac:dyDescent="0.2"/>
    <row r="38388" x14ac:dyDescent="0.2"/>
    <row r="38389" x14ac:dyDescent="0.2"/>
    <row r="38390" x14ac:dyDescent="0.2"/>
    <row r="38391" x14ac:dyDescent="0.2"/>
    <row r="38392" x14ac:dyDescent="0.2"/>
    <row r="38393" x14ac:dyDescent="0.2"/>
    <row r="38394" x14ac:dyDescent="0.2"/>
    <row r="38395" x14ac:dyDescent="0.2"/>
    <row r="38396" x14ac:dyDescent="0.2"/>
    <row r="38397" x14ac:dyDescent="0.2"/>
    <row r="38398" x14ac:dyDescent="0.2"/>
    <row r="38399" x14ac:dyDescent="0.2"/>
    <row r="38400" x14ac:dyDescent="0.2"/>
    <row r="38401" x14ac:dyDescent="0.2"/>
    <row r="38402" x14ac:dyDescent="0.2"/>
    <row r="38403" x14ac:dyDescent="0.2"/>
    <row r="38404" x14ac:dyDescent="0.2"/>
    <row r="38405" x14ac:dyDescent="0.2"/>
    <row r="38406" x14ac:dyDescent="0.2"/>
    <row r="38407" x14ac:dyDescent="0.2"/>
    <row r="38408" x14ac:dyDescent="0.2"/>
    <row r="38409" x14ac:dyDescent="0.2"/>
    <row r="38410" x14ac:dyDescent="0.2"/>
    <row r="38411" x14ac:dyDescent="0.2"/>
    <row r="38412" x14ac:dyDescent="0.2"/>
    <row r="38413" x14ac:dyDescent="0.2"/>
    <row r="38414" x14ac:dyDescent="0.2"/>
    <row r="38415" x14ac:dyDescent="0.2"/>
    <row r="38416" x14ac:dyDescent="0.2"/>
    <row r="38417" x14ac:dyDescent="0.2"/>
    <row r="38418" x14ac:dyDescent="0.2"/>
    <row r="38419" x14ac:dyDescent="0.2"/>
    <row r="38420" x14ac:dyDescent="0.2"/>
    <row r="38421" x14ac:dyDescent="0.2"/>
    <row r="38422" x14ac:dyDescent="0.2"/>
    <row r="38423" x14ac:dyDescent="0.2"/>
    <row r="38424" x14ac:dyDescent="0.2"/>
    <row r="38425" x14ac:dyDescent="0.2"/>
    <row r="38426" x14ac:dyDescent="0.2"/>
    <row r="38427" x14ac:dyDescent="0.2"/>
    <row r="38428" x14ac:dyDescent="0.2"/>
    <row r="38429" x14ac:dyDescent="0.2"/>
    <row r="38430" x14ac:dyDescent="0.2"/>
    <row r="38431" x14ac:dyDescent="0.2"/>
    <row r="38432" x14ac:dyDescent="0.2"/>
    <row r="38433" x14ac:dyDescent="0.2"/>
    <row r="38434" x14ac:dyDescent="0.2"/>
    <row r="38435" x14ac:dyDescent="0.2"/>
    <row r="38436" x14ac:dyDescent="0.2"/>
    <row r="38437" x14ac:dyDescent="0.2"/>
    <row r="38438" x14ac:dyDescent="0.2"/>
    <row r="38439" x14ac:dyDescent="0.2"/>
    <row r="38440" x14ac:dyDescent="0.2"/>
    <row r="38441" x14ac:dyDescent="0.2"/>
    <row r="38442" x14ac:dyDescent="0.2"/>
    <row r="38443" x14ac:dyDescent="0.2"/>
    <row r="38444" x14ac:dyDescent="0.2"/>
    <row r="38445" x14ac:dyDescent="0.2"/>
    <row r="38446" x14ac:dyDescent="0.2"/>
    <row r="38447" x14ac:dyDescent="0.2"/>
    <row r="38448" x14ac:dyDescent="0.2"/>
    <row r="38449" x14ac:dyDescent="0.2"/>
    <row r="38450" x14ac:dyDescent="0.2"/>
    <row r="38451" x14ac:dyDescent="0.2"/>
    <row r="38452" x14ac:dyDescent="0.2"/>
    <row r="38453" x14ac:dyDescent="0.2"/>
    <row r="38454" x14ac:dyDescent="0.2"/>
    <row r="38455" x14ac:dyDescent="0.2"/>
    <row r="38456" x14ac:dyDescent="0.2"/>
    <row r="38457" x14ac:dyDescent="0.2"/>
    <row r="38458" x14ac:dyDescent="0.2"/>
    <row r="38459" x14ac:dyDescent="0.2"/>
    <row r="38460" x14ac:dyDescent="0.2"/>
    <row r="38461" x14ac:dyDescent="0.2"/>
    <row r="38462" x14ac:dyDescent="0.2"/>
    <row r="38463" x14ac:dyDescent="0.2"/>
    <row r="38464" x14ac:dyDescent="0.2"/>
    <row r="38465" x14ac:dyDescent="0.2"/>
    <row r="38466" x14ac:dyDescent="0.2"/>
    <row r="38467" x14ac:dyDescent="0.2"/>
    <row r="38468" x14ac:dyDescent="0.2"/>
    <row r="38469" x14ac:dyDescent="0.2"/>
    <row r="38470" x14ac:dyDescent="0.2"/>
    <row r="38471" x14ac:dyDescent="0.2"/>
    <row r="38472" x14ac:dyDescent="0.2"/>
    <row r="38473" x14ac:dyDescent="0.2"/>
    <row r="38474" x14ac:dyDescent="0.2"/>
    <row r="38475" x14ac:dyDescent="0.2"/>
    <row r="38476" x14ac:dyDescent="0.2"/>
    <row r="38477" x14ac:dyDescent="0.2"/>
    <row r="38478" x14ac:dyDescent="0.2"/>
    <row r="38479" x14ac:dyDescent="0.2"/>
    <row r="38480" x14ac:dyDescent="0.2"/>
    <row r="38481" x14ac:dyDescent="0.2"/>
    <row r="38482" x14ac:dyDescent="0.2"/>
    <row r="38483" x14ac:dyDescent="0.2"/>
    <row r="38484" x14ac:dyDescent="0.2"/>
    <row r="38485" x14ac:dyDescent="0.2"/>
    <row r="38486" x14ac:dyDescent="0.2"/>
    <row r="38487" x14ac:dyDescent="0.2"/>
    <row r="38488" x14ac:dyDescent="0.2"/>
    <row r="38489" x14ac:dyDescent="0.2"/>
    <row r="38490" x14ac:dyDescent="0.2"/>
    <row r="38491" x14ac:dyDescent="0.2"/>
    <row r="38492" x14ac:dyDescent="0.2"/>
    <row r="38493" x14ac:dyDescent="0.2"/>
    <row r="38494" x14ac:dyDescent="0.2"/>
    <row r="38495" x14ac:dyDescent="0.2"/>
    <row r="38496" x14ac:dyDescent="0.2"/>
    <row r="38497" x14ac:dyDescent="0.2"/>
    <row r="38498" x14ac:dyDescent="0.2"/>
    <row r="38499" x14ac:dyDescent="0.2"/>
    <row r="38500" x14ac:dyDescent="0.2"/>
    <row r="38501" x14ac:dyDescent="0.2"/>
    <row r="38502" x14ac:dyDescent="0.2"/>
    <row r="38503" x14ac:dyDescent="0.2"/>
    <row r="38504" x14ac:dyDescent="0.2"/>
    <row r="38505" x14ac:dyDescent="0.2"/>
    <row r="38506" x14ac:dyDescent="0.2"/>
    <row r="38507" x14ac:dyDescent="0.2"/>
    <row r="38508" x14ac:dyDescent="0.2"/>
    <row r="38509" x14ac:dyDescent="0.2"/>
    <row r="38510" x14ac:dyDescent="0.2"/>
    <row r="38511" x14ac:dyDescent="0.2"/>
    <row r="38512" x14ac:dyDescent="0.2"/>
    <row r="38513" x14ac:dyDescent="0.2"/>
    <row r="38514" x14ac:dyDescent="0.2"/>
    <row r="38515" x14ac:dyDescent="0.2"/>
    <row r="38516" x14ac:dyDescent="0.2"/>
    <row r="38517" x14ac:dyDescent="0.2"/>
    <row r="38518" x14ac:dyDescent="0.2"/>
    <row r="38519" x14ac:dyDescent="0.2"/>
    <row r="38520" x14ac:dyDescent="0.2"/>
    <row r="38521" x14ac:dyDescent="0.2"/>
    <row r="38522" x14ac:dyDescent="0.2"/>
    <row r="38523" x14ac:dyDescent="0.2"/>
    <row r="38524" x14ac:dyDescent="0.2"/>
    <row r="38525" x14ac:dyDescent="0.2"/>
    <row r="38526" x14ac:dyDescent="0.2"/>
    <row r="38527" x14ac:dyDescent="0.2"/>
    <row r="38528" x14ac:dyDescent="0.2"/>
    <row r="38529" x14ac:dyDescent="0.2"/>
    <row r="38530" x14ac:dyDescent="0.2"/>
    <row r="38531" x14ac:dyDescent="0.2"/>
    <row r="38532" x14ac:dyDescent="0.2"/>
    <row r="38533" x14ac:dyDescent="0.2"/>
    <row r="38534" x14ac:dyDescent="0.2"/>
    <row r="38535" x14ac:dyDescent="0.2"/>
    <row r="38536" x14ac:dyDescent="0.2"/>
    <row r="38537" x14ac:dyDescent="0.2"/>
    <row r="38538" x14ac:dyDescent="0.2"/>
    <row r="38539" x14ac:dyDescent="0.2"/>
    <row r="38540" x14ac:dyDescent="0.2"/>
    <row r="38541" x14ac:dyDescent="0.2"/>
    <row r="38542" x14ac:dyDescent="0.2"/>
    <row r="38543" x14ac:dyDescent="0.2"/>
    <row r="38544" x14ac:dyDescent="0.2"/>
    <row r="38545" x14ac:dyDescent="0.2"/>
    <row r="38546" x14ac:dyDescent="0.2"/>
    <row r="38547" x14ac:dyDescent="0.2"/>
    <row r="38548" x14ac:dyDescent="0.2"/>
    <row r="38549" x14ac:dyDescent="0.2"/>
    <row r="38550" x14ac:dyDescent="0.2"/>
    <row r="38551" x14ac:dyDescent="0.2"/>
    <row r="38552" x14ac:dyDescent="0.2"/>
    <row r="38553" x14ac:dyDescent="0.2"/>
    <row r="38554" x14ac:dyDescent="0.2"/>
    <row r="38555" x14ac:dyDescent="0.2"/>
    <row r="38556" x14ac:dyDescent="0.2"/>
    <row r="38557" x14ac:dyDescent="0.2"/>
    <row r="38558" x14ac:dyDescent="0.2"/>
    <row r="38559" x14ac:dyDescent="0.2"/>
    <row r="38560" x14ac:dyDescent="0.2"/>
    <row r="38561" x14ac:dyDescent="0.2"/>
    <row r="38562" x14ac:dyDescent="0.2"/>
    <row r="38563" x14ac:dyDescent="0.2"/>
    <row r="38564" x14ac:dyDescent="0.2"/>
    <row r="38565" x14ac:dyDescent="0.2"/>
    <row r="38566" x14ac:dyDescent="0.2"/>
    <row r="38567" x14ac:dyDescent="0.2"/>
    <row r="38568" x14ac:dyDescent="0.2"/>
    <row r="38569" x14ac:dyDescent="0.2"/>
    <row r="38570" x14ac:dyDescent="0.2"/>
    <row r="38571" x14ac:dyDescent="0.2"/>
    <row r="38572" x14ac:dyDescent="0.2"/>
    <row r="38573" x14ac:dyDescent="0.2"/>
    <row r="38574" x14ac:dyDescent="0.2"/>
    <row r="38575" x14ac:dyDescent="0.2"/>
    <row r="38576" x14ac:dyDescent="0.2"/>
    <row r="38577" x14ac:dyDescent="0.2"/>
    <row r="38578" x14ac:dyDescent="0.2"/>
    <row r="38579" x14ac:dyDescent="0.2"/>
    <row r="38580" x14ac:dyDescent="0.2"/>
    <row r="38581" x14ac:dyDescent="0.2"/>
    <row r="38582" x14ac:dyDescent="0.2"/>
    <row r="38583" x14ac:dyDescent="0.2"/>
    <row r="38584" x14ac:dyDescent="0.2"/>
    <row r="38585" x14ac:dyDescent="0.2"/>
    <row r="38586" x14ac:dyDescent="0.2"/>
    <row r="38587" x14ac:dyDescent="0.2"/>
    <row r="38588" x14ac:dyDescent="0.2"/>
    <row r="38589" x14ac:dyDescent="0.2"/>
    <row r="38590" x14ac:dyDescent="0.2"/>
    <row r="38591" x14ac:dyDescent="0.2"/>
    <row r="38592" x14ac:dyDescent="0.2"/>
    <row r="38593" x14ac:dyDescent="0.2"/>
    <row r="38594" x14ac:dyDescent="0.2"/>
    <row r="38595" x14ac:dyDescent="0.2"/>
    <row r="38596" x14ac:dyDescent="0.2"/>
    <row r="38597" x14ac:dyDescent="0.2"/>
    <row r="38598" x14ac:dyDescent="0.2"/>
    <row r="38599" x14ac:dyDescent="0.2"/>
    <row r="38600" x14ac:dyDescent="0.2"/>
    <row r="38601" x14ac:dyDescent="0.2"/>
    <row r="38602" x14ac:dyDescent="0.2"/>
    <row r="38603" x14ac:dyDescent="0.2"/>
    <row r="38604" x14ac:dyDescent="0.2"/>
    <row r="38605" x14ac:dyDescent="0.2"/>
    <row r="38606" x14ac:dyDescent="0.2"/>
    <row r="38607" x14ac:dyDescent="0.2"/>
    <row r="38608" x14ac:dyDescent="0.2"/>
    <row r="38609" x14ac:dyDescent="0.2"/>
    <row r="38610" x14ac:dyDescent="0.2"/>
    <row r="38611" x14ac:dyDescent="0.2"/>
    <row r="38612" x14ac:dyDescent="0.2"/>
    <row r="38613" x14ac:dyDescent="0.2"/>
    <row r="38614" x14ac:dyDescent="0.2"/>
    <row r="38615" x14ac:dyDescent="0.2"/>
    <row r="38616" x14ac:dyDescent="0.2"/>
    <row r="38617" x14ac:dyDescent="0.2"/>
    <row r="38618" x14ac:dyDescent="0.2"/>
    <row r="38619" x14ac:dyDescent="0.2"/>
    <row r="38620" x14ac:dyDescent="0.2"/>
    <row r="38621" x14ac:dyDescent="0.2"/>
    <row r="38622" x14ac:dyDescent="0.2"/>
    <row r="38623" x14ac:dyDescent="0.2"/>
    <row r="38624" x14ac:dyDescent="0.2"/>
    <row r="38625" x14ac:dyDescent="0.2"/>
    <row r="38626" x14ac:dyDescent="0.2"/>
    <row r="38627" x14ac:dyDescent="0.2"/>
    <row r="38628" x14ac:dyDescent="0.2"/>
    <row r="38629" x14ac:dyDescent="0.2"/>
    <row r="38630" x14ac:dyDescent="0.2"/>
    <row r="38631" x14ac:dyDescent="0.2"/>
    <row r="38632" x14ac:dyDescent="0.2"/>
    <row r="38633" x14ac:dyDescent="0.2"/>
    <row r="38634" x14ac:dyDescent="0.2"/>
    <row r="38635" x14ac:dyDescent="0.2"/>
    <row r="38636" x14ac:dyDescent="0.2"/>
    <row r="38637" x14ac:dyDescent="0.2"/>
    <row r="38638" x14ac:dyDescent="0.2"/>
    <row r="38639" x14ac:dyDescent="0.2"/>
    <row r="38640" x14ac:dyDescent="0.2"/>
    <row r="38641" x14ac:dyDescent="0.2"/>
    <row r="38642" x14ac:dyDescent="0.2"/>
    <row r="38643" x14ac:dyDescent="0.2"/>
    <row r="38644" x14ac:dyDescent="0.2"/>
    <row r="38645" x14ac:dyDescent="0.2"/>
    <row r="38646" x14ac:dyDescent="0.2"/>
    <row r="38647" x14ac:dyDescent="0.2"/>
    <row r="38648" x14ac:dyDescent="0.2"/>
    <row r="38649" x14ac:dyDescent="0.2"/>
    <row r="38650" x14ac:dyDescent="0.2"/>
    <row r="38651" x14ac:dyDescent="0.2"/>
    <row r="38652" x14ac:dyDescent="0.2"/>
    <row r="38653" x14ac:dyDescent="0.2"/>
    <row r="38654" x14ac:dyDescent="0.2"/>
    <row r="38655" x14ac:dyDescent="0.2"/>
    <row r="38656" x14ac:dyDescent="0.2"/>
    <row r="38657" x14ac:dyDescent="0.2"/>
    <row r="38658" x14ac:dyDescent="0.2"/>
    <row r="38659" x14ac:dyDescent="0.2"/>
    <row r="38660" x14ac:dyDescent="0.2"/>
    <row r="38661" x14ac:dyDescent="0.2"/>
    <row r="38662" x14ac:dyDescent="0.2"/>
    <row r="38663" x14ac:dyDescent="0.2"/>
    <row r="38664" x14ac:dyDescent="0.2"/>
    <row r="38665" x14ac:dyDescent="0.2"/>
    <row r="38666" x14ac:dyDescent="0.2"/>
    <row r="38667" x14ac:dyDescent="0.2"/>
    <row r="38668" x14ac:dyDescent="0.2"/>
    <row r="38669" x14ac:dyDescent="0.2"/>
    <row r="38670" x14ac:dyDescent="0.2"/>
    <row r="38671" x14ac:dyDescent="0.2"/>
    <row r="38672" x14ac:dyDescent="0.2"/>
    <row r="38673" x14ac:dyDescent="0.2"/>
    <row r="38674" x14ac:dyDescent="0.2"/>
    <row r="38675" x14ac:dyDescent="0.2"/>
    <row r="38676" x14ac:dyDescent="0.2"/>
    <row r="38677" x14ac:dyDescent="0.2"/>
    <row r="38678" x14ac:dyDescent="0.2"/>
    <row r="38679" x14ac:dyDescent="0.2"/>
    <row r="38680" x14ac:dyDescent="0.2"/>
    <row r="38681" x14ac:dyDescent="0.2"/>
    <row r="38682" x14ac:dyDescent="0.2"/>
    <row r="38683" x14ac:dyDescent="0.2"/>
    <row r="38684" x14ac:dyDescent="0.2"/>
    <row r="38685" x14ac:dyDescent="0.2"/>
    <row r="38686" x14ac:dyDescent="0.2"/>
    <row r="38687" x14ac:dyDescent="0.2"/>
    <row r="38688" x14ac:dyDescent="0.2"/>
    <row r="38689" x14ac:dyDescent="0.2"/>
    <row r="38690" x14ac:dyDescent="0.2"/>
    <row r="38691" x14ac:dyDescent="0.2"/>
    <row r="38692" x14ac:dyDescent="0.2"/>
    <row r="38693" x14ac:dyDescent="0.2"/>
    <row r="38694" x14ac:dyDescent="0.2"/>
    <row r="38695" x14ac:dyDescent="0.2"/>
    <row r="38696" x14ac:dyDescent="0.2"/>
    <row r="38697" x14ac:dyDescent="0.2"/>
    <row r="38698" x14ac:dyDescent="0.2"/>
    <row r="38699" x14ac:dyDescent="0.2"/>
    <row r="38700" x14ac:dyDescent="0.2"/>
    <row r="38701" x14ac:dyDescent="0.2"/>
    <row r="38702" x14ac:dyDescent="0.2"/>
    <row r="38703" x14ac:dyDescent="0.2"/>
    <row r="38704" x14ac:dyDescent="0.2"/>
    <row r="38705" x14ac:dyDescent="0.2"/>
    <row r="38706" x14ac:dyDescent="0.2"/>
    <row r="38707" x14ac:dyDescent="0.2"/>
    <row r="38708" x14ac:dyDescent="0.2"/>
    <row r="38709" x14ac:dyDescent="0.2"/>
    <row r="38710" x14ac:dyDescent="0.2"/>
    <row r="38711" x14ac:dyDescent="0.2"/>
    <row r="38712" x14ac:dyDescent="0.2"/>
    <row r="38713" x14ac:dyDescent="0.2"/>
    <row r="38714" x14ac:dyDescent="0.2"/>
    <row r="38715" x14ac:dyDescent="0.2"/>
    <row r="38716" x14ac:dyDescent="0.2"/>
    <row r="38717" x14ac:dyDescent="0.2"/>
    <row r="38718" x14ac:dyDescent="0.2"/>
    <row r="38719" x14ac:dyDescent="0.2"/>
    <row r="38720" x14ac:dyDescent="0.2"/>
    <row r="38721" x14ac:dyDescent="0.2"/>
    <row r="38722" x14ac:dyDescent="0.2"/>
    <row r="38723" x14ac:dyDescent="0.2"/>
    <row r="38724" x14ac:dyDescent="0.2"/>
    <row r="38725" x14ac:dyDescent="0.2"/>
    <row r="38726" x14ac:dyDescent="0.2"/>
    <row r="38727" x14ac:dyDescent="0.2"/>
    <row r="38728" x14ac:dyDescent="0.2"/>
    <row r="38729" x14ac:dyDescent="0.2"/>
    <row r="38730" x14ac:dyDescent="0.2"/>
    <row r="38731" x14ac:dyDescent="0.2"/>
    <row r="38732" x14ac:dyDescent="0.2"/>
    <row r="38733" x14ac:dyDescent="0.2"/>
    <row r="38734" x14ac:dyDescent="0.2"/>
    <row r="38735" x14ac:dyDescent="0.2"/>
    <row r="38736" x14ac:dyDescent="0.2"/>
    <row r="38737" x14ac:dyDescent="0.2"/>
    <row r="38738" x14ac:dyDescent="0.2"/>
    <row r="38739" x14ac:dyDescent="0.2"/>
    <row r="38740" x14ac:dyDescent="0.2"/>
    <row r="38741" x14ac:dyDescent="0.2"/>
    <row r="38742" x14ac:dyDescent="0.2"/>
    <row r="38743" x14ac:dyDescent="0.2"/>
    <row r="38744" x14ac:dyDescent="0.2"/>
    <row r="38745" x14ac:dyDescent="0.2"/>
    <row r="38746" x14ac:dyDescent="0.2"/>
    <row r="38747" x14ac:dyDescent="0.2"/>
    <row r="38748" x14ac:dyDescent="0.2"/>
    <row r="38749" x14ac:dyDescent="0.2"/>
    <row r="38750" x14ac:dyDescent="0.2"/>
    <row r="38751" x14ac:dyDescent="0.2"/>
    <row r="38752" x14ac:dyDescent="0.2"/>
    <row r="38753" x14ac:dyDescent="0.2"/>
    <row r="38754" x14ac:dyDescent="0.2"/>
    <row r="38755" x14ac:dyDescent="0.2"/>
    <row r="38756" x14ac:dyDescent="0.2"/>
    <row r="38757" x14ac:dyDescent="0.2"/>
    <row r="38758" x14ac:dyDescent="0.2"/>
    <row r="38759" x14ac:dyDescent="0.2"/>
    <row r="38760" x14ac:dyDescent="0.2"/>
    <row r="38761" x14ac:dyDescent="0.2"/>
    <row r="38762" x14ac:dyDescent="0.2"/>
    <row r="38763" x14ac:dyDescent="0.2"/>
    <row r="38764" x14ac:dyDescent="0.2"/>
    <row r="38765" x14ac:dyDescent="0.2"/>
    <row r="38766" x14ac:dyDescent="0.2"/>
    <row r="38767" x14ac:dyDescent="0.2"/>
    <row r="38768" x14ac:dyDescent="0.2"/>
    <row r="38769" x14ac:dyDescent="0.2"/>
    <row r="38770" x14ac:dyDescent="0.2"/>
    <row r="38771" x14ac:dyDescent="0.2"/>
    <row r="38772" x14ac:dyDescent="0.2"/>
    <row r="38773" x14ac:dyDescent="0.2"/>
    <row r="38774" x14ac:dyDescent="0.2"/>
    <row r="38775" x14ac:dyDescent="0.2"/>
    <row r="38776" x14ac:dyDescent="0.2"/>
    <row r="38777" x14ac:dyDescent="0.2"/>
    <row r="38778" x14ac:dyDescent="0.2"/>
    <row r="38779" x14ac:dyDescent="0.2"/>
    <row r="38780" x14ac:dyDescent="0.2"/>
    <row r="38781" x14ac:dyDescent="0.2"/>
    <row r="38782" x14ac:dyDescent="0.2"/>
    <row r="38783" x14ac:dyDescent="0.2"/>
    <row r="38784" x14ac:dyDescent="0.2"/>
    <row r="38785" x14ac:dyDescent="0.2"/>
    <row r="38786" x14ac:dyDescent="0.2"/>
    <row r="38787" x14ac:dyDescent="0.2"/>
    <row r="38788" x14ac:dyDescent="0.2"/>
    <row r="38789" x14ac:dyDescent="0.2"/>
    <row r="38790" x14ac:dyDescent="0.2"/>
    <row r="38791" x14ac:dyDescent="0.2"/>
    <row r="38792" x14ac:dyDescent="0.2"/>
    <row r="38793" x14ac:dyDescent="0.2"/>
    <row r="38794" x14ac:dyDescent="0.2"/>
    <row r="38795" x14ac:dyDescent="0.2"/>
    <row r="38796" x14ac:dyDescent="0.2"/>
    <row r="38797" x14ac:dyDescent="0.2"/>
    <row r="38798" x14ac:dyDescent="0.2"/>
    <row r="38799" x14ac:dyDescent="0.2"/>
    <row r="38800" x14ac:dyDescent="0.2"/>
    <row r="38801" x14ac:dyDescent="0.2"/>
    <row r="38802" x14ac:dyDescent="0.2"/>
    <row r="38803" x14ac:dyDescent="0.2"/>
    <row r="38804" x14ac:dyDescent="0.2"/>
    <row r="38805" x14ac:dyDescent="0.2"/>
    <row r="38806" x14ac:dyDescent="0.2"/>
    <row r="38807" x14ac:dyDescent="0.2"/>
    <row r="38808" x14ac:dyDescent="0.2"/>
    <row r="38809" x14ac:dyDescent="0.2"/>
    <row r="38810" x14ac:dyDescent="0.2"/>
    <row r="38811" x14ac:dyDescent="0.2"/>
    <row r="38812" x14ac:dyDescent="0.2"/>
    <row r="38813" x14ac:dyDescent="0.2"/>
    <row r="38814" x14ac:dyDescent="0.2"/>
    <row r="38815" x14ac:dyDescent="0.2"/>
    <row r="38816" x14ac:dyDescent="0.2"/>
    <row r="38817" x14ac:dyDescent="0.2"/>
    <row r="38818" x14ac:dyDescent="0.2"/>
    <row r="38819" x14ac:dyDescent="0.2"/>
    <row r="38820" x14ac:dyDescent="0.2"/>
    <row r="38821" x14ac:dyDescent="0.2"/>
    <row r="38822" x14ac:dyDescent="0.2"/>
    <row r="38823" x14ac:dyDescent="0.2"/>
    <row r="38824" x14ac:dyDescent="0.2"/>
    <row r="38825" x14ac:dyDescent="0.2"/>
    <row r="38826" x14ac:dyDescent="0.2"/>
    <row r="38827" x14ac:dyDescent="0.2"/>
    <row r="38828" x14ac:dyDescent="0.2"/>
    <row r="38829" x14ac:dyDescent="0.2"/>
    <row r="38830" x14ac:dyDescent="0.2"/>
    <row r="38831" x14ac:dyDescent="0.2"/>
    <row r="38832" x14ac:dyDescent="0.2"/>
    <row r="38833" x14ac:dyDescent="0.2"/>
    <row r="38834" x14ac:dyDescent="0.2"/>
    <row r="38835" x14ac:dyDescent="0.2"/>
    <row r="38836" x14ac:dyDescent="0.2"/>
    <row r="38837" x14ac:dyDescent="0.2"/>
    <row r="38838" x14ac:dyDescent="0.2"/>
    <row r="38839" x14ac:dyDescent="0.2"/>
    <row r="38840" x14ac:dyDescent="0.2"/>
    <row r="38841" x14ac:dyDescent="0.2"/>
    <row r="38842" x14ac:dyDescent="0.2"/>
    <row r="38843" x14ac:dyDescent="0.2"/>
    <row r="38844" x14ac:dyDescent="0.2"/>
    <row r="38845" x14ac:dyDescent="0.2"/>
    <row r="38846" x14ac:dyDescent="0.2"/>
    <row r="38847" x14ac:dyDescent="0.2"/>
    <row r="38848" x14ac:dyDescent="0.2"/>
    <row r="38849" x14ac:dyDescent="0.2"/>
    <row r="38850" x14ac:dyDescent="0.2"/>
    <row r="38851" x14ac:dyDescent="0.2"/>
    <row r="38852" x14ac:dyDescent="0.2"/>
    <row r="38853" x14ac:dyDescent="0.2"/>
    <row r="38854" x14ac:dyDescent="0.2"/>
    <row r="38855" x14ac:dyDescent="0.2"/>
    <row r="38856" x14ac:dyDescent="0.2"/>
    <row r="38857" x14ac:dyDescent="0.2"/>
    <row r="38858" x14ac:dyDescent="0.2"/>
    <row r="38859" x14ac:dyDescent="0.2"/>
    <row r="38860" x14ac:dyDescent="0.2"/>
    <row r="38861" x14ac:dyDescent="0.2"/>
    <row r="38862" x14ac:dyDescent="0.2"/>
    <row r="38863" x14ac:dyDescent="0.2"/>
    <row r="38864" x14ac:dyDescent="0.2"/>
    <row r="38865" x14ac:dyDescent="0.2"/>
    <row r="38866" x14ac:dyDescent="0.2"/>
    <row r="38867" x14ac:dyDescent="0.2"/>
    <row r="38868" x14ac:dyDescent="0.2"/>
    <row r="38869" x14ac:dyDescent="0.2"/>
    <row r="38870" x14ac:dyDescent="0.2"/>
    <row r="38871" x14ac:dyDescent="0.2"/>
    <row r="38872" x14ac:dyDescent="0.2"/>
    <row r="38873" x14ac:dyDescent="0.2"/>
    <row r="38874" x14ac:dyDescent="0.2"/>
    <row r="38875" x14ac:dyDescent="0.2"/>
    <row r="38876" x14ac:dyDescent="0.2"/>
    <row r="38877" x14ac:dyDescent="0.2"/>
    <row r="38878" x14ac:dyDescent="0.2"/>
    <row r="38879" x14ac:dyDescent="0.2"/>
    <row r="38880" x14ac:dyDescent="0.2"/>
    <row r="38881" x14ac:dyDescent="0.2"/>
    <row r="38882" x14ac:dyDescent="0.2"/>
    <row r="38883" x14ac:dyDescent="0.2"/>
    <row r="38884" x14ac:dyDescent="0.2"/>
    <row r="38885" x14ac:dyDescent="0.2"/>
    <row r="38886" x14ac:dyDescent="0.2"/>
    <row r="38887" x14ac:dyDescent="0.2"/>
    <row r="38888" x14ac:dyDescent="0.2"/>
    <row r="38889" x14ac:dyDescent="0.2"/>
    <row r="38890" x14ac:dyDescent="0.2"/>
    <row r="38891" x14ac:dyDescent="0.2"/>
    <row r="38892" x14ac:dyDescent="0.2"/>
    <row r="38893" x14ac:dyDescent="0.2"/>
    <row r="38894" x14ac:dyDescent="0.2"/>
    <row r="38895" x14ac:dyDescent="0.2"/>
    <row r="38896" x14ac:dyDescent="0.2"/>
    <row r="38897" x14ac:dyDescent="0.2"/>
    <row r="38898" x14ac:dyDescent="0.2"/>
    <row r="38899" x14ac:dyDescent="0.2"/>
    <row r="38900" x14ac:dyDescent="0.2"/>
    <row r="38901" x14ac:dyDescent="0.2"/>
    <row r="38902" x14ac:dyDescent="0.2"/>
    <row r="38903" x14ac:dyDescent="0.2"/>
    <row r="38904" x14ac:dyDescent="0.2"/>
    <row r="38905" x14ac:dyDescent="0.2"/>
    <row r="38906" x14ac:dyDescent="0.2"/>
    <row r="38907" x14ac:dyDescent="0.2"/>
    <row r="38908" x14ac:dyDescent="0.2"/>
    <row r="38909" x14ac:dyDescent="0.2"/>
    <row r="38910" x14ac:dyDescent="0.2"/>
    <row r="38911" x14ac:dyDescent="0.2"/>
    <row r="38912" x14ac:dyDescent="0.2"/>
    <row r="38913" x14ac:dyDescent="0.2"/>
    <row r="38914" x14ac:dyDescent="0.2"/>
    <row r="38915" x14ac:dyDescent="0.2"/>
    <row r="38916" x14ac:dyDescent="0.2"/>
    <row r="38917" x14ac:dyDescent="0.2"/>
    <row r="38918" x14ac:dyDescent="0.2"/>
    <row r="38919" x14ac:dyDescent="0.2"/>
    <row r="38920" x14ac:dyDescent="0.2"/>
    <row r="38921" x14ac:dyDescent="0.2"/>
    <row r="38922" x14ac:dyDescent="0.2"/>
    <row r="38923" x14ac:dyDescent="0.2"/>
    <row r="38924" x14ac:dyDescent="0.2"/>
    <row r="38925" x14ac:dyDescent="0.2"/>
    <row r="38926" x14ac:dyDescent="0.2"/>
    <row r="38927" x14ac:dyDescent="0.2"/>
    <row r="38928" x14ac:dyDescent="0.2"/>
    <row r="38929" x14ac:dyDescent="0.2"/>
    <row r="38930" x14ac:dyDescent="0.2"/>
    <row r="38931" x14ac:dyDescent="0.2"/>
    <row r="38932" x14ac:dyDescent="0.2"/>
    <row r="38933" x14ac:dyDescent="0.2"/>
    <row r="38934" x14ac:dyDescent="0.2"/>
    <row r="38935" x14ac:dyDescent="0.2"/>
    <row r="38936" x14ac:dyDescent="0.2"/>
    <row r="38937" x14ac:dyDescent="0.2"/>
    <row r="38938" x14ac:dyDescent="0.2"/>
    <row r="38939" x14ac:dyDescent="0.2"/>
    <row r="38940" x14ac:dyDescent="0.2"/>
    <row r="38941" x14ac:dyDescent="0.2"/>
    <row r="38942" x14ac:dyDescent="0.2"/>
    <row r="38943" x14ac:dyDescent="0.2"/>
    <row r="38944" x14ac:dyDescent="0.2"/>
    <row r="38945" x14ac:dyDescent="0.2"/>
    <row r="38946" x14ac:dyDescent="0.2"/>
    <row r="38947" x14ac:dyDescent="0.2"/>
    <row r="38948" x14ac:dyDescent="0.2"/>
    <row r="38949" x14ac:dyDescent="0.2"/>
    <row r="38950" x14ac:dyDescent="0.2"/>
    <row r="38951" x14ac:dyDescent="0.2"/>
    <row r="38952" x14ac:dyDescent="0.2"/>
    <row r="38953" x14ac:dyDescent="0.2"/>
    <row r="38954" x14ac:dyDescent="0.2"/>
    <row r="38955" x14ac:dyDescent="0.2"/>
    <row r="38956" x14ac:dyDescent="0.2"/>
    <row r="38957" x14ac:dyDescent="0.2"/>
    <row r="38958" x14ac:dyDescent="0.2"/>
    <row r="38959" x14ac:dyDescent="0.2"/>
    <row r="38960" x14ac:dyDescent="0.2"/>
    <row r="38961" x14ac:dyDescent="0.2"/>
    <row r="38962" x14ac:dyDescent="0.2"/>
    <row r="38963" x14ac:dyDescent="0.2"/>
    <row r="38964" x14ac:dyDescent="0.2"/>
    <row r="38965" x14ac:dyDescent="0.2"/>
    <row r="38966" x14ac:dyDescent="0.2"/>
    <row r="38967" x14ac:dyDescent="0.2"/>
    <row r="38968" x14ac:dyDescent="0.2"/>
    <row r="38969" x14ac:dyDescent="0.2"/>
    <row r="38970" x14ac:dyDescent="0.2"/>
    <row r="38971" x14ac:dyDescent="0.2"/>
    <row r="38972" x14ac:dyDescent="0.2"/>
    <row r="38973" x14ac:dyDescent="0.2"/>
    <row r="38974" x14ac:dyDescent="0.2"/>
    <row r="38975" x14ac:dyDescent="0.2"/>
    <row r="38976" x14ac:dyDescent="0.2"/>
    <row r="38977" x14ac:dyDescent="0.2"/>
    <row r="38978" x14ac:dyDescent="0.2"/>
    <row r="38979" x14ac:dyDescent="0.2"/>
    <row r="38980" x14ac:dyDescent="0.2"/>
    <row r="38981" x14ac:dyDescent="0.2"/>
    <row r="38982" x14ac:dyDescent="0.2"/>
    <row r="38983" x14ac:dyDescent="0.2"/>
    <row r="38984" x14ac:dyDescent="0.2"/>
    <row r="38985" x14ac:dyDescent="0.2"/>
    <row r="38986" x14ac:dyDescent="0.2"/>
    <row r="38987" x14ac:dyDescent="0.2"/>
    <row r="38988" x14ac:dyDescent="0.2"/>
    <row r="38989" x14ac:dyDescent="0.2"/>
    <row r="38990" x14ac:dyDescent="0.2"/>
    <row r="38991" x14ac:dyDescent="0.2"/>
    <row r="38992" x14ac:dyDescent="0.2"/>
    <row r="38993" x14ac:dyDescent="0.2"/>
    <row r="38994" x14ac:dyDescent="0.2"/>
    <row r="38995" x14ac:dyDescent="0.2"/>
    <row r="38996" x14ac:dyDescent="0.2"/>
    <row r="38997" x14ac:dyDescent="0.2"/>
    <row r="38998" x14ac:dyDescent="0.2"/>
    <row r="38999" x14ac:dyDescent="0.2"/>
    <row r="39000" x14ac:dyDescent="0.2"/>
    <row r="39001" x14ac:dyDescent="0.2"/>
    <row r="39002" x14ac:dyDescent="0.2"/>
    <row r="39003" x14ac:dyDescent="0.2"/>
    <row r="39004" x14ac:dyDescent="0.2"/>
    <row r="39005" x14ac:dyDescent="0.2"/>
    <row r="39006" x14ac:dyDescent="0.2"/>
    <row r="39007" x14ac:dyDescent="0.2"/>
    <row r="39008" x14ac:dyDescent="0.2"/>
    <row r="39009" x14ac:dyDescent="0.2"/>
    <row r="39010" x14ac:dyDescent="0.2"/>
    <row r="39011" x14ac:dyDescent="0.2"/>
    <row r="39012" x14ac:dyDescent="0.2"/>
    <row r="39013" x14ac:dyDescent="0.2"/>
    <row r="39014" x14ac:dyDescent="0.2"/>
    <row r="39015" x14ac:dyDescent="0.2"/>
    <row r="39016" x14ac:dyDescent="0.2"/>
    <row r="39017" x14ac:dyDescent="0.2"/>
    <row r="39018" x14ac:dyDescent="0.2"/>
    <row r="39019" x14ac:dyDescent="0.2"/>
    <row r="39020" x14ac:dyDescent="0.2"/>
    <row r="39021" x14ac:dyDescent="0.2"/>
    <row r="39022" x14ac:dyDescent="0.2"/>
    <row r="39023" x14ac:dyDescent="0.2"/>
    <row r="39024" x14ac:dyDescent="0.2"/>
    <row r="39025" x14ac:dyDescent="0.2"/>
    <row r="39026" x14ac:dyDescent="0.2"/>
    <row r="39027" x14ac:dyDescent="0.2"/>
    <row r="39028" x14ac:dyDescent="0.2"/>
    <row r="39029" x14ac:dyDescent="0.2"/>
    <row r="39030" x14ac:dyDescent="0.2"/>
    <row r="39031" x14ac:dyDescent="0.2"/>
    <row r="39032" x14ac:dyDescent="0.2"/>
    <row r="39033" x14ac:dyDescent="0.2"/>
    <row r="39034" x14ac:dyDescent="0.2"/>
    <row r="39035" x14ac:dyDescent="0.2"/>
    <row r="39036" x14ac:dyDescent="0.2"/>
    <row r="39037" x14ac:dyDescent="0.2"/>
    <row r="39038" x14ac:dyDescent="0.2"/>
    <row r="39039" x14ac:dyDescent="0.2"/>
    <row r="39040" x14ac:dyDescent="0.2"/>
    <row r="39041" x14ac:dyDescent="0.2"/>
    <row r="39042" x14ac:dyDescent="0.2"/>
    <row r="39043" x14ac:dyDescent="0.2"/>
    <row r="39044" x14ac:dyDescent="0.2"/>
    <row r="39045" x14ac:dyDescent="0.2"/>
    <row r="39046" x14ac:dyDescent="0.2"/>
    <row r="39047" x14ac:dyDescent="0.2"/>
    <row r="39048" x14ac:dyDescent="0.2"/>
    <row r="39049" x14ac:dyDescent="0.2"/>
    <row r="39050" x14ac:dyDescent="0.2"/>
    <row r="39051" x14ac:dyDescent="0.2"/>
    <row r="39052" x14ac:dyDescent="0.2"/>
    <row r="39053" x14ac:dyDescent="0.2"/>
    <row r="39054" x14ac:dyDescent="0.2"/>
    <row r="39055" x14ac:dyDescent="0.2"/>
    <row r="39056" x14ac:dyDescent="0.2"/>
    <row r="39057" x14ac:dyDescent="0.2"/>
    <row r="39058" x14ac:dyDescent="0.2"/>
    <row r="39059" x14ac:dyDescent="0.2"/>
    <row r="39060" x14ac:dyDescent="0.2"/>
    <row r="39061" x14ac:dyDescent="0.2"/>
    <row r="39062" x14ac:dyDescent="0.2"/>
    <row r="39063" x14ac:dyDescent="0.2"/>
    <row r="39064" x14ac:dyDescent="0.2"/>
    <row r="39065" x14ac:dyDescent="0.2"/>
    <row r="39066" x14ac:dyDescent="0.2"/>
    <row r="39067" x14ac:dyDescent="0.2"/>
    <row r="39068" x14ac:dyDescent="0.2"/>
    <row r="39069" x14ac:dyDescent="0.2"/>
    <row r="39070" x14ac:dyDescent="0.2"/>
    <row r="39071" x14ac:dyDescent="0.2"/>
    <row r="39072" x14ac:dyDescent="0.2"/>
    <row r="39073" x14ac:dyDescent="0.2"/>
    <row r="39074" x14ac:dyDescent="0.2"/>
    <row r="39075" x14ac:dyDescent="0.2"/>
    <row r="39076" x14ac:dyDescent="0.2"/>
    <row r="39077" x14ac:dyDescent="0.2"/>
    <row r="39078" x14ac:dyDescent="0.2"/>
    <row r="39079" x14ac:dyDescent="0.2"/>
    <row r="39080" x14ac:dyDescent="0.2"/>
    <row r="39081" x14ac:dyDescent="0.2"/>
    <row r="39082" x14ac:dyDescent="0.2"/>
    <row r="39083" x14ac:dyDescent="0.2"/>
    <row r="39084" x14ac:dyDescent="0.2"/>
    <row r="39085" x14ac:dyDescent="0.2"/>
    <row r="39086" x14ac:dyDescent="0.2"/>
    <row r="39087" x14ac:dyDescent="0.2"/>
    <row r="39088" x14ac:dyDescent="0.2"/>
    <row r="39089" x14ac:dyDescent="0.2"/>
    <row r="39090" x14ac:dyDescent="0.2"/>
    <row r="39091" x14ac:dyDescent="0.2"/>
    <row r="39092" x14ac:dyDescent="0.2"/>
    <row r="39093" x14ac:dyDescent="0.2"/>
    <row r="39094" x14ac:dyDescent="0.2"/>
    <row r="39095" x14ac:dyDescent="0.2"/>
    <row r="39096" x14ac:dyDescent="0.2"/>
    <row r="39097" x14ac:dyDescent="0.2"/>
    <row r="39098" x14ac:dyDescent="0.2"/>
    <row r="39099" x14ac:dyDescent="0.2"/>
    <row r="39100" x14ac:dyDescent="0.2"/>
    <row r="39101" x14ac:dyDescent="0.2"/>
    <row r="39102" x14ac:dyDescent="0.2"/>
    <row r="39103" x14ac:dyDescent="0.2"/>
    <row r="39104" x14ac:dyDescent="0.2"/>
    <row r="39105" x14ac:dyDescent="0.2"/>
    <row r="39106" x14ac:dyDescent="0.2"/>
    <row r="39107" x14ac:dyDescent="0.2"/>
    <row r="39108" x14ac:dyDescent="0.2"/>
    <row r="39109" x14ac:dyDescent="0.2"/>
    <row r="39110" x14ac:dyDescent="0.2"/>
    <row r="39111" x14ac:dyDescent="0.2"/>
    <row r="39112" x14ac:dyDescent="0.2"/>
    <row r="39113" x14ac:dyDescent="0.2"/>
    <row r="39114" x14ac:dyDescent="0.2"/>
    <row r="39115" x14ac:dyDescent="0.2"/>
    <row r="39116" x14ac:dyDescent="0.2"/>
    <row r="39117" x14ac:dyDescent="0.2"/>
    <row r="39118" x14ac:dyDescent="0.2"/>
    <row r="39119" x14ac:dyDescent="0.2"/>
    <row r="39120" x14ac:dyDescent="0.2"/>
    <row r="39121" x14ac:dyDescent="0.2"/>
    <row r="39122" x14ac:dyDescent="0.2"/>
    <row r="39123" x14ac:dyDescent="0.2"/>
    <row r="39124" x14ac:dyDescent="0.2"/>
    <row r="39125" x14ac:dyDescent="0.2"/>
    <row r="39126" x14ac:dyDescent="0.2"/>
    <row r="39127" x14ac:dyDescent="0.2"/>
    <row r="39128" x14ac:dyDescent="0.2"/>
    <row r="39129" x14ac:dyDescent="0.2"/>
    <row r="39130" x14ac:dyDescent="0.2"/>
    <row r="39131" x14ac:dyDescent="0.2"/>
    <row r="39132" x14ac:dyDescent="0.2"/>
    <row r="39133" x14ac:dyDescent="0.2"/>
    <row r="39134" x14ac:dyDescent="0.2"/>
    <row r="39135" x14ac:dyDescent="0.2"/>
    <row r="39136" x14ac:dyDescent="0.2"/>
    <row r="39137" x14ac:dyDescent="0.2"/>
    <row r="39138" x14ac:dyDescent="0.2"/>
    <row r="39139" x14ac:dyDescent="0.2"/>
    <row r="39140" x14ac:dyDescent="0.2"/>
    <row r="39141" x14ac:dyDescent="0.2"/>
    <row r="39142" x14ac:dyDescent="0.2"/>
    <row r="39143" x14ac:dyDescent="0.2"/>
    <row r="39144" x14ac:dyDescent="0.2"/>
    <row r="39145" x14ac:dyDescent="0.2"/>
    <row r="39146" x14ac:dyDescent="0.2"/>
    <row r="39147" x14ac:dyDescent="0.2"/>
    <row r="39148" x14ac:dyDescent="0.2"/>
    <row r="39149" x14ac:dyDescent="0.2"/>
    <row r="39150" x14ac:dyDescent="0.2"/>
    <row r="39151" x14ac:dyDescent="0.2"/>
    <row r="39152" x14ac:dyDescent="0.2"/>
    <row r="39153" x14ac:dyDescent="0.2"/>
    <row r="39154" x14ac:dyDescent="0.2"/>
    <row r="39155" x14ac:dyDescent="0.2"/>
    <row r="39156" x14ac:dyDescent="0.2"/>
    <row r="39157" x14ac:dyDescent="0.2"/>
    <row r="39158" x14ac:dyDescent="0.2"/>
    <row r="39159" x14ac:dyDescent="0.2"/>
    <row r="39160" x14ac:dyDescent="0.2"/>
    <row r="39161" x14ac:dyDescent="0.2"/>
    <row r="39162" x14ac:dyDescent="0.2"/>
    <row r="39163" x14ac:dyDescent="0.2"/>
    <row r="39164" x14ac:dyDescent="0.2"/>
    <row r="39165" x14ac:dyDescent="0.2"/>
    <row r="39166" x14ac:dyDescent="0.2"/>
    <row r="39167" x14ac:dyDescent="0.2"/>
    <row r="39168" x14ac:dyDescent="0.2"/>
    <row r="39169" x14ac:dyDescent="0.2"/>
    <row r="39170" x14ac:dyDescent="0.2"/>
    <row r="39171" x14ac:dyDescent="0.2"/>
    <row r="39172" x14ac:dyDescent="0.2"/>
    <row r="39173" x14ac:dyDescent="0.2"/>
    <row r="39174" x14ac:dyDescent="0.2"/>
    <row r="39175" x14ac:dyDescent="0.2"/>
    <row r="39176" x14ac:dyDescent="0.2"/>
    <row r="39177" x14ac:dyDescent="0.2"/>
    <row r="39178" x14ac:dyDescent="0.2"/>
    <row r="39179" x14ac:dyDescent="0.2"/>
    <row r="39180" x14ac:dyDescent="0.2"/>
    <row r="39181" x14ac:dyDescent="0.2"/>
    <row r="39182" x14ac:dyDescent="0.2"/>
    <row r="39183" x14ac:dyDescent="0.2"/>
    <row r="39184" x14ac:dyDescent="0.2"/>
    <row r="39185" x14ac:dyDescent="0.2"/>
    <row r="39186" x14ac:dyDescent="0.2"/>
    <row r="39187" x14ac:dyDescent="0.2"/>
    <row r="39188" x14ac:dyDescent="0.2"/>
    <row r="39189" x14ac:dyDescent="0.2"/>
    <row r="39190" x14ac:dyDescent="0.2"/>
    <row r="39191" x14ac:dyDescent="0.2"/>
    <row r="39192" x14ac:dyDescent="0.2"/>
    <row r="39193" x14ac:dyDescent="0.2"/>
    <row r="39194" x14ac:dyDescent="0.2"/>
    <row r="39195" x14ac:dyDescent="0.2"/>
    <row r="39196" x14ac:dyDescent="0.2"/>
    <row r="39197" x14ac:dyDescent="0.2"/>
    <row r="39198" x14ac:dyDescent="0.2"/>
    <row r="39199" x14ac:dyDescent="0.2"/>
    <row r="39200" x14ac:dyDescent="0.2"/>
    <row r="39201" x14ac:dyDescent="0.2"/>
    <row r="39202" x14ac:dyDescent="0.2"/>
    <row r="39203" x14ac:dyDescent="0.2"/>
    <row r="39204" x14ac:dyDescent="0.2"/>
    <row r="39205" x14ac:dyDescent="0.2"/>
    <row r="39206" x14ac:dyDescent="0.2"/>
    <row r="39207" x14ac:dyDescent="0.2"/>
    <row r="39208" x14ac:dyDescent="0.2"/>
    <row r="39209" x14ac:dyDescent="0.2"/>
    <row r="39210" x14ac:dyDescent="0.2"/>
    <row r="39211" x14ac:dyDescent="0.2"/>
    <row r="39212" x14ac:dyDescent="0.2"/>
    <row r="39213" x14ac:dyDescent="0.2"/>
    <row r="39214" x14ac:dyDescent="0.2"/>
    <row r="39215" x14ac:dyDescent="0.2"/>
    <row r="39216" x14ac:dyDescent="0.2"/>
    <row r="39217" x14ac:dyDescent="0.2"/>
    <row r="39218" x14ac:dyDescent="0.2"/>
    <row r="39219" x14ac:dyDescent="0.2"/>
    <row r="39220" x14ac:dyDescent="0.2"/>
    <row r="39221" x14ac:dyDescent="0.2"/>
    <row r="39222" x14ac:dyDescent="0.2"/>
    <row r="39223" x14ac:dyDescent="0.2"/>
    <row r="39224" x14ac:dyDescent="0.2"/>
    <row r="39225" x14ac:dyDescent="0.2"/>
    <row r="39226" x14ac:dyDescent="0.2"/>
    <row r="39227" x14ac:dyDescent="0.2"/>
    <row r="39228" x14ac:dyDescent="0.2"/>
    <row r="39229" x14ac:dyDescent="0.2"/>
    <row r="39230" x14ac:dyDescent="0.2"/>
    <row r="39231" x14ac:dyDescent="0.2"/>
    <row r="39232" x14ac:dyDescent="0.2"/>
    <row r="39233" x14ac:dyDescent="0.2"/>
    <row r="39234" x14ac:dyDescent="0.2"/>
    <row r="39235" x14ac:dyDescent="0.2"/>
    <row r="39236" x14ac:dyDescent="0.2"/>
    <row r="39237" x14ac:dyDescent="0.2"/>
    <row r="39238" x14ac:dyDescent="0.2"/>
    <row r="39239" x14ac:dyDescent="0.2"/>
    <row r="39240" x14ac:dyDescent="0.2"/>
    <row r="39241" x14ac:dyDescent="0.2"/>
    <row r="39242" x14ac:dyDescent="0.2"/>
    <row r="39243" x14ac:dyDescent="0.2"/>
    <row r="39244" x14ac:dyDescent="0.2"/>
    <row r="39245" x14ac:dyDescent="0.2"/>
    <row r="39246" x14ac:dyDescent="0.2"/>
    <row r="39247" x14ac:dyDescent="0.2"/>
    <row r="39248" x14ac:dyDescent="0.2"/>
    <row r="39249" x14ac:dyDescent="0.2"/>
    <row r="39250" x14ac:dyDescent="0.2"/>
    <row r="39251" x14ac:dyDescent="0.2"/>
    <row r="39252" x14ac:dyDescent="0.2"/>
    <row r="39253" x14ac:dyDescent="0.2"/>
    <row r="39254" x14ac:dyDescent="0.2"/>
    <row r="39255" x14ac:dyDescent="0.2"/>
    <row r="39256" x14ac:dyDescent="0.2"/>
    <row r="39257" x14ac:dyDescent="0.2"/>
    <row r="39258" x14ac:dyDescent="0.2"/>
    <row r="39259" x14ac:dyDescent="0.2"/>
    <row r="39260" x14ac:dyDescent="0.2"/>
    <row r="39261" x14ac:dyDescent="0.2"/>
    <row r="39262" x14ac:dyDescent="0.2"/>
    <row r="39263" x14ac:dyDescent="0.2"/>
    <row r="39264" x14ac:dyDescent="0.2"/>
    <row r="39265" x14ac:dyDescent="0.2"/>
    <row r="39266" x14ac:dyDescent="0.2"/>
    <row r="39267" x14ac:dyDescent="0.2"/>
    <row r="39268" x14ac:dyDescent="0.2"/>
    <row r="39269" x14ac:dyDescent="0.2"/>
    <row r="39270" x14ac:dyDescent="0.2"/>
    <row r="39271" x14ac:dyDescent="0.2"/>
    <row r="39272" x14ac:dyDescent="0.2"/>
    <row r="39273" x14ac:dyDescent="0.2"/>
    <row r="39274" x14ac:dyDescent="0.2"/>
    <row r="39275" x14ac:dyDescent="0.2"/>
    <row r="39276" x14ac:dyDescent="0.2"/>
    <row r="39277" x14ac:dyDescent="0.2"/>
    <row r="39278" x14ac:dyDescent="0.2"/>
    <row r="39279" x14ac:dyDescent="0.2"/>
    <row r="39280" x14ac:dyDescent="0.2"/>
    <row r="39281" x14ac:dyDescent="0.2"/>
    <row r="39282" x14ac:dyDescent="0.2"/>
    <row r="39283" x14ac:dyDescent="0.2"/>
    <row r="39284" x14ac:dyDescent="0.2"/>
    <row r="39285" x14ac:dyDescent="0.2"/>
    <row r="39286" x14ac:dyDescent="0.2"/>
    <row r="39287" x14ac:dyDescent="0.2"/>
    <row r="39288" x14ac:dyDescent="0.2"/>
    <row r="39289" x14ac:dyDescent="0.2"/>
    <row r="39290" x14ac:dyDescent="0.2"/>
    <row r="39291" x14ac:dyDescent="0.2"/>
    <row r="39292" x14ac:dyDescent="0.2"/>
    <row r="39293" x14ac:dyDescent="0.2"/>
    <row r="39294" x14ac:dyDescent="0.2"/>
    <row r="39295" x14ac:dyDescent="0.2"/>
    <row r="39296" x14ac:dyDescent="0.2"/>
    <row r="39297" x14ac:dyDescent="0.2"/>
    <row r="39298" x14ac:dyDescent="0.2"/>
    <row r="39299" x14ac:dyDescent="0.2"/>
    <row r="39300" x14ac:dyDescent="0.2"/>
    <row r="39301" x14ac:dyDescent="0.2"/>
    <row r="39302" x14ac:dyDescent="0.2"/>
    <row r="39303" x14ac:dyDescent="0.2"/>
    <row r="39304" x14ac:dyDescent="0.2"/>
    <row r="39305" x14ac:dyDescent="0.2"/>
    <row r="39306" x14ac:dyDescent="0.2"/>
    <row r="39307" x14ac:dyDescent="0.2"/>
    <row r="39308" x14ac:dyDescent="0.2"/>
    <row r="39309" x14ac:dyDescent="0.2"/>
    <row r="39310" x14ac:dyDescent="0.2"/>
    <row r="39311" x14ac:dyDescent="0.2"/>
    <row r="39312" x14ac:dyDescent="0.2"/>
    <row r="39313" x14ac:dyDescent="0.2"/>
    <row r="39314" x14ac:dyDescent="0.2"/>
    <row r="39315" x14ac:dyDescent="0.2"/>
    <row r="39316" x14ac:dyDescent="0.2"/>
    <row r="39317" x14ac:dyDescent="0.2"/>
    <row r="39318" x14ac:dyDescent="0.2"/>
    <row r="39319" x14ac:dyDescent="0.2"/>
    <row r="39320" x14ac:dyDescent="0.2"/>
    <row r="39321" x14ac:dyDescent="0.2"/>
    <row r="39322" x14ac:dyDescent="0.2"/>
    <row r="39323" x14ac:dyDescent="0.2"/>
    <row r="39324" x14ac:dyDescent="0.2"/>
    <row r="39325" x14ac:dyDescent="0.2"/>
    <row r="39326" x14ac:dyDescent="0.2"/>
    <row r="39327" x14ac:dyDescent="0.2"/>
    <row r="39328" x14ac:dyDescent="0.2"/>
    <row r="39329" x14ac:dyDescent="0.2"/>
    <row r="39330" x14ac:dyDescent="0.2"/>
    <row r="39331" x14ac:dyDescent="0.2"/>
    <row r="39332" x14ac:dyDescent="0.2"/>
    <row r="39333" x14ac:dyDescent="0.2"/>
    <row r="39334" x14ac:dyDescent="0.2"/>
    <row r="39335" x14ac:dyDescent="0.2"/>
    <row r="39336" x14ac:dyDescent="0.2"/>
    <row r="39337" x14ac:dyDescent="0.2"/>
    <row r="39338" x14ac:dyDescent="0.2"/>
    <row r="39339" x14ac:dyDescent="0.2"/>
    <row r="39340" x14ac:dyDescent="0.2"/>
    <row r="39341" x14ac:dyDescent="0.2"/>
    <row r="39342" x14ac:dyDescent="0.2"/>
    <row r="39343" x14ac:dyDescent="0.2"/>
    <row r="39344" x14ac:dyDescent="0.2"/>
    <row r="39345" x14ac:dyDescent="0.2"/>
    <row r="39346" x14ac:dyDescent="0.2"/>
    <row r="39347" x14ac:dyDescent="0.2"/>
    <row r="39348" x14ac:dyDescent="0.2"/>
    <row r="39349" x14ac:dyDescent="0.2"/>
    <row r="39350" x14ac:dyDescent="0.2"/>
    <row r="39351" x14ac:dyDescent="0.2"/>
    <row r="39352" x14ac:dyDescent="0.2"/>
    <row r="39353" x14ac:dyDescent="0.2"/>
    <row r="39354" x14ac:dyDescent="0.2"/>
    <row r="39355" x14ac:dyDescent="0.2"/>
    <row r="39356" x14ac:dyDescent="0.2"/>
    <row r="39357" x14ac:dyDescent="0.2"/>
    <row r="39358" x14ac:dyDescent="0.2"/>
    <row r="39359" x14ac:dyDescent="0.2"/>
    <row r="39360" x14ac:dyDescent="0.2"/>
    <row r="39361" x14ac:dyDescent="0.2"/>
    <row r="39362" x14ac:dyDescent="0.2"/>
    <row r="39363" x14ac:dyDescent="0.2"/>
    <row r="39364" x14ac:dyDescent="0.2"/>
    <row r="39365" x14ac:dyDescent="0.2"/>
    <row r="39366" x14ac:dyDescent="0.2"/>
    <row r="39367" x14ac:dyDescent="0.2"/>
    <row r="39368" x14ac:dyDescent="0.2"/>
    <row r="39369" x14ac:dyDescent="0.2"/>
    <row r="39370" x14ac:dyDescent="0.2"/>
    <row r="39371" x14ac:dyDescent="0.2"/>
    <row r="39372" x14ac:dyDescent="0.2"/>
    <row r="39373" x14ac:dyDescent="0.2"/>
    <row r="39374" x14ac:dyDescent="0.2"/>
    <row r="39375" x14ac:dyDescent="0.2"/>
    <row r="39376" x14ac:dyDescent="0.2"/>
    <row r="39377" x14ac:dyDescent="0.2"/>
    <row r="39378" x14ac:dyDescent="0.2"/>
    <row r="39379" x14ac:dyDescent="0.2"/>
    <row r="39380" x14ac:dyDescent="0.2"/>
    <row r="39381" x14ac:dyDescent="0.2"/>
    <row r="39382" x14ac:dyDescent="0.2"/>
    <row r="39383" x14ac:dyDescent="0.2"/>
    <row r="39384" x14ac:dyDescent="0.2"/>
    <row r="39385" x14ac:dyDescent="0.2"/>
    <row r="39386" x14ac:dyDescent="0.2"/>
    <row r="39387" x14ac:dyDescent="0.2"/>
    <row r="39388" x14ac:dyDescent="0.2"/>
    <row r="39389" x14ac:dyDescent="0.2"/>
    <row r="39390" x14ac:dyDescent="0.2"/>
    <row r="39391" x14ac:dyDescent="0.2"/>
    <row r="39392" x14ac:dyDescent="0.2"/>
    <row r="39393" x14ac:dyDescent="0.2"/>
    <row r="39394" x14ac:dyDescent="0.2"/>
    <row r="39395" x14ac:dyDescent="0.2"/>
    <row r="39396" x14ac:dyDescent="0.2"/>
    <row r="39397" x14ac:dyDescent="0.2"/>
    <row r="39398" x14ac:dyDescent="0.2"/>
    <row r="39399" x14ac:dyDescent="0.2"/>
    <row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 r="39410" x14ac:dyDescent="0.2"/>
    <row r="39411" x14ac:dyDescent="0.2"/>
    <row r="39412" x14ac:dyDescent="0.2"/>
    <row r="39413" x14ac:dyDescent="0.2"/>
    <row r="39414" x14ac:dyDescent="0.2"/>
    <row r="39415" x14ac:dyDescent="0.2"/>
    <row r="39416" x14ac:dyDescent="0.2"/>
    <row r="39417" x14ac:dyDescent="0.2"/>
    <row r="39418" x14ac:dyDescent="0.2"/>
    <row r="39419" x14ac:dyDescent="0.2"/>
    <row r="39420" x14ac:dyDescent="0.2"/>
    <row r="39421" x14ac:dyDescent="0.2"/>
    <row r="39422" x14ac:dyDescent="0.2"/>
    <row r="39423" x14ac:dyDescent="0.2"/>
    <row r="39424" x14ac:dyDescent="0.2"/>
    <row r="39425" x14ac:dyDescent="0.2"/>
    <row r="39426" x14ac:dyDescent="0.2"/>
    <row r="39427" x14ac:dyDescent="0.2"/>
    <row r="39428" x14ac:dyDescent="0.2"/>
    <row r="39429" x14ac:dyDescent="0.2"/>
    <row r="39430" x14ac:dyDescent="0.2"/>
    <row r="39431" x14ac:dyDescent="0.2"/>
    <row r="39432" x14ac:dyDescent="0.2"/>
    <row r="39433" x14ac:dyDescent="0.2"/>
    <row r="39434" x14ac:dyDescent="0.2"/>
    <row r="39435" x14ac:dyDescent="0.2"/>
    <row r="39436" x14ac:dyDescent="0.2"/>
    <row r="39437" x14ac:dyDescent="0.2"/>
    <row r="39438" x14ac:dyDescent="0.2"/>
    <row r="39439" x14ac:dyDescent="0.2"/>
    <row r="39440" x14ac:dyDescent="0.2"/>
    <row r="39441" x14ac:dyDescent="0.2"/>
    <row r="39442" x14ac:dyDescent="0.2"/>
    <row r="39443" x14ac:dyDescent="0.2"/>
    <row r="39444" x14ac:dyDescent="0.2"/>
    <row r="39445" x14ac:dyDescent="0.2"/>
    <row r="39446" x14ac:dyDescent="0.2"/>
    <row r="39447" x14ac:dyDescent="0.2"/>
    <row r="39448" x14ac:dyDescent="0.2"/>
    <row r="39449" x14ac:dyDescent="0.2"/>
    <row r="39450" x14ac:dyDescent="0.2"/>
    <row r="39451" x14ac:dyDescent="0.2"/>
    <row r="39452" x14ac:dyDescent="0.2"/>
    <row r="39453" x14ac:dyDescent="0.2"/>
    <row r="39454" x14ac:dyDescent="0.2"/>
    <row r="39455" x14ac:dyDescent="0.2"/>
    <row r="39456" x14ac:dyDescent="0.2"/>
    <row r="39457" x14ac:dyDescent="0.2"/>
    <row r="39458" x14ac:dyDescent="0.2"/>
    <row r="39459" x14ac:dyDescent="0.2"/>
    <row r="39460" x14ac:dyDescent="0.2"/>
    <row r="39461" x14ac:dyDescent="0.2"/>
    <row r="39462" x14ac:dyDescent="0.2"/>
    <row r="39463" x14ac:dyDescent="0.2"/>
    <row r="39464" x14ac:dyDescent="0.2"/>
    <row r="39465" x14ac:dyDescent="0.2"/>
    <row r="39466" x14ac:dyDescent="0.2"/>
    <row r="39467" x14ac:dyDescent="0.2"/>
    <row r="39468" x14ac:dyDescent="0.2"/>
    <row r="39469" x14ac:dyDescent="0.2"/>
    <row r="39470" x14ac:dyDescent="0.2"/>
    <row r="39471" x14ac:dyDescent="0.2"/>
    <row r="39472" x14ac:dyDescent="0.2"/>
    <row r="39473" x14ac:dyDescent="0.2"/>
    <row r="39474" x14ac:dyDescent="0.2"/>
    <row r="39475" x14ac:dyDescent="0.2"/>
    <row r="39476" x14ac:dyDescent="0.2"/>
    <row r="39477" x14ac:dyDescent="0.2"/>
    <row r="39478" x14ac:dyDescent="0.2"/>
    <row r="39479" x14ac:dyDescent="0.2"/>
    <row r="39480" x14ac:dyDescent="0.2"/>
    <row r="39481" x14ac:dyDescent="0.2"/>
    <row r="39482" x14ac:dyDescent="0.2"/>
    <row r="39483" x14ac:dyDescent="0.2"/>
    <row r="39484" x14ac:dyDescent="0.2"/>
    <row r="39485" x14ac:dyDescent="0.2"/>
    <row r="39486" x14ac:dyDescent="0.2"/>
    <row r="39487" x14ac:dyDescent="0.2"/>
    <row r="39488" x14ac:dyDescent="0.2"/>
    <row r="39489" x14ac:dyDescent="0.2"/>
    <row r="39490" x14ac:dyDescent="0.2"/>
    <row r="39491" x14ac:dyDescent="0.2"/>
    <row r="39492" x14ac:dyDescent="0.2"/>
    <row r="39493" x14ac:dyDescent="0.2"/>
    <row r="39494" x14ac:dyDescent="0.2"/>
    <row r="39495" x14ac:dyDescent="0.2"/>
    <row r="39496" x14ac:dyDescent="0.2"/>
    <row r="39497" x14ac:dyDescent="0.2"/>
    <row r="39498" x14ac:dyDescent="0.2"/>
    <row r="39499" x14ac:dyDescent="0.2"/>
    <row r="39500" x14ac:dyDescent="0.2"/>
    <row r="39501" x14ac:dyDescent="0.2"/>
    <row r="39502" x14ac:dyDescent="0.2"/>
    <row r="39503" x14ac:dyDescent="0.2"/>
    <row r="39504" x14ac:dyDescent="0.2"/>
    <row r="39505" x14ac:dyDescent="0.2"/>
    <row r="39506" x14ac:dyDescent="0.2"/>
    <row r="39507" x14ac:dyDescent="0.2"/>
    <row r="39508" x14ac:dyDescent="0.2"/>
    <row r="39509" x14ac:dyDescent="0.2"/>
    <row r="39510" x14ac:dyDescent="0.2"/>
    <row r="39511" x14ac:dyDescent="0.2"/>
    <row r="39512" x14ac:dyDescent="0.2"/>
    <row r="39513" x14ac:dyDescent="0.2"/>
    <row r="39514" x14ac:dyDescent="0.2"/>
    <row r="39515" x14ac:dyDescent="0.2"/>
    <row r="39516" x14ac:dyDescent="0.2"/>
    <row r="39517" x14ac:dyDescent="0.2"/>
    <row r="39518" x14ac:dyDescent="0.2"/>
    <row r="39519" x14ac:dyDescent="0.2"/>
    <row r="39520" x14ac:dyDescent="0.2"/>
    <row r="39521" x14ac:dyDescent="0.2"/>
    <row r="39522" x14ac:dyDescent="0.2"/>
    <row r="39523" x14ac:dyDescent="0.2"/>
    <row r="39524" x14ac:dyDescent="0.2"/>
    <row r="39525" x14ac:dyDescent="0.2"/>
    <row r="39526" x14ac:dyDescent="0.2"/>
    <row r="39527" x14ac:dyDescent="0.2"/>
    <row r="39528" x14ac:dyDescent="0.2"/>
    <row r="39529" x14ac:dyDescent="0.2"/>
    <row r="39530" x14ac:dyDescent="0.2"/>
    <row r="39531" x14ac:dyDescent="0.2"/>
    <row r="39532" x14ac:dyDescent="0.2"/>
    <row r="39533" x14ac:dyDescent="0.2"/>
    <row r="39534" x14ac:dyDescent="0.2"/>
    <row r="39535" x14ac:dyDescent="0.2"/>
    <row r="39536" x14ac:dyDescent="0.2"/>
    <row r="39537" x14ac:dyDescent="0.2"/>
    <row r="39538" x14ac:dyDescent="0.2"/>
    <row r="39539" x14ac:dyDescent="0.2"/>
    <row r="39540" x14ac:dyDescent="0.2"/>
    <row r="39541" x14ac:dyDescent="0.2"/>
    <row r="39542" x14ac:dyDescent="0.2"/>
    <row r="39543" x14ac:dyDescent="0.2"/>
    <row r="39544" x14ac:dyDescent="0.2"/>
    <row r="39545" x14ac:dyDescent="0.2"/>
    <row r="39546" x14ac:dyDescent="0.2"/>
    <row r="39547" x14ac:dyDescent="0.2"/>
    <row r="39548" x14ac:dyDescent="0.2"/>
    <row r="39549" x14ac:dyDescent="0.2"/>
    <row r="39550" x14ac:dyDescent="0.2"/>
    <row r="39551" x14ac:dyDescent="0.2"/>
    <row r="39552" x14ac:dyDescent="0.2"/>
    <row r="39553" x14ac:dyDescent="0.2"/>
    <row r="39554" x14ac:dyDescent="0.2"/>
    <row r="39555" x14ac:dyDescent="0.2"/>
    <row r="39556" x14ac:dyDescent="0.2"/>
    <row r="39557" x14ac:dyDescent="0.2"/>
    <row r="39558" x14ac:dyDescent="0.2"/>
    <row r="39559" x14ac:dyDescent="0.2"/>
    <row r="39560" x14ac:dyDescent="0.2"/>
    <row r="39561" x14ac:dyDescent="0.2"/>
    <row r="39562" x14ac:dyDescent="0.2"/>
    <row r="39563" x14ac:dyDescent="0.2"/>
    <row r="39564" x14ac:dyDescent="0.2"/>
    <row r="39565" x14ac:dyDescent="0.2"/>
    <row r="39566" x14ac:dyDescent="0.2"/>
    <row r="39567" x14ac:dyDescent="0.2"/>
    <row r="39568" x14ac:dyDescent="0.2"/>
    <row r="39569" x14ac:dyDescent="0.2"/>
    <row r="39570" x14ac:dyDescent="0.2"/>
    <row r="39571" x14ac:dyDescent="0.2"/>
    <row r="39572" x14ac:dyDescent="0.2"/>
    <row r="39573" x14ac:dyDescent="0.2"/>
    <row r="39574" x14ac:dyDescent="0.2"/>
    <row r="39575" x14ac:dyDescent="0.2"/>
    <row r="39576" x14ac:dyDescent="0.2"/>
    <row r="39577" x14ac:dyDescent="0.2"/>
    <row r="39578" x14ac:dyDescent="0.2"/>
    <row r="39579" x14ac:dyDescent="0.2"/>
    <row r="39580" x14ac:dyDescent="0.2"/>
    <row r="39581" x14ac:dyDescent="0.2"/>
    <row r="39582" x14ac:dyDescent="0.2"/>
    <row r="39583" x14ac:dyDescent="0.2"/>
    <row r="39584" x14ac:dyDescent="0.2"/>
    <row r="39585" x14ac:dyDescent="0.2"/>
    <row r="39586" x14ac:dyDescent="0.2"/>
    <row r="39587" x14ac:dyDescent="0.2"/>
    <row r="39588" x14ac:dyDescent="0.2"/>
    <row r="39589" x14ac:dyDescent="0.2"/>
    <row r="39590" x14ac:dyDescent="0.2"/>
    <row r="39591" x14ac:dyDescent="0.2"/>
    <row r="39592" x14ac:dyDescent="0.2"/>
    <row r="39593" x14ac:dyDescent="0.2"/>
    <row r="39594" x14ac:dyDescent="0.2"/>
    <row r="39595" x14ac:dyDescent="0.2"/>
    <row r="39596" x14ac:dyDescent="0.2"/>
    <row r="39597" x14ac:dyDescent="0.2"/>
    <row r="39598" x14ac:dyDescent="0.2"/>
    <row r="39599" x14ac:dyDescent="0.2"/>
    <row r="39600" x14ac:dyDescent="0.2"/>
    <row r="39601" x14ac:dyDescent="0.2"/>
    <row r="39602" x14ac:dyDescent="0.2"/>
    <row r="39603" x14ac:dyDescent="0.2"/>
    <row r="39604" x14ac:dyDescent="0.2"/>
    <row r="39605" x14ac:dyDescent="0.2"/>
    <row r="39606" x14ac:dyDescent="0.2"/>
    <row r="39607" x14ac:dyDescent="0.2"/>
    <row r="39608" x14ac:dyDescent="0.2"/>
    <row r="39609" x14ac:dyDescent="0.2"/>
    <row r="39610" x14ac:dyDescent="0.2"/>
    <row r="39611" x14ac:dyDescent="0.2"/>
    <row r="39612" x14ac:dyDescent="0.2"/>
    <row r="39613" x14ac:dyDescent="0.2"/>
    <row r="39614" x14ac:dyDescent="0.2"/>
    <row r="39615" x14ac:dyDescent="0.2"/>
    <row r="39616" x14ac:dyDescent="0.2"/>
    <row r="39617" x14ac:dyDescent="0.2"/>
    <row r="39618" x14ac:dyDescent="0.2"/>
    <row r="39619" x14ac:dyDescent="0.2"/>
    <row r="39620" x14ac:dyDescent="0.2"/>
    <row r="39621" x14ac:dyDescent="0.2"/>
    <row r="39622" x14ac:dyDescent="0.2"/>
    <row r="39623" x14ac:dyDescent="0.2"/>
    <row r="39624" x14ac:dyDescent="0.2"/>
    <row r="39625" x14ac:dyDescent="0.2"/>
    <row r="39626" x14ac:dyDescent="0.2"/>
    <row r="39627" x14ac:dyDescent="0.2"/>
    <row r="39628" x14ac:dyDescent="0.2"/>
    <row r="39629" x14ac:dyDescent="0.2"/>
    <row r="39630" x14ac:dyDescent="0.2"/>
    <row r="39631" x14ac:dyDescent="0.2"/>
    <row r="39632" x14ac:dyDescent="0.2"/>
    <row r="39633" x14ac:dyDescent="0.2"/>
    <row r="39634" x14ac:dyDescent="0.2"/>
    <row r="39635" x14ac:dyDescent="0.2"/>
    <row r="39636" x14ac:dyDescent="0.2"/>
    <row r="39637" x14ac:dyDescent="0.2"/>
    <row r="39638" x14ac:dyDescent="0.2"/>
    <row r="39639" x14ac:dyDescent="0.2"/>
    <row r="39640" x14ac:dyDescent="0.2"/>
    <row r="39641" x14ac:dyDescent="0.2"/>
    <row r="39642" x14ac:dyDescent="0.2"/>
    <row r="39643" x14ac:dyDescent="0.2"/>
    <row r="39644" x14ac:dyDescent="0.2"/>
    <row r="39645" x14ac:dyDescent="0.2"/>
    <row r="39646" x14ac:dyDescent="0.2"/>
    <row r="39647" x14ac:dyDescent="0.2"/>
    <row r="39648" x14ac:dyDescent="0.2"/>
    <row r="39649" x14ac:dyDescent="0.2"/>
    <row r="39650" x14ac:dyDescent="0.2"/>
    <row r="39651" x14ac:dyDescent="0.2"/>
    <row r="39652" x14ac:dyDescent="0.2"/>
    <row r="39653" x14ac:dyDescent="0.2"/>
    <row r="39654" x14ac:dyDescent="0.2"/>
    <row r="39655" x14ac:dyDescent="0.2"/>
    <row r="39656" x14ac:dyDescent="0.2"/>
    <row r="39657" x14ac:dyDescent="0.2"/>
    <row r="39658" x14ac:dyDescent="0.2"/>
    <row r="39659" x14ac:dyDescent="0.2"/>
    <row r="39660" x14ac:dyDescent="0.2"/>
    <row r="39661" x14ac:dyDescent="0.2"/>
    <row r="39662" x14ac:dyDescent="0.2"/>
    <row r="39663" x14ac:dyDescent="0.2"/>
    <row r="39664" x14ac:dyDescent="0.2"/>
    <row r="39665" x14ac:dyDescent="0.2"/>
    <row r="39666" x14ac:dyDescent="0.2"/>
    <row r="39667" x14ac:dyDescent="0.2"/>
    <row r="39668" x14ac:dyDescent="0.2"/>
    <row r="39669" x14ac:dyDescent="0.2"/>
    <row r="39670" x14ac:dyDescent="0.2"/>
    <row r="39671" x14ac:dyDescent="0.2"/>
    <row r="39672" x14ac:dyDescent="0.2"/>
    <row r="39673" x14ac:dyDescent="0.2"/>
    <row r="39674" x14ac:dyDescent="0.2"/>
    <row r="39675" x14ac:dyDescent="0.2"/>
    <row r="39676" x14ac:dyDescent="0.2"/>
    <row r="39677" x14ac:dyDescent="0.2"/>
    <row r="39678" x14ac:dyDescent="0.2"/>
    <row r="39679" x14ac:dyDescent="0.2"/>
    <row r="39680" x14ac:dyDescent="0.2"/>
    <row r="39681" x14ac:dyDescent="0.2"/>
    <row r="39682" x14ac:dyDescent="0.2"/>
    <row r="39683" x14ac:dyDescent="0.2"/>
    <row r="39684" x14ac:dyDescent="0.2"/>
    <row r="39685" x14ac:dyDescent="0.2"/>
    <row r="39686" x14ac:dyDescent="0.2"/>
    <row r="39687" x14ac:dyDescent="0.2"/>
    <row r="39688" x14ac:dyDescent="0.2"/>
    <row r="39689" x14ac:dyDescent="0.2"/>
    <row r="39690" x14ac:dyDescent="0.2"/>
    <row r="39691" x14ac:dyDescent="0.2"/>
    <row r="39692" x14ac:dyDescent="0.2"/>
    <row r="39693" x14ac:dyDescent="0.2"/>
    <row r="39694" x14ac:dyDescent="0.2"/>
    <row r="39695" x14ac:dyDescent="0.2"/>
    <row r="39696" x14ac:dyDescent="0.2"/>
    <row r="39697" x14ac:dyDescent="0.2"/>
    <row r="39698" x14ac:dyDescent="0.2"/>
    <row r="39699" x14ac:dyDescent="0.2"/>
    <row r="39700" x14ac:dyDescent="0.2"/>
    <row r="39701" x14ac:dyDescent="0.2"/>
    <row r="39702" x14ac:dyDescent="0.2"/>
    <row r="39703" x14ac:dyDescent="0.2"/>
    <row r="39704" x14ac:dyDescent="0.2"/>
    <row r="39705" x14ac:dyDescent="0.2"/>
    <row r="39706" x14ac:dyDescent="0.2"/>
    <row r="39707" x14ac:dyDescent="0.2"/>
    <row r="39708" x14ac:dyDescent="0.2"/>
    <row r="39709" x14ac:dyDescent="0.2"/>
    <row r="39710" x14ac:dyDescent="0.2"/>
    <row r="39711" x14ac:dyDescent="0.2"/>
    <row r="39712" x14ac:dyDescent="0.2"/>
    <row r="39713" x14ac:dyDescent="0.2"/>
    <row r="39714" x14ac:dyDescent="0.2"/>
    <row r="39715" x14ac:dyDescent="0.2"/>
    <row r="39716" x14ac:dyDescent="0.2"/>
    <row r="39717" x14ac:dyDescent="0.2"/>
    <row r="39718" x14ac:dyDescent="0.2"/>
    <row r="39719" x14ac:dyDescent="0.2"/>
    <row r="39720" x14ac:dyDescent="0.2"/>
    <row r="39721" x14ac:dyDescent="0.2"/>
    <row r="39722" x14ac:dyDescent="0.2"/>
    <row r="39723" x14ac:dyDescent="0.2"/>
    <row r="39724" x14ac:dyDescent="0.2"/>
    <row r="39725" x14ac:dyDescent="0.2"/>
    <row r="39726" x14ac:dyDescent="0.2"/>
    <row r="39727" x14ac:dyDescent="0.2"/>
    <row r="39728" x14ac:dyDescent="0.2"/>
    <row r="39729" x14ac:dyDescent="0.2"/>
    <row r="39730" x14ac:dyDescent="0.2"/>
    <row r="39731" x14ac:dyDescent="0.2"/>
    <row r="39732" x14ac:dyDescent="0.2"/>
    <row r="39733" x14ac:dyDescent="0.2"/>
    <row r="39734" x14ac:dyDescent="0.2"/>
    <row r="39735" x14ac:dyDescent="0.2"/>
    <row r="39736" x14ac:dyDescent="0.2"/>
    <row r="39737" x14ac:dyDescent="0.2"/>
    <row r="39738" x14ac:dyDescent="0.2"/>
    <row r="39739" x14ac:dyDescent="0.2"/>
    <row r="39740" x14ac:dyDescent="0.2"/>
    <row r="39741" x14ac:dyDescent="0.2"/>
    <row r="39742" x14ac:dyDescent="0.2"/>
    <row r="39743" x14ac:dyDescent="0.2"/>
    <row r="39744" x14ac:dyDescent="0.2"/>
    <row r="39745" x14ac:dyDescent="0.2"/>
    <row r="39746" x14ac:dyDescent="0.2"/>
    <row r="39747" x14ac:dyDescent="0.2"/>
    <row r="39748" x14ac:dyDescent="0.2"/>
    <row r="39749" x14ac:dyDescent="0.2"/>
    <row r="39750" x14ac:dyDescent="0.2"/>
    <row r="39751" x14ac:dyDescent="0.2"/>
    <row r="39752" x14ac:dyDescent="0.2"/>
    <row r="39753" x14ac:dyDescent="0.2"/>
    <row r="39754" x14ac:dyDescent="0.2"/>
    <row r="39755" x14ac:dyDescent="0.2"/>
    <row r="39756" x14ac:dyDescent="0.2"/>
    <row r="39757" x14ac:dyDescent="0.2"/>
    <row r="39758" x14ac:dyDescent="0.2"/>
    <row r="39759" x14ac:dyDescent="0.2"/>
    <row r="39760" x14ac:dyDescent="0.2"/>
    <row r="39761" x14ac:dyDescent="0.2"/>
    <row r="39762" x14ac:dyDescent="0.2"/>
    <row r="39763" x14ac:dyDescent="0.2"/>
    <row r="39764" x14ac:dyDescent="0.2"/>
    <row r="39765" x14ac:dyDescent="0.2"/>
    <row r="39766" x14ac:dyDescent="0.2"/>
    <row r="39767" x14ac:dyDescent="0.2"/>
    <row r="39768" x14ac:dyDescent="0.2"/>
    <row r="39769" x14ac:dyDescent="0.2"/>
    <row r="39770" x14ac:dyDescent="0.2"/>
    <row r="39771" x14ac:dyDescent="0.2"/>
    <row r="39772" x14ac:dyDescent="0.2"/>
    <row r="39773" x14ac:dyDescent="0.2"/>
    <row r="39774" x14ac:dyDescent="0.2"/>
    <row r="39775" x14ac:dyDescent="0.2"/>
    <row r="39776" x14ac:dyDescent="0.2"/>
    <row r="39777" x14ac:dyDescent="0.2"/>
    <row r="39778" x14ac:dyDescent="0.2"/>
    <row r="39779" x14ac:dyDescent="0.2"/>
    <row r="39780" x14ac:dyDescent="0.2"/>
    <row r="39781" x14ac:dyDescent="0.2"/>
    <row r="39782" x14ac:dyDescent="0.2"/>
    <row r="39783" x14ac:dyDescent="0.2"/>
    <row r="39784" x14ac:dyDescent="0.2"/>
    <row r="39785" x14ac:dyDescent="0.2"/>
    <row r="39786" x14ac:dyDescent="0.2"/>
    <row r="39787" x14ac:dyDescent="0.2"/>
    <row r="39788" x14ac:dyDescent="0.2"/>
    <row r="39789" x14ac:dyDescent="0.2"/>
    <row r="39790" x14ac:dyDescent="0.2"/>
    <row r="39791" x14ac:dyDescent="0.2"/>
    <row r="39792" x14ac:dyDescent="0.2"/>
    <row r="39793" x14ac:dyDescent="0.2"/>
    <row r="39794" x14ac:dyDescent="0.2"/>
    <row r="39795" x14ac:dyDescent="0.2"/>
    <row r="39796" x14ac:dyDescent="0.2"/>
    <row r="39797" x14ac:dyDescent="0.2"/>
    <row r="39798" x14ac:dyDescent="0.2"/>
    <row r="39799" x14ac:dyDescent="0.2"/>
    <row r="39800" x14ac:dyDescent="0.2"/>
    <row r="39801" x14ac:dyDescent="0.2"/>
    <row r="39802" x14ac:dyDescent="0.2"/>
    <row r="39803" x14ac:dyDescent="0.2"/>
    <row r="39804" x14ac:dyDescent="0.2"/>
    <row r="39805" x14ac:dyDescent="0.2"/>
    <row r="39806" x14ac:dyDescent="0.2"/>
    <row r="39807" x14ac:dyDescent="0.2"/>
    <row r="39808" x14ac:dyDescent="0.2"/>
    <row r="39809" x14ac:dyDescent="0.2"/>
    <row r="39810" x14ac:dyDescent="0.2"/>
    <row r="39811" x14ac:dyDescent="0.2"/>
    <row r="39812" x14ac:dyDescent="0.2"/>
    <row r="39813" x14ac:dyDescent="0.2"/>
    <row r="39814" x14ac:dyDescent="0.2"/>
    <row r="39815" x14ac:dyDescent="0.2"/>
    <row r="39816" x14ac:dyDescent="0.2"/>
    <row r="39817" x14ac:dyDescent="0.2"/>
    <row r="39818" x14ac:dyDescent="0.2"/>
    <row r="39819" x14ac:dyDescent="0.2"/>
    <row r="39820" x14ac:dyDescent="0.2"/>
    <row r="39821" x14ac:dyDescent="0.2"/>
    <row r="39822" x14ac:dyDescent="0.2"/>
    <row r="39823" x14ac:dyDescent="0.2"/>
    <row r="39824" x14ac:dyDescent="0.2"/>
    <row r="39825" x14ac:dyDescent="0.2"/>
    <row r="39826" x14ac:dyDescent="0.2"/>
    <row r="39827" x14ac:dyDescent="0.2"/>
    <row r="39828" x14ac:dyDescent="0.2"/>
    <row r="39829" x14ac:dyDescent="0.2"/>
    <row r="39830" x14ac:dyDescent="0.2"/>
    <row r="39831" x14ac:dyDescent="0.2"/>
    <row r="39832" x14ac:dyDescent="0.2"/>
    <row r="39833" x14ac:dyDescent="0.2"/>
    <row r="39834" x14ac:dyDescent="0.2"/>
    <row r="39835" x14ac:dyDescent="0.2"/>
    <row r="39836" x14ac:dyDescent="0.2"/>
    <row r="39837" x14ac:dyDescent="0.2"/>
    <row r="39838" x14ac:dyDescent="0.2"/>
    <row r="39839" x14ac:dyDescent="0.2"/>
    <row r="39840" x14ac:dyDescent="0.2"/>
    <row r="39841" x14ac:dyDescent="0.2"/>
    <row r="39842" x14ac:dyDescent="0.2"/>
    <row r="39843" x14ac:dyDescent="0.2"/>
    <row r="39844" x14ac:dyDescent="0.2"/>
    <row r="39845" x14ac:dyDescent="0.2"/>
    <row r="39846" x14ac:dyDescent="0.2"/>
    <row r="39847" x14ac:dyDescent="0.2"/>
    <row r="39848" x14ac:dyDescent="0.2"/>
    <row r="39849" x14ac:dyDescent="0.2"/>
    <row r="39850" x14ac:dyDescent="0.2"/>
    <row r="39851" x14ac:dyDescent="0.2"/>
    <row r="39852" x14ac:dyDescent="0.2"/>
    <row r="39853" x14ac:dyDescent="0.2"/>
    <row r="39854" x14ac:dyDescent="0.2"/>
    <row r="39855" x14ac:dyDescent="0.2"/>
    <row r="39856" x14ac:dyDescent="0.2"/>
    <row r="39857" x14ac:dyDescent="0.2"/>
    <row r="39858" x14ac:dyDescent="0.2"/>
    <row r="39859" x14ac:dyDescent="0.2"/>
    <row r="39860" x14ac:dyDescent="0.2"/>
    <row r="39861" x14ac:dyDescent="0.2"/>
    <row r="39862" x14ac:dyDescent="0.2"/>
    <row r="39863" x14ac:dyDescent="0.2"/>
    <row r="39864" x14ac:dyDescent="0.2"/>
    <row r="39865" x14ac:dyDescent="0.2"/>
    <row r="39866" x14ac:dyDescent="0.2"/>
    <row r="39867" x14ac:dyDescent="0.2"/>
    <row r="39868" x14ac:dyDescent="0.2"/>
    <row r="39869" x14ac:dyDescent="0.2"/>
    <row r="39870" x14ac:dyDescent="0.2"/>
    <row r="39871" x14ac:dyDescent="0.2"/>
    <row r="39872" x14ac:dyDescent="0.2"/>
    <row r="39873" x14ac:dyDescent="0.2"/>
    <row r="39874" x14ac:dyDescent="0.2"/>
    <row r="39875" x14ac:dyDescent="0.2"/>
    <row r="39876" x14ac:dyDescent="0.2"/>
    <row r="39877" x14ac:dyDescent="0.2"/>
    <row r="39878" x14ac:dyDescent="0.2"/>
    <row r="39879" x14ac:dyDescent="0.2"/>
    <row r="39880" x14ac:dyDescent="0.2"/>
    <row r="39881" x14ac:dyDescent="0.2"/>
    <row r="39882" x14ac:dyDescent="0.2"/>
    <row r="39883" x14ac:dyDescent="0.2"/>
    <row r="39884" x14ac:dyDescent="0.2"/>
    <row r="39885" x14ac:dyDescent="0.2"/>
    <row r="39886" x14ac:dyDescent="0.2"/>
    <row r="39887" x14ac:dyDescent="0.2"/>
    <row r="39888" x14ac:dyDescent="0.2"/>
    <row r="39889" x14ac:dyDescent="0.2"/>
    <row r="39890" x14ac:dyDescent="0.2"/>
    <row r="39891" x14ac:dyDescent="0.2"/>
    <row r="39892" x14ac:dyDescent="0.2"/>
    <row r="39893" x14ac:dyDescent="0.2"/>
    <row r="39894" x14ac:dyDescent="0.2"/>
    <row r="39895" x14ac:dyDescent="0.2"/>
    <row r="39896" x14ac:dyDescent="0.2"/>
    <row r="39897" x14ac:dyDescent="0.2"/>
    <row r="39898" x14ac:dyDescent="0.2"/>
    <row r="39899" x14ac:dyDescent="0.2"/>
    <row r="39900" x14ac:dyDescent="0.2"/>
    <row r="39901" x14ac:dyDescent="0.2"/>
    <row r="39902" x14ac:dyDescent="0.2"/>
    <row r="39903" x14ac:dyDescent="0.2"/>
    <row r="39904" x14ac:dyDescent="0.2"/>
    <row r="39905" x14ac:dyDescent="0.2"/>
    <row r="39906" x14ac:dyDescent="0.2"/>
    <row r="39907" x14ac:dyDescent="0.2"/>
    <row r="39908" x14ac:dyDescent="0.2"/>
    <row r="39909" x14ac:dyDescent="0.2"/>
    <row r="39910" x14ac:dyDescent="0.2"/>
    <row r="39911" x14ac:dyDescent="0.2"/>
    <row r="39912" x14ac:dyDescent="0.2"/>
    <row r="39913" x14ac:dyDescent="0.2"/>
    <row r="39914" x14ac:dyDescent="0.2"/>
    <row r="39915" x14ac:dyDescent="0.2"/>
    <row r="39916" x14ac:dyDescent="0.2"/>
    <row r="39917" x14ac:dyDescent="0.2"/>
    <row r="39918" x14ac:dyDescent="0.2"/>
    <row r="39919" x14ac:dyDescent="0.2"/>
    <row r="39920" x14ac:dyDescent="0.2"/>
    <row r="39921" x14ac:dyDescent="0.2"/>
    <row r="39922" x14ac:dyDescent="0.2"/>
    <row r="39923" x14ac:dyDescent="0.2"/>
    <row r="39924" x14ac:dyDescent="0.2"/>
    <row r="39925" x14ac:dyDescent="0.2"/>
    <row r="39926" x14ac:dyDescent="0.2"/>
    <row r="39927" x14ac:dyDescent="0.2"/>
    <row r="39928" x14ac:dyDescent="0.2"/>
    <row r="39929" x14ac:dyDescent="0.2"/>
    <row r="39930" x14ac:dyDescent="0.2"/>
    <row r="39931" x14ac:dyDescent="0.2"/>
    <row r="39932" x14ac:dyDescent="0.2"/>
    <row r="39933" x14ac:dyDescent="0.2"/>
    <row r="39934" x14ac:dyDescent="0.2"/>
    <row r="39935" x14ac:dyDescent="0.2"/>
    <row r="39936" x14ac:dyDescent="0.2"/>
    <row r="39937" x14ac:dyDescent="0.2"/>
    <row r="39938" x14ac:dyDescent="0.2"/>
    <row r="39939" x14ac:dyDescent="0.2"/>
    <row r="39940" x14ac:dyDescent="0.2"/>
    <row r="39941" x14ac:dyDescent="0.2"/>
    <row r="39942" x14ac:dyDescent="0.2"/>
    <row r="39943" x14ac:dyDescent="0.2"/>
    <row r="39944" x14ac:dyDescent="0.2"/>
    <row r="39945" x14ac:dyDescent="0.2"/>
    <row r="39946" x14ac:dyDescent="0.2"/>
    <row r="39947" x14ac:dyDescent="0.2"/>
    <row r="39948" x14ac:dyDescent="0.2"/>
    <row r="39949" x14ac:dyDescent="0.2"/>
    <row r="39950" x14ac:dyDescent="0.2"/>
    <row r="39951" x14ac:dyDescent="0.2"/>
    <row r="39952" x14ac:dyDescent="0.2"/>
    <row r="39953" x14ac:dyDescent="0.2"/>
    <row r="39954" x14ac:dyDescent="0.2"/>
    <row r="39955" x14ac:dyDescent="0.2"/>
    <row r="39956" x14ac:dyDescent="0.2"/>
    <row r="39957" x14ac:dyDescent="0.2"/>
    <row r="39958" x14ac:dyDescent="0.2"/>
    <row r="39959" x14ac:dyDescent="0.2"/>
    <row r="39960" x14ac:dyDescent="0.2"/>
    <row r="39961" x14ac:dyDescent="0.2"/>
    <row r="39962" x14ac:dyDescent="0.2"/>
    <row r="39963" x14ac:dyDescent="0.2"/>
    <row r="39964" x14ac:dyDescent="0.2"/>
    <row r="39965" x14ac:dyDescent="0.2"/>
    <row r="39966" x14ac:dyDescent="0.2"/>
    <row r="39967" x14ac:dyDescent="0.2"/>
    <row r="39968" x14ac:dyDescent="0.2"/>
    <row r="39969" x14ac:dyDescent="0.2"/>
    <row r="39970" x14ac:dyDescent="0.2"/>
    <row r="39971" x14ac:dyDescent="0.2"/>
    <row r="39972" x14ac:dyDescent="0.2"/>
    <row r="39973" x14ac:dyDescent="0.2"/>
    <row r="39974" x14ac:dyDescent="0.2"/>
    <row r="39975" x14ac:dyDescent="0.2"/>
    <row r="39976" x14ac:dyDescent="0.2"/>
    <row r="39977" x14ac:dyDescent="0.2"/>
    <row r="39978" x14ac:dyDescent="0.2"/>
    <row r="39979" x14ac:dyDescent="0.2"/>
    <row r="39980" x14ac:dyDescent="0.2"/>
    <row r="39981" x14ac:dyDescent="0.2"/>
    <row r="39982" x14ac:dyDescent="0.2"/>
    <row r="39983" x14ac:dyDescent="0.2"/>
    <row r="39984" x14ac:dyDescent="0.2"/>
    <row r="39985" x14ac:dyDescent="0.2"/>
    <row r="39986" x14ac:dyDescent="0.2"/>
    <row r="39987" x14ac:dyDescent="0.2"/>
    <row r="39988" x14ac:dyDescent="0.2"/>
    <row r="39989" x14ac:dyDescent="0.2"/>
    <row r="39990" x14ac:dyDescent="0.2"/>
    <row r="39991" x14ac:dyDescent="0.2"/>
    <row r="39992" x14ac:dyDescent="0.2"/>
    <row r="39993" x14ac:dyDescent="0.2"/>
    <row r="39994" x14ac:dyDescent="0.2"/>
    <row r="39995" x14ac:dyDescent="0.2"/>
    <row r="39996" x14ac:dyDescent="0.2"/>
    <row r="39997" x14ac:dyDescent="0.2"/>
    <row r="39998" x14ac:dyDescent="0.2"/>
    <row r="39999" x14ac:dyDescent="0.2"/>
    <row r="40000" x14ac:dyDescent="0.2"/>
    <row r="40001" x14ac:dyDescent="0.2"/>
    <row r="40002" x14ac:dyDescent="0.2"/>
    <row r="40003" x14ac:dyDescent="0.2"/>
    <row r="40004" x14ac:dyDescent="0.2"/>
    <row r="40005" x14ac:dyDescent="0.2"/>
    <row r="40006" x14ac:dyDescent="0.2"/>
    <row r="40007" x14ac:dyDescent="0.2"/>
    <row r="40008" x14ac:dyDescent="0.2"/>
    <row r="40009" x14ac:dyDescent="0.2"/>
    <row r="40010" x14ac:dyDescent="0.2"/>
    <row r="40011" x14ac:dyDescent="0.2"/>
    <row r="40012" x14ac:dyDescent="0.2"/>
    <row r="40013" x14ac:dyDescent="0.2"/>
    <row r="40014" x14ac:dyDescent="0.2"/>
    <row r="40015" x14ac:dyDescent="0.2"/>
    <row r="40016" x14ac:dyDescent="0.2"/>
    <row r="40017" x14ac:dyDescent="0.2"/>
    <row r="40018" x14ac:dyDescent="0.2"/>
    <row r="40019" x14ac:dyDescent="0.2"/>
    <row r="40020" x14ac:dyDescent="0.2"/>
    <row r="40021" x14ac:dyDescent="0.2"/>
    <row r="40022" x14ac:dyDescent="0.2"/>
    <row r="40023" x14ac:dyDescent="0.2"/>
    <row r="40024" x14ac:dyDescent="0.2"/>
    <row r="40025" x14ac:dyDescent="0.2"/>
    <row r="40026" x14ac:dyDescent="0.2"/>
    <row r="40027" x14ac:dyDescent="0.2"/>
    <row r="40028" x14ac:dyDescent="0.2"/>
    <row r="40029" x14ac:dyDescent="0.2"/>
    <row r="40030" x14ac:dyDescent="0.2"/>
    <row r="40031" x14ac:dyDescent="0.2"/>
    <row r="40032" x14ac:dyDescent="0.2"/>
    <row r="40033" x14ac:dyDescent="0.2"/>
    <row r="40034" x14ac:dyDescent="0.2"/>
    <row r="40035" x14ac:dyDescent="0.2"/>
    <row r="40036" x14ac:dyDescent="0.2"/>
    <row r="40037" x14ac:dyDescent="0.2"/>
    <row r="40038" x14ac:dyDescent="0.2"/>
    <row r="40039" x14ac:dyDescent="0.2"/>
    <row r="40040" x14ac:dyDescent="0.2"/>
    <row r="40041" x14ac:dyDescent="0.2"/>
    <row r="40042" x14ac:dyDescent="0.2"/>
    <row r="40043" x14ac:dyDescent="0.2"/>
    <row r="40044" x14ac:dyDescent="0.2"/>
    <row r="40045" x14ac:dyDescent="0.2"/>
    <row r="40046" x14ac:dyDescent="0.2"/>
    <row r="40047" x14ac:dyDescent="0.2"/>
    <row r="40048" x14ac:dyDescent="0.2"/>
    <row r="40049" x14ac:dyDescent="0.2"/>
    <row r="40050" x14ac:dyDescent="0.2"/>
    <row r="40051" x14ac:dyDescent="0.2"/>
    <row r="40052" x14ac:dyDescent="0.2"/>
    <row r="40053" x14ac:dyDescent="0.2"/>
    <row r="40054" x14ac:dyDescent="0.2"/>
    <row r="40055" x14ac:dyDescent="0.2"/>
    <row r="40056" x14ac:dyDescent="0.2"/>
    <row r="40057" x14ac:dyDescent="0.2"/>
    <row r="40058" x14ac:dyDescent="0.2"/>
    <row r="40059" x14ac:dyDescent="0.2"/>
    <row r="40060" x14ac:dyDescent="0.2"/>
    <row r="40061" x14ac:dyDescent="0.2"/>
    <row r="40062" x14ac:dyDescent="0.2"/>
    <row r="40063" x14ac:dyDescent="0.2"/>
    <row r="40064" x14ac:dyDescent="0.2"/>
    <row r="40065" x14ac:dyDescent="0.2"/>
    <row r="40066" x14ac:dyDescent="0.2"/>
    <row r="40067" x14ac:dyDescent="0.2"/>
    <row r="40068" x14ac:dyDescent="0.2"/>
    <row r="40069" x14ac:dyDescent="0.2"/>
    <row r="40070" x14ac:dyDescent="0.2"/>
    <row r="40071" x14ac:dyDescent="0.2"/>
    <row r="40072" x14ac:dyDescent="0.2"/>
    <row r="40073" x14ac:dyDescent="0.2"/>
    <row r="40074" x14ac:dyDescent="0.2"/>
    <row r="40075" x14ac:dyDescent="0.2"/>
    <row r="40076" x14ac:dyDescent="0.2"/>
    <row r="40077" x14ac:dyDescent="0.2"/>
    <row r="40078" x14ac:dyDescent="0.2"/>
    <row r="40079" x14ac:dyDescent="0.2"/>
    <row r="40080" x14ac:dyDescent="0.2"/>
    <row r="40081" x14ac:dyDescent="0.2"/>
    <row r="40082" x14ac:dyDescent="0.2"/>
    <row r="40083" x14ac:dyDescent="0.2"/>
    <row r="40084" x14ac:dyDescent="0.2"/>
    <row r="40085" x14ac:dyDescent="0.2"/>
    <row r="40086" x14ac:dyDescent="0.2"/>
    <row r="40087" x14ac:dyDescent="0.2"/>
    <row r="40088" x14ac:dyDescent="0.2"/>
    <row r="40089" x14ac:dyDescent="0.2"/>
    <row r="40090" x14ac:dyDescent="0.2"/>
    <row r="40091" x14ac:dyDescent="0.2"/>
    <row r="40092" x14ac:dyDescent="0.2"/>
    <row r="40093" x14ac:dyDescent="0.2"/>
    <row r="40094" x14ac:dyDescent="0.2"/>
    <row r="40095" x14ac:dyDescent="0.2"/>
    <row r="40096" x14ac:dyDescent="0.2"/>
    <row r="40097" x14ac:dyDescent="0.2"/>
    <row r="40098" x14ac:dyDescent="0.2"/>
    <row r="40099" x14ac:dyDescent="0.2"/>
    <row r="40100" x14ac:dyDescent="0.2"/>
    <row r="40101" x14ac:dyDescent="0.2"/>
    <row r="40102" x14ac:dyDescent="0.2"/>
    <row r="40103" x14ac:dyDescent="0.2"/>
    <row r="40104" x14ac:dyDescent="0.2"/>
    <row r="40105" x14ac:dyDescent="0.2"/>
    <row r="40106" x14ac:dyDescent="0.2"/>
    <row r="40107" x14ac:dyDescent="0.2"/>
    <row r="40108" x14ac:dyDescent="0.2"/>
    <row r="40109" x14ac:dyDescent="0.2"/>
    <row r="40110" x14ac:dyDescent="0.2"/>
    <row r="40111" x14ac:dyDescent="0.2"/>
    <row r="40112" x14ac:dyDescent="0.2"/>
    <row r="40113" x14ac:dyDescent="0.2"/>
    <row r="40114" x14ac:dyDescent="0.2"/>
    <row r="40115" x14ac:dyDescent="0.2"/>
    <row r="40116" x14ac:dyDescent="0.2"/>
    <row r="40117" x14ac:dyDescent="0.2"/>
    <row r="40118" x14ac:dyDescent="0.2"/>
    <row r="40119" x14ac:dyDescent="0.2"/>
    <row r="40120" x14ac:dyDescent="0.2"/>
    <row r="40121" x14ac:dyDescent="0.2"/>
    <row r="40122" x14ac:dyDescent="0.2"/>
    <row r="40123" x14ac:dyDescent="0.2"/>
    <row r="40124" x14ac:dyDescent="0.2"/>
    <row r="40125" x14ac:dyDescent="0.2"/>
    <row r="40126" x14ac:dyDescent="0.2"/>
    <row r="40127" x14ac:dyDescent="0.2"/>
    <row r="40128" x14ac:dyDescent="0.2"/>
    <row r="40129" x14ac:dyDescent="0.2"/>
    <row r="40130" x14ac:dyDescent="0.2"/>
    <row r="40131" x14ac:dyDescent="0.2"/>
    <row r="40132" x14ac:dyDescent="0.2"/>
    <row r="40133" x14ac:dyDescent="0.2"/>
    <row r="40134" x14ac:dyDescent="0.2"/>
    <row r="40135" x14ac:dyDescent="0.2"/>
    <row r="40136" x14ac:dyDescent="0.2"/>
    <row r="40137" x14ac:dyDescent="0.2"/>
    <row r="40138" x14ac:dyDescent="0.2"/>
    <row r="40139" x14ac:dyDescent="0.2"/>
    <row r="40140" x14ac:dyDescent="0.2"/>
    <row r="40141" x14ac:dyDescent="0.2"/>
    <row r="40142" x14ac:dyDescent="0.2"/>
    <row r="40143" x14ac:dyDescent="0.2"/>
    <row r="40144" x14ac:dyDescent="0.2"/>
    <row r="40145" x14ac:dyDescent="0.2"/>
    <row r="40146" x14ac:dyDescent="0.2"/>
    <row r="40147" x14ac:dyDescent="0.2"/>
    <row r="40148" x14ac:dyDescent="0.2"/>
    <row r="40149" x14ac:dyDescent="0.2"/>
    <row r="40150" x14ac:dyDescent="0.2"/>
    <row r="40151" x14ac:dyDescent="0.2"/>
    <row r="40152" x14ac:dyDescent="0.2"/>
    <row r="40153" x14ac:dyDescent="0.2"/>
    <row r="40154" x14ac:dyDescent="0.2"/>
    <row r="40155" x14ac:dyDescent="0.2"/>
    <row r="40156" x14ac:dyDescent="0.2"/>
    <row r="40157" x14ac:dyDescent="0.2"/>
    <row r="40158" x14ac:dyDescent="0.2"/>
    <row r="40159" x14ac:dyDescent="0.2"/>
    <row r="40160" x14ac:dyDescent="0.2"/>
    <row r="40161" x14ac:dyDescent="0.2"/>
    <row r="40162" x14ac:dyDescent="0.2"/>
    <row r="40163" x14ac:dyDescent="0.2"/>
    <row r="40164" x14ac:dyDescent="0.2"/>
    <row r="40165" x14ac:dyDescent="0.2"/>
    <row r="40166" x14ac:dyDescent="0.2"/>
    <row r="40167" x14ac:dyDescent="0.2"/>
    <row r="40168" x14ac:dyDescent="0.2"/>
    <row r="40169" x14ac:dyDescent="0.2"/>
    <row r="40170" x14ac:dyDescent="0.2"/>
    <row r="40171" x14ac:dyDescent="0.2"/>
    <row r="40172" x14ac:dyDescent="0.2"/>
    <row r="40173" x14ac:dyDescent="0.2"/>
    <row r="40174" x14ac:dyDescent="0.2"/>
    <row r="40175" x14ac:dyDescent="0.2"/>
    <row r="40176" x14ac:dyDescent="0.2"/>
    <row r="40177" x14ac:dyDescent="0.2"/>
    <row r="40178" x14ac:dyDescent="0.2"/>
    <row r="40179" x14ac:dyDescent="0.2"/>
    <row r="40180" x14ac:dyDescent="0.2"/>
    <row r="40181" x14ac:dyDescent="0.2"/>
    <row r="40182" x14ac:dyDescent="0.2"/>
    <row r="40183" x14ac:dyDescent="0.2"/>
    <row r="40184" x14ac:dyDescent="0.2"/>
    <row r="40185" x14ac:dyDescent="0.2"/>
    <row r="40186" x14ac:dyDescent="0.2"/>
    <row r="40187" x14ac:dyDescent="0.2"/>
    <row r="40188" x14ac:dyDescent="0.2"/>
    <row r="40189" x14ac:dyDescent="0.2"/>
    <row r="40190" x14ac:dyDescent="0.2"/>
    <row r="40191" x14ac:dyDescent="0.2"/>
    <row r="40192" x14ac:dyDescent="0.2"/>
    <row r="40193" x14ac:dyDescent="0.2"/>
    <row r="40194" x14ac:dyDescent="0.2"/>
    <row r="40195" x14ac:dyDescent="0.2"/>
    <row r="40196" x14ac:dyDescent="0.2"/>
    <row r="40197" x14ac:dyDescent="0.2"/>
    <row r="40198" x14ac:dyDescent="0.2"/>
    <row r="40199" x14ac:dyDescent="0.2"/>
    <row r="40200" x14ac:dyDescent="0.2"/>
    <row r="40201" x14ac:dyDescent="0.2"/>
    <row r="40202" x14ac:dyDescent="0.2"/>
    <row r="40203" x14ac:dyDescent="0.2"/>
    <row r="40204" x14ac:dyDescent="0.2"/>
    <row r="40205" x14ac:dyDescent="0.2"/>
    <row r="40206" x14ac:dyDescent="0.2"/>
    <row r="40207" x14ac:dyDescent="0.2"/>
    <row r="40208" x14ac:dyDescent="0.2"/>
    <row r="40209" x14ac:dyDescent="0.2"/>
    <row r="40210" x14ac:dyDescent="0.2"/>
    <row r="40211" x14ac:dyDescent="0.2"/>
    <row r="40212" x14ac:dyDescent="0.2"/>
    <row r="40213" x14ac:dyDescent="0.2"/>
    <row r="40214" x14ac:dyDescent="0.2"/>
    <row r="40215" x14ac:dyDescent="0.2"/>
    <row r="40216" x14ac:dyDescent="0.2"/>
    <row r="40217" x14ac:dyDescent="0.2"/>
    <row r="40218" x14ac:dyDescent="0.2"/>
    <row r="40219" x14ac:dyDescent="0.2"/>
    <row r="40220" x14ac:dyDescent="0.2"/>
    <row r="40221" x14ac:dyDescent="0.2"/>
    <row r="40222" x14ac:dyDescent="0.2"/>
    <row r="40223" x14ac:dyDescent="0.2"/>
    <row r="40224" x14ac:dyDescent="0.2"/>
    <row r="40225" x14ac:dyDescent="0.2"/>
    <row r="40226" x14ac:dyDescent="0.2"/>
    <row r="40227" x14ac:dyDescent="0.2"/>
    <row r="40228" x14ac:dyDescent="0.2"/>
    <row r="40229" x14ac:dyDescent="0.2"/>
    <row r="40230" x14ac:dyDescent="0.2"/>
    <row r="40231" x14ac:dyDescent="0.2"/>
    <row r="40232" x14ac:dyDescent="0.2"/>
    <row r="40233" x14ac:dyDescent="0.2"/>
    <row r="40234" x14ac:dyDescent="0.2"/>
    <row r="40235" x14ac:dyDescent="0.2"/>
    <row r="40236" x14ac:dyDescent="0.2"/>
    <row r="40237" x14ac:dyDescent="0.2"/>
    <row r="40238" x14ac:dyDescent="0.2"/>
    <row r="40239" x14ac:dyDescent="0.2"/>
    <row r="40240" x14ac:dyDescent="0.2"/>
    <row r="40241" x14ac:dyDescent="0.2"/>
    <row r="40242" x14ac:dyDescent="0.2"/>
    <row r="40243" x14ac:dyDescent="0.2"/>
    <row r="40244" x14ac:dyDescent="0.2"/>
    <row r="40245" x14ac:dyDescent="0.2"/>
    <row r="40246" x14ac:dyDescent="0.2"/>
    <row r="40247" x14ac:dyDescent="0.2"/>
    <row r="40248" x14ac:dyDescent="0.2"/>
    <row r="40249" x14ac:dyDescent="0.2"/>
    <row r="40250" x14ac:dyDescent="0.2"/>
    <row r="40251" x14ac:dyDescent="0.2"/>
    <row r="40252" x14ac:dyDescent="0.2"/>
    <row r="40253" x14ac:dyDescent="0.2"/>
    <row r="40254" x14ac:dyDescent="0.2"/>
    <row r="40255" x14ac:dyDescent="0.2"/>
    <row r="40256" x14ac:dyDescent="0.2"/>
    <row r="40257" x14ac:dyDescent="0.2"/>
    <row r="40258" x14ac:dyDescent="0.2"/>
    <row r="40259" x14ac:dyDescent="0.2"/>
    <row r="40260" x14ac:dyDescent="0.2"/>
    <row r="40261" x14ac:dyDescent="0.2"/>
    <row r="40262" x14ac:dyDescent="0.2"/>
    <row r="40263" x14ac:dyDescent="0.2"/>
    <row r="40264" x14ac:dyDescent="0.2"/>
    <row r="40265" x14ac:dyDescent="0.2"/>
    <row r="40266" x14ac:dyDescent="0.2"/>
    <row r="40267" x14ac:dyDescent="0.2"/>
    <row r="40268" x14ac:dyDescent="0.2"/>
    <row r="40269" x14ac:dyDescent="0.2"/>
    <row r="40270" x14ac:dyDescent="0.2"/>
    <row r="40271" x14ac:dyDescent="0.2"/>
    <row r="40272" x14ac:dyDescent="0.2"/>
    <row r="40273" x14ac:dyDescent="0.2"/>
    <row r="40274" x14ac:dyDescent="0.2"/>
    <row r="40275" x14ac:dyDescent="0.2"/>
    <row r="40276" x14ac:dyDescent="0.2"/>
    <row r="40277" x14ac:dyDescent="0.2"/>
    <row r="40278" x14ac:dyDescent="0.2"/>
    <row r="40279" x14ac:dyDescent="0.2"/>
    <row r="40280" x14ac:dyDescent="0.2"/>
    <row r="40281" x14ac:dyDescent="0.2"/>
    <row r="40282" x14ac:dyDescent="0.2"/>
    <row r="40283" x14ac:dyDescent="0.2"/>
    <row r="40284" x14ac:dyDescent="0.2"/>
    <row r="40285" x14ac:dyDescent="0.2"/>
    <row r="40286" x14ac:dyDescent="0.2"/>
    <row r="40287" x14ac:dyDescent="0.2"/>
    <row r="40288" x14ac:dyDescent="0.2"/>
    <row r="40289" x14ac:dyDescent="0.2"/>
    <row r="40290" x14ac:dyDescent="0.2"/>
    <row r="40291" x14ac:dyDescent="0.2"/>
    <row r="40292" x14ac:dyDescent="0.2"/>
    <row r="40293" x14ac:dyDescent="0.2"/>
    <row r="40294" x14ac:dyDescent="0.2"/>
    <row r="40295" x14ac:dyDescent="0.2"/>
    <row r="40296" x14ac:dyDescent="0.2"/>
    <row r="40297" x14ac:dyDescent="0.2"/>
    <row r="40298" x14ac:dyDescent="0.2"/>
    <row r="40299" x14ac:dyDescent="0.2"/>
    <row r="40300" x14ac:dyDescent="0.2"/>
    <row r="40301" x14ac:dyDescent="0.2"/>
    <row r="40302" x14ac:dyDescent="0.2"/>
    <row r="40303" x14ac:dyDescent="0.2"/>
    <row r="40304" x14ac:dyDescent="0.2"/>
    <row r="40305" x14ac:dyDescent="0.2"/>
    <row r="40306" x14ac:dyDescent="0.2"/>
    <row r="40307" x14ac:dyDescent="0.2"/>
    <row r="40308" x14ac:dyDescent="0.2"/>
    <row r="40309" x14ac:dyDescent="0.2"/>
    <row r="40310" x14ac:dyDescent="0.2"/>
    <row r="40311" x14ac:dyDescent="0.2"/>
    <row r="40312" x14ac:dyDescent="0.2"/>
    <row r="40313" x14ac:dyDescent="0.2"/>
    <row r="40314" x14ac:dyDescent="0.2"/>
    <row r="40315" x14ac:dyDescent="0.2"/>
    <row r="40316" x14ac:dyDescent="0.2"/>
    <row r="40317" x14ac:dyDescent="0.2"/>
    <row r="40318" x14ac:dyDescent="0.2"/>
    <row r="40319" x14ac:dyDescent="0.2"/>
    <row r="40320" x14ac:dyDescent="0.2"/>
    <row r="40321" x14ac:dyDescent="0.2"/>
    <row r="40322" x14ac:dyDescent="0.2"/>
    <row r="40323" x14ac:dyDescent="0.2"/>
    <row r="40324" x14ac:dyDescent="0.2"/>
    <row r="40325" x14ac:dyDescent="0.2"/>
    <row r="40326" x14ac:dyDescent="0.2"/>
    <row r="40327" x14ac:dyDescent="0.2"/>
    <row r="40328" x14ac:dyDescent="0.2"/>
    <row r="40329" x14ac:dyDescent="0.2"/>
    <row r="40330" x14ac:dyDescent="0.2"/>
    <row r="40331" x14ac:dyDescent="0.2"/>
    <row r="40332" x14ac:dyDescent="0.2"/>
    <row r="40333" x14ac:dyDescent="0.2"/>
    <row r="40334" x14ac:dyDescent="0.2"/>
    <row r="40335" x14ac:dyDescent="0.2"/>
    <row r="40336" x14ac:dyDescent="0.2"/>
    <row r="40337" x14ac:dyDescent="0.2"/>
    <row r="40338" x14ac:dyDescent="0.2"/>
    <row r="40339" x14ac:dyDescent="0.2"/>
    <row r="40340" x14ac:dyDescent="0.2"/>
    <row r="40341" x14ac:dyDescent="0.2"/>
    <row r="40342" x14ac:dyDescent="0.2"/>
    <row r="40343" x14ac:dyDescent="0.2"/>
    <row r="40344" x14ac:dyDescent="0.2"/>
    <row r="40345" x14ac:dyDescent="0.2"/>
    <row r="40346" x14ac:dyDescent="0.2"/>
    <row r="40347" x14ac:dyDescent="0.2"/>
    <row r="40348" x14ac:dyDescent="0.2"/>
    <row r="40349" x14ac:dyDescent="0.2"/>
    <row r="40350" x14ac:dyDescent="0.2"/>
    <row r="40351" x14ac:dyDescent="0.2"/>
    <row r="40352" x14ac:dyDescent="0.2"/>
    <row r="40353" x14ac:dyDescent="0.2"/>
    <row r="40354" x14ac:dyDescent="0.2"/>
    <row r="40355" x14ac:dyDescent="0.2"/>
    <row r="40356" x14ac:dyDescent="0.2"/>
    <row r="40357" x14ac:dyDescent="0.2"/>
    <row r="40358" x14ac:dyDescent="0.2"/>
    <row r="40359" x14ac:dyDescent="0.2"/>
    <row r="40360" x14ac:dyDescent="0.2"/>
    <row r="40361" x14ac:dyDescent="0.2"/>
    <row r="40362" x14ac:dyDescent="0.2"/>
    <row r="40363" x14ac:dyDescent="0.2"/>
    <row r="40364" x14ac:dyDescent="0.2"/>
    <row r="40365" x14ac:dyDescent="0.2"/>
    <row r="40366" x14ac:dyDescent="0.2"/>
    <row r="40367" x14ac:dyDescent="0.2"/>
    <row r="40368" x14ac:dyDescent="0.2"/>
    <row r="40369" x14ac:dyDescent="0.2"/>
    <row r="40370" x14ac:dyDescent="0.2"/>
    <row r="40371" x14ac:dyDescent="0.2"/>
    <row r="40372" x14ac:dyDescent="0.2"/>
    <row r="40373" x14ac:dyDescent="0.2"/>
    <row r="40374" x14ac:dyDescent="0.2"/>
    <row r="40375" x14ac:dyDescent="0.2"/>
    <row r="40376" x14ac:dyDescent="0.2"/>
    <row r="40377" x14ac:dyDescent="0.2"/>
    <row r="40378" x14ac:dyDescent="0.2"/>
    <row r="40379" x14ac:dyDescent="0.2"/>
    <row r="40380" x14ac:dyDescent="0.2"/>
    <row r="40381" x14ac:dyDescent="0.2"/>
    <row r="40382" x14ac:dyDescent="0.2"/>
    <row r="40383" x14ac:dyDescent="0.2"/>
    <row r="40384" x14ac:dyDescent="0.2"/>
    <row r="40385" x14ac:dyDescent="0.2"/>
    <row r="40386" x14ac:dyDescent="0.2"/>
    <row r="40387" x14ac:dyDescent="0.2"/>
    <row r="40388" x14ac:dyDescent="0.2"/>
    <row r="40389" x14ac:dyDescent="0.2"/>
    <row r="40390" x14ac:dyDescent="0.2"/>
    <row r="40391" x14ac:dyDescent="0.2"/>
    <row r="40392" x14ac:dyDescent="0.2"/>
    <row r="40393" x14ac:dyDescent="0.2"/>
    <row r="40394" x14ac:dyDescent="0.2"/>
    <row r="40395" x14ac:dyDescent="0.2"/>
    <row r="40396" x14ac:dyDescent="0.2"/>
    <row r="40397" x14ac:dyDescent="0.2"/>
    <row r="40398" x14ac:dyDescent="0.2"/>
    <row r="40399" x14ac:dyDescent="0.2"/>
    <row r="40400" x14ac:dyDescent="0.2"/>
    <row r="40401" x14ac:dyDescent="0.2"/>
    <row r="40402" x14ac:dyDescent="0.2"/>
    <row r="40403" x14ac:dyDescent="0.2"/>
    <row r="40404" x14ac:dyDescent="0.2"/>
    <row r="40405" x14ac:dyDescent="0.2"/>
    <row r="40406" x14ac:dyDescent="0.2"/>
    <row r="40407" x14ac:dyDescent="0.2"/>
    <row r="40408" x14ac:dyDescent="0.2"/>
    <row r="40409" x14ac:dyDescent="0.2"/>
    <row r="40410" x14ac:dyDescent="0.2"/>
    <row r="40411" x14ac:dyDescent="0.2"/>
    <row r="40412" x14ac:dyDescent="0.2"/>
    <row r="40413" x14ac:dyDescent="0.2"/>
    <row r="40414" x14ac:dyDescent="0.2"/>
    <row r="40415" x14ac:dyDescent="0.2"/>
    <row r="40416" x14ac:dyDescent="0.2"/>
    <row r="40417" x14ac:dyDescent="0.2"/>
    <row r="40418" x14ac:dyDescent="0.2"/>
    <row r="40419" x14ac:dyDescent="0.2"/>
    <row r="40420" x14ac:dyDescent="0.2"/>
    <row r="40421" x14ac:dyDescent="0.2"/>
    <row r="40422" x14ac:dyDescent="0.2"/>
    <row r="40423" x14ac:dyDescent="0.2"/>
    <row r="40424" x14ac:dyDescent="0.2"/>
    <row r="40425" x14ac:dyDescent="0.2"/>
    <row r="40426" x14ac:dyDescent="0.2"/>
    <row r="40427" x14ac:dyDescent="0.2"/>
    <row r="40428" x14ac:dyDescent="0.2"/>
    <row r="40429" x14ac:dyDescent="0.2"/>
    <row r="40430" x14ac:dyDescent="0.2"/>
    <row r="40431" x14ac:dyDescent="0.2"/>
    <row r="40432" x14ac:dyDescent="0.2"/>
    <row r="40433" x14ac:dyDescent="0.2"/>
    <row r="40434" x14ac:dyDescent="0.2"/>
    <row r="40435" x14ac:dyDescent="0.2"/>
    <row r="40436" x14ac:dyDescent="0.2"/>
    <row r="40437" x14ac:dyDescent="0.2"/>
    <row r="40438" x14ac:dyDescent="0.2"/>
    <row r="40439" x14ac:dyDescent="0.2"/>
    <row r="40440" x14ac:dyDescent="0.2"/>
    <row r="40441" x14ac:dyDescent="0.2"/>
    <row r="40442" x14ac:dyDescent="0.2"/>
    <row r="40443" x14ac:dyDescent="0.2"/>
    <row r="40444" x14ac:dyDescent="0.2"/>
    <row r="40445" x14ac:dyDescent="0.2"/>
    <row r="40446" x14ac:dyDescent="0.2"/>
    <row r="40447" x14ac:dyDescent="0.2"/>
    <row r="40448" x14ac:dyDescent="0.2"/>
    <row r="40449" x14ac:dyDescent="0.2"/>
    <row r="40450" x14ac:dyDescent="0.2"/>
    <row r="40451" x14ac:dyDescent="0.2"/>
    <row r="40452" x14ac:dyDescent="0.2"/>
    <row r="40453" x14ac:dyDescent="0.2"/>
    <row r="40454" x14ac:dyDescent="0.2"/>
    <row r="40455" x14ac:dyDescent="0.2"/>
    <row r="40456" x14ac:dyDescent="0.2"/>
    <row r="40457" x14ac:dyDescent="0.2"/>
    <row r="40458" x14ac:dyDescent="0.2"/>
    <row r="40459" x14ac:dyDescent="0.2"/>
    <row r="40460" x14ac:dyDescent="0.2"/>
    <row r="40461" x14ac:dyDescent="0.2"/>
    <row r="40462" x14ac:dyDescent="0.2"/>
    <row r="40463" x14ac:dyDescent="0.2"/>
    <row r="40464" x14ac:dyDescent="0.2"/>
    <row r="40465" x14ac:dyDescent="0.2"/>
    <row r="40466" x14ac:dyDescent="0.2"/>
    <row r="40467" x14ac:dyDescent="0.2"/>
    <row r="40468" x14ac:dyDescent="0.2"/>
    <row r="40469" x14ac:dyDescent="0.2"/>
    <row r="40470" x14ac:dyDescent="0.2"/>
    <row r="40471" x14ac:dyDescent="0.2"/>
    <row r="40472" x14ac:dyDescent="0.2"/>
    <row r="40473" x14ac:dyDescent="0.2"/>
    <row r="40474" x14ac:dyDescent="0.2"/>
    <row r="40475" x14ac:dyDescent="0.2"/>
    <row r="40476" x14ac:dyDescent="0.2"/>
    <row r="40477" x14ac:dyDescent="0.2"/>
    <row r="40478" x14ac:dyDescent="0.2"/>
    <row r="40479" x14ac:dyDescent="0.2"/>
    <row r="40480" x14ac:dyDescent="0.2"/>
    <row r="40481" x14ac:dyDescent="0.2"/>
    <row r="40482" x14ac:dyDescent="0.2"/>
    <row r="40483" x14ac:dyDescent="0.2"/>
    <row r="40484" x14ac:dyDescent="0.2"/>
    <row r="40485" x14ac:dyDescent="0.2"/>
    <row r="40486" x14ac:dyDescent="0.2"/>
    <row r="40487" x14ac:dyDescent="0.2"/>
    <row r="40488" x14ac:dyDescent="0.2"/>
    <row r="40489" x14ac:dyDescent="0.2"/>
    <row r="40490" x14ac:dyDescent="0.2"/>
    <row r="40491" x14ac:dyDescent="0.2"/>
    <row r="40492" x14ac:dyDescent="0.2"/>
    <row r="40493" x14ac:dyDescent="0.2"/>
    <row r="40494" x14ac:dyDescent="0.2"/>
    <row r="40495" x14ac:dyDescent="0.2"/>
    <row r="40496" x14ac:dyDescent="0.2"/>
    <row r="40497" x14ac:dyDescent="0.2"/>
    <row r="40498" x14ac:dyDescent="0.2"/>
    <row r="40499" x14ac:dyDescent="0.2"/>
    <row r="40500" x14ac:dyDescent="0.2"/>
    <row r="40501" x14ac:dyDescent="0.2"/>
    <row r="40502" x14ac:dyDescent="0.2"/>
    <row r="40503" x14ac:dyDescent="0.2"/>
    <row r="40504" x14ac:dyDescent="0.2"/>
    <row r="40505" x14ac:dyDescent="0.2"/>
    <row r="40506" x14ac:dyDescent="0.2"/>
    <row r="40507" x14ac:dyDescent="0.2"/>
    <row r="40508" x14ac:dyDescent="0.2"/>
    <row r="40509" x14ac:dyDescent="0.2"/>
    <row r="40510" x14ac:dyDescent="0.2"/>
    <row r="40511" x14ac:dyDescent="0.2"/>
    <row r="40512" x14ac:dyDescent="0.2"/>
    <row r="40513" x14ac:dyDescent="0.2"/>
    <row r="40514" x14ac:dyDescent="0.2"/>
    <row r="40515" x14ac:dyDescent="0.2"/>
    <row r="40516" x14ac:dyDescent="0.2"/>
    <row r="40517" x14ac:dyDescent="0.2"/>
    <row r="40518" x14ac:dyDescent="0.2"/>
    <row r="40519" x14ac:dyDescent="0.2"/>
    <row r="40520" x14ac:dyDescent="0.2"/>
    <row r="40521" x14ac:dyDescent="0.2"/>
    <row r="40522" x14ac:dyDescent="0.2"/>
    <row r="40523" x14ac:dyDescent="0.2"/>
    <row r="40524" x14ac:dyDescent="0.2"/>
    <row r="40525" x14ac:dyDescent="0.2"/>
    <row r="40526" x14ac:dyDescent="0.2"/>
    <row r="40527" x14ac:dyDescent="0.2"/>
    <row r="40528" x14ac:dyDescent="0.2"/>
    <row r="40529" x14ac:dyDescent="0.2"/>
    <row r="40530" x14ac:dyDescent="0.2"/>
    <row r="40531" x14ac:dyDescent="0.2"/>
    <row r="40532" x14ac:dyDescent="0.2"/>
    <row r="40533" x14ac:dyDescent="0.2"/>
    <row r="40534" x14ac:dyDescent="0.2"/>
    <row r="40535" x14ac:dyDescent="0.2"/>
    <row r="40536" x14ac:dyDescent="0.2"/>
    <row r="40537" x14ac:dyDescent="0.2"/>
    <row r="40538" x14ac:dyDescent="0.2"/>
    <row r="40539" x14ac:dyDescent="0.2"/>
    <row r="40540" x14ac:dyDescent="0.2"/>
    <row r="40541" x14ac:dyDescent="0.2"/>
    <row r="40542" x14ac:dyDescent="0.2"/>
    <row r="40543" x14ac:dyDescent="0.2"/>
    <row r="40544" x14ac:dyDescent="0.2"/>
    <row r="40545" x14ac:dyDescent="0.2"/>
    <row r="40546" x14ac:dyDescent="0.2"/>
    <row r="40547" x14ac:dyDescent="0.2"/>
    <row r="40548" x14ac:dyDescent="0.2"/>
    <row r="40549" x14ac:dyDescent="0.2"/>
    <row r="40550" x14ac:dyDescent="0.2"/>
    <row r="40551" x14ac:dyDescent="0.2"/>
    <row r="40552" x14ac:dyDescent="0.2"/>
    <row r="40553" x14ac:dyDescent="0.2"/>
    <row r="40554" x14ac:dyDescent="0.2"/>
    <row r="40555" x14ac:dyDescent="0.2"/>
    <row r="40556" x14ac:dyDescent="0.2"/>
    <row r="40557" x14ac:dyDescent="0.2"/>
    <row r="40558" x14ac:dyDescent="0.2"/>
    <row r="40559" x14ac:dyDescent="0.2"/>
    <row r="40560" x14ac:dyDescent="0.2"/>
    <row r="40561" x14ac:dyDescent="0.2"/>
    <row r="40562" x14ac:dyDescent="0.2"/>
    <row r="40563" x14ac:dyDescent="0.2"/>
    <row r="40564" x14ac:dyDescent="0.2"/>
    <row r="40565" x14ac:dyDescent="0.2"/>
    <row r="40566" x14ac:dyDescent="0.2"/>
    <row r="40567" x14ac:dyDescent="0.2"/>
    <row r="40568" x14ac:dyDescent="0.2"/>
    <row r="40569" x14ac:dyDescent="0.2"/>
    <row r="40570" x14ac:dyDescent="0.2"/>
    <row r="40571" x14ac:dyDescent="0.2"/>
    <row r="40572" x14ac:dyDescent="0.2"/>
    <row r="40573" x14ac:dyDescent="0.2"/>
    <row r="40574" x14ac:dyDescent="0.2"/>
    <row r="40575" x14ac:dyDescent="0.2"/>
    <row r="40576" x14ac:dyDescent="0.2"/>
    <row r="40577" x14ac:dyDescent="0.2"/>
    <row r="40578" x14ac:dyDescent="0.2"/>
    <row r="40579" x14ac:dyDescent="0.2"/>
    <row r="40580" x14ac:dyDescent="0.2"/>
    <row r="40581" x14ac:dyDescent="0.2"/>
    <row r="40582" x14ac:dyDescent="0.2"/>
    <row r="40583" x14ac:dyDescent="0.2"/>
    <row r="40584" x14ac:dyDescent="0.2"/>
    <row r="40585" x14ac:dyDescent="0.2"/>
    <row r="40586" x14ac:dyDescent="0.2"/>
    <row r="40587" x14ac:dyDescent="0.2"/>
    <row r="40588" x14ac:dyDescent="0.2"/>
    <row r="40589" x14ac:dyDescent="0.2"/>
    <row r="40590" x14ac:dyDescent="0.2"/>
    <row r="40591" x14ac:dyDescent="0.2"/>
    <row r="40592" x14ac:dyDescent="0.2"/>
    <row r="40593" x14ac:dyDescent="0.2"/>
    <row r="40594" x14ac:dyDescent="0.2"/>
    <row r="40595" x14ac:dyDescent="0.2"/>
    <row r="40596" x14ac:dyDescent="0.2"/>
    <row r="40597" x14ac:dyDescent="0.2"/>
    <row r="40598" x14ac:dyDescent="0.2"/>
    <row r="40599" x14ac:dyDescent="0.2"/>
    <row r="40600" x14ac:dyDescent="0.2"/>
    <row r="40601" x14ac:dyDescent="0.2"/>
    <row r="40602" x14ac:dyDescent="0.2"/>
    <row r="40603" x14ac:dyDescent="0.2"/>
    <row r="40604" x14ac:dyDescent="0.2"/>
    <row r="40605" x14ac:dyDescent="0.2"/>
    <row r="40606" x14ac:dyDescent="0.2"/>
    <row r="40607" x14ac:dyDescent="0.2"/>
    <row r="40608" x14ac:dyDescent="0.2"/>
    <row r="40609" x14ac:dyDescent="0.2"/>
    <row r="40610" x14ac:dyDescent="0.2"/>
    <row r="40611" x14ac:dyDescent="0.2"/>
    <row r="40612" x14ac:dyDescent="0.2"/>
    <row r="40613" x14ac:dyDescent="0.2"/>
    <row r="40614" x14ac:dyDescent="0.2"/>
    <row r="40615" x14ac:dyDescent="0.2"/>
    <row r="40616" x14ac:dyDescent="0.2"/>
    <row r="40617" x14ac:dyDescent="0.2"/>
    <row r="40618" x14ac:dyDescent="0.2"/>
    <row r="40619" x14ac:dyDescent="0.2"/>
    <row r="40620" x14ac:dyDescent="0.2"/>
    <row r="40621" x14ac:dyDescent="0.2"/>
    <row r="40622" x14ac:dyDescent="0.2"/>
    <row r="40623" x14ac:dyDescent="0.2"/>
    <row r="40624" x14ac:dyDescent="0.2"/>
    <row r="40625" x14ac:dyDescent="0.2"/>
    <row r="40626" x14ac:dyDescent="0.2"/>
    <row r="40627" x14ac:dyDescent="0.2"/>
    <row r="40628" x14ac:dyDescent="0.2"/>
    <row r="40629" x14ac:dyDescent="0.2"/>
    <row r="40630" x14ac:dyDescent="0.2"/>
    <row r="40631" x14ac:dyDescent="0.2"/>
    <row r="40632" x14ac:dyDescent="0.2"/>
    <row r="40633" x14ac:dyDescent="0.2"/>
    <row r="40634" x14ac:dyDescent="0.2"/>
    <row r="40635" x14ac:dyDescent="0.2"/>
    <row r="40636" x14ac:dyDescent="0.2"/>
    <row r="40637" x14ac:dyDescent="0.2"/>
    <row r="40638" x14ac:dyDescent="0.2"/>
    <row r="40639" x14ac:dyDescent="0.2"/>
    <row r="40640" x14ac:dyDescent="0.2"/>
    <row r="40641" x14ac:dyDescent="0.2"/>
    <row r="40642" x14ac:dyDescent="0.2"/>
    <row r="40643" x14ac:dyDescent="0.2"/>
    <row r="40644" x14ac:dyDescent="0.2"/>
    <row r="40645" x14ac:dyDescent="0.2"/>
    <row r="40646" x14ac:dyDescent="0.2"/>
    <row r="40647" x14ac:dyDescent="0.2"/>
    <row r="40648" x14ac:dyDescent="0.2"/>
    <row r="40649" x14ac:dyDescent="0.2"/>
    <row r="40650" x14ac:dyDescent="0.2"/>
    <row r="40651" x14ac:dyDescent="0.2"/>
    <row r="40652" x14ac:dyDescent="0.2"/>
    <row r="40653" x14ac:dyDescent="0.2"/>
    <row r="40654" x14ac:dyDescent="0.2"/>
    <row r="40655" x14ac:dyDescent="0.2"/>
    <row r="40656" x14ac:dyDescent="0.2"/>
    <row r="40657" x14ac:dyDescent="0.2"/>
    <row r="40658" x14ac:dyDescent="0.2"/>
    <row r="40659" x14ac:dyDescent="0.2"/>
    <row r="40660" x14ac:dyDescent="0.2"/>
    <row r="40661" x14ac:dyDescent="0.2"/>
    <row r="40662" x14ac:dyDescent="0.2"/>
    <row r="40663" x14ac:dyDescent="0.2"/>
    <row r="40664" x14ac:dyDescent="0.2"/>
    <row r="40665" x14ac:dyDescent="0.2"/>
    <row r="40666" x14ac:dyDescent="0.2"/>
    <row r="40667" x14ac:dyDescent="0.2"/>
    <row r="40668" x14ac:dyDescent="0.2"/>
    <row r="40669" x14ac:dyDescent="0.2"/>
    <row r="40670" x14ac:dyDescent="0.2"/>
    <row r="40671" x14ac:dyDescent="0.2"/>
    <row r="40672" x14ac:dyDescent="0.2"/>
    <row r="40673" x14ac:dyDescent="0.2"/>
    <row r="40674" x14ac:dyDescent="0.2"/>
    <row r="40675" x14ac:dyDescent="0.2"/>
    <row r="40676" x14ac:dyDescent="0.2"/>
    <row r="40677" x14ac:dyDescent="0.2"/>
    <row r="40678" x14ac:dyDescent="0.2"/>
    <row r="40679" x14ac:dyDescent="0.2"/>
    <row r="40680" x14ac:dyDescent="0.2"/>
    <row r="40681" x14ac:dyDescent="0.2"/>
    <row r="40682" x14ac:dyDescent="0.2"/>
    <row r="40683" x14ac:dyDescent="0.2"/>
    <row r="40684" x14ac:dyDescent="0.2"/>
    <row r="40685" x14ac:dyDescent="0.2"/>
    <row r="40686" x14ac:dyDescent="0.2"/>
    <row r="40687" x14ac:dyDescent="0.2"/>
    <row r="40688" x14ac:dyDescent="0.2"/>
    <row r="40689" x14ac:dyDescent="0.2"/>
    <row r="40690" x14ac:dyDescent="0.2"/>
    <row r="40691" x14ac:dyDescent="0.2"/>
    <row r="40692" x14ac:dyDescent="0.2"/>
    <row r="40693" x14ac:dyDescent="0.2"/>
    <row r="40694" x14ac:dyDescent="0.2"/>
    <row r="40695" x14ac:dyDescent="0.2"/>
    <row r="40696" x14ac:dyDescent="0.2"/>
    <row r="40697" x14ac:dyDescent="0.2"/>
    <row r="40698" x14ac:dyDescent="0.2"/>
    <row r="40699" x14ac:dyDescent="0.2"/>
    <row r="40700" x14ac:dyDescent="0.2"/>
    <row r="40701" x14ac:dyDescent="0.2"/>
    <row r="40702" x14ac:dyDescent="0.2"/>
    <row r="40703" x14ac:dyDescent="0.2"/>
    <row r="40704" x14ac:dyDescent="0.2"/>
    <row r="40705" x14ac:dyDescent="0.2"/>
    <row r="40706" x14ac:dyDescent="0.2"/>
    <row r="40707" x14ac:dyDescent="0.2"/>
    <row r="40708" x14ac:dyDescent="0.2"/>
    <row r="40709" x14ac:dyDescent="0.2"/>
    <row r="40710" x14ac:dyDescent="0.2"/>
    <row r="40711" x14ac:dyDescent="0.2"/>
    <row r="40712" x14ac:dyDescent="0.2"/>
    <row r="40713" x14ac:dyDescent="0.2"/>
    <row r="40714" x14ac:dyDescent="0.2"/>
    <row r="40715" x14ac:dyDescent="0.2"/>
    <row r="40716" x14ac:dyDescent="0.2"/>
    <row r="40717" x14ac:dyDescent="0.2"/>
    <row r="40718" x14ac:dyDescent="0.2"/>
    <row r="40719" x14ac:dyDescent="0.2"/>
    <row r="40720" x14ac:dyDescent="0.2"/>
    <row r="40721" x14ac:dyDescent="0.2"/>
    <row r="40722" x14ac:dyDescent="0.2"/>
    <row r="40723" x14ac:dyDescent="0.2"/>
    <row r="40724" x14ac:dyDescent="0.2"/>
    <row r="40725" x14ac:dyDescent="0.2"/>
    <row r="40726" x14ac:dyDescent="0.2"/>
    <row r="40727" x14ac:dyDescent="0.2"/>
    <row r="40728" x14ac:dyDescent="0.2"/>
    <row r="40729" x14ac:dyDescent="0.2"/>
    <row r="40730" x14ac:dyDescent="0.2"/>
    <row r="40731" x14ac:dyDescent="0.2"/>
    <row r="40732" x14ac:dyDescent="0.2"/>
    <row r="40733" x14ac:dyDescent="0.2"/>
    <row r="40734" x14ac:dyDescent="0.2"/>
    <row r="40735" x14ac:dyDescent="0.2"/>
    <row r="40736" x14ac:dyDescent="0.2"/>
    <row r="40737" x14ac:dyDescent="0.2"/>
    <row r="40738" x14ac:dyDescent="0.2"/>
    <row r="40739" x14ac:dyDescent="0.2"/>
    <row r="40740" x14ac:dyDescent="0.2"/>
    <row r="40741" x14ac:dyDescent="0.2"/>
    <row r="40742" x14ac:dyDescent="0.2"/>
    <row r="40743" x14ac:dyDescent="0.2"/>
    <row r="40744" x14ac:dyDescent="0.2"/>
    <row r="40745" x14ac:dyDescent="0.2"/>
    <row r="40746" x14ac:dyDescent="0.2"/>
    <row r="40747" x14ac:dyDescent="0.2"/>
    <row r="40748" x14ac:dyDescent="0.2"/>
    <row r="40749" x14ac:dyDescent="0.2"/>
    <row r="40750" x14ac:dyDescent="0.2"/>
    <row r="40751" x14ac:dyDescent="0.2"/>
    <row r="40752" x14ac:dyDescent="0.2"/>
    <row r="40753" x14ac:dyDescent="0.2"/>
    <row r="40754" x14ac:dyDescent="0.2"/>
    <row r="40755" x14ac:dyDescent="0.2"/>
    <row r="40756" x14ac:dyDescent="0.2"/>
    <row r="40757" x14ac:dyDescent="0.2"/>
    <row r="40758" x14ac:dyDescent="0.2"/>
    <row r="40759" x14ac:dyDescent="0.2"/>
    <row r="40760" x14ac:dyDescent="0.2"/>
    <row r="40761" x14ac:dyDescent="0.2"/>
    <row r="40762" x14ac:dyDescent="0.2"/>
    <row r="40763" x14ac:dyDescent="0.2"/>
    <row r="40764" x14ac:dyDescent="0.2"/>
    <row r="40765" x14ac:dyDescent="0.2"/>
    <row r="40766" x14ac:dyDescent="0.2"/>
    <row r="40767" x14ac:dyDescent="0.2"/>
    <row r="40768" x14ac:dyDescent="0.2"/>
    <row r="40769" x14ac:dyDescent="0.2"/>
    <row r="40770" x14ac:dyDescent="0.2"/>
    <row r="40771" x14ac:dyDescent="0.2"/>
    <row r="40772" x14ac:dyDescent="0.2"/>
    <row r="40773" x14ac:dyDescent="0.2"/>
    <row r="40774" x14ac:dyDescent="0.2"/>
    <row r="40775" x14ac:dyDescent="0.2"/>
    <row r="40776" x14ac:dyDescent="0.2"/>
    <row r="40777" x14ac:dyDescent="0.2"/>
    <row r="40778" x14ac:dyDescent="0.2"/>
    <row r="40779" x14ac:dyDescent="0.2"/>
    <row r="40780" x14ac:dyDescent="0.2"/>
    <row r="40781" x14ac:dyDescent="0.2"/>
    <row r="40782" x14ac:dyDescent="0.2"/>
    <row r="40783" x14ac:dyDescent="0.2"/>
    <row r="40784" x14ac:dyDescent="0.2"/>
    <row r="40785" x14ac:dyDescent="0.2"/>
    <row r="40786" x14ac:dyDescent="0.2"/>
    <row r="40787" x14ac:dyDescent="0.2"/>
    <row r="40788" x14ac:dyDescent="0.2"/>
    <row r="40789" x14ac:dyDescent="0.2"/>
    <row r="40790" x14ac:dyDescent="0.2"/>
    <row r="40791" x14ac:dyDescent="0.2"/>
    <row r="40792" x14ac:dyDescent="0.2"/>
    <row r="40793" x14ac:dyDescent="0.2"/>
    <row r="40794" x14ac:dyDescent="0.2"/>
    <row r="40795" x14ac:dyDescent="0.2"/>
    <row r="40796" x14ac:dyDescent="0.2"/>
    <row r="40797" x14ac:dyDescent="0.2"/>
    <row r="40798" x14ac:dyDescent="0.2"/>
    <row r="40799" x14ac:dyDescent="0.2"/>
    <row r="40800" x14ac:dyDescent="0.2"/>
    <row r="40801" x14ac:dyDescent="0.2"/>
    <row r="40802" x14ac:dyDescent="0.2"/>
    <row r="40803" x14ac:dyDescent="0.2"/>
    <row r="40804" x14ac:dyDescent="0.2"/>
    <row r="40805" x14ac:dyDescent="0.2"/>
    <row r="40806" x14ac:dyDescent="0.2"/>
    <row r="40807" x14ac:dyDescent="0.2"/>
    <row r="40808" x14ac:dyDescent="0.2"/>
    <row r="40809" x14ac:dyDescent="0.2"/>
    <row r="40810" x14ac:dyDescent="0.2"/>
    <row r="40811" x14ac:dyDescent="0.2"/>
    <row r="40812" x14ac:dyDescent="0.2"/>
    <row r="40813" x14ac:dyDescent="0.2"/>
    <row r="40814" x14ac:dyDescent="0.2"/>
    <row r="40815" x14ac:dyDescent="0.2"/>
    <row r="40816" x14ac:dyDescent="0.2"/>
    <row r="40817" x14ac:dyDescent="0.2"/>
    <row r="40818" x14ac:dyDescent="0.2"/>
    <row r="40819" x14ac:dyDescent="0.2"/>
    <row r="40820" x14ac:dyDescent="0.2"/>
    <row r="40821" x14ac:dyDescent="0.2"/>
    <row r="40822" x14ac:dyDescent="0.2"/>
    <row r="40823" x14ac:dyDescent="0.2"/>
    <row r="40824" x14ac:dyDescent="0.2"/>
    <row r="40825" x14ac:dyDescent="0.2"/>
    <row r="40826" x14ac:dyDescent="0.2"/>
    <row r="40827" x14ac:dyDescent="0.2"/>
    <row r="40828" x14ac:dyDescent="0.2"/>
    <row r="40829" x14ac:dyDescent="0.2"/>
    <row r="40830" x14ac:dyDescent="0.2"/>
    <row r="40831" x14ac:dyDescent="0.2"/>
    <row r="40832" x14ac:dyDescent="0.2"/>
    <row r="40833" x14ac:dyDescent="0.2"/>
    <row r="40834" x14ac:dyDescent="0.2"/>
    <row r="40835" x14ac:dyDescent="0.2"/>
    <row r="40836" x14ac:dyDescent="0.2"/>
    <row r="40837" x14ac:dyDescent="0.2"/>
    <row r="40838" x14ac:dyDescent="0.2"/>
    <row r="40839" x14ac:dyDescent="0.2"/>
    <row r="40840" x14ac:dyDescent="0.2"/>
    <row r="40841" x14ac:dyDescent="0.2"/>
    <row r="40842" x14ac:dyDescent="0.2"/>
    <row r="40843" x14ac:dyDescent="0.2"/>
    <row r="40844" x14ac:dyDescent="0.2"/>
    <row r="40845" x14ac:dyDescent="0.2"/>
    <row r="40846" x14ac:dyDescent="0.2"/>
    <row r="40847" x14ac:dyDescent="0.2"/>
    <row r="40848" x14ac:dyDescent="0.2"/>
    <row r="40849" x14ac:dyDescent="0.2"/>
    <row r="40850" x14ac:dyDescent="0.2"/>
    <row r="40851" x14ac:dyDescent="0.2"/>
    <row r="40852" x14ac:dyDescent="0.2"/>
    <row r="40853" x14ac:dyDescent="0.2"/>
    <row r="40854" x14ac:dyDescent="0.2"/>
    <row r="40855" x14ac:dyDescent="0.2"/>
    <row r="40856" x14ac:dyDescent="0.2"/>
    <row r="40857" x14ac:dyDescent="0.2"/>
    <row r="40858" x14ac:dyDescent="0.2"/>
    <row r="40859" x14ac:dyDescent="0.2"/>
    <row r="40860" x14ac:dyDescent="0.2"/>
    <row r="40861" x14ac:dyDescent="0.2"/>
    <row r="40862" x14ac:dyDescent="0.2"/>
    <row r="40863" x14ac:dyDescent="0.2"/>
    <row r="40864" x14ac:dyDescent="0.2"/>
    <row r="40865" x14ac:dyDescent="0.2"/>
    <row r="40866" x14ac:dyDescent="0.2"/>
    <row r="40867" x14ac:dyDescent="0.2"/>
    <row r="40868" x14ac:dyDescent="0.2"/>
    <row r="40869" x14ac:dyDescent="0.2"/>
    <row r="40870" x14ac:dyDescent="0.2"/>
    <row r="40871" x14ac:dyDescent="0.2"/>
    <row r="40872" x14ac:dyDescent="0.2"/>
    <row r="40873" x14ac:dyDescent="0.2"/>
    <row r="40874" x14ac:dyDescent="0.2"/>
    <row r="40875" x14ac:dyDescent="0.2"/>
    <row r="40876" x14ac:dyDescent="0.2"/>
    <row r="40877" x14ac:dyDescent="0.2"/>
    <row r="40878" x14ac:dyDescent="0.2"/>
    <row r="40879" x14ac:dyDescent="0.2"/>
    <row r="40880" x14ac:dyDescent="0.2"/>
    <row r="40881" x14ac:dyDescent="0.2"/>
    <row r="40882" x14ac:dyDescent="0.2"/>
    <row r="40883" x14ac:dyDescent="0.2"/>
    <row r="40884" x14ac:dyDescent="0.2"/>
    <row r="40885" x14ac:dyDescent="0.2"/>
    <row r="40886" x14ac:dyDescent="0.2"/>
    <row r="40887" x14ac:dyDescent="0.2"/>
    <row r="40888" x14ac:dyDescent="0.2"/>
    <row r="40889" x14ac:dyDescent="0.2"/>
    <row r="40890" x14ac:dyDescent="0.2"/>
    <row r="40891" x14ac:dyDescent="0.2"/>
    <row r="40892" x14ac:dyDescent="0.2"/>
    <row r="40893" x14ac:dyDescent="0.2"/>
    <row r="40894" x14ac:dyDescent="0.2"/>
    <row r="40895" x14ac:dyDescent="0.2"/>
    <row r="40896" x14ac:dyDescent="0.2"/>
    <row r="40897" x14ac:dyDescent="0.2"/>
    <row r="40898" x14ac:dyDescent="0.2"/>
    <row r="40899" x14ac:dyDescent="0.2"/>
    <row r="40900" x14ac:dyDescent="0.2"/>
    <row r="40901" x14ac:dyDescent="0.2"/>
    <row r="40902" x14ac:dyDescent="0.2"/>
    <row r="40903" x14ac:dyDescent="0.2"/>
    <row r="40904" x14ac:dyDescent="0.2"/>
    <row r="40905" x14ac:dyDescent="0.2"/>
    <row r="40906" x14ac:dyDescent="0.2"/>
    <row r="40907" x14ac:dyDescent="0.2"/>
    <row r="40908" x14ac:dyDescent="0.2"/>
    <row r="40909" x14ac:dyDescent="0.2"/>
    <row r="40910" x14ac:dyDescent="0.2"/>
    <row r="40911" x14ac:dyDescent="0.2"/>
    <row r="40912" x14ac:dyDescent="0.2"/>
    <row r="40913" x14ac:dyDescent="0.2"/>
    <row r="40914" x14ac:dyDescent="0.2"/>
    <row r="40915" x14ac:dyDescent="0.2"/>
    <row r="40916" x14ac:dyDescent="0.2"/>
    <row r="40917" x14ac:dyDescent="0.2"/>
    <row r="40918" x14ac:dyDescent="0.2"/>
    <row r="40919" x14ac:dyDescent="0.2"/>
    <row r="40920" x14ac:dyDescent="0.2"/>
    <row r="40921" x14ac:dyDescent="0.2"/>
    <row r="40922" x14ac:dyDescent="0.2"/>
    <row r="40923" x14ac:dyDescent="0.2"/>
    <row r="40924" x14ac:dyDescent="0.2"/>
    <row r="40925" x14ac:dyDescent="0.2"/>
    <row r="40926" x14ac:dyDescent="0.2"/>
    <row r="40927" x14ac:dyDescent="0.2"/>
    <row r="40928" x14ac:dyDescent="0.2"/>
    <row r="40929" x14ac:dyDescent="0.2"/>
    <row r="40930" x14ac:dyDescent="0.2"/>
    <row r="40931" x14ac:dyDescent="0.2"/>
    <row r="40932" x14ac:dyDescent="0.2"/>
    <row r="40933" x14ac:dyDescent="0.2"/>
    <row r="40934" x14ac:dyDescent="0.2"/>
    <row r="40935" x14ac:dyDescent="0.2"/>
    <row r="40936" x14ac:dyDescent="0.2"/>
    <row r="40937" x14ac:dyDescent="0.2"/>
    <row r="40938" x14ac:dyDescent="0.2"/>
    <row r="40939" x14ac:dyDescent="0.2"/>
    <row r="40940" x14ac:dyDescent="0.2"/>
    <row r="40941" x14ac:dyDescent="0.2"/>
    <row r="40942" x14ac:dyDescent="0.2"/>
    <row r="40943" x14ac:dyDescent="0.2"/>
    <row r="40944" x14ac:dyDescent="0.2"/>
    <row r="40945" x14ac:dyDescent="0.2"/>
    <row r="40946" x14ac:dyDescent="0.2"/>
    <row r="40947" x14ac:dyDescent="0.2"/>
    <row r="40948" x14ac:dyDescent="0.2"/>
    <row r="40949" x14ac:dyDescent="0.2"/>
    <row r="40950" x14ac:dyDescent="0.2"/>
    <row r="40951" x14ac:dyDescent="0.2"/>
    <row r="40952" x14ac:dyDescent="0.2"/>
    <row r="40953" x14ac:dyDescent="0.2"/>
    <row r="40954" x14ac:dyDescent="0.2"/>
    <row r="40955" x14ac:dyDescent="0.2"/>
    <row r="40956" x14ac:dyDescent="0.2"/>
    <row r="40957" x14ac:dyDescent="0.2"/>
    <row r="40958" x14ac:dyDescent="0.2"/>
    <row r="40959" x14ac:dyDescent="0.2"/>
    <row r="40960" x14ac:dyDescent="0.2"/>
    <row r="40961" x14ac:dyDescent="0.2"/>
    <row r="40962" x14ac:dyDescent="0.2"/>
    <row r="40963" x14ac:dyDescent="0.2"/>
    <row r="40964" x14ac:dyDescent="0.2"/>
    <row r="40965" x14ac:dyDescent="0.2"/>
    <row r="40966" x14ac:dyDescent="0.2"/>
    <row r="40967" x14ac:dyDescent="0.2"/>
    <row r="40968" x14ac:dyDescent="0.2"/>
    <row r="40969" x14ac:dyDescent="0.2"/>
    <row r="40970" x14ac:dyDescent="0.2"/>
    <row r="40971" x14ac:dyDescent="0.2"/>
    <row r="40972" x14ac:dyDescent="0.2"/>
    <row r="40973" x14ac:dyDescent="0.2"/>
    <row r="40974" x14ac:dyDescent="0.2"/>
    <row r="40975" x14ac:dyDescent="0.2"/>
    <row r="40976" x14ac:dyDescent="0.2"/>
    <row r="40977" x14ac:dyDescent="0.2"/>
    <row r="40978" x14ac:dyDescent="0.2"/>
    <row r="40979" x14ac:dyDescent="0.2"/>
    <row r="40980" x14ac:dyDescent="0.2"/>
    <row r="40981" x14ac:dyDescent="0.2"/>
    <row r="40982" x14ac:dyDescent="0.2"/>
    <row r="40983" x14ac:dyDescent="0.2"/>
    <row r="40984" x14ac:dyDescent="0.2"/>
    <row r="40985" x14ac:dyDescent="0.2"/>
    <row r="40986" x14ac:dyDescent="0.2"/>
    <row r="40987" x14ac:dyDescent="0.2"/>
    <row r="40988" x14ac:dyDescent="0.2"/>
    <row r="40989" x14ac:dyDescent="0.2"/>
    <row r="40990" x14ac:dyDescent="0.2"/>
    <row r="40991" x14ac:dyDescent="0.2"/>
    <row r="40992" x14ac:dyDescent="0.2"/>
    <row r="40993" x14ac:dyDescent="0.2"/>
    <row r="40994" x14ac:dyDescent="0.2"/>
    <row r="40995" x14ac:dyDescent="0.2"/>
    <row r="40996" x14ac:dyDescent="0.2"/>
    <row r="40997" x14ac:dyDescent="0.2"/>
    <row r="40998" x14ac:dyDescent="0.2"/>
    <row r="40999" x14ac:dyDescent="0.2"/>
    <row r="41000" x14ac:dyDescent="0.2"/>
    <row r="41001" x14ac:dyDescent="0.2"/>
    <row r="41002" x14ac:dyDescent="0.2"/>
    <row r="41003" x14ac:dyDescent="0.2"/>
    <row r="41004" x14ac:dyDescent="0.2"/>
    <row r="41005" x14ac:dyDescent="0.2"/>
    <row r="41006" x14ac:dyDescent="0.2"/>
    <row r="41007" x14ac:dyDescent="0.2"/>
    <row r="41008" x14ac:dyDescent="0.2"/>
    <row r="41009" x14ac:dyDescent="0.2"/>
    <row r="41010" x14ac:dyDescent="0.2"/>
    <row r="41011" x14ac:dyDescent="0.2"/>
    <row r="41012" x14ac:dyDescent="0.2"/>
    <row r="41013" x14ac:dyDescent="0.2"/>
    <row r="41014" x14ac:dyDescent="0.2"/>
    <row r="41015" x14ac:dyDescent="0.2"/>
    <row r="41016" x14ac:dyDescent="0.2"/>
    <row r="41017" x14ac:dyDescent="0.2"/>
    <row r="41018" x14ac:dyDescent="0.2"/>
    <row r="41019" x14ac:dyDescent="0.2"/>
    <row r="41020" x14ac:dyDescent="0.2"/>
    <row r="41021" x14ac:dyDescent="0.2"/>
    <row r="41022" x14ac:dyDescent="0.2"/>
    <row r="41023" x14ac:dyDescent="0.2"/>
    <row r="41024" x14ac:dyDescent="0.2"/>
    <row r="41025" x14ac:dyDescent="0.2"/>
    <row r="41026" x14ac:dyDescent="0.2"/>
    <row r="41027" x14ac:dyDescent="0.2"/>
    <row r="41028" x14ac:dyDescent="0.2"/>
    <row r="41029" x14ac:dyDescent="0.2"/>
    <row r="41030" x14ac:dyDescent="0.2"/>
    <row r="41031" x14ac:dyDescent="0.2"/>
    <row r="41032" x14ac:dyDescent="0.2"/>
    <row r="41033" x14ac:dyDescent="0.2"/>
    <row r="41034" x14ac:dyDescent="0.2"/>
    <row r="41035" x14ac:dyDescent="0.2"/>
    <row r="41036" x14ac:dyDescent="0.2"/>
    <row r="41037" x14ac:dyDescent="0.2"/>
    <row r="41038" x14ac:dyDescent="0.2"/>
    <row r="41039" x14ac:dyDescent="0.2"/>
    <row r="41040" x14ac:dyDescent="0.2"/>
    <row r="41041" x14ac:dyDescent="0.2"/>
    <row r="41042" x14ac:dyDescent="0.2"/>
    <row r="41043" x14ac:dyDescent="0.2"/>
    <row r="41044" x14ac:dyDescent="0.2"/>
    <row r="41045" x14ac:dyDescent="0.2"/>
    <row r="41046" x14ac:dyDescent="0.2"/>
    <row r="41047" x14ac:dyDescent="0.2"/>
    <row r="41048" x14ac:dyDescent="0.2"/>
    <row r="41049" x14ac:dyDescent="0.2"/>
    <row r="41050" x14ac:dyDescent="0.2"/>
    <row r="41051" x14ac:dyDescent="0.2"/>
    <row r="41052" x14ac:dyDescent="0.2"/>
    <row r="41053" x14ac:dyDescent="0.2"/>
    <row r="41054" x14ac:dyDescent="0.2"/>
    <row r="41055" x14ac:dyDescent="0.2"/>
    <row r="41056" x14ac:dyDescent="0.2"/>
    <row r="41057" x14ac:dyDescent="0.2"/>
    <row r="41058" x14ac:dyDescent="0.2"/>
    <row r="41059" x14ac:dyDescent="0.2"/>
    <row r="41060" x14ac:dyDescent="0.2"/>
    <row r="41061" x14ac:dyDescent="0.2"/>
    <row r="41062" x14ac:dyDescent="0.2"/>
    <row r="41063" x14ac:dyDescent="0.2"/>
    <row r="41064" x14ac:dyDescent="0.2"/>
    <row r="41065" x14ac:dyDescent="0.2"/>
    <row r="41066" x14ac:dyDescent="0.2"/>
    <row r="41067" x14ac:dyDescent="0.2"/>
    <row r="41068" x14ac:dyDescent="0.2"/>
    <row r="41069" x14ac:dyDescent="0.2"/>
    <row r="41070" x14ac:dyDescent="0.2"/>
    <row r="41071" x14ac:dyDescent="0.2"/>
    <row r="41072" x14ac:dyDescent="0.2"/>
    <row r="41073" x14ac:dyDescent="0.2"/>
    <row r="41074" x14ac:dyDescent="0.2"/>
    <row r="41075" x14ac:dyDescent="0.2"/>
    <row r="41076" x14ac:dyDescent="0.2"/>
    <row r="41077" x14ac:dyDescent="0.2"/>
    <row r="41078" x14ac:dyDescent="0.2"/>
    <row r="41079" x14ac:dyDescent="0.2"/>
    <row r="41080" x14ac:dyDescent="0.2"/>
    <row r="41081" x14ac:dyDescent="0.2"/>
    <row r="41082" x14ac:dyDescent="0.2"/>
    <row r="41083" x14ac:dyDescent="0.2"/>
    <row r="41084" x14ac:dyDescent="0.2"/>
    <row r="41085" x14ac:dyDescent="0.2"/>
    <row r="41086" x14ac:dyDescent="0.2"/>
    <row r="41087" x14ac:dyDescent="0.2"/>
    <row r="41088" x14ac:dyDescent="0.2"/>
    <row r="41089" x14ac:dyDescent="0.2"/>
    <row r="41090" x14ac:dyDescent="0.2"/>
    <row r="41091" x14ac:dyDescent="0.2"/>
    <row r="41092" x14ac:dyDescent="0.2"/>
    <row r="41093" x14ac:dyDescent="0.2"/>
    <row r="41094" x14ac:dyDescent="0.2"/>
    <row r="41095" x14ac:dyDescent="0.2"/>
    <row r="41096" x14ac:dyDescent="0.2"/>
    <row r="41097" x14ac:dyDescent="0.2"/>
    <row r="41098" x14ac:dyDescent="0.2"/>
    <row r="41099" x14ac:dyDescent="0.2"/>
    <row r="41100" x14ac:dyDescent="0.2"/>
    <row r="41101" x14ac:dyDescent="0.2"/>
    <row r="41102" x14ac:dyDescent="0.2"/>
    <row r="41103" x14ac:dyDescent="0.2"/>
    <row r="41104" x14ac:dyDescent="0.2"/>
    <row r="41105" x14ac:dyDescent="0.2"/>
    <row r="41106" x14ac:dyDescent="0.2"/>
    <row r="41107" x14ac:dyDescent="0.2"/>
    <row r="41108" x14ac:dyDescent="0.2"/>
    <row r="41109" x14ac:dyDescent="0.2"/>
    <row r="41110" x14ac:dyDescent="0.2"/>
    <row r="41111" x14ac:dyDescent="0.2"/>
    <row r="41112" x14ac:dyDescent="0.2"/>
    <row r="41113" x14ac:dyDescent="0.2"/>
    <row r="41114" x14ac:dyDescent="0.2"/>
    <row r="41115" x14ac:dyDescent="0.2"/>
    <row r="41116" x14ac:dyDescent="0.2"/>
    <row r="41117" x14ac:dyDescent="0.2"/>
    <row r="41118" x14ac:dyDescent="0.2"/>
    <row r="41119" x14ac:dyDescent="0.2"/>
    <row r="41120" x14ac:dyDescent="0.2"/>
    <row r="41121" x14ac:dyDescent="0.2"/>
    <row r="41122" x14ac:dyDescent="0.2"/>
    <row r="41123" x14ac:dyDescent="0.2"/>
    <row r="41124" x14ac:dyDescent="0.2"/>
    <row r="41125" x14ac:dyDescent="0.2"/>
    <row r="41126" x14ac:dyDescent="0.2"/>
    <row r="41127" x14ac:dyDescent="0.2"/>
    <row r="41128" x14ac:dyDescent="0.2"/>
    <row r="41129" x14ac:dyDescent="0.2"/>
    <row r="41130" x14ac:dyDescent="0.2"/>
    <row r="41131" x14ac:dyDescent="0.2"/>
    <row r="41132" x14ac:dyDescent="0.2"/>
    <row r="41133" x14ac:dyDescent="0.2"/>
    <row r="41134" x14ac:dyDescent="0.2"/>
    <row r="41135" x14ac:dyDescent="0.2"/>
    <row r="41136" x14ac:dyDescent="0.2"/>
    <row r="41137" x14ac:dyDescent="0.2"/>
    <row r="41138" x14ac:dyDescent="0.2"/>
    <row r="41139" x14ac:dyDescent="0.2"/>
    <row r="41140" x14ac:dyDescent="0.2"/>
    <row r="41141" x14ac:dyDescent="0.2"/>
    <row r="41142" x14ac:dyDescent="0.2"/>
    <row r="41143" x14ac:dyDescent="0.2"/>
    <row r="41144" x14ac:dyDescent="0.2"/>
    <row r="41145" x14ac:dyDescent="0.2"/>
    <row r="41146" x14ac:dyDescent="0.2"/>
    <row r="41147" x14ac:dyDescent="0.2"/>
    <row r="41148" x14ac:dyDescent="0.2"/>
    <row r="41149" x14ac:dyDescent="0.2"/>
    <row r="41150" x14ac:dyDescent="0.2"/>
    <row r="41151" x14ac:dyDescent="0.2"/>
    <row r="41152" x14ac:dyDescent="0.2"/>
    <row r="41153" x14ac:dyDescent="0.2"/>
    <row r="41154" x14ac:dyDescent="0.2"/>
    <row r="41155" x14ac:dyDescent="0.2"/>
    <row r="41156" x14ac:dyDescent="0.2"/>
    <row r="41157" x14ac:dyDescent="0.2"/>
    <row r="41158" x14ac:dyDescent="0.2"/>
    <row r="41159" x14ac:dyDescent="0.2"/>
    <row r="41160" x14ac:dyDescent="0.2"/>
    <row r="41161" x14ac:dyDescent="0.2"/>
    <row r="41162" x14ac:dyDescent="0.2"/>
    <row r="41163" x14ac:dyDescent="0.2"/>
    <row r="41164" x14ac:dyDescent="0.2"/>
    <row r="41165" x14ac:dyDescent="0.2"/>
    <row r="41166" x14ac:dyDescent="0.2"/>
    <row r="41167" x14ac:dyDescent="0.2"/>
    <row r="41168" x14ac:dyDescent="0.2"/>
    <row r="41169" x14ac:dyDescent="0.2"/>
    <row r="41170" x14ac:dyDescent="0.2"/>
    <row r="41171" x14ac:dyDescent="0.2"/>
    <row r="41172" x14ac:dyDescent="0.2"/>
    <row r="41173" x14ac:dyDescent="0.2"/>
    <row r="41174" x14ac:dyDescent="0.2"/>
    <row r="41175" x14ac:dyDescent="0.2"/>
    <row r="41176" x14ac:dyDescent="0.2"/>
    <row r="41177" x14ac:dyDescent="0.2"/>
    <row r="41178" x14ac:dyDescent="0.2"/>
    <row r="41179" x14ac:dyDescent="0.2"/>
    <row r="41180" x14ac:dyDescent="0.2"/>
    <row r="41181" x14ac:dyDescent="0.2"/>
    <row r="41182" x14ac:dyDescent="0.2"/>
    <row r="41183" x14ac:dyDescent="0.2"/>
    <row r="41184" x14ac:dyDescent="0.2"/>
    <row r="41185" x14ac:dyDescent="0.2"/>
    <row r="41186" x14ac:dyDescent="0.2"/>
    <row r="41187" x14ac:dyDescent="0.2"/>
    <row r="41188" x14ac:dyDescent="0.2"/>
    <row r="41189" x14ac:dyDescent="0.2"/>
    <row r="41190" x14ac:dyDescent="0.2"/>
    <row r="41191" x14ac:dyDescent="0.2"/>
    <row r="41192" x14ac:dyDescent="0.2"/>
    <row r="41193" x14ac:dyDescent="0.2"/>
    <row r="41194" x14ac:dyDescent="0.2"/>
    <row r="41195" x14ac:dyDescent="0.2"/>
    <row r="41196" x14ac:dyDescent="0.2"/>
    <row r="41197" x14ac:dyDescent="0.2"/>
    <row r="41198" x14ac:dyDescent="0.2"/>
    <row r="41199" x14ac:dyDescent="0.2"/>
    <row r="41200" x14ac:dyDescent="0.2"/>
    <row r="41201" x14ac:dyDescent="0.2"/>
    <row r="41202" x14ac:dyDescent="0.2"/>
    <row r="41203" x14ac:dyDescent="0.2"/>
    <row r="41204" x14ac:dyDescent="0.2"/>
    <row r="41205" x14ac:dyDescent="0.2"/>
    <row r="41206" x14ac:dyDescent="0.2"/>
    <row r="41207" x14ac:dyDescent="0.2"/>
    <row r="41208" x14ac:dyDescent="0.2"/>
    <row r="41209" x14ac:dyDescent="0.2"/>
    <row r="41210" x14ac:dyDescent="0.2"/>
    <row r="41211" x14ac:dyDescent="0.2"/>
    <row r="41212" x14ac:dyDescent="0.2"/>
    <row r="41213" x14ac:dyDescent="0.2"/>
    <row r="41214" x14ac:dyDescent="0.2"/>
    <row r="41215" x14ac:dyDescent="0.2"/>
    <row r="41216" x14ac:dyDescent="0.2"/>
    <row r="41217" x14ac:dyDescent="0.2"/>
    <row r="41218" x14ac:dyDescent="0.2"/>
    <row r="41219" x14ac:dyDescent="0.2"/>
    <row r="41220" x14ac:dyDescent="0.2"/>
    <row r="41221" x14ac:dyDescent="0.2"/>
    <row r="41222" x14ac:dyDescent="0.2"/>
    <row r="41223" x14ac:dyDescent="0.2"/>
    <row r="41224" x14ac:dyDescent="0.2"/>
    <row r="41225" x14ac:dyDescent="0.2"/>
    <row r="41226" x14ac:dyDescent="0.2"/>
    <row r="41227" x14ac:dyDescent="0.2"/>
    <row r="41228" x14ac:dyDescent="0.2"/>
    <row r="41229" x14ac:dyDescent="0.2"/>
    <row r="41230" x14ac:dyDescent="0.2"/>
    <row r="41231" x14ac:dyDescent="0.2"/>
    <row r="41232" x14ac:dyDescent="0.2"/>
    <row r="41233" x14ac:dyDescent="0.2"/>
    <row r="41234" x14ac:dyDescent="0.2"/>
    <row r="41235" x14ac:dyDescent="0.2"/>
    <row r="41236" x14ac:dyDescent="0.2"/>
    <row r="41237" x14ac:dyDescent="0.2"/>
    <row r="41238" x14ac:dyDescent="0.2"/>
    <row r="41239" x14ac:dyDescent="0.2"/>
    <row r="41240" x14ac:dyDescent="0.2"/>
    <row r="41241" x14ac:dyDescent="0.2"/>
    <row r="41242" x14ac:dyDescent="0.2"/>
    <row r="41243" x14ac:dyDescent="0.2"/>
    <row r="41244" x14ac:dyDescent="0.2"/>
    <row r="41245" x14ac:dyDescent="0.2"/>
    <row r="41246" x14ac:dyDescent="0.2"/>
    <row r="41247" x14ac:dyDescent="0.2"/>
    <row r="41248" x14ac:dyDescent="0.2"/>
    <row r="41249" x14ac:dyDescent="0.2"/>
    <row r="41250" x14ac:dyDescent="0.2"/>
    <row r="41251" x14ac:dyDescent="0.2"/>
    <row r="41252" x14ac:dyDescent="0.2"/>
    <row r="41253" x14ac:dyDescent="0.2"/>
    <row r="41254" x14ac:dyDescent="0.2"/>
    <row r="41255" x14ac:dyDescent="0.2"/>
    <row r="41256" x14ac:dyDescent="0.2"/>
    <row r="41257" x14ac:dyDescent="0.2"/>
    <row r="41258" x14ac:dyDescent="0.2"/>
    <row r="41259" x14ac:dyDescent="0.2"/>
    <row r="41260" x14ac:dyDescent="0.2"/>
    <row r="41261" x14ac:dyDescent="0.2"/>
    <row r="41262" x14ac:dyDescent="0.2"/>
    <row r="41263" x14ac:dyDescent="0.2"/>
    <row r="41264" x14ac:dyDescent="0.2"/>
    <row r="41265" x14ac:dyDescent="0.2"/>
    <row r="41266" x14ac:dyDescent="0.2"/>
    <row r="41267" x14ac:dyDescent="0.2"/>
    <row r="41268" x14ac:dyDescent="0.2"/>
    <row r="41269" x14ac:dyDescent="0.2"/>
    <row r="41270" x14ac:dyDescent="0.2"/>
    <row r="41271" x14ac:dyDescent="0.2"/>
    <row r="41272" x14ac:dyDescent="0.2"/>
    <row r="41273" x14ac:dyDescent="0.2"/>
    <row r="41274" x14ac:dyDescent="0.2"/>
    <row r="41275" x14ac:dyDescent="0.2"/>
    <row r="41276" x14ac:dyDescent="0.2"/>
    <row r="41277" x14ac:dyDescent="0.2"/>
    <row r="41278" x14ac:dyDescent="0.2"/>
    <row r="41279" x14ac:dyDescent="0.2"/>
    <row r="41280" x14ac:dyDescent="0.2"/>
    <row r="41281" x14ac:dyDescent="0.2"/>
    <row r="41282" x14ac:dyDescent="0.2"/>
    <row r="41283" x14ac:dyDescent="0.2"/>
    <row r="41284" x14ac:dyDescent="0.2"/>
    <row r="41285" x14ac:dyDescent="0.2"/>
    <row r="41286" x14ac:dyDescent="0.2"/>
    <row r="41287" x14ac:dyDescent="0.2"/>
    <row r="41288" x14ac:dyDescent="0.2"/>
    <row r="41289" x14ac:dyDescent="0.2"/>
    <row r="41290" x14ac:dyDescent="0.2"/>
    <row r="41291" x14ac:dyDescent="0.2"/>
    <row r="41292" x14ac:dyDescent="0.2"/>
    <row r="41293" x14ac:dyDescent="0.2"/>
    <row r="41294" x14ac:dyDescent="0.2"/>
    <row r="41295" x14ac:dyDescent="0.2"/>
    <row r="41296" x14ac:dyDescent="0.2"/>
    <row r="41297" x14ac:dyDescent="0.2"/>
    <row r="41298" x14ac:dyDescent="0.2"/>
    <row r="41299" x14ac:dyDescent="0.2"/>
    <row r="41300" x14ac:dyDescent="0.2"/>
    <row r="41301" x14ac:dyDescent="0.2"/>
    <row r="41302" x14ac:dyDescent="0.2"/>
    <row r="41303" x14ac:dyDescent="0.2"/>
    <row r="41304" x14ac:dyDescent="0.2"/>
    <row r="41305" x14ac:dyDescent="0.2"/>
    <row r="41306" x14ac:dyDescent="0.2"/>
    <row r="41307" x14ac:dyDescent="0.2"/>
    <row r="41308" x14ac:dyDescent="0.2"/>
    <row r="41309" x14ac:dyDescent="0.2"/>
    <row r="41310" x14ac:dyDescent="0.2"/>
    <row r="41311" x14ac:dyDescent="0.2"/>
    <row r="41312" x14ac:dyDescent="0.2"/>
    <row r="41313" x14ac:dyDescent="0.2"/>
    <row r="41314" x14ac:dyDescent="0.2"/>
    <row r="41315" x14ac:dyDescent="0.2"/>
    <row r="41316" x14ac:dyDescent="0.2"/>
    <row r="41317" x14ac:dyDescent="0.2"/>
    <row r="41318" x14ac:dyDescent="0.2"/>
    <row r="41319" x14ac:dyDescent="0.2"/>
    <row r="41320" x14ac:dyDescent="0.2"/>
    <row r="41321" x14ac:dyDescent="0.2"/>
    <row r="41322" x14ac:dyDescent="0.2"/>
    <row r="41323" x14ac:dyDescent="0.2"/>
    <row r="41324" x14ac:dyDescent="0.2"/>
    <row r="41325" x14ac:dyDescent="0.2"/>
    <row r="41326" x14ac:dyDescent="0.2"/>
    <row r="41327" x14ac:dyDescent="0.2"/>
    <row r="41328" x14ac:dyDescent="0.2"/>
    <row r="41329" x14ac:dyDescent="0.2"/>
    <row r="41330" x14ac:dyDescent="0.2"/>
    <row r="41331" x14ac:dyDescent="0.2"/>
    <row r="41332" x14ac:dyDescent="0.2"/>
    <row r="41333" x14ac:dyDescent="0.2"/>
    <row r="41334" x14ac:dyDescent="0.2"/>
    <row r="41335" x14ac:dyDescent="0.2"/>
    <row r="41336" x14ac:dyDescent="0.2"/>
    <row r="41337" x14ac:dyDescent="0.2"/>
    <row r="41338" x14ac:dyDescent="0.2"/>
    <row r="41339" x14ac:dyDescent="0.2"/>
    <row r="41340" x14ac:dyDescent="0.2"/>
    <row r="41341" x14ac:dyDescent="0.2"/>
    <row r="41342" x14ac:dyDescent="0.2"/>
    <row r="41343" x14ac:dyDescent="0.2"/>
    <row r="41344" x14ac:dyDescent="0.2"/>
    <row r="41345" x14ac:dyDescent="0.2"/>
    <row r="41346" x14ac:dyDescent="0.2"/>
    <row r="41347" x14ac:dyDescent="0.2"/>
    <row r="41348" x14ac:dyDescent="0.2"/>
    <row r="41349" x14ac:dyDescent="0.2"/>
    <row r="41350" x14ac:dyDescent="0.2"/>
    <row r="41351" x14ac:dyDescent="0.2"/>
    <row r="41352" x14ac:dyDescent="0.2"/>
    <row r="41353" x14ac:dyDescent="0.2"/>
    <row r="41354" x14ac:dyDescent="0.2"/>
    <row r="41355" x14ac:dyDescent="0.2"/>
    <row r="41356" x14ac:dyDescent="0.2"/>
    <row r="41357" x14ac:dyDescent="0.2"/>
    <row r="41358" x14ac:dyDescent="0.2"/>
    <row r="41359" x14ac:dyDescent="0.2"/>
    <row r="41360" x14ac:dyDescent="0.2"/>
    <row r="41361" x14ac:dyDescent="0.2"/>
    <row r="41362" x14ac:dyDescent="0.2"/>
    <row r="41363" x14ac:dyDescent="0.2"/>
    <row r="41364" x14ac:dyDescent="0.2"/>
    <row r="41365" x14ac:dyDescent="0.2"/>
    <row r="41366" x14ac:dyDescent="0.2"/>
    <row r="41367" x14ac:dyDescent="0.2"/>
    <row r="41368" x14ac:dyDescent="0.2"/>
    <row r="41369" x14ac:dyDescent="0.2"/>
    <row r="41370" x14ac:dyDescent="0.2"/>
    <row r="41371" x14ac:dyDescent="0.2"/>
    <row r="41372" x14ac:dyDescent="0.2"/>
    <row r="41373" x14ac:dyDescent="0.2"/>
    <row r="41374" x14ac:dyDescent="0.2"/>
    <row r="41375" x14ac:dyDescent="0.2"/>
    <row r="41376" x14ac:dyDescent="0.2"/>
    <row r="41377" x14ac:dyDescent="0.2"/>
    <row r="41378" x14ac:dyDescent="0.2"/>
    <row r="41379" x14ac:dyDescent="0.2"/>
    <row r="41380" x14ac:dyDescent="0.2"/>
    <row r="41381" x14ac:dyDescent="0.2"/>
    <row r="41382" x14ac:dyDescent="0.2"/>
    <row r="41383" x14ac:dyDescent="0.2"/>
    <row r="41384" x14ac:dyDescent="0.2"/>
    <row r="41385" x14ac:dyDescent="0.2"/>
    <row r="41386" x14ac:dyDescent="0.2"/>
    <row r="41387" x14ac:dyDescent="0.2"/>
    <row r="41388" x14ac:dyDescent="0.2"/>
    <row r="41389" x14ac:dyDescent="0.2"/>
    <row r="41390" x14ac:dyDescent="0.2"/>
    <row r="41391" x14ac:dyDescent="0.2"/>
    <row r="41392" x14ac:dyDescent="0.2"/>
    <row r="41393" x14ac:dyDescent="0.2"/>
    <row r="41394" x14ac:dyDescent="0.2"/>
    <row r="41395" x14ac:dyDescent="0.2"/>
    <row r="41396" x14ac:dyDescent="0.2"/>
    <row r="41397" x14ac:dyDescent="0.2"/>
    <row r="41398" x14ac:dyDescent="0.2"/>
    <row r="41399" x14ac:dyDescent="0.2"/>
    <row r="41400" x14ac:dyDescent="0.2"/>
    <row r="41401" x14ac:dyDescent="0.2"/>
    <row r="41402" x14ac:dyDescent="0.2"/>
    <row r="41403" x14ac:dyDescent="0.2"/>
    <row r="41404" x14ac:dyDescent="0.2"/>
    <row r="41405" x14ac:dyDescent="0.2"/>
    <row r="41406" x14ac:dyDescent="0.2"/>
    <row r="41407" x14ac:dyDescent="0.2"/>
    <row r="41408" x14ac:dyDescent="0.2"/>
    <row r="41409" x14ac:dyDescent="0.2"/>
    <row r="41410" x14ac:dyDescent="0.2"/>
    <row r="41411" x14ac:dyDescent="0.2"/>
    <row r="41412" x14ac:dyDescent="0.2"/>
    <row r="41413" x14ac:dyDescent="0.2"/>
    <row r="41414" x14ac:dyDescent="0.2"/>
    <row r="41415" x14ac:dyDescent="0.2"/>
    <row r="41416" x14ac:dyDescent="0.2"/>
    <row r="41417" x14ac:dyDescent="0.2"/>
    <row r="41418" x14ac:dyDescent="0.2"/>
    <row r="41419" x14ac:dyDescent="0.2"/>
    <row r="41420" x14ac:dyDescent="0.2"/>
    <row r="41421" x14ac:dyDescent="0.2"/>
    <row r="41422" x14ac:dyDescent="0.2"/>
    <row r="41423" x14ac:dyDescent="0.2"/>
    <row r="41424" x14ac:dyDescent="0.2"/>
    <row r="41425" x14ac:dyDescent="0.2"/>
    <row r="41426" x14ac:dyDescent="0.2"/>
    <row r="41427" x14ac:dyDescent="0.2"/>
    <row r="41428" x14ac:dyDescent="0.2"/>
    <row r="41429" x14ac:dyDescent="0.2"/>
    <row r="41430" x14ac:dyDescent="0.2"/>
    <row r="41431" x14ac:dyDescent="0.2"/>
    <row r="41432" x14ac:dyDescent="0.2"/>
    <row r="41433" x14ac:dyDescent="0.2"/>
    <row r="41434" x14ac:dyDescent="0.2"/>
    <row r="41435" x14ac:dyDescent="0.2"/>
    <row r="41436" x14ac:dyDescent="0.2"/>
    <row r="41437" x14ac:dyDescent="0.2"/>
    <row r="41438" x14ac:dyDescent="0.2"/>
    <row r="41439" x14ac:dyDescent="0.2"/>
    <row r="41440" x14ac:dyDescent="0.2"/>
    <row r="41441" x14ac:dyDescent="0.2"/>
    <row r="41442" x14ac:dyDescent="0.2"/>
    <row r="41443" x14ac:dyDescent="0.2"/>
    <row r="41444" x14ac:dyDescent="0.2"/>
    <row r="41445" x14ac:dyDescent="0.2"/>
    <row r="41446" x14ac:dyDescent="0.2"/>
    <row r="41447" x14ac:dyDescent="0.2"/>
    <row r="41448" x14ac:dyDescent="0.2"/>
    <row r="41449" x14ac:dyDescent="0.2"/>
    <row r="41450" x14ac:dyDescent="0.2"/>
    <row r="41451" x14ac:dyDescent="0.2"/>
    <row r="41452" x14ac:dyDescent="0.2"/>
    <row r="41453" x14ac:dyDescent="0.2"/>
    <row r="41454" x14ac:dyDescent="0.2"/>
    <row r="41455" x14ac:dyDescent="0.2"/>
    <row r="41456" x14ac:dyDescent="0.2"/>
    <row r="41457" x14ac:dyDescent="0.2"/>
    <row r="41458" x14ac:dyDescent="0.2"/>
    <row r="41459" x14ac:dyDescent="0.2"/>
    <row r="41460" x14ac:dyDescent="0.2"/>
    <row r="41461" x14ac:dyDescent="0.2"/>
    <row r="41462" x14ac:dyDescent="0.2"/>
    <row r="41463" x14ac:dyDescent="0.2"/>
    <row r="41464" x14ac:dyDescent="0.2"/>
    <row r="41465" x14ac:dyDescent="0.2"/>
    <row r="41466" x14ac:dyDescent="0.2"/>
    <row r="41467" x14ac:dyDescent="0.2"/>
    <row r="41468" x14ac:dyDescent="0.2"/>
    <row r="41469" x14ac:dyDescent="0.2"/>
    <row r="41470" x14ac:dyDescent="0.2"/>
    <row r="41471" x14ac:dyDescent="0.2"/>
    <row r="41472" x14ac:dyDescent="0.2"/>
    <row r="41473" x14ac:dyDescent="0.2"/>
    <row r="41474" x14ac:dyDescent="0.2"/>
    <row r="41475" x14ac:dyDescent="0.2"/>
    <row r="41476" x14ac:dyDescent="0.2"/>
    <row r="41477" x14ac:dyDescent="0.2"/>
    <row r="41478" x14ac:dyDescent="0.2"/>
    <row r="41479" x14ac:dyDescent="0.2"/>
    <row r="41480" x14ac:dyDescent="0.2"/>
    <row r="41481" x14ac:dyDescent="0.2"/>
    <row r="41482" x14ac:dyDescent="0.2"/>
    <row r="41483" x14ac:dyDescent="0.2"/>
    <row r="41484" x14ac:dyDescent="0.2"/>
    <row r="41485" x14ac:dyDescent="0.2"/>
    <row r="41486" x14ac:dyDescent="0.2"/>
    <row r="41487" x14ac:dyDescent="0.2"/>
    <row r="41488" x14ac:dyDescent="0.2"/>
    <row r="41489" x14ac:dyDescent="0.2"/>
    <row r="41490" x14ac:dyDescent="0.2"/>
    <row r="41491" x14ac:dyDescent="0.2"/>
    <row r="41492" x14ac:dyDescent="0.2"/>
    <row r="41493" x14ac:dyDescent="0.2"/>
    <row r="41494" x14ac:dyDescent="0.2"/>
    <row r="41495" x14ac:dyDescent="0.2"/>
    <row r="41496" x14ac:dyDescent="0.2"/>
    <row r="41497" x14ac:dyDescent="0.2"/>
    <row r="41498" x14ac:dyDescent="0.2"/>
    <row r="41499" x14ac:dyDescent="0.2"/>
    <row r="41500" x14ac:dyDescent="0.2"/>
    <row r="41501" x14ac:dyDescent="0.2"/>
    <row r="41502" x14ac:dyDescent="0.2"/>
    <row r="41503" x14ac:dyDescent="0.2"/>
    <row r="41504" x14ac:dyDescent="0.2"/>
    <row r="41505" x14ac:dyDescent="0.2"/>
    <row r="41506" x14ac:dyDescent="0.2"/>
    <row r="41507" x14ac:dyDescent="0.2"/>
    <row r="41508" x14ac:dyDescent="0.2"/>
    <row r="41509" x14ac:dyDescent="0.2"/>
    <row r="41510" x14ac:dyDescent="0.2"/>
    <row r="41511" x14ac:dyDescent="0.2"/>
    <row r="41512" x14ac:dyDescent="0.2"/>
    <row r="41513" x14ac:dyDescent="0.2"/>
    <row r="41514" x14ac:dyDescent="0.2"/>
    <row r="41515" x14ac:dyDescent="0.2"/>
    <row r="41516" x14ac:dyDescent="0.2"/>
    <row r="41517" x14ac:dyDescent="0.2"/>
    <row r="41518" x14ac:dyDescent="0.2"/>
    <row r="41519" x14ac:dyDescent="0.2"/>
    <row r="41520" x14ac:dyDescent="0.2"/>
    <row r="41521" x14ac:dyDescent="0.2"/>
    <row r="41522" x14ac:dyDescent="0.2"/>
    <row r="41523" x14ac:dyDescent="0.2"/>
    <row r="41524" x14ac:dyDescent="0.2"/>
    <row r="41525" x14ac:dyDescent="0.2"/>
    <row r="41526" x14ac:dyDescent="0.2"/>
    <row r="41527" x14ac:dyDescent="0.2"/>
    <row r="41528" x14ac:dyDescent="0.2"/>
    <row r="41529" x14ac:dyDescent="0.2"/>
    <row r="41530" x14ac:dyDescent="0.2"/>
    <row r="41531" x14ac:dyDescent="0.2"/>
    <row r="41532" x14ac:dyDescent="0.2"/>
    <row r="41533" x14ac:dyDescent="0.2"/>
    <row r="41534" x14ac:dyDescent="0.2"/>
    <row r="41535" x14ac:dyDescent="0.2"/>
    <row r="41536" x14ac:dyDescent="0.2"/>
    <row r="41537" x14ac:dyDescent="0.2"/>
    <row r="41538" x14ac:dyDescent="0.2"/>
    <row r="41539" x14ac:dyDescent="0.2"/>
    <row r="41540" x14ac:dyDescent="0.2"/>
    <row r="41541" x14ac:dyDescent="0.2"/>
    <row r="41542" x14ac:dyDescent="0.2"/>
    <row r="41543" x14ac:dyDescent="0.2"/>
    <row r="41544" x14ac:dyDescent="0.2"/>
    <row r="41545" x14ac:dyDescent="0.2"/>
    <row r="41546" x14ac:dyDescent="0.2"/>
    <row r="41547" x14ac:dyDescent="0.2"/>
    <row r="41548" x14ac:dyDescent="0.2"/>
    <row r="41549" x14ac:dyDescent="0.2"/>
    <row r="41550" x14ac:dyDescent="0.2"/>
    <row r="41551" x14ac:dyDescent="0.2"/>
    <row r="41552" x14ac:dyDescent="0.2"/>
    <row r="41553" x14ac:dyDescent="0.2"/>
    <row r="41554" x14ac:dyDescent="0.2"/>
    <row r="41555" x14ac:dyDescent="0.2"/>
    <row r="41556" x14ac:dyDescent="0.2"/>
    <row r="41557" x14ac:dyDescent="0.2"/>
    <row r="41558" x14ac:dyDescent="0.2"/>
    <row r="41559" x14ac:dyDescent="0.2"/>
    <row r="41560" x14ac:dyDescent="0.2"/>
    <row r="41561" x14ac:dyDescent="0.2"/>
    <row r="41562" x14ac:dyDescent="0.2"/>
    <row r="41563" x14ac:dyDescent="0.2"/>
    <row r="41564" x14ac:dyDescent="0.2"/>
    <row r="41565" x14ac:dyDescent="0.2"/>
    <row r="41566" x14ac:dyDescent="0.2"/>
    <row r="41567" x14ac:dyDescent="0.2"/>
    <row r="41568" x14ac:dyDescent="0.2"/>
    <row r="41569" x14ac:dyDescent="0.2"/>
    <row r="41570" x14ac:dyDescent="0.2"/>
    <row r="41571" x14ac:dyDescent="0.2"/>
    <row r="41572" x14ac:dyDescent="0.2"/>
    <row r="41573" x14ac:dyDescent="0.2"/>
    <row r="41574" x14ac:dyDescent="0.2"/>
    <row r="41575" x14ac:dyDescent="0.2"/>
    <row r="41576" x14ac:dyDescent="0.2"/>
    <row r="41577" x14ac:dyDescent="0.2"/>
    <row r="41578" x14ac:dyDescent="0.2"/>
    <row r="41579" x14ac:dyDescent="0.2"/>
    <row r="41580" x14ac:dyDescent="0.2"/>
    <row r="41581" x14ac:dyDescent="0.2"/>
    <row r="41582" x14ac:dyDescent="0.2"/>
    <row r="41583" x14ac:dyDescent="0.2"/>
    <row r="41584" x14ac:dyDescent="0.2"/>
    <row r="41585" x14ac:dyDescent="0.2"/>
    <row r="41586" x14ac:dyDescent="0.2"/>
    <row r="41587" x14ac:dyDescent="0.2"/>
    <row r="41588" x14ac:dyDescent="0.2"/>
    <row r="41589" x14ac:dyDescent="0.2"/>
    <row r="41590" x14ac:dyDescent="0.2"/>
    <row r="41591" x14ac:dyDescent="0.2"/>
    <row r="41592" x14ac:dyDescent="0.2"/>
    <row r="41593" x14ac:dyDescent="0.2"/>
    <row r="41594" x14ac:dyDescent="0.2"/>
    <row r="41595" x14ac:dyDescent="0.2"/>
    <row r="41596" x14ac:dyDescent="0.2"/>
    <row r="41597" x14ac:dyDescent="0.2"/>
    <row r="41598" x14ac:dyDescent="0.2"/>
    <row r="41599" x14ac:dyDescent="0.2"/>
    <row r="41600" x14ac:dyDescent="0.2"/>
    <row r="41601" x14ac:dyDescent="0.2"/>
    <row r="41602" x14ac:dyDescent="0.2"/>
    <row r="41603" x14ac:dyDescent="0.2"/>
    <row r="41604" x14ac:dyDescent="0.2"/>
    <row r="41605" x14ac:dyDescent="0.2"/>
    <row r="41606" x14ac:dyDescent="0.2"/>
    <row r="41607" x14ac:dyDescent="0.2"/>
    <row r="41608" x14ac:dyDescent="0.2"/>
    <row r="41609" x14ac:dyDescent="0.2"/>
    <row r="41610" x14ac:dyDescent="0.2"/>
    <row r="41611" x14ac:dyDescent="0.2"/>
    <row r="41612" x14ac:dyDescent="0.2"/>
    <row r="41613" x14ac:dyDescent="0.2"/>
    <row r="41614" x14ac:dyDescent="0.2"/>
    <row r="41615" x14ac:dyDescent="0.2"/>
    <row r="41616" x14ac:dyDescent="0.2"/>
    <row r="41617" x14ac:dyDescent="0.2"/>
    <row r="41618" x14ac:dyDescent="0.2"/>
    <row r="41619" x14ac:dyDescent="0.2"/>
    <row r="41620" x14ac:dyDescent="0.2"/>
    <row r="41621" x14ac:dyDescent="0.2"/>
    <row r="41622" x14ac:dyDescent="0.2"/>
    <row r="41623" x14ac:dyDescent="0.2"/>
    <row r="41624" x14ac:dyDescent="0.2"/>
    <row r="41625" x14ac:dyDescent="0.2"/>
    <row r="41626" x14ac:dyDescent="0.2"/>
    <row r="41627" x14ac:dyDescent="0.2"/>
    <row r="41628" x14ac:dyDescent="0.2"/>
    <row r="41629" x14ac:dyDescent="0.2"/>
    <row r="41630" x14ac:dyDescent="0.2"/>
    <row r="41631" x14ac:dyDescent="0.2"/>
    <row r="41632" x14ac:dyDescent="0.2"/>
    <row r="41633" x14ac:dyDescent="0.2"/>
    <row r="41634" x14ac:dyDescent="0.2"/>
    <row r="41635" x14ac:dyDescent="0.2"/>
    <row r="41636" x14ac:dyDescent="0.2"/>
    <row r="41637" x14ac:dyDescent="0.2"/>
    <row r="41638" x14ac:dyDescent="0.2"/>
    <row r="41639" x14ac:dyDescent="0.2"/>
    <row r="41640" x14ac:dyDescent="0.2"/>
    <row r="41641" x14ac:dyDescent="0.2"/>
    <row r="41642" x14ac:dyDescent="0.2"/>
    <row r="41643" x14ac:dyDescent="0.2"/>
    <row r="41644" x14ac:dyDescent="0.2"/>
    <row r="41645" x14ac:dyDescent="0.2"/>
    <row r="41646" x14ac:dyDescent="0.2"/>
    <row r="41647" x14ac:dyDescent="0.2"/>
    <row r="41648" x14ac:dyDescent="0.2"/>
    <row r="41649" x14ac:dyDescent="0.2"/>
    <row r="41650" x14ac:dyDescent="0.2"/>
    <row r="41651" x14ac:dyDescent="0.2"/>
    <row r="41652" x14ac:dyDescent="0.2"/>
    <row r="41653" x14ac:dyDescent="0.2"/>
    <row r="41654" x14ac:dyDescent="0.2"/>
    <row r="41655" x14ac:dyDescent="0.2"/>
    <row r="41656" x14ac:dyDescent="0.2"/>
    <row r="41657" x14ac:dyDescent="0.2"/>
    <row r="41658" x14ac:dyDescent="0.2"/>
    <row r="41659" x14ac:dyDescent="0.2"/>
    <row r="41660" x14ac:dyDescent="0.2"/>
    <row r="41661" x14ac:dyDescent="0.2"/>
    <row r="41662" x14ac:dyDescent="0.2"/>
    <row r="41663" x14ac:dyDescent="0.2"/>
    <row r="41664" x14ac:dyDescent="0.2"/>
    <row r="41665" x14ac:dyDescent="0.2"/>
    <row r="41666" x14ac:dyDescent="0.2"/>
    <row r="41667" x14ac:dyDescent="0.2"/>
    <row r="41668" x14ac:dyDescent="0.2"/>
    <row r="41669" x14ac:dyDescent="0.2"/>
    <row r="41670" x14ac:dyDescent="0.2"/>
    <row r="41671" x14ac:dyDescent="0.2"/>
    <row r="41672" x14ac:dyDescent="0.2"/>
    <row r="41673" x14ac:dyDescent="0.2"/>
    <row r="41674" x14ac:dyDescent="0.2"/>
    <row r="41675" x14ac:dyDescent="0.2"/>
    <row r="41676" x14ac:dyDescent="0.2"/>
    <row r="41677" x14ac:dyDescent="0.2"/>
    <row r="41678" x14ac:dyDescent="0.2"/>
    <row r="41679" x14ac:dyDescent="0.2"/>
    <row r="41680" x14ac:dyDescent="0.2"/>
    <row r="41681" x14ac:dyDescent="0.2"/>
    <row r="41682" x14ac:dyDescent="0.2"/>
    <row r="41683" x14ac:dyDescent="0.2"/>
    <row r="41684" x14ac:dyDescent="0.2"/>
    <row r="41685" x14ac:dyDescent="0.2"/>
    <row r="41686" x14ac:dyDescent="0.2"/>
    <row r="41687" x14ac:dyDescent="0.2"/>
    <row r="41688" x14ac:dyDescent="0.2"/>
    <row r="41689" x14ac:dyDescent="0.2"/>
    <row r="41690" x14ac:dyDescent="0.2"/>
    <row r="41691" x14ac:dyDescent="0.2"/>
    <row r="41692" x14ac:dyDescent="0.2"/>
    <row r="41693" x14ac:dyDescent="0.2"/>
    <row r="41694" x14ac:dyDescent="0.2"/>
    <row r="41695" x14ac:dyDescent="0.2"/>
    <row r="41696" x14ac:dyDescent="0.2"/>
    <row r="41697" x14ac:dyDescent="0.2"/>
    <row r="41698" x14ac:dyDescent="0.2"/>
    <row r="41699" x14ac:dyDescent="0.2"/>
    <row r="41700" x14ac:dyDescent="0.2"/>
    <row r="41701" x14ac:dyDescent="0.2"/>
    <row r="41702" x14ac:dyDescent="0.2"/>
    <row r="41703" x14ac:dyDescent="0.2"/>
    <row r="41704" x14ac:dyDescent="0.2"/>
    <row r="41705" x14ac:dyDescent="0.2"/>
    <row r="41706" x14ac:dyDescent="0.2"/>
    <row r="41707" x14ac:dyDescent="0.2"/>
    <row r="41708" x14ac:dyDescent="0.2"/>
    <row r="41709" x14ac:dyDescent="0.2"/>
    <row r="41710" x14ac:dyDescent="0.2"/>
    <row r="41711" x14ac:dyDescent="0.2"/>
    <row r="41712" x14ac:dyDescent="0.2"/>
    <row r="41713" x14ac:dyDescent="0.2"/>
    <row r="41714" x14ac:dyDescent="0.2"/>
    <row r="41715" x14ac:dyDescent="0.2"/>
    <row r="41716" x14ac:dyDescent="0.2"/>
    <row r="41717" x14ac:dyDescent="0.2"/>
    <row r="41718" x14ac:dyDescent="0.2"/>
    <row r="41719" x14ac:dyDescent="0.2"/>
    <row r="41720" x14ac:dyDescent="0.2"/>
    <row r="41721" x14ac:dyDescent="0.2"/>
    <row r="41722" x14ac:dyDescent="0.2"/>
    <row r="41723" x14ac:dyDescent="0.2"/>
    <row r="41724" x14ac:dyDescent="0.2"/>
    <row r="41725" x14ac:dyDescent="0.2"/>
    <row r="41726" x14ac:dyDescent="0.2"/>
    <row r="41727" x14ac:dyDescent="0.2"/>
    <row r="41728" x14ac:dyDescent="0.2"/>
    <row r="41729" x14ac:dyDescent="0.2"/>
    <row r="41730" x14ac:dyDescent="0.2"/>
    <row r="41731" x14ac:dyDescent="0.2"/>
    <row r="41732" x14ac:dyDescent="0.2"/>
    <row r="41733" x14ac:dyDescent="0.2"/>
    <row r="41734" x14ac:dyDescent="0.2"/>
    <row r="41735" x14ac:dyDescent="0.2"/>
    <row r="41736" x14ac:dyDescent="0.2"/>
    <row r="41737" x14ac:dyDescent="0.2"/>
    <row r="41738" x14ac:dyDescent="0.2"/>
    <row r="41739" x14ac:dyDescent="0.2"/>
    <row r="41740" x14ac:dyDescent="0.2"/>
    <row r="41741" x14ac:dyDescent="0.2"/>
    <row r="41742" x14ac:dyDescent="0.2"/>
    <row r="41743" x14ac:dyDescent="0.2"/>
    <row r="41744" x14ac:dyDescent="0.2"/>
    <row r="41745" x14ac:dyDescent="0.2"/>
    <row r="41746" x14ac:dyDescent="0.2"/>
    <row r="41747" x14ac:dyDescent="0.2"/>
    <row r="41748" x14ac:dyDescent="0.2"/>
    <row r="41749" x14ac:dyDescent="0.2"/>
    <row r="41750" x14ac:dyDescent="0.2"/>
    <row r="41751" x14ac:dyDescent="0.2"/>
    <row r="41752" x14ac:dyDescent="0.2"/>
    <row r="41753" x14ac:dyDescent="0.2"/>
    <row r="41754" x14ac:dyDescent="0.2"/>
    <row r="41755" x14ac:dyDescent="0.2"/>
    <row r="41756" x14ac:dyDescent="0.2"/>
    <row r="41757" x14ac:dyDescent="0.2"/>
    <row r="41758" x14ac:dyDescent="0.2"/>
    <row r="41759" x14ac:dyDescent="0.2"/>
    <row r="41760" x14ac:dyDescent="0.2"/>
    <row r="41761" x14ac:dyDescent="0.2"/>
    <row r="41762" x14ac:dyDescent="0.2"/>
    <row r="41763" x14ac:dyDescent="0.2"/>
    <row r="41764" x14ac:dyDescent="0.2"/>
    <row r="41765" x14ac:dyDescent="0.2"/>
    <row r="41766" x14ac:dyDescent="0.2"/>
    <row r="41767" x14ac:dyDescent="0.2"/>
    <row r="41768" x14ac:dyDescent="0.2"/>
    <row r="41769" x14ac:dyDescent="0.2"/>
    <row r="41770" x14ac:dyDescent="0.2"/>
    <row r="41771" x14ac:dyDescent="0.2"/>
    <row r="41772" x14ac:dyDescent="0.2"/>
    <row r="41773" x14ac:dyDescent="0.2"/>
    <row r="41774" x14ac:dyDescent="0.2"/>
    <row r="41775" x14ac:dyDescent="0.2"/>
    <row r="41776" x14ac:dyDescent="0.2"/>
    <row r="41777" x14ac:dyDescent="0.2"/>
    <row r="41778" x14ac:dyDescent="0.2"/>
    <row r="41779" x14ac:dyDescent="0.2"/>
    <row r="41780" x14ac:dyDescent="0.2"/>
    <row r="41781" x14ac:dyDescent="0.2"/>
    <row r="41782" x14ac:dyDescent="0.2"/>
    <row r="41783" x14ac:dyDescent="0.2"/>
    <row r="41784" x14ac:dyDescent="0.2"/>
    <row r="41785" x14ac:dyDescent="0.2"/>
    <row r="41786" x14ac:dyDescent="0.2"/>
    <row r="41787" x14ac:dyDescent="0.2"/>
    <row r="41788" x14ac:dyDescent="0.2"/>
    <row r="41789" x14ac:dyDescent="0.2"/>
    <row r="41790" x14ac:dyDescent="0.2"/>
    <row r="41791" x14ac:dyDescent="0.2"/>
    <row r="41792" x14ac:dyDescent="0.2"/>
    <row r="41793" x14ac:dyDescent="0.2"/>
    <row r="41794" x14ac:dyDescent="0.2"/>
    <row r="41795" x14ac:dyDescent="0.2"/>
    <row r="41796" x14ac:dyDescent="0.2"/>
    <row r="41797" x14ac:dyDescent="0.2"/>
    <row r="41798" x14ac:dyDescent="0.2"/>
    <row r="41799" x14ac:dyDescent="0.2"/>
    <row r="41800" x14ac:dyDescent="0.2"/>
    <row r="41801" x14ac:dyDescent="0.2"/>
    <row r="41802" x14ac:dyDescent="0.2"/>
    <row r="41803" x14ac:dyDescent="0.2"/>
    <row r="41804" x14ac:dyDescent="0.2"/>
    <row r="41805" x14ac:dyDescent="0.2"/>
    <row r="41806" x14ac:dyDescent="0.2"/>
    <row r="41807" x14ac:dyDescent="0.2"/>
    <row r="41808" x14ac:dyDescent="0.2"/>
    <row r="41809" x14ac:dyDescent="0.2"/>
    <row r="41810" x14ac:dyDescent="0.2"/>
    <row r="41811" x14ac:dyDescent="0.2"/>
    <row r="41812" x14ac:dyDescent="0.2"/>
    <row r="41813" x14ac:dyDescent="0.2"/>
    <row r="41814" x14ac:dyDescent="0.2"/>
    <row r="41815" x14ac:dyDescent="0.2"/>
    <row r="41816" x14ac:dyDescent="0.2"/>
    <row r="41817" x14ac:dyDescent="0.2"/>
    <row r="41818" x14ac:dyDescent="0.2"/>
    <row r="41819" x14ac:dyDescent="0.2"/>
    <row r="41820" x14ac:dyDescent="0.2"/>
    <row r="41821" x14ac:dyDescent="0.2"/>
    <row r="41822" x14ac:dyDescent="0.2"/>
    <row r="41823" x14ac:dyDescent="0.2"/>
    <row r="41824" x14ac:dyDescent="0.2"/>
    <row r="41825" x14ac:dyDescent="0.2"/>
    <row r="41826" x14ac:dyDescent="0.2"/>
    <row r="41827" x14ac:dyDescent="0.2"/>
    <row r="41828" x14ac:dyDescent="0.2"/>
    <row r="41829" x14ac:dyDescent="0.2"/>
    <row r="41830" x14ac:dyDescent="0.2"/>
    <row r="41831" x14ac:dyDescent="0.2"/>
    <row r="41832" x14ac:dyDescent="0.2"/>
    <row r="41833" x14ac:dyDescent="0.2"/>
    <row r="41834" x14ac:dyDescent="0.2"/>
    <row r="41835" x14ac:dyDescent="0.2"/>
    <row r="41836" x14ac:dyDescent="0.2"/>
    <row r="41837" x14ac:dyDescent="0.2"/>
    <row r="41838" x14ac:dyDescent="0.2"/>
    <row r="41839" x14ac:dyDescent="0.2"/>
    <row r="41840" x14ac:dyDescent="0.2"/>
    <row r="41841" x14ac:dyDescent="0.2"/>
    <row r="41842" x14ac:dyDescent="0.2"/>
    <row r="41843" x14ac:dyDescent="0.2"/>
    <row r="41844" x14ac:dyDescent="0.2"/>
    <row r="41845" x14ac:dyDescent="0.2"/>
    <row r="41846" x14ac:dyDescent="0.2"/>
    <row r="41847" x14ac:dyDescent="0.2"/>
    <row r="41848" x14ac:dyDescent="0.2"/>
    <row r="41849" x14ac:dyDescent="0.2"/>
    <row r="41850" x14ac:dyDescent="0.2"/>
    <row r="41851" x14ac:dyDescent="0.2"/>
    <row r="41852" x14ac:dyDescent="0.2"/>
    <row r="41853" x14ac:dyDescent="0.2"/>
    <row r="41854" x14ac:dyDescent="0.2"/>
    <row r="41855" x14ac:dyDescent="0.2"/>
    <row r="41856" x14ac:dyDescent="0.2"/>
    <row r="41857" x14ac:dyDescent="0.2"/>
    <row r="41858" x14ac:dyDescent="0.2"/>
    <row r="41859" x14ac:dyDescent="0.2"/>
    <row r="41860" x14ac:dyDescent="0.2"/>
    <row r="41861" x14ac:dyDescent="0.2"/>
    <row r="41862" x14ac:dyDescent="0.2"/>
    <row r="41863" x14ac:dyDescent="0.2"/>
    <row r="41864" x14ac:dyDescent="0.2"/>
    <row r="41865" x14ac:dyDescent="0.2"/>
    <row r="41866" x14ac:dyDescent="0.2"/>
    <row r="41867" x14ac:dyDescent="0.2"/>
    <row r="41868" x14ac:dyDescent="0.2"/>
    <row r="41869" x14ac:dyDescent="0.2"/>
    <row r="41870" x14ac:dyDescent="0.2"/>
    <row r="41871" x14ac:dyDescent="0.2"/>
    <row r="41872" x14ac:dyDescent="0.2"/>
    <row r="41873" x14ac:dyDescent="0.2"/>
    <row r="41874" x14ac:dyDescent="0.2"/>
    <row r="41875" x14ac:dyDescent="0.2"/>
    <row r="41876" x14ac:dyDescent="0.2"/>
    <row r="41877" x14ac:dyDescent="0.2"/>
    <row r="41878" x14ac:dyDescent="0.2"/>
    <row r="41879" x14ac:dyDescent="0.2"/>
    <row r="41880" x14ac:dyDescent="0.2"/>
    <row r="41881" x14ac:dyDescent="0.2"/>
    <row r="41882" x14ac:dyDescent="0.2"/>
    <row r="41883" x14ac:dyDescent="0.2"/>
    <row r="41884" x14ac:dyDescent="0.2"/>
    <row r="41885" x14ac:dyDescent="0.2"/>
    <row r="41886" x14ac:dyDescent="0.2"/>
    <row r="41887" x14ac:dyDescent="0.2"/>
    <row r="41888" x14ac:dyDescent="0.2"/>
    <row r="41889" x14ac:dyDescent="0.2"/>
    <row r="41890" x14ac:dyDescent="0.2"/>
    <row r="41891" x14ac:dyDescent="0.2"/>
    <row r="41892" x14ac:dyDescent="0.2"/>
    <row r="41893" x14ac:dyDescent="0.2"/>
    <row r="41894" x14ac:dyDescent="0.2"/>
    <row r="41895" x14ac:dyDescent="0.2"/>
    <row r="41896" x14ac:dyDescent="0.2"/>
    <row r="41897" x14ac:dyDescent="0.2"/>
    <row r="41898" x14ac:dyDescent="0.2"/>
    <row r="41899" x14ac:dyDescent="0.2"/>
    <row r="41900" x14ac:dyDescent="0.2"/>
    <row r="41901" x14ac:dyDescent="0.2"/>
    <row r="41902" x14ac:dyDescent="0.2"/>
    <row r="41903" x14ac:dyDescent="0.2"/>
    <row r="41904" x14ac:dyDescent="0.2"/>
    <row r="41905" x14ac:dyDescent="0.2"/>
    <row r="41906" x14ac:dyDescent="0.2"/>
    <row r="41907" x14ac:dyDescent="0.2"/>
    <row r="41908" x14ac:dyDescent="0.2"/>
    <row r="41909" x14ac:dyDescent="0.2"/>
    <row r="41910" x14ac:dyDescent="0.2"/>
    <row r="41911" x14ac:dyDescent="0.2"/>
    <row r="41912" x14ac:dyDescent="0.2"/>
    <row r="41913" x14ac:dyDescent="0.2"/>
    <row r="41914" x14ac:dyDescent="0.2"/>
    <row r="41915" x14ac:dyDescent="0.2"/>
    <row r="41916" x14ac:dyDescent="0.2"/>
    <row r="41917" x14ac:dyDescent="0.2"/>
    <row r="41918" x14ac:dyDescent="0.2"/>
    <row r="41919" x14ac:dyDescent="0.2"/>
    <row r="41920" x14ac:dyDescent="0.2"/>
    <row r="41921" x14ac:dyDescent="0.2"/>
    <row r="41922" x14ac:dyDescent="0.2"/>
    <row r="41923" x14ac:dyDescent="0.2"/>
    <row r="41924" x14ac:dyDescent="0.2"/>
    <row r="41925" x14ac:dyDescent="0.2"/>
    <row r="41926" x14ac:dyDescent="0.2"/>
    <row r="41927" x14ac:dyDescent="0.2"/>
    <row r="41928" x14ac:dyDescent="0.2"/>
    <row r="41929" x14ac:dyDescent="0.2"/>
    <row r="41930" x14ac:dyDescent="0.2"/>
    <row r="41931" x14ac:dyDescent="0.2"/>
    <row r="41932" x14ac:dyDescent="0.2"/>
    <row r="41933" x14ac:dyDescent="0.2"/>
    <row r="41934" x14ac:dyDescent="0.2"/>
    <row r="41935" x14ac:dyDescent="0.2"/>
    <row r="41936" x14ac:dyDescent="0.2"/>
    <row r="41937" x14ac:dyDescent="0.2"/>
    <row r="41938" x14ac:dyDescent="0.2"/>
    <row r="41939" x14ac:dyDescent="0.2"/>
    <row r="41940" x14ac:dyDescent="0.2"/>
    <row r="41941" x14ac:dyDescent="0.2"/>
    <row r="41942" x14ac:dyDescent="0.2"/>
    <row r="41943" x14ac:dyDescent="0.2"/>
    <row r="41944" x14ac:dyDescent="0.2"/>
    <row r="41945" x14ac:dyDescent="0.2"/>
    <row r="41946" x14ac:dyDescent="0.2"/>
    <row r="41947" x14ac:dyDescent="0.2"/>
    <row r="41948" x14ac:dyDescent="0.2"/>
    <row r="41949" x14ac:dyDescent="0.2"/>
    <row r="41950" x14ac:dyDescent="0.2"/>
    <row r="41951" x14ac:dyDescent="0.2"/>
    <row r="41952" x14ac:dyDescent="0.2"/>
    <row r="41953" x14ac:dyDescent="0.2"/>
    <row r="41954" x14ac:dyDescent="0.2"/>
    <row r="41955" x14ac:dyDescent="0.2"/>
    <row r="41956" x14ac:dyDescent="0.2"/>
    <row r="41957" x14ac:dyDescent="0.2"/>
    <row r="41958" x14ac:dyDescent="0.2"/>
    <row r="41959" x14ac:dyDescent="0.2"/>
    <row r="41960" x14ac:dyDescent="0.2"/>
    <row r="41961" x14ac:dyDescent="0.2"/>
    <row r="41962" x14ac:dyDescent="0.2"/>
    <row r="41963" x14ac:dyDescent="0.2"/>
    <row r="41964" x14ac:dyDescent="0.2"/>
    <row r="41965" x14ac:dyDescent="0.2"/>
    <row r="41966" x14ac:dyDescent="0.2"/>
    <row r="41967" x14ac:dyDescent="0.2"/>
    <row r="41968" x14ac:dyDescent="0.2"/>
    <row r="41969" x14ac:dyDescent="0.2"/>
    <row r="41970" x14ac:dyDescent="0.2"/>
    <row r="41971" x14ac:dyDescent="0.2"/>
    <row r="41972" x14ac:dyDescent="0.2"/>
    <row r="41973" x14ac:dyDescent="0.2"/>
    <row r="41974" x14ac:dyDescent="0.2"/>
    <row r="41975" x14ac:dyDescent="0.2"/>
    <row r="41976" x14ac:dyDescent="0.2"/>
    <row r="41977" x14ac:dyDescent="0.2"/>
    <row r="41978" x14ac:dyDescent="0.2"/>
    <row r="41979" x14ac:dyDescent="0.2"/>
    <row r="41980" x14ac:dyDescent="0.2"/>
    <row r="41981" x14ac:dyDescent="0.2"/>
    <row r="41982" x14ac:dyDescent="0.2"/>
    <row r="41983" x14ac:dyDescent="0.2"/>
    <row r="41984" x14ac:dyDescent="0.2"/>
    <row r="41985" x14ac:dyDescent="0.2"/>
    <row r="41986" x14ac:dyDescent="0.2"/>
    <row r="41987" x14ac:dyDescent="0.2"/>
    <row r="41988" x14ac:dyDescent="0.2"/>
    <row r="41989" x14ac:dyDescent="0.2"/>
    <row r="41990" x14ac:dyDescent="0.2"/>
    <row r="41991" x14ac:dyDescent="0.2"/>
    <row r="41992" x14ac:dyDescent="0.2"/>
    <row r="41993" x14ac:dyDescent="0.2"/>
    <row r="41994" x14ac:dyDescent="0.2"/>
    <row r="41995" x14ac:dyDescent="0.2"/>
    <row r="41996" x14ac:dyDescent="0.2"/>
    <row r="41997" x14ac:dyDescent="0.2"/>
    <row r="41998" x14ac:dyDescent="0.2"/>
    <row r="41999" x14ac:dyDescent="0.2"/>
    <row r="42000" x14ac:dyDescent="0.2"/>
    <row r="42001" x14ac:dyDescent="0.2"/>
    <row r="42002" x14ac:dyDescent="0.2"/>
    <row r="42003" x14ac:dyDescent="0.2"/>
    <row r="42004" x14ac:dyDescent="0.2"/>
    <row r="42005" x14ac:dyDescent="0.2"/>
    <row r="42006" x14ac:dyDescent="0.2"/>
    <row r="42007" x14ac:dyDescent="0.2"/>
    <row r="42008" x14ac:dyDescent="0.2"/>
    <row r="42009" x14ac:dyDescent="0.2"/>
    <row r="42010" x14ac:dyDescent="0.2"/>
    <row r="42011" x14ac:dyDescent="0.2"/>
    <row r="42012" x14ac:dyDescent="0.2"/>
    <row r="42013" x14ac:dyDescent="0.2"/>
    <row r="42014" x14ac:dyDescent="0.2"/>
    <row r="42015" x14ac:dyDescent="0.2"/>
    <row r="42016" x14ac:dyDescent="0.2"/>
    <row r="42017" x14ac:dyDescent="0.2"/>
    <row r="42018" x14ac:dyDescent="0.2"/>
    <row r="42019" x14ac:dyDescent="0.2"/>
    <row r="42020" x14ac:dyDescent="0.2"/>
    <row r="42021" x14ac:dyDescent="0.2"/>
    <row r="42022" x14ac:dyDescent="0.2"/>
    <row r="42023" x14ac:dyDescent="0.2"/>
    <row r="42024" x14ac:dyDescent="0.2"/>
    <row r="42025" x14ac:dyDescent="0.2"/>
    <row r="42026" x14ac:dyDescent="0.2"/>
    <row r="42027" x14ac:dyDescent="0.2"/>
    <row r="42028" x14ac:dyDescent="0.2"/>
    <row r="42029" x14ac:dyDescent="0.2"/>
    <row r="42030" x14ac:dyDescent="0.2"/>
    <row r="42031" x14ac:dyDescent="0.2"/>
    <row r="42032" x14ac:dyDescent="0.2"/>
    <row r="42033" x14ac:dyDescent="0.2"/>
    <row r="42034" x14ac:dyDescent="0.2"/>
    <row r="42035" x14ac:dyDescent="0.2"/>
    <row r="42036" x14ac:dyDescent="0.2"/>
    <row r="42037" x14ac:dyDescent="0.2"/>
    <row r="42038" x14ac:dyDescent="0.2"/>
    <row r="42039" x14ac:dyDescent="0.2"/>
    <row r="42040" x14ac:dyDescent="0.2"/>
    <row r="42041" x14ac:dyDescent="0.2"/>
    <row r="42042" x14ac:dyDescent="0.2"/>
    <row r="42043" x14ac:dyDescent="0.2"/>
    <row r="42044" x14ac:dyDescent="0.2"/>
    <row r="42045" x14ac:dyDescent="0.2"/>
    <row r="42046" x14ac:dyDescent="0.2"/>
    <row r="42047" x14ac:dyDescent="0.2"/>
    <row r="42048" x14ac:dyDescent="0.2"/>
    <row r="42049" x14ac:dyDescent="0.2"/>
    <row r="42050" x14ac:dyDescent="0.2"/>
    <row r="42051" x14ac:dyDescent="0.2"/>
    <row r="42052" x14ac:dyDescent="0.2"/>
    <row r="42053" x14ac:dyDescent="0.2"/>
    <row r="42054" x14ac:dyDescent="0.2"/>
    <row r="42055" x14ac:dyDescent="0.2"/>
    <row r="42056" x14ac:dyDescent="0.2"/>
    <row r="42057" x14ac:dyDescent="0.2"/>
    <row r="42058" x14ac:dyDescent="0.2"/>
    <row r="42059" x14ac:dyDescent="0.2"/>
    <row r="42060" x14ac:dyDescent="0.2"/>
    <row r="42061" x14ac:dyDescent="0.2"/>
    <row r="42062" x14ac:dyDescent="0.2"/>
    <row r="42063" x14ac:dyDescent="0.2"/>
    <row r="42064" x14ac:dyDescent="0.2"/>
    <row r="42065" x14ac:dyDescent="0.2"/>
    <row r="42066" x14ac:dyDescent="0.2"/>
    <row r="42067" x14ac:dyDescent="0.2"/>
    <row r="42068" x14ac:dyDescent="0.2"/>
    <row r="42069" x14ac:dyDescent="0.2"/>
    <row r="42070" x14ac:dyDescent="0.2"/>
    <row r="42071" x14ac:dyDescent="0.2"/>
    <row r="42072" x14ac:dyDescent="0.2"/>
    <row r="42073" x14ac:dyDescent="0.2"/>
    <row r="42074" x14ac:dyDescent="0.2"/>
    <row r="42075" x14ac:dyDescent="0.2"/>
    <row r="42076" x14ac:dyDescent="0.2"/>
    <row r="42077" x14ac:dyDescent="0.2"/>
    <row r="42078" x14ac:dyDescent="0.2"/>
    <row r="42079" x14ac:dyDescent="0.2"/>
    <row r="42080" x14ac:dyDescent="0.2"/>
    <row r="42081" x14ac:dyDescent="0.2"/>
    <row r="42082" x14ac:dyDescent="0.2"/>
    <row r="42083" x14ac:dyDescent="0.2"/>
    <row r="42084" x14ac:dyDescent="0.2"/>
    <row r="42085" x14ac:dyDescent="0.2"/>
    <row r="42086" x14ac:dyDescent="0.2"/>
    <row r="42087" x14ac:dyDescent="0.2"/>
    <row r="42088" x14ac:dyDescent="0.2"/>
    <row r="42089" x14ac:dyDescent="0.2"/>
    <row r="42090" x14ac:dyDescent="0.2"/>
    <row r="42091" x14ac:dyDescent="0.2"/>
    <row r="42092" x14ac:dyDescent="0.2"/>
    <row r="42093" x14ac:dyDescent="0.2"/>
    <row r="42094" x14ac:dyDescent="0.2"/>
    <row r="42095" x14ac:dyDescent="0.2"/>
    <row r="42096" x14ac:dyDescent="0.2"/>
    <row r="42097" x14ac:dyDescent="0.2"/>
    <row r="42098" x14ac:dyDescent="0.2"/>
    <row r="42099" x14ac:dyDescent="0.2"/>
    <row r="42100" x14ac:dyDescent="0.2"/>
    <row r="42101" x14ac:dyDescent="0.2"/>
    <row r="42102" x14ac:dyDescent="0.2"/>
    <row r="42103" x14ac:dyDescent="0.2"/>
    <row r="42104" x14ac:dyDescent="0.2"/>
    <row r="42105" x14ac:dyDescent="0.2"/>
    <row r="42106" x14ac:dyDescent="0.2"/>
    <row r="42107" x14ac:dyDescent="0.2"/>
    <row r="42108" x14ac:dyDescent="0.2"/>
    <row r="42109" x14ac:dyDescent="0.2"/>
    <row r="42110" x14ac:dyDescent="0.2"/>
    <row r="42111" x14ac:dyDescent="0.2"/>
    <row r="42112" x14ac:dyDescent="0.2"/>
    <row r="42113" x14ac:dyDescent="0.2"/>
    <row r="42114" x14ac:dyDescent="0.2"/>
    <row r="42115" x14ac:dyDescent="0.2"/>
    <row r="42116" x14ac:dyDescent="0.2"/>
    <row r="42117" x14ac:dyDescent="0.2"/>
    <row r="42118" x14ac:dyDescent="0.2"/>
    <row r="42119" x14ac:dyDescent="0.2"/>
    <row r="42120" x14ac:dyDescent="0.2"/>
    <row r="42121" x14ac:dyDescent="0.2"/>
    <row r="42122" x14ac:dyDescent="0.2"/>
    <row r="42123" x14ac:dyDescent="0.2"/>
    <row r="42124" x14ac:dyDescent="0.2"/>
    <row r="42125" x14ac:dyDescent="0.2"/>
    <row r="42126" x14ac:dyDescent="0.2"/>
    <row r="42127" x14ac:dyDescent="0.2"/>
    <row r="42128" x14ac:dyDescent="0.2"/>
    <row r="42129" x14ac:dyDescent="0.2"/>
    <row r="42130" x14ac:dyDescent="0.2"/>
    <row r="42131" x14ac:dyDescent="0.2"/>
    <row r="42132" x14ac:dyDescent="0.2"/>
    <row r="42133" x14ac:dyDescent="0.2"/>
    <row r="42134" x14ac:dyDescent="0.2"/>
    <row r="42135" x14ac:dyDescent="0.2"/>
    <row r="42136" x14ac:dyDescent="0.2"/>
    <row r="42137" x14ac:dyDescent="0.2"/>
    <row r="42138" x14ac:dyDescent="0.2"/>
    <row r="42139" x14ac:dyDescent="0.2"/>
    <row r="42140" x14ac:dyDescent="0.2"/>
    <row r="42141" x14ac:dyDescent="0.2"/>
    <row r="42142" x14ac:dyDescent="0.2"/>
    <row r="42143" x14ac:dyDescent="0.2"/>
    <row r="42144" x14ac:dyDescent="0.2"/>
    <row r="42145" x14ac:dyDescent="0.2"/>
    <row r="42146" x14ac:dyDescent="0.2"/>
    <row r="42147" x14ac:dyDescent="0.2"/>
    <row r="42148" x14ac:dyDescent="0.2"/>
    <row r="42149" x14ac:dyDescent="0.2"/>
    <row r="42150" x14ac:dyDescent="0.2"/>
    <row r="42151" x14ac:dyDescent="0.2"/>
    <row r="42152" x14ac:dyDescent="0.2"/>
    <row r="42153" x14ac:dyDescent="0.2"/>
    <row r="42154" x14ac:dyDescent="0.2"/>
    <row r="42155" x14ac:dyDescent="0.2"/>
    <row r="42156" x14ac:dyDescent="0.2"/>
    <row r="42157" x14ac:dyDescent="0.2"/>
    <row r="42158" x14ac:dyDescent="0.2"/>
    <row r="42159" x14ac:dyDescent="0.2"/>
    <row r="42160" x14ac:dyDescent="0.2"/>
    <row r="42161" x14ac:dyDescent="0.2"/>
    <row r="42162" x14ac:dyDescent="0.2"/>
    <row r="42163" x14ac:dyDescent="0.2"/>
    <row r="42164" x14ac:dyDescent="0.2"/>
    <row r="42165" x14ac:dyDescent="0.2"/>
    <row r="42166" x14ac:dyDescent="0.2"/>
    <row r="42167" x14ac:dyDescent="0.2"/>
    <row r="42168" x14ac:dyDescent="0.2"/>
    <row r="42169" x14ac:dyDescent="0.2"/>
    <row r="42170" x14ac:dyDescent="0.2"/>
    <row r="42171" x14ac:dyDescent="0.2"/>
    <row r="42172" x14ac:dyDescent="0.2"/>
    <row r="42173" x14ac:dyDescent="0.2"/>
    <row r="42174" x14ac:dyDescent="0.2"/>
    <row r="42175" x14ac:dyDescent="0.2"/>
    <row r="42176" x14ac:dyDescent="0.2"/>
    <row r="42177" x14ac:dyDescent="0.2"/>
    <row r="42178" x14ac:dyDescent="0.2"/>
    <row r="42179" x14ac:dyDescent="0.2"/>
    <row r="42180" x14ac:dyDescent="0.2"/>
    <row r="42181" x14ac:dyDescent="0.2"/>
    <row r="42182" x14ac:dyDescent="0.2"/>
    <row r="42183" x14ac:dyDescent="0.2"/>
    <row r="42184" x14ac:dyDescent="0.2"/>
    <row r="42185" x14ac:dyDescent="0.2"/>
    <row r="42186" x14ac:dyDescent="0.2"/>
    <row r="42187" x14ac:dyDescent="0.2"/>
    <row r="42188" x14ac:dyDescent="0.2"/>
    <row r="42189" x14ac:dyDescent="0.2"/>
    <row r="42190" x14ac:dyDescent="0.2"/>
    <row r="42191" x14ac:dyDescent="0.2"/>
    <row r="42192" x14ac:dyDescent="0.2"/>
    <row r="42193" x14ac:dyDescent="0.2"/>
    <row r="42194" x14ac:dyDescent="0.2"/>
    <row r="42195" x14ac:dyDescent="0.2"/>
    <row r="42196" x14ac:dyDescent="0.2"/>
    <row r="42197" x14ac:dyDescent="0.2"/>
    <row r="42198" x14ac:dyDescent="0.2"/>
    <row r="42199" x14ac:dyDescent="0.2"/>
    <row r="42200" x14ac:dyDescent="0.2"/>
    <row r="42201" x14ac:dyDescent="0.2"/>
    <row r="42202" x14ac:dyDescent="0.2"/>
    <row r="42203" x14ac:dyDescent="0.2"/>
    <row r="42204" x14ac:dyDescent="0.2"/>
    <row r="42205" x14ac:dyDescent="0.2"/>
    <row r="42206" x14ac:dyDescent="0.2"/>
    <row r="42207" x14ac:dyDescent="0.2"/>
    <row r="42208" x14ac:dyDescent="0.2"/>
    <row r="42209" x14ac:dyDescent="0.2"/>
    <row r="42210" x14ac:dyDescent="0.2"/>
    <row r="42211" x14ac:dyDescent="0.2"/>
    <row r="42212" x14ac:dyDescent="0.2"/>
    <row r="42213" x14ac:dyDescent="0.2"/>
    <row r="42214" x14ac:dyDescent="0.2"/>
    <row r="42215" x14ac:dyDescent="0.2"/>
    <row r="42216" x14ac:dyDescent="0.2"/>
    <row r="42217" x14ac:dyDescent="0.2"/>
    <row r="42218" x14ac:dyDescent="0.2"/>
    <row r="42219" x14ac:dyDescent="0.2"/>
    <row r="42220" x14ac:dyDescent="0.2"/>
    <row r="42221" x14ac:dyDescent="0.2"/>
    <row r="42222" x14ac:dyDescent="0.2"/>
    <row r="42223" x14ac:dyDescent="0.2"/>
    <row r="42224" x14ac:dyDescent="0.2"/>
    <row r="42225" x14ac:dyDescent="0.2"/>
    <row r="42226" x14ac:dyDescent="0.2"/>
    <row r="42227" x14ac:dyDescent="0.2"/>
    <row r="42228" x14ac:dyDescent="0.2"/>
    <row r="42229" x14ac:dyDescent="0.2"/>
    <row r="42230" x14ac:dyDescent="0.2"/>
    <row r="42231" x14ac:dyDescent="0.2"/>
    <row r="42232" x14ac:dyDescent="0.2"/>
    <row r="42233" x14ac:dyDescent="0.2"/>
    <row r="42234" x14ac:dyDescent="0.2"/>
    <row r="42235" x14ac:dyDescent="0.2"/>
    <row r="42236" x14ac:dyDescent="0.2"/>
    <row r="42237" x14ac:dyDescent="0.2"/>
    <row r="42238" x14ac:dyDescent="0.2"/>
    <row r="42239" x14ac:dyDescent="0.2"/>
    <row r="42240" x14ac:dyDescent="0.2"/>
    <row r="42241" x14ac:dyDescent="0.2"/>
    <row r="42242" x14ac:dyDescent="0.2"/>
    <row r="42243" x14ac:dyDescent="0.2"/>
    <row r="42244" x14ac:dyDescent="0.2"/>
    <row r="42245" x14ac:dyDescent="0.2"/>
    <row r="42246" x14ac:dyDescent="0.2"/>
    <row r="42247" x14ac:dyDescent="0.2"/>
    <row r="42248" x14ac:dyDescent="0.2"/>
    <row r="42249" x14ac:dyDescent="0.2"/>
    <row r="42250" x14ac:dyDescent="0.2"/>
    <row r="42251" x14ac:dyDescent="0.2"/>
    <row r="42252" x14ac:dyDescent="0.2"/>
    <row r="42253" x14ac:dyDescent="0.2"/>
    <row r="42254" x14ac:dyDescent="0.2"/>
    <row r="42255" x14ac:dyDescent="0.2"/>
    <row r="42256" x14ac:dyDescent="0.2"/>
    <row r="42257" x14ac:dyDescent="0.2"/>
    <row r="42258" x14ac:dyDescent="0.2"/>
    <row r="42259" x14ac:dyDescent="0.2"/>
    <row r="42260" x14ac:dyDescent="0.2"/>
    <row r="42261" x14ac:dyDescent="0.2"/>
    <row r="42262" x14ac:dyDescent="0.2"/>
    <row r="42263" x14ac:dyDescent="0.2"/>
    <row r="42264" x14ac:dyDescent="0.2"/>
    <row r="42265" x14ac:dyDescent="0.2"/>
    <row r="42266" x14ac:dyDescent="0.2"/>
    <row r="42267" x14ac:dyDescent="0.2"/>
    <row r="42268" x14ac:dyDescent="0.2"/>
    <row r="42269" x14ac:dyDescent="0.2"/>
    <row r="42270" x14ac:dyDescent="0.2"/>
    <row r="42271" x14ac:dyDescent="0.2"/>
    <row r="42272" x14ac:dyDescent="0.2"/>
    <row r="42273" x14ac:dyDescent="0.2"/>
    <row r="42274" x14ac:dyDescent="0.2"/>
    <row r="42275" x14ac:dyDescent="0.2"/>
    <row r="42276" x14ac:dyDescent="0.2"/>
    <row r="42277" x14ac:dyDescent="0.2"/>
    <row r="42278" x14ac:dyDescent="0.2"/>
    <row r="42279" x14ac:dyDescent="0.2"/>
    <row r="42280" x14ac:dyDescent="0.2"/>
    <row r="42281" x14ac:dyDescent="0.2"/>
    <row r="42282" x14ac:dyDescent="0.2"/>
    <row r="42283" x14ac:dyDescent="0.2"/>
    <row r="42284" x14ac:dyDescent="0.2"/>
    <row r="42285" x14ac:dyDescent="0.2"/>
    <row r="42286" x14ac:dyDescent="0.2"/>
    <row r="42287" x14ac:dyDescent="0.2"/>
    <row r="42288" x14ac:dyDescent="0.2"/>
    <row r="42289" x14ac:dyDescent="0.2"/>
    <row r="42290" x14ac:dyDescent="0.2"/>
    <row r="42291" x14ac:dyDescent="0.2"/>
    <row r="42292" x14ac:dyDescent="0.2"/>
    <row r="42293" x14ac:dyDescent="0.2"/>
    <row r="42294" x14ac:dyDescent="0.2"/>
    <row r="42295" x14ac:dyDescent="0.2"/>
    <row r="42296" x14ac:dyDescent="0.2"/>
    <row r="42297" x14ac:dyDescent="0.2"/>
    <row r="42298" x14ac:dyDescent="0.2"/>
    <row r="42299" x14ac:dyDescent="0.2"/>
    <row r="42300" x14ac:dyDescent="0.2"/>
    <row r="42301" x14ac:dyDescent="0.2"/>
    <row r="42302" x14ac:dyDescent="0.2"/>
    <row r="42303" x14ac:dyDescent="0.2"/>
    <row r="42304" x14ac:dyDescent="0.2"/>
    <row r="42305" x14ac:dyDescent="0.2"/>
    <row r="42306" x14ac:dyDescent="0.2"/>
    <row r="42307" x14ac:dyDescent="0.2"/>
    <row r="42308" x14ac:dyDescent="0.2"/>
    <row r="42309" x14ac:dyDescent="0.2"/>
    <row r="42310" x14ac:dyDescent="0.2"/>
    <row r="42311" x14ac:dyDescent="0.2"/>
    <row r="42312" x14ac:dyDescent="0.2"/>
    <row r="42313" x14ac:dyDescent="0.2"/>
    <row r="42314" x14ac:dyDescent="0.2"/>
    <row r="42315" x14ac:dyDescent="0.2"/>
    <row r="42316" x14ac:dyDescent="0.2"/>
    <row r="42317" x14ac:dyDescent="0.2"/>
    <row r="42318" x14ac:dyDescent="0.2"/>
    <row r="42319" x14ac:dyDescent="0.2"/>
    <row r="42320" x14ac:dyDescent="0.2"/>
    <row r="42321" x14ac:dyDescent="0.2"/>
    <row r="42322" x14ac:dyDescent="0.2"/>
    <row r="42323" x14ac:dyDescent="0.2"/>
    <row r="42324" x14ac:dyDescent="0.2"/>
    <row r="42325" x14ac:dyDescent="0.2"/>
    <row r="42326" x14ac:dyDescent="0.2"/>
    <row r="42327" x14ac:dyDescent="0.2"/>
    <row r="42328" x14ac:dyDescent="0.2"/>
    <row r="42329" x14ac:dyDescent="0.2"/>
    <row r="42330" x14ac:dyDescent="0.2"/>
    <row r="42331" x14ac:dyDescent="0.2"/>
    <row r="42332" x14ac:dyDescent="0.2"/>
    <row r="42333" x14ac:dyDescent="0.2"/>
    <row r="42334" x14ac:dyDescent="0.2"/>
    <row r="42335" x14ac:dyDescent="0.2"/>
    <row r="42336" x14ac:dyDescent="0.2"/>
    <row r="42337" x14ac:dyDescent="0.2"/>
    <row r="42338" x14ac:dyDescent="0.2"/>
    <row r="42339" x14ac:dyDescent="0.2"/>
    <row r="42340" x14ac:dyDescent="0.2"/>
    <row r="42341" x14ac:dyDescent="0.2"/>
    <row r="42342" x14ac:dyDescent="0.2"/>
    <row r="42343" x14ac:dyDescent="0.2"/>
    <row r="42344" x14ac:dyDescent="0.2"/>
    <row r="42345" x14ac:dyDescent="0.2"/>
    <row r="42346" x14ac:dyDescent="0.2"/>
    <row r="42347" x14ac:dyDescent="0.2"/>
    <row r="42348" x14ac:dyDescent="0.2"/>
    <row r="42349" x14ac:dyDescent="0.2"/>
    <row r="42350" x14ac:dyDescent="0.2"/>
    <row r="42351" x14ac:dyDescent="0.2"/>
    <row r="42352" x14ac:dyDescent="0.2"/>
    <row r="42353" x14ac:dyDescent="0.2"/>
    <row r="42354" x14ac:dyDescent="0.2"/>
    <row r="42355" x14ac:dyDescent="0.2"/>
    <row r="42356" x14ac:dyDescent="0.2"/>
    <row r="42357" x14ac:dyDescent="0.2"/>
    <row r="42358" x14ac:dyDescent="0.2"/>
    <row r="42359" x14ac:dyDescent="0.2"/>
    <row r="42360" x14ac:dyDescent="0.2"/>
    <row r="42361" x14ac:dyDescent="0.2"/>
    <row r="42362" x14ac:dyDescent="0.2"/>
    <row r="42363" x14ac:dyDescent="0.2"/>
    <row r="42364" x14ac:dyDescent="0.2"/>
    <row r="42365" x14ac:dyDescent="0.2"/>
    <row r="42366" x14ac:dyDescent="0.2"/>
    <row r="42367" x14ac:dyDescent="0.2"/>
    <row r="42368" x14ac:dyDescent="0.2"/>
    <row r="42369" x14ac:dyDescent="0.2"/>
    <row r="42370" x14ac:dyDescent="0.2"/>
    <row r="42371" x14ac:dyDescent="0.2"/>
    <row r="42372" x14ac:dyDescent="0.2"/>
    <row r="42373" x14ac:dyDescent="0.2"/>
    <row r="42374" x14ac:dyDescent="0.2"/>
    <row r="42375" x14ac:dyDescent="0.2"/>
    <row r="42376" x14ac:dyDescent="0.2"/>
    <row r="42377" x14ac:dyDescent="0.2"/>
    <row r="42378" x14ac:dyDescent="0.2"/>
    <row r="42379" x14ac:dyDescent="0.2"/>
    <row r="42380" x14ac:dyDescent="0.2"/>
    <row r="42381" x14ac:dyDescent="0.2"/>
    <row r="42382" x14ac:dyDescent="0.2"/>
    <row r="42383" x14ac:dyDescent="0.2"/>
    <row r="42384" x14ac:dyDescent="0.2"/>
    <row r="42385" x14ac:dyDescent="0.2"/>
    <row r="42386" x14ac:dyDescent="0.2"/>
    <row r="42387" x14ac:dyDescent="0.2"/>
    <row r="42388" x14ac:dyDescent="0.2"/>
    <row r="42389" x14ac:dyDescent="0.2"/>
    <row r="42390" x14ac:dyDescent="0.2"/>
    <row r="42391" x14ac:dyDescent="0.2"/>
    <row r="42392" x14ac:dyDescent="0.2"/>
    <row r="42393" x14ac:dyDescent="0.2"/>
    <row r="42394" x14ac:dyDescent="0.2"/>
    <row r="42395" x14ac:dyDescent="0.2"/>
    <row r="42396" x14ac:dyDescent="0.2"/>
    <row r="42397" x14ac:dyDescent="0.2"/>
    <row r="42398" x14ac:dyDescent="0.2"/>
    <row r="42399" x14ac:dyDescent="0.2"/>
    <row r="42400" x14ac:dyDescent="0.2"/>
    <row r="42401" x14ac:dyDescent="0.2"/>
    <row r="42402" x14ac:dyDescent="0.2"/>
    <row r="42403" x14ac:dyDescent="0.2"/>
    <row r="42404" x14ac:dyDescent="0.2"/>
    <row r="42405" x14ac:dyDescent="0.2"/>
    <row r="42406" x14ac:dyDescent="0.2"/>
    <row r="42407" x14ac:dyDescent="0.2"/>
    <row r="42408" x14ac:dyDescent="0.2"/>
    <row r="42409" x14ac:dyDescent="0.2"/>
    <row r="42410" x14ac:dyDescent="0.2"/>
    <row r="42411" x14ac:dyDescent="0.2"/>
    <row r="42412" x14ac:dyDescent="0.2"/>
    <row r="42413" x14ac:dyDescent="0.2"/>
    <row r="42414" x14ac:dyDescent="0.2"/>
    <row r="42415" x14ac:dyDescent="0.2"/>
    <row r="42416" x14ac:dyDescent="0.2"/>
    <row r="42417" x14ac:dyDescent="0.2"/>
    <row r="42418" x14ac:dyDescent="0.2"/>
    <row r="42419" x14ac:dyDescent="0.2"/>
    <row r="42420" x14ac:dyDescent="0.2"/>
    <row r="42421" x14ac:dyDescent="0.2"/>
    <row r="42422" x14ac:dyDescent="0.2"/>
    <row r="42423" x14ac:dyDescent="0.2"/>
    <row r="42424" x14ac:dyDescent="0.2"/>
    <row r="42425" x14ac:dyDescent="0.2"/>
    <row r="42426" x14ac:dyDescent="0.2"/>
    <row r="42427" x14ac:dyDescent="0.2"/>
    <row r="42428" x14ac:dyDescent="0.2"/>
    <row r="42429" x14ac:dyDescent="0.2"/>
    <row r="42430" x14ac:dyDescent="0.2"/>
    <row r="42431" x14ac:dyDescent="0.2"/>
    <row r="42432" x14ac:dyDescent="0.2"/>
    <row r="42433" x14ac:dyDescent="0.2"/>
    <row r="42434" x14ac:dyDescent="0.2"/>
    <row r="42435" x14ac:dyDescent="0.2"/>
    <row r="42436" x14ac:dyDescent="0.2"/>
    <row r="42437" x14ac:dyDescent="0.2"/>
    <row r="42438" x14ac:dyDescent="0.2"/>
    <row r="42439" x14ac:dyDescent="0.2"/>
    <row r="42440" x14ac:dyDescent="0.2"/>
    <row r="42441" x14ac:dyDescent="0.2"/>
    <row r="42442" x14ac:dyDescent="0.2"/>
    <row r="42443" x14ac:dyDescent="0.2"/>
    <row r="42444" x14ac:dyDescent="0.2"/>
    <row r="42445" x14ac:dyDescent="0.2"/>
    <row r="42446" x14ac:dyDescent="0.2"/>
    <row r="42447" x14ac:dyDescent="0.2"/>
    <row r="42448" x14ac:dyDescent="0.2"/>
    <row r="42449" x14ac:dyDescent="0.2"/>
    <row r="42450" x14ac:dyDescent="0.2"/>
    <row r="42451" x14ac:dyDescent="0.2"/>
    <row r="42452" x14ac:dyDescent="0.2"/>
    <row r="42453" x14ac:dyDescent="0.2"/>
    <row r="42454" x14ac:dyDescent="0.2"/>
    <row r="42455" x14ac:dyDescent="0.2"/>
    <row r="42456" x14ac:dyDescent="0.2"/>
    <row r="42457" x14ac:dyDescent="0.2"/>
    <row r="42458" x14ac:dyDescent="0.2"/>
    <row r="42459" x14ac:dyDescent="0.2"/>
    <row r="42460" x14ac:dyDescent="0.2"/>
    <row r="42461" x14ac:dyDescent="0.2"/>
    <row r="42462" x14ac:dyDescent="0.2"/>
    <row r="42463" x14ac:dyDescent="0.2"/>
    <row r="42464" x14ac:dyDescent="0.2"/>
    <row r="42465" x14ac:dyDescent="0.2"/>
    <row r="42466" x14ac:dyDescent="0.2"/>
    <row r="42467" x14ac:dyDescent="0.2"/>
    <row r="42468" x14ac:dyDescent="0.2"/>
    <row r="42469" x14ac:dyDescent="0.2"/>
    <row r="42470" x14ac:dyDescent="0.2"/>
    <row r="42471" x14ac:dyDescent="0.2"/>
    <row r="42472" x14ac:dyDescent="0.2"/>
    <row r="42473" x14ac:dyDescent="0.2"/>
    <row r="42474" x14ac:dyDescent="0.2"/>
    <row r="42475" x14ac:dyDescent="0.2"/>
    <row r="42476" x14ac:dyDescent="0.2"/>
    <row r="42477" x14ac:dyDescent="0.2"/>
    <row r="42478" x14ac:dyDescent="0.2"/>
    <row r="42479" x14ac:dyDescent="0.2"/>
    <row r="42480" x14ac:dyDescent="0.2"/>
    <row r="42481" x14ac:dyDescent="0.2"/>
    <row r="42482" x14ac:dyDescent="0.2"/>
    <row r="42483" x14ac:dyDescent="0.2"/>
    <row r="42484" x14ac:dyDescent="0.2"/>
    <row r="42485" x14ac:dyDescent="0.2"/>
    <row r="42486" x14ac:dyDescent="0.2"/>
    <row r="42487" x14ac:dyDescent="0.2"/>
    <row r="42488" x14ac:dyDescent="0.2"/>
    <row r="42489" x14ac:dyDescent="0.2"/>
    <row r="42490" x14ac:dyDescent="0.2"/>
    <row r="42491" x14ac:dyDescent="0.2"/>
    <row r="42492" x14ac:dyDescent="0.2"/>
    <row r="42493" x14ac:dyDescent="0.2"/>
    <row r="42494" x14ac:dyDescent="0.2"/>
    <row r="42495" x14ac:dyDescent="0.2"/>
    <row r="42496" x14ac:dyDescent="0.2"/>
    <row r="42497" x14ac:dyDescent="0.2"/>
    <row r="42498" x14ac:dyDescent="0.2"/>
    <row r="42499" x14ac:dyDescent="0.2"/>
    <row r="42500" x14ac:dyDescent="0.2"/>
    <row r="42501" x14ac:dyDescent="0.2"/>
    <row r="42502" x14ac:dyDescent="0.2"/>
    <row r="42503" x14ac:dyDescent="0.2"/>
    <row r="42504" x14ac:dyDescent="0.2"/>
    <row r="42505" x14ac:dyDescent="0.2"/>
    <row r="42506" x14ac:dyDescent="0.2"/>
    <row r="42507" x14ac:dyDescent="0.2"/>
    <row r="42508" x14ac:dyDescent="0.2"/>
    <row r="42509" x14ac:dyDescent="0.2"/>
    <row r="42510" x14ac:dyDescent="0.2"/>
    <row r="42511" x14ac:dyDescent="0.2"/>
    <row r="42512" x14ac:dyDescent="0.2"/>
    <row r="42513" x14ac:dyDescent="0.2"/>
    <row r="42514" x14ac:dyDescent="0.2"/>
    <row r="42515" x14ac:dyDescent="0.2"/>
    <row r="42516" x14ac:dyDescent="0.2"/>
    <row r="42517" x14ac:dyDescent="0.2"/>
    <row r="42518" x14ac:dyDescent="0.2"/>
    <row r="42519" x14ac:dyDescent="0.2"/>
    <row r="42520" x14ac:dyDescent="0.2"/>
    <row r="42521" x14ac:dyDescent="0.2"/>
    <row r="42522" x14ac:dyDescent="0.2"/>
    <row r="42523" x14ac:dyDescent="0.2"/>
    <row r="42524" x14ac:dyDescent="0.2"/>
    <row r="42525" x14ac:dyDescent="0.2"/>
    <row r="42526" x14ac:dyDescent="0.2"/>
    <row r="42527" x14ac:dyDescent="0.2"/>
    <row r="42528" x14ac:dyDescent="0.2"/>
    <row r="42529" x14ac:dyDescent="0.2"/>
    <row r="42530" x14ac:dyDescent="0.2"/>
    <row r="42531" x14ac:dyDescent="0.2"/>
    <row r="42532" x14ac:dyDescent="0.2"/>
    <row r="42533" x14ac:dyDescent="0.2"/>
    <row r="42534" x14ac:dyDescent="0.2"/>
    <row r="42535" x14ac:dyDescent="0.2"/>
    <row r="42536" x14ac:dyDescent="0.2"/>
    <row r="42537" x14ac:dyDescent="0.2"/>
    <row r="42538" x14ac:dyDescent="0.2"/>
    <row r="42539" x14ac:dyDescent="0.2"/>
    <row r="42540" x14ac:dyDescent="0.2"/>
    <row r="42541" x14ac:dyDescent="0.2"/>
    <row r="42542" x14ac:dyDescent="0.2"/>
    <row r="42543" x14ac:dyDescent="0.2"/>
    <row r="42544" x14ac:dyDescent="0.2"/>
    <row r="42545" x14ac:dyDescent="0.2"/>
    <row r="42546" x14ac:dyDescent="0.2"/>
    <row r="42547" x14ac:dyDescent="0.2"/>
    <row r="42548" x14ac:dyDescent="0.2"/>
    <row r="42549" x14ac:dyDescent="0.2"/>
    <row r="42550" x14ac:dyDescent="0.2"/>
    <row r="42551" x14ac:dyDescent="0.2"/>
    <row r="42552" x14ac:dyDescent="0.2"/>
    <row r="42553" x14ac:dyDescent="0.2"/>
    <row r="42554" x14ac:dyDescent="0.2"/>
    <row r="42555" x14ac:dyDescent="0.2"/>
    <row r="42556" x14ac:dyDescent="0.2"/>
    <row r="42557" x14ac:dyDescent="0.2"/>
    <row r="42558" x14ac:dyDescent="0.2"/>
    <row r="42559" x14ac:dyDescent="0.2"/>
    <row r="42560" x14ac:dyDescent="0.2"/>
    <row r="42561" x14ac:dyDescent="0.2"/>
    <row r="42562" x14ac:dyDescent="0.2"/>
    <row r="42563" x14ac:dyDescent="0.2"/>
    <row r="42564" x14ac:dyDescent="0.2"/>
    <row r="42565" x14ac:dyDescent="0.2"/>
    <row r="42566" x14ac:dyDescent="0.2"/>
    <row r="42567" x14ac:dyDescent="0.2"/>
    <row r="42568" x14ac:dyDescent="0.2"/>
    <row r="42569" x14ac:dyDescent="0.2"/>
    <row r="42570" x14ac:dyDescent="0.2"/>
    <row r="42571" x14ac:dyDescent="0.2"/>
    <row r="42572" x14ac:dyDescent="0.2"/>
    <row r="42573" x14ac:dyDescent="0.2"/>
    <row r="42574" x14ac:dyDescent="0.2"/>
    <row r="42575" x14ac:dyDescent="0.2"/>
    <row r="42576" x14ac:dyDescent="0.2"/>
    <row r="42577" x14ac:dyDescent="0.2"/>
    <row r="42578" x14ac:dyDescent="0.2"/>
    <row r="42579" x14ac:dyDescent="0.2"/>
    <row r="42580" x14ac:dyDescent="0.2"/>
    <row r="42581" x14ac:dyDescent="0.2"/>
    <row r="42582" x14ac:dyDescent="0.2"/>
    <row r="42583" x14ac:dyDescent="0.2"/>
    <row r="42584" x14ac:dyDescent="0.2"/>
    <row r="42585" x14ac:dyDescent="0.2"/>
    <row r="42586" x14ac:dyDescent="0.2"/>
    <row r="42587" x14ac:dyDescent="0.2"/>
    <row r="42588" x14ac:dyDescent="0.2"/>
    <row r="42589" x14ac:dyDescent="0.2"/>
    <row r="42590" x14ac:dyDescent="0.2"/>
    <row r="42591" x14ac:dyDescent="0.2"/>
    <row r="42592" x14ac:dyDescent="0.2"/>
    <row r="42593" x14ac:dyDescent="0.2"/>
    <row r="42594" x14ac:dyDescent="0.2"/>
    <row r="42595" x14ac:dyDescent="0.2"/>
    <row r="42596" x14ac:dyDescent="0.2"/>
    <row r="42597" x14ac:dyDescent="0.2"/>
    <row r="42598" x14ac:dyDescent="0.2"/>
    <row r="42599" x14ac:dyDescent="0.2"/>
    <row r="42600" x14ac:dyDescent="0.2"/>
    <row r="42601" x14ac:dyDescent="0.2"/>
    <row r="42602" x14ac:dyDescent="0.2"/>
    <row r="42603" x14ac:dyDescent="0.2"/>
    <row r="42604" x14ac:dyDescent="0.2"/>
    <row r="42605" x14ac:dyDescent="0.2"/>
    <row r="42606" x14ac:dyDescent="0.2"/>
    <row r="42607" x14ac:dyDescent="0.2"/>
    <row r="42608" x14ac:dyDescent="0.2"/>
    <row r="42609" x14ac:dyDescent="0.2"/>
    <row r="42610" x14ac:dyDescent="0.2"/>
    <row r="42611" x14ac:dyDescent="0.2"/>
    <row r="42612" x14ac:dyDescent="0.2"/>
    <row r="42613" x14ac:dyDescent="0.2"/>
    <row r="42614" x14ac:dyDescent="0.2"/>
    <row r="42615" x14ac:dyDescent="0.2"/>
    <row r="42616" x14ac:dyDescent="0.2"/>
    <row r="42617" x14ac:dyDescent="0.2"/>
    <row r="42618" x14ac:dyDescent="0.2"/>
    <row r="42619" x14ac:dyDescent="0.2"/>
    <row r="42620" x14ac:dyDescent="0.2"/>
    <row r="42621" x14ac:dyDescent="0.2"/>
    <row r="42622" x14ac:dyDescent="0.2"/>
    <row r="42623" x14ac:dyDescent="0.2"/>
    <row r="42624" x14ac:dyDescent="0.2"/>
    <row r="42625" x14ac:dyDescent="0.2"/>
    <row r="42626" x14ac:dyDescent="0.2"/>
    <row r="42627" x14ac:dyDescent="0.2"/>
    <row r="42628" x14ac:dyDescent="0.2"/>
    <row r="42629" x14ac:dyDescent="0.2"/>
    <row r="42630" x14ac:dyDescent="0.2"/>
    <row r="42631" x14ac:dyDescent="0.2"/>
    <row r="42632" x14ac:dyDescent="0.2"/>
    <row r="42633" x14ac:dyDescent="0.2"/>
    <row r="42634" x14ac:dyDescent="0.2"/>
    <row r="42635" x14ac:dyDescent="0.2"/>
    <row r="42636" x14ac:dyDescent="0.2"/>
    <row r="42637" x14ac:dyDescent="0.2"/>
    <row r="42638" x14ac:dyDescent="0.2"/>
    <row r="42639" x14ac:dyDescent="0.2"/>
    <row r="42640" x14ac:dyDescent="0.2"/>
    <row r="42641" x14ac:dyDescent="0.2"/>
    <row r="42642" x14ac:dyDescent="0.2"/>
    <row r="42643" x14ac:dyDescent="0.2"/>
    <row r="42644" x14ac:dyDescent="0.2"/>
    <row r="42645" x14ac:dyDescent="0.2"/>
    <row r="42646" x14ac:dyDescent="0.2"/>
    <row r="42647" x14ac:dyDescent="0.2"/>
    <row r="42648" x14ac:dyDescent="0.2"/>
    <row r="42649" x14ac:dyDescent="0.2"/>
    <row r="42650" x14ac:dyDescent="0.2"/>
    <row r="42651" x14ac:dyDescent="0.2"/>
    <row r="42652" x14ac:dyDescent="0.2"/>
    <row r="42653" x14ac:dyDescent="0.2"/>
    <row r="42654" x14ac:dyDescent="0.2"/>
    <row r="42655" x14ac:dyDescent="0.2"/>
    <row r="42656" x14ac:dyDescent="0.2"/>
    <row r="42657" x14ac:dyDescent="0.2"/>
    <row r="42658" x14ac:dyDescent="0.2"/>
    <row r="42659" x14ac:dyDescent="0.2"/>
    <row r="42660" x14ac:dyDescent="0.2"/>
    <row r="42661" x14ac:dyDescent="0.2"/>
    <row r="42662" x14ac:dyDescent="0.2"/>
    <row r="42663" x14ac:dyDescent="0.2"/>
    <row r="42664" x14ac:dyDescent="0.2"/>
    <row r="42665" x14ac:dyDescent="0.2"/>
    <row r="42666" x14ac:dyDescent="0.2"/>
    <row r="42667" x14ac:dyDescent="0.2"/>
    <row r="42668" x14ac:dyDescent="0.2"/>
    <row r="42669" x14ac:dyDescent="0.2"/>
    <row r="42670" x14ac:dyDescent="0.2"/>
    <row r="42671" x14ac:dyDescent="0.2"/>
    <row r="42672" x14ac:dyDescent="0.2"/>
    <row r="42673" x14ac:dyDescent="0.2"/>
    <row r="42674" x14ac:dyDescent="0.2"/>
    <row r="42675" x14ac:dyDescent="0.2"/>
    <row r="42676" x14ac:dyDescent="0.2"/>
    <row r="42677" x14ac:dyDescent="0.2"/>
    <row r="42678" x14ac:dyDescent="0.2"/>
    <row r="42679" x14ac:dyDescent="0.2"/>
    <row r="42680" x14ac:dyDescent="0.2"/>
    <row r="42681" x14ac:dyDescent="0.2"/>
    <row r="42682" x14ac:dyDescent="0.2"/>
    <row r="42683" x14ac:dyDescent="0.2"/>
    <row r="42684" x14ac:dyDescent="0.2"/>
    <row r="42685" x14ac:dyDescent="0.2"/>
    <row r="42686" x14ac:dyDescent="0.2"/>
    <row r="42687" x14ac:dyDescent="0.2"/>
    <row r="42688" x14ac:dyDescent="0.2"/>
    <row r="42689" x14ac:dyDescent="0.2"/>
    <row r="42690" x14ac:dyDescent="0.2"/>
    <row r="42691" x14ac:dyDescent="0.2"/>
    <row r="42692" x14ac:dyDescent="0.2"/>
    <row r="42693" x14ac:dyDescent="0.2"/>
    <row r="42694" x14ac:dyDescent="0.2"/>
    <row r="42695" x14ac:dyDescent="0.2"/>
    <row r="42696" x14ac:dyDescent="0.2"/>
    <row r="42697" x14ac:dyDescent="0.2"/>
    <row r="42698" x14ac:dyDescent="0.2"/>
    <row r="42699" x14ac:dyDescent="0.2"/>
    <row r="42700" x14ac:dyDescent="0.2"/>
    <row r="42701" x14ac:dyDescent="0.2"/>
    <row r="42702" x14ac:dyDescent="0.2"/>
    <row r="42703" x14ac:dyDescent="0.2"/>
    <row r="42704" x14ac:dyDescent="0.2"/>
    <row r="42705" x14ac:dyDescent="0.2"/>
    <row r="42706" x14ac:dyDescent="0.2"/>
    <row r="42707" x14ac:dyDescent="0.2"/>
    <row r="42708" x14ac:dyDescent="0.2"/>
    <row r="42709" x14ac:dyDescent="0.2"/>
    <row r="42710" x14ac:dyDescent="0.2"/>
    <row r="42711" x14ac:dyDescent="0.2"/>
    <row r="42712" x14ac:dyDescent="0.2"/>
    <row r="42713" x14ac:dyDescent="0.2"/>
    <row r="42714" x14ac:dyDescent="0.2"/>
    <row r="42715" x14ac:dyDescent="0.2"/>
    <row r="42716" x14ac:dyDescent="0.2"/>
    <row r="42717" x14ac:dyDescent="0.2"/>
    <row r="42718" x14ac:dyDescent="0.2"/>
    <row r="42719" x14ac:dyDescent="0.2"/>
    <row r="42720" x14ac:dyDescent="0.2"/>
    <row r="42721" x14ac:dyDescent="0.2"/>
    <row r="42722" x14ac:dyDescent="0.2"/>
    <row r="42723" x14ac:dyDescent="0.2"/>
    <row r="42724" x14ac:dyDescent="0.2"/>
    <row r="42725" x14ac:dyDescent="0.2"/>
    <row r="42726" x14ac:dyDescent="0.2"/>
    <row r="42727" x14ac:dyDescent="0.2"/>
    <row r="42728" x14ac:dyDescent="0.2"/>
    <row r="42729" x14ac:dyDescent="0.2"/>
    <row r="42730" x14ac:dyDescent="0.2"/>
    <row r="42731" x14ac:dyDescent="0.2"/>
    <row r="42732" x14ac:dyDescent="0.2"/>
    <row r="42733" x14ac:dyDescent="0.2"/>
    <row r="42734" x14ac:dyDescent="0.2"/>
    <row r="42735" x14ac:dyDescent="0.2"/>
    <row r="42736" x14ac:dyDescent="0.2"/>
    <row r="42737" x14ac:dyDescent="0.2"/>
    <row r="42738" x14ac:dyDescent="0.2"/>
    <row r="42739" x14ac:dyDescent="0.2"/>
    <row r="42740" x14ac:dyDescent="0.2"/>
    <row r="42741" x14ac:dyDescent="0.2"/>
    <row r="42742" x14ac:dyDescent="0.2"/>
    <row r="42743" x14ac:dyDescent="0.2"/>
    <row r="42744" x14ac:dyDescent="0.2"/>
    <row r="42745" x14ac:dyDescent="0.2"/>
    <row r="42746" x14ac:dyDescent="0.2"/>
    <row r="42747" x14ac:dyDescent="0.2"/>
    <row r="42748" x14ac:dyDescent="0.2"/>
    <row r="42749" x14ac:dyDescent="0.2"/>
    <row r="42750" x14ac:dyDescent="0.2"/>
    <row r="42751" x14ac:dyDescent="0.2"/>
    <row r="42752" x14ac:dyDescent="0.2"/>
    <row r="42753" x14ac:dyDescent="0.2"/>
    <row r="42754" x14ac:dyDescent="0.2"/>
    <row r="42755" x14ac:dyDescent="0.2"/>
    <row r="42756" x14ac:dyDescent="0.2"/>
    <row r="42757" x14ac:dyDescent="0.2"/>
    <row r="42758" x14ac:dyDescent="0.2"/>
    <row r="42759" x14ac:dyDescent="0.2"/>
    <row r="42760" x14ac:dyDescent="0.2"/>
    <row r="42761" x14ac:dyDescent="0.2"/>
    <row r="42762" x14ac:dyDescent="0.2"/>
    <row r="42763" x14ac:dyDescent="0.2"/>
    <row r="42764" x14ac:dyDescent="0.2"/>
    <row r="42765" x14ac:dyDescent="0.2"/>
    <row r="42766" x14ac:dyDescent="0.2"/>
    <row r="42767" x14ac:dyDescent="0.2"/>
    <row r="42768" x14ac:dyDescent="0.2"/>
    <row r="42769" x14ac:dyDescent="0.2"/>
    <row r="42770" x14ac:dyDescent="0.2"/>
    <row r="42771" x14ac:dyDescent="0.2"/>
    <row r="42772" x14ac:dyDescent="0.2"/>
    <row r="42773" x14ac:dyDescent="0.2"/>
    <row r="42774" x14ac:dyDescent="0.2"/>
    <row r="42775" x14ac:dyDescent="0.2"/>
    <row r="42776" x14ac:dyDescent="0.2"/>
    <row r="42777" x14ac:dyDescent="0.2"/>
    <row r="42778" x14ac:dyDescent="0.2"/>
    <row r="42779" x14ac:dyDescent="0.2"/>
    <row r="42780" x14ac:dyDescent="0.2"/>
    <row r="42781" x14ac:dyDescent="0.2"/>
    <row r="42782" x14ac:dyDescent="0.2"/>
    <row r="42783" x14ac:dyDescent="0.2"/>
    <row r="42784" x14ac:dyDescent="0.2"/>
    <row r="42785" x14ac:dyDescent="0.2"/>
    <row r="42786" x14ac:dyDescent="0.2"/>
    <row r="42787" x14ac:dyDescent="0.2"/>
    <row r="42788" x14ac:dyDescent="0.2"/>
    <row r="42789" x14ac:dyDescent="0.2"/>
    <row r="42790" x14ac:dyDescent="0.2"/>
    <row r="42791" x14ac:dyDescent="0.2"/>
    <row r="42792" x14ac:dyDescent="0.2"/>
    <row r="42793" x14ac:dyDescent="0.2"/>
    <row r="42794" x14ac:dyDescent="0.2"/>
    <row r="42795" x14ac:dyDescent="0.2"/>
    <row r="42796" x14ac:dyDescent="0.2"/>
    <row r="42797" x14ac:dyDescent="0.2"/>
    <row r="42798" x14ac:dyDescent="0.2"/>
    <row r="42799" x14ac:dyDescent="0.2"/>
    <row r="42800" x14ac:dyDescent="0.2"/>
    <row r="42801" x14ac:dyDescent="0.2"/>
    <row r="42802" x14ac:dyDescent="0.2"/>
    <row r="42803" x14ac:dyDescent="0.2"/>
    <row r="42804" x14ac:dyDescent="0.2"/>
    <row r="42805" x14ac:dyDescent="0.2"/>
    <row r="42806" x14ac:dyDescent="0.2"/>
    <row r="42807" x14ac:dyDescent="0.2"/>
    <row r="42808" x14ac:dyDescent="0.2"/>
    <row r="42809" x14ac:dyDescent="0.2"/>
    <row r="42810" x14ac:dyDescent="0.2"/>
    <row r="42811" x14ac:dyDescent="0.2"/>
    <row r="42812" x14ac:dyDescent="0.2"/>
    <row r="42813" x14ac:dyDescent="0.2"/>
    <row r="42814" x14ac:dyDescent="0.2"/>
    <row r="42815" x14ac:dyDescent="0.2"/>
    <row r="42816" x14ac:dyDescent="0.2"/>
    <row r="42817" x14ac:dyDescent="0.2"/>
    <row r="42818" x14ac:dyDescent="0.2"/>
    <row r="42819" x14ac:dyDescent="0.2"/>
    <row r="42820" x14ac:dyDescent="0.2"/>
    <row r="42821" x14ac:dyDescent="0.2"/>
    <row r="42822" x14ac:dyDescent="0.2"/>
    <row r="42823" x14ac:dyDescent="0.2"/>
    <row r="42824" x14ac:dyDescent="0.2"/>
    <row r="42825" x14ac:dyDescent="0.2"/>
    <row r="42826" x14ac:dyDescent="0.2"/>
    <row r="42827" x14ac:dyDescent="0.2"/>
    <row r="42828" x14ac:dyDescent="0.2"/>
    <row r="42829" x14ac:dyDescent="0.2"/>
    <row r="42830" x14ac:dyDescent="0.2"/>
    <row r="42831" x14ac:dyDescent="0.2"/>
    <row r="42832" x14ac:dyDescent="0.2"/>
    <row r="42833" x14ac:dyDescent="0.2"/>
    <row r="42834" x14ac:dyDescent="0.2"/>
    <row r="42835" x14ac:dyDescent="0.2"/>
    <row r="42836" x14ac:dyDescent="0.2"/>
    <row r="42837" x14ac:dyDescent="0.2"/>
    <row r="42838" x14ac:dyDescent="0.2"/>
    <row r="42839" x14ac:dyDescent="0.2"/>
    <row r="42840" x14ac:dyDescent="0.2"/>
    <row r="42841" x14ac:dyDescent="0.2"/>
    <row r="42842" x14ac:dyDescent="0.2"/>
    <row r="42843" x14ac:dyDescent="0.2"/>
    <row r="42844" x14ac:dyDescent="0.2"/>
    <row r="42845" x14ac:dyDescent="0.2"/>
    <row r="42846" x14ac:dyDescent="0.2"/>
    <row r="42847" x14ac:dyDescent="0.2"/>
    <row r="42848" x14ac:dyDescent="0.2"/>
    <row r="42849" x14ac:dyDescent="0.2"/>
    <row r="42850" x14ac:dyDescent="0.2"/>
    <row r="42851" x14ac:dyDescent="0.2"/>
    <row r="42852" x14ac:dyDescent="0.2"/>
    <row r="42853" x14ac:dyDescent="0.2"/>
    <row r="42854" x14ac:dyDescent="0.2"/>
    <row r="42855" x14ac:dyDescent="0.2"/>
    <row r="42856" x14ac:dyDescent="0.2"/>
    <row r="42857" x14ac:dyDescent="0.2"/>
    <row r="42858" x14ac:dyDescent="0.2"/>
    <row r="42859" x14ac:dyDescent="0.2"/>
    <row r="42860" x14ac:dyDescent="0.2"/>
    <row r="42861" x14ac:dyDescent="0.2"/>
    <row r="42862" x14ac:dyDescent="0.2"/>
    <row r="42863" x14ac:dyDescent="0.2"/>
    <row r="42864" x14ac:dyDescent="0.2"/>
    <row r="42865" x14ac:dyDescent="0.2"/>
    <row r="42866" x14ac:dyDescent="0.2"/>
    <row r="42867" x14ac:dyDescent="0.2"/>
    <row r="42868" x14ac:dyDescent="0.2"/>
    <row r="42869" x14ac:dyDescent="0.2"/>
    <row r="42870" x14ac:dyDescent="0.2"/>
    <row r="42871" x14ac:dyDescent="0.2"/>
    <row r="42872" x14ac:dyDescent="0.2"/>
    <row r="42873" x14ac:dyDescent="0.2"/>
    <row r="42874" x14ac:dyDescent="0.2"/>
    <row r="42875" x14ac:dyDescent="0.2"/>
    <row r="42876" x14ac:dyDescent="0.2"/>
    <row r="42877" x14ac:dyDescent="0.2"/>
    <row r="42878" x14ac:dyDescent="0.2"/>
    <row r="42879" x14ac:dyDescent="0.2"/>
    <row r="42880" x14ac:dyDescent="0.2"/>
    <row r="42881" x14ac:dyDescent="0.2"/>
    <row r="42882" x14ac:dyDescent="0.2"/>
    <row r="42883" x14ac:dyDescent="0.2"/>
    <row r="42884" x14ac:dyDescent="0.2"/>
    <row r="42885" x14ac:dyDescent="0.2"/>
    <row r="42886" x14ac:dyDescent="0.2"/>
    <row r="42887" x14ac:dyDescent="0.2"/>
    <row r="42888" x14ac:dyDescent="0.2"/>
    <row r="42889" x14ac:dyDescent="0.2"/>
    <row r="42890" x14ac:dyDescent="0.2"/>
    <row r="42891" x14ac:dyDescent="0.2"/>
    <row r="42892" x14ac:dyDescent="0.2"/>
    <row r="42893" x14ac:dyDescent="0.2"/>
    <row r="42894" x14ac:dyDescent="0.2"/>
    <row r="42895" x14ac:dyDescent="0.2"/>
    <row r="42896" x14ac:dyDescent="0.2"/>
    <row r="42897" x14ac:dyDescent="0.2"/>
    <row r="42898" x14ac:dyDescent="0.2"/>
    <row r="42899" x14ac:dyDescent="0.2"/>
    <row r="42900" x14ac:dyDescent="0.2"/>
    <row r="42901" x14ac:dyDescent="0.2"/>
    <row r="42902" x14ac:dyDescent="0.2"/>
    <row r="42903" x14ac:dyDescent="0.2"/>
    <row r="42904" x14ac:dyDescent="0.2"/>
    <row r="42905" x14ac:dyDescent="0.2"/>
    <row r="42906" x14ac:dyDescent="0.2"/>
    <row r="42907" x14ac:dyDescent="0.2"/>
    <row r="42908" x14ac:dyDescent="0.2"/>
    <row r="42909" x14ac:dyDescent="0.2"/>
    <row r="42910" x14ac:dyDescent="0.2"/>
    <row r="42911" x14ac:dyDescent="0.2"/>
    <row r="42912" x14ac:dyDescent="0.2"/>
    <row r="42913" x14ac:dyDescent="0.2"/>
    <row r="42914" x14ac:dyDescent="0.2"/>
    <row r="42915" x14ac:dyDescent="0.2"/>
    <row r="42916" x14ac:dyDescent="0.2"/>
    <row r="42917" x14ac:dyDescent="0.2"/>
    <row r="42918" x14ac:dyDescent="0.2"/>
    <row r="42919" x14ac:dyDescent="0.2"/>
    <row r="42920" x14ac:dyDescent="0.2"/>
    <row r="42921" x14ac:dyDescent="0.2"/>
    <row r="42922" x14ac:dyDescent="0.2"/>
    <row r="42923" x14ac:dyDescent="0.2"/>
    <row r="42924" x14ac:dyDescent="0.2"/>
    <row r="42925" x14ac:dyDescent="0.2"/>
    <row r="42926" x14ac:dyDescent="0.2"/>
    <row r="42927" x14ac:dyDescent="0.2"/>
    <row r="42928" x14ac:dyDescent="0.2"/>
    <row r="42929" x14ac:dyDescent="0.2"/>
    <row r="42930" x14ac:dyDescent="0.2"/>
    <row r="42931" x14ac:dyDescent="0.2"/>
    <row r="42932" x14ac:dyDescent="0.2"/>
    <row r="42933" x14ac:dyDescent="0.2"/>
    <row r="42934" x14ac:dyDescent="0.2"/>
    <row r="42935" x14ac:dyDescent="0.2"/>
    <row r="42936" x14ac:dyDescent="0.2"/>
    <row r="42937" x14ac:dyDescent="0.2"/>
    <row r="42938" x14ac:dyDescent="0.2"/>
    <row r="42939" x14ac:dyDescent="0.2"/>
    <row r="42940" x14ac:dyDescent="0.2"/>
    <row r="42941" x14ac:dyDescent="0.2"/>
    <row r="42942" x14ac:dyDescent="0.2"/>
    <row r="42943" x14ac:dyDescent="0.2"/>
    <row r="42944" x14ac:dyDescent="0.2"/>
    <row r="42945" x14ac:dyDescent="0.2"/>
    <row r="42946" x14ac:dyDescent="0.2"/>
    <row r="42947" x14ac:dyDescent="0.2"/>
    <row r="42948" x14ac:dyDescent="0.2"/>
    <row r="42949" x14ac:dyDescent="0.2"/>
    <row r="42950" x14ac:dyDescent="0.2"/>
    <row r="42951" x14ac:dyDescent="0.2"/>
    <row r="42952" x14ac:dyDescent="0.2"/>
    <row r="42953" x14ac:dyDescent="0.2"/>
    <row r="42954" x14ac:dyDescent="0.2"/>
    <row r="42955" x14ac:dyDescent="0.2"/>
    <row r="42956" x14ac:dyDescent="0.2"/>
    <row r="42957" x14ac:dyDescent="0.2"/>
    <row r="42958" x14ac:dyDescent="0.2"/>
    <row r="42959" x14ac:dyDescent="0.2"/>
    <row r="42960" x14ac:dyDescent="0.2"/>
    <row r="42961" x14ac:dyDescent="0.2"/>
    <row r="42962" x14ac:dyDescent="0.2"/>
    <row r="42963" x14ac:dyDescent="0.2"/>
    <row r="42964" x14ac:dyDescent="0.2"/>
    <row r="42965" x14ac:dyDescent="0.2"/>
    <row r="42966" x14ac:dyDescent="0.2"/>
    <row r="42967" x14ac:dyDescent="0.2"/>
    <row r="42968" x14ac:dyDescent="0.2"/>
    <row r="42969" x14ac:dyDescent="0.2"/>
    <row r="42970" x14ac:dyDescent="0.2"/>
    <row r="42971" x14ac:dyDescent="0.2"/>
    <row r="42972" x14ac:dyDescent="0.2"/>
    <row r="42973" x14ac:dyDescent="0.2"/>
    <row r="42974" x14ac:dyDescent="0.2"/>
    <row r="42975" x14ac:dyDescent="0.2"/>
    <row r="42976" x14ac:dyDescent="0.2"/>
    <row r="42977" x14ac:dyDescent="0.2"/>
    <row r="42978" x14ac:dyDescent="0.2"/>
    <row r="42979" x14ac:dyDescent="0.2"/>
    <row r="42980" x14ac:dyDescent="0.2"/>
    <row r="42981" x14ac:dyDescent="0.2"/>
    <row r="42982" x14ac:dyDescent="0.2"/>
    <row r="42983" x14ac:dyDescent="0.2"/>
    <row r="42984" x14ac:dyDescent="0.2"/>
    <row r="42985" x14ac:dyDescent="0.2"/>
    <row r="42986" x14ac:dyDescent="0.2"/>
    <row r="42987" x14ac:dyDescent="0.2"/>
    <row r="42988" x14ac:dyDescent="0.2"/>
    <row r="42989" x14ac:dyDescent="0.2"/>
    <row r="42990" x14ac:dyDescent="0.2"/>
    <row r="42991" x14ac:dyDescent="0.2"/>
    <row r="42992" x14ac:dyDescent="0.2"/>
    <row r="42993" x14ac:dyDescent="0.2"/>
    <row r="42994" x14ac:dyDescent="0.2"/>
    <row r="42995" x14ac:dyDescent="0.2"/>
    <row r="42996" x14ac:dyDescent="0.2"/>
    <row r="42997" x14ac:dyDescent="0.2"/>
    <row r="42998" x14ac:dyDescent="0.2"/>
    <row r="42999" x14ac:dyDescent="0.2"/>
    <row r="43000" x14ac:dyDescent="0.2"/>
    <row r="43001" x14ac:dyDescent="0.2"/>
    <row r="43002" x14ac:dyDescent="0.2"/>
    <row r="43003" x14ac:dyDescent="0.2"/>
    <row r="43004" x14ac:dyDescent="0.2"/>
    <row r="43005" x14ac:dyDescent="0.2"/>
    <row r="43006" x14ac:dyDescent="0.2"/>
    <row r="43007" x14ac:dyDescent="0.2"/>
    <row r="43008" x14ac:dyDescent="0.2"/>
    <row r="43009" x14ac:dyDescent="0.2"/>
    <row r="43010" x14ac:dyDescent="0.2"/>
    <row r="43011" x14ac:dyDescent="0.2"/>
    <row r="43012" x14ac:dyDescent="0.2"/>
    <row r="43013" x14ac:dyDescent="0.2"/>
    <row r="43014" x14ac:dyDescent="0.2"/>
    <row r="43015" x14ac:dyDescent="0.2"/>
    <row r="43016" x14ac:dyDescent="0.2"/>
    <row r="43017" x14ac:dyDescent="0.2"/>
    <row r="43018" x14ac:dyDescent="0.2"/>
    <row r="43019" x14ac:dyDescent="0.2"/>
    <row r="43020" x14ac:dyDescent="0.2"/>
    <row r="43021" x14ac:dyDescent="0.2"/>
    <row r="43022" x14ac:dyDescent="0.2"/>
    <row r="43023" x14ac:dyDescent="0.2"/>
    <row r="43024" x14ac:dyDescent="0.2"/>
    <row r="43025" x14ac:dyDescent="0.2"/>
    <row r="43026" x14ac:dyDescent="0.2"/>
    <row r="43027" x14ac:dyDescent="0.2"/>
    <row r="43028" x14ac:dyDescent="0.2"/>
    <row r="43029" x14ac:dyDescent="0.2"/>
    <row r="43030" x14ac:dyDescent="0.2"/>
    <row r="43031" x14ac:dyDescent="0.2"/>
    <row r="43032" x14ac:dyDescent="0.2"/>
    <row r="43033" x14ac:dyDescent="0.2"/>
    <row r="43034" x14ac:dyDescent="0.2"/>
    <row r="43035" x14ac:dyDescent="0.2"/>
    <row r="43036" x14ac:dyDescent="0.2"/>
    <row r="43037" x14ac:dyDescent="0.2"/>
    <row r="43038" x14ac:dyDescent="0.2"/>
    <row r="43039" x14ac:dyDescent="0.2"/>
    <row r="43040" x14ac:dyDescent="0.2"/>
    <row r="43041" x14ac:dyDescent="0.2"/>
    <row r="43042" x14ac:dyDescent="0.2"/>
    <row r="43043" x14ac:dyDescent="0.2"/>
    <row r="43044" x14ac:dyDescent="0.2"/>
    <row r="43045" x14ac:dyDescent="0.2"/>
    <row r="43046" x14ac:dyDescent="0.2"/>
    <row r="43047" x14ac:dyDescent="0.2"/>
    <row r="43048" x14ac:dyDescent="0.2"/>
    <row r="43049" x14ac:dyDescent="0.2"/>
    <row r="43050" x14ac:dyDescent="0.2"/>
    <row r="43051" x14ac:dyDescent="0.2"/>
    <row r="43052" x14ac:dyDescent="0.2"/>
    <row r="43053" x14ac:dyDescent="0.2"/>
    <row r="43054" x14ac:dyDescent="0.2"/>
    <row r="43055" x14ac:dyDescent="0.2"/>
    <row r="43056" x14ac:dyDescent="0.2"/>
    <row r="43057" x14ac:dyDescent="0.2"/>
    <row r="43058" x14ac:dyDescent="0.2"/>
    <row r="43059" x14ac:dyDescent="0.2"/>
    <row r="43060" x14ac:dyDescent="0.2"/>
    <row r="43061" x14ac:dyDescent="0.2"/>
    <row r="43062" x14ac:dyDescent="0.2"/>
    <row r="43063" x14ac:dyDescent="0.2"/>
    <row r="43064" x14ac:dyDescent="0.2"/>
    <row r="43065" x14ac:dyDescent="0.2"/>
    <row r="43066" x14ac:dyDescent="0.2"/>
    <row r="43067" x14ac:dyDescent="0.2"/>
    <row r="43068" x14ac:dyDescent="0.2"/>
    <row r="43069" x14ac:dyDescent="0.2"/>
    <row r="43070" x14ac:dyDescent="0.2"/>
    <row r="43071" x14ac:dyDescent="0.2"/>
    <row r="43072" x14ac:dyDescent="0.2"/>
    <row r="43073" x14ac:dyDescent="0.2"/>
    <row r="43074" x14ac:dyDescent="0.2"/>
    <row r="43075" x14ac:dyDescent="0.2"/>
    <row r="43076" x14ac:dyDescent="0.2"/>
    <row r="43077" x14ac:dyDescent="0.2"/>
    <row r="43078" x14ac:dyDescent="0.2"/>
    <row r="43079" x14ac:dyDescent="0.2"/>
    <row r="43080" x14ac:dyDescent="0.2"/>
    <row r="43081" x14ac:dyDescent="0.2"/>
    <row r="43082" x14ac:dyDescent="0.2"/>
    <row r="43083" x14ac:dyDescent="0.2"/>
    <row r="43084" x14ac:dyDescent="0.2"/>
    <row r="43085" x14ac:dyDescent="0.2"/>
    <row r="43086" x14ac:dyDescent="0.2"/>
    <row r="43087" x14ac:dyDescent="0.2"/>
    <row r="43088" x14ac:dyDescent="0.2"/>
    <row r="43089" x14ac:dyDescent="0.2"/>
    <row r="43090" x14ac:dyDescent="0.2"/>
    <row r="43091" x14ac:dyDescent="0.2"/>
    <row r="43092" x14ac:dyDescent="0.2"/>
    <row r="43093" x14ac:dyDescent="0.2"/>
    <row r="43094" x14ac:dyDescent="0.2"/>
    <row r="43095" x14ac:dyDescent="0.2"/>
    <row r="43096" x14ac:dyDescent="0.2"/>
    <row r="43097" x14ac:dyDescent="0.2"/>
    <row r="43098" x14ac:dyDescent="0.2"/>
    <row r="43099" x14ac:dyDescent="0.2"/>
    <row r="43100" x14ac:dyDescent="0.2"/>
    <row r="43101" x14ac:dyDescent="0.2"/>
    <row r="43102" x14ac:dyDescent="0.2"/>
    <row r="43103" x14ac:dyDescent="0.2"/>
    <row r="43104" x14ac:dyDescent="0.2"/>
    <row r="43105" x14ac:dyDescent="0.2"/>
    <row r="43106" x14ac:dyDescent="0.2"/>
    <row r="43107" x14ac:dyDescent="0.2"/>
    <row r="43108" x14ac:dyDescent="0.2"/>
    <row r="43109" x14ac:dyDescent="0.2"/>
    <row r="43110" x14ac:dyDescent="0.2"/>
    <row r="43111" x14ac:dyDescent="0.2"/>
    <row r="43112" x14ac:dyDescent="0.2"/>
    <row r="43113" x14ac:dyDescent="0.2"/>
    <row r="43114" x14ac:dyDescent="0.2"/>
    <row r="43115" x14ac:dyDescent="0.2"/>
    <row r="43116" x14ac:dyDescent="0.2"/>
    <row r="43117" x14ac:dyDescent="0.2"/>
    <row r="43118" x14ac:dyDescent="0.2"/>
    <row r="43119" x14ac:dyDescent="0.2"/>
    <row r="43120" x14ac:dyDescent="0.2"/>
    <row r="43121" x14ac:dyDescent="0.2"/>
    <row r="43122" x14ac:dyDescent="0.2"/>
    <row r="43123" x14ac:dyDescent="0.2"/>
    <row r="43124" x14ac:dyDescent="0.2"/>
    <row r="43125" x14ac:dyDescent="0.2"/>
    <row r="43126" x14ac:dyDescent="0.2"/>
    <row r="43127" x14ac:dyDescent="0.2"/>
    <row r="43128" x14ac:dyDescent="0.2"/>
    <row r="43129" x14ac:dyDescent="0.2"/>
    <row r="43130" x14ac:dyDescent="0.2"/>
    <row r="43131" x14ac:dyDescent="0.2"/>
    <row r="43132" x14ac:dyDescent="0.2"/>
    <row r="43133" x14ac:dyDescent="0.2"/>
    <row r="43134" x14ac:dyDescent="0.2"/>
    <row r="43135" x14ac:dyDescent="0.2"/>
    <row r="43136" x14ac:dyDescent="0.2"/>
    <row r="43137" x14ac:dyDescent="0.2"/>
    <row r="43138" x14ac:dyDescent="0.2"/>
    <row r="43139" x14ac:dyDescent="0.2"/>
    <row r="43140" x14ac:dyDescent="0.2"/>
    <row r="43141" x14ac:dyDescent="0.2"/>
    <row r="43142" x14ac:dyDescent="0.2"/>
    <row r="43143" x14ac:dyDescent="0.2"/>
    <row r="43144" x14ac:dyDescent="0.2"/>
    <row r="43145" x14ac:dyDescent="0.2"/>
    <row r="43146" x14ac:dyDescent="0.2"/>
    <row r="43147" x14ac:dyDescent="0.2"/>
    <row r="43148" x14ac:dyDescent="0.2"/>
    <row r="43149" x14ac:dyDescent="0.2"/>
    <row r="43150" x14ac:dyDescent="0.2"/>
    <row r="43151" x14ac:dyDescent="0.2"/>
    <row r="43152" x14ac:dyDescent="0.2"/>
    <row r="43153" x14ac:dyDescent="0.2"/>
    <row r="43154" x14ac:dyDescent="0.2"/>
    <row r="43155" x14ac:dyDescent="0.2"/>
    <row r="43156" x14ac:dyDescent="0.2"/>
    <row r="43157" x14ac:dyDescent="0.2"/>
    <row r="43158" x14ac:dyDescent="0.2"/>
    <row r="43159" x14ac:dyDescent="0.2"/>
    <row r="43160" x14ac:dyDescent="0.2"/>
    <row r="43161" x14ac:dyDescent="0.2"/>
    <row r="43162" x14ac:dyDescent="0.2"/>
    <row r="43163" x14ac:dyDescent="0.2"/>
    <row r="43164" x14ac:dyDescent="0.2"/>
    <row r="43165" x14ac:dyDescent="0.2"/>
    <row r="43166" x14ac:dyDescent="0.2"/>
    <row r="43167" x14ac:dyDescent="0.2"/>
    <row r="43168" x14ac:dyDescent="0.2"/>
    <row r="43169" x14ac:dyDescent="0.2"/>
    <row r="43170" x14ac:dyDescent="0.2"/>
    <row r="43171" x14ac:dyDescent="0.2"/>
    <row r="43172" x14ac:dyDescent="0.2"/>
    <row r="43173" x14ac:dyDescent="0.2"/>
    <row r="43174" x14ac:dyDescent="0.2"/>
    <row r="43175" x14ac:dyDescent="0.2"/>
    <row r="43176" x14ac:dyDescent="0.2"/>
    <row r="43177" x14ac:dyDescent="0.2"/>
    <row r="43178" x14ac:dyDescent="0.2"/>
    <row r="43179" x14ac:dyDescent="0.2"/>
    <row r="43180" x14ac:dyDescent="0.2"/>
    <row r="43181" x14ac:dyDescent="0.2"/>
    <row r="43182" x14ac:dyDescent="0.2"/>
    <row r="43183" x14ac:dyDescent="0.2"/>
    <row r="43184" x14ac:dyDescent="0.2"/>
    <row r="43185" x14ac:dyDescent="0.2"/>
    <row r="43186" x14ac:dyDescent="0.2"/>
    <row r="43187" x14ac:dyDescent="0.2"/>
    <row r="43188" x14ac:dyDescent="0.2"/>
    <row r="43189" x14ac:dyDescent="0.2"/>
    <row r="43190" x14ac:dyDescent="0.2"/>
    <row r="43191" x14ac:dyDescent="0.2"/>
    <row r="43192" x14ac:dyDescent="0.2"/>
    <row r="43193" x14ac:dyDescent="0.2"/>
    <row r="43194" x14ac:dyDescent="0.2"/>
    <row r="43195" x14ac:dyDescent="0.2"/>
    <row r="43196" x14ac:dyDescent="0.2"/>
    <row r="43197" x14ac:dyDescent="0.2"/>
    <row r="43198" x14ac:dyDescent="0.2"/>
    <row r="43199" x14ac:dyDescent="0.2"/>
    <row r="43200" x14ac:dyDescent="0.2"/>
    <row r="43201" x14ac:dyDescent="0.2"/>
    <row r="43202" x14ac:dyDescent="0.2"/>
    <row r="43203" x14ac:dyDescent="0.2"/>
    <row r="43204" x14ac:dyDescent="0.2"/>
    <row r="43205" x14ac:dyDescent="0.2"/>
    <row r="43206" x14ac:dyDescent="0.2"/>
    <row r="43207" x14ac:dyDescent="0.2"/>
    <row r="43208" x14ac:dyDescent="0.2"/>
    <row r="43209" x14ac:dyDescent="0.2"/>
    <row r="43210" x14ac:dyDescent="0.2"/>
    <row r="43211" x14ac:dyDescent="0.2"/>
    <row r="43212" x14ac:dyDescent="0.2"/>
    <row r="43213" x14ac:dyDescent="0.2"/>
    <row r="43214" x14ac:dyDescent="0.2"/>
    <row r="43215" x14ac:dyDescent="0.2"/>
    <row r="43216" x14ac:dyDescent="0.2"/>
    <row r="43217" x14ac:dyDescent="0.2"/>
    <row r="43218" x14ac:dyDescent="0.2"/>
    <row r="43219" x14ac:dyDescent="0.2"/>
    <row r="43220" x14ac:dyDescent="0.2"/>
    <row r="43221" x14ac:dyDescent="0.2"/>
    <row r="43222" x14ac:dyDescent="0.2"/>
    <row r="43223" x14ac:dyDescent="0.2"/>
    <row r="43224" x14ac:dyDescent="0.2"/>
    <row r="43225" x14ac:dyDescent="0.2"/>
    <row r="43226" x14ac:dyDescent="0.2"/>
    <row r="43227" x14ac:dyDescent="0.2"/>
    <row r="43228" x14ac:dyDescent="0.2"/>
    <row r="43229" x14ac:dyDescent="0.2"/>
    <row r="43230" x14ac:dyDescent="0.2"/>
    <row r="43231" x14ac:dyDescent="0.2"/>
    <row r="43232" x14ac:dyDescent="0.2"/>
    <row r="43233" x14ac:dyDescent="0.2"/>
    <row r="43234" x14ac:dyDescent="0.2"/>
    <row r="43235" x14ac:dyDescent="0.2"/>
    <row r="43236" x14ac:dyDescent="0.2"/>
    <row r="43237" x14ac:dyDescent="0.2"/>
    <row r="43238" x14ac:dyDescent="0.2"/>
    <row r="43239" x14ac:dyDescent="0.2"/>
    <row r="43240" x14ac:dyDescent="0.2"/>
    <row r="43241" x14ac:dyDescent="0.2"/>
    <row r="43242" x14ac:dyDescent="0.2"/>
    <row r="43243" x14ac:dyDescent="0.2"/>
    <row r="43244" x14ac:dyDescent="0.2"/>
    <row r="43245" x14ac:dyDescent="0.2"/>
    <row r="43246" x14ac:dyDescent="0.2"/>
    <row r="43247" x14ac:dyDescent="0.2"/>
    <row r="43248" x14ac:dyDescent="0.2"/>
    <row r="43249" x14ac:dyDescent="0.2"/>
    <row r="43250" x14ac:dyDescent="0.2"/>
    <row r="43251" x14ac:dyDescent="0.2"/>
    <row r="43252" x14ac:dyDescent="0.2"/>
    <row r="43253" x14ac:dyDescent="0.2"/>
    <row r="43254" x14ac:dyDescent="0.2"/>
    <row r="43255" x14ac:dyDescent="0.2"/>
    <row r="43256" x14ac:dyDescent="0.2"/>
    <row r="43257" x14ac:dyDescent="0.2"/>
    <row r="43258" x14ac:dyDescent="0.2"/>
    <row r="43259" x14ac:dyDescent="0.2"/>
    <row r="43260" x14ac:dyDescent="0.2"/>
    <row r="43261" x14ac:dyDescent="0.2"/>
    <row r="43262" x14ac:dyDescent="0.2"/>
    <row r="43263" x14ac:dyDescent="0.2"/>
    <row r="43264" x14ac:dyDescent="0.2"/>
    <row r="43265" x14ac:dyDescent="0.2"/>
    <row r="43266" x14ac:dyDescent="0.2"/>
    <row r="43267" x14ac:dyDescent="0.2"/>
    <row r="43268" x14ac:dyDescent="0.2"/>
    <row r="43269" x14ac:dyDescent="0.2"/>
    <row r="43270" x14ac:dyDescent="0.2"/>
    <row r="43271" x14ac:dyDescent="0.2"/>
    <row r="43272" x14ac:dyDescent="0.2"/>
    <row r="43273" x14ac:dyDescent="0.2"/>
    <row r="43274" x14ac:dyDescent="0.2"/>
    <row r="43275" x14ac:dyDescent="0.2"/>
    <row r="43276" x14ac:dyDescent="0.2"/>
    <row r="43277" x14ac:dyDescent="0.2"/>
    <row r="43278" x14ac:dyDescent="0.2"/>
    <row r="43279" x14ac:dyDescent="0.2"/>
    <row r="43280" x14ac:dyDescent="0.2"/>
    <row r="43281" x14ac:dyDescent="0.2"/>
    <row r="43282" x14ac:dyDescent="0.2"/>
    <row r="43283" x14ac:dyDescent="0.2"/>
    <row r="43284" x14ac:dyDescent="0.2"/>
    <row r="43285" x14ac:dyDescent="0.2"/>
    <row r="43286" x14ac:dyDescent="0.2"/>
    <row r="43287" x14ac:dyDescent="0.2"/>
    <row r="43288" x14ac:dyDescent="0.2"/>
    <row r="43289" x14ac:dyDescent="0.2"/>
    <row r="43290" x14ac:dyDescent="0.2"/>
    <row r="43291" x14ac:dyDescent="0.2"/>
    <row r="43292" x14ac:dyDescent="0.2"/>
    <row r="43293" x14ac:dyDescent="0.2"/>
    <row r="43294" x14ac:dyDescent="0.2"/>
    <row r="43295" x14ac:dyDescent="0.2"/>
    <row r="43296" x14ac:dyDescent="0.2"/>
    <row r="43297" x14ac:dyDescent="0.2"/>
    <row r="43298" x14ac:dyDescent="0.2"/>
    <row r="43299" x14ac:dyDescent="0.2"/>
    <row r="43300" x14ac:dyDescent="0.2"/>
    <row r="43301" x14ac:dyDescent="0.2"/>
    <row r="43302" x14ac:dyDescent="0.2"/>
    <row r="43303" x14ac:dyDescent="0.2"/>
    <row r="43304" x14ac:dyDescent="0.2"/>
    <row r="43305" x14ac:dyDescent="0.2"/>
    <row r="43306" x14ac:dyDescent="0.2"/>
    <row r="43307" x14ac:dyDescent="0.2"/>
    <row r="43308" x14ac:dyDescent="0.2"/>
    <row r="43309" x14ac:dyDescent="0.2"/>
    <row r="43310" x14ac:dyDescent="0.2"/>
    <row r="43311" x14ac:dyDescent="0.2"/>
    <row r="43312" x14ac:dyDescent="0.2"/>
    <row r="43313" x14ac:dyDescent="0.2"/>
    <row r="43314" x14ac:dyDescent="0.2"/>
    <row r="43315" x14ac:dyDescent="0.2"/>
    <row r="43316" x14ac:dyDescent="0.2"/>
    <row r="43317" x14ac:dyDescent="0.2"/>
    <row r="43318" x14ac:dyDescent="0.2"/>
    <row r="43319" x14ac:dyDescent="0.2"/>
    <row r="43320" x14ac:dyDescent="0.2"/>
    <row r="43321" x14ac:dyDescent="0.2"/>
    <row r="43322" x14ac:dyDescent="0.2"/>
    <row r="43323" x14ac:dyDescent="0.2"/>
    <row r="43324" x14ac:dyDescent="0.2"/>
    <row r="43325" x14ac:dyDescent="0.2"/>
    <row r="43326" x14ac:dyDescent="0.2"/>
    <row r="43327" x14ac:dyDescent="0.2"/>
    <row r="43328" x14ac:dyDescent="0.2"/>
    <row r="43329" x14ac:dyDescent="0.2"/>
    <row r="43330" x14ac:dyDescent="0.2"/>
    <row r="43331" x14ac:dyDescent="0.2"/>
    <row r="43332" x14ac:dyDescent="0.2"/>
    <row r="43333" x14ac:dyDescent="0.2"/>
    <row r="43334" x14ac:dyDescent="0.2"/>
    <row r="43335" x14ac:dyDescent="0.2"/>
    <row r="43336" x14ac:dyDescent="0.2"/>
    <row r="43337" x14ac:dyDescent="0.2"/>
    <row r="43338" x14ac:dyDescent="0.2"/>
    <row r="43339" x14ac:dyDescent="0.2"/>
    <row r="43340" x14ac:dyDescent="0.2"/>
    <row r="43341" x14ac:dyDescent="0.2"/>
    <row r="43342" x14ac:dyDescent="0.2"/>
    <row r="43343" x14ac:dyDescent="0.2"/>
    <row r="43344" x14ac:dyDescent="0.2"/>
    <row r="43345" x14ac:dyDescent="0.2"/>
    <row r="43346" x14ac:dyDescent="0.2"/>
    <row r="43347" x14ac:dyDescent="0.2"/>
    <row r="43348" x14ac:dyDescent="0.2"/>
    <row r="43349" x14ac:dyDescent="0.2"/>
    <row r="43350" x14ac:dyDescent="0.2"/>
    <row r="43351" x14ac:dyDescent="0.2"/>
    <row r="43352" x14ac:dyDescent="0.2"/>
    <row r="43353" x14ac:dyDescent="0.2"/>
    <row r="43354" x14ac:dyDescent="0.2"/>
    <row r="43355" x14ac:dyDescent="0.2"/>
    <row r="43356" x14ac:dyDescent="0.2"/>
    <row r="43357" x14ac:dyDescent="0.2"/>
    <row r="43358" x14ac:dyDescent="0.2"/>
    <row r="43359" x14ac:dyDescent="0.2"/>
    <row r="43360" x14ac:dyDescent="0.2"/>
    <row r="43361" x14ac:dyDescent="0.2"/>
    <row r="43362" x14ac:dyDescent="0.2"/>
    <row r="43363" x14ac:dyDescent="0.2"/>
    <row r="43364" x14ac:dyDescent="0.2"/>
    <row r="43365" x14ac:dyDescent="0.2"/>
    <row r="43366" x14ac:dyDescent="0.2"/>
    <row r="43367" x14ac:dyDescent="0.2"/>
    <row r="43368" x14ac:dyDescent="0.2"/>
    <row r="43369" x14ac:dyDescent="0.2"/>
    <row r="43370" x14ac:dyDescent="0.2"/>
    <row r="43371" x14ac:dyDescent="0.2"/>
    <row r="43372" x14ac:dyDescent="0.2"/>
    <row r="43373" x14ac:dyDescent="0.2"/>
    <row r="43374" x14ac:dyDescent="0.2"/>
    <row r="43375" x14ac:dyDescent="0.2"/>
    <row r="43376" x14ac:dyDescent="0.2"/>
    <row r="43377" x14ac:dyDescent="0.2"/>
    <row r="43378" x14ac:dyDescent="0.2"/>
    <row r="43379" x14ac:dyDescent="0.2"/>
    <row r="43380" x14ac:dyDescent="0.2"/>
    <row r="43381" x14ac:dyDescent="0.2"/>
    <row r="43382" x14ac:dyDescent="0.2"/>
    <row r="43383" x14ac:dyDescent="0.2"/>
    <row r="43384" x14ac:dyDescent="0.2"/>
    <row r="43385" x14ac:dyDescent="0.2"/>
    <row r="43386" x14ac:dyDescent="0.2"/>
    <row r="43387" x14ac:dyDescent="0.2"/>
    <row r="43388" x14ac:dyDescent="0.2"/>
    <row r="43389" x14ac:dyDescent="0.2"/>
    <row r="43390" x14ac:dyDescent="0.2"/>
    <row r="43391" x14ac:dyDescent="0.2"/>
    <row r="43392" x14ac:dyDescent="0.2"/>
    <row r="43393" x14ac:dyDescent="0.2"/>
    <row r="43394" x14ac:dyDescent="0.2"/>
    <row r="43395" x14ac:dyDescent="0.2"/>
    <row r="43396" x14ac:dyDescent="0.2"/>
    <row r="43397" x14ac:dyDescent="0.2"/>
    <row r="43398" x14ac:dyDescent="0.2"/>
    <row r="43399" x14ac:dyDescent="0.2"/>
    <row r="43400" x14ac:dyDescent="0.2"/>
    <row r="43401" x14ac:dyDescent="0.2"/>
    <row r="43402" x14ac:dyDescent="0.2"/>
    <row r="43403" x14ac:dyDescent="0.2"/>
    <row r="43404" x14ac:dyDescent="0.2"/>
    <row r="43405" x14ac:dyDescent="0.2"/>
    <row r="43406" x14ac:dyDescent="0.2"/>
    <row r="43407" x14ac:dyDescent="0.2"/>
    <row r="43408" x14ac:dyDescent="0.2"/>
    <row r="43409" x14ac:dyDescent="0.2"/>
    <row r="43410" x14ac:dyDescent="0.2"/>
    <row r="43411" x14ac:dyDescent="0.2"/>
    <row r="43412" x14ac:dyDescent="0.2"/>
    <row r="43413" x14ac:dyDescent="0.2"/>
    <row r="43414" x14ac:dyDescent="0.2"/>
    <row r="43415" x14ac:dyDescent="0.2"/>
    <row r="43416" x14ac:dyDescent="0.2"/>
    <row r="43417" x14ac:dyDescent="0.2"/>
    <row r="43418" x14ac:dyDescent="0.2"/>
    <row r="43419" x14ac:dyDescent="0.2"/>
    <row r="43420" x14ac:dyDescent="0.2"/>
    <row r="43421" x14ac:dyDescent="0.2"/>
    <row r="43422" x14ac:dyDescent="0.2"/>
    <row r="43423" x14ac:dyDescent="0.2"/>
    <row r="43424" x14ac:dyDescent="0.2"/>
    <row r="43425" x14ac:dyDescent="0.2"/>
    <row r="43426" x14ac:dyDescent="0.2"/>
    <row r="43427" x14ac:dyDescent="0.2"/>
    <row r="43428" x14ac:dyDescent="0.2"/>
    <row r="43429" x14ac:dyDescent="0.2"/>
    <row r="43430" x14ac:dyDescent="0.2"/>
    <row r="43431" x14ac:dyDescent="0.2"/>
    <row r="43432" x14ac:dyDescent="0.2"/>
    <row r="43433" x14ac:dyDescent="0.2"/>
    <row r="43434" x14ac:dyDescent="0.2"/>
    <row r="43435" x14ac:dyDescent="0.2"/>
    <row r="43436" x14ac:dyDescent="0.2"/>
    <row r="43437" x14ac:dyDescent="0.2"/>
    <row r="43438" x14ac:dyDescent="0.2"/>
    <row r="43439" x14ac:dyDescent="0.2"/>
    <row r="43440" x14ac:dyDescent="0.2"/>
    <row r="43441" x14ac:dyDescent="0.2"/>
    <row r="43442" x14ac:dyDescent="0.2"/>
    <row r="43443" x14ac:dyDescent="0.2"/>
    <row r="43444" x14ac:dyDescent="0.2"/>
    <row r="43445" x14ac:dyDescent="0.2"/>
    <row r="43446" x14ac:dyDescent="0.2"/>
    <row r="43447" x14ac:dyDescent="0.2"/>
    <row r="43448" x14ac:dyDescent="0.2"/>
    <row r="43449" x14ac:dyDescent="0.2"/>
    <row r="43450" x14ac:dyDescent="0.2"/>
    <row r="43451" x14ac:dyDescent="0.2"/>
    <row r="43452" x14ac:dyDescent="0.2"/>
    <row r="43453" x14ac:dyDescent="0.2"/>
    <row r="43454" x14ac:dyDescent="0.2"/>
    <row r="43455" x14ac:dyDescent="0.2"/>
    <row r="43456" x14ac:dyDescent="0.2"/>
    <row r="43457" x14ac:dyDescent="0.2"/>
    <row r="43458" x14ac:dyDescent="0.2"/>
    <row r="43459" x14ac:dyDescent="0.2"/>
    <row r="43460" x14ac:dyDescent="0.2"/>
    <row r="43461" x14ac:dyDescent="0.2"/>
    <row r="43462" x14ac:dyDescent="0.2"/>
    <row r="43463" x14ac:dyDescent="0.2"/>
    <row r="43464" x14ac:dyDescent="0.2"/>
    <row r="43465" x14ac:dyDescent="0.2"/>
    <row r="43466" x14ac:dyDescent="0.2"/>
    <row r="43467" x14ac:dyDescent="0.2"/>
    <row r="43468" x14ac:dyDescent="0.2"/>
    <row r="43469" x14ac:dyDescent="0.2"/>
    <row r="43470" x14ac:dyDescent="0.2"/>
    <row r="43471" x14ac:dyDescent="0.2"/>
    <row r="43472" x14ac:dyDescent="0.2"/>
    <row r="43473" x14ac:dyDescent="0.2"/>
    <row r="43474" x14ac:dyDescent="0.2"/>
    <row r="43475" x14ac:dyDescent="0.2"/>
    <row r="43476" x14ac:dyDescent="0.2"/>
    <row r="43477" x14ac:dyDescent="0.2"/>
    <row r="43478" x14ac:dyDescent="0.2"/>
    <row r="43479" x14ac:dyDescent="0.2"/>
    <row r="43480" x14ac:dyDescent="0.2"/>
    <row r="43481" x14ac:dyDescent="0.2"/>
    <row r="43482" x14ac:dyDescent="0.2"/>
    <row r="43483" x14ac:dyDescent="0.2"/>
    <row r="43484" x14ac:dyDescent="0.2"/>
    <row r="43485" x14ac:dyDescent="0.2"/>
    <row r="43486" x14ac:dyDescent="0.2"/>
    <row r="43487" x14ac:dyDescent="0.2"/>
    <row r="43488" x14ac:dyDescent="0.2"/>
    <row r="43489" x14ac:dyDescent="0.2"/>
    <row r="43490" x14ac:dyDescent="0.2"/>
    <row r="43491" x14ac:dyDescent="0.2"/>
    <row r="43492" x14ac:dyDescent="0.2"/>
    <row r="43493" x14ac:dyDescent="0.2"/>
    <row r="43494" x14ac:dyDescent="0.2"/>
    <row r="43495" x14ac:dyDescent="0.2"/>
    <row r="43496" x14ac:dyDescent="0.2"/>
    <row r="43497" x14ac:dyDescent="0.2"/>
    <row r="43498" x14ac:dyDescent="0.2"/>
    <row r="43499" x14ac:dyDescent="0.2"/>
    <row r="43500" x14ac:dyDescent="0.2"/>
    <row r="43501" x14ac:dyDescent="0.2"/>
    <row r="43502" x14ac:dyDescent="0.2"/>
    <row r="43503" x14ac:dyDescent="0.2"/>
    <row r="43504" x14ac:dyDescent="0.2"/>
    <row r="43505" x14ac:dyDescent="0.2"/>
    <row r="43506" x14ac:dyDescent="0.2"/>
    <row r="43507" x14ac:dyDescent="0.2"/>
    <row r="43508" x14ac:dyDescent="0.2"/>
    <row r="43509" x14ac:dyDescent="0.2"/>
    <row r="43510" x14ac:dyDescent="0.2"/>
    <row r="43511" x14ac:dyDescent="0.2"/>
    <row r="43512" x14ac:dyDescent="0.2"/>
    <row r="43513" x14ac:dyDescent="0.2"/>
    <row r="43514" x14ac:dyDescent="0.2"/>
    <row r="43515" x14ac:dyDescent="0.2"/>
    <row r="43516" x14ac:dyDescent="0.2"/>
    <row r="43517" x14ac:dyDescent="0.2"/>
    <row r="43518" x14ac:dyDescent="0.2"/>
    <row r="43519" x14ac:dyDescent="0.2"/>
    <row r="43520" x14ac:dyDescent="0.2"/>
    <row r="43521" x14ac:dyDescent="0.2"/>
    <row r="43522" x14ac:dyDescent="0.2"/>
    <row r="43523" x14ac:dyDescent="0.2"/>
    <row r="43524" x14ac:dyDescent="0.2"/>
    <row r="43525" x14ac:dyDescent="0.2"/>
    <row r="43526" x14ac:dyDescent="0.2"/>
    <row r="43527" x14ac:dyDescent="0.2"/>
    <row r="43528" x14ac:dyDescent="0.2"/>
    <row r="43529" x14ac:dyDescent="0.2"/>
    <row r="43530" x14ac:dyDescent="0.2"/>
    <row r="43531" x14ac:dyDescent="0.2"/>
    <row r="43532" x14ac:dyDescent="0.2"/>
    <row r="43533" x14ac:dyDescent="0.2"/>
    <row r="43534" x14ac:dyDescent="0.2"/>
    <row r="43535" x14ac:dyDescent="0.2"/>
    <row r="43536" x14ac:dyDescent="0.2"/>
    <row r="43537" x14ac:dyDescent="0.2"/>
    <row r="43538" x14ac:dyDescent="0.2"/>
    <row r="43539" x14ac:dyDescent="0.2"/>
    <row r="43540" x14ac:dyDescent="0.2"/>
    <row r="43541" x14ac:dyDescent="0.2"/>
    <row r="43542" x14ac:dyDescent="0.2"/>
    <row r="43543" x14ac:dyDescent="0.2"/>
    <row r="43544" x14ac:dyDescent="0.2"/>
    <row r="43545" x14ac:dyDescent="0.2"/>
    <row r="43546" x14ac:dyDescent="0.2"/>
    <row r="43547" x14ac:dyDescent="0.2"/>
    <row r="43548" x14ac:dyDescent="0.2"/>
    <row r="43549" x14ac:dyDescent="0.2"/>
    <row r="43550" x14ac:dyDescent="0.2"/>
    <row r="43551" x14ac:dyDescent="0.2"/>
    <row r="43552" x14ac:dyDescent="0.2"/>
    <row r="43553" x14ac:dyDescent="0.2"/>
    <row r="43554" x14ac:dyDescent="0.2"/>
    <row r="43555" x14ac:dyDescent="0.2"/>
    <row r="43556" x14ac:dyDescent="0.2"/>
    <row r="43557" x14ac:dyDescent="0.2"/>
    <row r="43558" x14ac:dyDescent="0.2"/>
    <row r="43559" x14ac:dyDescent="0.2"/>
    <row r="43560" x14ac:dyDescent="0.2"/>
    <row r="43561" x14ac:dyDescent="0.2"/>
    <row r="43562" x14ac:dyDescent="0.2"/>
    <row r="43563" x14ac:dyDescent="0.2"/>
    <row r="43564" x14ac:dyDescent="0.2"/>
    <row r="43565" x14ac:dyDescent="0.2"/>
    <row r="43566" x14ac:dyDescent="0.2"/>
    <row r="43567" x14ac:dyDescent="0.2"/>
    <row r="43568" x14ac:dyDescent="0.2"/>
    <row r="43569" x14ac:dyDescent="0.2"/>
    <row r="43570" x14ac:dyDescent="0.2"/>
    <row r="43571" x14ac:dyDescent="0.2"/>
    <row r="43572" x14ac:dyDescent="0.2"/>
    <row r="43573" x14ac:dyDescent="0.2"/>
    <row r="43574" x14ac:dyDescent="0.2"/>
    <row r="43575" x14ac:dyDescent="0.2"/>
    <row r="43576" x14ac:dyDescent="0.2"/>
    <row r="43577" x14ac:dyDescent="0.2"/>
    <row r="43578" x14ac:dyDescent="0.2"/>
    <row r="43579" x14ac:dyDescent="0.2"/>
    <row r="43580" x14ac:dyDescent="0.2"/>
    <row r="43581" x14ac:dyDescent="0.2"/>
    <row r="43582" x14ac:dyDescent="0.2"/>
    <row r="43583" x14ac:dyDescent="0.2"/>
    <row r="43584" x14ac:dyDescent="0.2"/>
    <row r="43585" x14ac:dyDescent="0.2"/>
    <row r="43586" x14ac:dyDescent="0.2"/>
    <row r="43587" x14ac:dyDescent="0.2"/>
    <row r="43588" x14ac:dyDescent="0.2"/>
    <row r="43589" x14ac:dyDescent="0.2"/>
    <row r="43590" x14ac:dyDescent="0.2"/>
    <row r="43591" x14ac:dyDescent="0.2"/>
    <row r="43592" x14ac:dyDescent="0.2"/>
    <row r="43593" x14ac:dyDescent="0.2"/>
    <row r="43594" x14ac:dyDescent="0.2"/>
    <row r="43595" x14ac:dyDescent="0.2"/>
    <row r="43596" x14ac:dyDescent="0.2"/>
    <row r="43597" x14ac:dyDescent="0.2"/>
    <row r="43598" x14ac:dyDescent="0.2"/>
    <row r="43599" x14ac:dyDescent="0.2"/>
    <row r="43600" x14ac:dyDescent="0.2"/>
    <row r="43601" x14ac:dyDescent="0.2"/>
    <row r="43602" x14ac:dyDescent="0.2"/>
    <row r="43603" x14ac:dyDescent="0.2"/>
    <row r="43604" x14ac:dyDescent="0.2"/>
    <row r="43605" x14ac:dyDescent="0.2"/>
    <row r="43606" x14ac:dyDescent="0.2"/>
    <row r="43607" x14ac:dyDescent="0.2"/>
    <row r="43608" x14ac:dyDescent="0.2"/>
    <row r="43609" x14ac:dyDescent="0.2"/>
    <row r="43610" x14ac:dyDescent="0.2"/>
    <row r="43611" x14ac:dyDescent="0.2"/>
    <row r="43612" x14ac:dyDescent="0.2"/>
    <row r="43613" x14ac:dyDescent="0.2"/>
    <row r="43614" x14ac:dyDescent="0.2"/>
    <row r="43615" x14ac:dyDescent="0.2"/>
    <row r="43616" x14ac:dyDescent="0.2"/>
    <row r="43617" x14ac:dyDescent="0.2"/>
    <row r="43618" x14ac:dyDescent="0.2"/>
    <row r="43619" x14ac:dyDescent="0.2"/>
    <row r="43620" x14ac:dyDescent="0.2"/>
    <row r="43621" x14ac:dyDescent="0.2"/>
    <row r="43622" x14ac:dyDescent="0.2"/>
    <row r="43623" x14ac:dyDescent="0.2"/>
    <row r="43624" x14ac:dyDescent="0.2"/>
    <row r="43625" x14ac:dyDescent="0.2"/>
    <row r="43626" x14ac:dyDescent="0.2"/>
    <row r="43627" x14ac:dyDescent="0.2"/>
    <row r="43628" x14ac:dyDescent="0.2"/>
    <row r="43629" x14ac:dyDescent="0.2"/>
    <row r="43630" x14ac:dyDescent="0.2"/>
    <row r="43631" x14ac:dyDescent="0.2"/>
    <row r="43632" x14ac:dyDescent="0.2"/>
    <row r="43633" x14ac:dyDescent="0.2"/>
    <row r="43634" x14ac:dyDescent="0.2"/>
    <row r="43635" x14ac:dyDescent="0.2"/>
    <row r="43636" x14ac:dyDescent="0.2"/>
    <row r="43637" x14ac:dyDescent="0.2"/>
    <row r="43638" x14ac:dyDescent="0.2"/>
    <row r="43639" x14ac:dyDescent="0.2"/>
    <row r="43640" x14ac:dyDescent="0.2"/>
    <row r="43641" x14ac:dyDescent="0.2"/>
    <row r="43642" x14ac:dyDescent="0.2"/>
    <row r="43643" x14ac:dyDescent="0.2"/>
    <row r="43644" x14ac:dyDescent="0.2"/>
    <row r="43645" x14ac:dyDescent="0.2"/>
    <row r="43646" x14ac:dyDescent="0.2"/>
    <row r="43647" x14ac:dyDescent="0.2"/>
    <row r="43648" x14ac:dyDescent="0.2"/>
    <row r="43649" x14ac:dyDescent="0.2"/>
    <row r="43650" x14ac:dyDescent="0.2"/>
    <row r="43651" x14ac:dyDescent="0.2"/>
    <row r="43652" x14ac:dyDescent="0.2"/>
    <row r="43653" x14ac:dyDescent="0.2"/>
    <row r="43654" x14ac:dyDescent="0.2"/>
    <row r="43655" x14ac:dyDescent="0.2"/>
    <row r="43656" x14ac:dyDescent="0.2"/>
    <row r="43657" x14ac:dyDescent="0.2"/>
    <row r="43658" x14ac:dyDescent="0.2"/>
    <row r="43659" x14ac:dyDescent="0.2"/>
    <row r="43660" x14ac:dyDescent="0.2"/>
    <row r="43661" x14ac:dyDescent="0.2"/>
    <row r="43662" x14ac:dyDescent="0.2"/>
    <row r="43663" x14ac:dyDescent="0.2"/>
    <row r="43664" x14ac:dyDescent="0.2"/>
    <row r="43665" x14ac:dyDescent="0.2"/>
    <row r="43666" x14ac:dyDescent="0.2"/>
    <row r="43667" x14ac:dyDescent="0.2"/>
    <row r="43668" x14ac:dyDescent="0.2"/>
    <row r="43669" x14ac:dyDescent="0.2"/>
    <row r="43670" x14ac:dyDescent="0.2"/>
    <row r="43671" x14ac:dyDescent="0.2"/>
    <row r="43672" x14ac:dyDescent="0.2"/>
    <row r="43673" x14ac:dyDescent="0.2"/>
    <row r="43674" x14ac:dyDescent="0.2"/>
    <row r="43675" x14ac:dyDescent="0.2"/>
    <row r="43676" x14ac:dyDescent="0.2"/>
    <row r="43677" x14ac:dyDescent="0.2"/>
    <row r="43678" x14ac:dyDescent="0.2"/>
    <row r="43679" x14ac:dyDescent="0.2"/>
    <row r="43680" x14ac:dyDescent="0.2"/>
    <row r="43681" x14ac:dyDescent="0.2"/>
    <row r="43682" x14ac:dyDescent="0.2"/>
    <row r="43683" x14ac:dyDescent="0.2"/>
    <row r="43684" x14ac:dyDescent="0.2"/>
    <row r="43685" x14ac:dyDescent="0.2"/>
    <row r="43686" x14ac:dyDescent="0.2"/>
    <row r="43687" x14ac:dyDescent="0.2"/>
    <row r="43688" x14ac:dyDescent="0.2"/>
    <row r="43689" x14ac:dyDescent="0.2"/>
    <row r="43690" x14ac:dyDescent="0.2"/>
    <row r="43691" x14ac:dyDescent="0.2"/>
    <row r="43692" x14ac:dyDescent="0.2"/>
    <row r="43693" x14ac:dyDescent="0.2"/>
    <row r="43694" x14ac:dyDescent="0.2"/>
    <row r="43695" x14ac:dyDescent="0.2"/>
    <row r="43696" x14ac:dyDescent="0.2"/>
    <row r="43697" x14ac:dyDescent="0.2"/>
    <row r="43698" x14ac:dyDescent="0.2"/>
    <row r="43699" x14ac:dyDescent="0.2"/>
    <row r="43700" x14ac:dyDescent="0.2"/>
    <row r="43701" x14ac:dyDescent="0.2"/>
    <row r="43702" x14ac:dyDescent="0.2"/>
    <row r="43703" x14ac:dyDescent="0.2"/>
    <row r="43704" x14ac:dyDescent="0.2"/>
    <row r="43705" x14ac:dyDescent="0.2"/>
    <row r="43706" x14ac:dyDescent="0.2"/>
    <row r="43707" x14ac:dyDescent="0.2"/>
    <row r="43708" x14ac:dyDescent="0.2"/>
    <row r="43709" x14ac:dyDescent="0.2"/>
    <row r="43710" x14ac:dyDescent="0.2"/>
    <row r="43711" x14ac:dyDescent="0.2"/>
    <row r="43712" x14ac:dyDescent="0.2"/>
    <row r="43713" x14ac:dyDescent="0.2"/>
    <row r="43714" x14ac:dyDescent="0.2"/>
    <row r="43715" x14ac:dyDescent="0.2"/>
    <row r="43716" x14ac:dyDescent="0.2"/>
    <row r="43717" x14ac:dyDescent="0.2"/>
    <row r="43718" x14ac:dyDescent="0.2"/>
    <row r="43719" x14ac:dyDescent="0.2"/>
    <row r="43720" x14ac:dyDescent="0.2"/>
    <row r="43721" x14ac:dyDescent="0.2"/>
    <row r="43722" x14ac:dyDescent="0.2"/>
    <row r="43723" x14ac:dyDescent="0.2"/>
    <row r="43724" x14ac:dyDescent="0.2"/>
    <row r="43725" x14ac:dyDescent="0.2"/>
    <row r="43726" x14ac:dyDescent="0.2"/>
    <row r="43727" x14ac:dyDescent="0.2"/>
    <row r="43728" x14ac:dyDescent="0.2"/>
    <row r="43729" x14ac:dyDescent="0.2"/>
    <row r="43730" x14ac:dyDescent="0.2"/>
    <row r="43731" x14ac:dyDescent="0.2"/>
    <row r="43732" x14ac:dyDescent="0.2"/>
    <row r="43733" x14ac:dyDescent="0.2"/>
    <row r="43734" x14ac:dyDescent="0.2"/>
    <row r="43735" x14ac:dyDescent="0.2"/>
    <row r="43736" x14ac:dyDescent="0.2"/>
    <row r="43737" x14ac:dyDescent="0.2"/>
    <row r="43738" x14ac:dyDescent="0.2"/>
    <row r="43739" x14ac:dyDescent="0.2"/>
    <row r="43740" x14ac:dyDescent="0.2"/>
    <row r="43741" x14ac:dyDescent="0.2"/>
    <row r="43742" x14ac:dyDescent="0.2"/>
    <row r="43743" x14ac:dyDescent="0.2"/>
    <row r="43744" x14ac:dyDescent="0.2"/>
    <row r="43745" x14ac:dyDescent="0.2"/>
    <row r="43746" x14ac:dyDescent="0.2"/>
    <row r="43747" x14ac:dyDescent="0.2"/>
    <row r="43748" x14ac:dyDescent="0.2"/>
    <row r="43749" x14ac:dyDescent="0.2"/>
    <row r="43750" x14ac:dyDescent="0.2"/>
    <row r="43751" x14ac:dyDescent="0.2"/>
    <row r="43752" x14ac:dyDescent="0.2"/>
    <row r="43753" x14ac:dyDescent="0.2"/>
    <row r="43754" x14ac:dyDescent="0.2"/>
    <row r="43755" x14ac:dyDescent="0.2"/>
    <row r="43756" x14ac:dyDescent="0.2"/>
    <row r="43757" x14ac:dyDescent="0.2"/>
    <row r="43758" x14ac:dyDescent="0.2"/>
    <row r="43759" x14ac:dyDescent="0.2"/>
    <row r="43760" x14ac:dyDescent="0.2"/>
    <row r="43761" x14ac:dyDescent="0.2"/>
    <row r="43762" x14ac:dyDescent="0.2"/>
    <row r="43763" x14ac:dyDescent="0.2"/>
    <row r="43764" x14ac:dyDescent="0.2"/>
    <row r="43765" x14ac:dyDescent="0.2"/>
    <row r="43766" x14ac:dyDescent="0.2"/>
    <row r="43767" x14ac:dyDescent="0.2"/>
    <row r="43768" x14ac:dyDescent="0.2"/>
    <row r="43769" x14ac:dyDescent="0.2"/>
    <row r="43770" x14ac:dyDescent="0.2"/>
    <row r="43771" x14ac:dyDescent="0.2"/>
    <row r="43772" x14ac:dyDescent="0.2"/>
    <row r="43773" x14ac:dyDescent="0.2"/>
    <row r="43774" x14ac:dyDescent="0.2"/>
    <row r="43775" x14ac:dyDescent="0.2"/>
    <row r="43776" x14ac:dyDescent="0.2"/>
    <row r="43777" x14ac:dyDescent="0.2"/>
    <row r="43778" x14ac:dyDescent="0.2"/>
    <row r="43779" x14ac:dyDescent="0.2"/>
    <row r="43780" x14ac:dyDescent="0.2"/>
    <row r="43781" x14ac:dyDescent="0.2"/>
    <row r="43782" x14ac:dyDescent="0.2"/>
    <row r="43783" x14ac:dyDescent="0.2"/>
    <row r="43784" x14ac:dyDescent="0.2"/>
    <row r="43785" x14ac:dyDescent="0.2"/>
    <row r="43786" x14ac:dyDescent="0.2"/>
    <row r="43787" x14ac:dyDescent="0.2"/>
    <row r="43788" x14ac:dyDescent="0.2"/>
    <row r="43789" x14ac:dyDescent="0.2"/>
    <row r="43790" x14ac:dyDescent="0.2"/>
    <row r="43791" x14ac:dyDescent="0.2"/>
    <row r="43792" x14ac:dyDescent="0.2"/>
    <row r="43793" x14ac:dyDescent="0.2"/>
    <row r="43794" x14ac:dyDescent="0.2"/>
    <row r="43795" x14ac:dyDescent="0.2"/>
    <row r="43796" x14ac:dyDescent="0.2"/>
    <row r="43797" x14ac:dyDescent="0.2"/>
    <row r="43798" x14ac:dyDescent="0.2"/>
    <row r="43799" x14ac:dyDescent="0.2"/>
    <row r="43800" x14ac:dyDescent="0.2"/>
    <row r="43801" x14ac:dyDescent="0.2"/>
    <row r="43802" x14ac:dyDescent="0.2"/>
    <row r="43803" x14ac:dyDescent="0.2"/>
    <row r="43804" x14ac:dyDescent="0.2"/>
    <row r="43805" x14ac:dyDescent="0.2"/>
    <row r="43806" x14ac:dyDescent="0.2"/>
    <row r="43807" x14ac:dyDescent="0.2"/>
    <row r="43808" x14ac:dyDescent="0.2"/>
    <row r="43809" x14ac:dyDescent="0.2"/>
    <row r="43810" x14ac:dyDescent="0.2"/>
    <row r="43811" x14ac:dyDescent="0.2"/>
    <row r="43812" x14ac:dyDescent="0.2"/>
    <row r="43813" x14ac:dyDescent="0.2"/>
    <row r="43814" x14ac:dyDescent="0.2"/>
    <row r="43815" x14ac:dyDescent="0.2"/>
    <row r="43816" x14ac:dyDescent="0.2"/>
    <row r="43817" x14ac:dyDescent="0.2"/>
    <row r="43818" x14ac:dyDescent="0.2"/>
    <row r="43819" x14ac:dyDescent="0.2"/>
    <row r="43820" x14ac:dyDescent="0.2"/>
    <row r="43821" x14ac:dyDescent="0.2"/>
    <row r="43822" x14ac:dyDescent="0.2"/>
    <row r="43823" x14ac:dyDescent="0.2"/>
    <row r="43824" x14ac:dyDescent="0.2"/>
    <row r="43825" x14ac:dyDescent="0.2"/>
    <row r="43826" x14ac:dyDescent="0.2"/>
    <row r="43827" x14ac:dyDescent="0.2"/>
    <row r="43828" x14ac:dyDescent="0.2"/>
    <row r="43829" x14ac:dyDescent="0.2"/>
    <row r="43830" x14ac:dyDescent="0.2"/>
    <row r="43831" x14ac:dyDescent="0.2"/>
    <row r="43832" x14ac:dyDescent="0.2"/>
    <row r="43833" x14ac:dyDescent="0.2"/>
    <row r="43834" x14ac:dyDescent="0.2"/>
    <row r="43835" x14ac:dyDescent="0.2"/>
    <row r="43836" x14ac:dyDescent="0.2"/>
    <row r="43837" x14ac:dyDescent="0.2"/>
    <row r="43838" x14ac:dyDescent="0.2"/>
    <row r="43839" x14ac:dyDescent="0.2"/>
    <row r="43840" x14ac:dyDescent="0.2"/>
    <row r="43841" x14ac:dyDescent="0.2"/>
    <row r="43842" x14ac:dyDescent="0.2"/>
    <row r="43843" x14ac:dyDescent="0.2"/>
    <row r="43844" x14ac:dyDescent="0.2"/>
    <row r="43845" x14ac:dyDescent="0.2"/>
    <row r="43846" x14ac:dyDescent="0.2"/>
    <row r="43847" x14ac:dyDescent="0.2"/>
    <row r="43848" x14ac:dyDescent="0.2"/>
    <row r="43849" x14ac:dyDescent="0.2"/>
    <row r="43850" x14ac:dyDescent="0.2"/>
    <row r="43851" x14ac:dyDescent="0.2"/>
    <row r="43852" x14ac:dyDescent="0.2"/>
    <row r="43853" x14ac:dyDescent="0.2"/>
    <row r="43854" x14ac:dyDescent="0.2"/>
    <row r="43855" x14ac:dyDescent="0.2"/>
    <row r="43856" x14ac:dyDescent="0.2"/>
    <row r="43857" x14ac:dyDescent="0.2"/>
    <row r="43858" x14ac:dyDescent="0.2"/>
    <row r="43859" x14ac:dyDescent="0.2"/>
    <row r="43860" x14ac:dyDescent="0.2"/>
    <row r="43861" x14ac:dyDescent="0.2"/>
    <row r="43862" x14ac:dyDescent="0.2"/>
    <row r="43863" x14ac:dyDescent="0.2"/>
    <row r="43864" x14ac:dyDescent="0.2"/>
    <row r="43865" x14ac:dyDescent="0.2"/>
    <row r="43866" x14ac:dyDescent="0.2"/>
    <row r="43867" x14ac:dyDescent="0.2"/>
    <row r="43868" x14ac:dyDescent="0.2"/>
    <row r="43869" x14ac:dyDescent="0.2"/>
    <row r="43870" x14ac:dyDescent="0.2"/>
    <row r="43871" x14ac:dyDescent="0.2"/>
    <row r="43872" x14ac:dyDescent="0.2"/>
    <row r="43873" x14ac:dyDescent="0.2"/>
    <row r="43874" x14ac:dyDescent="0.2"/>
    <row r="43875" x14ac:dyDescent="0.2"/>
    <row r="43876" x14ac:dyDescent="0.2"/>
    <row r="43877" x14ac:dyDescent="0.2"/>
    <row r="43878" x14ac:dyDescent="0.2"/>
    <row r="43879" x14ac:dyDescent="0.2"/>
    <row r="43880" x14ac:dyDescent="0.2"/>
    <row r="43881" x14ac:dyDescent="0.2"/>
    <row r="43882" x14ac:dyDescent="0.2"/>
    <row r="43883" x14ac:dyDescent="0.2"/>
    <row r="43884" x14ac:dyDescent="0.2"/>
    <row r="43885" x14ac:dyDescent="0.2"/>
    <row r="43886" x14ac:dyDescent="0.2"/>
    <row r="43887" x14ac:dyDescent="0.2"/>
    <row r="43888" x14ac:dyDescent="0.2"/>
    <row r="43889" x14ac:dyDescent="0.2"/>
    <row r="43890" x14ac:dyDescent="0.2"/>
    <row r="43891" x14ac:dyDescent="0.2"/>
    <row r="43892" x14ac:dyDescent="0.2"/>
    <row r="43893" x14ac:dyDescent="0.2"/>
    <row r="43894" x14ac:dyDescent="0.2"/>
    <row r="43895" x14ac:dyDescent="0.2"/>
    <row r="43896" x14ac:dyDescent="0.2"/>
    <row r="43897" x14ac:dyDescent="0.2"/>
    <row r="43898" x14ac:dyDescent="0.2"/>
    <row r="43899" x14ac:dyDescent="0.2"/>
    <row r="43900" x14ac:dyDescent="0.2"/>
    <row r="43901" x14ac:dyDescent="0.2"/>
    <row r="43902" x14ac:dyDescent="0.2"/>
    <row r="43903" x14ac:dyDescent="0.2"/>
    <row r="43904" x14ac:dyDescent="0.2"/>
    <row r="43905" x14ac:dyDescent="0.2"/>
    <row r="43906" x14ac:dyDescent="0.2"/>
    <row r="43907" x14ac:dyDescent="0.2"/>
    <row r="43908" x14ac:dyDescent="0.2"/>
    <row r="43909" x14ac:dyDescent="0.2"/>
    <row r="43910" x14ac:dyDescent="0.2"/>
    <row r="43911" x14ac:dyDescent="0.2"/>
    <row r="43912" x14ac:dyDescent="0.2"/>
    <row r="43913" x14ac:dyDescent="0.2"/>
    <row r="43914" x14ac:dyDescent="0.2"/>
    <row r="43915" x14ac:dyDescent="0.2"/>
    <row r="43916" x14ac:dyDescent="0.2"/>
    <row r="43917" x14ac:dyDescent="0.2"/>
    <row r="43918" x14ac:dyDescent="0.2"/>
    <row r="43919" x14ac:dyDescent="0.2"/>
    <row r="43920" x14ac:dyDescent="0.2"/>
    <row r="43921" x14ac:dyDescent="0.2"/>
    <row r="43922" x14ac:dyDescent="0.2"/>
    <row r="43923" x14ac:dyDescent="0.2"/>
    <row r="43924" x14ac:dyDescent="0.2"/>
    <row r="43925" x14ac:dyDescent="0.2"/>
    <row r="43926" x14ac:dyDescent="0.2"/>
    <row r="43927" x14ac:dyDescent="0.2"/>
    <row r="43928" x14ac:dyDescent="0.2"/>
    <row r="43929" x14ac:dyDescent="0.2"/>
    <row r="43930" x14ac:dyDescent="0.2"/>
    <row r="43931" x14ac:dyDescent="0.2"/>
    <row r="43932" x14ac:dyDescent="0.2"/>
    <row r="43933" x14ac:dyDescent="0.2"/>
    <row r="43934" x14ac:dyDescent="0.2"/>
    <row r="43935" x14ac:dyDescent="0.2"/>
    <row r="43936" x14ac:dyDescent="0.2"/>
    <row r="43937" x14ac:dyDescent="0.2"/>
    <row r="43938" x14ac:dyDescent="0.2"/>
    <row r="43939" x14ac:dyDescent="0.2"/>
    <row r="43940" x14ac:dyDescent="0.2"/>
    <row r="43941" x14ac:dyDescent="0.2"/>
    <row r="43942" x14ac:dyDescent="0.2"/>
    <row r="43943" x14ac:dyDescent="0.2"/>
    <row r="43944" x14ac:dyDescent="0.2"/>
    <row r="43945" x14ac:dyDescent="0.2"/>
    <row r="43946" x14ac:dyDescent="0.2"/>
    <row r="43947" x14ac:dyDescent="0.2"/>
    <row r="43948" x14ac:dyDescent="0.2"/>
    <row r="43949" x14ac:dyDescent="0.2"/>
    <row r="43950" x14ac:dyDescent="0.2"/>
    <row r="43951" x14ac:dyDescent="0.2"/>
    <row r="43952" x14ac:dyDescent="0.2"/>
    <row r="43953" x14ac:dyDescent="0.2"/>
    <row r="43954" x14ac:dyDescent="0.2"/>
    <row r="43955" x14ac:dyDescent="0.2"/>
    <row r="43956" x14ac:dyDescent="0.2"/>
    <row r="43957" x14ac:dyDescent="0.2"/>
    <row r="43958" x14ac:dyDescent="0.2"/>
    <row r="43959" x14ac:dyDescent="0.2"/>
    <row r="43960" x14ac:dyDescent="0.2"/>
    <row r="43961" x14ac:dyDescent="0.2"/>
    <row r="43962" x14ac:dyDescent="0.2"/>
    <row r="43963" x14ac:dyDescent="0.2"/>
    <row r="43964" x14ac:dyDescent="0.2"/>
    <row r="43965" x14ac:dyDescent="0.2"/>
    <row r="43966" x14ac:dyDescent="0.2"/>
    <row r="43967" x14ac:dyDescent="0.2"/>
    <row r="43968" x14ac:dyDescent="0.2"/>
    <row r="43969" x14ac:dyDescent="0.2"/>
    <row r="43970" x14ac:dyDescent="0.2"/>
    <row r="43971" x14ac:dyDescent="0.2"/>
    <row r="43972" x14ac:dyDescent="0.2"/>
    <row r="43973" x14ac:dyDescent="0.2"/>
    <row r="43974" x14ac:dyDescent="0.2"/>
    <row r="43975" x14ac:dyDescent="0.2"/>
    <row r="43976" x14ac:dyDescent="0.2"/>
    <row r="43977" x14ac:dyDescent="0.2"/>
    <row r="43978" x14ac:dyDescent="0.2"/>
    <row r="43979" x14ac:dyDescent="0.2"/>
    <row r="43980" x14ac:dyDescent="0.2"/>
    <row r="43981" x14ac:dyDescent="0.2"/>
    <row r="43982" x14ac:dyDescent="0.2"/>
    <row r="43983" x14ac:dyDescent="0.2"/>
    <row r="43984" x14ac:dyDescent="0.2"/>
    <row r="43985" x14ac:dyDescent="0.2"/>
    <row r="43986" x14ac:dyDescent="0.2"/>
    <row r="43987" x14ac:dyDescent="0.2"/>
    <row r="43988" x14ac:dyDescent="0.2"/>
    <row r="43989" x14ac:dyDescent="0.2"/>
    <row r="43990" x14ac:dyDescent="0.2"/>
    <row r="43991" x14ac:dyDescent="0.2"/>
    <row r="43992" x14ac:dyDescent="0.2"/>
    <row r="43993" x14ac:dyDescent="0.2"/>
    <row r="43994" x14ac:dyDescent="0.2"/>
    <row r="43995" x14ac:dyDescent="0.2"/>
    <row r="43996" x14ac:dyDescent="0.2"/>
    <row r="43997" x14ac:dyDescent="0.2"/>
    <row r="43998" x14ac:dyDescent="0.2"/>
    <row r="43999" x14ac:dyDescent="0.2"/>
    <row r="44000" x14ac:dyDescent="0.2"/>
    <row r="44001" x14ac:dyDescent="0.2"/>
    <row r="44002" x14ac:dyDescent="0.2"/>
    <row r="44003" x14ac:dyDescent="0.2"/>
    <row r="44004" x14ac:dyDescent="0.2"/>
    <row r="44005" x14ac:dyDescent="0.2"/>
    <row r="44006" x14ac:dyDescent="0.2"/>
    <row r="44007" x14ac:dyDescent="0.2"/>
    <row r="44008" x14ac:dyDescent="0.2"/>
    <row r="44009" x14ac:dyDescent="0.2"/>
    <row r="44010" x14ac:dyDescent="0.2"/>
    <row r="44011" x14ac:dyDescent="0.2"/>
    <row r="44012" x14ac:dyDescent="0.2"/>
    <row r="44013" x14ac:dyDescent="0.2"/>
    <row r="44014" x14ac:dyDescent="0.2"/>
    <row r="44015" x14ac:dyDescent="0.2"/>
    <row r="44016" x14ac:dyDescent="0.2"/>
    <row r="44017" x14ac:dyDescent="0.2"/>
    <row r="44018" x14ac:dyDescent="0.2"/>
    <row r="44019" x14ac:dyDescent="0.2"/>
    <row r="44020" x14ac:dyDescent="0.2"/>
    <row r="44021" x14ac:dyDescent="0.2"/>
    <row r="44022" x14ac:dyDescent="0.2"/>
    <row r="44023" x14ac:dyDescent="0.2"/>
    <row r="44024" x14ac:dyDescent="0.2"/>
    <row r="44025" x14ac:dyDescent="0.2"/>
    <row r="44026" x14ac:dyDescent="0.2"/>
    <row r="44027" x14ac:dyDescent="0.2"/>
    <row r="44028" x14ac:dyDescent="0.2"/>
    <row r="44029" x14ac:dyDescent="0.2"/>
    <row r="44030" x14ac:dyDescent="0.2"/>
    <row r="44031" x14ac:dyDescent="0.2"/>
    <row r="44032" x14ac:dyDescent="0.2"/>
    <row r="44033" x14ac:dyDescent="0.2"/>
    <row r="44034" x14ac:dyDescent="0.2"/>
    <row r="44035" x14ac:dyDescent="0.2"/>
    <row r="44036" x14ac:dyDescent="0.2"/>
    <row r="44037" x14ac:dyDescent="0.2"/>
    <row r="44038" x14ac:dyDescent="0.2"/>
    <row r="44039" x14ac:dyDescent="0.2"/>
    <row r="44040" x14ac:dyDescent="0.2"/>
    <row r="44041" x14ac:dyDescent="0.2"/>
    <row r="44042" x14ac:dyDescent="0.2"/>
    <row r="44043" x14ac:dyDescent="0.2"/>
    <row r="44044" x14ac:dyDescent="0.2"/>
    <row r="44045" x14ac:dyDescent="0.2"/>
    <row r="44046" x14ac:dyDescent="0.2"/>
    <row r="44047" x14ac:dyDescent="0.2"/>
    <row r="44048" x14ac:dyDescent="0.2"/>
    <row r="44049" x14ac:dyDescent="0.2"/>
    <row r="44050" x14ac:dyDescent="0.2"/>
    <row r="44051" x14ac:dyDescent="0.2"/>
    <row r="44052" x14ac:dyDescent="0.2"/>
    <row r="44053" x14ac:dyDescent="0.2"/>
    <row r="44054" x14ac:dyDescent="0.2"/>
    <row r="44055" x14ac:dyDescent="0.2"/>
    <row r="44056" x14ac:dyDescent="0.2"/>
    <row r="44057" x14ac:dyDescent="0.2"/>
    <row r="44058" x14ac:dyDescent="0.2"/>
    <row r="44059" x14ac:dyDescent="0.2"/>
    <row r="44060" x14ac:dyDescent="0.2"/>
    <row r="44061" x14ac:dyDescent="0.2"/>
    <row r="44062" x14ac:dyDescent="0.2"/>
    <row r="44063" x14ac:dyDescent="0.2"/>
    <row r="44064" x14ac:dyDescent="0.2"/>
    <row r="44065" x14ac:dyDescent="0.2"/>
    <row r="44066" x14ac:dyDescent="0.2"/>
    <row r="44067" x14ac:dyDescent="0.2"/>
    <row r="44068" x14ac:dyDescent="0.2"/>
    <row r="44069" x14ac:dyDescent="0.2"/>
    <row r="44070" x14ac:dyDescent="0.2"/>
    <row r="44071" x14ac:dyDescent="0.2"/>
    <row r="44072" x14ac:dyDescent="0.2"/>
    <row r="44073" x14ac:dyDescent="0.2"/>
    <row r="44074" x14ac:dyDescent="0.2"/>
    <row r="44075" x14ac:dyDescent="0.2"/>
    <row r="44076" x14ac:dyDescent="0.2"/>
    <row r="44077" x14ac:dyDescent="0.2"/>
    <row r="44078" x14ac:dyDescent="0.2"/>
    <row r="44079" x14ac:dyDescent="0.2"/>
    <row r="44080" x14ac:dyDescent="0.2"/>
    <row r="44081" x14ac:dyDescent="0.2"/>
    <row r="44082" x14ac:dyDescent="0.2"/>
    <row r="44083" x14ac:dyDescent="0.2"/>
    <row r="44084" x14ac:dyDescent="0.2"/>
    <row r="44085" x14ac:dyDescent="0.2"/>
    <row r="44086" x14ac:dyDescent="0.2"/>
    <row r="44087" x14ac:dyDescent="0.2"/>
    <row r="44088" x14ac:dyDescent="0.2"/>
    <row r="44089" x14ac:dyDescent="0.2"/>
    <row r="44090" x14ac:dyDescent="0.2"/>
    <row r="44091" x14ac:dyDescent="0.2"/>
    <row r="44092" x14ac:dyDescent="0.2"/>
    <row r="44093" x14ac:dyDescent="0.2"/>
    <row r="44094" x14ac:dyDescent="0.2"/>
    <row r="44095" x14ac:dyDescent="0.2"/>
    <row r="44096" x14ac:dyDescent="0.2"/>
    <row r="44097" x14ac:dyDescent="0.2"/>
    <row r="44098" x14ac:dyDescent="0.2"/>
    <row r="44099" x14ac:dyDescent="0.2"/>
    <row r="44100" x14ac:dyDescent="0.2"/>
    <row r="44101" x14ac:dyDescent="0.2"/>
    <row r="44102" x14ac:dyDescent="0.2"/>
    <row r="44103" x14ac:dyDescent="0.2"/>
    <row r="44104" x14ac:dyDescent="0.2"/>
    <row r="44105" x14ac:dyDescent="0.2"/>
    <row r="44106" x14ac:dyDescent="0.2"/>
    <row r="44107" x14ac:dyDescent="0.2"/>
    <row r="44108" x14ac:dyDescent="0.2"/>
    <row r="44109" x14ac:dyDescent="0.2"/>
    <row r="44110" x14ac:dyDescent="0.2"/>
    <row r="44111" x14ac:dyDescent="0.2"/>
    <row r="44112" x14ac:dyDescent="0.2"/>
    <row r="44113" x14ac:dyDescent="0.2"/>
    <row r="44114" x14ac:dyDescent="0.2"/>
    <row r="44115" x14ac:dyDescent="0.2"/>
    <row r="44116" x14ac:dyDescent="0.2"/>
    <row r="44117" x14ac:dyDescent="0.2"/>
    <row r="44118" x14ac:dyDescent="0.2"/>
    <row r="44119" x14ac:dyDescent="0.2"/>
    <row r="44120" x14ac:dyDescent="0.2"/>
    <row r="44121" x14ac:dyDescent="0.2"/>
    <row r="44122" x14ac:dyDescent="0.2"/>
    <row r="44123" x14ac:dyDescent="0.2"/>
    <row r="44124" x14ac:dyDescent="0.2"/>
    <row r="44125" x14ac:dyDescent="0.2"/>
    <row r="44126" x14ac:dyDescent="0.2"/>
    <row r="44127" x14ac:dyDescent="0.2"/>
    <row r="44128" x14ac:dyDescent="0.2"/>
    <row r="44129" x14ac:dyDescent="0.2"/>
    <row r="44130" x14ac:dyDescent="0.2"/>
    <row r="44131" x14ac:dyDescent="0.2"/>
    <row r="44132" x14ac:dyDescent="0.2"/>
    <row r="44133" x14ac:dyDescent="0.2"/>
    <row r="44134" x14ac:dyDescent="0.2"/>
    <row r="44135" x14ac:dyDescent="0.2"/>
    <row r="44136" x14ac:dyDescent="0.2"/>
    <row r="44137" x14ac:dyDescent="0.2"/>
    <row r="44138" x14ac:dyDescent="0.2"/>
    <row r="44139" x14ac:dyDescent="0.2"/>
    <row r="44140" x14ac:dyDescent="0.2"/>
    <row r="44141" x14ac:dyDescent="0.2"/>
    <row r="44142" x14ac:dyDescent="0.2"/>
    <row r="44143" x14ac:dyDescent="0.2"/>
    <row r="44144" x14ac:dyDescent="0.2"/>
    <row r="44145" x14ac:dyDescent="0.2"/>
    <row r="44146" x14ac:dyDescent="0.2"/>
    <row r="44147" x14ac:dyDescent="0.2"/>
    <row r="44148" x14ac:dyDescent="0.2"/>
    <row r="44149" x14ac:dyDescent="0.2"/>
    <row r="44150" x14ac:dyDescent="0.2"/>
    <row r="44151" x14ac:dyDescent="0.2"/>
    <row r="44152" x14ac:dyDescent="0.2"/>
    <row r="44153" x14ac:dyDescent="0.2"/>
    <row r="44154" x14ac:dyDescent="0.2"/>
    <row r="44155" x14ac:dyDescent="0.2"/>
    <row r="44156" x14ac:dyDescent="0.2"/>
    <row r="44157" x14ac:dyDescent="0.2"/>
    <row r="44158" x14ac:dyDescent="0.2"/>
    <row r="44159" x14ac:dyDescent="0.2"/>
    <row r="44160" x14ac:dyDescent="0.2"/>
    <row r="44161" x14ac:dyDescent="0.2"/>
    <row r="44162" x14ac:dyDescent="0.2"/>
    <row r="44163" x14ac:dyDescent="0.2"/>
    <row r="44164" x14ac:dyDescent="0.2"/>
    <row r="44165" x14ac:dyDescent="0.2"/>
    <row r="44166" x14ac:dyDescent="0.2"/>
    <row r="44167" x14ac:dyDescent="0.2"/>
    <row r="44168" x14ac:dyDescent="0.2"/>
    <row r="44169" x14ac:dyDescent="0.2"/>
    <row r="44170" x14ac:dyDescent="0.2"/>
    <row r="44171" x14ac:dyDescent="0.2"/>
    <row r="44172" x14ac:dyDescent="0.2"/>
    <row r="44173" x14ac:dyDescent="0.2"/>
    <row r="44174" x14ac:dyDescent="0.2"/>
    <row r="44175" x14ac:dyDescent="0.2"/>
    <row r="44176" x14ac:dyDescent="0.2"/>
    <row r="44177" x14ac:dyDescent="0.2"/>
    <row r="44178" x14ac:dyDescent="0.2"/>
    <row r="44179" x14ac:dyDescent="0.2"/>
    <row r="44180" x14ac:dyDescent="0.2"/>
    <row r="44181" x14ac:dyDescent="0.2"/>
    <row r="44182" x14ac:dyDescent="0.2"/>
    <row r="44183" x14ac:dyDescent="0.2"/>
    <row r="44184" x14ac:dyDescent="0.2"/>
    <row r="44185" x14ac:dyDescent="0.2"/>
    <row r="44186" x14ac:dyDescent="0.2"/>
    <row r="44187" x14ac:dyDescent="0.2"/>
    <row r="44188" x14ac:dyDescent="0.2"/>
    <row r="44189" x14ac:dyDescent="0.2"/>
    <row r="44190" x14ac:dyDescent="0.2"/>
    <row r="44191" x14ac:dyDescent="0.2"/>
    <row r="44192" x14ac:dyDescent="0.2"/>
    <row r="44193" x14ac:dyDescent="0.2"/>
    <row r="44194" x14ac:dyDescent="0.2"/>
    <row r="44195" x14ac:dyDescent="0.2"/>
    <row r="44196" x14ac:dyDescent="0.2"/>
    <row r="44197" x14ac:dyDescent="0.2"/>
    <row r="44198" x14ac:dyDescent="0.2"/>
    <row r="44199" x14ac:dyDescent="0.2"/>
    <row r="44200" x14ac:dyDescent="0.2"/>
    <row r="44201" x14ac:dyDescent="0.2"/>
    <row r="44202" x14ac:dyDescent="0.2"/>
    <row r="44203" x14ac:dyDescent="0.2"/>
    <row r="44204" x14ac:dyDescent="0.2"/>
    <row r="44205" x14ac:dyDescent="0.2"/>
    <row r="44206" x14ac:dyDescent="0.2"/>
    <row r="44207" x14ac:dyDescent="0.2"/>
    <row r="44208" x14ac:dyDescent="0.2"/>
    <row r="44209" x14ac:dyDescent="0.2"/>
    <row r="44210" x14ac:dyDescent="0.2"/>
    <row r="44211" x14ac:dyDescent="0.2"/>
    <row r="44212" x14ac:dyDescent="0.2"/>
    <row r="44213" x14ac:dyDescent="0.2"/>
    <row r="44214" x14ac:dyDescent="0.2"/>
    <row r="44215" x14ac:dyDescent="0.2"/>
    <row r="44216" x14ac:dyDescent="0.2"/>
    <row r="44217" x14ac:dyDescent="0.2"/>
    <row r="44218" x14ac:dyDescent="0.2"/>
    <row r="44219" x14ac:dyDescent="0.2"/>
    <row r="44220" x14ac:dyDescent="0.2"/>
    <row r="44221" x14ac:dyDescent="0.2"/>
    <row r="44222" x14ac:dyDescent="0.2"/>
    <row r="44223" x14ac:dyDescent="0.2"/>
    <row r="44224" x14ac:dyDescent="0.2"/>
    <row r="44225" x14ac:dyDescent="0.2"/>
    <row r="44226" x14ac:dyDescent="0.2"/>
    <row r="44227" x14ac:dyDescent="0.2"/>
    <row r="44228" x14ac:dyDescent="0.2"/>
    <row r="44229" x14ac:dyDescent="0.2"/>
    <row r="44230" x14ac:dyDescent="0.2"/>
    <row r="44231" x14ac:dyDescent="0.2"/>
    <row r="44232" x14ac:dyDescent="0.2"/>
    <row r="44233" x14ac:dyDescent="0.2"/>
    <row r="44234" x14ac:dyDescent="0.2"/>
    <row r="44235" x14ac:dyDescent="0.2"/>
    <row r="44236" x14ac:dyDescent="0.2"/>
    <row r="44237" x14ac:dyDescent="0.2"/>
    <row r="44238" x14ac:dyDescent="0.2"/>
    <row r="44239" x14ac:dyDescent="0.2"/>
    <row r="44240" x14ac:dyDescent="0.2"/>
    <row r="44241" x14ac:dyDescent="0.2"/>
    <row r="44242" x14ac:dyDescent="0.2"/>
    <row r="44243" x14ac:dyDescent="0.2"/>
    <row r="44244" x14ac:dyDescent="0.2"/>
    <row r="44245" x14ac:dyDescent="0.2"/>
    <row r="44246" x14ac:dyDescent="0.2"/>
    <row r="44247" x14ac:dyDescent="0.2"/>
    <row r="44248" x14ac:dyDescent="0.2"/>
    <row r="44249" x14ac:dyDescent="0.2"/>
    <row r="44250" x14ac:dyDescent="0.2"/>
    <row r="44251" x14ac:dyDescent="0.2"/>
    <row r="44252" x14ac:dyDescent="0.2"/>
    <row r="44253" x14ac:dyDescent="0.2"/>
    <row r="44254" x14ac:dyDescent="0.2"/>
    <row r="44255" x14ac:dyDescent="0.2"/>
    <row r="44256" x14ac:dyDescent="0.2"/>
    <row r="44257" x14ac:dyDescent="0.2"/>
    <row r="44258" x14ac:dyDescent="0.2"/>
    <row r="44259" x14ac:dyDescent="0.2"/>
    <row r="44260" x14ac:dyDescent="0.2"/>
    <row r="44261" x14ac:dyDescent="0.2"/>
    <row r="44262" x14ac:dyDescent="0.2"/>
    <row r="44263" x14ac:dyDescent="0.2"/>
    <row r="44264" x14ac:dyDescent="0.2"/>
    <row r="44265" x14ac:dyDescent="0.2"/>
    <row r="44266" x14ac:dyDescent="0.2"/>
    <row r="44267" x14ac:dyDescent="0.2"/>
    <row r="44268" x14ac:dyDescent="0.2"/>
    <row r="44269" x14ac:dyDescent="0.2"/>
    <row r="44270" x14ac:dyDescent="0.2"/>
    <row r="44271" x14ac:dyDescent="0.2"/>
    <row r="44272" x14ac:dyDescent="0.2"/>
    <row r="44273" x14ac:dyDescent="0.2"/>
    <row r="44274" x14ac:dyDescent="0.2"/>
    <row r="44275" x14ac:dyDescent="0.2"/>
    <row r="44276" x14ac:dyDescent="0.2"/>
    <row r="44277" x14ac:dyDescent="0.2"/>
    <row r="44278" x14ac:dyDescent="0.2"/>
    <row r="44279" x14ac:dyDescent="0.2"/>
    <row r="44280" x14ac:dyDescent="0.2"/>
    <row r="44281" x14ac:dyDescent="0.2"/>
    <row r="44282" x14ac:dyDescent="0.2"/>
    <row r="44283" x14ac:dyDescent="0.2"/>
    <row r="44284" x14ac:dyDescent="0.2"/>
    <row r="44285" x14ac:dyDescent="0.2"/>
    <row r="44286" x14ac:dyDescent="0.2"/>
    <row r="44287" x14ac:dyDescent="0.2"/>
    <row r="44288" x14ac:dyDescent="0.2"/>
    <row r="44289" x14ac:dyDescent="0.2"/>
    <row r="44290" x14ac:dyDescent="0.2"/>
    <row r="44291" x14ac:dyDescent="0.2"/>
    <row r="44292" x14ac:dyDescent="0.2"/>
    <row r="44293" x14ac:dyDescent="0.2"/>
    <row r="44294" x14ac:dyDescent="0.2"/>
    <row r="44295" x14ac:dyDescent="0.2"/>
    <row r="44296" x14ac:dyDescent="0.2"/>
    <row r="44297" x14ac:dyDescent="0.2"/>
    <row r="44298" x14ac:dyDescent="0.2"/>
    <row r="44299" x14ac:dyDescent="0.2"/>
    <row r="44300" x14ac:dyDescent="0.2"/>
    <row r="44301" x14ac:dyDescent="0.2"/>
    <row r="44302" x14ac:dyDescent="0.2"/>
    <row r="44303" x14ac:dyDescent="0.2"/>
    <row r="44304" x14ac:dyDescent="0.2"/>
    <row r="44305" x14ac:dyDescent="0.2"/>
    <row r="44306" x14ac:dyDescent="0.2"/>
    <row r="44307" x14ac:dyDescent="0.2"/>
    <row r="44308" x14ac:dyDescent="0.2"/>
    <row r="44309" x14ac:dyDescent="0.2"/>
    <row r="44310" x14ac:dyDescent="0.2"/>
    <row r="44311" x14ac:dyDescent="0.2"/>
    <row r="44312" x14ac:dyDescent="0.2"/>
    <row r="44313" x14ac:dyDescent="0.2"/>
    <row r="44314" x14ac:dyDescent="0.2"/>
    <row r="44315" x14ac:dyDescent="0.2"/>
    <row r="44316" x14ac:dyDescent="0.2"/>
    <row r="44317" x14ac:dyDescent="0.2"/>
    <row r="44318" x14ac:dyDescent="0.2"/>
    <row r="44319" x14ac:dyDescent="0.2"/>
    <row r="44320" x14ac:dyDescent="0.2"/>
    <row r="44321" x14ac:dyDescent="0.2"/>
    <row r="44322" x14ac:dyDescent="0.2"/>
    <row r="44323" x14ac:dyDescent="0.2"/>
    <row r="44324" x14ac:dyDescent="0.2"/>
    <row r="44325" x14ac:dyDescent="0.2"/>
    <row r="44326" x14ac:dyDescent="0.2"/>
    <row r="44327" x14ac:dyDescent="0.2"/>
    <row r="44328" x14ac:dyDescent="0.2"/>
    <row r="44329" x14ac:dyDescent="0.2"/>
    <row r="44330" x14ac:dyDescent="0.2"/>
    <row r="44331" x14ac:dyDescent="0.2"/>
    <row r="44332" x14ac:dyDescent="0.2"/>
    <row r="44333" x14ac:dyDescent="0.2"/>
    <row r="44334" x14ac:dyDescent="0.2"/>
    <row r="44335" x14ac:dyDescent="0.2"/>
    <row r="44336" x14ac:dyDescent="0.2"/>
    <row r="44337" x14ac:dyDescent="0.2"/>
    <row r="44338" x14ac:dyDescent="0.2"/>
    <row r="44339" x14ac:dyDescent="0.2"/>
    <row r="44340" x14ac:dyDescent="0.2"/>
    <row r="44341" x14ac:dyDescent="0.2"/>
    <row r="44342" x14ac:dyDescent="0.2"/>
    <row r="44343" x14ac:dyDescent="0.2"/>
    <row r="44344" x14ac:dyDescent="0.2"/>
    <row r="44345" x14ac:dyDescent="0.2"/>
    <row r="44346" x14ac:dyDescent="0.2"/>
    <row r="44347" x14ac:dyDescent="0.2"/>
    <row r="44348" x14ac:dyDescent="0.2"/>
    <row r="44349" x14ac:dyDescent="0.2"/>
    <row r="44350" x14ac:dyDescent="0.2"/>
    <row r="44351" x14ac:dyDescent="0.2"/>
    <row r="44352" x14ac:dyDescent="0.2"/>
    <row r="44353" x14ac:dyDescent="0.2"/>
    <row r="44354" x14ac:dyDescent="0.2"/>
    <row r="44355" x14ac:dyDescent="0.2"/>
    <row r="44356" x14ac:dyDescent="0.2"/>
    <row r="44357" x14ac:dyDescent="0.2"/>
    <row r="44358" x14ac:dyDescent="0.2"/>
    <row r="44359" x14ac:dyDescent="0.2"/>
    <row r="44360" x14ac:dyDescent="0.2"/>
    <row r="44361" x14ac:dyDescent="0.2"/>
    <row r="44362" x14ac:dyDescent="0.2"/>
    <row r="44363" x14ac:dyDescent="0.2"/>
    <row r="44364" x14ac:dyDescent="0.2"/>
    <row r="44365" x14ac:dyDescent="0.2"/>
    <row r="44366" x14ac:dyDescent="0.2"/>
    <row r="44367" x14ac:dyDescent="0.2"/>
    <row r="44368" x14ac:dyDescent="0.2"/>
    <row r="44369" x14ac:dyDescent="0.2"/>
    <row r="44370" x14ac:dyDescent="0.2"/>
    <row r="44371" x14ac:dyDescent="0.2"/>
    <row r="44372" x14ac:dyDescent="0.2"/>
    <row r="44373" x14ac:dyDescent="0.2"/>
    <row r="44374" x14ac:dyDescent="0.2"/>
    <row r="44375" x14ac:dyDescent="0.2"/>
    <row r="44376" x14ac:dyDescent="0.2"/>
    <row r="44377" x14ac:dyDescent="0.2"/>
    <row r="44378" x14ac:dyDescent="0.2"/>
    <row r="44379" x14ac:dyDescent="0.2"/>
    <row r="44380" x14ac:dyDescent="0.2"/>
    <row r="44381" x14ac:dyDescent="0.2"/>
    <row r="44382" x14ac:dyDescent="0.2"/>
    <row r="44383" x14ac:dyDescent="0.2"/>
    <row r="44384" x14ac:dyDescent="0.2"/>
    <row r="44385" x14ac:dyDescent="0.2"/>
    <row r="44386" x14ac:dyDescent="0.2"/>
    <row r="44387" x14ac:dyDescent="0.2"/>
    <row r="44388" x14ac:dyDescent="0.2"/>
    <row r="44389" x14ac:dyDescent="0.2"/>
    <row r="44390" x14ac:dyDescent="0.2"/>
    <row r="44391" x14ac:dyDescent="0.2"/>
    <row r="44392" x14ac:dyDescent="0.2"/>
    <row r="44393" x14ac:dyDescent="0.2"/>
    <row r="44394" x14ac:dyDescent="0.2"/>
    <row r="44395" x14ac:dyDescent="0.2"/>
    <row r="44396" x14ac:dyDescent="0.2"/>
    <row r="44397" x14ac:dyDescent="0.2"/>
    <row r="44398" x14ac:dyDescent="0.2"/>
    <row r="44399" x14ac:dyDescent="0.2"/>
    <row r="44400" x14ac:dyDescent="0.2"/>
    <row r="44401" x14ac:dyDescent="0.2"/>
    <row r="44402" x14ac:dyDescent="0.2"/>
    <row r="44403" x14ac:dyDescent="0.2"/>
    <row r="44404" x14ac:dyDescent="0.2"/>
    <row r="44405" x14ac:dyDescent="0.2"/>
    <row r="44406" x14ac:dyDescent="0.2"/>
    <row r="44407" x14ac:dyDescent="0.2"/>
    <row r="44408" x14ac:dyDescent="0.2"/>
    <row r="44409" x14ac:dyDescent="0.2"/>
    <row r="44410" x14ac:dyDescent="0.2"/>
    <row r="44411" x14ac:dyDescent="0.2"/>
    <row r="44412" x14ac:dyDescent="0.2"/>
    <row r="44413" x14ac:dyDescent="0.2"/>
    <row r="44414" x14ac:dyDescent="0.2"/>
    <row r="44415" x14ac:dyDescent="0.2"/>
    <row r="44416" x14ac:dyDescent="0.2"/>
    <row r="44417" x14ac:dyDescent="0.2"/>
    <row r="44418" x14ac:dyDescent="0.2"/>
    <row r="44419" x14ac:dyDescent="0.2"/>
    <row r="44420" x14ac:dyDescent="0.2"/>
    <row r="44421" x14ac:dyDescent="0.2"/>
    <row r="44422" x14ac:dyDescent="0.2"/>
    <row r="44423" x14ac:dyDescent="0.2"/>
    <row r="44424" x14ac:dyDescent="0.2"/>
    <row r="44425" x14ac:dyDescent="0.2"/>
    <row r="44426" x14ac:dyDescent="0.2"/>
    <row r="44427" x14ac:dyDescent="0.2"/>
    <row r="44428" x14ac:dyDescent="0.2"/>
    <row r="44429" x14ac:dyDescent="0.2"/>
    <row r="44430" x14ac:dyDescent="0.2"/>
    <row r="44431" x14ac:dyDescent="0.2"/>
    <row r="44432" x14ac:dyDescent="0.2"/>
    <row r="44433" x14ac:dyDescent="0.2"/>
    <row r="44434" x14ac:dyDescent="0.2"/>
    <row r="44435" x14ac:dyDescent="0.2"/>
    <row r="44436" x14ac:dyDescent="0.2"/>
    <row r="44437" x14ac:dyDescent="0.2"/>
    <row r="44438" x14ac:dyDescent="0.2"/>
    <row r="44439" x14ac:dyDescent="0.2"/>
    <row r="44440" x14ac:dyDescent="0.2"/>
    <row r="44441" x14ac:dyDescent="0.2"/>
    <row r="44442" x14ac:dyDescent="0.2"/>
    <row r="44443" x14ac:dyDescent="0.2"/>
    <row r="44444" x14ac:dyDescent="0.2"/>
    <row r="44445" x14ac:dyDescent="0.2"/>
    <row r="44446" x14ac:dyDescent="0.2"/>
    <row r="44447" x14ac:dyDescent="0.2"/>
    <row r="44448" x14ac:dyDescent="0.2"/>
    <row r="44449" x14ac:dyDescent="0.2"/>
    <row r="44450" x14ac:dyDescent="0.2"/>
    <row r="44451" x14ac:dyDescent="0.2"/>
    <row r="44452" x14ac:dyDescent="0.2"/>
    <row r="44453" x14ac:dyDescent="0.2"/>
    <row r="44454" x14ac:dyDescent="0.2"/>
    <row r="44455" x14ac:dyDescent="0.2"/>
    <row r="44456" x14ac:dyDescent="0.2"/>
    <row r="44457" x14ac:dyDescent="0.2"/>
    <row r="44458" x14ac:dyDescent="0.2"/>
    <row r="44459" x14ac:dyDescent="0.2"/>
    <row r="44460" x14ac:dyDescent="0.2"/>
    <row r="44461" x14ac:dyDescent="0.2"/>
    <row r="44462" x14ac:dyDescent="0.2"/>
    <row r="44463" x14ac:dyDescent="0.2"/>
    <row r="44464" x14ac:dyDescent="0.2"/>
    <row r="44465" x14ac:dyDescent="0.2"/>
    <row r="44466" x14ac:dyDescent="0.2"/>
    <row r="44467" x14ac:dyDescent="0.2"/>
    <row r="44468" x14ac:dyDescent="0.2"/>
    <row r="44469" x14ac:dyDescent="0.2"/>
    <row r="44470" x14ac:dyDescent="0.2"/>
    <row r="44471" x14ac:dyDescent="0.2"/>
    <row r="44472" x14ac:dyDescent="0.2"/>
    <row r="44473" x14ac:dyDescent="0.2"/>
    <row r="44474" x14ac:dyDescent="0.2"/>
    <row r="44475" x14ac:dyDescent="0.2"/>
    <row r="44476" x14ac:dyDescent="0.2"/>
    <row r="44477" x14ac:dyDescent="0.2"/>
    <row r="44478" x14ac:dyDescent="0.2"/>
    <row r="44479" x14ac:dyDescent="0.2"/>
    <row r="44480" x14ac:dyDescent="0.2"/>
    <row r="44481" x14ac:dyDescent="0.2"/>
    <row r="44482" x14ac:dyDescent="0.2"/>
    <row r="44483" x14ac:dyDescent="0.2"/>
    <row r="44484" x14ac:dyDescent="0.2"/>
    <row r="44485" x14ac:dyDescent="0.2"/>
    <row r="44486" x14ac:dyDescent="0.2"/>
    <row r="44487" x14ac:dyDescent="0.2"/>
    <row r="44488" x14ac:dyDescent="0.2"/>
    <row r="44489" x14ac:dyDescent="0.2"/>
    <row r="44490" x14ac:dyDescent="0.2"/>
    <row r="44491" x14ac:dyDescent="0.2"/>
    <row r="44492" x14ac:dyDescent="0.2"/>
    <row r="44493" x14ac:dyDescent="0.2"/>
    <row r="44494" x14ac:dyDescent="0.2"/>
    <row r="44495" x14ac:dyDescent="0.2"/>
    <row r="44496" x14ac:dyDescent="0.2"/>
    <row r="44497" x14ac:dyDescent="0.2"/>
    <row r="44498" x14ac:dyDescent="0.2"/>
    <row r="44499" x14ac:dyDescent="0.2"/>
    <row r="44500" x14ac:dyDescent="0.2"/>
    <row r="44501" x14ac:dyDescent="0.2"/>
    <row r="44502" x14ac:dyDescent="0.2"/>
    <row r="44503" x14ac:dyDescent="0.2"/>
    <row r="44504" x14ac:dyDescent="0.2"/>
    <row r="44505" x14ac:dyDescent="0.2"/>
    <row r="44506" x14ac:dyDescent="0.2"/>
    <row r="44507" x14ac:dyDescent="0.2"/>
    <row r="44508" x14ac:dyDescent="0.2"/>
    <row r="44509" x14ac:dyDescent="0.2"/>
    <row r="44510" x14ac:dyDescent="0.2"/>
    <row r="44511" x14ac:dyDescent="0.2"/>
    <row r="44512" x14ac:dyDescent="0.2"/>
    <row r="44513" x14ac:dyDescent="0.2"/>
    <row r="44514" x14ac:dyDescent="0.2"/>
    <row r="44515" x14ac:dyDescent="0.2"/>
    <row r="44516" x14ac:dyDescent="0.2"/>
    <row r="44517" x14ac:dyDescent="0.2"/>
    <row r="44518" x14ac:dyDescent="0.2"/>
    <row r="44519" x14ac:dyDescent="0.2"/>
    <row r="44520" x14ac:dyDescent="0.2"/>
    <row r="44521" x14ac:dyDescent="0.2"/>
    <row r="44522" x14ac:dyDescent="0.2"/>
    <row r="44523" x14ac:dyDescent="0.2"/>
    <row r="44524" x14ac:dyDescent="0.2"/>
    <row r="44525" x14ac:dyDescent="0.2"/>
    <row r="44526" x14ac:dyDescent="0.2"/>
    <row r="44527" x14ac:dyDescent="0.2"/>
    <row r="44528" x14ac:dyDescent="0.2"/>
    <row r="44529" x14ac:dyDescent="0.2"/>
    <row r="44530" x14ac:dyDescent="0.2"/>
    <row r="44531" x14ac:dyDescent="0.2"/>
    <row r="44532" x14ac:dyDescent="0.2"/>
    <row r="44533" x14ac:dyDescent="0.2"/>
    <row r="44534" x14ac:dyDescent="0.2"/>
    <row r="44535" x14ac:dyDescent="0.2"/>
    <row r="44536" x14ac:dyDescent="0.2"/>
    <row r="44537" x14ac:dyDescent="0.2"/>
    <row r="44538" x14ac:dyDescent="0.2"/>
    <row r="44539" x14ac:dyDescent="0.2"/>
    <row r="44540" x14ac:dyDescent="0.2"/>
    <row r="44541" x14ac:dyDescent="0.2"/>
    <row r="44542" x14ac:dyDescent="0.2"/>
    <row r="44543" x14ac:dyDescent="0.2"/>
    <row r="44544" x14ac:dyDescent="0.2"/>
    <row r="44545" x14ac:dyDescent="0.2"/>
    <row r="44546" x14ac:dyDescent="0.2"/>
    <row r="44547" x14ac:dyDescent="0.2"/>
    <row r="44548" x14ac:dyDescent="0.2"/>
    <row r="44549" x14ac:dyDescent="0.2"/>
    <row r="44550" x14ac:dyDescent="0.2"/>
    <row r="44551" x14ac:dyDescent="0.2"/>
    <row r="44552" x14ac:dyDescent="0.2"/>
    <row r="44553" x14ac:dyDescent="0.2"/>
    <row r="44554" x14ac:dyDescent="0.2"/>
    <row r="44555" x14ac:dyDescent="0.2"/>
    <row r="44556" x14ac:dyDescent="0.2"/>
    <row r="44557" x14ac:dyDescent="0.2"/>
    <row r="44558" x14ac:dyDescent="0.2"/>
    <row r="44559" x14ac:dyDescent="0.2"/>
    <row r="44560" x14ac:dyDescent="0.2"/>
    <row r="44561" x14ac:dyDescent="0.2"/>
    <row r="44562" x14ac:dyDescent="0.2"/>
    <row r="44563" x14ac:dyDescent="0.2"/>
    <row r="44564" x14ac:dyDescent="0.2"/>
    <row r="44565" x14ac:dyDescent="0.2"/>
    <row r="44566" x14ac:dyDescent="0.2"/>
    <row r="44567" x14ac:dyDescent="0.2"/>
    <row r="44568" x14ac:dyDescent="0.2"/>
    <row r="44569" x14ac:dyDescent="0.2"/>
    <row r="44570" x14ac:dyDescent="0.2"/>
    <row r="44571" x14ac:dyDescent="0.2"/>
    <row r="44572" x14ac:dyDescent="0.2"/>
    <row r="44573" x14ac:dyDescent="0.2"/>
    <row r="44574" x14ac:dyDescent="0.2"/>
    <row r="44575" x14ac:dyDescent="0.2"/>
    <row r="44576" x14ac:dyDescent="0.2"/>
    <row r="44577" x14ac:dyDescent="0.2"/>
    <row r="44578" x14ac:dyDescent="0.2"/>
    <row r="44579" x14ac:dyDescent="0.2"/>
    <row r="44580" x14ac:dyDescent="0.2"/>
    <row r="44581" x14ac:dyDescent="0.2"/>
    <row r="44582" x14ac:dyDescent="0.2"/>
    <row r="44583" x14ac:dyDescent="0.2"/>
    <row r="44584" x14ac:dyDescent="0.2"/>
    <row r="44585" x14ac:dyDescent="0.2"/>
    <row r="44586" x14ac:dyDescent="0.2"/>
    <row r="44587" x14ac:dyDescent="0.2"/>
    <row r="44588" x14ac:dyDescent="0.2"/>
    <row r="44589" x14ac:dyDescent="0.2"/>
    <row r="44590" x14ac:dyDescent="0.2"/>
    <row r="44591" x14ac:dyDescent="0.2"/>
    <row r="44592" x14ac:dyDescent="0.2"/>
    <row r="44593" x14ac:dyDescent="0.2"/>
    <row r="44594" x14ac:dyDescent="0.2"/>
    <row r="44595" x14ac:dyDescent="0.2"/>
    <row r="44596" x14ac:dyDescent="0.2"/>
    <row r="44597" x14ac:dyDescent="0.2"/>
    <row r="44598" x14ac:dyDescent="0.2"/>
    <row r="44599" x14ac:dyDescent="0.2"/>
    <row r="44600" x14ac:dyDescent="0.2"/>
    <row r="44601" x14ac:dyDescent="0.2"/>
    <row r="44602" x14ac:dyDescent="0.2"/>
    <row r="44603" x14ac:dyDescent="0.2"/>
    <row r="44604" x14ac:dyDescent="0.2"/>
    <row r="44605" x14ac:dyDescent="0.2"/>
    <row r="44606" x14ac:dyDescent="0.2"/>
    <row r="44607" x14ac:dyDescent="0.2"/>
    <row r="44608" x14ac:dyDescent="0.2"/>
    <row r="44609" x14ac:dyDescent="0.2"/>
    <row r="44610" x14ac:dyDescent="0.2"/>
    <row r="44611" x14ac:dyDescent="0.2"/>
    <row r="44612" x14ac:dyDescent="0.2"/>
    <row r="44613" x14ac:dyDescent="0.2"/>
    <row r="44614" x14ac:dyDescent="0.2"/>
    <row r="44615" x14ac:dyDescent="0.2"/>
    <row r="44616" x14ac:dyDescent="0.2"/>
    <row r="44617" x14ac:dyDescent="0.2"/>
    <row r="44618" x14ac:dyDescent="0.2"/>
    <row r="44619" x14ac:dyDescent="0.2"/>
    <row r="44620" x14ac:dyDescent="0.2"/>
    <row r="44621" x14ac:dyDescent="0.2"/>
    <row r="44622" x14ac:dyDescent="0.2"/>
    <row r="44623" x14ac:dyDescent="0.2"/>
    <row r="44624" x14ac:dyDescent="0.2"/>
    <row r="44625" x14ac:dyDescent="0.2"/>
    <row r="44626" x14ac:dyDescent="0.2"/>
    <row r="44627" x14ac:dyDescent="0.2"/>
    <row r="44628" x14ac:dyDescent="0.2"/>
    <row r="44629" x14ac:dyDescent="0.2"/>
    <row r="44630" x14ac:dyDescent="0.2"/>
    <row r="44631" x14ac:dyDescent="0.2"/>
    <row r="44632" x14ac:dyDescent="0.2"/>
    <row r="44633" x14ac:dyDescent="0.2"/>
    <row r="44634" x14ac:dyDescent="0.2"/>
    <row r="44635" x14ac:dyDescent="0.2"/>
    <row r="44636" x14ac:dyDescent="0.2"/>
    <row r="44637" x14ac:dyDescent="0.2"/>
    <row r="44638" x14ac:dyDescent="0.2"/>
    <row r="44639" x14ac:dyDescent="0.2"/>
    <row r="44640" x14ac:dyDescent="0.2"/>
    <row r="44641" x14ac:dyDescent="0.2"/>
    <row r="44642" x14ac:dyDescent="0.2"/>
    <row r="44643" x14ac:dyDescent="0.2"/>
    <row r="44644" x14ac:dyDescent="0.2"/>
    <row r="44645" x14ac:dyDescent="0.2"/>
    <row r="44646" x14ac:dyDescent="0.2"/>
    <row r="44647" x14ac:dyDescent="0.2"/>
    <row r="44648" x14ac:dyDescent="0.2"/>
    <row r="44649" x14ac:dyDescent="0.2"/>
    <row r="44650" x14ac:dyDescent="0.2"/>
    <row r="44651" x14ac:dyDescent="0.2"/>
    <row r="44652" x14ac:dyDescent="0.2"/>
    <row r="44653" x14ac:dyDescent="0.2"/>
    <row r="44654" x14ac:dyDescent="0.2"/>
    <row r="44655" x14ac:dyDescent="0.2"/>
    <row r="44656" x14ac:dyDescent="0.2"/>
    <row r="44657" x14ac:dyDescent="0.2"/>
    <row r="44658" x14ac:dyDescent="0.2"/>
    <row r="44659" x14ac:dyDescent="0.2"/>
    <row r="44660" x14ac:dyDescent="0.2"/>
    <row r="44661" x14ac:dyDescent="0.2"/>
    <row r="44662" x14ac:dyDescent="0.2"/>
    <row r="44663" x14ac:dyDescent="0.2"/>
    <row r="44664" x14ac:dyDescent="0.2"/>
    <row r="44665" x14ac:dyDescent="0.2"/>
    <row r="44666" x14ac:dyDescent="0.2"/>
    <row r="44667" x14ac:dyDescent="0.2"/>
    <row r="44668" x14ac:dyDescent="0.2"/>
    <row r="44669" x14ac:dyDescent="0.2"/>
    <row r="44670" x14ac:dyDescent="0.2"/>
    <row r="44671" x14ac:dyDescent="0.2"/>
    <row r="44672" x14ac:dyDescent="0.2"/>
    <row r="44673" x14ac:dyDescent="0.2"/>
    <row r="44674" x14ac:dyDescent="0.2"/>
    <row r="44675" x14ac:dyDescent="0.2"/>
    <row r="44676" x14ac:dyDescent="0.2"/>
    <row r="44677" x14ac:dyDescent="0.2"/>
    <row r="44678" x14ac:dyDescent="0.2"/>
    <row r="44679" x14ac:dyDescent="0.2"/>
    <row r="44680" x14ac:dyDescent="0.2"/>
    <row r="44681" x14ac:dyDescent="0.2"/>
    <row r="44682" x14ac:dyDescent="0.2"/>
    <row r="44683" x14ac:dyDescent="0.2"/>
    <row r="44684" x14ac:dyDescent="0.2"/>
    <row r="44685" x14ac:dyDescent="0.2"/>
    <row r="44686" x14ac:dyDescent="0.2"/>
    <row r="44687" x14ac:dyDescent="0.2"/>
    <row r="44688" x14ac:dyDescent="0.2"/>
    <row r="44689" x14ac:dyDescent="0.2"/>
    <row r="44690" x14ac:dyDescent="0.2"/>
    <row r="44691" x14ac:dyDescent="0.2"/>
    <row r="44692" x14ac:dyDescent="0.2"/>
    <row r="44693" x14ac:dyDescent="0.2"/>
    <row r="44694" x14ac:dyDescent="0.2"/>
    <row r="44695" x14ac:dyDescent="0.2"/>
    <row r="44696" x14ac:dyDescent="0.2"/>
    <row r="44697" x14ac:dyDescent="0.2"/>
    <row r="44698" x14ac:dyDescent="0.2"/>
    <row r="44699" x14ac:dyDescent="0.2"/>
    <row r="44700" x14ac:dyDescent="0.2"/>
    <row r="44701" x14ac:dyDescent="0.2"/>
    <row r="44702" x14ac:dyDescent="0.2"/>
    <row r="44703" x14ac:dyDescent="0.2"/>
    <row r="44704" x14ac:dyDescent="0.2"/>
    <row r="44705" x14ac:dyDescent="0.2"/>
    <row r="44706" x14ac:dyDescent="0.2"/>
    <row r="44707" x14ac:dyDescent="0.2"/>
    <row r="44708" x14ac:dyDescent="0.2"/>
    <row r="44709" x14ac:dyDescent="0.2"/>
    <row r="44710" x14ac:dyDescent="0.2"/>
    <row r="44711" x14ac:dyDescent="0.2"/>
    <row r="44712" x14ac:dyDescent="0.2"/>
    <row r="44713" x14ac:dyDescent="0.2"/>
    <row r="44714" x14ac:dyDescent="0.2"/>
    <row r="44715" x14ac:dyDescent="0.2"/>
    <row r="44716" x14ac:dyDescent="0.2"/>
    <row r="44717" x14ac:dyDescent="0.2"/>
    <row r="44718" x14ac:dyDescent="0.2"/>
    <row r="44719" x14ac:dyDescent="0.2"/>
    <row r="44720" x14ac:dyDescent="0.2"/>
    <row r="44721" x14ac:dyDescent="0.2"/>
    <row r="44722" x14ac:dyDescent="0.2"/>
    <row r="44723" x14ac:dyDescent="0.2"/>
    <row r="44724" x14ac:dyDescent="0.2"/>
    <row r="44725" x14ac:dyDescent="0.2"/>
    <row r="44726" x14ac:dyDescent="0.2"/>
    <row r="44727" x14ac:dyDescent="0.2"/>
    <row r="44728" x14ac:dyDescent="0.2"/>
    <row r="44729" x14ac:dyDescent="0.2"/>
    <row r="44730" x14ac:dyDescent="0.2"/>
    <row r="44731" x14ac:dyDescent="0.2"/>
    <row r="44732" x14ac:dyDescent="0.2"/>
    <row r="44733" x14ac:dyDescent="0.2"/>
    <row r="44734" x14ac:dyDescent="0.2"/>
    <row r="44735" x14ac:dyDescent="0.2"/>
    <row r="44736" x14ac:dyDescent="0.2"/>
    <row r="44737" x14ac:dyDescent="0.2"/>
    <row r="44738" x14ac:dyDescent="0.2"/>
    <row r="44739" x14ac:dyDescent="0.2"/>
    <row r="44740" x14ac:dyDescent="0.2"/>
    <row r="44741" x14ac:dyDescent="0.2"/>
    <row r="44742" x14ac:dyDescent="0.2"/>
    <row r="44743" x14ac:dyDescent="0.2"/>
    <row r="44744" x14ac:dyDescent="0.2"/>
    <row r="44745" x14ac:dyDescent="0.2"/>
    <row r="44746" x14ac:dyDescent="0.2"/>
    <row r="44747" x14ac:dyDescent="0.2"/>
    <row r="44748" x14ac:dyDescent="0.2"/>
    <row r="44749" x14ac:dyDescent="0.2"/>
    <row r="44750" x14ac:dyDescent="0.2"/>
    <row r="44751" x14ac:dyDescent="0.2"/>
    <row r="44752" x14ac:dyDescent="0.2"/>
    <row r="44753" x14ac:dyDescent="0.2"/>
    <row r="44754" x14ac:dyDescent="0.2"/>
    <row r="44755" x14ac:dyDescent="0.2"/>
    <row r="44756" x14ac:dyDescent="0.2"/>
    <row r="44757" x14ac:dyDescent="0.2"/>
    <row r="44758" x14ac:dyDescent="0.2"/>
    <row r="44759" x14ac:dyDescent="0.2"/>
    <row r="44760" x14ac:dyDescent="0.2"/>
    <row r="44761" x14ac:dyDescent="0.2"/>
    <row r="44762" x14ac:dyDescent="0.2"/>
    <row r="44763" x14ac:dyDescent="0.2"/>
    <row r="44764" x14ac:dyDescent="0.2"/>
    <row r="44765" x14ac:dyDescent="0.2"/>
    <row r="44766" x14ac:dyDescent="0.2"/>
    <row r="44767" x14ac:dyDescent="0.2"/>
    <row r="44768" x14ac:dyDescent="0.2"/>
    <row r="44769" x14ac:dyDescent="0.2"/>
    <row r="44770" x14ac:dyDescent="0.2"/>
    <row r="44771" x14ac:dyDescent="0.2"/>
    <row r="44772" x14ac:dyDescent="0.2"/>
    <row r="44773" x14ac:dyDescent="0.2"/>
    <row r="44774" x14ac:dyDescent="0.2"/>
    <row r="44775" x14ac:dyDescent="0.2"/>
    <row r="44776" x14ac:dyDescent="0.2"/>
    <row r="44777" x14ac:dyDescent="0.2"/>
    <row r="44778" x14ac:dyDescent="0.2"/>
    <row r="44779" x14ac:dyDescent="0.2"/>
    <row r="44780" x14ac:dyDescent="0.2"/>
    <row r="44781" x14ac:dyDescent="0.2"/>
    <row r="44782" x14ac:dyDescent="0.2"/>
    <row r="44783" x14ac:dyDescent="0.2"/>
    <row r="44784" x14ac:dyDescent="0.2"/>
    <row r="44785" x14ac:dyDescent="0.2"/>
    <row r="44786" x14ac:dyDescent="0.2"/>
    <row r="44787" x14ac:dyDescent="0.2"/>
    <row r="44788" x14ac:dyDescent="0.2"/>
    <row r="44789" x14ac:dyDescent="0.2"/>
    <row r="44790" x14ac:dyDescent="0.2"/>
    <row r="44791" x14ac:dyDescent="0.2"/>
    <row r="44792" x14ac:dyDescent="0.2"/>
    <row r="44793" x14ac:dyDescent="0.2"/>
    <row r="44794" x14ac:dyDescent="0.2"/>
    <row r="44795" x14ac:dyDescent="0.2"/>
    <row r="44796" x14ac:dyDescent="0.2"/>
    <row r="44797" x14ac:dyDescent="0.2"/>
    <row r="44798" x14ac:dyDescent="0.2"/>
    <row r="44799" x14ac:dyDescent="0.2"/>
    <row r="44800" x14ac:dyDescent="0.2"/>
    <row r="44801" x14ac:dyDescent="0.2"/>
    <row r="44802" x14ac:dyDescent="0.2"/>
    <row r="44803" x14ac:dyDescent="0.2"/>
    <row r="44804" x14ac:dyDescent="0.2"/>
    <row r="44805" x14ac:dyDescent="0.2"/>
    <row r="44806" x14ac:dyDescent="0.2"/>
    <row r="44807" x14ac:dyDescent="0.2"/>
    <row r="44808" x14ac:dyDescent="0.2"/>
    <row r="44809" x14ac:dyDescent="0.2"/>
    <row r="44810" x14ac:dyDescent="0.2"/>
    <row r="44811" x14ac:dyDescent="0.2"/>
    <row r="44812" x14ac:dyDescent="0.2"/>
    <row r="44813" x14ac:dyDescent="0.2"/>
    <row r="44814" x14ac:dyDescent="0.2"/>
    <row r="44815" x14ac:dyDescent="0.2"/>
    <row r="44816" x14ac:dyDescent="0.2"/>
    <row r="44817" x14ac:dyDescent="0.2"/>
    <row r="44818" x14ac:dyDescent="0.2"/>
    <row r="44819" x14ac:dyDescent="0.2"/>
    <row r="44820" x14ac:dyDescent="0.2"/>
    <row r="44821" x14ac:dyDescent="0.2"/>
    <row r="44822" x14ac:dyDescent="0.2"/>
    <row r="44823" x14ac:dyDescent="0.2"/>
    <row r="44824" x14ac:dyDescent="0.2"/>
    <row r="44825" x14ac:dyDescent="0.2"/>
    <row r="44826" x14ac:dyDescent="0.2"/>
    <row r="44827" x14ac:dyDescent="0.2"/>
    <row r="44828" x14ac:dyDescent="0.2"/>
    <row r="44829" x14ac:dyDescent="0.2"/>
    <row r="44830" x14ac:dyDescent="0.2"/>
    <row r="44831" x14ac:dyDescent="0.2"/>
    <row r="44832" x14ac:dyDescent="0.2"/>
    <row r="44833" x14ac:dyDescent="0.2"/>
    <row r="44834" x14ac:dyDescent="0.2"/>
    <row r="44835" x14ac:dyDescent="0.2"/>
    <row r="44836" x14ac:dyDescent="0.2"/>
    <row r="44837" x14ac:dyDescent="0.2"/>
    <row r="44838" x14ac:dyDescent="0.2"/>
    <row r="44839" x14ac:dyDescent="0.2"/>
    <row r="44840" x14ac:dyDescent="0.2"/>
    <row r="44841" x14ac:dyDescent="0.2"/>
    <row r="44842" x14ac:dyDescent="0.2"/>
    <row r="44843" x14ac:dyDescent="0.2"/>
    <row r="44844" x14ac:dyDescent="0.2"/>
    <row r="44845" x14ac:dyDescent="0.2"/>
    <row r="44846" x14ac:dyDescent="0.2"/>
    <row r="44847" x14ac:dyDescent="0.2"/>
    <row r="44848" x14ac:dyDescent="0.2"/>
    <row r="44849" x14ac:dyDescent="0.2"/>
    <row r="44850" x14ac:dyDescent="0.2"/>
    <row r="44851" x14ac:dyDescent="0.2"/>
    <row r="44852" x14ac:dyDescent="0.2"/>
    <row r="44853" x14ac:dyDescent="0.2"/>
    <row r="44854" x14ac:dyDescent="0.2"/>
    <row r="44855" x14ac:dyDescent="0.2"/>
    <row r="44856" x14ac:dyDescent="0.2"/>
    <row r="44857" x14ac:dyDescent="0.2"/>
    <row r="44858" x14ac:dyDescent="0.2"/>
    <row r="44859" x14ac:dyDescent="0.2"/>
    <row r="44860" x14ac:dyDescent="0.2"/>
    <row r="44861" x14ac:dyDescent="0.2"/>
    <row r="44862" x14ac:dyDescent="0.2"/>
    <row r="44863" x14ac:dyDescent="0.2"/>
    <row r="44864" x14ac:dyDescent="0.2"/>
    <row r="44865" x14ac:dyDescent="0.2"/>
    <row r="44866" x14ac:dyDescent="0.2"/>
    <row r="44867" x14ac:dyDescent="0.2"/>
    <row r="44868" x14ac:dyDescent="0.2"/>
    <row r="44869" x14ac:dyDescent="0.2"/>
    <row r="44870" x14ac:dyDescent="0.2"/>
    <row r="44871" x14ac:dyDescent="0.2"/>
    <row r="44872" x14ac:dyDescent="0.2"/>
    <row r="44873" x14ac:dyDescent="0.2"/>
    <row r="44874" x14ac:dyDescent="0.2"/>
    <row r="44875" x14ac:dyDescent="0.2"/>
    <row r="44876" x14ac:dyDescent="0.2"/>
    <row r="44877" x14ac:dyDescent="0.2"/>
    <row r="44878" x14ac:dyDescent="0.2"/>
    <row r="44879" x14ac:dyDescent="0.2"/>
    <row r="44880" x14ac:dyDescent="0.2"/>
    <row r="44881" x14ac:dyDescent="0.2"/>
    <row r="44882" x14ac:dyDescent="0.2"/>
    <row r="44883" x14ac:dyDescent="0.2"/>
    <row r="44884" x14ac:dyDescent="0.2"/>
    <row r="44885" x14ac:dyDescent="0.2"/>
    <row r="44886" x14ac:dyDescent="0.2"/>
    <row r="44887" x14ac:dyDescent="0.2"/>
    <row r="44888" x14ac:dyDescent="0.2"/>
    <row r="44889" x14ac:dyDescent="0.2"/>
    <row r="44890" x14ac:dyDescent="0.2"/>
    <row r="44891" x14ac:dyDescent="0.2"/>
    <row r="44892" x14ac:dyDescent="0.2"/>
    <row r="44893" x14ac:dyDescent="0.2"/>
    <row r="44894" x14ac:dyDescent="0.2"/>
    <row r="44895" x14ac:dyDescent="0.2"/>
    <row r="44896" x14ac:dyDescent="0.2"/>
    <row r="44897" x14ac:dyDescent="0.2"/>
    <row r="44898" x14ac:dyDescent="0.2"/>
    <row r="44899" x14ac:dyDescent="0.2"/>
    <row r="44900" x14ac:dyDescent="0.2"/>
    <row r="44901" x14ac:dyDescent="0.2"/>
    <row r="44902" x14ac:dyDescent="0.2"/>
    <row r="44903" x14ac:dyDescent="0.2"/>
    <row r="44904" x14ac:dyDescent="0.2"/>
    <row r="44905" x14ac:dyDescent="0.2"/>
    <row r="44906" x14ac:dyDescent="0.2"/>
    <row r="44907" x14ac:dyDescent="0.2"/>
    <row r="44908" x14ac:dyDescent="0.2"/>
    <row r="44909" x14ac:dyDescent="0.2"/>
    <row r="44910" x14ac:dyDescent="0.2"/>
    <row r="44911" x14ac:dyDescent="0.2"/>
    <row r="44912" x14ac:dyDescent="0.2"/>
    <row r="44913" x14ac:dyDescent="0.2"/>
    <row r="44914" x14ac:dyDescent="0.2"/>
    <row r="44915" x14ac:dyDescent="0.2"/>
    <row r="44916" x14ac:dyDescent="0.2"/>
    <row r="44917" x14ac:dyDescent="0.2"/>
    <row r="44918" x14ac:dyDescent="0.2"/>
    <row r="44919" x14ac:dyDescent="0.2"/>
    <row r="44920" x14ac:dyDescent="0.2"/>
    <row r="44921" x14ac:dyDescent="0.2"/>
    <row r="44922" x14ac:dyDescent="0.2"/>
    <row r="44923" x14ac:dyDescent="0.2"/>
    <row r="44924" x14ac:dyDescent="0.2"/>
    <row r="44925" x14ac:dyDescent="0.2"/>
    <row r="44926" x14ac:dyDescent="0.2"/>
    <row r="44927" x14ac:dyDescent="0.2"/>
    <row r="44928" x14ac:dyDescent="0.2"/>
    <row r="44929" x14ac:dyDescent="0.2"/>
    <row r="44930" x14ac:dyDescent="0.2"/>
    <row r="44931" x14ac:dyDescent="0.2"/>
    <row r="44932" x14ac:dyDescent="0.2"/>
    <row r="44933" x14ac:dyDescent="0.2"/>
    <row r="44934" x14ac:dyDescent="0.2"/>
    <row r="44935" x14ac:dyDescent="0.2"/>
    <row r="44936" x14ac:dyDescent="0.2"/>
    <row r="44937" x14ac:dyDescent="0.2"/>
    <row r="44938" x14ac:dyDescent="0.2"/>
    <row r="44939" x14ac:dyDescent="0.2"/>
    <row r="44940" x14ac:dyDescent="0.2"/>
    <row r="44941" x14ac:dyDescent="0.2"/>
    <row r="44942" x14ac:dyDescent="0.2"/>
    <row r="44943" x14ac:dyDescent="0.2"/>
    <row r="44944" x14ac:dyDescent="0.2"/>
    <row r="44945" x14ac:dyDescent="0.2"/>
    <row r="44946" x14ac:dyDescent="0.2"/>
    <row r="44947" x14ac:dyDescent="0.2"/>
    <row r="44948" x14ac:dyDescent="0.2"/>
    <row r="44949" x14ac:dyDescent="0.2"/>
    <row r="44950" x14ac:dyDescent="0.2"/>
    <row r="44951" x14ac:dyDescent="0.2"/>
    <row r="44952" x14ac:dyDescent="0.2"/>
    <row r="44953" x14ac:dyDescent="0.2"/>
    <row r="44954" x14ac:dyDescent="0.2"/>
    <row r="44955" x14ac:dyDescent="0.2"/>
    <row r="44956" x14ac:dyDescent="0.2"/>
    <row r="44957" x14ac:dyDescent="0.2"/>
    <row r="44958" x14ac:dyDescent="0.2"/>
    <row r="44959" x14ac:dyDescent="0.2"/>
    <row r="44960" x14ac:dyDescent="0.2"/>
    <row r="44961" x14ac:dyDescent="0.2"/>
    <row r="44962" x14ac:dyDescent="0.2"/>
    <row r="44963" x14ac:dyDescent="0.2"/>
    <row r="44964" x14ac:dyDescent="0.2"/>
    <row r="44965" x14ac:dyDescent="0.2"/>
    <row r="44966" x14ac:dyDescent="0.2"/>
    <row r="44967" x14ac:dyDescent="0.2"/>
    <row r="44968" x14ac:dyDescent="0.2"/>
    <row r="44969" x14ac:dyDescent="0.2"/>
    <row r="44970" x14ac:dyDescent="0.2"/>
    <row r="44971" x14ac:dyDescent="0.2"/>
    <row r="44972" x14ac:dyDescent="0.2"/>
    <row r="44973" x14ac:dyDescent="0.2"/>
    <row r="44974" x14ac:dyDescent="0.2"/>
    <row r="44975" x14ac:dyDescent="0.2"/>
    <row r="44976" x14ac:dyDescent="0.2"/>
    <row r="44977" x14ac:dyDescent="0.2"/>
    <row r="44978" x14ac:dyDescent="0.2"/>
    <row r="44979" x14ac:dyDescent="0.2"/>
    <row r="44980" x14ac:dyDescent="0.2"/>
    <row r="44981" x14ac:dyDescent="0.2"/>
    <row r="44982" x14ac:dyDescent="0.2"/>
    <row r="44983" x14ac:dyDescent="0.2"/>
    <row r="44984" x14ac:dyDescent="0.2"/>
    <row r="44985" x14ac:dyDescent="0.2"/>
    <row r="44986" x14ac:dyDescent="0.2"/>
    <row r="44987" x14ac:dyDescent="0.2"/>
    <row r="44988" x14ac:dyDescent="0.2"/>
    <row r="44989" x14ac:dyDescent="0.2"/>
    <row r="44990" x14ac:dyDescent="0.2"/>
    <row r="44991" x14ac:dyDescent="0.2"/>
    <row r="44992" x14ac:dyDescent="0.2"/>
    <row r="44993" x14ac:dyDescent="0.2"/>
    <row r="44994" x14ac:dyDescent="0.2"/>
    <row r="44995" x14ac:dyDescent="0.2"/>
    <row r="44996" x14ac:dyDescent="0.2"/>
    <row r="44997" x14ac:dyDescent="0.2"/>
    <row r="44998" x14ac:dyDescent="0.2"/>
    <row r="44999" x14ac:dyDescent="0.2"/>
    <row r="45000" x14ac:dyDescent="0.2"/>
    <row r="45001" x14ac:dyDescent="0.2"/>
    <row r="45002" x14ac:dyDescent="0.2"/>
    <row r="45003" x14ac:dyDescent="0.2"/>
    <row r="45004" x14ac:dyDescent="0.2"/>
    <row r="45005" x14ac:dyDescent="0.2"/>
    <row r="45006" x14ac:dyDescent="0.2"/>
    <row r="45007" x14ac:dyDescent="0.2"/>
    <row r="45008" x14ac:dyDescent="0.2"/>
    <row r="45009" x14ac:dyDescent="0.2"/>
    <row r="45010" x14ac:dyDescent="0.2"/>
    <row r="45011" x14ac:dyDescent="0.2"/>
    <row r="45012" x14ac:dyDescent="0.2"/>
    <row r="45013" x14ac:dyDescent="0.2"/>
    <row r="45014" x14ac:dyDescent="0.2"/>
    <row r="45015" x14ac:dyDescent="0.2"/>
    <row r="45016" x14ac:dyDescent="0.2"/>
    <row r="45017" x14ac:dyDescent="0.2"/>
    <row r="45018" x14ac:dyDescent="0.2"/>
    <row r="45019" x14ac:dyDescent="0.2"/>
    <row r="45020" x14ac:dyDescent="0.2"/>
    <row r="45021" x14ac:dyDescent="0.2"/>
    <row r="45022" x14ac:dyDescent="0.2"/>
    <row r="45023" x14ac:dyDescent="0.2"/>
    <row r="45024" x14ac:dyDescent="0.2"/>
    <row r="45025" x14ac:dyDescent="0.2"/>
    <row r="45026" x14ac:dyDescent="0.2"/>
    <row r="45027" x14ac:dyDescent="0.2"/>
    <row r="45028" x14ac:dyDescent="0.2"/>
    <row r="45029" x14ac:dyDescent="0.2"/>
    <row r="45030" x14ac:dyDescent="0.2"/>
    <row r="45031" x14ac:dyDescent="0.2"/>
    <row r="45032" x14ac:dyDescent="0.2"/>
    <row r="45033" x14ac:dyDescent="0.2"/>
    <row r="45034" x14ac:dyDescent="0.2"/>
    <row r="45035" x14ac:dyDescent="0.2"/>
    <row r="45036" x14ac:dyDescent="0.2"/>
    <row r="45037" x14ac:dyDescent="0.2"/>
    <row r="45038" x14ac:dyDescent="0.2"/>
    <row r="45039" x14ac:dyDescent="0.2"/>
    <row r="45040" x14ac:dyDescent="0.2"/>
    <row r="45041" x14ac:dyDescent="0.2"/>
    <row r="45042" x14ac:dyDescent="0.2"/>
    <row r="45043" x14ac:dyDescent="0.2"/>
    <row r="45044" x14ac:dyDescent="0.2"/>
    <row r="45045" x14ac:dyDescent="0.2"/>
    <row r="45046" x14ac:dyDescent="0.2"/>
    <row r="45047" x14ac:dyDescent="0.2"/>
    <row r="45048" x14ac:dyDescent="0.2"/>
    <row r="45049" x14ac:dyDescent="0.2"/>
    <row r="45050" x14ac:dyDescent="0.2"/>
    <row r="45051" x14ac:dyDescent="0.2"/>
    <row r="45052" x14ac:dyDescent="0.2"/>
    <row r="45053" x14ac:dyDescent="0.2"/>
    <row r="45054" x14ac:dyDescent="0.2"/>
    <row r="45055" x14ac:dyDescent="0.2"/>
    <row r="45056" x14ac:dyDescent="0.2"/>
    <row r="45057" x14ac:dyDescent="0.2"/>
    <row r="45058" x14ac:dyDescent="0.2"/>
    <row r="45059" x14ac:dyDescent="0.2"/>
    <row r="45060" x14ac:dyDescent="0.2"/>
    <row r="45061" x14ac:dyDescent="0.2"/>
    <row r="45062" x14ac:dyDescent="0.2"/>
    <row r="45063" x14ac:dyDescent="0.2"/>
    <row r="45064" x14ac:dyDescent="0.2"/>
    <row r="45065" x14ac:dyDescent="0.2"/>
    <row r="45066" x14ac:dyDescent="0.2"/>
    <row r="45067" x14ac:dyDescent="0.2"/>
    <row r="45068" x14ac:dyDescent="0.2"/>
    <row r="45069" x14ac:dyDescent="0.2"/>
    <row r="45070" x14ac:dyDescent="0.2"/>
    <row r="45071" x14ac:dyDescent="0.2"/>
    <row r="45072" x14ac:dyDescent="0.2"/>
    <row r="45073" x14ac:dyDescent="0.2"/>
    <row r="45074" x14ac:dyDescent="0.2"/>
    <row r="45075" x14ac:dyDescent="0.2"/>
    <row r="45076" x14ac:dyDescent="0.2"/>
    <row r="45077" x14ac:dyDescent="0.2"/>
    <row r="45078" x14ac:dyDescent="0.2"/>
    <row r="45079" x14ac:dyDescent="0.2"/>
    <row r="45080" x14ac:dyDescent="0.2"/>
    <row r="45081" x14ac:dyDescent="0.2"/>
    <row r="45082" x14ac:dyDescent="0.2"/>
    <row r="45083" x14ac:dyDescent="0.2"/>
    <row r="45084" x14ac:dyDescent="0.2"/>
    <row r="45085" x14ac:dyDescent="0.2"/>
    <row r="45086" x14ac:dyDescent="0.2"/>
    <row r="45087" x14ac:dyDescent="0.2"/>
    <row r="45088" x14ac:dyDescent="0.2"/>
    <row r="45089" x14ac:dyDescent="0.2"/>
    <row r="45090" x14ac:dyDescent="0.2"/>
    <row r="45091" x14ac:dyDescent="0.2"/>
    <row r="45092" x14ac:dyDescent="0.2"/>
    <row r="45093" x14ac:dyDescent="0.2"/>
    <row r="45094" x14ac:dyDescent="0.2"/>
    <row r="45095" x14ac:dyDescent="0.2"/>
    <row r="45096" x14ac:dyDescent="0.2"/>
    <row r="45097" x14ac:dyDescent="0.2"/>
    <row r="45098" x14ac:dyDescent="0.2"/>
    <row r="45099" x14ac:dyDescent="0.2"/>
    <row r="45100" x14ac:dyDescent="0.2"/>
    <row r="45101" x14ac:dyDescent="0.2"/>
    <row r="45102" x14ac:dyDescent="0.2"/>
    <row r="45103" x14ac:dyDescent="0.2"/>
    <row r="45104" x14ac:dyDescent="0.2"/>
    <row r="45105" x14ac:dyDescent="0.2"/>
    <row r="45106" x14ac:dyDescent="0.2"/>
    <row r="45107" x14ac:dyDescent="0.2"/>
    <row r="45108" x14ac:dyDescent="0.2"/>
    <row r="45109" x14ac:dyDescent="0.2"/>
    <row r="45110" x14ac:dyDescent="0.2"/>
    <row r="45111" x14ac:dyDescent="0.2"/>
    <row r="45112" x14ac:dyDescent="0.2"/>
    <row r="45113" x14ac:dyDescent="0.2"/>
    <row r="45114" x14ac:dyDescent="0.2"/>
    <row r="45115" x14ac:dyDescent="0.2"/>
    <row r="45116" x14ac:dyDescent="0.2"/>
    <row r="45117" x14ac:dyDescent="0.2"/>
    <row r="45118" x14ac:dyDescent="0.2"/>
    <row r="45119" x14ac:dyDescent="0.2"/>
    <row r="45120" x14ac:dyDescent="0.2"/>
    <row r="45121" x14ac:dyDescent="0.2"/>
    <row r="45122" x14ac:dyDescent="0.2"/>
    <row r="45123" x14ac:dyDescent="0.2"/>
    <row r="45124" x14ac:dyDescent="0.2"/>
    <row r="45125" x14ac:dyDescent="0.2"/>
    <row r="45126" x14ac:dyDescent="0.2"/>
    <row r="45127" x14ac:dyDescent="0.2"/>
    <row r="45128" x14ac:dyDescent="0.2"/>
    <row r="45129" x14ac:dyDescent="0.2"/>
    <row r="45130" x14ac:dyDescent="0.2"/>
    <row r="45131" x14ac:dyDescent="0.2"/>
    <row r="45132" x14ac:dyDescent="0.2"/>
    <row r="45133" x14ac:dyDescent="0.2"/>
    <row r="45134" x14ac:dyDescent="0.2"/>
    <row r="45135" x14ac:dyDescent="0.2"/>
    <row r="45136" x14ac:dyDescent="0.2"/>
    <row r="45137" x14ac:dyDescent="0.2"/>
    <row r="45138" x14ac:dyDescent="0.2"/>
    <row r="45139" x14ac:dyDescent="0.2"/>
    <row r="45140" x14ac:dyDescent="0.2"/>
    <row r="45141" x14ac:dyDescent="0.2"/>
    <row r="45142" x14ac:dyDescent="0.2"/>
    <row r="45143" x14ac:dyDescent="0.2"/>
    <row r="45144" x14ac:dyDescent="0.2"/>
    <row r="45145" x14ac:dyDescent="0.2"/>
    <row r="45146" x14ac:dyDescent="0.2"/>
    <row r="45147" x14ac:dyDescent="0.2"/>
    <row r="45148" x14ac:dyDescent="0.2"/>
    <row r="45149" x14ac:dyDescent="0.2"/>
    <row r="45150" x14ac:dyDescent="0.2"/>
    <row r="45151" x14ac:dyDescent="0.2"/>
    <row r="45152" x14ac:dyDescent="0.2"/>
    <row r="45153" x14ac:dyDescent="0.2"/>
    <row r="45154" x14ac:dyDescent="0.2"/>
    <row r="45155" x14ac:dyDescent="0.2"/>
    <row r="45156" x14ac:dyDescent="0.2"/>
    <row r="45157" x14ac:dyDescent="0.2"/>
    <row r="45158" x14ac:dyDescent="0.2"/>
    <row r="45159" x14ac:dyDescent="0.2"/>
    <row r="45160" x14ac:dyDescent="0.2"/>
    <row r="45161" x14ac:dyDescent="0.2"/>
    <row r="45162" x14ac:dyDescent="0.2"/>
    <row r="45163" x14ac:dyDescent="0.2"/>
    <row r="45164" x14ac:dyDescent="0.2"/>
    <row r="45165" x14ac:dyDescent="0.2"/>
    <row r="45166" x14ac:dyDescent="0.2"/>
    <row r="45167" x14ac:dyDescent="0.2"/>
    <row r="45168" x14ac:dyDescent="0.2"/>
    <row r="45169" x14ac:dyDescent="0.2"/>
    <row r="45170" x14ac:dyDescent="0.2"/>
    <row r="45171" x14ac:dyDescent="0.2"/>
    <row r="45172" x14ac:dyDescent="0.2"/>
    <row r="45173" x14ac:dyDescent="0.2"/>
    <row r="45174" x14ac:dyDescent="0.2"/>
    <row r="45175" x14ac:dyDescent="0.2"/>
    <row r="45176" x14ac:dyDescent="0.2"/>
    <row r="45177" x14ac:dyDescent="0.2"/>
    <row r="45178" x14ac:dyDescent="0.2"/>
    <row r="45179" x14ac:dyDescent="0.2"/>
    <row r="45180" x14ac:dyDescent="0.2"/>
    <row r="45181" x14ac:dyDescent="0.2"/>
    <row r="45182" x14ac:dyDescent="0.2"/>
    <row r="45183" x14ac:dyDescent="0.2"/>
    <row r="45184" x14ac:dyDescent="0.2"/>
    <row r="45185" x14ac:dyDescent="0.2"/>
    <row r="45186" x14ac:dyDescent="0.2"/>
    <row r="45187" x14ac:dyDescent="0.2"/>
    <row r="45188" x14ac:dyDescent="0.2"/>
    <row r="45189" x14ac:dyDescent="0.2"/>
    <row r="45190" x14ac:dyDescent="0.2"/>
    <row r="45191" x14ac:dyDescent="0.2"/>
    <row r="45192" x14ac:dyDescent="0.2"/>
    <row r="45193" x14ac:dyDescent="0.2"/>
    <row r="45194" x14ac:dyDescent="0.2"/>
    <row r="45195" x14ac:dyDescent="0.2"/>
    <row r="45196" x14ac:dyDescent="0.2"/>
    <row r="45197" x14ac:dyDescent="0.2"/>
    <row r="45198" x14ac:dyDescent="0.2"/>
    <row r="45199" x14ac:dyDescent="0.2"/>
    <row r="45200" x14ac:dyDescent="0.2"/>
    <row r="45201" x14ac:dyDescent="0.2"/>
    <row r="45202" x14ac:dyDescent="0.2"/>
    <row r="45203" x14ac:dyDescent="0.2"/>
    <row r="45204" x14ac:dyDescent="0.2"/>
    <row r="45205" x14ac:dyDescent="0.2"/>
    <row r="45206" x14ac:dyDescent="0.2"/>
    <row r="45207" x14ac:dyDescent="0.2"/>
    <row r="45208" x14ac:dyDescent="0.2"/>
    <row r="45209" x14ac:dyDescent="0.2"/>
    <row r="45210" x14ac:dyDescent="0.2"/>
    <row r="45211" x14ac:dyDescent="0.2"/>
    <row r="45212" x14ac:dyDescent="0.2"/>
    <row r="45213" x14ac:dyDescent="0.2"/>
    <row r="45214" x14ac:dyDescent="0.2"/>
    <row r="45215" x14ac:dyDescent="0.2"/>
    <row r="45216" x14ac:dyDescent="0.2"/>
    <row r="45217" x14ac:dyDescent="0.2"/>
    <row r="45218" x14ac:dyDescent="0.2"/>
    <row r="45219" x14ac:dyDescent="0.2"/>
    <row r="45220" x14ac:dyDescent="0.2"/>
    <row r="45221" x14ac:dyDescent="0.2"/>
    <row r="45222" x14ac:dyDescent="0.2"/>
    <row r="45223" x14ac:dyDescent="0.2"/>
    <row r="45224" x14ac:dyDescent="0.2"/>
    <row r="45225" x14ac:dyDescent="0.2"/>
    <row r="45226" x14ac:dyDescent="0.2"/>
    <row r="45227" x14ac:dyDescent="0.2"/>
    <row r="45228" x14ac:dyDescent="0.2"/>
    <row r="45229" x14ac:dyDescent="0.2"/>
    <row r="45230" x14ac:dyDescent="0.2"/>
    <row r="45231" x14ac:dyDescent="0.2"/>
    <row r="45232" x14ac:dyDescent="0.2"/>
    <row r="45233" x14ac:dyDescent="0.2"/>
    <row r="45234" x14ac:dyDescent="0.2"/>
    <row r="45235" x14ac:dyDescent="0.2"/>
    <row r="45236" x14ac:dyDescent="0.2"/>
    <row r="45237" x14ac:dyDescent="0.2"/>
    <row r="45238" x14ac:dyDescent="0.2"/>
    <row r="45239" x14ac:dyDescent="0.2"/>
    <row r="45240" x14ac:dyDescent="0.2"/>
    <row r="45241" x14ac:dyDescent="0.2"/>
    <row r="45242" x14ac:dyDescent="0.2"/>
    <row r="45243" x14ac:dyDescent="0.2"/>
    <row r="45244" x14ac:dyDescent="0.2"/>
    <row r="45245" x14ac:dyDescent="0.2"/>
    <row r="45246" x14ac:dyDescent="0.2"/>
    <row r="45247" x14ac:dyDescent="0.2"/>
    <row r="45248" x14ac:dyDescent="0.2"/>
    <row r="45249" x14ac:dyDescent="0.2"/>
    <row r="45250" x14ac:dyDescent="0.2"/>
    <row r="45251" x14ac:dyDescent="0.2"/>
    <row r="45252" x14ac:dyDescent="0.2"/>
    <row r="45253" x14ac:dyDescent="0.2"/>
    <row r="45254" x14ac:dyDescent="0.2"/>
    <row r="45255" x14ac:dyDescent="0.2"/>
    <row r="45256" x14ac:dyDescent="0.2"/>
    <row r="45257" x14ac:dyDescent="0.2"/>
    <row r="45258" x14ac:dyDescent="0.2"/>
    <row r="45259" x14ac:dyDescent="0.2"/>
    <row r="45260" x14ac:dyDescent="0.2"/>
    <row r="45261" x14ac:dyDescent="0.2"/>
    <row r="45262" x14ac:dyDescent="0.2"/>
    <row r="45263" x14ac:dyDescent="0.2"/>
    <row r="45264" x14ac:dyDescent="0.2"/>
    <row r="45265" x14ac:dyDescent="0.2"/>
    <row r="45266" x14ac:dyDescent="0.2"/>
    <row r="45267" x14ac:dyDescent="0.2"/>
    <row r="45268" x14ac:dyDescent="0.2"/>
    <row r="45269" x14ac:dyDescent="0.2"/>
    <row r="45270" x14ac:dyDescent="0.2"/>
    <row r="45271" x14ac:dyDescent="0.2"/>
    <row r="45272" x14ac:dyDescent="0.2"/>
    <row r="45273" x14ac:dyDescent="0.2"/>
    <row r="45274" x14ac:dyDescent="0.2"/>
    <row r="45275" x14ac:dyDescent="0.2"/>
    <row r="45276" x14ac:dyDescent="0.2"/>
    <row r="45277" x14ac:dyDescent="0.2"/>
    <row r="45278" x14ac:dyDescent="0.2"/>
    <row r="45279" x14ac:dyDescent="0.2"/>
    <row r="45280" x14ac:dyDescent="0.2"/>
    <row r="45281" x14ac:dyDescent="0.2"/>
    <row r="45282" x14ac:dyDescent="0.2"/>
    <row r="45283" x14ac:dyDescent="0.2"/>
    <row r="45284" x14ac:dyDescent="0.2"/>
    <row r="45285" x14ac:dyDescent="0.2"/>
    <row r="45286" x14ac:dyDescent="0.2"/>
    <row r="45287" x14ac:dyDescent="0.2"/>
    <row r="45288" x14ac:dyDescent="0.2"/>
    <row r="45289" x14ac:dyDescent="0.2"/>
    <row r="45290" x14ac:dyDescent="0.2"/>
    <row r="45291" x14ac:dyDescent="0.2"/>
    <row r="45292" x14ac:dyDescent="0.2"/>
    <row r="45293" x14ac:dyDescent="0.2"/>
    <row r="45294" x14ac:dyDescent="0.2"/>
    <row r="45295" x14ac:dyDescent="0.2"/>
    <row r="45296" x14ac:dyDescent="0.2"/>
    <row r="45297" x14ac:dyDescent="0.2"/>
    <row r="45298" x14ac:dyDescent="0.2"/>
    <row r="45299" x14ac:dyDescent="0.2"/>
    <row r="45300" x14ac:dyDescent="0.2"/>
    <row r="45301" x14ac:dyDescent="0.2"/>
    <row r="45302" x14ac:dyDescent="0.2"/>
    <row r="45303" x14ac:dyDescent="0.2"/>
    <row r="45304" x14ac:dyDescent="0.2"/>
    <row r="45305" x14ac:dyDescent="0.2"/>
    <row r="45306" x14ac:dyDescent="0.2"/>
    <row r="45307" x14ac:dyDescent="0.2"/>
    <row r="45308" x14ac:dyDescent="0.2"/>
    <row r="45309" x14ac:dyDescent="0.2"/>
    <row r="45310" x14ac:dyDescent="0.2"/>
    <row r="45311" x14ac:dyDescent="0.2"/>
    <row r="45312" x14ac:dyDescent="0.2"/>
    <row r="45313" x14ac:dyDescent="0.2"/>
    <row r="45314" x14ac:dyDescent="0.2"/>
    <row r="45315" x14ac:dyDescent="0.2"/>
    <row r="45316" x14ac:dyDescent="0.2"/>
    <row r="45317" x14ac:dyDescent="0.2"/>
    <row r="45318" x14ac:dyDescent="0.2"/>
    <row r="45319" x14ac:dyDescent="0.2"/>
    <row r="45320" x14ac:dyDescent="0.2"/>
    <row r="45321" x14ac:dyDescent="0.2"/>
    <row r="45322" x14ac:dyDescent="0.2"/>
    <row r="45323" x14ac:dyDescent="0.2"/>
    <row r="45324" x14ac:dyDescent="0.2"/>
    <row r="45325" x14ac:dyDescent="0.2"/>
    <row r="45326" x14ac:dyDescent="0.2"/>
    <row r="45327" x14ac:dyDescent="0.2"/>
    <row r="45328" x14ac:dyDescent="0.2"/>
    <row r="45329" x14ac:dyDescent="0.2"/>
    <row r="45330" x14ac:dyDescent="0.2"/>
    <row r="45331" x14ac:dyDescent="0.2"/>
    <row r="45332" x14ac:dyDescent="0.2"/>
    <row r="45333" x14ac:dyDescent="0.2"/>
    <row r="45334" x14ac:dyDescent="0.2"/>
    <row r="45335" x14ac:dyDescent="0.2"/>
    <row r="45336" x14ac:dyDescent="0.2"/>
    <row r="45337" x14ac:dyDescent="0.2"/>
    <row r="45338" x14ac:dyDescent="0.2"/>
    <row r="45339" x14ac:dyDescent="0.2"/>
    <row r="45340" x14ac:dyDescent="0.2"/>
    <row r="45341" x14ac:dyDescent="0.2"/>
    <row r="45342" x14ac:dyDescent="0.2"/>
    <row r="45343" x14ac:dyDescent="0.2"/>
    <row r="45344" x14ac:dyDescent="0.2"/>
    <row r="45345" x14ac:dyDescent="0.2"/>
    <row r="45346" x14ac:dyDescent="0.2"/>
    <row r="45347" x14ac:dyDescent="0.2"/>
    <row r="45348" x14ac:dyDescent="0.2"/>
    <row r="45349" x14ac:dyDescent="0.2"/>
    <row r="45350" x14ac:dyDescent="0.2"/>
    <row r="45351" x14ac:dyDescent="0.2"/>
    <row r="45352" x14ac:dyDescent="0.2"/>
    <row r="45353" x14ac:dyDescent="0.2"/>
    <row r="45354" x14ac:dyDescent="0.2"/>
    <row r="45355" x14ac:dyDescent="0.2"/>
    <row r="45356" x14ac:dyDescent="0.2"/>
    <row r="45357" x14ac:dyDescent="0.2"/>
    <row r="45358" x14ac:dyDescent="0.2"/>
    <row r="45359" x14ac:dyDescent="0.2"/>
    <row r="45360" x14ac:dyDescent="0.2"/>
    <row r="45361" x14ac:dyDescent="0.2"/>
    <row r="45362" x14ac:dyDescent="0.2"/>
    <row r="45363" x14ac:dyDescent="0.2"/>
    <row r="45364" x14ac:dyDescent="0.2"/>
    <row r="45365" x14ac:dyDescent="0.2"/>
    <row r="45366" x14ac:dyDescent="0.2"/>
    <row r="45367" x14ac:dyDescent="0.2"/>
    <row r="45368" x14ac:dyDescent="0.2"/>
    <row r="45369" x14ac:dyDescent="0.2"/>
    <row r="45370" x14ac:dyDescent="0.2"/>
    <row r="45371" x14ac:dyDescent="0.2"/>
    <row r="45372" x14ac:dyDescent="0.2"/>
    <row r="45373" x14ac:dyDescent="0.2"/>
    <row r="45374" x14ac:dyDescent="0.2"/>
    <row r="45375" x14ac:dyDescent="0.2"/>
    <row r="45376" x14ac:dyDescent="0.2"/>
    <row r="45377" x14ac:dyDescent="0.2"/>
    <row r="45378" x14ac:dyDescent="0.2"/>
    <row r="45379" x14ac:dyDescent="0.2"/>
    <row r="45380" x14ac:dyDescent="0.2"/>
    <row r="45381" x14ac:dyDescent="0.2"/>
    <row r="45382" x14ac:dyDescent="0.2"/>
    <row r="45383" x14ac:dyDescent="0.2"/>
    <row r="45384" x14ac:dyDescent="0.2"/>
    <row r="45385" x14ac:dyDescent="0.2"/>
    <row r="45386" x14ac:dyDescent="0.2"/>
    <row r="45387" x14ac:dyDescent="0.2"/>
    <row r="45388" x14ac:dyDescent="0.2"/>
    <row r="45389" x14ac:dyDescent="0.2"/>
    <row r="45390" x14ac:dyDescent="0.2"/>
    <row r="45391" x14ac:dyDescent="0.2"/>
    <row r="45392" x14ac:dyDescent="0.2"/>
    <row r="45393" x14ac:dyDescent="0.2"/>
    <row r="45394" x14ac:dyDescent="0.2"/>
    <row r="45395" x14ac:dyDescent="0.2"/>
    <row r="45396" x14ac:dyDescent="0.2"/>
    <row r="45397" x14ac:dyDescent="0.2"/>
    <row r="45398" x14ac:dyDescent="0.2"/>
    <row r="45399" x14ac:dyDescent="0.2"/>
    <row r="45400" x14ac:dyDescent="0.2"/>
    <row r="45401" x14ac:dyDescent="0.2"/>
    <row r="45402" x14ac:dyDescent="0.2"/>
    <row r="45403" x14ac:dyDescent="0.2"/>
    <row r="45404" x14ac:dyDescent="0.2"/>
    <row r="45405" x14ac:dyDescent="0.2"/>
    <row r="45406" x14ac:dyDescent="0.2"/>
    <row r="45407" x14ac:dyDescent="0.2"/>
    <row r="45408" x14ac:dyDescent="0.2"/>
    <row r="45409" x14ac:dyDescent="0.2"/>
    <row r="45410" x14ac:dyDescent="0.2"/>
    <row r="45411" x14ac:dyDescent="0.2"/>
    <row r="45412" x14ac:dyDescent="0.2"/>
    <row r="45413" x14ac:dyDescent="0.2"/>
    <row r="45414" x14ac:dyDescent="0.2"/>
    <row r="45415" x14ac:dyDescent="0.2"/>
    <row r="45416" x14ac:dyDescent="0.2"/>
    <row r="45417" x14ac:dyDescent="0.2"/>
    <row r="45418" x14ac:dyDescent="0.2"/>
    <row r="45419" x14ac:dyDescent="0.2"/>
    <row r="45420" x14ac:dyDescent="0.2"/>
    <row r="45421" x14ac:dyDescent="0.2"/>
    <row r="45422" x14ac:dyDescent="0.2"/>
    <row r="45423" x14ac:dyDescent="0.2"/>
    <row r="45424" x14ac:dyDescent="0.2"/>
    <row r="45425" x14ac:dyDescent="0.2"/>
    <row r="45426" x14ac:dyDescent="0.2"/>
    <row r="45427" x14ac:dyDescent="0.2"/>
    <row r="45428" x14ac:dyDescent="0.2"/>
    <row r="45429" x14ac:dyDescent="0.2"/>
    <row r="45430" x14ac:dyDescent="0.2"/>
    <row r="45431" x14ac:dyDescent="0.2"/>
    <row r="45432" x14ac:dyDescent="0.2"/>
    <row r="45433" x14ac:dyDescent="0.2"/>
    <row r="45434" x14ac:dyDescent="0.2"/>
    <row r="45435" x14ac:dyDescent="0.2"/>
    <row r="45436" x14ac:dyDescent="0.2"/>
    <row r="45437" x14ac:dyDescent="0.2"/>
    <row r="45438" x14ac:dyDescent="0.2"/>
    <row r="45439" x14ac:dyDescent="0.2"/>
    <row r="45440" x14ac:dyDescent="0.2"/>
    <row r="45441" x14ac:dyDescent="0.2"/>
    <row r="45442" x14ac:dyDescent="0.2"/>
    <row r="45443" x14ac:dyDescent="0.2"/>
    <row r="45444" x14ac:dyDescent="0.2"/>
    <row r="45445" x14ac:dyDescent="0.2"/>
    <row r="45446" x14ac:dyDescent="0.2"/>
    <row r="45447" x14ac:dyDescent="0.2"/>
    <row r="45448" x14ac:dyDescent="0.2"/>
    <row r="45449" x14ac:dyDescent="0.2"/>
    <row r="45450" x14ac:dyDescent="0.2"/>
    <row r="45451" x14ac:dyDescent="0.2"/>
    <row r="45452" x14ac:dyDescent="0.2"/>
    <row r="45453" x14ac:dyDescent="0.2"/>
    <row r="45454" x14ac:dyDescent="0.2"/>
    <row r="45455" x14ac:dyDescent="0.2"/>
    <row r="45456" x14ac:dyDescent="0.2"/>
    <row r="45457" x14ac:dyDescent="0.2"/>
    <row r="45458" x14ac:dyDescent="0.2"/>
    <row r="45459" x14ac:dyDescent="0.2"/>
    <row r="45460" x14ac:dyDescent="0.2"/>
    <row r="45461" x14ac:dyDescent="0.2"/>
    <row r="45462" x14ac:dyDescent="0.2"/>
    <row r="45463" x14ac:dyDescent="0.2"/>
    <row r="45464" x14ac:dyDescent="0.2"/>
    <row r="45465" x14ac:dyDescent="0.2"/>
    <row r="45466" x14ac:dyDescent="0.2"/>
    <row r="45467" x14ac:dyDescent="0.2"/>
    <row r="45468" x14ac:dyDescent="0.2"/>
    <row r="45469" x14ac:dyDescent="0.2"/>
    <row r="45470" x14ac:dyDescent="0.2"/>
    <row r="45471" x14ac:dyDescent="0.2"/>
    <row r="45472" x14ac:dyDescent="0.2"/>
    <row r="45473" x14ac:dyDescent="0.2"/>
    <row r="45474" x14ac:dyDescent="0.2"/>
    <row r="45475" x14ac:dyDescent="0.2"/>
    <row r="45476" x14ac:dyDescent="0.2"/>
    <row r="45477" x14ac:dyDescent="0.2"/>
    <row r="45478" x14ac:dyDescent="0.2"/>
    <row r="45479" x14ac:dyDescent="0.2"/>
    <row r="45480" x14ac:dyDescent="0.2"/>
    <row r="45481" x14ac:dyDescent="0.2"/>
    <row r="45482" x14ac:dyDescent="0.2"/>
    <row r="45483" x14ac:dyDescent="0.2"/>
    <row r="45484" x14ac:dyDescent="0.2"/>
    <row r="45485" x14ac:dyDescent="0.2"/>
    <row r="45486" x14ac:dyDescent="0.2"/>
    <row r="45487" x14ac:dyDescent="0.2"/>
    <row r="45488" x14ac:dyDescent="0.2"/>
    <row r="45489" x14ac:dyDescent="0.2"/>
    <row r="45490" x14ac:dyDescent="0.2"/>
    <row r="45491" x14ac:dyDescent="0.2"/>
    <row r="45492" x14ac:dyDescent="0.2"/>
    <row r="45493" x14ac:dyDescent="0.2"/>
    <row r="45494" x14ac:dyDescent="0.2"/>
    <row r="45495" x14ac:dyDescent="0.2"/>
    <row r="45496" x14ac:dyDescent="0.2"/>
    <row r="45497" x14ac:dyDescent="0.2"/>
    <row r="45498" x14ac:dyDescent="0.2"/>
    <row r="45499" x14ac:dyDescent="0.2"/>
    <row r="45500" x14ac:dyDescent="0.2"/>
    <row r="45501" x14ac:dyDescent="0.2"/>
    <row r="45502" x14ac:dyDescent="0.2"/>
    <row r="45503" x14ac:dyDescent="0.2"/>
    <row r="45504" x14ac:dyDescent="0.2"/>
    <row r="45505" x14ac:dyDescent="0.2"/>
    <row r="45506" x14ac:dyDescent="0.2"/>
    <row r="45507" x14ac:dyDescent="0.2"/>
    <row r="45508" x14ac:dyDescent="0.2"/>
    <row r="45509" x14ac:dyDescent="0.2"/>
    <row r="45510" x14ac:dyDescent="0.2"/>
    <row r="45511" x14ac:dyDescent="0.2"/>
    <row r="45512" x14ac:dyDescent="0.2"/>
    <row r="45513" x14ac:dyDescent="0.2"/>
    <row r="45514" x14ac:dyDescent="0.2"/>
    <row r="45515" x14ac:dyDescent="0.2"/>
    <row r="45516" x14ac:dyDescent="0.2"/>
    <row r="45517" x14ac:dyDescent="0.2"/>
    <row r="45518" x14ac:dyDescent="0.2"/>
    <row r="45519" x14ac:dyDescent="0.2"/>
    <row r="45520" x14ac:dyDescent="0.2"/>
    <row r="45521" x14ac:dyDescent="0.2"/>
    <row r="45522" x14ac:dyDescent="0.2"/>
    <row r="45523" x14ac:dyDescent="0.2"/>
    <row r="45524" x14ac:dyDescent="0.2"/>
    <row r="45525" x14ac:dyDescent="0.2"/>
    <row r="45526" x14ac:dyDescent="0.2"/>
    <row r="45527" x14ac:dyDescent="0.2"/>
    <row r="45528" x14ac:dyDescent="0.2"/>
    <row r="45529" x14ac:dyDescent="0.2"/>
    <row r="45530" x14ac:dyDescent="0.2"/>
    <row r="45531" x14ac:dyDescent="0.2"/>
    <row r="45532" x14ac:dyDescent="0.2"/>
    <row r="45533" x14ac:dyDescent="0.2"/>
    <row r="45534" x14ac:dyDescent="0.2"/>
    <row r="45535" x14ac:dyDescent="0.2"/>
    <row r="45536" x14ac:dyDescent="0.2"/>
    <row r="45537" x14ac:dyDescent="0.2"/>
    <row r="45538" x14ac:dyDescent="0.2"/>
    <row r="45539" x14ac:dyDescent="0.2"/>
    <row r="45540" x14ac:dyDescent="0.2"/>
    <row r="45541" x14ac:dyDescent="0.2"/>
    <row r="45542" x14ac:dyDescent="0.2"/>
    <row r="45543" x14ac:dyDescent="0.2"/>
    <row r="45544" x14ac:dyDescent="0.2"/>
    <row r="45545" x14ac:dyDescent="0.2"/>
    <row r="45546" x14ac:dyDescent="0.2"/>
    <row r="45547" x14ac:dyDescent="0.2"/>
    <row r="45548" x14ac:dyDescent="0.2"/>
    <row r="45549" x14ac:dyDescent="0.2"/>
    <row r="45550" x14ac:dyDescent="0.2"/>
    <row r="45551" x14ac:dyDescent="0.2"/>
    <row r="45552" x14ac:dyDescent="0.2"/>
    <row r="45553" x14ac:dyDescent="0.2"/>
    <row r="45554" x14ac:dyDescent="0.2"/>
    <row r="45555" x14ac:dyDescent="0.2"/>
    <row r="45556" x14ac:dyDescent="0.2"/>
    <row r="45557" x14ac:dyDescent="0.2"/>
    <row r="45558" x14ac:dyDescent="0.2"/>
    <row r="45559" x14ac:dyDescent="0.2"/>
    <row r="45560" x14ac:dyDescent="0.2"/>
    <row r="45561" x14ac:dyDescent="0.2"/>
    <row r="45562" x14ac:dyDescent="0.2"/>
    <row r="45563" x14ac:dyDescent="0.2"/>
    <row r="45564" x14ac:dyDescent="0.2"/>
    <row r="45565" x14ac:dyDescent="0.2"/>
    <row r="45566" x14ac:dyDescent="0.2"/>
    <row r="45567" x14ac:dyDescent="0.2"/>
    <row r="45568" x14ac:dyDescent="0.2"/>
    <row r="45569" x14ac:dyDescent="0.2"/>
    <row r="45570" x14ac:dyDescent="0.2"/>
    <row r="45571" x14ac:dyDescent="0.2"/>
    <row r="45572" x14ac:dyDescent="0.2"/>
    <row r="45573" x14ac:dyDescent="0.2"/>
    <row r="45574" x14ac:dyDescent="0.2"/>
    <row r="45575" x14ac:dyDescent="0.2"/>
    <row r="45576" x14ac:dyDescent="0.2"/>
    <row r="45577" x14ac:dyDescent="0.2"/>
    <row r="45578" x14ac:dyDescent="0.2"/>
    <row r="45579" x14ac:dyDescent="0.2"/>
    <row r="45580" x14ac:dyDescent="0.2"/>
    <row r="45581" x14ac:dyDescent="0.2"/>
    <row r="45582" x14ac:dyDescent="0.2"/>
    <row r="45583" x14ac:dyDescent="0.2"/>
    <row r="45584" x14ac:dyDescent="0.2"/>
    <row r="45585" x14ac:dyDescent="0.2"/>
    <row r="45586" x14ac:dyDescent="0.2"/>
    <row r="45587" x14ac:dyDescent="0.2"/>
    <row r="45588" x14ac:dyDescent="0.2"/>
    <row r="45589" x14ac:dyDescent="0.2"/>
    <row r="45590" x14ac:dyDescent="0.2"/>
    <row r="45591" x14ac:dyDescent="0.2"/>
    <row r="45592" x14ac:dyDescent="0.2"/>
    <row r="45593" x14ac:dyDescent="0.2"/>
    <row r="45594" x14ac:dyDescent="0.2"/>
    <row r="45595" x14ac:dyDescent="0.2"/>
    <row r="45596" x14ac:dyDescent="0.2"/>
    <row r="45597" x14ac:dyDescent="0.2"/>
    <row r="45598" x14ac:dyDescent="0.2"/>
    <row r="45599" x14ac:dyDescent="0.2"/>
    <row r="45600" x14ac:dyDescent="0.2"/>
    <row r="45601" x14ac:dyDescent="0.2"/>
    <row r="45602" x14ac:dyDescent="0.2"/>
    <row r="45603" x14ac:dyDescent="0.2"/>
    <row r="45604" x14ac:dyDescent="0.2"/>
    <row r="45605" x14ac:dyDescent="0.2"/>
    <row r="45606" x14ac:dyDescent="0.2"/>
    <row r="45607" x14ac:dyDescent="0.2"/>
    <row r="45608" x14ac:dyDescent="0.2"/>
    <row r="45609" x14ac:dyDescent="0.2"/>
    <row r="45610" x14ac:dyDescent="0.2"/>
    <row r="45611" x14ac:dyDescent="0.2"/>
    <row r="45612" x14ac:dyDescent="0.2"/>
    <row r="45613" x14ac:dyDescent="0.2"/>
    <row r="45614" x14ac:dyDescent="0.2"/>
    <row r="45615" x14ac:dyDescent="0.2"/>
    <row r="45616" x14ac:dyDescent="0.2"/>
    <row r="45617" x14ac:dyDescent="0.2"/>
    <row r="45618" x14ac:dyDescent="0.2"/>
    <row r="45619" x14ac:dyDescent="0.2"/>
    <row r="45620" x14ac:dyDescent="0.2"/>
    <row r="45621" x14ac:dyDescent="0.2"/>
    <row r="45622" x14ac:dyDescent="0.2"/>
    <row r="45623" x14ac:dyDescent="0.2"/>
    <row r="45624" x14ac:dyDescent="0.2"/>
    <row r="45625" x14ac:dyDescent="0.2"/>
    <row r="45626" x14ac:dyDescent="0.2"/>
    <row r="45627" x14ac:dyDescent="0.2"/>
    <row r="45628" x14ac:dyDescent="0.2"/>
    <row r="45629" x14ac:dyDescent="0.2"/>
    <row r="45630" x14ac:dyDescent="0.2"/>
    <row r="45631" x14ac:dyDescent="0.2"/>
    <row r="45632" x14ac:dyDescent="0.2"/>
    <row r="45633" x14ac:dyDescent="0.2"/>
    <row r="45634" x14ac:dyDescent="0.2"/>
    <row r="45635" x14ac:dyDescent="0.2"/>
    <row r="45636" x14ac:dyDescent="0.2"/>
    <row r="45637" x14ac:dyDescent="0.2"/>
    <row r="45638" x14ac:dyDescent="0.2"/>
    <row r="45639" x14ac:dyDescent="0.2"/>
    <row r="45640" x14ac:dyDescent="0.2"/>
    <row r="45641" x14ac:dyDescent="0.2"/>
    <row r="45642" x14ac:dyDescent="0.2"/>
    <row r="45643" x14ac:dyDescent="0.2"/>
    <row r="45644" x14ac:dyDescent="0.2"/>
    <row r="45645" x14ac:dyDescent="0.2"/>
    <row r="45646" x14ac:dyDescent="0.2"/>
    <row r="45647" x14ac:dyDescent="0.2"/>
    <row r="45648" x14ac:dyDescent="0.2"/>
    <row r="45649" x14ac:dyDescent="0.2"/>
    <row r="45650" x14ac:dyDescent="0.2"/>
    <row r="45651" x14ac:dyDescent="0.2"/>
    <row r="45652" x14ac:dyDescent="0.2"/>
    <row r="45653" x14ac:dyDescent="0.2"/>
    <row r="45654" x14ac:dyDescent="0.2"/>
    <row r="45655" x14ac:dyDescent="0.2"/>
    <row r="45656" x14ac:dyDescent="0.2"/>
    <row r="45657" x14ac:dyDescent="0.2"/>
    <row r="45658" x14ac:dyDescent="0.2"/>
    <row r="45659" x14ac:dyDescent="0.2"/>
    <row r="45660" x14ac:dyDescent="0.2"/>
    <row r="45661" x14ac:dyDescent="0.2"/>
    <row r="45662" x14ac:dyDescent="0.2"/>
    <row r="45663" x14ac:dyDescent="0.2"/>
    <row r="45664" x14ac:dyDescent="0.2"/>
    <row r="45665" x14ac:dyDescent="0.2"/>
    <row r="45666" x14ac:dyDescent="0.2"/>
    <row r="45667" x14ac:dyDescent="0.2"/>
    <row r="45668" x14ac:dyDescent="0.2"/>
    <row r="45669" x14ac:dyDescent="0.2"/>
    <row r="45670" x14ac:dyDescent="0.2"/>
    <row r="45671" x14ac:dyDescent="0.2"/>
    <row r="45672" x14ac:dyDescent="0.2"/>
    <row r="45673" x14ac:dyDescent="0.2"/>
    <row r="45674" x14ac:dyDescent="0.2"/>
    <row r="45675" x14ac:dyDescent="0.2"/>
    <row r="45676" x14ac:dyDescent="0.2"/>
    <row r="45677" x14ac:dyDescent="0.2"/>
    <row r="45678" x14ac:dyDescent="0.2"/>
    <row r="45679" x14ac:dyDescent="0.2"/>
    <row r="45680" x14ac:dyDescent="0.2"/>
    <row r="45681" x14ac:dyDescent="0.2"/>
    <row r="45682" x14ac:dyDescent="0.2"/>
    <row r="45683" x14ac:dyDescent="0.2"/>
    <row r="45684" x14ac:dyDescent="0.2"/>
    <row r="45685" x14ac:dyDescent="0.2"/>
    <row r="45686" x14ac:dyDescent="0.2"/>
    <row r="45687" x14ac:dyDescent="0.2"/>
    <row r="45688" x14ac:dyDescent="0.2"/>
    <row r="45689" x14ac:dyDescent="0.2"/>
    <row r="45690" x14ac:dyDescent="0.2"/>
    <row r="45691" x14ac:dyDescent="0.2"/>
    <row r="45692" x14ac:dyDescent="0.2"/>
    <row r="45693" x14ac:dyDescent="0.2"/>
    <row r="45694" x14ac:dyDescent="0.2"/>
    <row r="45695" x14ac:dyDescent="0.2"/>
    <row r="45696" x14ac:dyDescent="0.2"/>
    <row r="45697" x14ac:dyDescent="0.2"/>
    <row r="45698" x14ac:dyDescent="0.2"/>
    <row r="45699" x14ac:dyDescent="0.2"/>
    <row r="45700" x14ac:dyDescent="0.2"/>
    <row r="45701" x14ac:dyDescent="0.2"/>
    <row r="45702" x14ac:dyDescent="0.2"/>
    <row r="45703" x14ac:dyDescent="0.2"/>
    <row r="45704" x14ac:dyDescent="0.2"/>
    <row r="45705" x14ac:dyDescent="0.2"/>
    <row r="45706" x14ac:dyDescent="0.2"/>
    <row r="45707" x14ac:dyDescent="0.2"/>
    <row r="45708" x14ac:dyDescent="0.2"/>
    <row r="45709" x14ac:dyDescent="0.2"/>
    <row r="45710" x14ac:dyDescent="0.2"/>
    <row r="45711" x14ac:dyDescent="0.2"/>
    <row r="45712" x14ac:dyDescent="0.2"/>
    <row r="45713" x14ac:dyDescent="0.2"/>
    <row r="45714" x14ac:dyDescent="0.2"/>
    <row r="45715" x14ac:dyDescent="0.2"/>
    <row r="45716" x14ac:dyDescent="0.2"/>
    <row r="45717" x14ac:dyDescent="0.2"/>
    <row r="45718" x14ac:dyDescent="0.2"/>
    <row r="45719" x14ac:dyDescent="0.2"/>
    <row r="45720" x14ac:dyDescent="0.2"/>
    <row r="45721" x14ac:dyDescent="0.2"/>
    <row r="45722" x14ac:dyDescent="0.2"/>
    <row r="45723" x14ac:dyDescent="0.2"/>
    <row r="45724" x14ac:dyDescent="0.2"/>
    <row r="45725" x14ac:dyDescent="0.2"/>
    <row r="45726" x14ac:dyDescent="0.2"/>
    <row r="45727" x14ac:dyDescent="0.2"/>
    <row r="45728" x14ac:dyDescent="0.2"/>
    <row r="45729" x14ac:dyDescent="0.2"/>
    <row r="45730" x14ac:dyDescent="0.2"/>
    <row r="45731" x14ac:dyDescent="0.2"/>
    <row r="45732" x14ac:dyDescent="0.2"/>
    <row r="45733" x14ac:dyDescent="0.2"/>
    <row r="45734" x14ac:dyDescent="0.2"/>
    <row r="45735" x14ac:dyDescent="0.2"/>
    <row r="45736" x14ac:dyDescent="0.2"/>
    <row r="45737" x14ac:dyDescent="0.2"/>
    <row r="45738" x14ac:dyDescent="0.2"/>
    <row r="45739" x14ac:dyDescent="0.2"/>
    <row r="45740" x14ac:dyDescent="0.2"/>
    <row r="45741" x14ac:dyDescent="0.2"/>
    <row r="45742" x14ac:dyDescent="0.2"/>
    <row r="45743" x14ac:dyDescent="0.2"/>
    <row r="45744" x14ac:dyDescent="0.2"/>
    <row r="45745" x14ac:dyDescent="0.2"/>
    <row r="45746" x14ac:dyDescent="0.2"/>
    <row r="45747" x14ac:dyDescent="0.2"/>
    <row r="45748" x14ac:dyDescent="0.2"/>
    <row r="45749" x14ac:dyDescent="0.2"/>
    <row r="45750" x14ac:dyDescent="0.2"/>
    <row r="45751" x14ac:dyDescent="0.2"/>
    <row r="45752" x14ac:dyDescent="0.2"/>
    <row r="45753" x14ac:dyDescent="0.2"/>
    <row r="45754" x14ac:dyDescent="0.2"/>
    <row r="45755" x14ac:dyDescent="0.2"/>
    <row r="45756" x14ac:dyDescent="0.2"/>
    <row r="45757" x14ac:dyDescent="0.2"/>
    <row r="45758" x14ac:dyDescent="0.2"/>
    <row r="45759" x14ac:dyDescent="0.2"/>
    <row r="45760" x14ac:dyDescent="0.2"/>
    <row r="45761" x14ac:dyDescent="0.2"/>
    <row r="45762" x14ac:dyDescent="0.2"/>
    <row r="45763" x14ac:dyDescent="0.2"/>
    <row r="45764" x14ac:dyDescent="0.2"/>
    <row r="45765" x14ac:dyDescent="0.2"/>
    <row r="45766" x14ac:dyDescent="0.2"/>
    <row r="45767" x14ac:dyDescent="0.2"/>
    <row r="45768" x14ac:dyDescent="0.2"/>
    <row r="45769" x14ac:dyDescent="0.2"/>
    <row r="45770" x14ac:dyDescent="0.2"/>
    <row r="45771" x14ac:dyDescent="0.2"/>
    <row r="45772" x14ac:dyDescent="0.2"/>
    <row r="45773" x14ac:dyDescent="0.2"/>
    <row r="45774" x14ac:dyDescent="0.2"/>
    <row r="45775" x14ac:dyDescent="0.2"/>
    <row r="45776" x14ac:dyDescent="0.2"/>
    <row r="45777" x14ac:dyDescent="0.2"/>
    <row r="45778" x14ac:dyDescent="0.2"/>
    <row r="45779" x14ac:dyDescent="0.2"/>
    <row r="45780" x14ac:dyDescent="0.2"/>
    <row r="45781" x14ac:dyDescent="0.2"/>
    <row r="45782" x14ac:dyDescent="0.2"/>
    <row r="45783" x14ac:dyDescent="0.2"/>
    <row r="45784" x14ac:dyDescent="0.2"/>
    <row r="45785" x14ac:dyDescent="0.2"/>
    <row r="45786" x14ac:dyDescent="0.2"/>
    <row r="45787" x14ac:dyDescent="0.2"/>
    <row r="45788" x14ac:dyDescent="0.2"/>
    <row r="45789" x14ac:dyDescent="0.2"/>
    <row r="45790" x14ac:dyDescent="0.2"/>
    <row r="45791" x14ac:dyDescent="0.2"/>
    <row r="45792" x14ac:dyDescent="0.2"/>
    <row r="45793" x14ac:dyDescent="0.2"/>
    <row r="45794" x14ac:dyDescent="0.2"/>
    <row r="45795" x14ac:dyDescent="0.2"/>
    <row r="45796" x14ac:dyDescent="0.2"/>
    <row r="45797" x14ac:dyDescent="0.2"/>
    <row r="45798" x14ac:dyDescent="0.2"/>
    <row r="45799" x14ac:dyDescent="0.2"/>
    <row r="45800" x14ac:dyDescent="0.2"/>
    <row r="45801" x14ac:dyDescent="0.2"/>
    <row r="45802" x14ac:dyDescent="0.2"/>
    <row r="45803" x14ac:dyDescent="0.2"/>
    <row r="45804" x14ac:dyDescent="0.2"/>
    <row r="45805" x14ac:dyDescent="0.2"/>
    <row r="45806" x14ac:dyDescent="0.2"/>
    <row r="45807" x14ac:dyDescent="0.2"/>
    <row r="45808" x14ac:dyDescent="0.2"/>
    <row r="45809" x14ac:dyDescent="0.2"/>
    <row r="45810" x14ac:dyDescent="0.2"/>
    <row r="45811" x14ac:dyDescent="0.2"/>
    <row r="45812" x14ac:dyDescent="0.2"/>
    <row r="45813" x14ac:dyDescent="0.2"/>
    <row r="45814" x14ac:dyDescent="0.2"/>
    <row r="45815" x14ac:dyDescent="0.2"/>
    <row r="45816" x14ac:dyDescent="0.2"/>
    <row r="45817" x14ac:dyDescent="0.2"/>
    <row r="45818" x14ac:dyDescent="0.2"/>
    <row r="45819" x14ac:dyDescent="0.2"/>
    <row r="45820" x14ac:dyDescent="0.2"/>
    <row r="45821" x14ac:dyDescent="0.2"/>
    <row r="45822" x14ac:dyDescent="0.2"/>
    <row r="45823" x14ac:dyDescent="0.2"/>
    <row r="45824" x14ac:dyDescent="0.2"/>
    <row r="45825" x14ac:dyDescent="0.2"/>
    <row r="45826" x14ac:dyDescent="0.2"/>
    <row r="45827" x14ac:dyDescent="0.2"/>
    <row r="45828" x14ac:dyDescent="0.2"/>
    <row r="45829" x14ac:dyDescent="0.2"/>
    <row r="45830" x14ac:dyDescent="0.2"/>
    <row r="45831" x14ac:dyDescent="0.2"/>
    <row r="45832" x14ac:dyDescent="0.2"/>
    <row r="45833" x14ac:dyDescent="0.2"/>
    <row r="45834" x14ac:dyDescent="0.2"/>
    <row r="45835" x14ac:dyDescent="0.2"/>
    <row r="45836" x14ac:dyDescent="0.2"/>
    <row r="45837" x14ac:dyDescent="0.2"/>
    <row r="45838" x14ac:dyDescent="0.2"/>
    <row r="45839" x14ac:dyDescent="0.2"/>
    <row r="45840" x14ac:dyDescent="0.2"/>
    <row r="45841" x14ac:dyDescent="0.2"/>
    <row r="45842" x14ac:dyDescent="0.2"/>
    <row r="45843" x14ac:dyDescent="0.2"/>
    <row r="45844" x14ac:dyDescent="0.2"/>
    <row r="45845" x14ac:dyDescent="0.2"/>
    <row r="45846" x14ac:dyDescent="0.2"/>
    <row r="45847" x14ac:dyDescent="0.2"/>
    <row r="45848" x14ac:dyDescent="0.2"/>
    <row r="45849" x14ac:dyDescent="0.2"/>
    <row r="45850" x14ac:dyDescent="0.2"/>
    <row r="45851" x14ac:dyDescent="0.2"/>
    <row r="45852" x14ac:dyDescent="0.2"/>
    <row r="45853" x14ac:dyDescent="0.2"/>
    <row r="45854" x14ac:dyDescent="0.2"/>
    <row r="45855" x14ac:dyDescent="0.2"/>
    <row r="45856" x14ac:dyDescent="0.2"/>
    <row r="45857" x14ac:dyDescent="0.2"/>
    <row r="45858" x14ac:dyDescent="0.2"/>
    <row r="45859" x14ac:dyDescent="0.2"/>
    <row r="45860" x14ac:dyDescent="0.2"/>
    <row r="45861" x14ac:dyDescent="0.2"/>
    <row r="45862" x14ac:dyDescent="0.2"/>
    <row r="45863" x14ac:dyDescent="0.2"/>
    <row r="45864" x14ac:dyDescent="0.2"/>
    <row r="45865" x14ac:dyDescent="0.2"/>
    <row r="45866" x14ac:dyDescent="0.2"/>
    <row r="45867" x14ac:dyDescent="0.2"/>
    <row r="45868" x14ac:dyDescent="0.2"/>
    <row r="45869" x14ac:dyDescent="0.2"/>
    <row r="45870" x14ac:dyDescent="0.2"/>
    <row r="45871" x14ac:dyDescent="0.2"/>
    <row r="45872" x14ac:dyDescent="0.2"/>
    <row r="45873" x14ac:dyDescent="0.2"/>
    <row r="45874" x14ac:dyDescent="0.2"/>
    <row r="45875" x14ac:dyDescent="0.2"/>
    <row r="45876" x14ac:dyDescent="0.2"/>
    <row r="45877" x14ac:dyDescent="0.2"/>
    <row r="45878" x14ac:dyDescent="0.2"/>
    <row r="45879" x14ac:dyDescent="0.2"/>
    <row r="45880" x14ac:dyDescent="0.2"/>
    <row r="45881" x14ac:dyDescent="0.2"/>
    <row r="45882" x14ac:dyDescent="0.2"/>
    <row r="45883" x14ac:dyDescent="0.2"/>
    <row r="45884" x14ac:dyDescent="0.2"/>
    <row r="45885" x14ac:dyDescent="0.2"/>
    <row r="45886" x14ac:dyDescent="0.2"/>
    <row r="45887" x14ac:dyDescent="0.2"/>
    <row r="45888" x14ac:dyDescent="0.2"/>
    <row r="45889" x14ac:dyDescent="0.2"/>
    <row r="45890" x14ac:dyDescent="0.2"/>
    <row r="45891" x14ac:dyDescent="0.2"/>
    <row r="45892" x14ac:dyDescent="0.2"/>
    <row r="45893" x14ac:dyDescent="0.2"/>
    <row r="45894" x14ac:dyDescent="0.2"/>
    <row r="45895" x14ac:dyDescent="0.2"/>
    <row r="45896" x14ac:dyDescent="0.2"/>
    <row r="45897" x14ac:dyDescent="0.2"/>
    <row r="45898" x14ac:dyDescent="0.2"/>
    <row r="45899" x14ac:dyDescent="0.2"/>
    <row r="45900" x14ac:dyDescent="0.2"/>
    <row r="45901" x14ac:dyDescent="0.2"/>
    <row r="45902" x14ac:dyDescent="0.2"/>
    <row r="45903" x14ac:dyDescent="0.2"/>
    <row r="45904" x14ac:dyDescent="0.2"/>
    <row r="45905" x14ac:dyDescent="0.2"/>
    <row r="45906" x14ac:dyDescent="0.2"/>
    <row r="45907" x14ac:dyDescent="0.2"/>
    <row r="45908" x14ac:dyDescent="0.2"/>
    <row r="45909" x14ac:dyDescent="0.2"/>
    <row r="45910" x14ac:dyDescent="0.2"/>
    <row r="45911" x14ac:dyDescent="0.2"/>
    <row r="45912" x14ac:dyDescent="0.2"/>
    <row r="45913" x14ac:dyDescent="0.2"/>
    <row r="45914" x14ac:dyDescent="0.2"/>
    <row r="45915" x14ac:dyDescent="0.2"/>
    <row r="45916" x14ac:dyDescent="0.2"/>
    <row r="45917" x14ac:dyDescent="0.2"/>
    <row r="45918" x14ac:dyDescent="0.2"/>
    <row r="45919" x14ac:dyDescent="0.2"/>
    <row r="45920" x14ac:dyDescent="0.2"/>
    <row r="45921" x14ac:dyDescent="0.2"/>
    <row r="45922" x14ac:dyDescent="0.2"/>
    <row r="45923" x14ac:dyDescent="0.2"/>
    <row r="45924" x14ac:dyDescent="0.2"/>
    <row r="45925" x14ac:dyDescent="0.2"/>
    <row r="45926" x14ac:dyDescent="0.2"/>
    <row r="45927" x14ac:dyDescent="0.2"/>
    <row r="45928" x14ac:dyDescent="0.2"/>
    <row r="45929" x14ac:dyDescent="0.2"/>
    <row r="45930" x14ac:dyDescent="0.2"/>
    <row r="45931" x14ac:dyDescent="0.2"/>
    <row r="45932" x14ac:dyDescent="0.2"/>
    <row r="45933" x14ac:dyDescent="0.2"/>
    <row r="45934" x14ac:dyDescent="0.2"/>
    <row r="45935" x14ac:dyDescent="0.2"/>
    <row r="45936" x14ac:dyDescent="0.2"/>
    <row r="45937" x14ac:dyDescent="0.2"/>
    <row r="45938" x14ac:dyDescent="0.2"/>
    <row r="45939" x14ac:dyDescent="0.2"/>
    <row r="45940" x14ac:dyDescent="0.2"/>
    <row r="45941" x14ac:dyDescent="0.2"/>
    <row r="45942" x14ac:dyDescent="0.2"/>
    <row r="45943" x14ac:dyDescent="0.2"/>
    <row r="45944" x14ac:dyDescent="0.2"/>
    <row r="45945" x14ac:dyDescent="0.2"/>
    <row r="45946" x14ac:dyDescent="0.2"/>
    <row r="45947" x14ac:dyDescent="0.2"/>
    <row r="45948" x14ac:dyDescent="0.2"/>
    <row r="45949" x14ac:dyDescent="0.2"/>
    <row r="45950" x14ac:dyDescent="0.2"/>
    <row r="45951" x14ac:dyDescent="0.2"/>
    <row r="45952" x14ac:dyDescent="0.2"/>
    <row r="45953" x14ac:dyDescent="0.2"/>
    <row r="45954" x14ac:dyDescent="0.2"/>
    <row r="45955" x14ac:dyDescent="0.2"/>
    <row r="45956" x14ac:dyDescent="0.2"/>
    <row r="45957" x14ac:dyDescent="0.2"/>
    <row r="45958" x14ac:dyDescent="0.2"/>
    <row r="45959" x14ac:dyDescent="0.2"/>
    <row r="45960" x14ac:dyDescent="0.2"/>
    <row r="45961" x14ac:dyDescent="0.2"/>
    <row r="45962" x14ac:dyDescent="0.2"/>
    <row r="45963" x14ac:dyDescent="0.2"/>
    <row r="45964" x14ac:dyDescent="0.2"/>
    <row r="45965" x14ac:dyDescent="0.2"/>
    <row r="45966" x14ac:dyDescent="0.2"/>
    <row r="45967" x14ac:dyDescent="0.2"/>
    <row r="45968" x14ac:dyDescent="0.2"/>
    <row r="45969" x14ac:dyDescent="0.2"/>
    <row r="45970" x14ac:dyDescent="0.2"/>
    <row r="45971" x14ac:dyDescent="0.2"/>
    <row r="45972" x14ac:dyDescent="0.2"/>
    <row r="45973" x14ac:dyDescent="0.2"/>
    <row r="45974" x14ac:dyDescent="0.2"/>
    <row r="45975" x14ac:dyDescent="0.2"/>
    <row r="45976" x14ac:dyDescent="0.2"/>
    <row r="45977" x14ac:dyDescent="0.2"/>
    <row r="45978" x14ac:dyDescent="0.2"/>
    <row r="45979" x14ac:dyDescent="0.2"/>
    <row r="45980" x14ac:dyDescent="0.2"/>
    <row r="45981" x14ac:dyDescent="0.2"/>
    <row r="45982" x14ac:dyDescent="0.2"/>
    <row r="45983" x14ac:dyDescent="0.2"/>
    <row r="45984" x14ac:dyDescent="0.2"/>
    <row r="45985" x14ac:dyDescent="0.2"/>
    <row r="45986" x14ac:dyDescent="0.2"/>
    <row r="45987" x14ac:dyDescent="0.2"/>
    <row r="45988" x14ac:dyDescent="0.2"/>
    <row r="45989" x14ac:dyDescent="0.2"/>
    <row r="45990" x14ac:dyDescent="0.2"/>
    <row r="45991" x14ac:dyDescent="0.2"/>
    <row r="45992" x14ac:dyDescent="0.2"/>
    <row r="45993" x14ac:dyDescent="0.2"/>
    <row r="45994" x14ac:dyDescent="0.2"/>
    <row r="45995" x14ac:dyDescent="0.2"/>
    <row r="45996" x14ac:dyDescent="0.2"/>
    <row r="45997" x14ac:dyDescent="0.2"/>
    <row r="45998" x14ac:dyDescent="0.2"/>
    <row r="45999" x14ac:dyDescent="0.2"/>
    <row r="46000" x14ac:dyDescent="0.2"/>
    <row r="46001" x14ac:dyDescent="0.2"/>
    <row r="46002" x14ac:dyDescent="0.2"/>
    <row r="46003" x14ac:dyDescent="0.2"/>
    <row r="46004" x14ac:dyDescent="0.2"/>
    <row r="46005" x14ac:dyDescent="0.2"/>
    <row r="46006" x14ac:dyDescent="0.2"/>
    <row r="46007" x14ac:dyDescent="0.2"/>
    <row r="46008" x14ac:dyDescent="0.2"/>
    <row r="46009" x14ac:dyDescent="0.2"/>
    <row r="46010" x14ac:dyDescent="0.2"/>
    <row r="46011" x14ac:dyDescent="0.2"/>
    <row r="46012" x14ac:dyDescent="0.2"/>
    <row r="46013" x14ac:dyDescent="0.2"/>
    <row r="46014" x14ac:dyDescent="0.2"/>
    <row r="46015" x14ac:dyDescent="0.2"/>
    <row r="46016" x14ac:dyDescent="0.2"/>
    <row r="46017" x14ac:dyDescent="0.2"/>
    <row r="46018" x14ac:dyDescent="0.2"/>
    <row r="46019" x14ac:dyDescent="0.2"/>
    <row r="46020" x14ac:dyDescent="0.2"/>
    <row r="46021" x14ac:dyDescent="0.2"/>
    <row r="46022" x14ac:dyDescent="0.2"/>
    <row r="46023" x14ac:dyDescent="0.2"/>
    <row r="46024" x14ac:dyDescent="0.2"/>
    <row r="46025" x14ac:dyDescent="0.2"/>
    <row r="46026" x14ac:dyDescent="0.2"/>
    <row r="46027" x14ac:dyDescent="0.2"/>
    <row r="46028" x14ac:dyDescent="0.2"/>
    <row r="46029" x14ac:dyDescent="0.2"/>
    <row r="46030" x14ac:dyDescent="0.2"/>
    <row r="46031" x14ac:dyDescent="0.2"/>
    <row r="46032" x14ac:dyDescent="0.2"/>
    <row r="46033" x14ac:dyDescent="0.2"/>
    <row r="46034" x14ac:dyDescent="0.2"/>
    <row r="46035" x14ac:dyDescent="0.2"/>
    <row r="46036" x14ac:dyDescent="0.2"/>
    <row r="46037" x14ac:dyDescent="0.2"/>
    <row r="46038" x14ac:dyDescent="0.2"/>
    <row r="46039" x14ac:dyDescent="0.2"/>
    <row r="46040" x14ac:dyDescent="0.2"/>
    <row r="46041" x14ac:dyDescent="0.2"/>
    <row r="46042" x14ac:dyDescent="0.2"/>
    <row r="46043" x14ac:dyDescent="0.2"/>
    <row r="46044" x14ac:dyDescent="0.2"/>
    <row r="46045" x14ac:dyDescent="0.2"/>
    <row r="46046" x14ac:dyDescent="0.2"/>
    <row r="46047" x14ac:dyDescent="0.2"/>
    <row r="46048" x14ac:dyDescent="0.2"/>
    <row r="46049" x14ac:dyDescent="0.2"/>
    <row r="46050" x14ac:dyDescent="0.2"/>
    <row r="46051" x14ac:dyDescent="0.2"/>
    <row r="46052" x14ac:dyDescent="0.2"/>
    <row r="46053" x14ac:dyDescent="0.2"/>
    <row r="46054" x14ac:dyDescent="0.2"/>
    <row r="46055" x14ac:dyDescent="0.2"/>
    <row r="46056" x14ac:dyDescent="0.2"/>
    <row r="46057" x14ac:dyDescent="0.2"/>
    <row r="46058" x14ac:dyDescent="0.2"/>
    <row r="46059" x14ac:dyDescent="0.2"/>
    <row r="46060" x14ac:dyDescent="0.2"/>
    <row r="46061" x14ac:dyDescent="0.2"/>
    <row r="46062" x14ac:dyDescent="0.2"/>
    <row r="46063" x14ac:dyDescent="0.2"/>
    <row r="46064" x14ac:dyDescent="0.2"/>
    <row r="46065" x14ac:dyDescent="0.2"/>
    <row r="46066" x14ac:dyDescent="0.2"/>
    <row r="46067" x14ac:dyDescent="0.2"/>
    <row r="46068" x14ac:dyDescent="0.2"/>
    <row r="46069" x14ac:dyDescent="0.2"/>
    <row r="46070" x14ac:dyDescent="0.2"/>
    <row r="46071" x14ac:dyDescent="0.2"/>
    <row r="46072" x14ac:dyDescent="0.2"/>
    <row r="46073" x14ac:dyDescent="0.2"/>
    <row r="46074" x14ac:dyDescent="0.2"/>
    <row r="46075" x14ac:dyDescent="0.2"/>
    <row r="46076" x14ac:dyDescent="0.2"/>
    <row r="46077" x14ac:dyDescent="0.2"/>
    <row r="46078" x14ac:dyDescent="0.2"/>
    <row r="46079" x14ac:dyDescent="0.2"/>
    <row r="46080" x14ac:dyDescent="0.2"/>
    <row r="46081" x14ac:dyDescent="0.2"/>
    <row r="46082" x14ac:dyDescent="0.2"/>
    <row r="46083" x14ac:dyDescent="0.2"/>
    <row r="46084" x14ac:dyDescent="0.2"/>
    <row r="46085" x14ac:dyDescent="0.2"/>
    <row r="46086" x14ac:dyDescent="0.2"/>
    <row r="46087" x14ac:dyDescent="0.2"/>
    <row r="46088" x14ac:dyDescent="0.2"/>
    <row r="46089" x14ac:dyDescent="0.2"/>
    <row r="46090" x14ac:dyDescent="0.2"/>
    <row r="46091" x14ac:dyDescent="0.2"/>
    <row r="46092" x14ac:dyDescent="0.2"/>
    <row r="46093" x14ac:dyDescent="0.2"/>
    <row r="46094" x14ac:dyDescent="0.2"/>
    <row r="46095" x14ac:dyDescent="0.2"/>
    <row r="46096" x14ac:dyDescent="0.2"/>
    <row r="46097" x14ac:dyDescent="0.2"/>
    <row r="46098" x14ac:dyDescent="0.2"/>
    <row r="46099" x14ac:dyDescent="0.2"/>
    <row r="46100" x14ac:dyDescent="0.2"/>
    <row r="46101" x14ac:dyDescent="0.2"/>
    <row r="46102" x14ac:dyDescent="0.2"/>
    <row r="46103" x14ac:dyDescent="0.2"/>
    <row r="46104" x14ac:dyDescent="0.2"/>
    <row r="46105" x14ac:dyDescent="0.2"/>
    <row r="46106" x14ac:dyDescent="0.2"/>
    <row r="46107" x14ac:dyDescent="0.2"/>
    <row r="46108" x14ac:dyDescent="0.2"/>
    <row r="46109" x14ac:dyDescent="0.2"/>
    <row r="46110" x14ac:dyDescent="0.2"/>
    <row r="46111" x14ac:dyDescent="0.2"/>
    <row r="46112" x14ac:dyDescent="0.2"/>
    <row r="46113" x14ac:dyDescent="0.2"/>
    <row r="46114" x14ac:dyDescent="0.2"/>
    <row r="46115" x14ac:dyDescent="0.2"/>
    <row r="46116" x14ac:dyDescent="0.2"/>
    <row r="46117" x14ac:dyDescent="0.2"/>
    <row r="46118" x14ac:dyDescent="0.2"/>
    <row r="46119" x14ac:dyDescent="0.2"/>
    <row r="46120" x14ac:dyDescent="0.2"/>
    <row r="46121" x14ac:dyDescent="0.2"/>
    <row r="46122" x14ac:dyDescent="0.2"/>
    <row r="46123" x14ac:dyDescent="0.2"/>
    <row r="46124" x14ac:dyDescent="0.2"/>
    <row r="46125" x14ac:dyDescent="0.2"/>
    <row r="46126" x14ac:dyDescent="0.2"/>
    <row r="46127" x14ac:dyDescent="0.2"/>
    <row r="46128" x14ac:dyDescent="0.2"/>
    <row r="46129" x14ac:dyDescent="0.2"/>
    <row r="46130" x14ac:dyDescent="0.2"/>
    <row r="46131" x14ac:dyDescent="0.2"/>
    <row r="46132" x14ac:dyDescent="0.2"/>
    <row r="46133" x14ac:dyDescent="0.2"/>
    <row r="46134" x14ac:dyDescent="0.2"/>
    <row r="46135" x14ac:dyDescent="0.2"/>
    <row r="46136" x14ac:dyDescent="0.2"/>
    <row r="46137" x14ac:dyDescent="0.2"/>
    <row r="46138" x14ac:dyDescent="0.2"/>
    <row r="46139" x14ac:dyDescent="0.2"/>
    <row r="46140" x14ac:dyDescent="0.2"/>
    <row r="46141" x14ac:dyDescent="0.2"/>
    <row r="46142" x14ac:dyDescent="0.2"/>
    <row r="46143" x14ac:dyDescent="0.2"/>
    <row r="46144" x14ac:dyDescent="0.2"/>
    <row r="46145" x14ac:dyDescent="0.2"/>
    <row r="46146" x14ac:dyDescent="0.2"/>
    <row r="46147" x14ac:dyDescent="0.2"/>
    <row r="46148" x14ac:dyDescent="0.2"/>
    <row r="46149" x14ac:dyDescent="0.2"/>
    <row r="46150" x14ac:dyDescent="0.2"/>
    <row r="46151" x14ac:dyDescent="0.2"/>
    <row r="46152" x14ac:dyDescent="0.2"/>
    <row r="46153" x14ac:dyDescent="0.2"/>
    <row r="46154" x14ac:dyDescent="0.2"/>
    <row r="46155" x14ac:dyDescent="0.2"/>
    <row r="46156" x14ac:dyDescent="0.2"/>
    <row r="46157" x14ac:dyDescent="0.2"/>
    <row r="46158" x14ac:dyDescent="0.2"/>
    <row r="46159" x14ac:dyDescent="0.2"/>
    <row r="46160" x14ac:dyDescent="0.2"/>
    <row r="46161" x14ac:dyDescent="0.2"/>
    <row r="46162" x14ac:dyDescent="0.2"/>
    <row r="46163" x14ac:dyDescent="0.2"/>
    <row r="46164" x14ac:dyDescent="0.2"/>
    <row r="46165" x14ac:dyDescent="0.2"/>
    <row r="46166" x14ac:dyDescent="0.2"/>
    <row r="46167" x14ac:dyDescent="0.2"/>
    <row r="46168" x14ac:dyDescent="0.2"/>
    <row r="46169" x14ac:dyDescent="0.2"/>
    <row r="46170" x14ac:dyDescent="0.2"/>
    <row r="46171" x14ac:dyDescent="0.2"/>
    <row r="46172" x14ac:dyDescent="0.2"/>
    <row r="46173" x14ac:dyDescent="0.2"/>
    <row r="46174" x14ac:dyDescent="0.2"/>
    <row r="46175" x14ac:dyDescent="0.2"/>
    <row r="46176" x14ac:dyDescent="0.2"/>
    <row r="46177" x14ac:dyDescent="0.2"/>
    <row r="46178" x14ac:dyDescent="0.2"/>
    <row r="46179" x14ac:dyDescent="0.2"/>
    <row r="46180" x14ac:dyDescent="0.2"/>
    <row r="46181" x14ac:dyDescent="0.2"/>
    <row r="46182" x14ac:dyDescent="0.2"/>
    <row r="46183" x14ac:dyDescent="0.2"/>
    <row r="46184" x14ac:dyDescent="0.2"/>
    <row r="46185" x14ac:dyDescent="0.2"/>
    <row r="46186" x14ac:dyDescent="0.2"/>
    <row r="46187" x14ac:dyDescent="0.2"/>
    <row r="46188" x14ac:dyDescent="0.2"/>
    <row r="46189" x14ac:dyDescent="0.2"/>
    <row r="46190" x14ac:dyDescent="0.2"/>
    <row r="46191" x14ac:dyDescent="0.2"/>
    <row r="46192" x14ac:dyDescent="0.2"/>
    <row r="46193" x14ac:dyDescent="0.2"/>
    <row r="46194" x14ac:dyDescent="0.2"/>
    <row r="46195" x14ac:dyDescent="0.2"/>
    <row r="46196" x14ac:dyDescent="0.2"/>
    <row r="46197" x14ac:dyDescent="0.2"/>
    <row r="46198" x14ac:dyDescent="0.2"/>
    <row r="46199" x14ac:dyDescent="0.2"/>
    <row r="46200" x14ac:dyDescent="0.2"/>
    <row r="46201" x14ac:dyDescent="0.2"/>
    <row r="46202" x14ac:dyDescent="0.2"/>
    <row r="46203" x14ac:dyDescent="0.2"/>
    <row r="46204" x14ac:dyDescent="0.2"/>
    <row r="46205" x14ac:dyDescent="0.2"/>
    <row r="46206" x14ac:dyDescent="0.2"/>
    <row r="46207" x14ac:dyDescent="0.2"/>
    <row r="46208" x14ac:dyDescent="0.2"/>
    <row r="46209" x14ac:dyDescent="0.2"/>
    <row r="46210" x14ac:dyDescent="0.2"/>
    <row r="46211" x14ac:dyDescent="0.2"/>
    <row r="46212" x14ac:dyDescent="0.2"/>
    <row r="46213" x14ac:dyDescent="0.2"/>
    <row r="46214" x14ac:dyDescent="0.2"/>
    <row r="46215" x14ac:dyDescent="0.2"/>
    <row r="46216" x14ac:dyDescent="0.2"/>
    <row r="46217" x14ac:dyDescent="0.2"/>
    <row r="46218" x14ac:dyDescent="0.2"/>
    <row r="46219" x14ac:dyDescent="0.2"/>
    <row r="46220" x14ac:dyDescent="0.2"/>
    <row r="46221" x14ac:dyDescent="0.2"/>
    <row r="46222" x14ac:dyDescent="0.2"/>
    <row r="46223" x14ac:dyDescent="0.2"/>
    <row r="46224" x14ac:dyDescent="0.2"/>
    <row r="46225" x14ac:dyDescent="0.2"/>
    <row r="46226" x14ac:dyDescent="0.2"/>
    <row r="46227" x14ac:dyDescent="0.2"/>
    <row r="46228" x14ac:dyDescent="0.2"/>
    <row r="46229" x14ac:dyDescent="0.2"/>
    <row r="46230" x14ac:dyDescent="0.2"/>
    <row r="46231" x14ac:dyDescent="0.2"/>
    <row r="46232" x14ac:dyDescent="0.2"/>
    <row r="46233" x14ac:dyDescent="0.2"/>
    <row r="46234" x14ac:dyDescent="0.2"/>
    <row r="46235" x14ac:dyDescent="0.2"/>
    <row r="46236" x14ac:dyDescent="0.2"/>
    <row r="46237" x14ac:dyDescent="0.2"/>
    <row r="46238" x14ac:dyDescent="0.2"/>
    <row r="46239" x14ac:dyDescent="0.2"/>
    <row r="46240" x14ac:dyDescent="0.2"/>
    <row r="46241" x14ac:dyDescent="0.2"/>
    <row r="46242" x14ac:dyDescent="0.2"/>
    <row r="46243" x14ac:dyDescent="0.2"/>
    <row r="46244" x14ac:dyDescent="0.2"/>
    <row r="46245" x14ac:dyDescent="0.2"/>
    <row r="46246" x14ac:dyDescent="0.2"/>
    <row r="46247" x14ac:dyDescent="0.2"/>
    <row r="46248" x14ac:dyDescent="0.2"/>
    <row r="46249" x14ac:dyDescent="0.2"/>
    <row r="46250" x14ac:dyDescent="0.2"/>
    <row r="46251" x14ac:dyDescent="0.2"/>
    <row r="46252" x14ac:dyDescent="0.2"/>
    <row r="46253" x14ac:dyDescent="0.2"/>
    <row r="46254" x14ac:dyDescent="0.2"/>
    <row r="46255" x14ac:dyDescent="0.2"/>
    <row r="46256" x14ac:dyDescent="0.2"/>
    <row r="46257" x14ac:dyDescent="0.2"/>
    <row r="46258" x14ac:dyDescent="0.2"/>
    <row r="46259" x14ac:dyDescent="0.2"/>
    <row r="46260" x14ac:dyDescent="0.2"/>
    <row r="46261" x14ac:dyDescent="0.2"/>
    <row r="46262" x14ac:dyDescent="0.2"/>
    <row r="46263" x14ac:dyDescent="0.2"/>
    <row r="46264" x14ac:dyDescent="0.2"/>
    <row r="46265" x14ac:dyDescent="0.2"/>
    <row r="46266" x14ac:dyDescent="0.2"/>
    <row r="46267" x14ac:dyDescent="0.2"/>
    <row r="46268" x14ac:dyDescent="0.2"/>
    <row r="46269" x14ac:dyDescent="0.2"/>
    <row r="46270" x14ac:dyDescent="0.2"/>
    <row r="46271" x14ac:dyDescent="0.2"/>
    <row r="46272" x14ac:dyDescent="0.2"/>
    <row r="46273" x14ac:dyDescent="0.2"/>
    <row r="46274" x14ac:dyDescent="0.2"/>
    <row r="46275" x14ac:dyDescent="0.2"/>
    <row r="46276" x14ac:dyDescent="0.2"/>
    <row r="46277" x14ac:dyDescent="0.2"/>
    <row r="46278" x14ac:dyDescent="0.2"/>
    <row r="46279" x14ac:dyDescent="0.2"/>
    <row r="46280" x14ac:dyDescent="0.2"/>
    <row r="46281" x14ac:dyDescent="0.2"/>
    <row r="46282" x14ac:dyDescent="0.2"/>
    <row r="46283" x14ac:dyDescent="0.2"/>
    <row r="46284" x14ac:dyDescent="0.2"/>
    <row r="46285" x14ac:dyDescent="0.2"/>
    <row r="46286" x14ac:dyDescent="0.2"/>
    <row r="46287" x14ac:dyDescent="0.2"/>
    <row r="46288" x14ac:dyDescent="0.2"/>
    <row r="46289" x14ac:dyDescent="0.2"/>
    <row r="46290" x14ac:dyDescent="0.2"/>
    <row r="46291" x14ac:dyDescent="0.2"/>
    <row r="46292" x14ac:dyDescent="0.2"/>
    <row r="46293" x14ac:dyDescent="0.2"/>
    <row r="46294" x14ac:dyDescent="0.2"/>
    <row r="46295" x14ac:dyDescent="0.2"/>
    <row r="46296" x14ac:dyDescent="0.2"/>
    <row r="46297" x14ac:dyDescent="0.2"/>
    <row r="46298" x14ac:dyDescent="0.2"/>
    <row r="46299" x14ac:dyDescent="0.2"/>
    <row r="46300" x14ac:dyDescent="0.2"/>
    <row r="46301" x14ac:dyDescent="0.2"/>
    <row r="46302" x14ac:dyDescent="0.2"/>
    <row r="46303" x14ac:dyDescent="0.2"/>
    <row r="46304" x14ac:dyDescent="0.2"/>
    <row r="46305" x14ac:dyDescent="0.2"/>
    <row r="46306" x14ac:dyDescent="0.2"/>
    <row r="46307" x14ac:dyDescent="0.2"/>
    <row r="46308" x14ac:dyDescent="0.2"/>
    <row r="46309" x14ac:dyDescent="0.2"/>
    <row r="46310" x14ac:dyDescent="0.2"/>
    <row r="46311" x14ac:dyDescent="0.2"/>
    <row r="46312" x14ac:dyDescent="0.2"/>
    <row r="46313" x14ac:dyDescent="0.2"/>
    <row r="46314" x14ac:dyDescent="0.2"/>
    <row r="46315" x14ac:dyDescent="0.2"/>
    <row r="46316" x14ac:dyDescent="0.2"/>
    <row r="46317" x14ac:dyDescent="0.2"/>
    <row r="46318" x14ac:dyDescent="0.2"/>
    <row r="46319" x14ac:dyDescent="0.2"/>
    <row r="46320" x14ac:dyDescent="0.2"/>
    <row r="46321" x14ac:dyDescent="0.2"/>
    <row r="46322" x14ac:dyDescent="0.2"/>
    <row r="46323" x14ac:dyDescent="0.2"/>
    <row r="46324" x14ac:dyDescent="0.2"/>
    <row r="46325" x14ac:dyDescent="0.2"/>
    <row r="46326" x14ac:dyDescent="0.2"/>
    <row r="46327" x14ac:dyDescent="0.2"/>
    <row r="46328" x14ac:dyDescent="0.2"/>
    <row r="46329" x14ac:dyDescent="0.2"/>
    <row r="46330" x14ac:dyDescent="0.2"/>
    <row r="46331" x14ac:dyDescent="0.2"/>
    <row r="46332" x14ac:dyDescent="0.2"/>
    <row r="46333" x14ac:dyDescent="0.2"/>
    <row r="46334" x14ac:dyDescent="0.2"/>
    <row r="46335" x14ac:dyDescent="0.2"/>
    <row r="46336" x14ac:dyDescent="0.2"/>
    <row r="46337" x14ac:dyDescent="0.2"/>
    <row r="46338" x14ac:dyDescent="0.2"/>
    <row r="46339" x14ac:dyDescent="0.2"/>
    <row r="46340" x14ac:dyDescent="0.2"/>
    <row r="46341" x14ac:dyDescent="0.2"/>
    <row r="46342" x14ac:dyDescent="0.2"/>
    <row r="46343" x14ac:dyDescent="0.2"/>
    <row r="46344" x14ac:dyDescent="0.2"/>
    <row r="46345" x14ac:dyDescent="0.2"/>
    <row r="46346" x14ac:dyDescent="0.2"/>
    <row r="46347" x14ac:dyDescent="0.2"/>
    <row r="46348" x14ac:dyDescent="0.2"/>
    <row r="46349" x14ac:dyDescent="0.2"/>
    <row r="46350" x14ac:dyDescent="0.2"/>
    <row r="46351" x14ac:dyDescent="0.2"/>
    <row r="46352" x14ac:dyDescent="0.2"/>
    <row r="46353" x14ac:dyDescent="0.2"/>
    <row r="46354" x14ac:dyDescent="0.2"/>
    <row r="46355" x14ac:dyDescent="0.2"/>
    <row r="46356" x14ac:dyDescent="0.2"/>
    <row r="46357" x14ac:dyDescent="0.2"/>
    <row r="46358" x14ac:dyDescent="0.2"/>
    <row r="46359" x14ac:dyDescent="0.2"/>
    <row r="46360" x14ac:dyDescent="0.2"/>
    <row r="46361" x14ac:dyDescent="0.2"/>
    <row r="46362" x14ac:dyDescent="0.2"/>
    <row r="46363" x14ac:dyDescent="0.2"/>
    <row r="46364" x14ac:dyDescent="0.2"/>
    <row r="46365" x14ac:dyDescent="0.2"/>
    <row r="46366" x14ac:dyDescent="0.2"/>
    <row r="46367" x14ac:dyDescent="0.2"/>
    <row r="46368" x14ac:dyDescent="0.2"/>
    <row r="46369" x14ac:dyDescent="0.2"/>
    <row r="46370" x14ac:dyDescent="0.2"/>
    <row r="46371" x14ac:dyDescent="0.2"/>
    <row r="46372" x14ac:dyDescent="0.2"/>
    <row r="46373" x14ac:dyDescent="0.2"/>
    <row r="46374" x14ac:dyDescent="0.2"/>
    <row r="46375" x14ac:dyDescent="0.2"/>
    <row r="46376" x14ac:dyDescent="0.2"/>
    <row r="46377" x14ac:dyDescent="0.2"/>
    <row r="46378" x14ac:dyDescent="0.2"/>
    <row r="46379" x14ac:dyDescent="0.2"/>
    <row r="46380" x14ac:dyDescent="0.2"/>
    <row r="46381" x14ac:dyDescent="0.2"/>
    <row r="46382" x14ac:dyDescent="0.2"/>
    <row r="46383" x14ac:dyDescent="0.2"/>
    <row r="46384" x14ac:dyDescent="0.2"/>
    <row r="46385" x14ac:dyDescent="0.2"/>
    <row r="46386" x14ac:dyDescent="0.2"/>
    <row r="46387" x14ac:dyDescent="0.2"/>
    <row r="46388" x14ac:dyDescent="0.2"/>
    <row r="46389" x14ac:dyDescent="0.2"/>
    <row r="46390" x14ac:dyDescent="0.2"/>
    <row r="46391" x14ac:dyDescent="0.2"/>
    <row r="46392" x14ac:dyDescent="0.2"/>
    <row r="46393" x14ac:dyDescent="0.2"/>
    <row r="46394" x14ac:dyDescent="0.2"/>
    <row r="46395" x14ac:dyDescent="0.2"/>
    <row r="46396" x14ac:dyDescent="0.2"/>
    <row r="46397" x14ac:dyDescent="0.2"/>
    <row r="46398" x14ac:dyDescent="0.2"/>
    <row r="46399" x14ac:dyDescent="0.2"/>
    <row r="46400" x14ac:dyDescent="0.2"/>
    <row r="46401" x14ac:dyDescent="0.2"/>
    <row r="46402" x14ac:dyDescent="0.2"/>
    <row r="46403" x14ac:dyDescent="0.2"/>
    <row r="46404" x14ac:dyDescent="0.2"/>
    <row r="46405" x14ac:dyDescent="0.2"/>
    <row r="46406" x14ac:dyDescent="0.2"/>
    <row r="46407" x14ac:dyDescent="0.2"/>
    <row r="46408" x14ac:dyDescent="0.2"/>
    <row r="46409" x14ac:dyDescent="0.2"/>
    <row r="46410" x14ac:dyDescent="0.2"/>
    <row r="46411" x14ac:dyDescent="0.2"/>
    <row r="46412" x14ac:dyDescent="0.2"/>
    <row r="46413" x14ac:dyDescent="0.2"/>
    <row r="46414" x14ac:dyDescent="0.2"/>
    <row r="46415" x14ac:dyDescent="0.2"/>
    <row r="46416" x14ac:dyDescent="0.2"/>
    <row r="46417" x14ac:dyDescent="0.2"/>
    <row r="46418" x14ac:dyDescent="0.2"/>
    <row r="46419" x14ac:dyDescent="0.2"/>
    <row r="46420" x14ac:dyDescent="0.2"/>
    <row r="46421" x14ac:dyDescent="0.2"/>
    <row r="46422" x14ac:dyDescent="0.2"/>
    <row r="46423" x14ac:dyDescent="0.2"/>
    <row r="46424" x14ac:dyDescent="0.2"/>
    <row r="46425" x14ac:dyDescent="0.2"/>
    <row r="46426" x14ac:dyDescent="0.2"/>
    <row r="46427" x14ac:dyDescent="0.2"/>
    <row r="46428" x14ac:dyDescent="0.2"/>
    <row r="46429" x14ac:dyDescent="0.2"/>
    <row r="46430" x14ac:dyDescent="0.2"/>
    <row r="46431" x14ac:dyDescent="0.2"/>
    <row r="46432" x14ac:dyDescent="0.2"/>
    <row r="46433" x14ac:dyDescent="0.2"/>
    <row r="46434" x14ac:dyDescent="0.2"/>
    <row r="46435" x14ac:dyDescent="0.2"/>
    <row r="46436" x14ac:dyDescent="0.2"/>
    <row r="46437" x14ac:dyDescent="0.2"/>
    <row r="46438" x14ac:dyDescent="0.2"/>
    <row r="46439" x14ac:dyDescent="0.2"/>
    <row r="46440" x14ac:dyDescent="0.2"/>
    <row r="46441" x14ac:dyDescent="0.2"/>
    <row r="46442" x14ac:dyDescent="0.2"/>
    <row r="46443" x14ac:dyDescent="0.2"/>
    <row r="46444" x14ac:dyDescent="0.2"/>
    <row r="46445" x14ac:dyDescent="0.2"/>
    <row r="46446" x14ac:dyDescent="0.2"/>
    <row r="46447" x14ac:dyDescent="0.2"/>
    <row r="46448" x14ac:dyDescent="0.2"/>
    <row r="46449" x14ac:dyDescent="0.2"/>
    <row r="46450" x14ac:dyDescent="0.2"/>
    <row r="46451" x14ac:dyDescent="0.2"/>
    <row r="46452" x14ac:dyDescent="0.2"/>
    <row r="46453" x14ac:dyDescent="0.2"/>
    <row r="46454" x14ac:dyDescent="0.2"/>
    <row r="46455" x14ac:dyDescent="0.2"/>
    <row r="46456" x14ac:dyDescent="0.2"/>
    <row r="46457" x14ac:dyDescent="0.2"/>
    <row r="46458" x14ac:dyDescent="0.2"/>
    <row r="46459" x14ac:dyDescent="0.2"/>
    <row r="46460" x14ac:dyDescent="0.2"/>
    <row r="46461" x14ac:dyDescent="0.2"/>
    <row r="46462" x14ac:dyDescent="0.2"/>
    <row r="46463" x14ac:dyDescent="0.2"/>
    <row r="46464" x14ac:dyDescent="0.2"/>
    <row r="46465" x14ac:dyDescent="0.2"/>
    <row r="46466" x14ac:dyDescent="0.2"/>
    <row r="46467" x14ac:dyDescent="0.2"/>
    <row r="46468" x14ac:dyDescent="0.2"/>
    <row r="46469" x14ac:dyDescent="0.2"/>
    <row r="46470" x14ac:dyDescent="0.2"/>
    <row r="46471" x14ac:dyDescent="0.2"/>
    <row r="46472" x14ac:dyDescent="0.2"/>
    <row r="46473" x14ac:dyDescent="0.2"/>
    <row r="46474" x14ac:dyDescent="0.2"/>
    <row r="46475" x14ac:dyDescent="0.2"/>
    <row r="46476" x14ac:dyDescent="0.2"/>
    <row r="46477" x14ac:dyDescent="0.2"/>
    <row r="46478" x14ac:dyDescent="0.2"/>
    <row r="46479" x14ac:dyDescent="0.2"/>
    <row r="46480" x14ac:dyDescent="0.2"/>
    <row r="46481" x14ac:dyDescent="0.2"/>
    <row r="46482" x14ac:dyDescent="0.2"/>
    <row r="46483" x14ac:dyDescent="0.2"/>
    <row r="46484" x14ac:dyDescent="0.2"/>
    <row r="46485" x14ac:dyDescent="0.2"/>
    <row r="46486" x14ac:dyDescent="0.2"/>
    <row r="46487" x14ac:dyDescent="0.2"/>
    <row r="46488" x14ac:dyDescent="0.2"/>
    <row r="46489" x14ac:dyDescent="0.2"/>
    <row r="46490" x14ac:dyDescent="0.2"/>
    <row r="46491" x14ac:dyDescent="0.2"/>
    <row r="46492" x14ac:dyDescent="0.2"/>
    <row r="46493" x14ac:dyDescent="0.2"/>
    <row r="46494" x14ac:dyDescent="0.2"/>
    <row r="46495" x14ac:dyDescent="0.2"/>
    <row r="46496" x14ac:dyDescent="0.2"/>
    <row r="46497" x14ac:dyDescent="0.2"/>
    <row r="46498" x14ac:dyDescent="0.2"/>
    <row r="46499" x14ac:dyDescent="0.2"/>
    <row r="46500" x14ac:dyDescent="0.2"/>
    <row r="46501" x14ac:dyDescent="0.2"/>
    <row r="46502" x14ac:dyDescent="0.2"/>
    <row r="46503" x14ac:dyDescent="0.2"/>
    <row r="46504" x14ac:dyDescent="0.2"/>
    <row r="46505" x14ac:dyDescent="0.2"/>
    <row r="46506" x14ac:dyDescent="0.2"/>
    <row r="46507" x14ac:dyDescent="0.2"/>
    <row r="46508" x14ac:dyDescent="0.2"/>
    <row r="46509" x14ac:dyDescent="0.2"/>
    <row r="46510" x14ac:dyDescent="0.2"/>
    <row r="46511" x14ac:dyDescent="0.2"/>
    <row r="46512" x14ac:dyDescent="0.2"/>
    <row r="46513" x14ac:dyDescent="0.2"/>
    <row r="46514" x14ac:dyDescent="0.2"/>
    <row r="46515" x14ac:dyDescent="0.2"/>
    <row r="46516" x14ac:dyDescent="0.2"/>
    <row r="46517" x14ac:dyDescent="0.2"/>
    <row r="46518" x14ac:dyDescent="0.2"/>
    <row r="46519" x14ac:dyDescent="0.2"/>
    <row r="46520" x14ac:dyDescent="0.2"/>
    <row r="46521" x14ac:dyDescent="0.2"/>
    <row r="46522" x14ac:dyDescent="0.2"/>
    <row r="46523" x14ac:dyDescent="0.2"/>
    <row r="46524" x14ac:dyDescent="0.2"/>
    <row r="46525" x14ac:dyDescent="0.2"/>
    <row r="46526" x14ac:dyDescent="0.2"/>
    <row r="46527" x14ac:dyDescent="0.2"/>
    <row r="46528" x14ac:dyDescent="0.2"/>
    <row r="46529" x14ac:dyDescent="0.2"/>
    <row r="46530" x14ac:dyDescent="0.2"/>
    <row r="46531" x14ac:dyDescent="0.2"/>
    <row r="46532" x14ac:dyDescent="0.2"/>
    <row r="46533" x14ac:dyDescent="0.2"/>
    <row r="46534" x14ac:dyDescent="0.2"/>
    <row r="46535" x14ac:dyDescent="0.2"/>
    <row r="46536" x14ac:dyDescent="0.2"/>
    <row r="46537" x14ac:dyDescent="0.2"/>
    <row r="46538" x14ac:dyDescent="0.2"/>
    <row r="46539" x14ac:dyDescent="0.2"/>
    <row r="46540" x14ac:dyDescent="0.2"/>
    <row r="46541" x14ac:dyDescent="0.2"/>
    <row r="46542" x14ac:dyDescent="0.2"/>
    <row r="46543" x14ac:dyDescent="0.2"/>
    <row r="46544" x14ac:dyDescent="0.2"/>
    <row r="46545" x14ac:dyDescent="0.2"/>
    <row r="46546" x14ac:dyDescent="0.2"/>
    <row r="46547" x14ac:dyDescent="0.2"/>
    <row r="46548" x14ac:dyDescent="0.2"/>
    <row r="46549" x14ac:dyDescent="0.2"/>
    <row r="46550" x14ac:dyDescent="0.2"/>
    <row r="46551" x14ac:dyDescent="0.2"/>
    <row r="46552" x14ac:dyDescent="0.2"/>
    <row r="46553" x14ac:dyDescent="0.2"/>
    <row r="46554" x14ac:dyDescent="0.2"/>
    <row r="46555" x14ac:dyDescent="0.2"/>
    <row r="46556" x14ac:dyDescent="0.2"/>
    <row r="46557" x14ac:dyDescent="0.2"/>
    <row r="46558" x14ac:dyDescent="0.2"/>
    <row r="46559" x14ac:dyDescent="0.2"/>
    <row r="46560" x14ac:dyDescent="0.2"/>
    <row r="46561" x14ac:dyDescent="0.2"/>
    <row r="46562" x14ac:dyDescent="0.2"/>
    <row r="46563" x14ac:dyDescent="0.2"/>
    <row r="46564" x14ac:dyDescent="0.2"/>
    <row r="46565" x14ac:dyDescent="0.2"/>
    <row r="46566" x14ac:dyDescent="0.2"/>
    <row r="46567" x14ac:dyDescent="0.2"/>
    <row r="46568" x14ac:dyDescent="0.2"/>
    <row r="46569" x14ac:dyDescent="0.2"/>
    <row r="46570" x14ac:dyDescent="0.2"/>
    <row r="46571" x14ac:dyDescent="0.2"/>
    <row r="46572" x14ac:dyDescent="0.2"/>
    <row r="46573" x14ac:dyDescent="0.2"/>
    <row r="46574" x14ac:dyDescent="0.2"/>
    <row r="46575" x14ac:dyDescent="0.2"/>
    <row r="46576" x14ac:dyDescent="0.2"/>
    <row r="46577" x14ac:dyDescent="0.2"/>
    <row r="46578" x14ac:dyDescent="0.2"/>
    <row r="46579" x14ac:dyDescent="0.2"/>
    <row r="46580" x14ac:dyDescent="0.2"/>
    <row r="46581" x14ac:dyDescent="0.2"/>
    <row r="46582" x14ac:dyDescent="0.2"/>
    <row r="46583" x14ac:dyDescent="0.2"/>
    <row r="46584" x14ac:dyDescent="0.2"/>
    <row r="46585" x14ac:dyDescent="0.2"/>
    <row r="46586" x14ac:dyDescent="0.2"/>
    <row r="46587" x14ac:dyDescent="0.2"/>
    <row r="46588" x14ac:dyDescent="0.2"/>
    <row r="46589" x14ac:dyDescent="0.2"/>
    <row r="46590" x14ac:dyDescent="0.2"/>
    <row r="46591" x14ac:dyDescent="0.2"/>
    <row r="46592" x14ac:dyDescent="0.2"/>
    <row r="46593" x14ac:dyDescent="0.2"/>
    <row r="46594" x14ac:dyDescent="0.2"/>
    <row r="46595" x14ac:dyDescent="0.2"/>
    <row r="46596" x14ac:dyDescent="0.2"/>
    <row r="46597" x14ac:dyDescent="0.2"/>
    <row r="46598" x14ac:dyDescent="0.2"/>
    <row r="46599" x14ac:dyDescent="0.2"/>
    <row r="46600" x14ac:dyDescent="0.2"/>
    <row r="46601" x14ac:dyDescent="0.2"/>
    <row r="46602" x14ac:dyDescent="0.2"/>
    <row r="46603" x14ac:dyDescent="0.2"/>
    <row r="46604" x14ac:dyDescent="0.2"/>
    <row r="46605" x14ac:dyDescent="0.2"/>
    <row r="46606" x14ac:dyDescent="0.2"/>
    <row r="46607" x14ac:dyDescent="0.2"/>
    <row r="46608" x14ac:dyDescent="0.2"/>
    <row r="46609" x14ac:dyDescent="0.2"/>
    <row r="46610" x14ac:dyDescent="0.2"/>
    <row r="46611" x14ac:dyDescent="0.2"/>
    <row r="46612" x14ac:dyDescent="0.2"/>
    <row r="46613" x14ac:dyDescent="0.2"/>
    <row r="46614" x14ac:dyDescent="0.2"/>
    <row r="46615" x14ac:dyDescent="0.2"/>
    <row r="46616" x14ac:dyDescent="0.2"/>
    <row r="46617" x14ac:dyDescent="0.2"/>
    <row r="46618" x14ac:dyDescent="0.2"/>
    <row r="46619" x14ac:dyDescent="0.2"/>
    <row r="46620" x14ac:dyDescent="0.2"/>
    <row r="46621" x14ac:dyDescent="0.2"/>
    <row r="46622" x14ac:dyDescent="0.2"/>
    <row r="46623" x14ac:dyDescent="0.2"/>
    <row r="46624" x14ac:dyDescent="0.2"/>
    <row r="46625" x14ac:dyDescent="0.2"/>
    <row r="46626" x14ac:dyDescent="0.2"/>
    <row r="46627" x14ac:dyDescent="0.2"/>
    <row r="46628" x14ac:dyDescent="0.2"/>
    <row r="46629" x14ac:dyDescent="0.2"/>
    <row r="46630" x14ac:dyDescent="0.2"/>
    <row r="46631" x14ac:dyDescent="0.2"/>
    <row r="46632" x14ac:dyDescent="0.2"/>
    <row r="46633" x14ac:dyDescent="0.2"/>
    <row r="46634" x14ac:dyDescent="0.2"/>
    <row r="46635" x14ac:dyDescent="0.2"/>
    <row r="46636" x14ac:dyDescent="0.2"/>
    <row r="46637" x14ac:dyDescent="0.2"/>
    <row r="46638" x14ac:dyDescent="0.2"/>
    <row r="46639" x14ac:dyDescent="0.2"/>
    <row r="46640" x14ac:dyDescent="0.2"/>
    <row r="46641" x14ac:dyDescent="0.2"/>
    <row r="46642" x14ac:dyDescent="0.2"/>
    <row r="46643" x14ac:dyDescent="0.2"/>
    <row r="46644" x14ac:dyDescent="0.2"/>
    <row r="46645" x14ac:dyDescent="0.2"/>
    <row r="46646" x14ac:dyDescent="0.2"/>
    <row r="46647" x14ac:dyDescent="0.2"/>
    <row r="46648" x14ac:dyDescent="0.2"/>
    <row r="46649" x14ac:dyDescent="0.2"/>
    <row r="46650" x14ac:dyDescent="0.2"/>
    <row r="46651" x14ac:dyDescent="0.2"/>
    <row r="46652" x14ac:dyDescent="0.2"/>
    <row r="46653" x14ac:dyDescent="0.2"/>
    <row r="46654" x14ac:dyDescent="0.2"/>
    <row r="46655" x14ac:dyDescent="0.2"/>
    <row r="46656" x14ac:dyDescent="0.2"/>
    <row r="46657" x14ac:dyDescent="0.2"/>
    <row r="46658" x14ac:dyDescent="0.2"/>
    <row r="46659" x14ac:dyDescent="0.2"/>
    <row r="46660" x14ac:dyDescent="0.2"/>
    <row r="46661" x14ac:dyDescent="0.2"/>
    <row r="46662" x14ac:dyDescent="0.2"/>
    <row r="46663" x14ac:dyDescent="0.2"/>
    <row r="46664" x14ac:dyDescent="0.2"/>
    <row r="46665" x14ac:dyDescent="0.2"/>
    <row r="46666" x14ac:dyDescent="0.2"/>
    <row r="46667" x14ac:dyDescent="0.2"/>
    <row r="46668" x14ac:dyDescent="0.2"/>
    <row r="46669" x14ac:dyDescent="0.2"/>
    <row r="46670" x14ac:dyDescent="0.2"/>
    <row r="46671" x14ac:dyDescent="0.2"/>
    <row r="46672" x14ac:dyDescent="0.2"/>
    <row r="46673" x14ac:dyDescent="0.2"/>
    <row r="46674" x14ac:dyDescent="0.2"/>
    <row r="46675" x14ac:dyDescent="0.2"/>
    <row r="46676" x14ac:dyDescent="0.2"/>
    <row r="46677" x14ac:dyDescent="0.2"/>
    <row r="46678" x14ac:dyDescent="0.2"/>
    <row r="46679" x14ac:dyDescent="0.2"/>
    <row r="46680" x14ac:dyDescent="0.2"/>
    <row r="46681" x14ac:dyDescent="0.2"/>
    <row r="46682" x14ac:dyDescent="0.2"/>
    <row r="46683" x14ac:dyDescent="0.2"/>
    <row r="46684" x14ac:dyDescent="0.2"/>
    <row r="46685" x14ac:dyDescent="0.2"/>
    <row r="46686" x14ac:dyDescent="0.2"/>
    <row r="46687" x14ac:dyDescent="0.2"/>
    <row r="46688" x14ac:dyDescent="0.2"/>
    <row r="46689" x14ac:dyDescent="0.2"/>
    <row r="46690" x14ac:dyDescent="0.2"/>
    <row r="46691" x14ac:dyDescent="0.2"/>
    <row r="46692" x14ac:dyDescent="0.2"/>
    <row r="46693" x14ac:dyDescent="0.2"/>
    <row r="46694" x14ac:dyDescent="0.2"/>
    <row r="46695" x14ac:dyDescent="0.2"/>
    <row r="46696" x14ac:dyDescent="0.2"/>
    <row r="46697" x14ac:dyDescent="0.2"/>
    <row r="46698" x14ac:dyDescent="0.2"/>
    <row r="46699" x14ac:dyDescent="0.2"/>
    <row r="46700" x14ac:dyDescent="0.2"/>
    <row r="46701" x14ac:dyDescent="0.2"/>
    <row r="46702" x14ac:dyDescent="0.2"/>
    <row r="46703" x14ac:dyDescent="0.2"/>
    <row r="46704" x14ac:dyDescent="0.2"/>
    <row r="46705" x14ac:dyDescent="0.2"/>
    <row r="46706" x14ac:dyDescent="0.2"/>
    <row r="46707" x14ac:dyDescent="0.2"/>
    <row r="46708" x14ac:dyDescent="0.2"/>
    <row r="46709" x14ac:dyDescent="0.2"/>
    <row r="46710" x14ac:dyDescent="0.2"/>
    <row r="46711" x14ac:dyDescent="0.2"/>
    <row r="46712" x14ac:dyDescent="0.2"/>
    <row r="46713" x14ac:dyDescent="0.2"/>
    <row r="46714" x14ac:dyDescent="0.2"/>
    <row r="46715" x14ac:dyDescent="0.2"/>
    <row r="46716" x14ac:dyDescent="0.2"/>
    <row r="46717" x14ac:dyDescent="0.2"/>
    <row r="46718" x14ac:dyDescent="0.2"/>
    <row r="46719" x14ac:dyDescent="0.2"/>
    <row r="46720" x14ac:dyDescent="0.2"/>
    <row r="46721" x14ac:dyDescent="0.2"/>
    <row r="46722" x14ac:dyDescent="0.2"/>
    <row r="46723" x14ac:dyDescent="0.2"/>
    <row r="46724" x14ac:dyDescent="0.2"/>
    <row r="46725" x14ac:dyDescent="0.2"/>
    <row r="46726" x14ac:dyDescent="0.2"/>
    <row r="46727" x14ac:dyDescent="0.2"/>
    <row r="46728" x14ac:dyDescent="0.2"/>
    <row r="46729" x14ac:dyDescent="0.2"/>
    <row r="46730" x14ac:dyDescent="0.2"/>
    <row r="46731" x14ac:dyDescent="0.2"/>
    <row r="46732" x14ac:dyDescent="0.2"/>
    <row r="46733" x14ac:dyDescent="0.2"/>
    <row r="46734" x14ac:dyDescent="0.2"/>
    <row r="46735" x14ac:dyDescent="0.2"/>
    <row r="46736" x14ac:dyDescent="0.2"/>
    <row r="46737" x14ac:dyDescent="0.2"/>
    <row r="46738" x14ac:dyDescent="0.2"/>
    <row r="46739" x14ac:dyDescent="0.2"/>
    <row r="46740" x14ac:dyDescent="0.2"/>
    <row r="46741" x14ac:dyDescent="0.2"/>
    <row r="46742" x14ac:dyDescent="0.2"/>
    <row r="46743" x14ac:dyDescent="0.2"/>
    <row r="46744" x14ac:dyDescent="0.2"/>
    <row r="46745" x14ac:dyDescent="0.2"/>
    <row r="46746" x14ac:dyDescent="0.2"/>
    <row r="46747" x14ac:dyDescent="0.2"/>
    <row r="46748" x14ac:dyDescent="0.2"/>
    <row r="46749" x14ac:dyDescent="0.2"/>
    <row r="46750" x14ac:dyDescent="0.2"/>
    <row r="46751" x14ac:dyDescent="0.2"/>
    <row r="46752" x14ac:dyDescent="0.2"/>
    <row r="46753" x14ac:dyDescent="0.2"/>
    <row r="46754" x14ac:dyDescent="0.2"/>
    <row r="46755" x14ac:dyDescent="0.2"/>
    <row r="46756" x14ac:dyDescent="0.2"/>
    <row r="46757" x14ac:dyDescent="0.2"/>
    <row r="46758" x14ac:dyDescent="0.2"/>
    <row r="46759" x14ac:dyDescent="0.2"/>
    <row r="46760" x14ac:dyDescent="0.2"/>
    <row r="46761" x14ac:dyDescent="0.2"/>
    <row r="46762" x14ac:dyDescent="0.2"/>
    <row r="46763" x14ac:dyDescent="0.2"/>
    <row r="46764" x14ac:dyDescent="0.2"/>
    <row r="46765" x14ac:dyDescent="0.2"/>
    <row r="46766" x14ac:dyDescent="0.2"/>
    <row r="46767" x14ac:dyDescent="0.2"/>
    <row r="46768" x14ac:dyDescent="0.2"/>
    <row r="46769" x14ac:dyDescent="0.2"/>
    <row r="46770" x14ac:dyDescent="0.2"/>
    <row r="46771" x14ac:dyDescent="0.2"/>
    <row r="46772" x14ac:dyDescent="0.2"/>
    <row r="46773" x14ac:dyDescent="0.2"/>
    <row r="46774" x14ac:dyDescent="0.2"/>
    <row r="46775" x14ac:dyDescent="0.2"/>
    <row r="46776" x14ac:dyDescent="0.2"/>
    <row r="46777" x14ac:dyDescent="0.2"/>
    <row r="46778" x14ac:dyDescent="0.2"/>
    <row r="46779" x14ac:dyDescent="0.2"/>
    <row r="46780" x14ac:dyDescent="0.2"/>
    <row r="46781" x14ac:dyDescent="0.2"/>
    <row r="46782" x14ac:dyDescent="0.2"/>
    <row r="46783" x14ac:dyDescent="0.2"/>
    <row r="46784" x14ac:dyDescent="0.2"/>
    <row r="46785" x14ac:dyDescent="0.2"/>
    <row r="46786" x14ac:dyDescent="0.2"/>
    <row r="46787" x14ac:dyDescent="0.2"/>
    <row r="46788" x14ac:dyDescent="0.2"/>
    <row r="46789" x14ac:dyDescent="0.2"/>
    <row r="46790" x14ac:dyDescent="0.2"/>
    <row r="46791" x14ac:dyDescent="0.2"/>
    <row r="46792" x14ac:dyDescent="0.2"/>
    <row r="46793" x14ac:dyDescent="0.2"/>
    <row r="46794" x14ac:dyDescent="0.2"/>
    <row r="46795" x14ac:dyDescent="0.2"/>
    <row r="46796" x14ac:dyDescent="0.2"/>
    <row r="46797" x14ac:dyDescent="0.2"/>
    <row r="46798" x14ac:dyDescent="0.2"/>
    <row r="46799" x14ac:dyDescent="0.2"/>
    <row r="46800" x14ac:dyDescent="0.2"/>
    <row r="46801" x14ac:dyDescent="0.2"/>
    <row r="46802" x14ac:dyDescent="0.2"/>
    <row r="46803" x14ac:dyDescent="0.2"/>
    <row r="46804" x14ac:dyDescent="0.2"/>
    <row r="46805" x14ac:dyDescent="0.2"/>
    <row r="46806" x14ac:dyDescent="0.2"/>
    <row r="46807" x14ac:dyDescent="0.2"/>
    <row r="46808" x14ac:dyDescent="0.2"/>
    <row r="46809" x14ac:dyDescent="0.2"/>
    <row r="46810" x14ac:dyDescent="0.2"/>
    <row r="46811" x14ac:dyDescent="0.2"/>
    <row r="46812" x14ac:dyDescent="0.2"/>
    <row r="46813" x14ac:dyDescent="0.2"/>
    <row r="46814" x14ac:dyDescent="0.2"/>
    <row r="46815" x14ac:dyDescent="0.2"/>
    <row r="46816" x14ac:dyDescent="0.2"/>
    <row r="46817" x14ac:dyDescent="0.2"/>
    <row r="46818" x14ac:dyDescent="0.2"/>
    <row r="46819" x14ac:dyDescent="0.2"/>
    <row r="46820" x14ac:dyDescent="0.2"/>
    <row r="46821" x14ac:dyDescent="0.2"/>
    <row r="46822" x14ac:dyDescent="0.2"/>
    <row r="46823" x14ac:dyDescent="0.2"/>
    <row r="46824" x14ac:dyDescent="0.2"/>
    <row r="46825" x14ac:dyDescent="0.2"/>
    <row r="46826" x14ac:dyDescent="0.2"/>
    <row r="46827" x14ac:dyDescent="0.2"/>
    <row r="46828" x14ac:dyDescent="0.2"/>
    <row r="46829" x14ac:dyDescent="0.2"/>
    <row r="46830" x14ac:dyDescent="0.2"/>
    <row r="46831" x14ac:dyDescent="0.2"/>
    <row r="46832" x14ac:dyDescent="0.2"/>
    <row r="46833" x14ac:dyDescent="0.2"/>
    <row r="46834" x14ac:dyDescent="0.2"/>
    <row r="46835" x14ac:dyDescent="0.2"/>
    <row r="46836" x14ac:dyDescent="0.2"/>
    <row r="46837" x14ac:dyDescent="0.2"/>
    <row r="46838" x14ac:dyDescent="0.2"/>
    <row r="46839" x14ac:dyDescent="0.2"/>
    <row r="46840" x14ac:dyDescent="0.2"/>
    <row r="46841" x14ac:dyDescent="0.2"/>
    <row r="46842" x14ac:dyDescent="0.2"/>
    <row r="46843" x14ac:dyDescent="0.2"/>
    <row r="46844" x14ac:dyDescent="0.2"/>
    <row r="46845" x14ac:dyDescent="0.2"/>
    <row r="46846" x14ac:dyDescent="0.2"/>
    <row r="46847" x14ac:dyDescent="0.2"/>
    <row r="46848" x14ac:dyDescent="0.2"/>
    <row r="46849" x14ac:dyDescent="0.2"/>
    <row r="46850" x14ac:dyDescent="0.2"/>
    <row r="46851" x14ac:dyDescent="0.2"/>
    <row r="46852" x14ac:dyDescent="0.2"/>
    <row r="46853" x14ac:dyDescent="0.2"/>
    <row r="46854" x14ac:dyDescent="0.2"/>
    <row r="46855" x14ac:dyDescent="0.2"/>
    <row r="46856" x14ac:dyDescent="0.2"/>
    <row r="46857" x14ac:dyDescent="0.2"/>
    <row r="46858" x14ac:dyDescent="0.2"/>
    <row r="46859" x14ac:dyDescent="0.2"/>
    <row r="46860" x14ac:dyDescent="0.2"/>
    <row r="46861" x14ac:dyDescent="0.2"/>
    <row r="46862" x14ac:dyDescent="0.2"/>
    <row r="46863" x14ac:dyDescent="0.2"/>
    <row r="46864" x14ac:dyDescent="0.2"/>
    <row r="46865" x14ac:dyDescent="0.2"/>
    <row r="46866" x14ac:dyDescent="0.2"/>
    <row r="46867" x14ac:dyDescent="0.2"/>
    <row r="46868" x14ac:dyDescent="0.2"/>
    <row r="46869" x14ac:dyDescent="0.2"/>
    <row r="46870" x14ac:dyDescent="0.2"/>
    <row r="46871" x14ac:dyDescent="0.2"/>
    <row r="46872" x14ac:dyDescent="0.2"/>
    <row r="46873" x14ac:dyDescent="0.2"/>
    <row r="46874" x14ac:dyDescent="0.2"/>
    <row r="46875" x14ac:dyDescent="0.2"/>
    <row r="46876" x14ac:dyDescent="0.2"/>
    <row r="46877" x14ac:dyDescent="0.2"/>
    <row r="46878" x14ac:dyDescent="0.2"/>
    <row r="46879" x14ac:dyDescent="0.2"/>
    <row r="46880" x14ac:dyDescent="0.2"/>
    <row r="46881" x14ac:dyDescent="0.2"/>
    <row r="46882" x14ac:dyDescent="0.2"/>
    <row r="46883" x14ac:dyDescent="0.2"/>
    <row r="46884" x14ac:dyDescent="0.2"/>
    <row r="46885" x14ac:dyDescent="0.2"/>
    <row r="46886" x14ac:dyDescent="0.2"/>
    <row r="46887" x14ac:dyDescent="0.2"/>
    <row r="46888" x14ac:dyDescent="0.2"/>
    <row r="46889" x14ac:dyDescent="0.2"/>
    <row r="46890" x14ac:dyDescent="0.2"/>
    <row r="46891" x14ac:dyDescent="0.2"/>
    <row r="46892" x14ac:dyDescent="0.2"/>
    <row r="46893" x14ac:dyDescent="0.2"/>
    <row r="46894" x14ac:dyDescent="0.2"/>
    <row r="46895" x14ac:dyDescent="0.2"/>
    <row r="46896" x14ac:dyDescent="0.2"/>
    <row r="46897" x14ac:dyDescent="0.2"/>
    <row r="46898" x14ac:dyDescent="0.2"/>
    <row r="46899" x14ac:dyDescent="0.2"/>
    <row r="46900" x14ac:dyDescent="0.2"/>
    <row r="46901" x14ac:dyDescent="0.2"/>
    <row r="46902" x14ac:dyDescent="0.2"/>
    <row r="46903" x14ac:dyDescent="0.2"/>
    <row r="46904" x14ac:dyDescent="0.2"/>
    <row r="46905" x14ac:dyDescent="0.2"/>
    <row r="46906" x14ac:dyDescent="0.2"/>
    <row r="46907" x14ac:dyDescent="0.2"/>
    <row r="46908" x14ac:dyDescent="0.2"/>
    <row r="46909" x14ac:dyDescent="0.2"/>
    <row r="46910" x14ac:dyDescent="0.2"/>
    <row r="46911" x14ac:dyDescent="0.2"/>
    <row r="46912" x14ac:dyDescent="0.2"/>
    <row r="46913" x14ac:dyDescent="0.2"/>
    <row r="46914" x14ac:dyDescent="0.2"/>
    <row r="46915" x14ac:dyDescent="0.2"/>
    <row r="46916" x14ac:dyDescent="0.2"/>
    <row r="46917" x14ac:dyDescent="0.2"/>
    <row r="46918" x14ac:dyDescent="0.2"/>
    <row r="46919" x14ac:dyDescent="0.2"/>
    <row r="46920" x14ac:dyDescent="0.2"/>
    <row r="46921" x14ac:dyDescent="0.2"/>
    <row r="46922" x14ac:dyDescent="0.2"/>
    <row r="46923" x14ac:dyDescent="0.2"/>
    <row r="46924" x14ac:dyDescent="0.2"/>
    <row r="46925" x14ac:dyDescent="0.2"/>
    <row r="46926" x14ac:dyDescent="0.2"/>
    <row r="46927" x14ac:dyDescent="0.2"/>
    <row r="46928" x14ac:dyDescent="0.2"/>
    <row r="46929" x14ac:dyDescent="0.2"/>
    <row r="46930" x14ac:dyDescent="0.2"/>
    <row r="46931" x14ac:dyDescent="0.2"/>
    <row r="46932" x14ac:dyDescent="0.2"/>
    <row r="46933" x14ac:dyDescent="0.2"/>
    <row r="46934" x14ac:dyDescent="0.2"/>
    <row r="46935" x14ac:dyDescent="0.2"/>
    <row r="46936" x14ac:dyDescent="0.2"/>
    <row r="46937" x14ac:dyDescent="0.2"/>
    <row r="46938" x14ac:dyDescent="0.2"/>
    <row r="46939" x14ac:dyDescent="0.2"/>
    <row r="46940" x14ac:dyDescent="0.2"/>
    <row r="46941" x14ac:dyDescent="0.2"/>
    <row r="46942" x14ac:dyDescent="0.2"/>
    <row r="46943" x14ac:dyDescent="0.2"/>
    <row r="46944" x14ac:dyDescent="0.2"/>
    <row r="46945" x14ac:dyDescent="0.2"/>
    <row r="46946" x14ac:dyDescent="0.2"/>
    <row r="46947" x14ac:dyDescent="0.2"/>
    <row r="46948" x14ac:dyDescent="0.2"/>
    <row r="46949" x14ac:dyDescent="0.2"/>
    <row r="46950" x14ac:dyDescent="0.2"/>
    <row r="46951" x14ac:dyDescent="0.2"/>
    <row r="46952" x14ac:dyDescent="0.2"/>
    <row r="46953" x14ac:dyDescent="0.2"/>
    <row r="46954" x14ac:dyDescent="0.2"/>
    <row r="46955" x14ac:dyDescent="0.2"/>
    <row r="46956" x14ac:dyDescent="0.2"/>
    <row r="46957" x14ac:dyDescent="0.2"/>
    <row r="46958" x14ac:dyDescent="0.2"/>
    <row r="46959" x14ac:dyDescent="0.2"/>
    <row r="46960" x14ac:dyDescent="0.2"/>
    <row r="46961" x14ac:dyDescent="0.2"/>
    <row r="46962" x14ac:dyDescent="0.2"/>
    <row r="46963" x14ac:dyDescent="0.2"/>
    <row r="46964" x14ac:dyDescent="0.2"/>
    <row r="46965" x14ac:dyDescent="0.2"/>
    <row r="46966" x14ac:dyDescent="0.2"/>
    <row r="46967" x14ac:dyDescent="0.2"/>
    <row r="46968" x14ac:dyDescent="0.2"/>
    <row r="46969" x14ac:dyDescent="0.2"/>
    <row r="46970" x14ac:dyDescent="0.2"/>
    <row r="46971" x14ac:dyDescent="0.2"/>
    <row r="46972" x14ac:dyDescent="0.2"/>
    <row r="46973" x14ac:dyDescent="0.2"/>
    <row r="46974" x14ac:dyDescent="0.2"/>
    <row r="46975" x14ac:dyDescent="0.2"/>
    <row r="46976" x14ac:dyDescent="0.2"/>
    <row r="46977" x14ac:dyDescent="0.2"/>
    <row r="46978" x14ac:dyDescent="0.2"/>
    <row r="46979" x14ac:dyDescent="0.2"/>
    <row r="46980" x14ac:dyDescent="0.2"/>
    <row r="46981" x14ac:dyDescent="0.2"/>
    <row r="46982" x14ac:dyDescent="0.2"/>
    <row r="46983" x14ac:dyDescent="0.2"/>
    <row r="46984" x14ac:dyDescent="0.2"/>
    <row r="46985" x14ac:dyDescent="0.2"/>
    <row r="46986" x14ac:dyDescent="0.2"/>
    <row r="46987" x14ac:dyDescent="0.2"/>
    <row r="46988" x14ac:dyDescent="0.2"/>
    <row r="46989" x14ac:dyDescent="0.2"/>
    <row r="46990" x14ac:dyDescent="0.2"/>
    <row r="46991" x14ac:dyDescent="0.2"/>
    <row r="46992" x14ac:dyDescent="0.2"/>
    <row r="46993" x14ac:dyDescent="0.2"/>
    <row r="46994" x14ac:dyDescent="0.2"/>
    <row r="46995" x14ac:dyDescent="0.2"/>
    <row r="46996" x14ac:dyDescent="0.2"/>
    <row r="46997" x14ac:dyDescent="0.2"/>
    <row r="46998" x14ac:dyDescent="0.2"/>
    <row r="46999" x14ac:dyDescent="0.2"/>
    <row r="47000" x14ac:dyDescent="0.2"/>
    <row r="47001" x14ac:dyDescent="0.2"/>
    <row r="47002" x14ac:dyDescent="0.2"/>
    <row r="47003" x14ac:dyDescent="0.2"/>
    <row r="47004" x14ac:dyDescent="0.2"/>
    <row r="47005" x14ac:dyDescent="0.2"/>
    <row r="47006" x14ac:dyDescent="0.2"/>
    <row r="47007" x14ac:dyDescent="0.2"/>
    <row r="47008" x14ac:dyDescent="0.2"/>
    <row r="47009" x14ac:dyDescent="0.2"/>
    <row r="47010" x14ac:dyDescent="0.2"/>
    <row r="47011" x14ac:dyDescent="0.2"/>
    <row r="47012" x14ac:dyDescent="0.2"/>
    <row r="47013" x14ac:dyDescent="0.2"/>
    <row r="47014" x14ac:dyDescent="0.2"/>
    <row r="47015" x14ac:dyDescent="0.2"/>
    <row r="47016" x14ac:dyDescent="0.2"/>
    <row r="47017" x14ac:dyDescent="0.2"/>
    <row r="47018" x14ac:dyDescent="0.2"/>
    <row r="47019" x14ac:dyDescent="0.2"/>
    <row r="47020" x14ac:dyDescent="0.2"/>
    <row r="47021" x14ac:dyDescent="0.2"/>
    <row r="47022" x14ac:dyDescent="0.2"/>
    <row r="47023" x14ac:dyDescent="0.2"/>
    <row r="47024" x14ac:dyDescent="0.2"/>
    <row r="47025" x14ac:dyDescent="0.2"/>
    <row r="47026" x14ac:dyDescent="0.2"/>
    <row r="47027" x14ac:dyDescent="0.2"/>
    <row r="47028" x14ac:dyDescent="0.2"/>
    <row r="47029" x14ac:dyDescent="0.2"/>
    <row r="47030" x14ac:dyDescent="0.2"/>
    <row r="47031" x14ac:dyDescent="0.2"/>
    <row r="47032" x14ac:dyDescent="0.2"/>
    <row r="47033" x14ac:dyDescent="0.2"/>
    <row r="47034" x14ac:dyDescent="0.2"/>
    <row r="47035" x14ac:dyDescent="0.2"/>
    <row r="47036" x14ac:dyDescent="0.2"/>
    <row r="47037" x14ac:dyDescent="0.2"/>
    <row r="47038" x14ac:dyDescent="0.2"/>
    <row r="47039" x14ac:dyDescent="0.2"/>
    <row r="47040" x14ac:dyDescent="0.2"/>
    <row r="47041" x14ac:dyDescent="0.2"/>
    <row r="47042" x14ac:dyDescent="0.2"/>
    <row r="47043" x14ac:dyDescent="0.2"/>
    <row r="47044" x14ac:dyDescent="0.2"/>
    <row r="47045" x14ac:dyDescent="0.2"/>
    <row r="47046" x14ac:dyDescent="0.2"/>
    <row r="47047" x14ac:dyDescent="0.2"/>
    <row r="47048" x14ac:dyDescent="0.2"/>
    <row r="47049" x14ac:dyDescent="0.2"/>
    <row r="47050" x14ac:dyDescent="0.2"/>
    <row r="47051" x14ac:dyDescent="0.2"/>
    <row r="47052" x14ac:dyDescent="0.2"/>
    <row r="47053" x14ac:dyDescent="0.2"/>
    <row r="47054" x14ac:dyDescent="0.2"/>
    <row r="47055" x14ac:dyDescent="0.2"/>
    <row r="47056" x14ac:dyDescent="0.2"/>
    <row r="47057" x14ac:dyDescent="0.2"/>
    <row r="47058" x14ac:dyDescent="0.2"/>
    <row r="47059" x14ac:dyDescent="0.2"/>
    <row r="47060" x14ac:dyDescent="0.2"/>
    <row r="47061" x14ac:dyDescent="0.2"/>
    <row r="47062" x14ac:dyDescent="0.2"/>
    <row r="47063" x14ac:dyDescent="0.2"/>
    <row r="47064" x14ac:dyDescent="0.2"/>
    <row r="47065" x14ac:dyDescent="0.2"/>
    <row r="47066" x14ac:dyDescent="0.2"/>
    <row r="47067" x14ac:dyDescent="0.2"/>
    <row r="47068" x14ac:dyDescent="0.2"/>
    <row r="47069" x14ac:dyDescent="0.2"/>
    <row r="47070" x14ac:dyDescent="0.2"/>
    <row r="47071" x14ac:dyDescent="0.2"/>
    <row r="47072" x14ac:dyDescent="0.2"/>
    <row r="47073" x14ac:dyDescent="0.2"/>
    <row r="47074" x14ac:dyDescent="0.2"/>
    <row r="47075" x14ac:dyDescent="0.2"/>
    <row r="47076" x14ac:dyDescent="0.2"/>
    <row r="47077" x14ac:dyDescent="0.2"/>
    <row r="47078" x14ac:dyDescent="0.2"/>
    <row r="47079" x14ac:dyDescent="0.2"/>
    <row r="47080" x14ac:dyDescent="0.2"/>
    <row r="47081" x14ac:dyDescent="0.2"/>
    <row r="47082" x14ac:dyDescent="0.2"/>
    <row r="47083" x14ac:dyDescent="0.2"/>
    <row r="47084" x14ac:dyDescent="0.2"/>
    <row r="47085" x14ac:dyDescent="0.2"/>
    <row r="47086" x14ac:dyDescent="0.2"/>
    <row r="47087" x14ac:dyDescent="0.2"/>
    <row r="47088" x14ac:dyDescent="0.2"/>
    <row r="47089" x14ac:dyDescent="0.2"/>
    <row r="47090" x14ac:dyDescent="0.2"/>
    <row r="47091" x14ac:dyDescent="0.2"/>
    <row r="47092" x14ac:dyDescent="0.2"/>
    <row r="47093" x14ac:dyDescent="0.2"/>
    <row r="47094" x14ac:dyDescent="0.2"/>
    <row r="47095" x14ac:dyDescent="0.2"/>
    <row r="47096" x14ac:dyDescent="0.2"/>
    <row r="47097" x14ac:dyDescent="0.2"/>
    <row r="47098" x14ac:dyDescent="0.2"/>
    <row r="47099" x14ac:dyDescent="0.2"/>
    <row r="47100" x14ac:dyDescent="0.2"/>
    <row r="47101" x14ac:dyDescent="0.2"/>
    <row r="47102" x14ac:dyDescent="0.2"/>
    <row r="47103" x14ac:dyDescent="0.2"/>
    <row r="47104" x14ac:dyDescent="0.2"/>
    <row r="47105" x14ac:dyDescent="0.2"/>
    <row r="47106" x14ac:dyDescent="0.2"/>
    <row r="47107" x14ac:dyDescent="0.2"/>
    <row r="47108" x14ac:dyDescent="0.2"/>
    <row r="47109" x14ac:dyDescent="0.2"/>
    <row r="47110" x14ac:dyDescent="0.2"/>
    <row r="47111" x14ac:dyDescent="0.2"/>
    <row r="47112" x14ac:dyDescent="0.2"/>
    <row r="47113" x14ac:dyDescent="0.2"/>
    <row r="47114" x14ac:dyDescent="0.2"/>
    <row r="47115" x14ac:dyDescent="0.2"/>
    <row r="47116" x14ac:dyDescent="0.2"/>
    <row r="47117" x14ac:dyDescent="0.2"/>
    <row r="47118" x14ac:dyDescent="0.2"/>
    <row r="47119" x14ac:dyDescent="0.2"/>
    <row r="47120" x14ac:dyDescent="0.2"/>
    <row r="47121" x14ac:dyDescent="0.2"/>
    <row r="47122" x14ac:dyDescent="0.2"/>
    <row r="47123" x14ac:dyDescent="0.2"/>
    <row r="47124" x14ac:dyDescent="0.2"/>
    <row r="47125" x14ac:dyDescent="0.2"/>
    <row r="47126" x14ac:dyDescent="0.2"/>
    <row r="47127" x14ac:dyDescent="0.2"/>
    <row r="47128" x14ac:dyDescent="0.2"/>
    <row r="47129" x14ac:dyDescent="0.2"/>
    <row r="47130" x14ac:dyDescent="0.2"/>
    <row r="47131" x14ac:dyDescent="0.2"/>
    <row r="47132" x14ac:dyDescent="0.2"/>
    <row r="47133" x14ac:dyDescent="0.2"/>
    <row r="47134" x14ac:dyDescent="0.2"/>
    <row r="47135" x14ac:dyDescent="0.2"/>
    <row r="47136" x14ac:dyDescent="0.2"/>
    <row r="47137" x14ac:dyDescent="0.2"/>
    <row r="47138" x14ac:dyDescent="0.2"/>
    <row r="47139" x14ac:dyDescent="0.2"/>
    <row r="47140" x14ac:dyDescent="0.2"/>
    <row r="47141" x14ac:dyDescent="0.2"/>
    <row r="47142" x14ac:dyDescent="0.2"/>
    <row r="47143" x14ac:dyDescent="0.2"/>
    <row r="47144" x14ac:dyDescent="0.2"/>
    <row r="47145" x14ac:dyDescent="0.2"/>
    <row r="47146" x14ac:dyDescent="0.2"/>
    <row r="47147" x14ac:dyDescent="0.2"/>
    <row r="47148" x14ac:dyDescent="0.2"/>
    <row r="47149" x14ac:dyDescent="0.2"/>
    <row r="47150" x14ac:dyDescent="0.2"/>
    <row r="47151" x14ac:dyDescent="0.2"/>
    <row r="47152" x14ac:dyDescent="0.2"/>
    <row r="47153" x14ac:dyDescent="0.2"/>
    <row r="47154" x14ac:dyDescent="0.2"/>
    <row r="47155" x14ac:dyDescent="0.2"/>
    <row r="47156" x14ac:dyDescent="0.2"/>
    <row r="47157" x14ac:dyDescent="0.2"/>
    <row r="47158" x14ac:dyDescent="0.2"/>
    <row r="47159" x14ac:dyDescent="0.2"/>
    <row r="47160" x14ac:dyDescent="0.2"/>
    <row r="47161" x14ac:dyDescent="0.2"/>
    <row r="47162" x14ac:dyDescent="0.2"/>
    <row r="47163" x14ac:dyDescent="0.2"/>
    <row r="47164" x14ac:dyDescent="0.2"/>
    <row r="47165" x14ac:dyDescent="0.2"/>
    <row r="47166" x14ac:dyDescent="0.2"/>
    <row r="47167" x14ac:dyDescent="0.2"/>
    <row r="47168" x14ac:dyDescent="0.2"/>
    <row r="47169" x14ac:dyDescent="0.2"/>
    <row r="47170" x14ac:dyDescent="0.2"/>
    <row r="47171" x14ac:dyDescent="0.2"/>
    <row r="47172" x14ac:dyDescent="0.2"/>
    <row r="47173" x14ac:dyDescent="0.2"/>
    <row r="47174" x14ac:dyDescent="0.2"/>
    <row r="47175" x14ac:dyDescent="0.2"/>
    <row r="47176" x14ac:dyDescent="0.2"/>
    <row r="47177" x14ac:dyDescent="0.2"/>
    <row r="47178" x14ac:dyDescent="0.2"/>
    <row r="47179" x14ac:dyDescent="0.2"/>
    <row r="47180" x14ac:dyDescent="0.2"/>
    <row r="47181" x14ac:dyDescent="0.2"/>
    <row r="47182" x14ac:dyDescent="0.2"/>
    <row r="47183" x14ac:dyDescent="0.2"/>
    <row r="47184" x14ac:dyDescent="0.2"/>
    <row r="47185" x14ac:dyDescent="0.2"/>
    <row r="47186" x14ac:dyDescent="0.2"/>
    <row r="47187" x14ac:dyDescent="0.2"/>
    <row r="47188" x14ac:dyDescent="0.2"/>
    <row r="47189" x14ac:dyDescent="0.2"/>
    <row r="47190" x14ac:dyDescent="0.2"/>
    <row r="47191" x14ac:dyDescent="0.2"/>
    <row r="47192" x14ac:dyDescent="0.2"/>
    <row r="47193" x14ac:dyDescent="0.2"/>
    <row r="47194" x14ac:dyDescent="0.2"/>
    <row r="47195" x14ac:dyDescent="0.2"/>
    <row r="47196" x14ac:dyDescent="0.2"/>
    <row r="47197" x14ac:dyDescent="0.2"/>
    <row r="47198" x14ac:dyDescent="0.2"/>
    <row r="47199" x14ac:dyDescent="0.2"/>
    <row r="47200" x14ac:dyDescent="0.2"/>
    <row r="47201" x14ac:dyDescent="0.2"/>
    <row r="47202" x14ac:dyDescent="0.2"/>
    <row r="47203" x14ac:dyDescent="0.2"/>
    <row r="47204" x14ac:dyDescent="0.2"/>
    <row r="47205" x14ac:dyDescent="0.2"/>
    <row r="47206" x14ac:dyDescent="0.2"/>
    <row r="47207" x14ac:dyDescent="0.2"/>
    <row r="47208" x14ac:dyDescent="0.2"/>
    <row r="47209" x14ac:dyDescent="0.2"/>
    <row r="47210" x14ac:dyDescent="0.2"/>
    <row r="47211" x14ac:dyDescent="0.2"/>
    <row r="47212" x14ac:dyDescent="0.2"/>
    <row r="47213" x14ac:dyDescent="0.2"/>
    <row r="47214" x14ac:dyDescent="0.2"/>
    <row r="47215" x14ac:dyDescent="0.2"/>
    <row r="47216" x14ac:dyDescent="0.2"/>
    <row r="47217" x14ac:dyDescent="0.2"/>
    <row r="47218" x14ac:dyDescent="0.2"/>
    <row r="47219" x14ac:dyDescent="0.2"/>
    <row r="47220" x14ac:dyDescent="0.2"/>
    <row r="47221" x14ac:dyDescent="0.2"/>
    <row r="47222" x14ac:dyDescent="0.2"/>
    <row r="47223" x14ac:dyDescent="0.2"/>
    <row r="47224" x14ac:dyDescent="0.2"/>
    <row r="47225" x14ac:dyDescent="0.2"/>
    <row r="47226" x14ac:dyDescent="0.2"/>
    <row r="47227" x14ac:dyDescent="0.2"/>
    <row r="47228" x14ac:dyDescent="0.2"/>
    <row r="47229" x14ac:dyDescent="0.2"/>
    <row r="47230" x14ac:dyDescent="0.2"/>
    <row r="47231" x14ac:dyDescent="0.2"/>
    <row r="47232" x14ac:dyDescent="0.2"/>
    <row r="47233" x14ac:dyDescent="0.2"/>
    <row r="47234" x14ac:dyDescent="0.2"/>
    <row r="47235" x14ac:dyDescent="0.2"/>
    <row r="47236" x14ac:dyDescent="0.2"/>
    <row r="47237" x14ac:dyDescent="0.2"/>
    <row r="47238" x14ac:dyDescent="0.2"/>
    <row r="47239" x14ac:dyDescent="0.2"/>
    <row r="47240" x14ac:dyDescent="0.2"/>
    <row r="47241" x14ac:dyDescent="0.2"/>
    <row r="47242" x14ac:dyDescent="0.2"/>
    <row r="47243" x14ac:dyDescent="0.2"/>
    <row r="47244" x14ac:dyDescent="0.2"/>
    <row r="47245" x14ac:dyDescent="0.2"/>
    <row r="47246" x14ac:dyDescent="0.2"/>
    <row r="47247" x14ac:dyDescent="0.2"/>
    <row r="47248" x14ac:dyDescent="0.2"/>
    <row r="47249" x14ac:dyDescent="0.2"/>
    <row r="47250" x14ac:dyDescent="0.2"/>
    <row r="47251" x14ac:dyDescent="0.2"/>
    <row r="47252" x14ac:dyDescent="0.2"/>
    <row r="47253" x14ac:dyDescent="0.2"/>
    <row r="47254" x14ac:dyDescent="0.2"/>
    <row r="47255" x14ac:dyDescent="0.2"/>
    <row r="47256" x14ac:dyDescent="0.2"/>
    <row r="47257" x14ac:dyDescent="0.2"/>
    <row r="47258" x14ac:dyDescent="0.2"/>
    <row r="47259" x14ac:dyDescent="0.2"/>
    <row r="47260" x14ac:dyDescent="0.2"/>
    <row r="47261" x14ac:dyDescent="0.2"/>
    <row r="47262" x14ac:dyDescent="0.2"/>
    <row r="47263" x14ac:dyDescent="0.2"/>
    <row r="47264" x14ac:dyDescent="0.2"/>
    <row r="47265" x14ac:dyDescent="0.2"/>
    <row r="47266" x14ac:dyDescent="0.2"/>
    <row r="47267" x14ac:dyDescent="0.2"/>
    <row r="47268" x14ac:dyDescent="0.2"/>
    <row r="47269" x14ac:dyDescent="0.2"/>
    <row r="47270" x14ac:dyDescent="0.2"/>
    <row r="47271" x14ac:dyDescent="0.2"/>
    <row r="47272" x14ac:dyDescent="0.2"/>
    <row r="47273" x14ac:dyDescent="0.2"/>
    <row r="47274" x14ac:dyDescent="0.2"/>
    <row r="47275" x14ac:dyDescent="0.2"/>
    <row r="47276" x14ac:dyDescent="0.2"/>
    <row r="47277" x14ac:dyDescent="0.2"/>
    <row r="47278" x14ac:dyDescent="0.2"/>
    <row r="47279" x14ac:dyDescent="0.2"/>
    <row r="47280" x14ac:dyDescent="0.2"/>
    <row r="47281" x14ac:dyDescent="0.2"/>
    <row r="47282" x14ac:dyDescent="0.2"/>
    <row r="47283" x14ac:dyDescent="0.2"/>
    <row r="47284" x14ac:dyDescent="0.2"/>
    <row r="47285" x14ac:dyDescent="0.2"/>
    <row r="47286" x14ac:dyDescent="0.2"/>
    <row r="47287" x14ac:dyDescent="0.2"/>
    <row r="47288" x14ac:dyDescent="0.2"/>
    <row r="47289" x14ac:dyDescent="0.2"/>
    <row r="47290" x14ac:dyDescent="0.2"/>
    <row r="47291" x14ac:dyDescent="0.2"/>
    <row r="47292" x14ac:dyDescent="0.2"/>
    <row r="47293" x14ac:dyDescent="0.2"/>
    <row r="47294" x14ac:dyDescent="0.2"/>
    <row r="47295" x14ac:dyDescent="0.2"/>
    <row r="47296" x14ac:dyDescent="0.2"/>
    <row r="47297" x14ac:dyDescent="0.2"/>
    <row r="47298" x14ac:dyDescent="0.2"/>
    <row r="47299" x14ac:dyDescent="0.2"/>
    <row r="47300" x14ac:dyDescent="0.2"/>
    <row r="47301" x14ac:dyDescent="0.2"/>
    <row r="47302" x14ac:dyDescent="0.2"/>
    <row r="47303" x14ac:dyDescent="0.2"/>
    <row r="47304" x14ac:dyDescent="0.2"/>
    <row r="47305" x14ac:dyDescent="0.2"/>
    <row r="47306" x14ac:dyDescent="0.2"/>
    <row r="47307" x14ac:dyDescent="0.2"/>
    <row r="47308" x14ac:dyDescent="0.2"/>
    <row r="47309" x14ac:dyDescent="0.2"/>
    <row r="47310" x14ac:dyDescent="0.2"/>
    <row r="47311" x14ac:dyDescent="0.2"/>
    <row r="47312" x14ac:dyDescent="0.2"/>
    <row r="47313" x14ac:dyDescent="0.2"/>
    <row r="47314" x14ac:dyDescent="0.2"/>
    <row r="47315" x14ac:dyDescent="0.2"/>
    <row r="47316" x14ac:dyDescent="0.2"/>
    <row r="47317" x14ac:dyDescent="0.2"/>
    <row r="47318" x14ac:dyDescent="0.2"/>
    <row r="47319" x14ac:dyDescent="0.2"/>
    <row r="47320" x14ac:dyDescent="0.2"/>
    <row r="47321" x14ac:dyDescent="0.2"/>
    <row r="47322" x14ac:dyDescent="0.2"/>
    <row r="47323" x14ac:dyDescent="0.2"/>
    <row r="47324" x14ac:dyDescent="0.2"/>
    <row r="47325" x14ac:dyDescent="0.2"/>
    <row r="47326" x14ac:dyDescent="0.2"/>
    <row r="47327" x14ac:dyDescent="0.2"/>
    <row r="47328" x14ac:dyDescent="0.2"/>
    <row r="47329" x14ac:dyDescent="0.2"/>
    <row r="47330" x14ac:dyDescent="0.2"/>
    <row r="47331" x14ac:dyDescent="0.2"/>
    <row r="47332" x14ac:dyDescent="0.2"/>
    <row r="47333" x14ac:dyDescent="0.2"/>
    <row r="47334" x14ac:dyDescent="0.2"/>
    <row r="47335" x14ac:dyDescent="0.2"/>
    <row r="47336" x14ac:dyDescent="0.2"/>
    <row r="47337" x14ac:dyDescent="0.2"/>
    <row r="47338" x14ac:dyDescent="0.2"/>
    <row r="47339" x14ac:dyDescent="0.2"/>
    <row r="47340" x14ac:dyDescent="0.2"/>
    <row r="47341" x14ac:dyDescent="0.2"/>
    <row r="47342" x14ac:dyDescent="0.2"/>
    <row r="47343" x14ac:dyDescent="0.2"/>
    <row r="47344" x14ac:dyDescent="0.2"/>
    <row r="47345" x14ac:dyDescent="0.2"/>
    <row r="47346" x14ac:dyDescent="0.2"/>
    <row r="47347" x14ac:dyDescent="0.2"/>
    <row r="47348" x14ac:dyDescent="0.2"/>
    <row r="47349" x14ac:dyDescent="0.2"/>
    <row r="47350" x14ac:dyDescent="0.2"/>
    <row r="47351" x14ac:dyDescent="0.2"/>
    <row r="47352" x14ac:dyDescent="0.2"/>
    <row r="47353" x14ac:dyDescent="0.2"/>
    <row r="47354" x14ac:dyDescent="0.2"/>
    <row r="47355" x14ac:dyDescent="0.2"/>
    <row r="47356" x14ac:dyDescent="0.2"/>
    <row r="47357" x14ac:dyDescent="0.2"/>
    <row r="47358" x14ac:dyDescent="0.2"/>
    <row r="47359" x14ac:dyDescent="0.2"/>
    <row r="47360" x14ac:dyDescent="0.2"/>
    <row r="47361" x14ac:dyDescent="0.2"/>
    <row r="47362" x14ac:dyDescent="0.2"/>
    <row r="47363" x14ac:dyDescent="0.2"/>
    <row r="47364" x14ac:dyDescent="0.2"/>
    <row r="47365" x14ac:dyDescent="0.2"/>
    <row r="47366" x14ac:dyDescent="0.2"/>
    <row r="47367" x14ac:dyDescent="0.2"/>
    <row r="47368" x14ac:dyDescent="0.2"/>
    <row r="47369" x14ac:dyDescent="0.2"/>
    <row r="47370" x14ac:dyDescent="0.2"/>
    <row r="47371" x14ac:dyDescent="0.2"/>
    <row r="47372" x14ac:dyDescent="0.2"/>
    <row r="47373" x14ac:dyDescent="0.2"/>
    <row r="47374" x14ac:dyDescent="0.2"/>
    <row r="47375" x14ac:dyDescent="0.2"/>
    <row r="47376" x14ac:dyDescent="0.2"/>
    <row r="47377" x14ac:dyDescent="0.2"/>
    <row r="47378" x14ac:dyDescent="0.2"/>
    <row r="47379" x14ac:dyDescent="0.2"/>
    <row r="47380" x14ac:dyDescent="0.2"/>
    <row r="47381" x14ac:dyDescent="0.2"/>
    <row r="47382" x14ac:dyDescent="0.2"/>
    <row r="47383" x14ac:dyDescent="0.2"/>
    <row r="47384" x14ac:dyDescent="0.2"/>
    <row r="47385" x14ac:dyDescent="0.2"/>
    <row r="47386" x14ac:dyDescent="0.2"/>
    <row r="47387" x14ac:dyDescent="0.2"/>
    <row r="47388" x14ac:dyDescent="0.2"/>
    <row r="47389" x14ac:dyDescent="0.2"/>
    <row r="47390" x14ac:dyDescent="0.2"/>
    <row r="47391" x14ac:dyDescent="0.2"/>
    <row r="47392" x14ac:dyDescent="0.2"/>
    <row r="47393" x14ac:dyDescent="0.2"/>
    <row r="47394" x14ac:dyDescent="0.2"/>
    <row r="47395" x14ac:dyDescent="0.2"/>
    <row r="47396" x14ac:dyDescent="0.2"/>
    <row r="47397" x14ac:dyDescent="0.2"/>
    <row r="47398" x14ac:dyDescent="0.2"/>
    <row r="47399" x14ac:dyDescent="0.2"/>
    <row r="47400" x14ac:dyDescent="0.2"/>
    <row r="47401" x14ac:dyDescent="0.2"/>
    <row r="47402" x14ac:dyDescent="0.2"/>
    <row r="47403" x14ac:dyDescent="0.2"/>
    <row r="47404" x14ac:dyDescent="0.2"/>
    <row r="47405" x14ac:dyDescent="0.2"/>
    <row r="47406" x14ac:dyDescent="0.2"/>
    <row r="47407" x14ac:dyDescent="0.2"/>
    <row r="47408" x14ac:dyDescent="0.2"/>
    <row r="47409" x14ac:dyDescent="0.2"/>
    <row r="47410" x14ac:dyDescent="0.2"/>
    <row r="47411" x14ac:dyDescent="0.2"/>
    <row r="47412" x14ac:dyDescent="0.2"/>
    <row r="47413" x14ac:dyDescent="0.2"/>
    <row r="47414" x14ac:dyDescent="0.2"/>
    <row r="47415" x14ac:dyDescent="0.2"/>
    <row r="47416" x14ac:dyDescent="0.2"/>
    <row r="47417" x14ac:dyDescent="0.2"/>
    <row r="47418" x14ac:dyDescent="0.2"/>
    <row r="47419" x14ac:dyDescent="0.2"/>
    <row r="47420" x14ac:dyDescent="0.2"/>
    <row r="47421" x14ac:dyDescent="0.2"/>
    <row r="47422" x14ac:dyDescent="0.2"/>
    <row r="47423" x14ac:dyDescent="0.2"/>
    <row r="47424" x14ac:dyDescent="0.2"/>
    <row r="47425" x14ac:dyDescent="0.2"/>
    <row r="47426" x14ac:dyDescent="0.2"/>
    <row r="47427" x14ac:dyDescent="0.2"/>
    <row r="47428" x14ac:dyDescent="0.2"/>
    <row r="47429" x14ac:dyDescent="0.2"/>
    <row r="47430" x14ac:dyDescent="0.2"/>
    <row r="47431" x14ac:dyDescent="0.2"/>
    <row r="47432" x14ac:dyDescent="0.2"/>
    <row r="47433" x14ac:dyDescent="0.2"/>
    <row r="47434" x14ac:dyDescent="0.2"/>
    <row r="47435" x14ac:dyDescent="0.2"/>
    <row r="47436" x14ac:dyDescent="0.2"/>
    <row r="47437" x14ac:dyDescent="0.2"/>
    <row r="47438" x14ac:dyDescent="0.2"/>
    <row r="47439" x14ac:dyDescent="0.2"/>
    <row r="47440" x14ac:dyDescent="0.2"/>
    <row r="47441" x14ac:dyDescent="0.2"/>
    <row r="47442" x14ac:dyDescent="0.2"/>
    <row r="47443" x14ac:dyDescent="0.2"/>
    <row r="47444" x14ac:dyDescent="0.2"/>
    <row r="47445" x14ac:dyDescent="0.2"/>
    <row r="47446" x14ac:dyDescent="0.2"/>
    <row r="47447" x14ac:dyDescent="0.2"/>
    <row r="47448" x14ac:dyDescent="0.2"/>
    <row r="47449" x14ac:dyDescent="0.2"/>
    <row r="47450" x14ac:dyDescent="0.2"/>
    <row r="47451" x14ac:dyDescent="0.2"/>
    <row r="47452" x14ac:dyDescent="0.2"/>
    <row r="47453" x14ac:dyDescent="0.2"/>
    <row r="47454" x14ac:dyDescent="0.2"/>
    <row r="47455" x14ac:dyDescent="0.2"/>
    <row r="47456" x14ac:dyDescent="0.2"/>
    <row r="47457" x14ac:dyDescent="0.2"/>
    <row r="47458" x14ac:dyDescent="0.2"/>
    <row r="47459" x14ac:dyDescent="0.2"/>
    <row r="47460" x14ac:dyDescent="0.2"/>
    <row r="47461" x14ac:dyDescent="0.2"/>
    <row r="47462" x14ac:dyDescent="0.2"/>
    <row r="47463" x14ac:dyDescent="0.2"/>
    <row r="47464" x14ac:dyDescent="0.2"/>
    <row r="47465" x14ac:dyDescent="0.2"/>
    <row r="47466" x14ac:dyDescent="0.2"/>
    <row r="47467" x14ac:dyDescent="0.2"/>
    <row r="47468" x14ac:dyDescent="0.2"/>
    <row r="47469" x14ac:dyDescent="0.2"/>
    <row r="47470" x14ac:dyDescent="0.2"/>
    <row r="47471" x14ac:dyDescent="0.2"/>
    <row r="47472" x14ac:dyDescent="0.2"/>
    <row r="47473" x14ac:dyDescent="0.2"/>
    <row r="47474" x14ac:dyDescent="0.2"/>
    <row r="47475" x14ac:dyDescent="0.2"/>
    <row r="47476" x14ac:dyDescent="0.2"/>
    <row r="47477" x14ac:dyDescent="0.2"/>
    <row r="47478" x14ac:dyDescent="0.2"/>
    <row r="47479" x14ac:dyDescent="0.2"/>
    <row r="47480" x14ac:dyDescent="0.2"/>
    <row r="47481" x14ac:dyDescent="0.2"/>
    <row r="47482" x14ac:dyDescent="0.2"/>
    <row r="47483" x14ac:dyDescent="0.2"/>
    <row r="47484" x14ac:dyDescent="0.2"/>
    <row r="47485" x14ac:dyDescent="0.2"/>
    <row r="47486" x14ac:dyDescent="0.2"/>
    <row r="47487" x14ac:dyDescent="0.2"/>
    <row r="47488" x14ac:dyDescent="0.2"/>
    <row r="47489" x14ac:dyDescent="0.2"/>
    <row r="47490" x14ac:dyDescent="0.2"/>
    <row r="47491" x14ac:dyDescent="0.2"/>
    <row r="47492" x14ac:dyDescent="0.2"/>
    <row r="47493" x14ac:dyDescent="0.2"/>
    <row r="47494" x14ac:dyDescent="0.2"/>
    <row r="47495" x14ac:dyDescent="0.2"/>
    <row r="47496" x14ac:dyDescent="0.2"/>
    <row r="47497" x14ac:dyDescent="0.2"/>
    <row r="47498" x14ac:dyDescent="0.2"/>
    <row r="47499" x14ac:dyDescent="0.2"/>
    <row r="47500" x14ac:dyDescent="0.2"/>
    <row r="47501" x14ac:dyDescent="0.2"/>
    <row r="47502" x14ac:dyDescent="0.2"/>
    <row r="47503" x14ac:dyDescent="0.2"/>
    <row r="47504" x14ac:dyDescent="0.2"/>
    <row r="47505" x14ac:dyDescent="0.2"/>
    <row r="47506" x14ac:dyDescent="0.2"/>
    <row r="47507" x14ac:dyDescent="0.2"/>
    <row r="47508" x14ac:dyDescent="0.2"/>
    <row r="47509" x14ac:dyDescent="0.2"/>
    <row r="47510" x14ac:dyDescent="0.2"/>
    <row r="47511" x14ac:dyDescent="0.2"/>
    <row r="47512" x14ac:dyDescent="0.2"/>
    <row r="47513" x14ac:dyDescent="0.2"/>
    <row r="47514" x14ac:dyDescent="0.2"/>
    <row r="47515" x14ac:dyDescent="0.2"/>
    <row r="47516" x14ac:dyDescent="0.2"/>
    <row r="47517" x14ac:dyDescent="0.2"/>
    <row r="47518" x14ac:dyDescent="0.2"/>
    <row r="47519" x14ac:dyDescent="0.2"/>
    <row r="47520" x14ac:dyDescent="0.2"/>
    <row r="47521" x14ac:dyDescent="0.2"/>
    <row r="47522" x14ac:dyDescent="0.2"/>
    <row r="47523" x14ac:dyDescent="0.2"/>
    <row r="47524" x14ac:dyDescent="0.2"/>
    <row r="47525" x14ac:dyDescent="0.2"/>
    <row r="47526" x14ac:dyDescent="0.2"/>
    <row r="47527" x14ac:dyDescent="0.2"/>
    <row r="47528" x14ac:dyDescent="0.2"/>
    <row r="47529" x14ac:dyDescent="0.2"/>
    <row r="47530" x14ac:dyDescent="0.2"/>
    <row r="47531" x14ac:dyDescent="0.2"/>
    <row r="47532" x14ac:dyDescent="0.2"/>
    <row r="47533" x14ac:dyDescent="0.2"/>
    <row r="47534" x14ac:dyDescent="0.2"/>
    <row r="47535" x14ac:dyDescent="0.2"/>
    <row r="47536" x14ac:dyDescent="0.2"/>
    <row r="47537" x14ac:dyDescent="0.2"/>
    <row r="47538" x14ac:dyDescent="0.2"/>
    <row r="47539" x14ac:dyDescent="0.2"/>
    <row r="47540" x14ac:dyDescent="0.2"/>
    <row r="47541" x14ac:dyDescent="0.2"/>
    <row r="47542" x14ac:dyDescent="0.2"/>
    <row r="47543" x14ac:dyDescent="0.2"/>
    <row r="47544" x14ac:dyDescent="0.2"/>
    <row r="47545" x14ac:dyDescent="0.2"/>
    <row r="47546" x14ac:dyDescent="0.2"/>
    <row r="47547" x14ac:dyDescent="0.2"/>
    <row r="47548" x14ac:dyDescent="0.2"/>
    <row r="47549" x14ac:dyDescent="0.2"/>
    <row r="47550" x14ac:dyDescent="0.2"/>
    <row r="47551" x14ac:dyDescent="0.2"/>
    <row r="47552" x14ac:dyDescent="0.2"/>
    <row r="47553" x14ac:dyDescent="0.2"/>
    <row r="47554" x14ac:dyDescent="0.2"/>
    <row r="47555" x14ac:dyDescent="0.2"/>
    <row r="47556" x14ac:dyDescent="0.2"/>
    <row r="47557" x14ac:dyDescent="0.2"/>
    <row r="47558" x14ac:dyDescent="0.2"/>
    <row r="47559" x14ac:dyDescent="0.2"/>
    <row r="47560" x14ac:dyDescent="0.2"/>
    <row r="47561" x14ac:dyDescent="0.2"/>
    <row r="47562" x14ac:dyDescent="0.2"/>
    <row r="47563" x14ac:dyDescent="0.2"/>
    <row r="47564" x14ac:dyDescent="0.2"/>
    <row r="47565" x14ac:dyDescent="0.2"/>
    <row r="47566" x14ac:dyDescent="0.2"/>
    <row r="47567" x14ac:dyDescent="0.2"/>
    <row r="47568" x14ac:dyDescent="0.2"/>
    <row r="47569" x14ac:dyDescent="0.2"/>
    <row r="47570" x14ac:dyDescent="0.2"/>
    <row r="47571" x14ac:dyDescent="0.2"/>
    <row r="47572" x14ac:dyDescent="0.2"/>
    <row r="47573" x14ac:dyDescent="0.2"/>
    <row r="47574" x14ac:dyDescent="0.2"/>
    <row r="47575" x14ac:dyDescent="0.2"/>
    <row r="47576" x14ac:dyDescent="0.2"/>
    <row r="47577" x14ac:dyDescent="0.2"/>
    <row r="47578" x14ac:dyDescent="0.2"/>
    <row r="47579" x14ac:dyDescent="0.2"/>
    <row r="47580" x14ac:dyDescent="0.2"/>
    <row r="47581" x14ac:dyDescent="0.2"/>
    <row r="47582" x14ac:dyDescent="0.2"/>
    <row r="47583" x14ac:dyDescent="0.2"/>
    <row r="47584" x14ac:dyDescent="0.2"/>
    <row r="47585" x14ac:dyDescent="0.2"/>
    <row r="47586" x14ac:dyDescent="0.2"/>
    <row r="47587" x14ac:dyDescent="0.2"/>
    <row r="47588" x14ac:dyDescent="0.2"/>
    <row r="47589" x14ac:dyDescent="0.2"/>
    <row r="47590" x14ac:dyDescent="0.2"/>
    <row r="47591" x14ac:dyDescent="0.2"/>
    <row r="47592" x14ac:dyDescent="0.2"/>
    <row r="47593" x14ac:dyDescent="0.2"/>
    <row r="47594" x14ac:dyDescent="0.2"/>
    <row r="47595" x14ac:dyDescent="0.2"/>
    <row r="47596" x14ac:dyDescent="0.2"/>
    <row r="47597" x14ac:dyDescent="0.2"/>
    <row r="47598" x14ac:dyDescent="0.2"/>
    <row r="47599" x14ac:dyDescent="0.2"/>
    <row r="47600" x14ac:dyDescent="0.2"/>
    <row r="47601" x14ac:dyDescent="0.2"/>
    <row r="47602" x14ac:dyDescent="0.2"/>
    <row r="47603" x14ac:dyDescent="0.2"/>
    <row r="47604" x14ac:dyDescent="0.2"/>
    <row r="47605" x14ac:dyDescent="0.2"/>
    <row r="47606" x14ac:dyDescent="0.2"/>
    <row r="47607" x14ac:dyDescent="0.2"/>
    <row r="47608" x14ac:dyDescent="0.2"/>
    <row r="47609" x14ac:dyDescent="0.2"/>
    <row r="47610" x14ac:dyDescent="0.2"/>
    <row r="47611" x14ac:dyDescent="0.2"/>
    <row r="47612" x14ac:dyDescent="0.2"/>
    <row r="47613" x14ac:dyDescent="0.2"/>
    <row r="47614" x14ac:dyDescent="0.2"/>
    <row r="47615" x14ac:dyDescent="0.2"/>
    <row r="47616" x14ac:dyDescent="0.2"/>
    <row r="47617" x14ac:dyDescent="0.2"/>
    <row r="47618" x14ac:dyDescent="0.2"/>
    <row r="47619" x14ac:dyDescent="0.2"/>
    <row r="47620" x14ac:dyDescent="0.2"/>
    <row r="47621" x14ac:dyDescent="0.2"/>
    <row r="47622" x14ac:dyDescent="0.2"/>
    <row r="47623" x14ac:dyDescent="0.2"/>
    <row r="47624" x14ac:dyDescent="0.2"/>
    <row r="47625" x14ac:dyDescent="0.2"/>
    <row r="47626" x14ac:dyDescent="0.2"/>
    <row r="47627" x14ac:dyDescent="0.2"/>
    <row r="47628" x14ac:dyDescent="0.2"/>
    <row r="47629" x14ac:dyDescent="0.2"/>
    <row r="47630" x14ac:dyDescent="0.2"/>
    <row r="47631" x14ac:dyDescent="0.2"/>
    <row r="47632" x14ac:dyDescent="0.2"/>
    <row r="47633" x14ac:dyDescent="0.2"/>
    <row r="47634" x14ac:dyDescent="0.2"/>
    <row r="47635" x14ac:dyDescent="0.2"/>
    <row r="47636" x14ac:dyDescent="0.2"/>
    <row r="47637" x14ac:dyDescent="0.2"/>
    <row r="47638" x14ac:dyDescent="0.2"/>
    <row r="47639" x14ac:dyDescent="0.2"/>
    <row r="47640" x14ac:dyDescent="0.2"/>
    <row r="47641" x14ac:dyDescent="0.2"/>
    <row r="47642" x14ac:dyDescent="0.2"/>
    <row r="47643" x14ac:dyDescent="0.2"/>
    <row r="47644" x14ac:dyDescent="0.2"/>
    <row r="47645" x14ac:dyDescent="0.2"/>
    <row r="47646" x14ac:dyDescent="0.2"/>
    <row r="47647" x14ac:dyDescent="0.2"/>
    <row r="47648" x14ac:dyDescent="0.2"/>
    <row r="47649" x14ac:dyDescent="0.2"/>
    <row r="47650" x14ac:dyDescent="0.2"/>
    <row r="47651" x14ac:dyDescent="0.2"/>
    <row r="47652" x14ac:dyDescent="0.2"/>
    <row r="47653" x14ac:dyDescent="0.2"/>
    <row r="47654" x14ac:dyDescent="0.2"/>
    <row r="47655" x14ac:dyDescent="0.2"/>
    <row r="47656" x14ac:dyDescent="0.2"/>
    <row r="47657" x14ac:dyDescent="0.2"/>
    <row r="47658" x14ac:dyDescent="0.2"/>
    <row r="47659" x14ac:dyDescent="0.2"/>
    <row r="47660" x14ac:dyDescent="0.2"/>
    <row r="47661" x14ac:dyDescent="0.2"/>
    <row r="47662" x14ac:dyDescent="0.2"/>
    <row r="47663" x14ac:dyDescent="0.2"/>
    <row r="47664" x14ac:dyDescent="0.2"/>
    <row r="47665" x14ac:dyDescent="0.2"/>
    <row r="47666" x14ac:dyDescent="0.2"/>
    <row r="47667" x14ac:dyDescent="0.2"/>
    <row r="47668" x14ac:dyDescent="0.2"/>
    <row r="47669" x14ac:dyDescent="0.2"/>
    <row r="47670" x14ac:dyDescent="0.2"/>
    <row r="47671" x14ac:dyDescent="0.2"/>
    <row r="47672" x14ac:dyDescent="0.2"/>
    <row r="47673" x14ac:dyDescent="0.2"/>
    <row r="47674" x14ac:dyDescent="0.2"/>
    <row r="47675" x14ac:dyDescent="0.2"/>
    <row r="47676" x14ac:dyDescent="0.2"/>
    <row r="47677" x14ac:dyDescent="0.2"/>
    <row r="47678" x14ac:dyDescent="0.2"/>
    <row r="47679" x14ac:dyDescent="0.2"/>
    <row r="47680" x14ac:dyDescent="0.2"/>
    <row r="47681" x14ac:dyDescent="0.2"/>
    <row r="47682" x14ac:dyDescent="0.2"/>
    <row r="47683" x14ac:dyDescent="0.2"/>
    <row r="47684" x14ac:dyDescent="0.2"/>
    <row r="47685" x14ac:dyDescent="0.2"/>
    <row r="47686" x14ac:dyDescent="0.2"/>
    <row r="47687" x14ac:dyDescent="0.2"/>
    <row r="47688" x14ac:dyDescent="0.2"/>
    <row r="47689" x14ac:dyDescent="0.2"/>
    <row r="47690" x14ac:dyDescent="0.2"/>
    <row r="47691" x14ac:dyDescent="0.2"/>
    <row r="47692" x14ac:dyDescent="0.2"/>
    <row r="47693" x14ac:dyDescent="0.2"/>
    <row r="47694" x14ac:dyDescent="0.2"/>
    <row r="47695" x14ac:dyDescent="0.2"/>
    <row r="47696" x14ac:dyDescent="0.2"/>
    <row r="47697" x14ac:dyDescent="0.2"/>
    <row r="47698" x14ac:dyDescent="0.2"/>
    <row r="47699" x14ac:dyDescent="0.2"/>
    <row r="47700" x14ac:dyDescent="0.2"/>
    <row r="47701" x14ac:dyDescent="0.2"/>
    <row r="47702" x14ac:dyDescent="0.2"/>
    <row r="47703" x14ac:dyDescent="0.2"/>
    <row r="47704" x14ac:dyDescent="0.2"/>
    <row r="47705" x14ac:dyDescent="0.2"/>
    <row r="47706" x14ac:dyDescent="0.2"/>
    <row r="47707" x14ac:dyDescent="0.2"/>
    <row r="47708" x14ac:dyDescent="0.2"/>
    <row r="47709" x14ac:dyDescent="0.2"/>
    <row r="47710" x14ac:dyDescent="0.2"/>
    <row r="47711" x14ac:dyDescent="0.2"/>
    <row r="47712" x14ac:dyDescent="0.2"/>
    <row r="47713" x14ac:dyDescent="0.2"/>
    <row r="47714" x14ac:dyDescent="0.2"/>
    <row r="47715" x14ac:dyDescent="0.2"/>
    <row r="47716" x14ac:dyDescent="0.2"/>
    <row r="47717" x14ac:dyDescent="0.2"/>
    <row r="47718" x14ac:dyDescent="0.2"/>
    <row r="47719" x14ac:dyDescent="0.2"/>
    <row r="47720" x14ac:dyDescent="0.2"/>
    <row r="47721" x14ac:dyDescent="0.2"/>
    <row r="47722" x14ac:dyDescent="0.2"/>
    <row r="47723" x14ac:dyDescent="0.2"/>
    <row r="47724" x14ac:dyDescent="0.2"/>
    <row r="47725" x14ac:dyDescent="0.2"/>
    <row r="47726" x14ac:dyDescent="0.2"/>
    <row r="47727" x14ac:dyDescent="0.2"/>
    <row r="47728" x14ac:dyDescent="0.2"/>
    <row r="47729" x14ac:dyDescent="0.2"/>
    <row r="47730" x14ac:dyDescent="0.2"/>
    <row r="47731" x14ac:dyDescent="0.2"/>
    <row r="47732" x14ac:dyDescent="0.2"/>
    <row r="47733" x14ac:dyDescent="0.2"/>
    <row r="47734" x14ac:dyDescent="0.2"/>
    <row r="47735" x14ac:dyDescent="0.2"/>
    <row r="47736" x14ac:dyDescent="0.2"/>
    <row r="47737" x14ac:dyDescent="0.2"/>
    <row r="47738" x14ac:dyDescent="0.2"/>
    <row r="47739" x14ac:dyDescent="0.2"/>
    <row r="47740" x14ac:dyDescent="0.2"/>
    <row r="47741" x14ac:dyDescent="0.2"/>
    <row r="47742" x14ac:dyDescent="0.2"/>
    <row r="47743" x14ac:dyDescent="0.2"/>
    <row r="47744" x14ac:dyDescent="0.2"/>
    <row r="47745" x14ac:dyDescent="0.2"/>
    <row r="47746" x14ac:dyDescent="0.2"/>
    <row r="47747" x14ac:dyDescent="0.2"/>
    <row r="47748" x14ac:dyDescent="0.2"/>
    <row r="47749" x14ac:dyDescent="0.2"/>
    <row r="47750" x14ac:dyDescent="0.2"/>
    <row r="47751" x14ac:dyDescent="0.2"/>
    <row r="47752" x14ac:dyDescent="0.2"/>
    <row r="47753" x14ac:dyDescent="0.2"/>
    <row r="47754" x14ac:dyDescent="0.2"/>
    <row r="47755" x14ac:dyDescent="0.2"/>
    <row r="47756" x14ac:dyDescent="0.2"/>
    <row r="47757" x14ac:dyDescent="0.2"/>
    <row r="47758" x14ac:dyDescent="0.2"/>
    <row r="47759" x14ac:dyDescent="0.2"/>
    <row r="47760" x14ac:dyDescent="0.2"/>
    <row r="47761" x14ac:dyDescent="0.2"/>
    <row r="47762" x14ac:dyDescent="0.2"/>
    <row r="47763" x14ac:dyDescent="0.2"/>
    <row r="47764" x14ac:dyDescent="0.2"/>
    <row r="47765" x14ac:dyDescent="0.2"/>
    <row r="47766" x14ac:dyDescent="0.2"/>
    <row r="47767" x14ac:dyDescent="0.2"/>
    <row r="47768" x14ac:dyDescent="0.2"/>
    <row r="47769" x14ac:dyDescent="0.2"/>
    <row r="47770" x14ac:dyDescent="0.2"/>
    <row r="47771" x14ac:dyDescent="0.2"/>
    <row r="47772" x14ac:dyDescent="0.2"/>
    <row r="47773" x14ac:dyDescent="0.2"/>
    <row r="47774" x14ac:dyDescent="0.2"/>
    <row r="47775" x14ac:dyDescent="0.2"/>
    <row r="47776" x14ac:dyDescent="0.2"/>
    <row r="47777" x14ac:dyDescent="0.2"/>
    <row r="47778" x14ac:dyDescent="0.2"/>
    <row r="47779" x14ac:dyDescent="0.2"/>
    <row r="47780" x14ac:dyDescent="0.2"/>
    <row r="47781" x14ac:dyDescent="0.2"/>
    <row r="47782" x14ac:dyDescent="0.2"/>
    <row r="47783" x14ac:dyDescent="0.2"/>
    <row r="47784" x14ac:dyDescent="0.2"/>
    <row r="47785" x14ac:dyDescent="0.2"/>
    <row r="47786" x14ac:dyDescent="0.2"/>
    <row r="47787" x14ac:dyDescent="0.2"/>
    <row r="47788" x14ac:dyDescent="0.2"/>
    <row r="47789" x14ac:dyDescent="0.2"/>
    <row r="47790" x14ac:dyDescent="0.2"/>
    <row r="47791" x14ac:dyDescent="0.2"/>
    <row r="47792" x14ac:dyDescent="0.2"/>
    <row r="47793" x14ac:dyDescent="0.2"/>
    <row r="47794" x14ac:dyDescent="0.2"/>
    <row r="47795" x14ac:dyDescent="0.2"/>
    <row r="47796" x14ac:dyDescent="0.2"/>
    <row r="47797" x14ac:dyDescent="0.2"/>
    <row r="47798" x14ac:dyDescent="0.2"/>
    <row r="47799" x14ac:dyDescent="0.2"/>
    <row r="47800" x14ac:dyDescent="0.2"/>
    <row r="47801" x14ac:dyDescent="0.2"/>
    <row r="47802" x14ac:dyDescent="0.2"/>
    <row r="47803" x14ac:dyDescent="0.2"/>
    <row r="47804" x14ac:dyDescent="0.2"/>
    <row r="47805" x14ac:dyDescent="0.2"/>
    <row r="47806" x14ac:dyDescent="0.2"/>
    <row r="47807" x14ac:dyDescent="0.2"/>
    <row r="47808" x14ac:dyDescent="0.2"/>
    <row r="47809" x14ac:dyDescent="0.2"/>
    <row r="47810" x14ac:dyDescent="0.2"/>
    <row r="47811" x14ac:dyDescent="0.2"/>
    <row r="47812" x14ac:dyDescent="0.2"/>
    <row r="47813" x14ac:dyDescent="0.2"/>
    <row r="47814" x14ac:dyDescent="0.2"/>
    <row r="47815" x14ac:dyDescent="0.2"/>
    <row r="47816" x14ac:dyDescent="0.2"/>
    <row r="47817" x14ac:dyDescent="0.2"/>
    <row r="47818" x14ac:dyDescent="0.2"/>
    <row r="47819" x14ac:dyDescent="0.2"/>
    <row r="47820" x14ac:dyDescent="0.2"/>
    <row r="47821" x14ac:dyDescent="0.2"/>
    <row r="47822" x14ac:dyDescent="0.2"/>
    <row r="47823" x14ac:dyDescent="0.2"/>
    <row r="47824" x14ac:dyDescent="0.2"/>
    <row r="47825" x14ac:dyDescent="0.2"/>
    <row r="47826" x14ac:dyDescent="0.2"/>
    <row r="47827" x14ac:dyDescent="0.2"/>
    <row r="47828" x14ac:dyDescent="0.2"/>
    <row r="47829" x14ac:dyDescent="0.2"/>
    <row r="47830" x14ac:dyDescent="0.2"/>
    <row r="47831" x14ac:dyDescent="0.2"/>
    <row r="47832" x14ac:dyDescent="0.2"/>
    <row r="47833" x14ac:dyDescent="0.2"/>
    <row r="47834" x14ac:dyDescent="0.2"/>
    <row r="47835" x14ac:dyDescent="0.2"/>
    <row r="47836" x14ac:dyDescent="0.2"/>
    <row r="47837" x14ac:dyDescent="0.2"/>
    <row r="47838" x14ac:dyDescent="0.2"/>
    <row r="47839" x14ac:dyDescent="0.2"/>
    <row r="47840" x14ac:dyDescent="0.2"/>
    <row r="47841" x14ac:dyDescent="0.2"/>
    <row r="47842" x14ac:dyDescent="0.2"/>
    <row r="47843" x14ac:dyDescent="0.2"/>
    <row r="47844" x14ac:dyDescent="0.2"/>
    <row r="47845" x14ac:dyDescent="0.2"/>
    <row r="47846" x14ac:dyDescent="0.2"/>
    <row r="47847" x14ac:dyDescent="0.2"/>
    <row r="47848" x14ac:dyDescent="0.2"/>
    <row r="47849" x14ac:dyDescent="0.2"/>
    <row r="47850" x14ac:dyDescent="0.2"/>
    <row r="47851" x14ac:dyDescent="0.2"/>
    <row r="47852" x14ac:dyDescent="0.2"/>
    <row r="47853" x14ac:dyDescent="0.2"/>
    <row r="47854" x14ac:dyDescent="0.2"/>
    <row r="47855" x14ac:dyDescent="0.2"/>
    <row r="47856" x14ac:dyDescent="0.2"/>
    <row r="47857" x14ac:dyDescent="0.2"/>
    <row r="47858" x14ac:dyDescent="0.2"/>
    <row r="47859" x14ac:dyDescent="0.2"/>
    <row r="47860" x14ac:dyDescent="0.2"/>
    <row r="47861" x14ac:dyDescent="0.2"/>
    <row r="47862" x14ac:dyDescent="0.2"/>
    <row r="47863" x14ac:dyDescent="0.2"/>
    <row r="47864" x14ac:dyDescent="0.2"/>
    <row r="47865" x14ac:dyDescent="0.2"/>
    <row r="47866" x14ac:dyDescent="0.2"/>
    <row r="47867" x14ac:dyDescent="0.2"/>
    <row r="47868" x14ac:dyDescent="0.2"/>
    <row r="47869" x14ac:dyDescent="0.2"/>
    <row r="47870" x14ac:dyDescent="0.2"/>
    <row r="47871" x14ac:dyDescent="0.2"/>
    <row r="47872" x14ac:dyDescent="0.2"/>
    <row r="47873" x14ac:dyDescent="0.2"/>
    <row r="47874" x14ac:dyDescent="0.2"/>
    <row r="47875" x14ac:dyDescent="0.2"/>
    <row r="47876" x14ac:dyDescent="0.2"/>
    <row r="47877" x14ac:dyDescent="0.2"/>
    <row r="47878" x14ac:dyDescent="0.2"/>
    <row r="47879" x14ac:dyDescent="0.2"/>
    <row r="47880" x14ac:dyDescent="0.2"/>
    <row r="47881" x14ac:dyDescent="0.2"/>
    <row r="47882" x14ac:dyDescent="0.2"/>
    <row r="47883" x14ac:dyDescent="0.2"/>
    <row r="47884" x14ac:dyDescent="0.2"/>
    <row r="47885" x14ac:dyDescent="0.2"/>
    <row r="47886" x14ac:dyDescent="0.2"/>
    <row r="47887" x14ac:dyDescent="0.2"/>
    <row r="47888" x14ac:dyDescent="0.2"/>
    <row r="47889" x14ac:dyDescent="0.2"/>
    <row r="47890" x14ac:dyDescent="0.2"/>
    <row r="47891" x14ac:dyDescent="0.2"/>
    <row r="47892" x14ac:dyDescent="0.2"/>
    <row r="47893" x14ac:dyDescent="0.2"/>
    <row r="47894" x14ac:dyDescent="0.2"/>
    <row r="47895" x14ac:dyDescent="0.2"/>
    <row r="47896" x14ac:dyDescent="0.2"/>
    <row r="47897" x14ac:dyDescent="0.2"/>
    <row r="47898" x14ac:dyDescent="0.2"/>
    <row r="47899" x14ac:dyDescent="0.2"/>
    <row r="47900" x14ac:dyDescent="0.2"/>
    <row r="47901" x14ac:dyDescent="0.2"/>
    <row r="47902" x14ac:dyDescent="0.2"/>
    <row r="47903" x14ac:dyDescent="0.2"/>
    <row r="47904" x14ac:dyDescent="0.2"/>
    <row r="47905" x14ac:dyDescent="0.2"/>
    <row r="47906" x14ac:dyDescent="0.2"/>
    <row r="47907" x14ac:dyDescent="0.2"/>
    <row r="47908" x14ac:dyDescent="0.2"/>
    <row r="47909" x14ac:dyDescent="0.2"/>
    <row r="47910" x14ac:dyDescent="0.2"/>
    <row r="47911" x14ac:dyDescent="0.2"/>
    <row r="47912" x14ac:dyDescent="0.2"/>
    <row r="47913" x14ac:dyDescent="0.2"/>
    <row r="47914" x14ac:dyDescent="0.2"/>
    <row r="47915" x14ac:dyDescent="0.2"/>
    <row r="47916" x14ac:dyDescent="0.2"/>
    <row r="47917" x14ac:dyDescent="0.2"/>
    <row r="47918" x14ac:dyDescent="0.2"/>
    <row r="47919" x14ac:dyDescent="0.2"/>
    <row r="47920" x14ac:dyDescent="0.2"/>
    <row r="47921" x14ac:dyDescent="0.2"/>
    <row r="47922" x14ac:dyDescent="0.2"/>
    <row r="47923" x14ac:dyDescent="0.2"/>
    <row r="47924" x14ac:dyDescent="0.2"/>
    <row r="47925" x14ac:dyDescent="0.2"/>
    <row r="47926" x14ac:dyDescent="0.2"/>
    <row r="47927" x14ac:dyDescent="0.2"/>
    <row r="47928" x14ac:dyDescent="0.2"/>
    <row r="47929" x14ac:dyDescent="0.2"/>
    <row r="47930" x14ac:dyDescent="0.2"/>
    <row r="47931" x14ac:dyDescent="0.2"/>
    <row r="47932" x14ac:dyDescent="0.2"/>
    <row r="47933" x14ac:dyDescent="0.2"/>
    <row r="47934" x14ac:dyDescent="0.2"/>
    <row r="47935" x14ac:dyDescent="0.2"/>
    <row r="47936" x14ac:dyDescent="0.2"/>
    <row r="47937" x14ac:dyDescent="0.2"/>
    <row r="47938" x14ac:dyDescent="0.2"/>
    <row r="47939" x14ac:dyDescent="0.2"/>
    <row r="47940" x14ac:dyDescent="0.2"/>
    <row r="47941" x14ac:dyDescent="0.2"/>
    <row r="47942" x14ac:dyDescent="0.2"/>
    <row r="47943" x14ac:dyDescent="0.2"/>
    <row r="47944" x14ac:dyDescent="0.2"/>
    <row r="47945" x14ac:dyDescent="0.2"/>
    <row r="47946" x14ac:dyDescent="0.2"/>
    <row r="47947" x14ac:dyDescent="0.2"/>
    <row r="47948" x14ac:dyDescent="0.2"/>
    <row r="47949" x14ac:dyDescent="0.2"/>
    <row r="47950" x14ac:dyDescent="0.2"/>
    <row r="47951" x14ac:dyDescent="0.2"/>
    <row r="47952" x14ac:dyDescent="0.2"/>
    <row r="47953" x14ac:dyDescent="0.2"/>
    <row r="47954" x14ac:dyDescent="0.2"/>
    <row r="47955" x14ac:dyDescent="0.2"/>
    <row r="47956" x14ac:dyDescent="0.2"/>
    <row r="47957" x14ac:dyDescent="0.2"/>
    <row r="47958" x14ac:dyDescent="0.2"/>
    <row r="47959" x14ac:dyDescent="0.2"/>
    <row r="47960" x14ac:dyDescent="0.2"/>
    <row r="47961" x14ac:dyDescent="0.2"/>
    <row r="47962" x14ac:dyDescent="0.2"/>
    <row r="47963" x14ac:dyDescent="0.2"/>
    <row r="47964" x14ac:dyDescent="0.2"/>
    <row r="47965" x14ac:dyDescent="0.2"/>
    <row r="47966" x14ac:dyDescent="0.2"/>
    <row r="47967" x14ac:dyDescent="0.2"/>
    <row r="47968" x14ac:dyDescent="0.2"/>
    <row r="47969" x14ac:dyDescent="0.2"/>
    <row r="47970" x14ac:dyDescent="0.2"/>
    <row r="47971" x14ac:dyDescent="0.2"/>
    <row r="47972" x14ac:dyDescent="0.2"/>
    <row r="47973" x14ac:dyDescent="0.2"/>
    <row r="47974" x14ac:dyDescent="0.2"/>
    <row r="47975" x14ac:dyDescent="0.2"/>
    <row r="47976" x14ac:dyDescent="0.2"/>
    <row r="47977" x14ac:dyDescent="0.2"/>
    <row r="47978" x14ac:dyDescent="0.2"/>
    <row r="47979" x14ac:dyDescent="0.2"/>
    <row r="47980" x14ac:dyDescent="0.2"/>
    <row r="47981" x14ac:dyDescent="0.2"/>
    <row r="47982" x14ac:dyDescent="0.2"/>
    <row r="47983" x14ac:dyDescent="0.2"/>
    <row r="47984" x14ac:dyDescent="0.2"/>
    <row r="47985" x14ac:dyDescent="0.2"/>
    <row r="47986" x14ac:dyDescent="0.2"/>
    <row r="47987" x14ac:dyDescent="0.2"/>
    <row r="47988" x14ac:dyDescent="0.2"/>
    <row r="47989" x14ac:dyDescent="0.2"/>
    <row r="47990" x14ac:dyDescent="0.2"/>
    <row r="47991" x14ac:dyDescent="0.2"/>
    <row r="47992" x14ac:dyDescent="0.2"/>
    <row r="47993" x14ac:dyDescent="0.2"/>
    <row r="47994" x14ac:dyDescent="0.2"/>
    <row r="47995" x14ac:dyDescent="0.2"/>
    <row r="47996" x14ac:dyDescent="0.2"/>
    <row r="47997" x14ac:dyDescent="0.2"/>
    <row r="47998" x14ac:dyDescent="0.2"/>
    <row r="47999" x14ac:dyDescent="0.2"/>
    <row r="48000" x14ac:dyDescent="0.2"/>
    <row r="48001" x14ac:dyDescent="0.2"/>
    <row r="48002" x14ac:dyDescent="0.2"/>
    <row r="48003" x14ac:dyDescent="0.2"/>
    <row r="48004" x14ac:dyDescent="0.2"/>
    <row r="48005" x14ac:dyDescent="0.2"/>
    <row r="48006" x14ac:dyDescent="0.2"/>
    <row r="48007" x14ac:dyDescent="0.2"/>
    <row r="48008" x14ac:dyDescent="0.2"/>
    <row r="48009" x14ac:dyDescent="0.2"/>
    <row r="48010" x14ac:dyDescent="0.2"/>
    <row r="48011" x14ac:dyDescent="0.2"/>
    <row r="48012" x14ac:dyDescent="0.2"/>
    <row r="48013" x14ac:dyDescent="0.2"/>
    <row r="48014" x14ac:dyDescent="0.2"/>
    <row r="48015" x14ac:dyDescent="0.2"/>
    <row r="48016" x14ac:dyDescent="0.2"/>
    <row r="48017" x14ac:dyDescent="0.2"/>
    <row r="48018" x14ac:dyDescent="0.2"/>
    <row r="48019" x14ac:dyDescent="0.2"/>
    <row r="48020" x14ac:dyDescent="0.2"/>
    <row r="48021" x14ac:dyDescent="0.2"/>
    <row r="48022" x14ac:dyDescent="0.2"/>
    <row r="48023" x14ac:dyDescent="0.2"/>
    <row r="48024" x14ac:dyDescent="0.2"/>
    <row r="48025" x14ac:dyDescent="0.2"/>
    <row r="48026" x14ac:dyDescent="0.2"/>
    <row r="48027" x14ac:dyDescent="0.2"/>
    <row r="48028" x14ac:dyDescent="0.2"/>
    <row r="48029" x14ac:dyDescent="0.2"/>
    <row r="48030" x14ac:dyDescent="0.2"/>
    <row r="48031" x14ac:dyDescent="0.2"/>
    <row r="48032" x14ac:dyDescent="0.2"/>
    <row r="48033" x14ac:dyDescent="0.2"/>
    <row r="48034" x14ac:dyDescent="0.2"/>
    <row r="48035" x14ac:dyDescent="0.2"/>
    <row r="48036" x14ac:dyDescent="0.2"/>
    <row r="48037" x14ac:dyDescent="0.2"/>
    <row r="48038" x14ac:dyDescent="0.2"/>
    <row r="48039" x14ac:dyDescent="0.2"/>
    <row r="48040" x14ac:dyDescent="0.2"/>
    <row r="48041" x14ac:dyDescent="0.2"/>
    <row r="48042" x14ac:dyDescent="0.2"/>
    <row r="48043" x14ac:dyDescent="0.2"/>
    <row r="48044" x14ac:dyDescent="0.2"/>
    <row r="48045" x14ac:dyDescent="0.2"/>
    <row r="48046" x14ac:dyDescent="0.2"/>
    <row r="48047" x14ac:dyDescent="0.2"/>
    <row r="48048" x14ac:dyDescent="0.2"/>
    <row r="48049" x14ac:dyDescent="0.2"/>
    <row r="48050" x14ac:dyDescent="0.2"/>
    <row r="48051" x14ac:dyDescent="0.2"/>
    <row r="48052" x14ac:dyDescent="0.2"/>
    <row r="48053" x14ac:dyDescent="0.2"/>
    <row r="48054" x14ac:dyDescent="0.2"/>
    <row r="48055" x14ac:dyDescent="0.2"/>
    <row r="48056" x14ac:dyDescent="0.2"/>
    <row r="48057" x14ac:dyDescent="0.2"/>
    <row r="48058" x14ac:dyDescent="0.2"/>
    <row r="48059" x14ac:dyDescent="0.2"/>
    <row r="48060" x14ac:dyDescent="0.2"/>
    <row r="48061" x14ac:dyDescent="0.2"/>
    <row r="48062" x14ac:dyDescent="0.2"/>
    <row r="48063" x14ac:dyDescent="0.2"/>
    <row r="48064" x14ac:dyDescent="0.2"/>
    <row r="48065" x14ac:dyDescent="0.2"/>
    <row r="48066" x14ac:dyDescent="0.2"/>
    <row r="48067" x14ac:dyDescent="0.2"/>
    <row r="48068" x14ac:dyDescent="0.2"/>
    <row r="48069" x14ac:dyDescent="0.2"/>
    <row r="48070" x14ac:dyDescent="0.2"/>
    <row r="48071" x14ac:dyDescent="0.2"/>
    <row r="48072" x14ac:dyDescent="0.2"/>
    <row r="48073" x14ac:dyDescent="0.2"/>
    <row r="48074" x14ac:dyDescent="0.2"/>
    <row r="48075" x14ac:dyDescent="0.2"/>
    <row r="48076" x14ac:dyDescent="0.2"/>
    <row r="48077" x14ac:dyDescent="0.2"/>
    <row r="48078" x14ac:dyDescent="0.2"/>
    <row r="48079" x14ac:dyDescent="0.2"/>
    <row r="48080" x14ac:dyDescent="0.2"/>
    <row r="48081" x14ac:dyDescent="0.2"/>
    <row r="48082" x14ac:dyDescent="0.2"/>
    <row r="48083" x14ac:dyDescent="0.2"/>
    <row r="48084" x14ac:dyDescent="0.2"/>
    <row r="48085" x14ac:dyDescent="0.2"/>
    <row r="48086" x14ac:dyDescent="0.2"/>
    <row r="48087" x14ac:dyDescent="0.2"/>
    <row r="48088" x14ac:dyDescent="0.2"/>
    <row r="48089" x14ac:dyDescent="0.2"/>
    <row r="48090" x14ac:dyDescent="0.2"/>
    <row r="48091" x14ac:dyDescent="0.2"/>
    <row r="48092" x14ac:dyDescent="0.2"/>
    <row r="48093" x14ac:dyDescent="0.2"/>
    <row r="48094" x14ac:dyDescent="0.2"/>
    <row r="48095" x14ac:dyDescent="0.2"/>
    <row r="48096" x14ac:dyDescent="0.2"/>
    <row r="48097" x14ac:dyDescent="0.2"/>
    <row r="48098" x14ac:dyDescent="0.2"/>
    <row r="48099" x14ac:dyDescent="0.2"/>
    <row r="48100" x14ac:dyDescent="0.2"/>
    <row r="48101" x14ac:dyDescent="0.2"/>
    <row r="48102" x14ac:dyDescent="0.2"/>
    <row r="48103" x14ac:dyDescent="0.2"/>
    <row r="48104" x14ac:dyDescent="0.2"/>
    <row r="48105" x14ac:dyDescent="0.2"/>
    <row r="48106" x14ac:dyDescent="0.2"/>
    <row r="48107" x14ac:dyDescent="0.2"/>
    <row r="48108" x14ac:dyDescent="0.2"/>
    <row r="48109" x14ac:dyDescent="0.2"/>
    <row r="48110" x14ac:dyDescent="0.2"/>
    <row r="48111" x14ac:dyDescent="0.2"/>
    <row r="48112" x14ac:dyDescent="0.2"/>
    <row r="48113" x14ac:dyDescent="0.2"/>
    <row r="48114" x14ac:dyDescent="0.2"/>
    <row r="48115" x14ac:dyDescent="0.2"/>
    <row r="48116" x14ac:dyDescent="0.2"/>
    <row r="48117" x14ac:dyDescent="0.2"/>
    <row r="48118" x14ac:dyDescent="0.2"/>
    <row r="48119" x14ac:dyDescent="0.2"/>
    <row r="48120" x14ac:dyDescent="0.2"/>
    <row r="48121" x14ac:dyDescent="0.2"/>
    <row r="48122" x14ac:dyDescent="0.2"/>
    <row r="48123" x14ac:dyDescent="0.2"/>
    <row r="48124" x14ac:dyDescent="0.2"/>
    <row r="48125" x14ac:dyDescent="0.2"/>
    <row r="48126" x14ac:dyDescent="0.2"/>
    <row r="48127" x14ac:dyDescent="0.2"/>
    <row r="48128" x14ac:dyDescent="0.2"/>
    <row r="48129" x14ac:dyDescent="0.2"/>
    <row r="48130" x14ac:dyDescent="0.2"/>
    <row r="48131" x14ac:dyDescent="0.2"/>
    <row r="48132" x14ac:dyDescent="0.2"/>
    <row r="48133" x14ac:dyDescent="0.2"/>
    <row r="48134" x14ac:dyDescent="0.2"/>
    <row r="48135" x14ac:dyDescent="0.2"/>
    <row r="48136" x14ac:dyDescent="0.2"/>
    <row r="48137" x14ac:dyDescent="0.2"/>
    <row r="48138" x14ac:dyDescent="0.2"/>
    <row r="48139" x14ac:dyDescent="0.2"/>
    <row r="48140" x14ac:dyDescent="0.2"/>
    <row r="48141" x14ac:dyDescent="0.2"/>
    <row r="48142" x14ac:dyDescent="0.2"/>
    <row r="48143" x14ac:dyDescent="0.2"/>
    <row r="48144" x14ac:dyDescent="0.2"/>
    <row r="48145" x14ac:dyDescent="0.2"/>
    <row r="48146" x14ac:dyDescent="0.2"/>
    <row r="48147" x14ac:dyDescent="0.2"/>
    <row r="48148" x14ac:dyDescent="0.2"/>
    <row r="48149" x14ac:dyDescent="0.2"/>
    <row r="48150" x14ac:dyDescent="0.2"/>
    <row r="48151" x14ac:dyDescent="0.2"/>
    <row r="48152" x14ac:dyDescent="0.2"/>
    <row r="48153" x14ac:dyDescent="0.2"/>
    <row r="48154" x14ac:dyDescent="0.2"/>
    <row r="48155" x14ac:dyDescent="0.2"/>
    <row r="48156" x14ac:dyDescent="0.2"/>
    <row r="48157" x14ac:dyDescent="0.2"/>
    <row r="48158" x14ac:dyDescent="0.2"/>
    <row r="48159" x14ac:dyDescent="0.2"/>
    <row r="48160" x14ac:dyDescent="0.2"/>
    <row r="48161" x14ac:dyDescent="0.2"/>
    <row r="48162" x14ac:dyDescent="0.2"/>
    <row r="48163" x14ac:dyDescent="0.2"/>
    <row r="48164" x14ac:dyDescent="0.2"/>
    <row r="48165" x14ac:dyDescent="0.2"/>
    <row r="48166" x14ac:dyDescent="0.2"/>
    <row r="48167" x14ac:dyDescent="0.2"/>
    <row r="48168" x14ac:dyDescent="0.2"/>
    <row r="48169" x14ac:dyDescent="0.2"/>
    <row r="48170" x14ac:dyDescent="0.2"/>
    <row r="48171" x14ac:dyDescent="0.2"/>
    <row r="48172" x14ac:dyDescent="0.2"/>
    <row r="48173" x14ac:dyDescent="0.2"/>
    <row r="48174" x14ac:dyDescent="0.2"/>
    <row r="48175" x14ac:dyDescent="0.2"/>
    <row r="48176" x14ac:dyDescent="0.2"/>
    <row r="48177" x14ac:dyDescent="0.2"/>
    <row r="48178" x14ac:dyDescent="0.2"/>
    <row r="48179" x14ac:dyDescent="0.2"/>
    <row r="48180" x14ac:dyDescent="0.2"/>
    <row r="48181" x14ac:dyDescent="0.2"/>
    <row r="48182" x14ac:dyDescent="0.2"/>
    <row r="48183" x14ac:dyDescent="0.2"/>
    <row r="48184" x14ac:dyDescent="0.2"/>
    <row r="48185" x14ac:dyDescent="0.2"/>
    <row r="48186" x14ac:dyDescent="0.2"/>
    <row r="48187" x14ac:dyDescent="0.2"/>
    <row r="48188" x14ac:dyDescent="0.2"/>
    <row r="48189" x14ac:dyDescent="0.2"/>
    <row r="48190" x14ac:dyDescent="0.2"/>
    <row r="48191" x14ac:dyDescent="0.2"/>
    <row r="48192" x14ac:dyDescent="0.2"/>
    <row r="48193" x14ac:dyDescent="0.2"/>
    <row r="48194" x14ac:dyDescent="0.2"/>
    <row r="48195" x14ac:dyDescent="0.2"/>
    <row r="48196" x14ac:dyDescent="0.2"/>
    <row r="48197" x14ac:dyDescent="0.2"/>
    <row r="48198" x14ac:dyDescent="0.2"/>
    <row r="48199" x14ac:dyDescent="0.2"/>
    <row r="48200" x14ac:dyDescent="0.2"/>
    <row r="48201" x14ac:dyDescent="0.2"/>
    <row r="48202" x14ac:dyDescent="0.2"/>
    <row r="48203" x14ac:dyDescent="0.2"/>
    <row r="48204" x14ac:dyDescent="0.2"/>
    <row r="48205" x14ac:dyDescent="0.2"/>
    <row r="48206" x14ac:dyDescent="0.2"/>
    <row r="48207" x14ac:dyDescent="0.2"/>
    <row r="48208" x14ac:dyDescent="0.2"/>
    <row r="48209" x14ac:dyDescent="0.2"/>
    <row r="48210" x14ac:dyDescent="0.2"/>
    <row r="48211" x14ac:dyDescent="0.2"/>
    <row r="48212" x14ac:dyDescent="0.2"/>
    <row r="48213" x14ac:dyDescent="0.2"/>
    <row r="48214" x14ac:dyDescent="0.2"/>
    <row r="48215" x14ac:dyDescent="0.2"/>
    <row r="48216" x14ac:dyDescent="0.2"/>
    <row r="48217" x14ac:dyDescent="0.2"/>
    <row r="48218" x14ac:dyDescent="0.2"/>
    <row r="48219" x14ac:dyDescent="0.2"/>
    <row r="48220" x14ac:dyDescent="0.2"/>
    <row r="48221" x14ac:dyDescent="0.2"/>
    <row r="48222" x14ac:dyDescent="0.2"/>
    <row r="48223" x14ac:dyDescent="0.2"/>
    <row r="48224" x14ac:dyDescent="0.2"/>
    <row r="48225" x14ac:dyDescent="0.2"/>
    <row r="48226" x14ac:dyDescent="0.2"/>
    <row r="48227" x14ac:dyDescent="0.2"/>
    <row r="48228" x14ac:dyDescent="0.2"/>
    <row r="48229" x14ac:dyDescent="0.2"/>
    <row r="48230" x14ac:dyDescent="0.2"/>
    <row r="48231" x14ac:dyDescent="0.2"/>
    <row r="48232" x14ac:dyDescent="0.2"/>
    <row r="48233" x14ac:dyDescent="0.2"/>
    <row r="48234" x14ac:dyDescent="0.2"/>
    <row r="48235" x14ac:dyDescent="0.2"/>
    <row r="48236" x14ac:dyDescent="0.2"/>
    <row r="48237" x14ac:dyDescent="0.2"/>
    <row r="48238" x14ac:dyDescent="0.2"/>
    <row r="48239" x14ac:dyDescent="0.2"/>
    <row r="48240" x14ac:dyDescent="0.2"/>
    <row r="48241" x14ac:dyDescent="0.2"/>
    <row r="48242" x14ac:dyDescent="0.2"/>
    <row r="48243" x14ac:dyDescent="0.2"/>
    <row r="48244" x14ac:dyDescent="0.2"/>
    <row r="48245" x14ac:dyDescent="0.2"/>
    <row r="48246" x14ac:dyDescent="0.2"/>
    <row r="48247" x14ac:dyDescent="0.2"/>
    <row r="48248" x14ac:dyDescent="0.2"/>
    <row r="48249" x14ac:dyDescent="0.2"/>
    <row r="48250" x14ac:dyDescent="0.2"/>
    <row r="48251" x14ac:dyDescent="0.2"/>
    <row r="48252" x14ac:dyDescent="0.2"/>
    <row r="48253" x14ac:dyDescent="0.2"/>
    <row r="48254" x14ac:dyDescent="0.2"/>
    <row r="48255" x14ac:dyDescent="0.2"/>
    <row r="48256" x14ac:dyDescent="0.2"/>
    <row r="48257" x14ac:dyDescent="0.2"/>
    <row r="48258" x14ac:dyDescent="0.2"/>
    <row r="48259" x14ac:dyDescent="0.2"/>
    <row r="48260" x14ac:dyDescent="0.2"/>
    <row r="48261" x14ac:dyDescent="0.2"/>
    <row r="48262" x14ac:dyDescent="0.2"/>
    <row r="48263" x14ac:dyDescent="0.2"/>
    <row r="48264" x14ac:dyDescent="0.2"/>
    <row r="48265" x14ac:dyDescent="0.2"/>
    <row r="48266" x14ac:dyDescent="0.2"/>
    <row r="48267" x14ac:dyDescent="0.2"/>
    <row r="48268" x14ac:dyDescent="0.2"/>
    <row r="48269" x14ac:dyDescent="0.2"/>
    <row r="48270" x14ac:dyDescent="0.2"/>
    <row r="48271" x14ac:dyDescent="0.2"/>
    <row r="48272" x14ac:dyDescent="0.2"/>
    <row r="48273" x14ac:dyDescent="0.2"/>
    <row r="48274" x14ac:dyDescent="0.2"/>
    <row r="48275" x14ac:dyDescent="0.2"/>
    <row r="48276" x14ac:dyDescent="0.2"/>
    <row r="48277" x14ac:dyDescent="0.2"/>
    <row r="48278" x14ac:dyDescent="0.2"/>
    <row r="48279" x14ac:dyDescent="0.2"/>
    <row r="48280" x14ac:dyDescent="0.2"/>
    <row r="48281" x14ac:dyDescent="0.2"/>
    <row r="48282" x14ac:dyDescent="0.2"/>
    <row r="48283" x14ac:dyDescent="0.2"/>
    <row r="48284" x14ac:dyDescent="0.2"/>
    <row r="48285" x14ac:dyDescent="0.2"/>
    <row r="48286" x14ac:dyDescent="0.2"/>
    <row r="48287" x14ac:dyDescent="0.2"/>
    <row r="48288" x14ac:dyDescent="0.2"/>
    <row r="48289" x14ac:dyDescent="0.2"/>
    <row r="48290" x14ac:dyDescent="0.2"/>
    <row r="48291" x14ac:dyDescent="0.2"/>
    <row r="48292" x14ac:dyDescent="0.2"/>
    <row r="48293" x14ac:dyDescent="0.2"/>
    <row r="48294" x14ac:dyDescent="0.2"/>
    <row r="48295" x14ac:dyDescent="0.2"/>
    <row r="48296" x14ac:dyDescent="0.2"/>
    <row r="48297" x14ac:dyDescent="0.2"/>
    <row r="48298" x14ac:dyDescent="0.2"/>
    <row r="48299" x14ac:dyDescent="0.2"/>
    <row r="48300" x14ac:dyDescent="0.2"/>
    <row r="48301" x14ac:dyDescent="0.2"/>
    <row r="48302" x14ac:dyDescent="0.2"/>
    <row r="48303" x14ac:dyDescent="0.2"/>
    <row r="48304" x14ac:dyDescent="0.2"/>
    <row r="48305" x14ac:dyDescent="0.2"/>
    <row r="48306" x14ac:dyDescent="0.2"/>
    <row r="48307" x14ac:dyDescent="0.2"/>
    <row r="48308" x14ac:dyDescent="0.2"/>
    <row r="48309" x14ac:dyDescent="0.2"/>
    <row r="48310" x14ac:dyDescent="0.2"/>
    <row r="48311" x14ac:dyDescent="0.2"/>
    <row r="48312" x14ac:dyDescent="0.2"/>
    <row r="48313" x14ac:dyDescent="0.2"/>
    <row r="48314" x14ac:dyDescent="0.2"/>
    <row r="48315" x14ac:dyDescent="0.2"/>
    <row r="48316" x14ac:dyDescent="0.2"/>
    <row r="48317" x14ac:dyDescent="0.2"/>
    <row r="48318" x14ac:dyDescent="0.2"/>
    <row r="48319" x14ac:dyDescent="0.2"/>
    <row r="48320" x14ac:dyDescent="0.2"/>
    <row r="48321" x14ac:dyDescent="0.2"/>
    <row r="48322" x14ac:dyDescent="0.2"/>
    <row r="48323" x14ac:dyDescent="0.2"/>
    <row r="48324" x14ac:dyDescent="0.2"/>
    <row r="48325" x14ac:dyDescent="0.2"/>
    <row r="48326" x14ac:dyDescent="0.2"/>
    <row r="48327" x14ac:dyDescent="0.2"/>
    <row r="48328" x14ac:dyDescent="0.2"/>
    <row r="48329" x14ac:dyDescent="0.2"/>
    <row r="48330" x14ac:dyDescent="0.2"/>
    <row r="48331" x14ac:dyDescent="0.2"/>
    <row r="48332" x14ac:dyDescent="0.2"/>
    <row r="48333" x14ac:dyDescent="0.2"/>
    <row r="48334" x14ac:dyDescent="0.2"/>
    <row r="48335" x14ac:dyDescent="0.2"/>
    <row r="48336" x14ac:dyDescent="0.2"/>
    <row r="48337" x14ac:dyDescent="0.2"/>
    <row r="48338" x14ac:dyDescent="0.2"/>
    <row r="48339" x14ac:dyDescent="0.2"/>
    <row r="48340" x14ac:dyDescent="0.2"/>
    <row r="48341" x14ac:dyDescent="0.2"/>
    <row r="48342" x14ac:dyDescent="0.2"/>
    <row r="48343" x14ac:dyDescent="0.2"/>
    <row r="48344" x14ac:dyDescent="0.2"/>
    <row r="48345" x14ac:dyDescent="0.2"/>
    <row r="48346" x14ac:dyDescent="0.2"/>
    <row r="48347" x14ac:dyDescent="0.2"/>
    <row r="48348" x14ac:dyDescent="0.2"/>
    <row r="48349" x14ac:dyDescent="0.2"/>
    <row r="48350" x14ac:dyDescent="0.2"/>
    <row r="48351" x14ac:dyDescent="0.2"/>
    <row r="48352" x14ac:dyDescent="0.2"/>
    <row r="48353" x14ac:dyDescent="0.2"/>
    <row r="48354" x14ac:dyDescent="0.2"/>
    <row r="48355" x14ac:dyDescent="0.2"/>
    <row r="48356" x14ac:dyDescent="0.2"/>
    <row r="48357" x14ac:dyDescent="0.2"/>
    <row r="48358" x14ac:dyDescent="0.2"/>
    <row r="48359" x14ac:dyDescent="0.2"/>
    <row r="48360" x14ac:dyDescent="0.2"/>
    <row r="48361" x14ac:dyDescent="0.2"/>
    <row r="48362" x14ac:dyDescent="0.2"/>
    <row r="48363" x14ac:dyDescent="0.2"/>
    <row r="48364" x14ac:dyDescent="0.2"/>
    <row r="48365" x14ac:dyDescent="0.2"/>
    <row r="48366" x14ac:dyDescent="0.2"/>
    <row r="48367" x14ac:dyDescent="0.2"/>
    <row r="48368" x14ac:dyDescent="0.2"/>
    <row r="48369" x14ac:dyDescent="0.2"/>
    <row r="48370" x14ac:dyDescent="0.2"/>
    <row r="48371" x14ac:dyDescent="0.2"/>
    <row r="48372" x14ac:dyDescent="0.2"/>
    <row r="48373" x14ac:dyDescent="0.2"/>
    <row r="48374" x14ac:dyDescent="0.2"/>
    <row r="48375" x14ac:dyDescent="0.2"/>
    <row r="48376" x14ac:dyDescent="0.2"/>
    <row r="48377" x14ac:dyDescent="0.2"/>
    <row r="48378" x14ac:dyDescent="0.2"/>
    <row r="48379" x14ac:dyDescent="0.2"/>
    <row r="48380" x14ac:dyDescent="0.2"/>
    <row r="48381" x14ac:dyDescent="0.2"/>
    <row r="48382" x14ac:dyDescent="0.2"/>
    <row r="48383" x14ac:dyDescent="0.2"/>
    <row r="48384" x14ac:dyDescent="0.2"/>
    <row r="48385" x14ac:dyDescent="0.2"/>
    <row r="48386" x14ac:dyDescent="0.2"/>
    <row r="48387" x14ac:dyDescent="0.2"/>
    <row r="48388" x14ac:dyDescent="0.2"/>
    <row r="48389" x14ac:dyDescent="0.2"/>
    <row r="48390" x14ac:dyDescent="0.2"/>
    <row r="48391" x14ac:dyDescent="0.2"/>
    <row r="48392" x14ac:dyDescent="0.2"/>
    <row r="48393" x14ac:dyDescent="0.2"/>
    <row r="48394" x14ac:dyDescent="0.2"/>
    <row r="48395" x14ac:dyDescent="0.2"/>
    <row r="48396" x14ac:dyDescent="0.2"/>
    <row r="48397" x14ac:dyDescent="0.2"/>
    <row r="48398" x14ac:dyDescent="0.2"/>
    <row r="48399" x14ac:dyDescent="0.2"/>
    <row r="48400" x14ac:dyDescent="0.2"/>
    <row r="48401" x14ac:dyDescent="0.2"/>
    <row r="48402" x14ac:dyDescent="0.2"/>
    <row r="48403" x14ac:dyDescent="0.2"/>
    <row r="48404" x14ac:dyDescent="0.2"/>
    <row r="48405" x14ac:dyDescent="0.2"/>
    <row r="48406" x14ac:dyDescent="0.2"/>
    <row r="48407" x14ac:dyDescent="0.2"/>
    <row r="48408" x14ac:dyDescent="0.2"/>
    <row r="48409" x14ac:dyDescent="0.2"/>
    <row r="48410" x14ac:dyDescent="0.2"/>
    <row r="48411" x14ac:dyDescent="0.2"/>
    <row r="48412" x14ac:dyDescent="0.2"/>
    <row r="48413" x14ac:dyDescent="0.2"/>
    <row r="48414" x14ac:dyDescent="0.2"/>
    <row r="48415" x14ac:dyDescent="0.2"/>
    <row r="48416" x14ac:dyDescent="0.2"/>
    <row r="48417" x14ac:dyDescent="0.2"/>
    <row r="48418" x14ac:dyDescent="0.2"/>
    <row r="48419" x14ac:dyDescent="0.2"/>
    <row r="48420" x14ac:dyDescent="0.2"/>
    <row r="48421" x14ac:dyDescent="0.2"/>
    <row r="48422" x14ac:dyDescent="0.2"/>
    <row r="48423" x14ac:dyDescent="0.2"/>
    <row r="48424" x14ac:dyDescent="0.2"/>
    <row r="48425" x14ac:dyDescent="0.2"/>
    <row r="48426" x14ac:dyDescent="0.2"/>
    <row r="48427" x14ac:dyDescent="0.2"/>
    <row r="48428" x14ac:dyDescent="0.2"/>
    <row r="48429" x14ac:dyDescent="0.2"/>
    <row r="48430" x14ac:dyDescent="0.2"/>
    <row r="48431" x14ac:dyDescent="0.2"/>
    <row r="48432" x14ac:dyDescent="0.2"/>
    <row r="48433" x14ac:dyDescent="0.2"/>
    <row r="48434" x14ac:dyDescent="0.2"/>
    <row r="48435" x14ac:dyDescent="0.2"/>
    <row r="48436" x14ac:dyDescent="0.2"/>
    <row r="48437" x14ac:dyDescent="0.2"/>
    <row r="48438" x14ac:dyDescent="0.2"/>
    <row r="48439" x14ac:dyDescent="0.2"/>
    <row r="48440" x14ac:dyDescent="0.2"/>
    <row r="48441" x14ac:dyDescent="0.2"/>
    <row r="48442" x14ac:dyDescent="0.2"/>
    <row r="48443" x14ac:dyDescent="0.2"/>
    <row r="48444" x14ac:dyDescent="0.2"/>
    <row r="48445" x14ac:dyDescent="0.2"/>
    <row r="48446" x14ac:dyDescent="0.2"/>
    <row r="48447" x14ac:dyDescent="0.2"/>
    <row r="48448" x14ac:dyDescent="0.2"/>
    <row r="48449" x14ac:dyDescent="0.2"/>
    <row r="48450" x14ac:dyDescent="0.2"/>
    <row r="48451" x14ac:dyDescent="0.2"/>
    <row r="48452" x14ac:dyDescent="0.2"/>
    <row r="48453" x14ac:dyDescent="0.2"/>
    <row r="48454" x14ac:dyDescent="0.2"/>
    <row r="48455" x14ac:dyDescent="0.2"/>
    <row r="48456" x14ac:dyDescent="0.2"/>
    <row r="48457" x14ac:dyDescent="0.2"/>
    <row r="48458" x14ac:dyDescent="0.2"/>
    <row r="48459" x14ac:dyDescent="0.2"/>
    <row r="48460" x14ac:dyDescent="0.2"/>
    <row r="48461" x14ac:dyDescent="0.2"/>
    <row r="48462" x14ac:dyDescent="0.2"/>
    <row r="48463" x14ac:dyDescent="0.2"/>
    <row r="48464" x14ac:dyDescent="0.2"/>
    <row r="48465" x14ac:dyDescent="0.2"/>
    <row r="48466" x14ac:dyDescent="0.2"/>
    <row r="48467" x14ac:dyDescent="0.2"/>
    <row r="48468" x14ac:dyDescent="0.2"/>
    <row r="48469" x14ac:dyDescent="0.2"/>
    <row r="48470" x14ac:dyDescent="0.2"/>
    <row r="48471" x14ac:dyDescent="0.2"/>
    <row r="48472" x14ac:dyDescent="0.2"/>
    <row r="48473" x14ac:dyDescent="0.2"/>
    <row r="48474" x14ac:dyDescent="0.2"/>
    <row r="48475" x14ac:dyDescent="0.2"/>
    <row r="48476" x14ac:dyDescent="0.2"/>
    <row r="48477" x14ac:dyDescent="0.2"/>
    <row r="48478" x14ac:dyDescent="0.2"/>
    <row r="48479" x14ac:dyDescent="0.2"/>
    <row r="48480" x14ac:dyDescent="0.2"/>
    <row r="48481" x14ac:dyDescent="0.2"/>
    <row r="48482" x14ac:dyDescent="0.2"/>
    <row r="48483" x14ac:dyDescent="0.2"/>
    <row r="48484" x14ac:dyDescent="0.2"/>
    <row r="48485" x14ac:dyDescent="0.2"/>
    <row r="48486" x14ac:dyDescent="0.2"/>
    <row r="48487" x14ac:dyDescent="0.2"/>
    <row r="48488" x14ac:dyDescent="0.2"/>
    <row r="48489" x14ac:dyDescent="0.2"/>
    <row r="48490" x14ac:dyDescent="0.2"/>
    <row r="48491" x14ac:dyDescent="0.2"/>
    <row r="48492" x14ac:dyDescent="0.2"/>
    <row r="48493" x14ac:dyDescent="0.2"/>
    <row r="48494" x14ac:dyDescent="0.2"/>
    <row r="48495" x14ac:dyDescent="0.2"/>
    <row r="48496" x14ac:dyDescent="0.2"/>
    <row r="48497" x14ac:dyDescent="0.2"/>
    <row r="48498" x14ac:dyDescent="0.2"/>
    <row r="48499" x14ac:dyDescent="0.2"/>
    <row r="48500" x14ac:dyDescent="0.2"/>
    <row r="48501" x14ac:dyDescent="0.2"/>
    <row r="48502" x14ac:dyDescent="0.2"/>
    <row r="48503" x14ac:dyDescent="0.2"/>
    <row r="48504" x14ac:dyDescent="0.2"/>
    <row r="48505" x14ac:dyDescent="0.2"/>
    <row r="48506" x14ac:dyDescent="0.2"/>
    <row r="48507" x14ac:dyDescent="0.2"/>
    <row r="48508" x14ac:dyDescent="0.2"/>
    <row r="48509" x14ac:dyDescent="0.2"/>
    <row r="48510" x14ac:dyDescent="0.2"/>
    <row r="48511" x14ac:dyDescent="0.2"/>
    <row r="48512" x14ac:dyDescent="0.2"/>
    <row r="48513" x14ac:dyDescent="0.2"/>
    <row r="48514" x14ac:dyDescent="0.2"/>
    <row r="48515" x14ac:dyDescent="0.2"/>
    <row r="48516" x14ac:dyDescent="0.2"/>
    <row r="48517" x14ac:dyDescent="0.2"/>
    <row r="48518" x14ac:dyDescent="0.2"/>
    <row r="48519" x14ac:dyDescent="0.2"/>
    <row r="48520" x14ac:dyDescent="0.2"/>
    <row r="48521" x14ac:dyDescent="0.2"/>
    <row r="48522" x14ac:dyDescent="0.2"/>
    <row r="48523" x14ac:dyDescent="0.2"/>
    <row r="48524" x14ac:dyDescent="0.2"/>
    <row r="48525" x14ac:dyDescent="0.2"/>
    <row r="48526" x14ac:dyDescent="0.2"/>
    <row r="48527" x14ac:dyDescent="0.2"/>
    <row r="48528" x14ac:dyDescent="0.2"/>
    <row r="48529" x14ac:dyDescent="0.2"/>
    <row r="48530" x14ac:dyDescent="0.2"/>
    <row r="48531" x14ac:dyDescent="0.2"/>
    <row r="48532" x14ac:dyDescent="0.2"/>
    <row r="48533" x14ac:dyDescent="0.2"/>
    <row r="48534" x14ac:dyDescent="0.2"/>
    <row r="48535" x14ac:dyDescent="0.2"/>
    <row r="48536" x14ac:dyDescent="0.2"/>
    <row r="48537" x14ac:dyDescent="0.2"/>
    <row r="48538" x14ac:dyDescent="0.2"/>
    <row r="48539" x14ac:dyDescent="0.2"/>
    <row r="48540" x14ac:dyDescent="0.2"/>
    <row r="48541" x14ac:dyDescent="0.2"/>
    <row r="48542" x14ac:dyDescent="0.2"/>
    <row r="48543" x14ac:dyDescent="0.2"/>
    <row r="48544" x14ac:dyDescent="0.2"/>
    <row r="48545" x14ac:dyDescent="0.2"/>
    <row r="48546" x14ac:dyDescent="0.2"/>
    <row r="48547" x14ac:dyDescent="0.2"/>
    <row r="48548" x14ac:dyDescent="0.2"/>
    <row r="48549" x14ac:dyDescent="0.2"/>
    <row r="48550" x14ac:dyDescent="0.2"/>
    <row r="48551" x14ac:dyDescent="0.2"/>
    <row r="48552" x14ac:dyDescent="0.2"/>
    <row r="48553" x14ac:dyDescent="0.2"/>
    <row r="48554" x14ac:dyDescent="0.2"/>
    <row r="48555" x14ac:dyDescent="0.2"/>
    <row r="48556" x14ac:dyDescent="0.2"/>
    <row r="48557" x14ac:dyDescent="0.2"/>
    <row r="48558" x14ac:dyDescent="0.2"/>
    <row r="48559" x14ac:dyDescent="0.2"/>
    <row r="48560" x14ac:dyDescent="0.2"/>
    <row r="48561" x14ac:dyDescent="0.2"/>
    <row r="48562" x14ac:dyDescent="0.2"/>
    <row r="48563" x14ac:dyDescent="0.2"/>
    <row r="48564" x14ac:dyDescent="0.2"/>
    <row r="48565" x14ac:dyDescent="0.2"/>
    <row r="48566" x14ac:dyDescent="0.2"/>
    <row r="48567" x14ac:dyDescent="0.2"/>
    <row r="48568" x14ac:dyDescent="0.2"/>
    <row r="48569" x14ac:dyDescent="0.2"/>
    <row r="48570" x14ac:dyDescent="0.2"/>
    <row r="48571" x14ac:dyDescent="0.2"/>
    <row r="48572" x14ac:dyDescent="0.2"/>
    <row r="48573" x14ac:dyDescent="0.2"/>
    <row r="48574" x14ac:dyDescent="0.2"/>
    <row r="48575" x14ac:dyDescent="0.2"/>
    <row r="48576" x14ac:dyDescent="0.2"/>
    <row r="48577" x14ac:dyDescent="0.2"/>
    <row r="48578" x14ac:dyDescent="0.2"/>
    <row r="48579" x14ac:dyDescent="0.2"/>
    <row r="48580" x14ac:dyDescent="0.2"/>
    <row r="48581" x14ac:dyDescent="0.2"/>
    <row r="48582" x14ac:dyDescent="0.2"/>
    <row r="48583" x14ac:dyDescent="0.2"/>
    <row r="48584" x14ac:dyDescent="0.2"/>
    <row r="48585" x14ac:dyDescent="0.2"/>
    <row r="48586" x14ac:dyDescent="0.2"/>
    <row r="48587" x14ac:dyDescent="0.2"/>
    <row r="48588" x14ac:dyDescent="0.2"/>
    <row r="48589" x14ac:dyDescent="0.2"/>
    <row r="48590" x14ac:dyDescent="0.2"/>
    <row r="48591" x14ac:dyDescent="0.2"/>
    <row r="48592" x14ac:dyDescent="0.2"/>
    <row r="48593" x14ac:dyDescent="0.2"/>
    <row r="48594" x14ac:dyDescent="0.2"/>
    <row r="48595" x14ac:dyDescent="0.2"/>
    <row r="48596" x14ac:dyDescent="0.2"/>
    <row r="48597" x14ac:dyDescent="0.2"/>
    <row r="48598" x14ac:dyDescent="0.2"/>
    <row r="48599" x14ac:dyDescent="0.2"/>
    <row r="48600" x14ac:dyDescent="0.2"/>
    <row r="48601" x14ac:dyDescent="0.2"/>
    <row r="48602" x14ac:dyDescent="0.2"/>
    <row r="48603" x14ac:dyDescent="0.2"/>
    <row r="48604" x14ac:dyDescent="0.2"/>
    <row r="48605" x14ac:dyDescent="0.2"/>
    <row r="48606" x14ac:dyDescent="0.2"/>
    <row r="48607" x14ac:dyDescent="0.2"/>
    <row r="48608" x14ac:dyDescent="0.2"/>
    <row r="48609" x14ac:dyDescent="0.2"/>
    <row r="48610" x14ac:dyDescent="0.2"/>
    <row r="48611" x14ac:dyDescent="0.2"/>
    <row r="48612" x14ac:dyDescent="0.2"/>
    <row r="48613" x14ac:dyDescent="0.2"/>
    <row r="48614" x14ac:dyDescent="0.2"/>
    <row r="48615" x14ac:dyDescent="0.2"/>
    <row r="48616" x14ac:dyDescent="0.2"/>
    <row r="48617" x14ac:dyDescent="0.2"/>
    <row r="48618" x14ac:dyDescent="0.2"/>
    <row r="48619" x14ac:dyDescent="0.2"/>
    <row r="48620" x14ac:dyDescent="0.2"/>
    <row r="48621" x14ac:dyDescent="0.2"/>
    <row r="48622" x14ac:dyDescent="0.2"/>
    <row r="48623" x14ac:dyDescent="0.2"/>
    <row r="48624" x14ac:dyDescent="0.2"/>
    <row r="48625" x14ac:dyDescent="0.2"/>
    <row r="48626" x14ac:dyDescent="0.2"/>
    <row r="48627" x14ac:dyDescent="0.2"/>
    <row r="48628" x14ac:dyDescent="0.2"/>
    <row r="48629" x14ac:dyDescent="0.2"/>
    <row r="48630" x14ac:dyDescent="0.2"/>
    <row r="48631" x14ac:dyDescent="0.2"/>
    <row r="48632" x14ac:dyDescent="0.2"/>
    <row r="48633" x14ac:dyDescent="0.2"/>
    <row r="48634" x14ac:dyDescent="0.2"/>
    <row r="48635" x14ac:dyDescent="0.2"/>
    <row r="48636" x14ac:dyDescent="0.2"/>
    <row r="48637" x14ac:dyDescent="0.2"/>
    <row r="48638" x14ac:dyDescent="0.2"/>
    <row r="48639" x14ac:dyDescent="0.2"/>
    <row r="48640" x14ac:dyDescent="0.2"/>
    <row r="48641" x14ac:dyDescent="0.2"/>
    <row r="48642" x14ac:dyDescent="0.2"/>
    <row r="48643" x14ac:dyDescent="0.2"/>
    <row r="48644" x14ac:dyDescent="0.2"/>
    <row r="48645" x14ac:dyDescent="0.2"/>
    <row r="48646" x14ac:dyDescent="0.2"/>
    <row r="48647" x14ac:dyDescent="0.2"/>
    <row r="48648" x14ac:dyDescent="0.2"/>
    <row r="48649" x14ac:dyDescent="0.2"/>
    <row r="48650" x14ac:dyDescent="0.2"/>
    <row r="48651" x14ac:dyDescent="0.2"/>
    <row r="48652" x14ac:dyDescent="0.2"/>
    <row r="48653" x14ac:dyDescent="0.2"/>
    <row r="48654" x14ac:dyDescent="0.2"/>
    <row r="48655" x14ac:dyDescent="0.2"/>
    <row r="48656" x14ac:dyDescent="0.2"/>
    <row r="48657" x14ac:dyDescent="0.2"/>
    <row r="48658" x14ac:dyDescent="0.2"/>
    <row r="48659" x14ac:dyDescent="0.2"/>
    <row r="48660" x14ac:dyDescent="0.2"/>
    <row r="48661" x14ac:dyDescent="0.2"/>
    <row r="48662" x14ac:dyDescent="0.2"/>
    <row r="48663" x14ac:dyDescent="0.2"/>
    <row r="48664" x14ac:dyDescent="0.2"/>
    <row r="48665" x14ac:dyDescent="0.2"/>
    <row r="48666" x14ac:dyDescent="0.2"/>
    <row r="48667" x14ac:dyDescent="0.2"/>
    <row r="48668" x14ac:dyDescent="0.2"/>
    <row r="48669" x14ac:dyDescent="0.2"/>
    <row r="48670" x14ac:dyDescent="0.2"/>
    <row r="48671" x14ac:dyDescent="0.2"/>
    <row r="48672" x14ac:dyDescent="0.2"/>
    <row r="48673" x14ac:dyDescent="0.2"/>
    <row r="48674" x14ac:dyDescent="0.2"/>
    <row r="48675" x14ac:dyDescent="0.2"/>
    <row r="48676" x14ac:dyDescent="0.2"/>
    <row r="48677" x14ac:dyDescent="0.2"/>
    <row r="48678" x14ac:dyDescent="0.2"/>
    <row r="48679" x14ac:dyDescent="0.2"/>
    <row r="48680" x14ac:dyDescent="0.2"/>
    <row r="48681" x14ac:dyDescent="0.2"/>
    <row r="48682" x14ac:dyDescent="0.2"/>
    <row r="48683" x14ac:dyDescent="0.2"/>
    <row r="48684" x14ac:dyDescent="0.2"/>
    <row r="48685" x14ac:dyDescent="0.2"/>
    <row r="48686" x14ac:dyDescent="0.2"/>
    <row r="48687" x14ac:dyDescent="0.2"/>
    <row r="48688" x14ac:dyDescent="0.2"/>
    <row r="48689" x14ac:dyDescent="0.2"/>
    <row r="48690" x14ac:dyDescent="0.2"/>
    <row r="48691" x14ac:dyDescent="0.2"/>
    <row r="48692" x14ac:dyDescent="0.2"/>
    <row r="48693" x14ac:dyDescent="0.2"/>
    <row r="48694" x14ac:dyDescent="0.2"/>
    <row r="48695" x14ac:dyDescent="0.2"/>
    <row r="48696" x14ac:dyDescent="0.2"/>
    <row r="48697" x14ac:dyDescent="0.2"/>
    <row r="48698" x14ac:dyDescent="0.2"/>
    <row r="48699" x14ac:dyDescent="0.2"/>
    <row r="48700" x14ac:dyDescent="0.2"/>
    <row r="48701" x14ac:dyDescent="0.2"/>
    <row r="48702" x14ac:dyDescent="0.2"/>
    <row r="48703" x14ac:dyDescent="0.2"/>
    <row r="48704" x14ac:dyDescent="0.2"/>
    <row r="48705" x14ac:dyDescent="0.2"/>
    <row r="48706" x14ac:dyDescent="0.2"/>
    <row r="48707" x14ac:dyDescent="0.2"/>
    <row r="48708" x14ac:dyDescent="0.2"/>
    <row r="48709" x14ac:dyDescent="0.2"/>
    <row r="48710" x14ac:dyDescent="0.2"/>
    <row r="48711" x14ac:dyDescent="0.2"/>
    <row r="48712" x14ac:dyDescent="0.2"/>
    <row r="48713" x14ac:dyDescent="0.2"/>
    <row r="48714" x14ac:dyDescent="0.2"/>
    <row r="48715" x14ac:dyDescent="0.2"/>
    <row r="48716" x14ac:dyDescent="0.2"/>
    <row r="48717" x14ac:dyDescent="0.2"/>
    <row r="48718" x14ac:dyDescent="0.2"/>
    <row r="48719" x14ac:dyDescent="0.2"/>
    <row r="48720" x14ac:dyDescent="0.2"/>
    <row r="48721" x14ac:dyDescent="0.2"/>
    <row r="48722" x14ac:dyDescent="0.2"/>
    <row r="48723" x14ac:dyDescent="0.2"/>
    <row r="48724" x14ac:dyDescent="0.2"/>
    <row r="48725" x14ac:dyDescent="0.2"/>
    <row r="48726" x14ac:dyDescent="0.2"/>
    <row r="48727" x14ac:dyDescent="0.2"/>
    <row r="48728" x14ac:dyDescent="0.2"/>
    <row r="48729" x14ac:dyDescent="0.2"/>
    <row r="48730" x14ac:dyDescent="0.2"/>
    <row r="48731" x14ac:dyDescent="0.2"/>
    <row r="48732" x14ac:dyDescent="0.2"/>
    <row r="48733" x14ac:dyDescent="0.2"/>
    <row r="48734" x14ac:dyDescent="0.2"/>
    <row r="48735" x14ac:dyDescent="0.2"/>
    <row r="48736" x14ac:dyDescent="0.2"/>
    <row r="48737" x14ac:dyDescent="0.2"/>
    <row r="48738" x14ac:dyDescent="0.2"/>
    <row r="48739" x14ac:dyDescent="0.2"/>
    <row r="48740" x14ac:dyDescent="0.2"/>
    <row r="48741" x14ac:dyDescent="0.2"/>
    <row r="48742" x14ac:dyDescent="0.2"/>
    <row r="48743" x14ac:dyDescent="0.2"/>
    <row r="48744" x14ac:dyDescent="0.2"/>
    <row r="48745" x14ac:dyDescent="0.2"/>
    <row r="48746" x14ac:dyDescent="0.2"/>
    <row r="48747" x14ac:dyDescent="0.2"/>
    <row r="48748" x14ac:dyDescent="0.2"/>
    <row r="48749" x14ac:dyDescent="0.2"/>
    <row r="48750" x14ac:dyDescent="0.2"/>
    <row r="48751" x14ac:dyDescent="0.2"/>
    <row r="48752" x14ac:dyDescent="0.2"/>
    <row r="48753" x14ac:dyDescent="0.2"/>
    <row r="48754" x14ac:dyDescent="0.2"/>
    <row r="48755" x14ac:dyDescent="0.2"/>
    <row r="48756" x14ac:dyDescent="0.2"/>
    <row r="48757" x14ac:dyDescent="0.2"/>
    <row r="48758" x14ac:dyDescent="0.2"/>
    <row r="48759" x14ac:dyDescent="0.2"/>
    <row r="48760" x14ac:dyDescent="0.2"/>
    <row r="48761" x14ac:dyDescent="0.2"/>
    <row r="48762" x14ac:dyDescent="0.2"/>
    <row r="48763" x14ac:dyDescent="0.2"/>
    <row r="48764" x14ac:dyDescent="0.2"/>
    <row r="48765" x14ac:dyDescent="0.2"/>
    <row r="48766" x14ac:dyDescent="0.2"/>
    <row r="48767" x14ac:dyDescent="0.2"/>
    <row r="48768" x14ac:dyDescent="0.2"/>
    <row r="48769" x14ac:dyDescent="0.2"/>
    <row r="48770" x14ac:dyDescent="0.2"/>
    <row r="48771" x14ac:dyDescent="0.2"/>
    <row r="48772" x14ac:dyDescent="0.2"/>
    <row r="48773" x14ac:dyDescent="0.2"/>
    <row r="48774" x14ac:dyDescent="0.2"/>
    <row r="48775" x14ac:dyDescent="0.2"/>
    <row r="48776" x14ac:dyDescent="0.2"/>
    <row r="48777" x14ac:dyDescent="0.2"/>
    <row r="48778" x14ac:dyDescent="0.2"/>
    <row r="48779" x14ac:dyDescent="0.2"/>
    <row r="48780" x14ac:dyDescent="0.2"/>
    <row r="48781" x14ac:dyDescent="0.2"/>
    <row r="48782" x14ac:dyDescent="0.2"/>
    <row r="48783" x14ac:dyDescent="0.2"/>
    <row r="48784" x14ac:dyDescent="0.2"/>
    <row r="48785" x14ac:dyDescent="0.2"/>
    <row r="48786" x14ac:dyDescent="0.2"/>
    <row r="48787" x14ac:dyDescent="0.2"/>
    <row r="48788" x14ac:dyDescent="0.2"/>
    <row r="48789" x14ac:dyDescent="0.2"/>
    <row r="48790" x14ac:dyDescent="0.2"/>
    <row r="48791" x14ac:dyDescent="0.2"/>
    <row r="48792" x14ac:dyDescent="0.2"/>
    <row r="48793" x14ac:dyDescent="0.2"/>
    <row r="48794" x14ac:dyDescent="0.2"/>
    <row r="48795" x14ac:dyDescent="0.2"/>
    <row r="48796" x14ac:dyDescent="0.2"/>
    <row r="48797" x14ac:dyDescent="0.2"/>
    <row r="48798" x14ac:dyDescent="0.2"/>
    <row r="48799" x14ac:dyDescent="0.2"/>
    <row r="48800" x14ac:dyDescent="0.2"/>
    <row r="48801" x14ac:dyDescent="0.2"/>
    <row r="48802" x14ac:dyDescent="0.2"/>
    <row r="48803" x14ac:dyDescent="0.2"/>
    <row r="48804" x14ac:dyDescent="0.2"/>
    <row r="48805" x14ac:dyDescent="0.2"/>
    <row r="48806" x14ac:dyDescent="0.2"/>
    <row r="48807" x14ac:dyDescent="0.2"/>
    <row r="48808" x14ac:dyDescent="0.2"/>
    <row r="48809" x14ac:dyDescent="0.2"/>
    <row r="48810" x14ac:dyDescent="0.2"/>
    <row r="48811" x14ac:dyDescent="0.2"/>
    <row r="48812" x14ac:dyDescent="0.2"/>
    <row r="48813" x14ac:dyDescent="0.2"/>
    <row r="48814" x14ac:dyDescent="0.2"/>
    <row r="48815" x14ac:dyDescent="0.2"/>
    <row r="48816" x14ac:dyDescent="0.2"/>
    <row r="48817" x14ac:dyDescent="0.2"/>
    <row r="48818" x14ac:dyDescent="0.2"/>
    <row r="48819" x14ac:dyDescent="0.2"/>
    <row r="48820" x14ac:dyDescent="0.2"/>
    <row r="48821" x14ac:dyDescent="0.2"/>
    <row r="48822" x14ac:dyDescent="0.2"/>
    <row r="48823" x14ac:dyDescent="0.2"/>
    <row r="48824" x14ac:dyDescent="0.2"/>
    <row r="48825" x14ac:dyDescent="0.2"/>
    <row r="48826" x14ac:dyDescent="0.2"/>
    <row r="48827" x14ac:dyDescent="0.2"/>
    <row r="48828" x14ac:dyDescent="0.2"/>
    <row r="48829" x14ac:dyDescent="0.2"/>
    <row r="48830" x14ac:dyDescent="0.2"/>
    <row r="48831" x14ac:dyDescent="0.2"/>
    <row r="48832" x14ac:dyDescent="0.2"/>
    <row r="48833" x14ac:dyDescent="0.2"/>
    <row r="48834" x14ac:dyDescent="0.2"/>
    <row r="48835" x14ac:dyDescent="0.2"/>
    <row r="48836" x14ac:dyDescent="0.2"/>
    <row r="48837" x14ac:dyDescent="0.2"/>
    <row r="48838" x14ac:dyDescent="0.2"/>
    <row r="48839" x14ac:dyDescent="0.2"/>
    <row r="48840" x14ac:dyDescent="0.2"/>
    <row r="48841" x14ac:dyDescent="0.2"/>
    <row r="48842" x14ac:dyDescent="0.2"/>
    <row r="48843" x14ac:dyDescent="0.2"/>
    <row r="48844" x14ac:dyDescent="0.2"/>
    <row r="48845" x14ac:dyDescent="0.2"/>
    <row r="48846" x14ac:dyDescent="0.2"/>
    <row r="48847" x14ac:dyDescent="0.2"/>
    <row r="48848" x14ac:dyDescent="0.2"/>
    <row r="48849" x14ac:dyDescent="0.2"/>
    <row r="48850" x14ac:dyDescent="0.2"/>
    <row r="48851" x14ac:dyDescent="0.2"/>
    <row r="48852" x14ac:dyDescent="0.2"/>
    <row r="48853" x14ac:dyDescent="0.2"/>
    <row r="48854" x14ac:dyDescent="0.2"/>
    <row r="48855" x14ac:dyDescent="0.2"/>
    <row r="48856" x14ac:dyDescent="0.2"/>
    <row r="48857" x14ac:dyDescent="0.2"/>
    <row r="48858" x14ac:dyDescent="0.2"/>
    <row r="48859" x14ac:dyDescent="0.2"/>
    <row r="48860" x14ac:dyDescent="0.2"/>
    <row r="48861" x14ac:dyDescent="0.2"/>
    <row r="48862" x14ac:dyDescent="0.2"/>
    <row r="48863" x14ac:dyDescent="0.2"/>
    <row r="48864" x14ac:dyDescent="0.2"/>
    <row r="48865" x14ac:dyDescent="0.2"/>
    <row r="48866" x14ac:dyDescent="0.2"/>
    <row r="48867" x14ac:dyDescent="0.2"/>
    <row r="48868" x14ac:dyDescent="0.2"/>
    <row r="48869" x14ac:dyDescent="0.2"/>
    <row r="48870" x14ac:dyDescent="0.2"/>
    <row r="48871" x14ac:dyDescent="0.2"/>
    <row r="48872" x14ac:dyDescent="0.2"/>
    <row r="48873" x14ac:dyDescent="0.2"/>
    <row r="48874" x14ac:dyDescent="0.2"/>
    <row r="48875" x14ac:dyDescent="0.2"/>
    <row r="48876" x14ac:dyDescent="0.2"/>
    <row r="48877" x14ac:dyDescent="0.2"/>
    <row r="48878" x14ac:dyDescent="0.2"/>
    <row r="48879" x14ac:dyDescent="0.2"/>
    <row r="48880" x14ac:dyDescent="0.2"/>
    <row r="48881" x14ac:dyDescent="0.2"/>
    <row r="48882" x14ac:dyDescent="0.2"/>
    <row r="48883" x14ac:dyDescent="0.2"/>
    <row r="48884" x14ac:dyDescent="0.2"/>
    <row r="48885" x14ac:dyDescent="0.2"/>
    <row r="48886" x14ac:dyDescent="0.2"/>
    <row r="48887" x14ac:dyDescent="0.2"/>
    <row r="48888" x14ac:dyDescent="0.2"/>
    <row r="48889" x14ac:dyDescent="0.2"/>
    <row r="48890" x14ac:dyDescent="0.2"/>
    <row r="48891" x14ac:dyDescent="0.2"/>
    <row r="48892" x14ac:dyDescent="0.2"/>
    <row r="48893" x14ac:dyDescent="0.2"/>
    <row r="48894" x14ac:dyDescent="0.2"/>
    <row r="48895" x14ac:dyDescent="0.2"/>
    <row r="48896" x14ac:dyDescent="0.2"/>
    <row r="48897" x14ac:dyDescent="0.2"/>
    <row r="48898" x14ac:dyDescent="0.2"/>
    <row r="48899" x14ac:dyDescent="0.2"/>
    <row r="48900" x14ac:dyDescent="0.2"/>
    <row r="48901" x14ac:dyDescent="0.2"/>
    <row r="48902" x14ac:dyDescent="0.2"/>
    <row r="48903" x14ac:dyDescent="0.2"/>
    <row r="48904" x14ac:dyDescent="0.2"/>
    <row r="48905" x14ac:dyDescent="0.2"/>
    <row r="48906" x14ac:dyDescent="0.2"/>
    <row r="48907" x14ac:dyDescent="0.2"/>
    <row r="48908" x14ac:dyDescent="0.2"/>
    <row r="48909" x14ac:dyDescent="0.2"/>
    <row r="48910" x14ac:dyDescent="0.2"/>
    <row r="48911" x14ac:dyDescent="0.2"/>
    <row r="48912" x14ac:dyDescent="0.2"/>
    <row r="48913" x14ac:dyDescent="0.2"/>
    <row r="48914" x14ac:dyDescent="0.2"/>
    <row r="48915" x14ac:dyDescent="0.2"/>
    <row r="48916" x14ac:dyDescent="0.2"/>
    <row r="48917" x14ac:dyDescent="0.2"/>
    <row r="48918" x14ac:dyDescent="0.2"/>
    <row r="48919" x14ac:dyDescent="0.2"/>
    <row r="48920" x14ac:dyDescent="0.2"/>
    <row r="48921" x14ac:dyDescent="0.2"/>
    <row r="48922" x14ac:dyDescent="0.2"/>
    <row r="48923" x14ac:dyDescent="0.2"/>
    <row r="48924" x14ac:dyDescent="0.2"/>
    <row r="48925" x14ac:dyDescent="0.2"/>
    <row r="48926" x14ac:dyDescent="0.2"/>
    <row r="48927" x14ac:dyDescent="0.2"/>
    <row r="48928" x14ac:dyDescent="0.2"/>
    <row r="48929" x14ac:dyDescent="0.2"/>
    <row r="48930" x14ac:dyDescent="0.2"/>
    <row r="48931" x14ac:dyDescent="0.2"/>
    <row r="48932" x14ac:dyDescent="0.2"/>
    <row r="48933" x14ac:dyDescent="0.2"/>
    <row r="48934" x14ac:dyDescent="0.2"/>
    <row r="48935" x14ac:dyDescent="0.2"/>
    <row r="48936" x14ac:dyDescent="0.2"/>
    <row r="48937" x14ac:dyDescent="0.2"/>
    <row r="48938" x14ac:dyDescent="0.2"/>
    <row r="48939" x14ac:dyDescent="0.2"/>
    <row r="48940" x14ac:dyDescent="0.2"/>
    <row r="48941" x14ac:dyDescent="0.2"/>
    <row r="48942" x14ac:dyDescent="0.2"/>
    <row r="48943" x14ac:dyDescent="0.2"/>
    <row r="48944" x14ac:dyDescent="0.2"/>
    <row r="48945" x14ac:dyDescent="0.2"/>
    <row r="48946" x14ac:dyDescent="0.2"/>
    <row r="48947" x14ac:dyDescent="0.2"/>
    <row r="48948" x14ac:dyDescent="0.2"/>
    <row r="48949" x14ac:dyDescent="0.2"/>
    <row r="48950" x14ac:dyDescent="0.2"/>
    <row r="48951" x14ac:dyDescent="0.2"/>
    <row r="48952" x14ac:dyDescent="0.2"/>
    <row r="48953" x14ac:dyDescent="0.2"/>
    <row r="48954" x14ac:dyDescent="0.2"/>
    <row r="48955" x14ac:dyDescent="0.2"/>
    <row r="48956" x14ac:dyDescent="0.2"/>
    <row r="48957" x14ac:dyDescent="0.2"/>
    <row r="48958" x14ac:dyDescent="0.2"/>
    <row r="48959" x14ac:dyDescent="0.2"/>
    <row r="48960" x14ac:dyDescent="0.2"/>
    <row r="48961" x14ac:dyDescent="0.2"/>
    <row r="48962" x14ac:dyDescent="0.2"/>
    <row r="48963" x14ac:dyDescent="0.2"/>
    <row r="48964" x14ac:dyDescent="0.2"/>
    <row r="48965" x14ac:dyDescent="0.2"/>
    <row r="48966" x14ac:dyDescent="0.2"/>
    <row r="48967" x14ac:dyDescent="0.2"/>
    <row r="48968" x14ac:dyDescent="0.2"/>
    <row r="48969" x14ac:dyDescent="0.2"/>
    <row r="48970" x14ac:dyDescent="0.2"/>
    <row r="48971" x14ac:dyDescent="0.2"/>
    <row r="48972" x14ac:dyDescent="0.2"/>
    <row r="48973" x14ac:dyDescent="0.2"/>
    <row r="48974" x14ac:dyDescent="0.2"/>
    <row r="48975" x14ac:dyDescent="0.2"/>
    <row r="48976" x14ac:dyDescent="0.2"/>
    <row r="48977" x14ac:dyDescent="0.2"/>
    <row r="48978" x14ac:dyDescent="0.2"/>
    <row r="48979" x14ac:dyDescent="0.2"/>
    <row r="48980" x14ac:dyDescent="0.2"/>
    <row r="48981" x14ac:dyDescent="0.2"/>
    <row r="48982" x14ac:dyDescent="0.2"/>
    <row r="48983" x14ac:dyDescent="0.2"/>
    <row r="48984" x14ac:dyDescent="0.2"/>
    <row r="48985" x14ac:dyDescent="0.2"/>
    <row r="48986" x14ac:dyDescent="0.2"/>
    <row r="48987" x14ac:dyDescent="0.2"/>
    <row r="48988" x14ac:dyDescent="0.2"/>
    <row r="48989" x14ac:dyDescent="0.2"/>
    <row r="48990" x14ac:dyDescent="0.2"/>
    <row r="48991" x14ac:dyDescent="0.2"/>
    <row r="48992" x14ac:dyDescent="0.2"/>
    <row r="48993" x14ac:dyDescent="0.2"/>
    <row r="48994" x14ac:dyDescent="0.2"/>
    <row r="48995" x14ac:dyDescent="0.2"/>
    <row r="48996" x14ac:dyDescent="0.2"/>
    <row r="48997" x14ac:dyDescent="0.2"/>
    <row r="48998" x14ac:dyDescent="0.2"/>
    <row r="48999" x14ac:dyDescent="0.2"/>
    <row r="49000" x14ac:dyDescent="0.2"/>
    <row r="49001" x14ac:dyDescent="0.2"/>
    <row r="49002" x14ac:dyDescent="0.2"/>
    <row r="49003" x14ac:dyDescent="0.2"/>
    <row r="49004" x14ac:dyDescent="0.2"/>
    <row r="49005" x14ac:dyDescent="0.2"/>
    <row r="49006" x14ac:dyDescent="0.2"/>
    <row r="49007" x14ac:dyDescent="0.2"/>
    <row r="49008" x14ac:dyDescent="0.2"/>
    <row r="49009" x14ac:dyDescent="0.2"/>
    <row r="49010" x14ac:dyDescent="0.2"/>
    <row r="49011" x14ac:dyDescent="0.2"/>
    <row r="49012" x14ac:dyDescent="0.2"/>
    <row r="49013" x14ac:dyDescent="0.2"/>
    <row r="49014" x14ac:dyDescent="0.2"/>
    <row r="49015" x14ac:dyDescent="0.2"/>
    <row r="49016" x14ac:dyDescent="0.2"/>
    <row r="49017" x14ac:dyDescent="0.2"/>
    <row r="49018" x14ac:dyDescent="0.2"/>
    <row r="49019" x14ac:dyDescent="0.2"/>
    <row r="49020" x14ac:dyDescent="0.2"/>
    <row r="49021" x14ac:dyDescent="0.2"/>
    <row r="49022" x14ac:dyDescent="0.2"/>
    <row r="49023" x14ac:dyDescent="0.2"/>
    <row r="49024" x14ac:dyDescent="0.2"/>
    <row r="49025" x14ac:dyDescent="0.2"/>
    <row r="49026" x14ac:dyDescent="0.2"/>
    <row r="49027" x14ac:dyDescent="0.2"/>
    <row r="49028" x14ac:dyDescent="0.2"/>
    <row r="49029" x14ac:dyDescent="0.2"/>
    <row r="49030" x14ac:dyDescent="0.2"/>
    <row r="49031" x14ac:dyDescent="0.2"/>
    <row r="49032" x14ac:dyDescent="0.2"/>
    <row r="49033" x14ac:dyDescent="0.2"/>
    <row r="49034" x14ac:dyDescent="0.2"/>
    <row r="49035" x14ac:dyDescent="0.2"/>
    <row r="49036" x14ac:dyDescent="0.2"/>
    <row r="49037" x14ac:dyDescent="0.2"/>
    <row r="49038" x14ac:dyDescent="0.2"/>
    <row r="49039" x14ac:dyDescent="0.2"/>
    <row r="49040" x14ac:dyDescent="0.2"/>
    <row r="49041" x14ac:dyDescent="0.2"/>
    <row r="49042" x14ac:dyDescent="0.2"/>
    <row r="49043" x14ac:dyDescent="0.2"/>
    <row r="49044" x14ac:dyDescent="0.2"/>
    <row r="49045" x14ac:dyDescent="0.2"/>
    <row r="49046" x14ac:dyDescent="0.2"/>
    <row r="49047" x14ac:dyDescent="0.2"/>
    <row r="49048" x14ac:dyDescent="0.2"/>
    <row r="49049" x14ac:dyDescent="0.2"/>
    <row r="49050" x14ac:dyDescent="0.2"/>
    <row r="49051" x14ac:dyDescent="0.2"/>
    <row r="49052" x14ac:dyDescent="0.2"/>
    <row r="49053" x14ac:dyDescent="0.2"/>
    <row r="49054" x14ac:dyDescent="0.2"/>
    <row r="49055" x14ac:dyDescent="0.2"/>
    <row r="49056" x14ac:dyDescent="0.2"/>
    <row r="49057" x14ac:dyDescent="0.2"/>
    <row r="49058" x14ac:dyDescent="0.2"/>
    <row r="49059" x14ac:dyDescent="0.2"/>
    <row r="49060" x14ac:dyDescent="0.2"/>
    <row r="49061" x14ac:dyDescent="0.2"/>
    <row r="49062" x14ac:dyDescent="0.2"/>
    <row r="49063" x14ac:dyDescent="0.2"/>
    <row r="49064" x14ac:dyDescent="0.2"/>
    <row r="49065" x14ac:dyDescent="0.2"/>
    <row r="49066" x14ac:dyDescent="0.2"/>
    <row r="49067" x14ac:dyDescent="0.2"/>
    <row r="49068" x14ac:dyDescent="0.2"/>
    <row r="49069" x14ac:dyDescent="0.2"/>
    <row r="49070" x14ac:dyDescent="0.2"/>
    <row r="49071" x14ac:dyDescent="0.2"/>
    <row r="49072" x14ac:dyDescent="0.2"/>
    <row r="49073" x14ac:dyDescent="0.2"/>
    <row r="49074" x14ac:dyDescent="0.2"/>
    <row r="49075" x14ac:dyDescent="0.2"/>
    <row r="49076" x14ac:dyDescent="0.2"/>
    <row r="49077" x14ac:dyDescent="0.2"/>
    <row r="49078" x14ac:dyDescent="0.2"/>
    <row r="49079" x14ac:dyDescent="0.2"/>
    <row r="49080" x14ac:dyDescent="0.2"/>
    <row r="49081" x14ac:dyDescent="0.2"/>
    <row r="49082" x14ac:dyDescent="0.2"/>
    <row r="49083" x14ac:dyDescent="0.2"/>
    <row r="49084" x14ac:dyDescent="0.2"/>
    <row r="49085" x14ac:dyDescent="0.2"/>
    <row r="49086" x14ac:dyDescent="0.2"/>
    <row r="49087" x14ac:dyDescent="0.2"/>
    <row r="49088" x14ac:dyDescent="0.2"/>
    <row r="49089" x14ac:dyDescent="0.2"/>
    <row r="49090" x14ac:dyDescent="0.2"/>
    <row r="49091" x14ac:dyDescent="0.2"/>
    <row r="49092" x14ac:dyDescent="0.2"/>
    <row r="49093" x14ac:dyDescent="0.2"/>
    <row r="49094" x14ac:dyDescent="0.2"/>
    <row r="49095" x14ac:dyDescent="0.2"/>
    <row r="49096" x14ac:dyDescent="0.2"/>
    <row r="49097" x14ac:dyDescent="0.2"/>
    <row r="49098" x14ac:dyDescent="0.2"/>
    <row r="49099" x14ac:dyDescent="0.2"/>
    <row r="49100" x14ac:dyDescent="0.2"/>
    <row r="49101" x14ac:dyDescent="0.2"/>
    <row r="49102" x14ac:dyDescent="0.2"/>
    <row r="49103" x14ac:dyDescent="0.2"/>
    <row r="49104" x14ac:dyDescent="0.2"/>
    <row r="49105" x14ac:dyDescent="0.2"/>
    <row r="49106" x14ac:dyDescent="0.2"/>
    <row r="49107" x14ac:dyDescent="0.2"/>
    <row r="49108" x14ac:dyDescent="0.2"/>
    <row r="49109" x14ac:dyDescent="0.2"/>
    <row r="49110" x14ac:dyDescent="0.2"/>
    <row r="49111" x14ac:dyDescent="0.2"/>
    <row r="49112" x14ac:dyDescent="0.2"/>
    <row r="49113" x14ac:dyDescent="0.2"/>
    <row r="49114" x14ac:dyDescent="0.2"/>
    <row r="49115" x14ac:dyDescent="0.2"/>
    <row r="49116" x14ac:dyDescent="0.2"/>
    <row r="49117" x14ac:dyDescent="0.2"/>
    <row r="49118" x14ac:dyDescent="0.2"/>
    <row r="49119" x14ac:dyDescent="0.2"/>
    <row r="49120" x14ac:dyDescent="0.2"/>
    <row r="49121" x14ac:dyDescent="0.2"/>
    <row r="49122" x14ac:dyDescent="0.2"/>
    <row r="49123" x14ac:dyDescent="0.2"/>
    <row r="49124" x14ac:dyDescent="0.2"/>
    <row r="49125" x14ac:dyDescent="0.2"/>
    <row r="49126" x14ac:dyDescent="0.2"/>
    <row r="49127" x14ac:dyDescent="0.2"/>
    <row r="49128" x14ac:dyDescent="0.2"/>
    <row r="49129" x14ac:dyDescent="0.2"/>
    <row r="49130" x14ac:dyDescent="0.2"/>
    <row r="49131" x14ac:dyDescent="0.2"/>
    <row r="49132" x14ac:dyDescent="0.2"/>
    <row r="49133" x14ac:dyDescent="0.2"/>
    <row r="49134" x14ac:dyDescent="0.2"/>
    <row r="49135" x14ac:dyDescent="0.2"/>
    <row r="49136" x14ac:dyDescent="0.2"/>
    <row r="49137" x14ac:dyDescent="0.2"/>
    <row r="49138" x14ac:dyDescent="0.2"/>
    <row r="49139" x14ac:dyDescent="0.2"/>
    <row r="49140" x14ac:dyDescent="0.2"/>
    <row r="49141" x14ac:dyDescent="0.2"/>
    <row r="49142" x14ac:dyDescent="0.2"/>
    <row r="49143" x14ac:dyDescent="0.2"/>
    <row r="49144" x14ac:dyDescent="0.2"/>
    <row r="49145" x14ac:dyDescent="0.2"/>
    <row r="49146" x14ac:dyDescent="0.2"/>
    <row r="49147" x14ac:dyDescent="0.2"/>
    <row r="49148" x14ac:dyDescent="0.2"/>
    <row r="49149" x14ac:dyDescent="0.2"/>
    <row r="49150" x14ac:dyDescent="0.2"/>
    <row r="49151" x14ac:dyDescent="0.2"/>
    <row r="49152" x14ac:dyDescent="0.2"/>
    <row r="49153" x14ac:dyDescent="0.2"/>
    <row r="49154" x14ac:dyDescent="0.2"/>
    <row r="49155" x14ac:dyDescent="0.2"/>
    <row r="49156" x14ac:dyDescent="0.2"/>
    <row r="49157" x14ac:dyDescent="0.2"/>
    <row r="49158" x14ac:dyDescent="0.2"/>
    <row r="49159" x14ac:dyDescent="0.2"/>
    <row r="49160" x14ac:dyDescent="0.2"/>
    <row r="49161" x14ac:dyDescent="0.2"/>
    <row r="49162" x14ac:dyDescent="0.2"/>
    <row r="49163" x14ac:dyDescent="0.2"/>
    <row r="49164" x14ac:dyDescent="0.2"/>
    <row r="49165" x14ac:dyDescent="0.2"/>
    <row r="49166" x14ac:dyDescent="0.2"/>
    <row r="49167" x14ac:dyDescent="0.2"/>
    <row r="49168" x14ac:dyDescent="0.2"/>
    <row r="49169" x14ac:dyDescent="0.2"/>
    <row r="49170" x14ac:dyDescent="0.2"/>
    <row r="49171" x14ac:dyDescent="0.2"/>
    <row r="49172" x14ac:dyDescent="0.2"/>
    <row r="49173" x14ac:dyDescent="0.2"/>
    <row r="49174" x14ac:dyDescent="0.2"/>
    <row r="49175" x14ac:dyDescent="0.2"/>
    <row r="49176" x14ac:dyDescent="0.2"/>
    <row r="49177" x14ac:dyDescent="0.2"/>
    <row r="49178" x14ac:dyDescent="0.2"/>
    <row r="49179" x14ac:dyDescent="0.2"/>
    <row r="49180" x14ac:dyDescent="0.2"/>
    <row r="49181" x14ac:dyDescent="0.2"/>
    <row r="49182" x14ac:dyDescent="0.2"/>
    <row r="49183" x14ac:dyDescent="0.2"/>
    <row r="49184" x14ac:dyDescent="0.2"/>
    <row r="49185" x14ac:dyDescent="0.2"/>
    <row r="49186" x14ac:dyDescent="0.2"/>
    <row r="49187" x14ac:dyDescent="0.2"/>
    <row r="49188" x14ac:dyDescent="0.2"/>
    <row r="49189" x14ac:dyDescent="0.2"/>
    <row r="49190" x14ac:dyDescent="0.2"/>
    <row r="49191" x14ac:dyDescent="0.2"/>
    <row r="49192" x14ac:dyDescent="0.2"/>
    <row r="49193" x14ac:dyDescent="0.2"/>
    <row r="49194" x14ac:dyDescent="0.2"/>
    <row r="49195" x14ac:dyDescent="0.2"/>
    <row r="49196" x14ac:dyDescent="0.2"/>
    <row r="49197" x14ac:dyDescent="0.2"/>
    <row r="49198" x14ac:dyDescent="0.2"/>
    <row r="49199" x14ac:dyDescent="0.2"/>
    <row r="49200" x14ac:dyDescent="0.2"/>
    <row r="49201" x14ac:dyDescent="0.2"/>
    <row r="49202" x14ac:dyDescent="0.2"/>
    <row r="49203" x14ac:dyDescent="0.2"/>
    <row r="49204" x14ac:dyDescent="0.2"/>
    <row r="49205" x14ac:dyDescent="0.2"/>
    <row r="49206" x14ac:dyDescent="0.2"/>
    <row r="49207" x14ac:dyDescent="0.2"/>
    <row r="49208" x14ac:dyDescent="0.2"/>
    <row r="49209" x14ac:dyDescent="0.2"/>
    <row r="49210" x14ac:dyDescent="0.2"/>
    <row r="49211" x14ac:dyDescent="0.2"/>
    <row r="49212" x14ac:dyDescent="0.2"/>
    <row r="49213" x14ac:dyDescent="0.2"/>
    <row r="49214" x14ac:dyDescent="0.2"/>
    <row r="49215" x14ac:dyDescent="0.2"/>
    <row r="49216" x14ac:dyDescent="0.2"/>
    <row r="49217" x14ac:dyDescent="0.2"/>
    <row r="49218" x14ac:dyDescent="0.2"/>
    <row r="49219" x14ac:dyDescent="0.2"/>
    <row r="49220" x14ac:dyDescent="0.2"/>
    <row r="49221" x14ac:dyDescent="0.2"/>
    <row r="49222" x14ac:dyDescent="0.2"/>
    <row r="49223" x14ac:dyDescent="0.2"/>
    <row r="49224" x14ac:dyDescent="0.2"/>
    <row r="49225" x14ac:dyDescent="0.2"/>
    <row r="49226" x14ac:dyDescent="0.2"/>
    <row r="49227" x14ac:dyDescent="0.2"/>
    <row r="49228" x14ac:dyDescent="0.2"/>
    <row r="49229" x14ac:dyDescent="0.2"/>
    <row r="49230" x14ac:dyDescent="0.2"/>
    <row r="49231" x14ac:dyDescent="0.2"/>
    <row r="49232" x14ac:dyDescent="0.2"/>
    <row r="49233" x14ac:dyDescent="0.2"/>
    <row r="49234" x14ac:dyDescent="0.2"/>
    <row r="49235" x14ac:dyDescent="0.2"/>
    <row r="49236" x14ac:dyDescent="0.2"/>
    <row r="49237" x14ac:dyDescent="0.2"/>
    <row r="49238" x14ac:dyDescent="0.2"/>
    <row r="49239" x14ac:dyDescent="0.2"/>
    <row r="49240" x14ac:dyDescent="0.2"/>
    <row r="49241" x14ac:dyDescent="0.2"/>
    <row r="49242" x14ac:dyDescent="0.2"/>
    <row r="49243" x14ac:dyDescent="0.2"/>
    <row r="49244" x14ac:dyDescent="0.2"/>
    <row r="49245" x14ac:dyDescent="0.2"/>
    <row r="49246" x14ac:dyDescent="0.2"/>
    <row r="49247" x14ac:dyDescent="0.2"/>
    <row r="49248" x14ac:dyDescent="0.2"/>
    <row r="49249" x14ac:dyDescent="0.2"/>
    <row r="49250" x14ac:dyDescent="0.2"/>
    <row r="49251" x14ac:dyDescent="0.2"/>
    <row r="49252" x14ac:dyDescent="0.2"/>
    <row r="49253" x14ac:dyDescent="0.2"/>
    <row r="49254" x14ac:dyDescent="0.2"/>
    <row r="49255" x14ac:dyDescent="0.2"/>
    <row r="49256" x14ac:dyDescent="0.2"/>
    <row r="49257" x14ac:dyDescent="0.2"/>
    <row r="49258" x14ac:dyDescent="0.2"/>
    <row r="49259" x14ac:dyDescent="0.2"/>
    <row r="49260" x14ac:dyDescent="0.2"/>
    <row r="49261" x14ac:dyDescent="0.2"/>
    <row r="49262" x14ac:dyDescent="0.2"/>
    <row r="49263" x14ac:dyDescent="0.2"/>
    <row r="49264" x14ac:dyDescent="0.2"/>
    <row r="49265" x14ac:dyDescent="0.2"/>
    <row r="49266" x14ac:dyDescent="0.2"/>
    <row r="49267" x14ac:dyDescent="0.2"/>
    <row r="49268" x14ac:dyDescent="0.2"/>
    <row r="49269" x14ac:dyDescent="0.2"/>
    <row r="49270" x14ac:dyDescent="0.2"/>
    <row r="49271" x14ac:dyDescent="0.2"/>
    <row r="49272" x14ac:dyDescent="0.2"/>
    <row r="49273" x14ac:dyDescent="0.2"/>
    <row r="49274" x14ac:dyDescent="0.2"/>
    <row r="49275" x14ac:dyDescent="0.2"/>
    <row r="49276" x14ac:dyDescent="0.2"/>
    <row r="49277" x14ac:dyDescent="0.2"/>
    <row r="49278" x14ac:dyDescent="0.2"/>
    <row r="49279" x14ac:dyDescent="0.2"/>
    <row r="49280" x14ac:dyDescent="0.2"/>
    <row r="49281" x14ac:dyDescent="0.2"/>
    <row r="49282" x14ac:dyDescent="0.2"/>
    <row r="49283" x14ac:dyDescent="0.2"/>
    <row r="49284" x14ac:dyDescent="0.2"/>
    <row r="49285" x14ac:dyDescent="0.2"/>
    <row r="49286" x14ac:dyDescent="0.2"/>
    <row r="49287" x14ac:dyDescent="0.2"/>
    <row r="49288" x14ac:dyDescent="0.2"/>
    <row r="49289" x14ac:dyDescent="0.2"/>
    <row r="49290" x14ac:dyDescent="0.2"/>
    <row r="49291" x14ac:dyDescent="0.2"/>
    <row r="49292" x14ac:dyDescent="0.2"/>
    <row r="49293" x14ac:dyDescent="0.2"/>
    <row r="49294" x14ac:dyDescent="0.2"/>
    <row r="49295" x14ac:dyDescent="0.2"/>
    <row r="49296" x14ac:dyDescent="0.2"/>
    <row r="49297" x14ac:dyDescent="0.2"/>
    <row r="49298" x14ac:dyDescent="0.2"/>
    <row r="49299" x14ac:dyDescent="0.2"/>
    <row r="49300" x14ac:dyDescent="0.2"/>
    <row r="49301" x14ac:dyDescent="0.2"/>
    <row r="49302" x14ac:dyDescent="0.2"/>
    <row r="49303" x14ac:dyDescent="0.2"/>
    <row r="49304" x14ac:dyDescent="0.2"/>
    <row r="49305" x14ac:dyDescent="0.2"/>
    <row r="49306" x14ac:dyDescent="0.2"/>
    <row r="49307" x14ac:dyDescent="0.2"/>
    <row r="49308" x14ac:dyDescent="0.2"/>
    <row r="49309" x14ac:dyDescent="0.2"/>
    <row r="49310" x14ac:dyDescent="0.2"/>
    <row r="49311" x14ac:dyDescent="0.2"/>
    <row r="49312" x14ac:dyDescent="0.2"/>
    <row r="49313" x14ac:dyDescent="0.2"/>
    <row r="49314" x14ac:dyDescent="0.2"/>
    <row r="49315" x14ac:dyDescent="0.2"/>
    <row r="49316" x14ac:dyDescent="0.2"/>
    <row r="49317" x14ac:dyDescent="0.2"/>
    <row r="49318" x14ac:dyDescent="0.2"/>
    <row r="49319" x14ac:dyDescent="0.2"/>
    <row r="49320" x14ac:dyDescent="0.2"/>
    <row r="49321" x14ac:dyDescent="0.2"/>
    <row r="49322" x14ac:dyDescent="0.2"/>
    <row r="49323" x14ac:dyDescent="0.2"/>
    <row r="49324" x14ac:dyDescent="0.2"/>
    <row r="49325" x14ac:dyDescent="0.2"/>
    <row r="49326" x14ac:dyDescent="0.2"/>
    <row r="49327" x14ac:dyDescent="0.2"/>
    <row r="49328" x14ac:dyDescent="0.2"/>
    <row r="49329" x14ac:dyDescent="0.2"/>
    <row r="49330" x14ac:dyDescent="0.2"/>
    <row r="49331" x14ac:dyDescent="0.2"/>
    <row r="49332" x14ac:dyDescent="0.2"/>
    <row r="49333" x14ac:dyDescent="0.2"/>
    <row r="49334" x14ac:dyDescent="0.2"/>
    <row r="49335" x14ac:dyDescent="0.2"/>
    <row r="49336" x14ac:dyDescent="0.2"/>
    <row r="49337" x14ac:dyDescent="0.2"/>
    <row r="49338" x14ac:dyDescent="0.2"/>
    <row r="49339" x14ac:dyDescent="0.2"/>
    <row r="49340" x14ac:dyDescent="0.2"/>
    <row r="49341" x14ac:dyDescent="0.2"/>
    <row r="49342" x14ac:dyDescent="0.2"/>
    <row r="49343" x14ac:dyDescent="0.2"/>
    <row r="49344" x14ac:dyDescent="0.2"/>
    <row r="49345" x14ac:dyDescent="0.2"/>
    <row r="49346" x14ac:dyDescent="0.2"/>
    <row r="49347" x14ac:dyDescent="0.2"/>
    <row r="49348" x14ac:dyDescent="0.2"/>
    <row r="49349" x14ac:dyDescent="0.2"/>
    <row r="49350" x14ac:dyDescent="0.2"/>
    <row r="49351" x14ac:dyDescent="0.2"/>
    <row r="49352" x14ac:dyDescent="0.2"/>
    <row r="49353" x14ac:dyDescent="0.2"/>
    <row r="49354" x14ac:dyDescent="0.2"/>
    <row r="49355" x14ac:dyDescent="0.2"/>
    <row r="49356" x14ac:dyDescent="0.2"/>
    <row r="49357" x14ac:dyDescent="0.2"/>
    <row r="49358" x14ac:dyDescent="0.2"/>
    <row r="49359" x14ac:dyDescent="0.2"/>
    <row r="49360" x14ac:dyDescent="0.2"/>
    <row r="49361" x14ac:dyDescent="0.2"/>
    <row r="49362" x14ac:dyDescent="0.2"/>
    <row r="49363" x14ac:dyDescent="0.2"/>
    <row r="49364" x14ac:dyDescent="0.2"/>
    <row r="49365" x14ac:dyDescent="0.2"/>
    <row r="49366" x14ac:dyDescent="0.2"/>
    <row r="49367" x14ac:dyDescent="0.2"/>
    <row r="49368" x14ac:dyDescent="0.2"/>
    <row r="49369" x14ac:dyDescent="0.2"/>
    <row r="49370" x14ac:dyDescent="0.2"/>
    <row r="49371" x14ac:dyDescent="0.2"/>
    <row r="49372" x14ac:dyDescent="0.2"/>
    <row r="49373" x14ac:dyDescent="0.2"/>
    <row r="49374" x14ac:dyDescent="0.2"/>
    <row r="49375" x14ac:dyDescent="0.2"/>
    <row r="49376" x14ac:dyDescent="0.2"/>
    <row r="49377" x14ac:dyDescent="0.2"/>
    <row r="49378" x14ac:dyDescent="0.2"/>
    <row r="49379" x14ac:dyDescent="0.2"/>
    <row r="49380" x14ac:dyDescent="0.2"/>
    <row r="49381" x14ac:dyDescent="0.2"/>
    <row r="49382" x14ac:dyDescent="0.2"/>
    <row r="49383" x14ac:dyDescent="0.2"/>
    <row r="49384" x14ac:dyDescent="0.2"/>
    <row r="49385" x14ac:dyDescent="0.2"/>
    <row r="49386" x14ac:dyDescent="0.2"/>
    <row r="49387" x14ac:dyDescent="0.2"/>
    <row r="49388" x14ac:dyDescent="0.2"/>
    <row r="49389" x14ac:dyDescent="0.2"/>
    <row r="49390" x14ac:dyDescent="0.2"/>
    <row r="49391" x14ac:dyDescent="0.2"/>
    <row r="49392" x14ac:dyDescent="0.2"/>
    <row r="49393" x14ac:dyDescent="0.2"/>
    <row r="49394" x14ac:dyDescent="0.2"/>
    <row r="49395" x14ac:dyDescent="0.2"/>
    <row r="49396" x14ac:dyDescent="0.2"/>
    <row r="49397" x14ac:dyDescent="0.2"/>
    <row r="49398" x14ac:dyDescent="0.2"/>
    <row r="49399" x14ac:dyDescent="0.2"/>
    <row r="49400" x14ac:dyDescent="0.2"/>
    <row r="49401" x14ac:dyDescent="0.2"/>
    <row r="49402" x14ac:dyDescent="0.2"/>
    <row r="49403" x14ac:dyDescent="0.2"/>
    <row r="49404" x14ac:dyDescent="0.2"/>
    <row r="49405" x14ac:dyDescent="0.2"/>
    <row r="49406" x14ac:dyDescent="0.2"/>
    <row r="49407" x14ac:dyDescent="0.2"/>
    <row r="49408" x14ac:dyDescent="0.2"/>
    <row r="49409" x14ac:dyDescent="0.2"/>
    <row r="49410" x14ac:dyDescent="0.2"/>
    <row r="49411" x14ac:dyDescent="0.2"/>
    <row r="49412" x14ac:dyDescent="0.2"/>
    <row r="49413" x14ac:dyDescent="0.2"/>
    <row r="49414" x14ac:dyDescent="0.2"/>
    <row r="49415" x14ac:dyDescent="0.2"/>
    <row r="49416" x14ac:dyDescent="0.2"/>
    <row r="49417" x14ac:dyDescent="0.2"/>
    <row r="49418" x14ac:dyDescent="0.2"/>
    <row r="49419" x14ac:dyDescent="0.2"/>
    <row r="49420" x14ac:dyDescent="0.2"/>
    <row r="49421" x14ac:dyDescent="0.2"/>
    <row r="49422" x14ac:dyDescent="0.2"/>
    <row r="49423" x14ac:dyDescent="0.2"/>
    <row r="49424" x14ac:dyDescent="0.2"/>
    <row r="49425" x14ac:dyDescent="0.2"/>
    <row r="49426" x14ac:dyDescent="0.2"/>
    <row r="49427" x14ac:dyDescent="0.2"/>
    <row r="49428" x14ac:dyDescent="0.2"/>
    <row r="49429" x14ac:dyDescent="0.2"/>
    <row r="49430" x14ac:dyDescent="0.2"/>
    <row r="49431" x14ac:dyDescent="0.2"/>
    <row r="49432" x14ac:dyDescent="0.2"/>
    <row r="49433" x14ac:dyDescent="0.2"/>
    <row r="49434" x14ac:dyDescent="0.2"/>
    <row r="49435" x14ac:dyDescent="0.2"/>
    <row r="49436" x14ac:dyDescent="0.2"/>
    <row r="49437" x14ac:dyDescent="0.2"/>
    <row r="49438" x14ac:dyDescent="0.2"/>
    <row r="49439" x14ac:dyDescent="0.2"/>
    <row r="49440" x14ac:dyDescent="0.2"/>
    <row r="49441" x14ac:dyDescent="0.2"/>
    <row r="49442" x14ac:dyDescent="0.2"/>
    <row r="49443" x14ac:dyDescent="0.2"/>
    <row r="49444" x14ac:dyDescent="0.2"/>
    <row r="49445" x14ac:dyDescent="0.2"/>
    <row r="49446" x14ac:dyDescent="0.2"/>
    <row r="49447" x14ac:dyDescent="0.2"/>
    <row r="49448" x14ac:dyDescent="0.2"/>
    <row r="49449" x14ac:dyDescent="0.2"/>
    <row r="49450" x14ac:dyDescent="0.2"/>
    <row r="49451" x14ac:dyDescent="0.2"/>
    <row r="49452" x14ac:dyDescent="0.2"/>
    <row r="49453" x14ac:dyDescent="0.2"/>
    <row r="49454" x14ac:dyDescent="0.2"/>
    <row r="49455" x14ac:dyDescent="0.2"/>
    <row r="49456" x14ac:dyDescent="0.2"/>
    <row r="49457" x14ac:dyDescent="0.2"/>
    <row r="49458" x14ac:dyDescent="0.2"/>
    <row r="49459" x14ac:dyDescent="0.2"/>
    <row r="49460" x14ac:dyDescent="0.2"/>
    <row r="49461" x14ac:dyDescent="0.2"/>
    <row r="49462" x14ac:dyDescent="0.2"/>
    <row r="49463" x14ac:dyDescent="0.2"/>
    <row r="49464" x14ac:dyDescent="0.2"/>
    <row r="49465" x14ac:dyDescent="0.2"/>
    <row r="49466" x14ac:dyDescent="0.2"/>
    <row r="49467" x14ac:dyDescent="0.2"/>
    <row r="49468" x14ac:dyDescent="0.2"/>
    <row r="49469" x14ac:dyDescent="0.2"/>
    <row r="49470" x14ac:dyDescent="0.2"/>
    <row r="49471" x14ac:dyDescent="0.2"/>
    <row r="49472" x14ac:dyDescent="0.2"/>
    <row r="49473" x14ac:dyDescent="0.2"/>
    <row r="49474" x14ac:dyDescent="0.2"/>
    <row r="49475" x14ac:dyDescent="0.2"/>
    <row r="49476" x14ac:dyDescent="0.2"/>
    <row r="49477" x14ac:dyDescent="0.2"/>
    <row r="49478" x14ac:dyDescent="0.2"/>
    <row r="49479" x14ac:dyDescent="0.2"/>
    <row r="49480" x14ac:dyDescent="0.2"/>
    <row r="49481" x14ac:dyDescent="0.2"/>
    <row r="49482" x14ac:dyDescent="0.2"/>
    <row r="49483" x14ac:dyDescent="0.2"/>
    <row r="49484" x14ac:dyDescent="0.2"/>
    <row r="49485" x14ac:dyDescent="0.2"/>
    <row r="49486" x14ac:dyDescent="0.2"/>
    <row r="49487" x14ac:dyDescent="0.2"/>
    <row r="49488" x14ac:dyDescent="0.2"/>
    <row r="49489" x14ac:dyDescent="0.2"/>
    <row r="49490" x14ac:dyDescent="0.2"/>
    <row r="49491" x14ac:dyDescent="0.2"/>
    <row r="49492" x14ac:dyDescent="0.2"/>
    <row r="49493" x14ac:dyDescent="0.2"/>
    <row r="49494" x14ac:dyDescent="0.2"/>
    <row r="49495" x14ac:dyDescent="0.2"/>
    <row r="49496" x14ac:dyDescent="0.2"/>
    <row r="49497" x14ac:dyDescent="0.2"/>
    <row r="49498" x14ac:dyDescent="0.2"/>
    <row r="49499" x14ac:dyDescent="0.2"/>
    <row r="49500" x14ac:dyDescent="0.2"/>
    <row r="49501" x14ac:dyDescent="0.2"/>
    <row r="49502" x14ac:dyDescent="0.2"/>
    <row r="49503" x14ac:dyDescent="0.2"/>
    <row r="49504" x14ac:dyDescent="0.2"/>
    <row r="49505" x14ac:dyDescent="0.2"/>
    <row r="49506" x14ac:dyDescent="0.2"/>
    <row r="49507" x14ac:dyDescent="0.2"/>
    <row r="49508" x14ac:dyDescent="0.2"/>
    <row r="49509" x14ac:dyDescent="0.2"/>
    <row r="49510" x14ac:dyDescent="0.2"/>
    <row r="49511" x14ac:dyDescent="0.2"/>
    <row r="49512" x14ac:dyDescent="0.2"/>
    <row r="49513" x14ac:dyDescent="0.2"/>
    <row r="49514" x14ac:dyDescent="0.2"/>
    <row r="49515" x14ac:dyDescent="0.2"/>
    <row r="49516" x14ac:dyDescent="0.2"/>
    <row r="49517" x14ac:dyDescent="0.2"/>
    <row r="49518" x14ac:dyDescent="0.2"/>
    <row r="49519" x14ac:dyDescent="0.2"/>
    <row r="49520" x14ac:dyDescent="0.2"/>
    <row r="49521" x14ac:dyDescent="0.2"/>
    <row r="49522" x14ac:dyDescent="0.2"/>
    <row r="49523" x14ac:dyDescent="0.2"/>
    <row r="49524" x14ac:dyDescent="0.2"/>
    <row r="49525" x14ac:dyDescent="0.2"/>
    <row r="49526" x14ac:dyDescent="0.2"/>
    <row r="49527" x14ac:dyDescent="0.2"/>
    <row r="49528" x14ac:dyDescent="0.2"/>
    <row r="49529" x14ac:dyDescent="0.2"/>
    <row r="49530" x14ac:dyDescent="0.2"/>
    <row r="49531" x14ac:dyDescent="0.2"/>
    <row r="49532" x14ac:dyDescent="0.2"/>
    <row r="49533" x14ac:dyDescent="0.2"/>
    <row r="49534" x14ac:dyDescent="0.2"/>
    <row r="49535" x14ac:dyDescent="0.2"/>
    <row r="49536" x14ac:dyDescent="0.2"/>
    <row r="49537" x14ac:dyDescent="0.2"/>
    <row r="49538" x14ac:dyDescent="0.2"/>
    <row r="49539" x14ac:dyDescent="0.2"/>
    <row r="49540" x14ac:dyDescent="0.2"/>
    <row r="49541" x14ac:dyDescent="0.2"/>
    <row r="49542" x14ac:dyDescent="0.2"/>
    <row r="49543" x14ac:dyDescent="0.2"/>
    <row r="49544" x14ac:dyDescent="0.2"/>
    <row r="49545" x14ac:dyDescent="0.2"/>
    <row r="49546" x14ac:dyDescent="0.2"/>
    <row r="49547" x14ac:dyDescent="0.2"/>
    <row r="49548" x14ac:dyDescent="0.2"/>
    <row r="49549" x14ac:dyDescent="0.2"/>
    <row r="49550" x14ac:dyDescent="0.2"/>
    <row r="49551" x14ac:dyDescent="0.2"/>
    <row r="49552" x14ac:dyDescent="0.2"/>
    <row r="49553" x14ac:dyDescent="0.2"/>
    <row r="49554" x14ac:dyDescent="0.2"/>
    <row r="49555" x14ac:dyDescent="0.2"/>
    <row r="49556" x14ac:dyDescent="0.2"/>
    <row r="49557" x14ac:dyDescent="0.2"/>
    <row r="49558" x14ac:dyDescent="0.2"/>
    <row r="49559" x14ac:dyDescent="0.2"/>
    <row r="49560" x14ac:dyDescent="0.2"/>
    <row r="49561" x14ac:dyDescent="0.2"/>
    <row r="49562" x14ac:dyDescent="0.2"/>
    <row r="49563" x14ac:dyDescent="0.2"/>
    <row r="49564" x14ac:dyDescent="0.2"/>
    <row r="49565" x14ac:dyDescent="0.2"/>
    <row r="49566" x14ac:dyDescent="0.2"/>
    <row r="49567" x14ac:dyDescent="0.2"/>
    <row r="49568" x14ac:dyDescent="0.2"/>
    <row r="49569" x14ac:dyDescent="0.2"/>
    <row r="49570" x14ac:dyDescent="0.2"/>
    <row r="49571" x14ac:dyDescent="0.2"/>
    <row r="49572" x14ac:dyDescent="0.2"/>
    <row r="49573" x14ac:dyDescent="0.2"/>
    <row r="49574" x14ac:dyDescent="0.2"/>
    <row r="49575" x14ac:dyDescent="0.2"/>
    <row r="49576" x14ac:dyDescent="0.2"/>
    <row r="49577" x14ac:dyDescent="0.2"/>
    <row r="49578" x14ac:dyDescent="0.2"/>
    <row r="49579" x14ac:dyDescent="0.2"/>
    <row r="49580" x14ac:dyDescent="0.2"/>
    <row r="49581" x14ac:dyDescent="0.2"/>
    <row r="49582" x14ac:dyDescent="0.2"/>
    <row r="49583" x14ac:dyDescent="0.2"/>
    <row r="49584" x14ac:dyDescent="0.2"/>
    <row r="49585" x14ac:dyDescent="0.2"/>
    <row r="49586" x14ac:dyDescent="0.2"/>
    <row r="49587" x14ac:dyDescent="0.2"/>
    <row r="49588" x14ac:dyDescent="0.2"/>
    <row r="49589" x14ac:dyDescent="0.2"/>
    <row r="49590" x14ac:dyDescent="0.2"/>
    <row r="49591" x14ac:dyDescent="0.2"/>
    <row r="49592" x14ac:dyDescent="0.2"/>
    <row r="49593" x14ac:dyDescent="0.2"/>
    <row r="49594" x14ac:dyDescent="0.2"/>
    <row r="49595" x14ac:dyDescent="0.2"/>
    <row r="49596" x14ac:dyDescent="0.2"/>
    <row r="49597" x14ac:dyDescent="0.2"/>
    <row r="49598" x14ac:dyDescent="0.2"/>
    <row r="49599" x14ac:dyDescent="0.2"/>
    <row r="49600" x14ac:dyDescent="0.2"/>
    <row r="49601" x14ac:dyDescent="0.2"/>
    <row r="49602" x14ac:dyDescent="0.2"/>
    <row r="49603" x14ac:dyDescent="0.2"/>
    <row r="49604" x14ac:dyDescent="0.2"/>
    <row r="49605" x14ac:dyDescent="0.2"/>
    <row r="49606" x14ac:dyDescent="0.2"/>
    <row r="49607" x14ac:dyDescent="0.2"/>
    <row r="49608" x14ac:dyDescent="0.2"/>
    <row r="49609" x14ac:dyDescent="0.2"/>
    <row r="49610" x14ac:dyDescent="0.2"/>
    <row r="49611" x14ac:dyDescent="0.2"/>
    <row r="49612" x14ac:dyDescent="0.2"/>
    <row r="49613" x14ac:dyDescent="0.2"/>
    <row r="49614" x14ac:dyDescent="0.2"/>
    <row r="49615" x14ac:dyDescent="0.2"/>
    <row r="49616" x14ac:dyDescent="0.2"/>
    <row r="49617" x14ac:dyDescent="0.2"/>
    <row r="49618" x14ac:dyDescent="0.2"/>
    <row r="49619" x14ac:dyDescent="0.2"/>
    <row r="49620" x14ac:dyDescent="0.2"/>
    <row r="49621" x14ac:dyDescent="0.2"/>
    <row r="49622" x14ac:dyDescent="0.2"/>
    <row r="49623" x14ac:dyDescent="0.2"/>
    <row r="49624" x14ac:dyDescent="0.2"/>
    <row r="49625" x14ac:dyDescent="0.2"/>
    <row r="49626" x14ac:dyDescent="0.2"/>
    <row r="49627" x14ac:dyDescent="0.2"/>
    <row r="49628" x14ac:dyDescent="0.2"/>
    <row r="49629" x14ac:dyDescent="0.2"/>
    <row r="49630" x14ac:dyDescent="0.2"/>
    <row r="49631" x14ac:dyDescent="0.2"/>
    <row r="49632" x14ac:dyDescent="0.2"/>
    <row r="49633" x14ac:dyDescent="0.2"/>
    <row r="49634" x14ac:dyDescent="0.2"/>
    <row r="49635" x14ac:dyDescent="0.2"/>
    <row r="49636" x14ac:dyDescent="0.2"/>
    <row r="49637" x14ac:dyDescent="0.2"/>
    <row r="49638" x14ac:dyDescent="0.2"/>
    <row r="49639" x14ac:dyDescent="0.2"/>
    <row r="49640" x14ac:dyDescent="0.2"/>
    <row r="49641" x14ac:dyDescent="0.2"/>
    <row r="49642" x14ac:dyDescent="0.2"/>
    <row r="49643" x14ac:dyDescent="0.2"/>
    <row r="49644" x14ac:dyDescent="0.2"/>
    <row r="49645" x14ac:dyDescent="0.2"/>
    <row r="49646" x14ac:dyDescent="0.2"/>
    <row r="49647" x14ac:dyDescent="0.2"/>
    <row r="49648" x14ac:dyDescent="0.2"/>
    <row r="49649" x14ac:dyDescent="0.2"/>
    <row r="49650" x14ac:dyDescent="0.2"/>
    <row r="49651" x14ac:dyDescent="0.2"/>
    <row r="49652" x14ac:dyDescent="0.2"/>
    <row r="49653" x14ac:dyDescent="0.2"/>
    <row r="49654" x14ac:dyDescent="0.2"/>
    <row r="49655" x14ac:dyDescent="0.2"/>
    <row r="49656" x14ac:dyDescent="0.2"/>
    <row r="49657" x14ac:dyDescent="0.2"/>
    <row r="49658" x14ac:dyDescent="0.2"/>
    <row r="49659" x14ac:dyDescent="0.2"/>
    <row r="49660" x14ac:dyDescent="0.2"/>
    <row r="49661" x14ac:dyDescent="0.2"/>
    <row r="49662" x14ac:dyDescent="0.2"/>
    <row r="49663" x14ac:dyDescent="0.2"/>
    <row r="49664" x14ac:dyDescent="0.2"/>
    <row r="49665" x14ac:dyDescent="0.2"/>
    <row r="49666" x14ac:dyDescent="0.2"/>
    <row r="49667" x14ac:dyDescent="0.2"/>
    <row r="49668" x14ac:dyDescent="0.2"/>
    <row r="49669" x14ac:dyDescent="0.2"/>
    <row r="49670" x14ac:dyDescent="0.2"/>
    <row r="49671" x14ac:dyDescent="0.2"/>
    <row r="49672" x14ac:dyDescent="0.2"/>
    <row r="49673" x14ac:dyDescent="0.2"/>
    <row r="49674" x14ac:dyDescent="0.2"/>
    <row r="49675" x14ac:dyDescent="0.2"/>
    <row r="49676" x14ac:dyDescent="0.2"/>
    <row r="49677" x14ac:dyDescent="0.2"/>
    <row r="49678" x14ac:dyDescent="0.2"/>
    <row r="49679" x14ac:dyDescent="0.2"/>
    <row r="49680" x14ac:dyDescent="0.2"/>
    <row r="49681" x14ac:dyDescent="0.2"/>
    <row r="49682" x14ac:dyDescent="0.2"/>
    <row r="49683" x14ac:dyDescent="0.2"/>
    <row r="49684" x14ac:dyDescent="0.2"/>
    <row r="49685" x14ac:dyDescent="0.2"/>
    <row r="49686" x14ac:dyDescent="0.2"/>
    <row r="49687" x14ac:dyDescent="0.2"/>
    <row r="49688" x14ac:dyDescent="0.2"/>
    <row r="49689" x14ac:dyDescent="0.2"/>
    <row r="49690" x14ac:dyDescent="0.2"/>
    <row r="49691" x14ac:dyDescent="0.2"/>
    <row r="49692" x14ac:dyDescent="0.2"/>
    <row r="49693" x14ac:dyDescent="0.2"/>
    <row r="49694" x14ac:dyDescent="0.2"/>
    <row r="49695" x14ac:dyDescent="0.2"/>
    <row r="49696" x14ac:dyDescent="0.2"/>
    <row r="49697" x14ac:dyDescent="0.2"/>
    <row r="49698" x14ac:dyDescent="0.2"/>
    <row r="49699" x14ac:dyDescent="0.2"/>
    <row r="49700" x14ac:dyDescent="0.2"/>
    <row r="49701" x14ac:dyDescent="0.2"/>
    <row r="49702" x14ac:dyDescent="0.2"/>
    <row r="49703" x14ac:dyDescent="0.2"/>
    <row r="49704" x14ac:dyDescent="0.2"/>
    <row r="49705" x14ac:dyDescent="0.2"/>
    <row r="49706" x14ac:dyDescent="0.2"/>
    <row r="49707" x14ac:dyDescent="0.2"/>
    <row r="49708" x14ac:dyDescent="0.2"/>
    <row r="49709" x14ac:dyDescent="0.2"/>
    <row r="49710" x14ac:dyDescent="0.2"/>
    <row r="49711" x14ac:dyDescent="0.2"/>
    <row r="49712" x14ac:dyDescent="0.2"/>
    <row r="49713" x14ac:dyDescent="0.2"/>
    <row r="49714" x14ac:dyDescent="0.2"/>
    <row r="49715" x14ac:dyDescent="0.2"/>
    <row r="49716" x14ac:dyDescent="0.2"/>
    <row r="49717" x14ac:dyDescent="0.2"/>
    <row r="49718" x14ac:dyDescent="0.2"/>
    <row r="49719" x14ac:dyDescent="0.2"/>
    <row r="49720" x14ac:dyDescent="0.2"/>
    <row r="49721" x14ac:dyDescent="0.2"/>
    <row r="49722" x14ac:dyDescent="0.2"/>
    <row r="49723" x14ac:dyDescent="0.2"/>
    <row r="49724" x14ac:dyDescent="0.2"/>
    <row r="49725" x14ac:dyDescent="0.2"/>
    <row r="49726" x14ac:dyDescent="0.2"/>
    <row r="49727" x14ac:dyDescent="0.2"/>
    <row r="49728" x14ac:dyDescent="0.2"/>
    <row r="49729" x14ac:dyDescent="0.2"/>
    <row r="49730" x14ac:dyDescent="0.2"/>
    <row r="49731" x14ac:dyDescent="0.2"/>
    <row r="49732" x14ac:dyDescent="0.2"/>
    <row r="49733" x14ac:dyDescent="0.2"/>
    <row r="49734" x14ac:dyDescent="0.2"/>
    <row r="49735" x14ac:dyDescent="0.2"/>
    <row r="49736" x14ac:dyDescent="0.2"/>
    <row r="49737" x14ac:dyDescent="0.2"/>
    <row r="49738" x14ac:dyDescent="0.2"/>
    <row r="49739" x14ac:dyDescent="0.2"/>
    <row r="49740" x14ac:dyDescent="0.2"/>
    <row r="49741" x14ac:dyDescent="0.2"/>
    <row r="49742" x14ac:dyDescent="0.2"/>
    <row r="49743" x14ac:dyDescent="0.2"/>
    <row r="49744" x14ac:dyDescent="0.2"/>
    <row r="49745" x14ac:dyDescent="0.2"/>
    <row r="49746" x14ac:dyDescent="0.2"/>
    <row r="49747" x14ac:dyDescent="0.2"/>
    <row r="49748" x14ac:dyDescent="0.2"/>
    <row r="49749" x14ac:dyDescent="0.2"/>
    <row r="49750" x14ac:dyDescent="0.2"/>
    <row r="49751" x14ac:dyDescent="0.2"/>
    <row r="49752" x14ac:dyDescent="0.2"/>
    <row r="49753" x14ac:dyDescent="0.2"/>
    <row r="49754" x14ac:dyDescent="0.2"/>
    <row r="49755" x14ac:dyDescent="0.2"/>
    <row r="49756" x14ac:dyDescent="0.2"/>
    <row r="49757" x14ac:dyDescent="0.2"/>
    <row r="49758" x14ac:dyDescent="0.2"/>
    <row r="49759" x14ac:dyDescent="0.2"/>
    <row r="49760" x14ac:dyDescent="0.2"/>
    <row r="49761" x14ac:dyDescent="0.2"/>
    <row r="49762" x14ac:dyDescent="0.2"/>
    <row r="49763" x14ac:dyDescent="0.2"/>
    <row r="49764" x14ac:dyDescent="0.2"/>
    <row r="49765" x14ac:dyDescent="0.2"/>
    <row r="49766" x14ac:dyDescent="0.2"/>
    <row r="49767" x14ac:dyDescent="0.2"/>
    <row r="49768" x14ac:dyDescent="0.2"/>
    <row r="49769" x14ac:dyDescent="0.2"/>
    <row r="49770" x14ac:dyDescent="0.2"/>
    <row r="49771" x14ac:dyDescent="0.2"/>
    <row r="49772" x14ac:dyDescent="0.2"/>
    <row r="49773" x14ac:dyDescent="0.2"/>
    <row r="49774" x14ac:dyDescent="0.2"/>
    <row r="49775" x14ac:dyDescent="0.2"/>
    <row r="49776" x14ac:dyDescent="0.2"/>
    <row r="49777" x14ac:dyDescent="0.2"/>
    <row r="49778" x14ac:dyDescent="0.2"/>
    <row r="49779" x14ac:dyDescent="0.2"/>
    <row r="49780" x14ac:dyDescent="0.2"/>
    <row r="49781" x14ac:dyDescent="0.2"/>
    <row r="49782" x14ac:dyDescent="0.2"/>
    <row r="49783" x14ac:dyDescent="0.2"/>
    <row r="49784" x14ac:dyDescent="0.2"/>
    <row r="49785" x14ac:dyDescent="0.2"/>
    <row r="49786" x14ac:dyDescent="0.2"/>
    <row r="49787" x14ac:dyDescent="0.2"/>
    <row r="49788" x14ac:dyDescent="0.2"/>
    <row r="49789" x14ac:dyDescent="0.2"/>
    <row r="49790" x14ac:dyDescent="0.2"/>
    <row r="49791" x14ac:dyDescent="0.2"/>
    <row r="49792" x14ac:dyDescent="0.2"/>
    <row r="49793" x14ac:dyDescent="0.2"/>
    <row r="49794" x14ac:dyDescent="0.2"/>
    <row r="49795" x14ac:dyDescent="0.2"/>
    <row r="49796" x14ac:dyDescent="0.2"/>
    <row r="49797" x14ac:dyDescent="0.2"/>
    <row r="49798" x14ac:dyDescent="0.2"/>
    <row r="49799" x14ac:dyDescent="0.2"/>
    <row r="49800" x14ac:dyDescent="0.2"/>
    <row r="49801" x14ac:dyDescent="0.2"/>
    <row r="49802" x14ac:dyDescent="0.2"/>
    <row r="49803" x14ac:dyDescent="0.2"/>
    <row r="49804" x14ac:dyDescent="0.2"/>
    <row r="49805" x14ac:dyDescent="0.2"/>
    <row r="49806" x14ac:dyDescent="0.2"/>
    <row r="49807" x14ac:dyDescent="0.2"/>
    <row r="49808" x14ac:dyDescent="0.2"/>
    <row r="49809" x14ac:dyDescent="0.2"/>
    <row r="49810" x14ac:dyDescent="0.2"/>
    <row r="49811" x14ac:dyDescent="0.2"/>
    <row r="49812" x14ac:dyDescent="0.2"/>
    <row r="49813" x14ac:dyDescent="0.2"/>
    <row r="49814" x14ac:dyDescent="0.2"/>
    <row r="49815" x14ac:dyDescent="0.2"/>
    <row r="49816" x14ac:dyDescent="0.2"/>
    <row r="49817" x14ac:dyDescent="0.2"/>
    <row r="49818" x14ac:dyDescent="0.2"/>
    <row r="49819" x14ac:dyDescent="0.2"/>
    <row r="49820" x14ac:dyDescent="0.2"/>
    <row r="49821" x14ac:dyDescent="0.2"/>
    <row r="49822" x14ac:dyDescent="0.2"/>
    <row r="49823" x14ac:dyDescent="0.2"/>
    <row r="49824" x14ac:dyDescent="0.2"/>
    <row r="49825" x14ac:dyDescent="0.2"/>
    <row r="49826" x14ac:dyDescent="0.2"/>
    <row r="49827" x14ac:dyDescent="0.2"/>
    <row r="49828" x14ac:dyDescent="0.2"/>
    <row r="49829" x14ac:dyDescent="0.2"/>
    <row r="49830" x14ac:dyDescent="0.2"/>
    <row r="49831" x14ac:dyDescent="0.2"/>
    <row r="49832" x14ac:dyDescent="0.2"/>
    <row r="49833" x14ac:dyDescent="0.2"/>
    <row r="49834" x14ac:dyDescent="0.2"/>
    <row r="49835" x14ac:dyDescent="0.2"/>
    <row r="49836" x14ac:dyDescent="0.2"/>
    <row r="49837" x14ac:dyDescent="0.2"/>
    <row r="49838" x14ac:dyDescent="0.2"/>
    <row r="49839" x14ac:dyDescent="0.2"/>
    <row r="49840" x14ac:dyDescent="0.2"/>
    <row r="49841" x14ac:dyDescent="0.2"/>
    <row r="49842" x14ac:dyDescent="0.2"/>
    <row r="49843" x14ac:dyDescent="0.2"/>
    <row r="49844" x14ac:dyDescent="0.2"/>
    <row r="49845" x14ac:dyDescent="0.2"/>
    <row r="49846" x14ac:dyDescent="0.2"/>
    <row r="49847" x14ac:dyDescent="0.2"/>
    <row r="49848" x14ac:dyDescent="0.2"/>
    <row r="49849" x14ac:dyDescent="0.2"/>
    <row r="49850" x14ac:dyDescent="0.2"/>
    <row r="49851" x14ac:dyDescent="0.2"/>
    <row r="49852" x14ac:dyDescent="0.2"/>
    <row r="49853" x14ac:dyDescent="0.2"/>
    <row r="49854" x14ac:dyDescent="0.2"/>
    <row r="49855" x14ac:dyDescent="0.2"/>
    <row r="49856" x14ac:dyDescent="0.2"/>
    <row r="49857" x14ac:dyDescent="0.2"/>
    <row r="49858" x14ac:dyDescent="0.2"/>
    <row r="49859" x14ac:dyDescent="0.2"/>
    <row r="49860" x14ac:dyDescent="0.2"/>
    <row r="49861" x14ac:dyDescent="0.2"/>
    <row r="49862" x14ac:dyDescent="0.2"/>
    <row r="49863" x14ac:dyDescent="0.2"/>
    <row r="49864" x14ac:dyDescent="0.2"/>
    <row r="49865" x14ac:dyDescent="0.2"/>
    <row r="49866" x14ac:dyDescent="0.2"/>
    <row r="49867" x14ac:dyDescent="0.2"/>
    <row r="49868" x14ac:dyDescent="0.2"/>
    <row r="49869" x14ac:dyDescent="0.2"/>
    <row r="49870" x14ac:dyDescent="0.2"/>
    <row r="49871" x14ac:dyDescent="0.2"/>
    <row r="49872" x14ac:dyDescent="0.2"/>
    <row r="49873" x14ac:dyDescent="0.2"/>
    <row r="49874" x14ac:dyDescent="0.2"/>
    <row r="49875" x14ac:dyDescent="0.2"/>
    <row r="49876" x14ac:dyDescent="0.2"/>
    <row r="49877" x14ac:dyDescent="0.2"/>
    <row r="49878" x14ac:dyDescent="0.2"/>
    <row r="49879" x14ac:dyDescent="0.2"/>
    <row r="49880" x14ac:dyDescent="0.2"/>
    <row r="49881" x14ac:dyDescent="0.2"/>
    <row r="49882" x14ac:dyDescent="0.2"/>
    <row r="49883" x14ac:dyDescent="0.2"/>
    <row r="49884" x14ac:dyDescent="0.2"/>
    <row r="49885" x14ac:dyDescent="0.2"/>
    <row r="49886" x14ac:dyDescent="0.2"/>
    <row r="49887" x14ac:dyDescent="0.2"/>
    <row r="49888" x14ac:dyDescent="0.2"/>
    <row r="49889" x14ac:dyDescent="0.2"/>
    <row r="49890" x14ac:dyDescent="0.2"/>
    <row r="49891" x14ac:dyDescent="0.2"/>
    <row r="49892" x14ac:dyDescent="0.2"/>
    <row r="49893" x14ac:dyDescent="0.2"/>
    <row r="49894" x14ac:dyDescent="0.2"/>
    <row r="49895" x14ac:dyDescent="0.2"/>
    <row r="49896" x14ac:dyDescent="0.2"/>
    <row r="49897" x14ac:dyDescent="0.2"/>
    <row r="49898" x14ac:dyDescent="0.2"/>
    <row r="49899" x14ac:dyDescent="0.2"/>
    <row r="49900" x14ac:dyDescent="0.2"/>
    <row r="49901" x14ac:dyDescent="0.2"/>
    <row r="49902" x14ac:dyDescent="0.2"/>
    <row r="49903" x14ac:dyDescent="0.2"/>
    <row r="49904" x14ac:dyDescent="0.2"/>
    <row r="49905" x14ac:dyDescent="0.2"/>
    <row r="49906" x14ac:dyDescent="0.2"/>
    <row r="49907" x14ac:dyDescent="0.2"/>
    <row r="49908" x14ac:dyDescent="0.2"/>
    <row r="49909" x14ac:dyDescent="0.2"/>
    <row r="49910" x14ac:dyDescent="0.2"/>
    <row r="49911" x14ac:dyDescent="0.2"/>
    <row r="49912" x14ac:dyDescent="0.2"/>
    <row r="49913" x14ac:dyDescent="0.2"/>
    <row r="49914" x14ac:dyDescent="0.2"/>
    <row r="49915" x14ac:dyDescent="0.2"/>
    <row r="49916" x14ac:dyDescent="0.2"/>
    <row r="49917" x14ac:dyDescent="0.2"/>
    <row r="49918" x14ac:dyDescent="0.2"/>
    <row r="49919" x14ac:dyDescent="0.2"/>
    <row r="49920" x14ac:dyDescent="0.2"/>
    <row r="49921" x14ac:dyDescent="0.2"/>
    <row r="49922" x14ac:dyDescent="0.2"/>
    <row r="49923" x14ac:dyDescent="0.2"/>
    <row r="49924" x14ac:dyDescent="0.2"/>
    <row r="49925" x14ac:dyDescent="0.2"/>
    <row r="49926" x14ac:dyDescent="0.2"/>
    <row r="49927" x14ac:dyDescent="0.2"/>
    <row r="49928" x14ac:dyDescent="0.2"/>
    <row r="49929" x14ac:dyDescent="0.2"/>
    <row r="49930" x14ac:dyDescent="0.2"/>
    <row r="49931" x14ac:dyDescent="0.2"/>
    <row r="49932" x14ac:dyDescent="0.2"/>
    <row r="49933" x14ac:dyDescent="0.2"/>
    <row r="49934" x14ac:dyDescent="0.2"/>
    <row r="49935" x14ac:dyDescent="0.2"/>
    <row r="49936" x14ac:dyDescent="0.2"/>
    <row r="49937" x14ac:dyDescent="0.2"/>
    <row r="49938" x14ac:dyDescent="0.2"/>
    <row r="49939" x14ac:dyDescent="0.2"/>
    <row r="49940" x14ac:dyDescent="0.2"/>
    <row r="49941" x14ac:dyDescent="0.2"/>
    <row r="49942" x14ac:dyDescent="0.2"/>
    <row r="49943" x14ac:dyDescent="0.2"/>
    <row r="49944" x14ac:dyDescent="0.2"/>
    <row r="49945" x14ac:dyDescent="0.2"/>
    <row r="49946" x14ac:dyDescent="0.2"/>
    <row r="49947" x14ac:dyDescent="0.2"/>
    <row r="49948" x14ac:dyDescent="0.2"/>
    <row r="49949" x14ac:dyDescent="0.2"/>
    <row r="49950" x14ac:dyDescent="0.2"/>
    <row r="49951" x14ac:dyDescent="0.2"/>
    <row r="49952" x14ac:dyDescent="0.2"/>
    <row r="49953" x14ac:dyDescent="0.2"/>
    <row r="49954" x14ac:dyDescent="0.2"/>
    <row r="49955" x14ac:dyDescent="0.2"/>
    <row r="49956" x14ac:dyDescent="0.2"/>
    <row r="49957" x14ac:dyDescent="0.2"/>
    <row r="49958" x14ac:dyDescent="0.2"/>
    <row r="49959" x14ac:dyDescent="0.2"/>
    <row r="49960" x14ac:dyDescent="0.2"/>
    <row r="49961" x14ac:dyDescent="0.2"/>
    <row r="49962" x14ac:dyDescent="0.2"/>
    <row r="49963" x14ac:dyDescent="0.2"/>
    <row r="49964" x14ac:dyDescent="0.2"/>
    <row r="49965" x14ac:dyDescent="0.2"/>
    <row r="49966" x14ac:dyDescent="0.2"/>
    <row r="49967" x14ac:dyDescent="0.2"/>
    <row r="49968" x14ac:dyDescent="0.2"/>
    <row r="49969" x14ac:dyDescent="0.2"/>
    <row r="49970" x14ac:dyDescent="0.2"/>
    <row r="49971" x14ac:dyDescent="0.2"/>
    <row r="49972" x14ac:dyDescent="0.2"/>
    <row r="49973" x14ac:dyDescent="0.2"/>
    <row r="49974" x14ac:dyDescent="0.2"/>
    <row r="49975" x14ac:dyDescent="0.2"/>
    <row r="49976" x14ac:dyDescent="0.2"/>
    <row r="49977" x14ac:dyDescent="0.2"/>
    <row r="49978" x14ac:dyDescent="0.2"/>
    <row r="49979" x14ac:dyDescent="0.2"/>
    <row r="49980" x14ac:dyDescent="0.2"/>
    <row r="49981" x14ac:dyDescent="0.2"/>
    <row r="49982" x14ac:dyDescent="0.2"/>
    <row r="49983" x14ac:dyDescent="0.2"/>
    <row r="49984" x14ac:dyDescent="0.2"/>
    <row r="49985" x14ac:dyDescent="0.2"/>
    <row r="49986" x14ac:dyDescent="0.2"/>
    <row r="49987" x14ac:dyDescent="0.2"/>
    <row r="49988" x14ac:dyDescent="0.2"/>
    <row r="49989" x14ac:dyDescent="0.2"/>
    <row r="49990" x14ac:dyDescent="0.2"/>
    <row r="49991" x14ac:dyDescent="0.2"/>
    <row r="49992" x14ac:dyDescent="0.2"/>
    <row r="49993" x14ac:dyDescent="0.2"/>
    <row r="49994" x14ac:dyDescent="0.2"/>
    <row r="49995" x14ac:dyDescent="0.2"/>
    <row r="49996" x14ac:dyDescent="0.2"/>
    <row r="49997" x14ac:dyDescent="0.2"/>
    <row r="49998" x14ac:dyDescent="0.2"/>
    <row r="49999" x14ac:dyDescent="0.2"/>
    <row r="50000" x14ac:dyDescent="0.2"/>
    <row r="50001" x14ac:dyDescent="0.2"/>
    <row r="50002" x14ac:dyDescent="0.2"/>
    <row r="50003" x14ac:dyDescent="0.2"/>
    <row r="50004" x14ac:dyDescent="0.2"/>
    <row r="50005" x14ac:dyDescent="0.2"/>
    <row r="50006" x14ac:dyDescent="0.2"/>
    <row r="50007" x14ac:dyDescent="0.2"/>
    <row r="50008" x14ac:dyDescent="0.2"/>
    <row r="50009" x14ac:dyDescent="0.2"/>
    <row r="50010" x14ac:dyDescent="0.2"/>
    <row r="50011" x14ac:dyDescent="0.2"/>
    <row r="50012" x14ac:dyDescent="0.2"/>
    <row r="50013" x14ac:dyDescent="0.2"/>
    <row r="50014" x14ac:dyDescent="0.2"/>
    <row r="50015" x14ac:dyDescent="0.2"/>
    <row r="50016" x14ac:dyDescent="0.2"/>
    <row r="50017" x14ac:dyDescent="0.2"/>
    <row r="50018" x14ac:dyDescent="0.2"/>
    <row r="50019" x14ac:dyDescent="0.2"/>
    <row r="50020" x14ac:dyDescent="0.2"/>
    <row r="50021" x14ac:dyDescent="0.2"/>
    <row r="50022" x14ac:dyDescent="0.2"/>
    <row r="50023" x14ac:dyDescent="0.2"/>
    <row r="50024" x14ac:dyDescent="0.2"/>
    <row r="50025" x14ac:dyDescent="0.2"/>
    <row r="50026" x14ac:dyDescent="0.2"/>
    <row r="50027" x14ac:dyDescent="0.2"/>
    <row r="50028" x14ac:dyDescent="0.2"/>
    <row r="50029" x14ac:dyDescent="0.2"/>
    <row r="50030" x14ac:dyDescent="0.2"/>
    <row r="50031" x14ac:dyDescent="0.2"/>
    <row r="50032" x14ac:dyDescent="0.2"/>
    <row r="50033" x14ac:dyDescent="0.2"/>
    <row r="50034" x14ac:dyDescent="0.2"/>
    <row r="50035" x14ac:dyDescent="0.2"/>
    <row r="50036" x14ac:dyDescent="0.2"/>
    <row r="50037" x14ac:dyDescent="0.2"/>
    <row r="50038" x14ac:dyDescent="0.2"/>
    <row r="50039" x14ac:dyDescent="0.2"/>
    <row r="50040" x14ac:dyDescent="0.2"/>
    <row r="50041" x14ac:dyDescent="0.2"/>
    <row r="50042" x14ac:dyDescent="0.2"/>
    <row r="50043" x14ac:dyDescent="0.2"/>
    <row r="50044" x14ac:dyDescent="0.2"/>
    <row r="50045" x14ac:dyDescent="0.2"/>
    <row r="50046" x14ac:dyDescent="0.2"/>
    <row r="50047" x14ac:dyDescent="0.2"/>
    <row r="50048" x14ac:dyDescent="0.2"/>
    <row r="50049" x14ac:dyDescent="0.2"/>
    <row r="50050" x14ac:dyDescent="0.2"/>
    <row r="50051" x14ac:dyDescent="0.2"/>
    <row r="50052" x14ac:dyDescent="0.2"/>
    <row r="50053" x14ac:dyDescent="0.2"/>
    <row r="50054" x14ac:dyDescent="0.2"/>
    <row r="50055" x14ac:dyDescent="0.2"/>
    <row r="50056" x14ac:dyDescent="0.2"/>
    <row r="50057" x14ac:dyDescent="0.2"/>
    <row r="50058" x14ac:dyDescent="0.2"/>
    <row r="50059" x14ac:dyDescent="0.2"/>
    <row r="50060" x14ac:dyDescent="0.2"/>
    <row r="50061" x14ac:dyDescent="0.2"/>
    <row r="50062" x14ac:dyDescent="0.2"/>
    <row r="50063" x14ac:dyDescent="0.2"/>
    <row r="50064" x14ac:dyDescent="0.2"/>
    <row r="50065" x14ac:dyDescent="0.2"/>
    <row r="50066" x14ac:dyDescent="0.2"/>
    <row r="50067" x14ac:dyDescent="0.2"/>
    <row r="50068" x14ac:dyDescent="0.2"/>
    <row r="50069" x14ac:dyDescent="0.2"/>
    <row r="50070" x14ac:dyDescent="0.2"/>
    <row r="50071" x14ac:dyDescent="0.2"/>
    <row r="50072" x14ac:dyDescent="0.2"/>
    <row r="50073" x14ac:dyDescent="0.2"/>
    <row r="50074" x14ac:dyDescent="0.2"/>
    <row r="50075" x14ac:dyDescent="0.2"/>
    <row r="50076" x14ac:dyDescent="0.2"/>
    <row r="50077" x14ac:dyDescent="0.2"/>
    <row r="50078" x14ac:dyDescent="0.2"/>
    <row r="50079" x14ac:dyDescent="0.2"/>
    <row r="50080" x14ac:dyDescent="0.2"/>
    <row r="50081" x14ac:dyDescent="0.2"/>
    <row r="50082" x14ac:dyDescent="0.2"/>
    <row r="50083" x14ac:dyDescent="0.2"/>
    <row r="50084" x14ac:dyDescent="0.2"/>
    <row r="50085" x14ac:dyDescent="0.2"/>
    <row r="50086" x14ac:dyDescent="0.2"/>
    <row r="50087" x14ac:dyDescent="0.2"/>
    <row r="50088" x14ac:dyDescent="0.2"/>
    <row r="50089" x14ac:dyDescent="0.2"/>
    <row r="50090" x14ac:dyDescent="0.2"/>
    <row r="50091" x14ac:dyDescent="0.2"/>
    <row r="50092" x14ac:dyDescent="0.2"/>
    <row r="50093" x14ac:dyDescent="0.2"/>
    <row r="50094" x14ac:dyDescent="0.2"/>
    <row r="50095" x14ac:dyDescent="0.2"/>
    <row r="50096" x14ac:dyDescent="0.2"/>
    <row r="50097" x14ac:dyDescent="0.2"/>
    <row r="50098" x14ac:dyDescent="0.2"/>
    <row r="50099" x14ac:dyDescent="0.2"/>
    <row r="50100" x14ac:dyDescent="0.2"/>
    <row r="50101" x14ac:dyDescent="0.2"/>
    <row r="50102" x14ac:dyDescent="0.2"/>
    <row r="50103" x14ac:dyDescent="0.2"/>
    <row r="50104" x14ac:dyDescent="0.2"/>
    <row r="50105" x14ac:dyDescent="0.2"/>
    <row r="50106" x14ac:dyDescent="0.2"/>
    <row r="50107" x14ac:dyDescent="0.2"/>
    <row r="50108" x14ac:dyDescent="0.2"/>
    <row r="50109" x14ac:dyDescent="0.2"/>
    <row r="50110" x14ac:dyDescent="0.2"/>
    <row r="50111" x14ac:dyDescent="0.2"/>
    <row r="50112" x14ac:dyDescent="0.2"/>
    <row r="50113" x14ac:dyDescent="0.2"/>
    <row r="50114" x14ac:dyDescent="0.2"/>
    <row r="50115" x14ac:dyDescent="0.2"/>
    <row r="50116" x14ac:dyDescent="0.2"/>
    <row r="50117" x14ac:dyDescent="0.2"/>
    <row r="50118" x14ac:dyDescent="0.2"/>
    <row r="50119" x14ac:dyDescent="0.2"/>
    <row r="50120" x14ac:dyDescent="0.2"/>
    <row r="50121" x14ac:dyDescent="0.2"/>
    <row r="50122" x14ac:dyDescent="0.2"/>
    <row r="50123" x14ac:dyDescent="0.2"/>
    <row r="50124" x14ac:dyDescent="0.2"/>
    <row r="50125" x14ac:dyDescent="0.2"/>
    <row r="50126" x14ac:dyDescent="0.2"/>
    <row r="50127" x14ac:dyDescent="0.2"/>
    <row r="50128" x14ac:dyDescent="0.2"/>
    <row r="50129" x14ac:dyDescent="0.2"/>
    <row r="50130" x14ac:dyDescent="0.2"/>
    <row r="50131" x14ac:dyDescent="0.2"/>
    <row r="50132" x14ac:dyDescent="0.2"/>
    <row r="50133" x14ac:dyDescent="0.2"/>
    <row r="50134" x14ac:dyDescent="0.2"/>
    <row r="50135" x14ac:dyDescent="0.2"/>
    <row r="50136" x14ac:dyDescent="0.2"/>
    <row r="50137" x14ac:dyDescent="0.2"/>
    <row r="50138" x14ac:dyDescent="0.2"/>
    <row r="50139" x14ac:dyDescent="0.2"/>
    <row r="50140" x14ac:dyDescent="0.2"/>
    <row r="50141" x14ac:dyDescent="0.2"/>
    <row r="50142" x14ac:dyDescent="0.2"/>
    <row r="50143" x14ac:dyDescent="0.2"/>
    <row r="50144" x14ac:dyDescent="0.2"/>
    <row r="50145" x14ac:dyDescent="0.2"/>
    <row r="50146" x14ac:dyDescent="0.2"/>
    <row r="50147" x14ac:dyDescent="0.2"/>
    <row r="50148" x14ac:dyDescent="0.2"/>
    <row r="50149" x14ac:dyDescent="0.2"/>
    <row r="50150" x14ac:dyDescent="0.2"/>
    <row r="50151" x14ac:dyDescent="0.2"/>
    <row r="50152" x14ac:dyDescent="0.2"/>
    <row r="50153" x14ac:dyDescent="0.2"/>
    <row r="50154" x14ac:dyDescent="0.2"/>
    <row r="50155" x14ac:dyDescent="0.2"/>
    <row r="50156" x14ac:dyDescent="0.2"/>
    <row r="50157" x14ac:dyDescent="0.2"/>
    <row r="50158" x14ac:dyDescent="0.2"/>
    <row r="50159" x14ac:dyDescent="0.2"/>
    <row r="50160" x14ac:dyDescent="0.2"/>
    <row r="50161" x14ac:dyDescent="0.2"/>
    <row r="50162" x14ac:dyDescent="0.2"/>
    <row r="50163" x14ac:dyDescent="0.2"/>
    <row r="50164" x14ac:dyDescent="0.2"/>
    <row r="50165" x14ac:dyDescent="0.2"/>
    <row r="50166" x14ac:dyDescent="0.2"/>
    <row r="50167" x14ac:dyDescent="0.2"/>
    <row r="50168" x14ac:dyDescent="0.2"/>
    <row r="50169" x14ac:dyDescent="0.2"/>
    <row r="50170" x14ac:dyDescent="0.2"/>
    <row r="50171" x14ac:dyDescent="0.2"/>
    <row r="50172" x14ac:dyDescent="0.2"/>
    <row r="50173" x14ac:dyDescent="0.2"/>
    <row r="50174" x14ac:dyDescent="0.2"/>
    <row r="50175" x14ac:dyDescent="0.2"/>
    <row r="50176" x14ac:dyDescent="0.2"/>
    <row r="50177" x14ac:dyDescent="0.2"/>
    <row r="50178" x14ac:dyDescent="0.2"/>
    <row r="50179" x14ac:dyDescent="0.2"/>
    <row r="50180" x14ac:dyDescent="0.2"/>
    <row r="50181" x14ac:dyDescent="0.2"/>
    <row r="50182" x14ac:dyDescent="0.2"/>
    <row r="50183" x14ac:dyDescent="0.2"/>
    <row r="50184" x14ac:dyDescent="0.2"/>
    <row r="50185" x14ac:dyDescent="0.2"/>
    <row r="50186" x14ac:dyDescent="0.2"/>
    <row r="50187" x14ac:dyDescent="0.2"/>
    <row r="50188" x14ac:dyDescent="0.2"/>
    <row r="50189" x14ac:dyDescent="0.2"/>
    <row r="50190" x14ac:dyDescent="0.2"/>
    <row r="50191" x14ac:dyDescent="0.2"/>
    <row r="50192" x14ac:dyDescent="0.2"/>
    <row r="50193" x14ac:dyDescent="0.2"/>
    <row r="50194" x14ac:dyDescent="0.2"/>
    <row r="50195" x14ac:dyDescent="0.2"/>
    <row r="50196" x14ac:dyDescent="0.2"/>
    <row r="50197" x14ac:dyDescent="0.2"/>
    <row r="50198" x14ac:dyDescent="0.2"/>
    <row r="50199" x14ac:dyDescent="0.2"/>
    <row r="50200" x14ac:dyDescent="0.2"/>
    <row r="50201" x14ac:dyDescent="0.2"/>
    <row r="50202" x14ac:dyDescent="0.2"/>
    <row r="50203" x14ac:dyDescent="0.2"/>
    <row r="50204" x14ac:dyDescent="0.2"/>
    <row r="50205" x14ac:dyDescent="0.2"/>
    <row r="50206" x14ac:dyDescent="0.2"/>
    <row r="50207" x14ac:dyDescent="0.2"/>
    <row r="50208" x14ac:dyDescent="0.2"/>
    <row r="50209" x14ac:dyDescent="0.2"/>
    <row r="50210" x14ac:dyDescent="0.2"/>
    <row r="50211" x14ac:dyDescent="0.2"/>
    <row r="50212" x14ac:dyDescent="0.2"/>
    <row r="50213" x14ac:dyDescent="0.2"/>
    <row r="50214" x14ac:dyDescent="0.2"/>
    <row r="50215" x14ac:dyDescent="0.2"/>
    <row r="50216" x14ac:dyDescent="0.2"/>
    <row r="50217" x14ac:dyDescent="0.2"/>
    <row r="50218" x14ac:dyDescent="0.2"/>
    <row r="50219" x14ac:dyDescent="0.2"/>
    <row r="50220" x14ac:dyDescent="0.2"/>
    <row r="50221" x14ac:dyDescent="0.2"/>
    <row r="50222" x14ac:dyDescent="0.2"/>
    <row r="50223" x14ac:dyDescent="0.2"/>
    <row r="50224" x14ac:dyDescent="0.2"/>
    <row r="50225" x14ac:dyDescent="0.2"/>
    <row r="50226" x14ac:dyDescent="0.2"/>
    <row r="50227" x14ac:dyDescent="0.2"/>
    <row r="50228" x14ac:dyDescent="0.2"/>
    <row r="50229" x14ac:dyDescent="0.2"/>
    <row r="50230" x14ac:dyDescent="0.2"/>
    <row r="50231" x14ac:dyDescent="0.2"/>
    <row r="50232" x14ac:dyDescent="0.2"/>
    <row r="50233" x14ac:dyDescent="0.2"/>
    <row r="50234" x14ac:dyDescent="0.2"/>
    <row r="50235" x14ac:dyDescent="0.2"/>
    <row r="50236" x14ac:dyDescent="0.2"/>
    <row r="50237" x14ac:dyDescent="0.2"/>
    <row r="50238" x14ac:dyDescent="0.2"/>
    <row r="50239" x14ac:dyDescent="0.2"/>
    <row r="50240" x14ac:dyDescent="0.2"/>
    <row r="50241" x14ac:dyDescent="0.2"/>
    <row r="50242" x14ac:dyDescent="0.2"/>
    <row r="50243" x14ac:dyDescent="0.2"/>
    <row r="50244" x14ac:dyDescent="0.2"/>
    <row r="50245" x14ac:dyDescent="0.2"/>
    <row r="50246" x14ac:dyDescent="0.2"/>
    <row r="50247" x14ac:dyDescent="0.2"/>
    <row r="50248" x14ac:dyDescent="0.2"/>
    <row r="50249" x14ac:dyDescent="0.2"/>
    <row r="50250" x14ac:dyDescent="0.2"/>
    <row r="50251" x14ac:dyDescent="0.2"/>
    <row r="50252" x14ac:dyDescent="0.2"/>
    <row r="50253" x14ac:dyDescent="0.2"/>
    <row r="50254" x14ac:dyDescent="0.2"/>
    <row r="50255" x14ac:dyDescent="0.2"/>
    <row r="50256" x14ac:dyDescent="0.2"/>
    <row r="50257" x14ac:dyDescent="0.2"/>
    <row r="50258" x14ac:dyDescent="0.2"/>
    <row r="50259" x14ac:dyDescent="0.2"/>
    <row r="50260" x14ac:dyDescent="0.2"/>
    <row r="50261" x14ac:dyDescent="0.2"/>
    <row r="50262" x14ac:dyDescent="0.2"/>
    <row r="50263" x14ac:dyDescent="0.2"/>
    <row r="50264" x14ac:dyDescent="0.2"/>
    <row r="50265" x14ac:dyDescent="0.2"/>
    <row r="50266" x14ac:dyDescent="0.2"/>
    <row r="50267" x14ac:dyDescent="0.2"/>
    <row r="50268" x14ac:dyDescent="0.2"/>
    <row r="50269" x14ac:dyDescent="0.2"/>
    <row r="50270" x14ac:dyDescent="0.2"/>
    <row r="50271" x14ac:dyDescent="0.2"/>
    <row r="50272" x14ac:dyDescent="0.2"/>
    <row r="50273" x14ac:dyDescent="0.2"/>
    <row r="50274" x14ac:dyDescent="0.2"/>
    <row r="50275" x14ac:dyDescent="0.2"/>
    <row r="50276" x14ac:dyDescent="0.2"/>
    <row r="50277" x14ac:dyDescent="0.2"/>
    <row r="50278" x14ac:dyDescent="0.2"/>
    <row r="50279" x14ac:dyDescent="0.2"/>
    <row r="50280" x14ac:dyDescent="0.2"/>
    <row r="50281" x14ac:dyDescent="0.2"/>
    <row r="50282" x14ac:dyDescent="0.2"/>
    <row r="50283" x14ac:dyDescent="0.2"/>
    <row r="50284" x14ac:dyDescent="0.2"/>
    <row r="50285" x14ac:dyDescent="0.2"/>
    <row r="50286" x14ac:dyDescent="0.2"/>
    <row r="50287" x14ac:dyDescent="0.2"/>
    <row r="50288" x14ac:dyDescent="0.2"/>
    <row r="50289" x14ac:dyDescent="0.2"/>
    <row r="50290" x14ac:dyDescent="0.2"/>
    <row r="50291" x14ac:dyDescent="0.2"/>
    <row r="50292" x14ac:dyDescent="0.2"/>
    <row r="50293" x14ac:dyDescent="0.2"/>
    <row r="50294" x14ac:dyDescent="0.2"/>
    <row r="50295" x14ac:dyDescent="0.2"/>
    <row r="50296" x14ac:dyDescent="0.2"/>
    <row r="50297" x14ac:dyDescent="0.2"/>
    <row r="50298" x14ac:dyDescent="0.2"/>
    <row r="50299" x14ac:dyDescent="0.2"/>
    <row r="50300" x14ac:dyDescent="0.2"/>
    <row r="50301" x14ac:dyDescent="0.2"/>
    <row r="50302" x14ac:dyDescent="0.2"/>
    <row r="50303" x14ac:dyDescent="0.2"/>
    <row r="50304" x14ac:dyDescent="0.2"/>
    <row r="50305" x14ac:dyDescent="0.2"/>
    <row r="50306" x14ac:dyDescent="0.2"/>
    <row r="50307" x14ac:dyDescent="0.2"/>
    <row r="50308" x14ac:dyDescent="0.2"/>
    <row r="50309" x14ac:dyDescent="0.2"/>
    <row r="50310" x14ac:dyDescent="0.2"/>
    <row r="50311" x14ac:dyDescent="0.2"/>
    <row r="50312" x14ac:dyDescent="0.2"/>
    <row r="50313" x14ac:dyDescent="0.2"/>
    <row r="50314" x14ac:dyDescent="0.2"/>
    <row r="50315" x14ac:dyDescent="0.2"/>
    <row r="50316" x14ac:dyDescent="0.2"/>
    <row r="50317" x14ac:dyDescent="0.2"/>
    <row r="50318" x14ac:dyDescent="0.2"/>
    <row r="50319" x14ac:dyDescent="0.2"/>
    <row r="50320" x14ac:dyDescent="0.2"/>
    <row r="50321" x14ac:dyDescent="0.2"/>
    <row r="50322" x14ac:dyDescent="0.2"/>
    <row r="50323" x14ac:dyDescent="0.2"/>
    <row r="50324" x14ac:dyDescent="0.2"/>
    <row r="50325" x14ac:dyDescent="0.2"/>
    <row r="50326" x14ac:dyDescent="0.2"/>
    <row r="50327" x14ac:dyDescent="0.2"/>
    <row r="50328" x14ac:dyDescent="0.2"/>
    <row r="50329" x14ac:dyDescent="0.2"/>
    <row r="50330" x14ac:dyDescent="0.2"/>
    <row r="50331" x14ac:dyDescent="0.2"/>
    <row r="50332" x14ac:dyDescent="0.2"/>
    <row r="50333" x14ac:dyDescent="0.2"/>
    <row r="50334" x14ac:dyDescent="0.2"/>
    <row r="50335" x14ac:dyDescent="0.2"/>
    <row r="50336" x14ac:dyDescent="0.2"/>
    <row r="50337" x14ac:dyDescent="0.2"/>
    <row r="50338" x14ac:dyDescent="0.2"/>
    <row r="50339" x14ac:dyDescent="0.2"/>
    <row r="50340" x14ac:dyDescent="0.2"/>
    <row r="50341" x14ac:dyDescent="0.2"/>
    <row r="50342" x14ac:dyDescent="0.2"/>
    <row r="50343" x14ac:dyDescent="0.2"/>
    <row r="50344" x14ac:dyDescent="0.2"/>
    <row r="50345" x14ac:dyDescent="0.2"/>
    <row r="50346" x14ac:dyDescent="0.2"/>
    <row r="50347" x14ac:dyDescent="0.2"/>
    <row r="50348" x14ac:dyDescent="0.2"/>
    <row r="50349" x14ac:dyDescent="0.2"/>
    <row r="50350" x14ac:dyDescent="0.2"/>
    <row r="50351" x14ac:dyDescent="0.2"/>
    <row r="50352" x14ac:dyDescent="0.2"/>
    <row r="50353" x14ac:dyDescent="0.2"/>
    <row r="50354" x14ac:dyDescent="0.2"/>
    <row r="50355" x14ac:dyDescent="0.2"/>
    <row r="50356" x14ac:dyDescent="0.2"/>
    <row r="50357" x14ac:dyDescent="0.2"/>
    <row r="50358" x14ac:dyDescent="0.2"/>
    <row r="50359" x14ac:dyDescent="0.2"/>
    <row r="50360" x14ac:dyDescent="0.2"/>
    <row r="50361" x14ac:dyDescent="0.2"/>
    <row r="50362" x14ac:dyDescent="0.2"/>
    <row r="50363" x14ac:dyDescent="0.2"/>
    <row r="50364" x14ac:dyDescent="0.2"/>
    <row r="50365" x14ac:dyDescent="0.2"/>
    <row r="50366" x14ac:dyDescent="0.2"/>
    <row r="50367" x14ac:dyDescent="0.2"/>
    <row r="50368" x14ac:dyDescent="0.2"/>
    <row r="50369" x14ac:dyDescent="0.2"/>
    <row r="50370" x14ac:dyDescent="0.2"/>
    <row r="50371" x14ac:dyDescent="0.2"/>
    <row r="50372" x14ac:dyDescent="0.2"/>
    <row r="50373" x14ac:dyDescent="0.2"/>
    <row r="50374" x14ac:dyDescent="0.2"/>
    <row r="50375" x14ac:dyDescent="0.2"/>
    <row r="50376" x14ac:dyDescent="0.2"/>
    <row r="50377" x14ac:dyDescent="0.2"/>
    <row r="50378" x14ac:dyDescent="0.2"/>
    <row r="50379" x14ac:dyDescent="0.2"/>
    <row r="50380" x14ac:dyDescent="0.2"/>
    <row r="50381" x14ac:dyDescent="0.2"/>
    <row r="50382" x14ac:dyDescent="0.2"/>
    <row r="50383" x14ac:dyDescent="0.2"/>
    <row r="50384" x14ac:dyDescent="0.2"/>
    <row r="50385" x14ac:dyDescent="0.2"/>
    <row r="50386" x14ac:dyDescent="0.2"/>
    <row r="50387" x14ac:dyDescent="0.2"/>
    <row r="50388" x14ac:dyDescent="0.2"/>
    <row r="50389" x14ac:dyDescent="0.2"/>
    <row r="50390" x14ac:dyDescent="0.2"/>
    <row r="50391" x14ac:dyDescent="0.2"/>
    <row r="50392" x14ac:dyDescent="0.2"/>
    <row r="50393" x14ac:dyDescent="0.2"/>
    <row r="50394" x14ac:dyDescent="0.2"/>
    <row r="50395" x14ac:dyDescent="0.2"/>
    <row r="50396" x14ac:dyDescent="0.2"/>
    <row r="50397" x14ac:dyDescent="0.2"/>
    <row r="50398" x14ac:dyDescent="0.2"/>
    <row r="50399" x14ac:dyDescent="0.2"/>
    <row r="50400" x14ac:dyDescent="0.2"/>
    <row r="50401" x14ac:dyDescent="0.2"/>
    <row r="50402" x14ac:dyDescent="0.2"/>
    <row r="50403" x14ac:dyDescent="0.2"/>
    <row r="50404" x14ac:dyDescent="0.2"/>
    <row r="50405" x14ac:dyDescent="0.2"/>
    <row r="50406" x14ac:dyDescent="0.2"/>
    <row r="50407" x14ac:dyDescent="0.2"/>
    <row r="50408" x14ac:dyDescent="0.2"/>
    <row r="50409" x14ac:dyDescent="0.2"/>
    <row r="50410" x14ac:dyDescent="0.2"/>
    <row r="50411" x14ac:dyDescent="0.2"/>
    <row r="50412" x14ac:dyDescent="0.2"/>
    <row r="50413" x14ac:dyDescent="0.2"/>
    <row r="50414" x14ac:dyDescent="0.2"/>
    <row r="50415" x14ac:dyDescent="0.2"/>
    <row r="50416" x14ac:dyDescent="0.2"/>
    <row r="50417" x14ac:dyDescent="0.2"/>
    <row r="50418" x14ac:dyDescent="0.2"/>
    <row r="50419" x14ac:dyDescent="0.2"/>
    <row r="50420" x14ac:dyDescent="0.2"/>
    <row r="50421" x14ac:dyDescent="0.2"/>
    <row r="50422" x14ac:dyDescent="0.2"/>
    <row r="50423" x14ac:dyDescent="0.2"/>
    <row r="50424" x14ac:dyDescent="0.2"/>
    <row r="50425" x14ac:dyDescent="0.2"/>
    <row r="50426" x14ac:dyDescent="0.2"/>
    <row r="50427" x14ac:dyDescent="0.2"/>
    <row r="50428" x14ac:dyDescent="0.2"/>
    <row r="50429" x14ac:dyDescent="0.2"/>
    <row r="50430" x14ac:dyDescent="0.2"/>
    <row r="50431" x14ac:dyDescent="0.2"/>
    <row r="50432" x14ac:dyDescent="0.2"/>
    <row r="50433" x14ac:dyDescent="0.2"/>
    <row r="50434" x14ac:dyDescent="0.2"/>
    <row r="50435" x14ac:dyDescent="0.2"/>
    <row r="50436" x14ac:dyDescent="0.2"/>
    <row r="50437" x14ac:dyDescent="0.2"/>
    <row r="50438" x14ac:dyDescent="0.2"/>
    <row r="50439" x14ac:dyDescent="0.2"/>
    <row r="50440" x14ac:dyDescent="0.2"/>
    <row r="50441" x14ac:dyDescent="0.2"/>
    <row r="50442" x14ac:dyDescent="0.2"/>
    <row r="50443" x14ac:dyDescent="0.2"/>
    <row r="50444" x14ac:dyDescent="0.2"/>
    <row r="50445" x14ac:dyDescent="0.2"/>
    <row r="50446" x14ac:dyDescent="0.2"/>
    <row r="50447" x14ac:dyDescent="0.2"/>
    <row r="50448" x14ac:dyDescent="0.2"/>
    <row r="50449" x14ac:dyDescent="0.2"/>
    <row r="50450" x14ac:dyDescent="0.2"/>
    <row r="50451" x14ac:dyDescent="0.2"/>
    <row r="50452" x14ac:dyDescent="0.2"/>
    <row r="50453" x14ac:dyDescent="0.2"/>
    <row r="50454" x14ac:dyDescent="0.2"/>
    <row r="50455" x14ac:dyDescent="0.2"/>
    <row r="50456" x14ac:dyDescent="0.2"/>
    <row r="50457" x14ac:dyDescent="0.2"/>
    <row r="50458" x14ac:dyDescent="0.2"/>
    <row r="50459" x14ac:dyDescent="0.2"/>
    <row r="50460" x14ac:dyDescent="0.2"/>
    <row r="50461" x14ac:dyDescent="0.2"/>
    <row r="50462" x14ac:dyDescent="0.2"/>
    <row r="50463" x14ac:dyDescent="0.2"/>
    <row r="50464" x14ac:dyDescent="0.2"/>
    <row r="50465" x14ac:dyDescent="0.2"/>
    <row r="50466" x14ac:dyDescent="0.2"/>
    <row r="50467" x14ac:dyDescent="0.2"/>
    <row r="50468" x14ac:dyDescent="0.2"/>
    <row r="50469" x14ac:dyDescent="0.2"/>
    <row r="50470" x14ac:dyDescent="0.2"/>
    <row r="50471" x14ac:dyDescent="0.2"/>
    <row r="50472" x14ac:dyDescent="0.2"/>
    <row r="50473" x14ac:dyDescent="0.2"/>
    <row r="50474" x14ac:dyDescent="0.2"/>
    <row r="50475" x14ac:dyDescent="0.2"/>
    <row r="50476" x14ac:dyDescent="0.2"/>
    <row r="50477" x14ac:dyDescent="0.2"/>
    <row r="50478" x14ac:dyDescent="0.2"/>
    <row r="50479" x14ac:dyDescent="0.2"/>
    <row r="50480" x14ac:dyDescent="0.2"/>
    <row r="50481" x14ac:dyDescent="0.2"/>
    <row r="50482" x14ac:dyDescent="0.2"/>
    <row r="50483" x14ac:dyDescent="0.2"/>
    <row r="50484" x14ac:dyDescent="0.2"/>
    <row r="50485" x14ac:dyDescent="0.2"/>
    <row r="50486" x14ac:dyDescent="0.2"/>
    <row r="50487" x14ac:dyDescent="0.2"/>
    <row r="50488" x14ac:dyDescent="0.2"/>
    <row r="50489" x14ac:dyDescent="0.2"/>
    <row r="50490" x14ac:dyDescent="0.2"/>
    <row r="50491" x14ac:dyDescent="0.2"/>
    <row r="50492" x14ac:dyDescent="0.2"/>
    <row r="50493" x14ac:dyDescent="0.2"/>
    <row r="50494" x14ac:dyDescent="0.2"/>
    <row r="50495" x14ac:dyDescent="0.2"/>
    <row r="50496" x14ac:dyDescent="0.2"/>
    <row r="50497" x14ac:dyDescent="0.2"/>
    <row r="50498" x14ac:dyDescent="0.2"/>
    <row r="50499" x14ac:dyDescent="0.2"/>
    <row r="50500" x14ac:dyDescent="0.2"/>
    <row r="50501" x14ac:dyDescent="0.2"/>
    <row r="50502" x14ac:dyDescent="0.2"/>
    <row r="50503" x14ac:dyDescent="0.2"/>
    <row r="50504" x14ac:dyDescent="0.2"/>
    <row r="50505" x14ac:dyDescent="0.2"/>
    <row r="50506" x14ac:dyDescent="0.2"/>
    <row r="50507" x14ac:dyDescent="0.2"/>
    <row r="50508" x14ac:dyDescent="0.2"/>
    <row r="50509" x14ac:dyDescent="0.2"/>
    <row r="50510" x14ac:dyDescent="0.2"/>
    <row r="50511" x14ac:dyDescent="0.2"/>
    <row r="50512" x14ac:dyDescent="0.2"/>
    <row r="50513" x14ac:dyDescent="0.2"/>
    <row r="50514" x14ac:dyDescent="0.2"/>
    <row r="50515" x14ac:dyDescent="0.2"/>
    <row r="50516" x14ac:dyDescent="0.2"/>
    <row r="50517" x14ac:dyDescent="0.2"/>
    <row r="50518" x14ac:dyDescent="0.2"/>
    <row r="50519" x14ac:dyDescent="0.2"/>
    <row r="50520" x14ac:dyDescent="0.2"/>
    <row r="50521" x14ac:dyDescent="0.2"/>
    <row r="50522" x14ac:dyDescent="0.2"/>
    <row r="50523" x14ac:dyDescent="0.2"/>
    <row r="50524" x14ac:dyDescent="0.2"/>
    <row r="50525" x14ac:dyDescent="0.2"/>
    <row r="50526" x14ac:dyDescent="0.2"/>
    <row r="50527" x14ac:dyDescent="0.2"/>
    <row r="50528" x14ac:dyDescent="0.2"/>
    <row r="50529" x14ac:dyDescent="0.2"/>
    <row r="50530" x14ac:dyDescent="0.2"/>
    <row r="50531" x14ac:dyDescent="0.2"/>
    <row r="50532" x14ac:dyDescent="0.2"/>
    <row r="50533" x14ac:dyDescent="0.2"/>
    <row r="50534" x14ac:dyDescent="0.2"/>
    <row r="50535" x14ac:dyDescent="0.2"/>
    <row r="50536" x14ac:dyDescent="0.2"/>
    <row r="50537" x14ac:dyDescent="0.2"/>
    <row r="50538" x14ac:dyDescent="0.2"/>
    <row r="50539" x14ac:dyDescent="0.2"/>
    <row r="50540" x14ac:dyDescent="0.2"/>
    <row r="50541" x14ac:dyDescent="0.2"/>
    <row r="50542" x14ac:dyDescent="0.2"/>
    <row r="50543" x14ac:dyDescent="0.2"/>
    <row r="50544" x14ac:dyDescent="0.2"/>
    <row r="50545" x14ac:dyDescent="0.2"/>
    <row r="50546" x14ac:dyDescent="0.2"/>
    <row r="50547" x14ac:dyDescent="0.2"/>
    <row r="50548" x14ac:dyDescent="0.2"/>
    <row r="50549" x14ac:dyDescent="0.2"/>
    <row r="50550" x14ac:dyDescent="0.2"/>
    <row r="50551" x14ac:dyDescent="0.2"/>
    <row r="50552" x14ac:dyDescent="0.2"/>
    <row r="50553" x14ac:dyDescent="0.2"/>
    <row r="50554" x14ac:dyDescent="0.2"/>
    <row r="50555" x14ac:dyDescent="0.2"/>
    <row r="50556" x14ac:dyDescent="0.2"/>
    <row r="50557" x14ac:dyDescent="0.2"/>
    <row r="50558" x14ac:dyDescent="0.2"/>
    <row r="50559" x14ac:dyDescent="0.2"/>
    <row r="50560" x14ac:dyDescent="0.2"/>
    <row r="50561" x14ac:dyDescent="0.2"/>
    <row r="50562" x14ac:dyDescent="0.2"/>
    <row r="50563" x14ac:dyDescent="0.2"/>
    <row r="50564" x14ac:dyDescent="0.2"/>
    <row r="50565" x14ac:dyDescent="0.2"/>
    <row r="50566" x14ac:dyDescent="0.2"/>
    <row r="50567" x14ac:dyDescent="0.2"/>
    <row r="50568" x14ac:dyDescent="0.2"/>
    <row r="50569" x14ac:dyDescent="0.2"/>
    <row r="50570" x14ac:dyDescent="0.2"/>
    <row r="50571" x14ac:dyDescent="0.2"/>
    <row r="50572" x14ac:dyDescent="0.2"/>
    <row r="50573" x14ac:dyDescent="0.2"/>
    <row r="50574" x14ac:dyDescent="0.2"/>
    <row r="50575" x14ac:dyDescent="0.2"/>
    <row r="50576" x14ac:dyDescent="0.2"/>
    <row r="50577" x14ac:dyDescent="0.2"/>
    <row r="50578" x14ac:dyDescent="0.2"/>
    <row r="50579" x14ac:dyDescent="0.2"/>
    <row r="50580" x14ac:dyDescent="0.2"/>
    <row r="50581" x14ac:dyDescent="0.2"/>
    <row r="50582" x14ac:dyDescent="0.2"/>
    <row r="50583" x14ac:dyDescent="0.2"/>
    <row r="50584" x14ac:dyDescent="0.2"/>
    <row r="50585" x14ac:dyDescent="0.2"/>
    <row r="50586" x14ac:dyDescent="0.2"/>
    <row r="50587" x14ac:dyDescent="0.2"/>
    <row r="50588" x14ac:dyDescent="0.2"/>
    <row r="50589" x14ac:dyDescent="0.2"/>
    <row r="50590" x14ac:dyDescent="0.2"/>
    <row r="50591" x14ac:dyDescent="0.2"/>
    <row r="50592" x14ac:dyDescent="0.2"/>
    <row r="50593" x14ac:dyDescent="0.2"/>
    <row r="50594" x14ac:dyDescent="0.2"/>
    <row r="50595" x14ac:dyDescent="0.2"/>
    <row r="50596" x14ac:dyDescent="0.2"/>
    <row r="50597" x14ac:dyDescent="0.2"/>
    <row r="50598" x14ac:dyDescent="0.2"/>
    <row r="50599" x14ac:dyDescent="0.2"/>
    <row r="50600" x14ac:dyDescent="0.2"/>
    <row r="50601" x14ac:dyDescent="0.2"/>
    <row r="50602" x14ac:dyDescent="0.2"/>
    <row r="50603" x14ac:dyDescent="0.2"/>
    <row r="50604" x14ac:dyDescent="0.2"/>
    <row r="50605" x14ac:dyDescent="0.2"/>
    <row r="50606" x14ac:dyDescent="0.2"/>
    <row r="50607" x14ac:dyDescent="0.2"/>
    <row r="50608" x14ac:dyDescent="0.2"/>
    <row r="50609" x14ac:dyDescent="0.2"/>
    <row r="50610" x14ac:dyDescent="0.2"/>
    <row r="50611" x14ac:dyDescent="0.2"/>
    <row r="50612" x14ac:dyDescent="0.2"/>
    <row r="50613" x14ac:dyDescent="0.2"/>
    <row r="50614" x14ac:dyDescent="0.2"/>
    <row r="50615" x14ac:dyDescent="0.2"/>
    <row r="50616" x14ac:dyDescent="0.2"/>
    <row r="50617" x14ac:dyDescent="0.2"/>
    <row r="50618" x14ac:dyDescent="0.2"/>
    <row r="50619" x14ac:dyDescent="0.2"/>
    <row r="50620" x14ac:dyDescent="0.2"/>
    <row r="50621" x14ac:dyDescent="0.2"/>
    <row r="50622" x14ac:dyDescent="0.2"/>
    <row r="50623" x14ac:dyDescent="0.2"/>
    <row r="50624" x14ac:dyDescent="0.2"/>
    <row r="50625" x14ac:dyDescent="0.2"/>
    <row r="50626" x14ac:dyDescent="0.2"/>
    <row r="50627" x14ac:dyDescent="0.2"/>
    <row r="50628" x14ac:dyDescent="0.2"/>
    <row r="50629" x14ac:dyDescent="0.2"/>
    <row r="50630" x14ac:dyDescent="0.2"/>
    <row r="50631" x14ac:dyDescent="0.2"/>
    <row r="50632" x14ac:dyDescent="0.2"/>
    <row r="50633" x14ac:dyDescent="0.2"/>
    <row r="50634" x14ac:dyDescent="0.2"/>
    <row r="50635" x14ac:dyDescent="0.2"/>
    <row r="50636" x14ac:dyDescent="0.2"/>
    <row r="50637" x14ac:dyDescent="0.2"/>
    <row r="50638" x14ac:dyDescent="0.2"/>
    <row r="50639" x14ac:dyDescent="0.2"/>
    <row r="50640" x14ac:dyDescent="0.2"/>
    <row r="50641" x14ac:dyDescent="0.2"/>
    <row r="50642" x14ac:dyDescent="0.2"/>
    <row r="50643" x14ac:dyDescent="0.2"/>
    <row r="50644" x14ac:dyDescent="0.2"/>
    <row r="50645" x14ac:dyDescent="0.2"/>
    <row r="50646" x14ac:dyDescent="0.2"/>
    <row r="50647" x14ac:dyDescent="0.2"/>
    <row r="50648" x14ac:dyDescent="0.2"/>
    <row r="50649" x14ac:dyDescent="0.2"/>
    <row r="50650" x14ac:dyDescent="0.2"/>
    <row r="50651" x14ac:dyDescent="0.2"/>
    <row r="50652" x14ac:dyDescent="0.2"/>
    <row r="50653" x14ac:dyDescent="0.2"/>
    <row r="50654" x14ac:dyDescent="0.2"/>
    <row r="50655" x14ac:dyDescent="0.2"/>
    <row r="50656" x14ac:dyDescent="0.2"/>
    <row r="50657" x14ac:dyDescent="0.2"/>
    <row r="50658" x14ac:dyDescent="0.2"/>
    <row r="50659" x14ac:dyDescent="0.2"/>
    <row r="50660" x14ac:dyDescent="0.2"/>
    <row r="50661" x14ac:dyDescent="0.2"/>
    <row r="50662" x14ac:dyDescent="0.2"/>
    <row r="50663" x14ac:dyDescent="0.2"/>
    <row r="50664" x14ac:dyDescent="0.2"/>
    <row r="50665" x14ac:dyDescent="0.2"/>
    <row r="50666" x14ac:dyDescent="0.2"/>
    <row r="50667" x14ac:dyDescent="0.2"/>
    <row r="50668" x14ac:dyDescent="0.2"/>
    <row r="50669" x14ac:dyDescent="0.2"/>
    <row r="50670" x14ac:dyDescent="0.2"/>
    <row r="50671" x14ac:dyDescent="0.2"/>
    <row r="50672" x14ac:dyDescent="0.2"/>
    <row r="50673" x14ac:dyDescent="0.2"/>
    <row r="50674" x14ac:dyDescent="0.2"/>
    <row r="50675" x14ac:dyDescent="0.2"/>
    <row r="50676" x14ac:dyDescent="0.2"/>
    <row r="50677" x14ac:dyDescent="0.2"/>
    <row r="50678" x14ac:dyDescent="0.2"/>
    <row r="50679" x14ac:dyDescent="0.2"/>
    <row r="50680" x14ac:dyDescent="0.2"/>
    <row r="50681" x14ac:dyDescent="0.2"/>
    <row r="50682" x14ac:dyDescent="0.2"/>
    <row r="50683" x14ac:dyDescent="0.2"/>
    <row r="50684" x14ac:dyDescent="0.2"/>
    <row r="50685" x14ac:dyDescent="0.2"/>
    <row r="50686" x14ac:dyDescent="0.2"/>
    <row r="50687" x14ac:dyDescent="0.2"/>
    <row r="50688" x14ac:dyDescent="0.2"/>
    <row r="50689" x14ac:dyDescent="0.2"/>
    <row r="50690" x14ac:dyDescent="0.2"/>
    <row r="50691" x14ac:dyDescent="0.2"/>
    <row r="50692" x14ac:dyDescent="0.2"/>
    <row r="50693" x14ac:dyDescent="0.2"/>
    <row r="50694" x14ac:dyDescent="0.2"/>
    <row r="50695" x14ac:dyDescent="0.2"/>
    <row r="50696" x14ac:dyDescent="0.2"/>
    <row r="50697" x14ac:dyDescent="0.2"/>
    <row r="50698" x14ac:dyDescent="0.2"/>
    <row r="50699" x14ac:dyDescent="0.2"/>
    <row r="50700" x14ac:dyDescent="0.2"/>
    <row r="50701" x14ac:dyDescent="0.2"/>
    <row r="50702" x14ac:dyDescent="0.2"/>
    <row r="50703" x14ac:dyDescent="0.2"/>
    <row r="50704" x14ac:dyDescent="0.2"/>
    <row r="50705" x14ac:dyDescent="0.2"/>
    <row r="50706" x14ac:dyDescent="0.2"/>
    <row r="50707" x14ac:dyDescent="0.2"/>
    <row r="50708" x14ac:dyDescent="0.2"/>
    <row r="50709" x14ac:dyDescent="0.2"/>
    <row r="50710" x14ac:dyDescent="0.2"/>
    <row r="50711" x14ac:dyDescent="0.2"/>
    <row r="50712" x14ac:dyDescent="0.2"/>
    <row r="50713" x14ac:dyDescent="0.2"/>
    <row r="50714" x14ac:dyDescent="0.2"/>
    <row r="50715" x14ac:dyDescent="0.2"/>
    <row r="50716" x14ac:dyDescent="0.2"/>
    <row r="50717" x14ac:dyDescent="0.2"/>
    <row r="50718" x14ac:dyDescent="0.2"/>
    <row r="50719" x14ac:dyDescent="0.2"/>
    <row r="50720" x14ac:dyDescent="0.2"/>
    <row r="50721" x14ac:dyDescent="0.2"/>
    <row r="50722" x14ac:dyDescent="0.2"/>
    <row r="50723" x14ac:dyDescent="0.2"/>
    <row r="50724" x14ac:dyDescent="0.2"/>
    <row r="50725" x14ac:dyDescent="0.2"/>
    <row r="50726" x14ac:dyDescent="0.2"/>
    <row r="50727" x14ac:dyDescent="0.2"/>
    <row r="50728" x14ac:dyDescent="0.2"/>
    <row r="50729" x14ac:dyDescent="0.2"/>
    <row r="50730" x14ac:dyDescent="0.2"/>
    <row r="50731" x14ac:dyDescent="0.2"/>
    <row r="50732" x14ac:dyDescent="0.2"/>
    <row r="50733" x14ac:dyDescent="0.2"/>
    <row r="50734" x14ac:dyDescent="0.2"/>
    <row r="50735" x14ac:dyDescent="0.2"/>
    <row r="50736" x14ac:dyDescent="0.2"/>
    <row r="50737" x14ac:dyDescent="0.2"/>
    <row r="50738" x14ac:dyDescent="0.2"/>
    <row r="50739" x14ac:dyDescent="0.2"/>
    <row r="50740" x14ac:dyDescent="0.2"/>
    <row r="50741" x14ac:dyDescent="0.2"/>
    <row r="50742" x14ac:dyDescent="0.2"/>
    <row r="50743" x14ac:dyDescent="0.2"/>
    <row r="50744" x14ac:dyDescent="0.2"/>
    <row r="50745" x14ac:dyDescent="0.2"/>
    <row r="50746" x14ac:dyDescent="0.2"/>
    <row r="50747" x14ac:dyDescent="0.2"/>
    <row r="50748" x14ac:dyDescent="0.2"/>
    <row r="50749" x14ac:dyDescent="0.2"/>
    <row r="50750" x14ac:dyDescent="0.2"/>
    <row r="50751" x14ac:dyDescent="0.2"/>
    <row r="50752" x14ac:dyDescent="0.2"/>
    <row r="50753" x14ac:dyDescent="0.2"/>
    <row r="50754" x14ac:dyDescent="0.2"/>
    <row r="50755" x14ac:dyDescent="0.2"/>
    <row r="50756" x14ac:dyDescent="0.2"/>
    <row r="50757" x14ac:dyDescent="0.2"/>
    <row r="50758" x14ac:dyDescent="0.2"/>
    <row r="50759" x14ac:dyDescent="0.2"/>
    <row r="50760" x14ac:dyDescent="0.2"/>
    <row r="50761" x14ac:dyDescent="0.2"/>
    <row r="50762" x14ac:dyDescent="0.2"/>
    <row r="50763" x14ac:dyDescent="0.2"/>
    <row r="50764" x14ac:dyDescent="0.2"/>
    <row r="50765" x14ac:dyDescent="0.2"/>
    <row r="50766" x14ac:dyDescent="0.2"/>
    <row r="50767" x14ac:dyDescent="0.2"/>
    <row r="50768" x14ac:dyDescent="0.2"/>
    <row r="50769" x14ac:dyDescent="0.2"/>
    <row r="50770" x14ac:dyDescent="0.2"/>
    <row r="50771" x14ac:dyDescent="0.2"/>
    <row r="50772" x14ac:dyDescent="0.2"/>
    <row r="50773" x14ac:dyDescent="0.2"/>
    <row r="50774" x14ac:dyDescent="0.2"/>
    <row r="50775" x14ac:dyDescent="0.2"/>
    <row r="50776" x14ac:dyDescent="0.2"/>
    <row r="50777" x14ac:dyDescent="0.2"/>
    <row r="50778" x14ac:dyDescent="0.2"/>
    <row r="50779" x14ac:dyDescent="0.2"/>
    <row r="50780" x14ac:dyDescent="0.2"/>
    <row r="50781" x14ac:dyDescent="0.2"/>
    <row r="50782" x14ac:dyDescent="0.2"/>
    <row r="50783" x14ac:dyDescent="0.2"/>
    <row r="50784" x14ac:dyDescent="0.2"/>
    <row r="50785" x14ac:dyDescent="0.2"/>
    <row r="50786" x14ac:dyDescent="0.2"/>
    <row r="50787" x14ac:dyDescent="0.2"/>
    <row r="50788" x14ac:dyDescent="0.2"/>
    <row r="50789" x14ac:dyDescent="0.2"/>
    <row r="50790" x14ac:dyDescent="0.2"/>
    <row r="50791" x14ac:dyDescent="0.2"/>
    <row r="50792" x14ac:dyDescent="0.2"/>
    <row r="50793" x14ac:dyDescent="0.2"/>
    <row r="50794" x14ac:dyDescent="0.2"/>
    <row r="50795" x14ac:dyDescent="0.2"/>
    <row r="50796" x14ac:dyDescent="0.2"/>
    <row r="50797" x14ac:dyDescent="0.2"/>
    <row r="50798" x14ac:dyDescent="0.2"/>
    <row r="50799" x14ac:dyDescent="0.2"/>
    <row r="50800" x14ac:dyDescent="0.2"/>
    <row r="50801" x14ac:dyDescent="0.2"/>
    <row r="50802" x14ac:dyDescent="0.2"/>
    <row r="50803" x14ac:dyDescent="0.2"/>
    <row r="50804" x14ac:dyDescent="0.2"/>
    <row r="50805" x14ac:dyDescent="0.2"/>
    <row r="50806" x14ac:dyDescent="0.2"/>
    <row r="50807" x14ac:dyDescent="0.2"/>
    <row r="50808" x14ac:dyDescent="0.2"/>
    <row r="50809" x14ac:dyDescent="0.2"/>
    <row r="50810" x14ac:dyDescent="0.2"/>
    <row r="50811" x14ac:dyDescent="0.2"/>
    <row r="50812" x14ac:dyDescent="0.2"/>
    <row r="50813" x14ac:dyDescent="0.2"/>
    <row r="50814" x14ac:dyDescent="0.2"/>
    <row r="50815" x14ac:dyDescent="0.2"/>
    <row r="50816" x14ac:dyDescent="0.2"/>
    <row r="50817" x14ac:dyDescent="0.2"/>
    <row r="50818" x14ac:dyDescent="0.2"/>
    <row r="50819" x14ac:dyDescent="0.2"/>
    <row r="50820" x14ac:dyDescent="0.2"/>
    <row r="50821" x14ac:dyDescent="0.2"/>
    <row r="50822" x14ac:dyDescent="0.2"/>
    <row r="50823" x14ac:dyDescent="0.2"/>
    <row r="50824" x14ac:dyDescent="0.2"/>
    <row r="50825" x14ac:dyDescent="0.2"/>
    <row r="50826" x14ac:dyDescent="0.2"/>
    <row r="50827" x14ac:dyDescent="0.2"/>
    <row r="50828" x14ac:dyDescent="0.2"/>
    <row r="50829" x14ac:dyDescent="0.2"/>
    <row r="50830" x14ac:dyDescent="0.2"/>
    <row r="50831" x14ac:dyDescent="0.2"/>
    <row r="50832" x14ac:dyDescent="0.2"/>
    <row r="50833" x14ac:dyDescent="0.2"/>
    <row r="50834" x14ac:dyDescent="0.2"/>
    <row r="50835" x14ac:dyDescent="0.2"/>
    <row r="50836" x14ac:dyDescent="0.2"/>
    <row r="50837" x14ac:dyDescent="0.2"/>
    <row r="50838" x14ac:dyDescent="0.2"/>
    <row r="50839" x14ac:dyDescent="0.2"/>
    <row r="50840" x14ac:dyDescent="0.2"/>
    <row r="50841" x14ac:dyDescent="0.2"/>
    <row r="50842" x14ac:dyDescent="0.2"/>
    <row r="50843" x14ac:dyDescent="0.2"/>
    <row r="50844" x14ac:dyDescent="0.2"/>
    <row r="50845" x14ac:dyDescent="0.2"/>
    <row r="50846" x14ac:dyDescent="0.2"/>
    <row r="50847" x14ac:dyDescent="0.2"/>
    <row r="50848" x14ac:dyDescent="0.2"/>
    <row r="50849" x14ac:dyDescent="0.2"/>
    <row r="50850" x14ac:dyDescent="0.2"/>
    <row r="50851" x14ac:dyDescent="0.2"/>
    <row r="50852" x14ac:dyDescent="0.2"/>
    <row r="50853" x14ac:dyDescent="0.2"/>
    <row r="50854" x14ac:dyDescent="0.2"/>
    <row r="50855" x14ac:dyDescent="0.2"/>
    <row r="50856" x14ac:dyDescent="0.2"/>
    <row r="50857" x14ac:dyDescent="0.2"/>
    <row r="50858" x14ac:dyDescent="0.2"/>
    <row r="50859" x14ac:dyDescent="0.2"/>
    <row r="50860" x14ac:dyDescent="0.2"/>
    <row r="50861" x14ac:dyDescent="0.2"/>
    <row r="50862" x14ac:dyDescent="0.2"/>
    <row r="50863" x14ac:dyDescent="0.2"/>
    <row r="50864" x14ac:dyDescent="0.2"/>
    <row r="50865" x14ac:dyDescent="0.2"/>
    <row r="50866" x14ac:dyDescent="0.2"/>
    <row r="50867" x14ac:dyDescent="0.2"/>
    <row r="50868" x14ac:dyDescent="0.2"/>
    <row r="50869" x14ac:dyDescent="0.2"/>
    <row r="50870" x14ac:dyDescent="0.2"/>
    <row r="50871" x14ac:dyDescent="0.2"/>
    <row r="50872" x14ac:dyDescent="0.2"/>
    <row r="50873" x14ac:dyDescent="0.2"/>
    <row r="50874" x14ac:dyDescent="0.2"/>
    <row r="50875" x14ac:dyDescent="0.2"/>
    <row r="50876" x14ac:dyDescent="0.2"/>
    <row r="50877" x14ac:dyDescent="0.2"/>
    <row r="50878" x14ac:dyDescent="0.2"/>
    <row r="50879" x14ac:dyDescent="0.2"/>
    <row r="50880" x14ac:dyDescent="0.2"/>
    <row r="50881" x14ac:dyDescent="0.2"/>
    <row r="50882" x14ac:dyDescent="0.2"/>
    <row r="50883" x14ac:dyDescent="0.2"/>
    <row r="50884" x14ac:dyDescent="0.2"/>
    <row r="50885" x14ac:dyDescent="0.2"/>
    <row r="50886" x14ac:dyDescent="0.2"/>
    <row r="50887" x14ac:dyDescent="0.2"/>
    <row r="50888" x14ac:dyDescent="0.2"/>
    <row r="50889" x14ac:dyDescent="0.2"/>
    <row r="50890" x14ac:dyDescent="0.2"/>
    <row r="50891" x14ac:dyDescent="0.2"/>
    <row r="50892" x14ac:dyDescent="0.2"/>
    <row r="50893" x14ac:dyDescent="0.2"/>
    <row r="50894" x14ac:dyDescent="0.2"/>
    <row r="50895" x14ac:dyDescent="0.2"/>
    <row r="50896" x14ac:dyDescent="0.2"/>
    <row r="50897" x14ac:dyDescent="0.2"/>
    <row r="50898" x14ac:dyDescent="0.2"/>
    <row r="50899" x14ac:dyDescent="0.2"/>
    <row r="50900" x14ac:dyDescent="0.2"/>
    <row r="50901" x14ac:dyDescent="0.2"/>
    <row r="50902" x14ac:dyDescent="0.2"/>
    <row r="50903" x14ac:dyDescent="0.2"/>
    <row r="50904" x14ac:dyDescent="0.2"/>
    <row r="50905" x14ac:dyDescent="0.2"/>
    <row r="50906" x14ac:dyDescent="0.2"/>
    <row r="50907" x14ac:dyDescent="0.2"/>
    <row r="50908" x14ac:dyDescent="0.2"/>
    <row r="50909" x14ac:dyDescent="0.2"/>
    <row r="50910" x14ac:dyDescent="0.2"/>
    <row r="50911" x14ac:dyDescent="0.2"/>
    <row r="50912" x14ac:dyDescent="0.2"/>
    <row r="50913" x14ac:dyDescent="0.2"/>
    <row r="50914" x14ac:dyDescent="0.2"/>
    <row r="50915" x14ac:dyDescent="0.2"/>
    <row r="50916" x14ac:dyDescent="0.2"/>
    <row r="50917" x14ac:dyDescent="0.2"/>
    <row r="50918" x14ac:dyDescent="0.2"/>
    <row r="50919" x14ac:dyDescent="0.2"/>
    <row r="50920" x14ac:dyDescent="0.2"/>
    <row r="50921" x14ac:dyDescent="0.2"/>
    <row r="50922" x14ac:dyDescent="0.2"/>
    <row r="50923" x14ac:dyDescent="0.2"/>
    <row r="50924" x14ac:dyDescent="0.2"/>
    <row r="50925" x14ac:dyDescent="0.2"/>
    <row r="50926" x14ac:dyDescent="0.2"/>
    <row r="50927" x14ac:dyDescent="0.2"/>
    <row r="50928" x14ac:dyDescent="0.2"/>
    <row r="50929" x14ac:dyDescent="0.2"/>
    <row r="50930" x14ac:dyDescent="0.2"/>
    <row r="50931" x14ac:dyDescent="0.2"/>
    <row r="50932" x14ac:dyDescent="0.2"/>
    <row r="50933" x14ac:dyDescent="0.2"/>
    <row r="50934" x14ac:dyDescent="0.2"/>
    <row r="50935" x14ac:dyDescent="0.2"/>
    <row r="50936" x14ac:dyDescent="0.2"/>
    <row r="50937" x14ac:dyDescent="0.2"/>
    <row r="50938" x14ac:dyDescent="0.2"/>
    <row r="50939" x14ac:dyDescent="0.2"/>
    <row r="50940" x14ac:dyDescent="0.2"/>
    <row r="50941" x14ac:dyDescent="0.2"/>
    <row r="50942" x14ac:dyDescent="0.2"/>
    <row r="50943" x14ac:dyDescent="0.2"/>
    <row r="50944" x14ac:dyDescent="0.2"/>
    <row r="50945" x14ac:dyDescent="0.2"/>
    <row r="50946" x14ac:dyDescent="0.2"/>
    <row r="50947" x14ac:dyDescent="0.2"/>
    <row r="50948" x14ac:dyDescent="0.2"/>
    <row r="50949" x14ac:dyDescent="0.2"/>
    <row r="50950" x14ac:dyDescent="0.2"/>
    <row r="50951" x14ac:dyDescent="0.2"/>
    <row r="50952" x14ac:dyDescent="0.2"/>
    <row r="50953" x14ac:dyDescent="0.2"/>
    <row r="50954" x14ac:dyDescent="0.2"/>
    <row r="50955" x14ac:dyDescent="0.2"/>
    <row r="50956" x14ac:dyDescent="0.2"/>
    <row r="50957" x14ac:dyDescent="0.2"/>
    <row r="50958" x14ac:dyDescent="0.2"/>
    <row r="50959" x14ac:dyDescent="0.2"/>
    <row r="50960" x14ac:dyDescent="0.2"/>
    <row r="50961" x14ac:dyDescent="0.2"/>
    <row r="50962" x14ac:dyDescent="0.2"/>
    <row r="50963" x14ac:dyDescent="0.2"/>
    <row r="50964" x14ac:dyDescent="0.2"/>
    <row r="50965" x14ac:dyDescent="0.2"/>
    <row r="50966" x14ac:dyDescent="0.2"/>
    <row r="50967" x14ac:dyDescent="0.2"/>
    <row r="50968" x14ac:dyDescent="0.2"/>
    <row r="50969" x14ac:dyDescent="0.2"/>
    <row r="50970" x14ac:dyDescent="0.2"/>
    <row r="50971" x14ac:dyDescent="0.2"/>
    <row r="50972" x14ac:dyDescent="0.2"/>
    <row r="50973" x14ac:dyDescent="0.2"/>
    <row r="50974" x14ac:dyDescent="0.2"/>
    <row r="50975" x14ac:dyDescent="0.2"/>
    <row r="50976" x14ac:dyDescent="0.2"/>
    <row r="50977" x14ac:dyDescent="0.2"/>
    <row r="50978" x14ac:dyDescent="0.2"/>
    <row r="50979" x14ac:dyDescent="0.2"/>
    <row r="50980" x14ac:dyDescent="0.2"/>
    <row r="50981" x14ac:dyDescent="0.2"/>
    <row r="50982" x14ac:dyDescent="0.2"/>
    <row r="50983" x14ac:dyDescent="0.2"/>
    <row r="50984" x14ac:dyDescent="0.2"/>
    <row r="50985" x14ac:dyDescent="0.2"/>
    <row r="50986" x14ac:dyDescent="0.2"/>
    <row r="50987" x14ac:dyDescent="0.2"/>
    <row r="50988" x14ac:dyDescent="0.2"/>
    <row r="50989" x14ac:dyDescent="0.2"/>
    <row r="50990" x14ac:dyDescent="0.2"/>
    <row r="50991" x14ac:dyDescent="0.2"/>
    <row r="50992" x14ac:dyDescent="0.2"/>
    <row r="50993" x14ac:dyDescent="0.2"/>
    <row r="50994" x14ac:dyDescent="0.2"/>
    <row r="50995" x14ac:dyDescent="0.2"/>
    <row r="50996" x14ac:dyDescent="0.2"/>
    <row r="50997" x14ac:dyDescent="0.2"/>
    <row r="50998" x14ac:dyDescent="0.2"/>
    <row r="50999" x14ac:dyDescent="0.2"/>
    <row r="51000" x14ac:dyDescent="0.2"/>
    <row r="51001" x14ac:dyDescent="0.2"/>
    <row r="51002" x14ac:dyDescent="0.2"/>
    <row r="51003" x14ac:dyDescent="0.2"/>
    <row r="51004" x14ac:dyDescent="0.2"/>
    <row r="51005" x14ac:dyDescent="0.2"/>
    <row r="51006" x14ac:dyDescent="0.2"/>
    <row r="51007" x14ac:dyDescent="0.2"/>
    <row r="51008" x14ac:dyDescent="0.2"/>
    <row r="51009" x14ac:dyDescent="0.2"/>
    <row r="51010" x14ac:dyDescent="0.2"/>
    <row r="51011" x14ac:dyDescent="0.2"/>
    <row r="51012" x14ac:dyDescent="0.2"/>
    <row r="51013" x14ac:dyDescent="0.2"/>
    <row r="51014" x14ac:dyDescent="0.2"/>
    <row r="51015" x14ac:dyDescent="0.2"/>
    <row r="51016" x14ac:dyDescent="0.2"/>
    <row r="51017" x14ac:dyDescent="0.2"/>
    <row r="51018" x14ac:dyDescent="0.2"/>
    <row r="51019" x14ac:dyDescent="0.2"/>
    <row r="51020" x14ac:dyDescent="0.2"/>
    <row r="51021" x14ac:dyDescent="0.2"/>
    <row r="51022" x14ac:dyDescent="0.2"/>
    <row r="51023" x14ac:dyDescent="0.2"/>
    <row r="51024" x14ac:dyDescent="0.2"/>
    <row r="51025" x14ac:dyDescent="0.2"/>
    <row r="51026" x14ac:dyDescent="0.2"/>
    <row r="51027" x14ac:dyDescent="0.2"/>
    <row r="51028" x14ac:dyDescent="0.2"/>
    <row r="51029" x14ac:dyDescent="0.2"/>
    <row r="51030" x14ac:dyDescent="0.2"/>
    <row r="51031" x14ac:dyDescent="0.2"/>
    <row r="51032" x14ac:dyDescent="0.2"/>
    <row r="51033" x14ac:dyDescent="0.2"/>
    <row r="51034" x14ac:dyDescent="0.2"/>
    <row r="51035" x14ac:dyDescent="0.2"/>
    <row r="51036" x14ac:dyDescent="0.2"/>
    <row r="51037" x14ac:dyDescent="0.2"/>
    <row r="51038" x14ac:dyDescent="0.2"/>
    <row r="51039" x14ac:dyDescent="0.2"/>
    <row r="51040" x14ac:dyDescent="0.2"/>
    <row r="51041" x14ac:dyDescent="0.2"/>
    <row r="51042" x14ac:dyDescent="0.2"/>
    <row r="51043" x14ac:dyDescent="0.2"/>
    <row r="51044" x14ac:dyDescent="0.2"/>
    <row r="51045" x14ac:dyDescent="0.2"/>
    <row r="51046" x14ac:dyDescent="0.2"/>
    <row r="51047" x14ac:dyDescent="0.2"/>
    <row r="51048" x14ac:dyDescent="0.2"/>
    <row r="51049" x14ac:dyDescent="0.2"/>
    <row r="51050" x14ac:dyDescent="0.2"/>
    <row r="51051" x14ac:dyDescent="0.2"/>
    <row r="51052" x14ac:dyDescent="0.2"/>
    <row r="51053" x14ac:dyDescent="0.2"/>
    <row r="51054" x14ac:dyDescent="0.2"/>
    <row r="51055" x14ac:dyDescent="0.2"/>
    <row r="51056" x14ac:dyDescent="0.2"/>
    <row r="51057" x14ac:dyDescent="0.2"/>
    <row r="51058" x14ac:dyDescent="0.2"/>
    <row r="51059" x14ac:dyDescent="0.2"/>
    <row r="51060" x14ac:dyDescent="0.2"/>
    <row r="51061" x14ac:dyDescent="0.2"/>
    <row r="51062" x14ac:dyDescent="0.2"/>
    <row r="51063" x14ac:dyDescent="0.2"/>
    <row r="51064" x14ac:dyDescent="0.2"/>
    <row r="51065" x14ac:dyDescent="0.2"/>
    <row r="51066" x14ac:dyDescent="0.2"/>
    <row r="51067" x14ac:dyDescent="0.2"/>
    <row r="51068" x14ac:dyDescent="0.2"/>
    <row r="51069" x14ac:dyDescent="0.2"/>
    <row r="51070" x14ac:dyDescent="0.2"/>
    <row r="51071" x14ac:dyDescent="0.2"/>
    <row r="51072" x14ac:dyDescent="0.2"/>
    <row r="51073" x14ac:dyDescent="0.2"/>
    <row r="51074" x14ac:dyDescent="0.2"/>
    <row r="51075" x14ac:dyDescent="0.2"/>
    <row r="51076" x14ac:dyDescent="0.2"/>
    <row r="51077" x14ac:dyDescent="0.2"/>
    <row r="51078" x14ac:dyDescent="0.2"/>
    <row r="51079" x14ac:dyDescent="0.2"/>
    <row r="51080" x14ac:dyDescent="0.2"/>
    <row r="51081" x14ac:dyDescent="0.2"/>
    <row r="51082" x14ac:dyDescent="0.2"/>
    <row r="51083" x14ac:dyDescent="0.2"/>
    <row r="51084" x14ac:dyDescent="0.2"/>
    <row r="51085" x14ac:dyDescent="0.2"/>
    <row r="51086" x14ac:dyDescent="0.2"/>
    <row r="51087" x14ac:dyDescent="0.2"/>
    <row r="51088" x14ac:dyDescent="0.2"/>
    <row r="51089" x14ac:dyDescent="0.2"/>
    <row r="51090" x14ac:dyDescent="0.2"/>
    <row r="51091" x14ac:dyDescent="0.2"/>
    <row r="51092" x14ac:dyDescent="0.2"/>
    <row r="51093" x14ac:dyDescent="0.2"/>
    <row r="51094" x14ac:dyDescent="0.2"/>
    <row r="51095" x14ac:dyDescent="0.2"/>
    <row r="51096" x14ac:dyDescent="0.2"/>
    <row r="51097" x14ac:dyDescent="0.2"/>
    <row r="51098" x14ac:dyDescent="0.2"/>
    <row r="51099" x14ac:dyDescent="0.2"/>
    <row r="51100" x14ac:dyDescent="0.2"/>
    <row r="51101" x14ac:dyDescent="0.2"/>
    <row r="51102" x14ac:dyDescent="0.2"/>
    <row r="51103" x14ac:dyDescent="0.2"/>
    <row r="51104" x14ac:dyDescent="0.2"/>
    <row r="51105" x14ac:dyDescent="0.2"/>
    <row r="51106" x14ac:dyDescent="0.2"/>
    <row r="51107" x14ac:dyDescent="0.2"/>
    <row r="51108" x14ac:dyDescent="0.2"/>
    <row r="51109" x14ac:dyDescent="0.2"/>
    <row r="51110" x14ac:dyDescent="0.2"/>
    <row r="51111" x14ac:dyDescent="0.2"/>
    <row r="51112" x14ac:dyDescent="0.2"/>
    <row r="51113" x14ac:dyDescent="0.2"/>
    <row r="51114" x14ac:dyDescent="0.2"/>
    <row r="51115" x14ac:dyDescent="0.2"/>
    <row r="51116" x14ac:dyDescent="0.2"/>
    <row r="51117" x14ac:dyDescent="0.2"/>
    <row r="51118" x14ac:dyDescent="0.2"/>
    <row r="51119" x14ac:dyDescent="0.2"/>
    <row r="51120" x14ac:dyDescent="0.2"/>
    <row r="51121" x14ac:dyDescent="0.2"/>
    <row r="51122" x14ac:dyDescent="0.2"/>
    <row r="51123" x14ac:dyDescent="0.2"/>
    <row r="51124" x14ac:dyDescent="0.2"/>
    <row r="51125" x14ac:dyDescent="0.2"/>
    <row r="51126" x14ac:dyDescent="0.2"/>
    <row r="51127" x14ac:dyDescent="0.2"/>
    <row r="51128" x14ac:dyDescent="0.2"/>
    <row r="51129" x14ac:dyDescent="0.2"/>
    <row r="51130" x14ac:dyDescent="0.2"/>
    <row r="51131" x14ac:dyDescent="0.2"/>
    <row r="51132" x14ac:dyDescent="0.2"/>
    <row r="51133" x14ac:dyDescent="0.2"/>
    <row r="51134" x14ac:dyDescent="0.2"/>
    <row r="51135" x14ac:dyDescent="0.2"/>
    <row r="51136" x14ac:dyDescent="0.2"/>
    <row r="51137" x14ac:dyDescent="0.2"/>
    <row r="51138" x14ac:dyDescent="0.2"/>
    <row r="51139" x14ac:dyDescent="0.2"/>
    <row r="51140" x14ac:dyDescent="0.2"/>
    <row r="51141" x14ac:dyDescent="0.2"/>
    <row r="51142" x14ac:dyDescent="0.2"/>
    <row r="51143" x14ac:dyDescent="0.2"/>
    <row r="51144" x14ac:dyDescent="0.2"/>
    <row r="51145" x14ac:dyDescent="0.2"/>
    <row r="51146" x14ac:dyDescent="0.2"/>
    <row r="51147" x14ac:dyDescent="0.2"/>
    <row r="51148" x14ac:dyDescent="0.2"/>
    <row r="51149" x14ac:dyDescent="0.2"/>
    <row r="51150" x14ac:dyDescent="0.2"/>
    <row r="51151" x14ac:dyDescent="0.2"/>
    <row r="51152" x14ac:dyDescent="0.2"/>
    <row r="51153" x14ac:dyDescent="0.2"/>
    <row r="51154" x14ac:dyDescent="0.2"/>
    <row r="51155" x14ac:dyDescent="0.2"/>
    <row r="51156" x14ac:dyDescent="0.2"/>
    <row r="51157" x14ac:dyDescent="0.2"/>
    <row r="51158" x14ac:dyDescent="0.2"/>
    <row r="51159" x14ac:dyDescent="0.2"/>
    <row r="51160" x14ac:dyDescent="0.2"/>
    <row r="51161" x14ac:dyDescent="0.2"/>
    <row r="51162" x14ac:dyDescent="0.2"/>
    <row r="51163" x14ac:dyDescent="0.2"/>
    <row r="51164" x14ac:dyDescent="0.2"/>
    <row r="51165" x14ac:dyDescent="0.2"/>
    <row r="51166" x14ac:dyDescent="0.2"/>
    <row r="51167" x14ac:dyDescent="0.2"/>
    <row r="51168" x14ac:dyDescent="0.2"/>
    <row r="51169" x14ac:dyDescent="0.2"/>
    <row r="51170" x14ac:dyDescent="0.2"/>
    <row r="51171" x14ac:dyDescent="0.2"/>
    <row r="51172" x14ac:dyDescent="0.2"/>
    <row r="51173" x14ac:dyDescent="0.2"/>
    <row r="51174" x14ac:dyDescent="0.2"/>
    <row r="51175" x14ac:dyDescent="0.2"/>
    <row r="51176" x14ac:dyDescent="0.2"/>
    <row r="51177" x14ac:dyDescent="0.2"/>
    <row r="51178" x14ac:dyDescent="0.2"/>
    <row r="51179" x14ac:dyDescent="0.2"/>
    <row r="51180" x14ac:dyDescent="0.2"/>
    <row r="51181" x14ac:dyDescent="0.2"/>
    <row r="51182" x14ac:dyDescent="0.2"/>
    <row r="51183" x14ac:dyDescent="0.2"/>
    <row r="51184" x14ac:dyDescent="0.2"/>
    <row r="51185" x14ac:dyDescent="0.2"/>
    <row r="51186" x14ac:dyDescent="0.2"/>
    <row r="51187" x14ac:dyDescent="0.2"/>
    <row r="51188" x14ac:dyDescent="0.2"/>
    <row r="51189" x14ac:dyDescent="0.2"/>
    <row r="51190" x14ac:dyDescent="0.2"/>
    <row r="51191" x14ac:dyDescent="0.2"/>
    <row r="51192" x14ac:dyDescent="0.2"/>
    <row r="51193" x14ac:dyDescent="0.2"/>
    <row r="51194" x14ac:dyDescent="0.2"/>
    <row r="51195" x14ac:dyDescent="0.2"/>
    <row r="51196" x14ac:dyDescent="0.2"/>
    <row r="51197" x14ac:dyDescent="0.2"/>
    <row r="51198" x14ac:dyDescent="0.2"/>
    <row r="51199" x14ac:dyDescent="0.2"/>
    <row r="51200" x14ac:dyDescent="0.2"/>
    <row r="51201" x14ac:dyDescent="0.2"/>
    <row r="51202" x14ac:dyDescent="0.2"/>
    <row r="51203" x14ac:dyDescent="0.2"/>
    <row r="51204" x14ac:dyDescent="0.2"/>
    <row r="51205" x14ac:dyDescent="0.2"/>
    <row r="51206" x14ac:dyDescent="0.2"/>
    <row r="51207" x14ac:dyDescent="0.2"/>
    <row r="51208" x14ac:dyDescent="0.2"/>
    <row r="51209" x14ac:dyDescent="0.2"/>
    <row r="51210" x14ac:dyDescent="0.2"/>
    <row r="51211" x14ac:dyDescent="0.2"/>
    <row r="51212" x14ac:dyDescent="0.2"/>
    <row r="51213" x14ac:dyDescent="0.2"/>
    <row r="51214" x14ac:dyDescent="0.2"/>
    <row r="51215" x14ac:dyDescent="0.2"/>
    <row r="51216" x14ac:dyDescent="0.2"/>
    <row r="51217" x14ac:dyDescent="0.2"/>
    <row r="51218" x14ac:dyDescent="0.2"/>
    <row r="51219" x14ac:dyDescent="0.2"/>
    <row r="51220" x14ac:dyDescent="0.2"/>
    <row r="51221" x14ac:dyDescent="0.2"/>
    <row r="51222" x14ac:dyDescent="0.2"/>
    <row r="51223" x14ac:dyDescent="0.2"/>
    <row r="51224" x14ac:dyDescent="0.2"/>
    <row r="51225" x14ac:dyDescent="0.2"/>
    <row r="51226" x14ac:dyDescent="0.2"/>
    <row r="51227" x14ac:dyDescent="0.2"/>
    <row r="51228" x14ac:dyDescent="0.2"/>
    <row r="51229" x14ac:dyDescent="0.2"/>
    <row r="51230" x14ac:dyDescent="0.2"/>
    <row r="51231" x14ac:dyDescent="0.2"/>
    <row r="51232" x14ac:dyDescent="0.2"/>
    <row r="51233" x14ac:dyDescent="0.2"/>
    <row r="51234" x14ac:dyDescent="0.2"/>
    <row r="51235" x14ac:dyDescent="0.2"/>
    <row r="51236" x14ac:dyDescent="0.2"/>
    <row r="51237" x14ac:dyDescent="0.2"/>
    <row r="51238" x14ac:dyDescent="0.2"/>
    <row r="51239" x14ac:dyDescent="0.2"/>
    <row r="51240" x14ac:dyDescent="0.2"/>
    <row r="51241" x14ac:dyDescent="0.2"/>
    <row r="51242" x14ac:dyDescent="0.2"/>
    <row r="51243" x14ac:dyDescent="0.2"/>
    <row r="51244" x14ac:dyDescent="0.2"/>
    <row r="51245" x14ac:dyDescent="0.2"/>
    <row r="51246" x14ac:dyDescent="0.2"/>
    <row r="51247" x14ac:dyDescent="0.2"/>
    <row r="51248" x14ac:dyDescent="0.2"/>
    <row r="51249" x14ac:dyDescent="0.2"/>
    <row r="51250" x14ac:dyDescent="0.2"/>
    <row r="51251" x14ac:dyDescent="0.2"/>
    <row r="51252" x14ac:dyDescent="0.2"/>
    <row r="51253" x14ac:dyDescent="0.2"/>
    <row r="51254" x14ac:dyDescent="0.2"/>
    <row r="51255" x14ac:dyDescent="0.2"/>
    <row r="51256" x14ac:dyDescent="0.2"/>
    <row r="51257" x14ac:dyDescent="0.2"/>
    <row r="51258" x14ac:dyDescent="0.2"/>
    <row r="51259" x14ac:dyDescent="0.2"/>
    <row r="51260" x14ac:dyDescent="0.2"/>
    <row r="51261" x14ac:dyDescent="0.2"/>
    <row r="51262" x14ac:dyDescent="0.2"/>
    <row r="51263" x14ac:dyDescent="0.2"/>
    <row r="51264" x14ac:dyDescent="0.2"/>
    <row r="51265" x14ac:dyDescent="0.2"/>
    <row r="51266" x14ac:dyDescent="0.2"/>
    <row r="51267" x14ac:dyDescent="0.2"/>
    <row r="51268" x14ac:dyDescent="0.2"/>
    <row r="51269" x14ac:dyDescent="0.2"/>
    <row r="51270" x14ac:dyDescent="0.2"/>
    <row r="51271" x14ac:dyDescent="0.2"/>
    <row r="51272" x14ac:dyDescent="0.2"/>
    <row r="51273" x14ac:dyDescent="0.2"/>
    <row r="51274" x14ac:dyDescent="0.2"/>
    <row r="51275" x14ac:dyDescent="0.2"/>
    <row r="51276" x14ac:dyDescent="0.2"/>
    <row r="51277" x14ac:dyDescent="0.2"/>
    <row r="51278" x14ac:dyDescent="0.2"/>
    <row r="51279" x14ac:dyDescent="0.2"/>
    <row r="51280" x14ac:dyDescent="0.2"/>
    <row r="51281" x14ac:dyDescent="0.2"/>
    <row r="51282" x14ac:dyDescent="0.2"/>
    <row r="51283" x14ac:dyDescent="0.2"/>
    <row r="51284" x14ac:dyDescent="0.2"/>
    <row r="51285" x14ac:dyDescent="0.2"/>
    <row r="51286" x14ac:dyDescent="0.2"/>
    <row r="51287" x14ac:dyDescent="0.2"/>
    <row r="51288" x14ac:dyDescent="0.2"/>
    <row r="51289" x14ac:dyDescent="0.2"/>
    <row r="51290" x14ac:dyDescent="0.2"/>
    <row r="51291" x14ac:dyDescent="0.2"/>
    <row r="51292" x14ac:dyDescent="0.2"/>
    <row r="51293" x14ac:dyDescent="0.2"/>
    <row r="51294" x14ac:dyDescent="0.2"/>
    <row r="51295" x14ac:dyDescent="0.2"/>
    <row r="51296" x14ac:dyDescent="0.2"/>
    <row r="51297" x14ac:dyDescent="0.2"/>
    <row r="51298" x14ac:dyDescent="0.2"/>
    <row r="51299" x14ac:dyDescent="0.2"/>
    <row r="51300" x14ac:dyDescent="0.2"/>
    <row r="51301" x14ac:dyDescent="0.2"/>
    <row r="51302" x14ac:dyDescent="0.2"/>
    <row r="51303" x14ac:dyDescent="0.2"/>
    <row r="51304" x14ac:dyDescent="0.2"/>
    <row r="51305" x14ac:dyDescent="0.2"/>
    <row r="51306" x14ac:dyDescent="0.2"/>
    <row r="51307" x14ac:dyDescent="0.2"/>
    <row r="51308" x14ac:dyDescent="0.2"/>
    <row r="51309" x14ac:dyDescent="0.2"/>
    <row r="51310" x14ac:dyDescent="0.2"/>
    <row r="51311" x14ac:dyDescent="0.2"/>
    <row r="51312" x14ac:dyDescent="0.2"/>
    <row r="51313" x14ac:dyDescent="0.2"/>
    <row r="51314" x14ac:dyDescent="0.2"/>
    <row r="51315" x14ac:dyDescent="0.2"/>
    <row r="51316" x14ac:dyDescent="0.2"/>
    <row r="51317" x14ac:dyDescent="0.2"/>
    <row r="51318" x14ac:dyDescent="0.2"/>
    <row r="51319" x14ac:dyDescent="0.2"/>
    <row r="51320" x14ac:dyDescent="0.2"/>
    <row r="51321" x14ac:dyDescent="0.2"/>
    <row r="51322" x14ac:dyDescent="0.2"/>
    <row r="51323" x14ac:dyDescent="0.2"/>
    <row r="51324" x14ac:dyDescent="0.2"/>
    <row r="51325" x14ac:dyDescent="0.2"/>
    <row r="51326" x14ac:dyDescent="0.2"/>
    <row r="51327" x14ac:dyDescent="0.2"/>
    <row r="51328" x14ac:dyDescent="0.2"/>
    <row r="51329" x14ac:dyDescent="0.2"/>
    <row r="51330" x14ac:dyDescent="0.2"/>
    <row r="51331" x14ac:dyDescent="0.2"/>
    <row r="51332" x14ac:dyDescent="0.2"/>
    <row r="51333" x14ac:dyDescent="0.2"/>
    <row r="51334" x14ac:dyDescent="0.2"/>
    <row r="51335" x14ac:dyDescent="0.2"/>
    <row r="51336" x14ac:dyDescent="0.2"/>
    <row r="51337" x14ac:dyDescent="0.2"/>
    <row r="51338" x14ac:dyDescent="0.2"/>
    <row r="51339" x14ac:dyDescent="0.2"/>
    <row r="51340" x14ac:dyDescent="0.2"/>
    <row r="51341" x14ac:dyDescent="0.2"/>
    <row r="51342" x14ac:dyDescent="0.2"/>
    <row r="51343" x14ac:dyDescent="0.2"/>
    <row r="51344" x14ac:dyDescent="0.2"/>
    <row r="51345" x14ac:dyDescent="0.2"/>
    <row r="51346" x14ac:dyDescent="0.2"/>
    <row r="51347" x14ac:dyDescent="0.2"/>
    <row r="51348" x14ac:dyDescent="0.2"/>
    <row r="51349" x14ac:dyDescent="0.2"/>
    <row r="51350" x14ac:dyDescent="0.2"/>
    <row r="51351" x14ac:dyDescent="0.2"/>
    <row r="51352" x14ac:dyDescent="0.2"/>
    <row r="51353" x14ac:dyDescent="0.2"/>
    <row r="51354" x14ac:dyDescent="0.2"/>
    <row r="51355" x14ac:dyDescent="0.2"/>
    <row r="51356" x14ac:dyDescent="0.2"/>
    <row r="51357" x14ac:dyDescent="0.2"/>
    <row r="51358" x14ac:dyDescent="0.2"/>
    <row r="51359" x14ac:dyDescent="0.2"/>
    <row r="51360" x14ac:dyDescent="0.2"/>
    <row r="51361" x14ac:dyDescent="0.2"/>
    <row r="51362" x14ac:dyDescent="0.2"/>
    <row r="51363" x14ac:dyDescent="0.2"/>
    <row r="51364" x14ac:dyDescent="0.2"/>
    <row r="51365" x14ac:dyDescent="0.2"/>
    <row r="51366" x14ac:dyDescent="0.2"/>
    <row r="51367" x14ac:dyDescent="0.2"/>
    <row r="51368" x14ac:dyDescent="0.2"/>
    <row r="51369" x14ac:dyDescent="0.2"/>
    <row r="51370" x14ac:dyDescent="0.2"/>
    <row r="51371" x14ac:dyDescent="0.2"/>
    <row r="51372" x14ac:dyDescent="0.2"/>
    <row r="51373" x14ac:dyDescent="0.2"/>
    <row r="51374" x14ac:dyDescent="0.2"/>
    <row r="51375" x14ac:dyDescent="0.2"/>
    <row r="51376" x14ac:dyDescent="0.2"/>
    <row r="51377" x14ac:dyDescent="0.2"/>
    <row r="51378" x14ac:dyDescent="0.2"/>
    <row r="51379" x14ac:dyDescent="0.2"/>
    <row r="51380" x14ac:dyDescent="0.2"/>
    <row r="51381" x14ac:dyDescent="0.2"/>
    <row r="51382" x14ac:dyDescent="0.2"/>
    <row r="51383" x14ac:dyDescent="0.2"/>
    <row r="51384" x14ac:dyDescent="0.2"/>
    <row r="51385" x14ac:dyDescent="0.2"/>
    <row r="51386" x14ac:dyDescent="0.2"/>
    <row r="51387" x14ac:dyDescent="0.2"/>
    <row r="51388" x14ac:dyDescent="0.2"/>
    <row r="51389" x14ac:dyDescent="0.2"/>
    <row r="51390" x14ac:dyDescent="0.2"/>
    <row r="51391" x14ac:dyDescent="0.2"/>
    <row r="51392" x14ac:dyDescent="0.2"/>
    <row r="51393" x14ac:dyDescent="0.2"/>
    <row r="51394" x14ac:dyDescent="0.2"/>
    <row r="51395" x14ac:dyDescent="0.2"/>
    <row r="51396" x14ac:dyDescent="0.2"/>
    <row r="51397" x14ac:dyDescent="0.2"/>
    <row r="51398" x14ac:dyDescent="0.2"/>
    <row r="51399" x14ac:dyDescent="0.2"/>
    <row r="51400" x14ac:dyDescent="0.2"/>
    <row r="51401" x14ac:dyDescent="0.2"/>
    <row r="51402" x14ac:dyDescent="0.2"/>
    <row r="51403" x14ac:dyDescent="0.2"/>
    <row r="51404" x14ac:dyDescent="0.2"/>
    <row r="51405" x14ac:dyDescent="0.2"/>
    <row r="51406" x14ac:dyDescent="0.2"/>
    <row r="51407" x14ac:dyDescent="0.2"/>
    <row r="51408" x14ac:dyDescent="0.2"/>
    <row r="51409" x14ac:dyDescent="0.2"/>
    <row r="51410" x14ac:dyDescent="0.2"/>
    <row r="51411" x14ac:dyDescent="0.2"/>
    <row r="51412" x14ac:dyDescent="0.2"/>
    <row r="51413" x14ac:dyDescent="0.2"/>
    <row r="51414" x14ac:dyDescent="0.2"/>
    <row r="51415" x14ac:dyDescent="0.2"/>
    <row r="51416" x14ac:dyDescent="0.2"/>
    <row r="51417" x14ac:dyDescent="0.2"/>
    <row r="51418" x14ac:dyDescent="0.2"/>
    <row r="51419" x14ac:dyDescent="0.2"/>
    <row r="51420" x14ac:dyDescent="0.2"/>
    <row r="51421" x14ac:dyDescent="0.2"/>
    <row r="51422" x14ac:dyDescent="0.2"/>
    <row r="51423" x14ac:dyDescent="0.2"/>
    <row r="51424" x14ac:dyDescent="0.2"/>
    <row r="51425" x14ac:dyDescent="0.2"/>
    <row r="51426" x14ac:dyDescent="0.2"/>
    <row r="51427" x14ac:dyDescent="0.2"/>
    <row r="51428" x14ac:dyDescent="0.2"/>
    <row r="51429" x14ac:dyDescent="0.2"/>
    <row r="51430" x14ac:dyDescent="0.2"/>
    <row r="51431" x14ac:dyDescent="0.2"/>
    <row r="51432" x14ac:dyDescent="0.2"/>
    <row r="51433" x14ac:dyDescent="0.2"/>
    <row r="51434" x14ac:dyDescent="0.2"/>
    <row r="51435" x14ac:dyDescent="0.2"/>
    <row r="51436" x14ac:dyDescent="0.2"/>
    <row r="51437" x14ac:dyDescent="0.2"/>
    <row r="51438" x14ac:dyDescent="0.2"/>
    <row r="51439" x14ac:dyDescent="0.2"/>
    <row r="51440" x14ac:dyDescent="0.2"/>
    <row r="51441" x14ac:dyDescent="0.2"/>
    <row r="51442" x14ac:dyDescent="0.2"/>
    <row r="51443" x14ac:dyDescent="0.2"/>
    <row r="51444" x14ac:dyDescent="0.2"/>
    <row r="51445" x14ac:dyDescent="0.2"/>
    <row r="51446" x14ac:dyDescent="0.2"/>
    <row r="51447" x14ac:dyDescent="0.2"/>
    <row r="51448" x14ac:dyDescent="0.2"/>
    <row r="51449" x14ac:dyDescent="0.2"/>
    <row r="51450" x14ac:dyDescent="0.2"/>
    <row r="51451" x14ac:dyDescent="0.2"/>
    <row r="51452" x14ac:dyDescent="0.2"/>
    <row r="51453" x14ac:dyDescent="0.2"/>
    <row r="51454" x14ac:dyDescent="0.2"/>
    <row r="51455" x14ac:dyDescent="0.2"/>
    <row r="51456" x14ac:dyDescent="0.2"/>
    <row r="51457" x14ac:dyDescent="0.2"/>
    <row r="51458" x14ac:dyDescent="0.2"/>
    <row r="51459" x14ac:dyDescent="0.2"/>
    <row r="51460" x14ac:dyDescent="0.2"/>
    <row r="51461" x14ac:dyDescent="0.2"/>
    <row r="51462" x14ac:dyDescent="0.2"/>
    <row r="51463" x14ac:dyDescent="0.2"/>
    <row r="51464" x14ac:dyDescent="0.2"/>
    <row r="51465" x14ac:dyDescent="0.2"/>
    <row r="51466" x14ac:dyDescent="0.2"/>
    <row r="51467" x14ac:dyDescent="0.2"/>
    <row r="51468" x14ac:dyDescent="0.2"/>
    <row r="51469" x14ac:dyDescent="0.2"/>
    <row r="51470" x14ac:dyDescent="0.2"/>
    <row r="51471" x14ac:dyDescent="0.2"/>
    <row r="51472" x14ac:dyDescent="0.2"/>
    <row r="51473" x14ac:dyDescent="0.2"/>
    <row r="51474" x14ac:dyDescent="0.2"/>
    <row r="51475" x14ac:dyDescent="0.2"/>
    <row r="51476" x14ac:dyDescent="0.2"/>
    <row r="51477" x14ac:dyDescent="0.2"/>
    <row r="51478" x14ac:dyDescent="0.2"/>
    <row r="51479" x14ac:dyDescent="0.2"/>
    <row r="51480" x14ac:dyDescent="0.2"/>
    <row r="51481" x14ac:dyDescent="0.2"/>
    <row r="51482" x14ac:dyDescent="0.2"/>
    <row r="51483" x14ac:dyDescent="0.2"/>
    <row r="51484" x14ac:dyDescent="0.2"/>
    <row r="51485" x14ac:dyDescent="0.2"/>
    <row r="51486" x14ac:dyDescent="0.2"/>
    <row r="51487" x14ac:dyDescent="0.2"/>
    <row r="51488" x14ac:dyDescent="0.2"/>
    <row r="51489" x14ac:dyDescent="0.2"/>
    <row r="51490" x14ac:dyDescent="0.2"/>
    <row r="51491" x14ac:dyDescent="0.2"/>
    <row r="51492" x14ac:dyDescent="0.2"/>
    <row r="51493" x14ac:dyDescent="0.2"/>
    <row r="51494" x14ac:dyDescent="0.2"/>
    <row r="51495" x14ac:dyDescent="0.2"/>
    <row r="51496" x14ac:dyDescent="0.2"/>
    <row r="51497" x14ac:dyDescent="0.2"/>
    <row r="51498" x14ac:dyDescent="0.2"/>
    <row r="51499" x14ac:dyDescent="0.2"/>
    <row r="51500" x14ac:dyDescent="0.2"/>
    <row r="51501" x14ac:dyDescent="0.2"/>
    <row r="51502" x14ac:dyDescent="0.2"/>
    <row r="51503" x14ac:dyDescent="0.2"/>
    <row r="51504" x14ac:dyDescent="0.2"/>
    <row r="51505" x14ac:dyDescent="0.2"/>
    <row r="51506" x14ac:dyDescent="0.2"/>
    <row r="51507" x14ac:dyDescent="0.2"/>
    <row r="51508" x14ac:dyDescent="0.2"/>
    <row r="51509" x14ac:dyDescent="0.2"/>
    <row r="51510" x14ac:dyDescent="0.2"/>
    <row r="51511" x14ac:dyDescent="0.2"/>
    <row r="51512" x14ac:dyDescent="0.2"/>
    <row r="51513" x14ac:dyDescent="0.2"/>
    <row r="51514" x14ac:dyDescent="0.2"/>
    <row r="51515" x14ac:dyDescent="0.2"/>
    <row r="51516" x14ac:dyDescent="0.2"/>
    <row r="51517" x14ac:dyDescent="0.2"/>
    <row r="51518" x14ac:dyDescent="0.2"/>
    <row r="51519" x14ac:dyDescent="0.2"/>
    <row r="51520" x14ac:dyDescent="0.2"/>
    <row r="51521" x14ac:dyDescent="0.2"/>
    <row r="51522" x14ac:dyDescent="0.2"/>
    <row r="51523" x14ac:dyDescent="0.2"/>
    <row r="51524" x14ac:dyDescent="0.2"/>
    <row r="51525" x14ac:dyDescent="0.2"/>
    <row r="51526" x14ac:dyDescent="0.2"/>
    <row r="51527" x14ac:dyDescent="0.2"/>
    <row r="51528" x14ac:dyDescent="0.2"/>
    <row r="51529" x14ac:dyDescent="0.2"/>
    <row r="51530" x14ac:dyDescent="0.2"/>
    <row r="51531" x14ac:dyDescent="0.2"/>
    <row r="51532" x14ac:dyDescent="0.2"/>
    <row r="51533" x14ac:dyDescent="0.2"/>
    <row r="51534" x14ac:dyDescent="0.2"/>
    <row r="51535" x14ac:dyDescent="0.2"/>
    <row r="51536" x14ac:dyDescent="0.2"/>
    <row r="51537" x14ac:dyDescent="0.2"/>
    <row r="51538" x14ac:dyDescent="0.2"/>
    <row r="51539" x14ac:dyDescent="0.2"/>
    <row r="51540" x14ac:dyDescent="0.2"/>
    <row r="51541" x14ac:dyDescent="0.2"/>
    <row r="51542" x14ac:dyDescent="0.2"/>
    <row r="51543" x14ac:dyDescent="0.2"/>
    <row r="51544" x14ac:dyDescent="0.2"/>
    <row r="51545" x14ac:dyDescent="0.2"/>
    <row r="51546" x14ac:dyDescent="0.2"/>
    <row r="51547" x14ac:dyDescent="0.2"/>
    <row r="51548" x14ac:dyDescent="0.2"/>
    <row r="51549" x14ac:dyDescent="0.2"/>
    <row r="51550" x14ac:dyDescent="0.2"/>
    <row r="51551" x14ac:dyDescent="0.2"/>
    <row r="51552" x14ac:dyDescent="0.2"/>
    <row r="51553" x14ac:dyDescent="0.2"/>
    <row r="51554" x14ac:dyDescent="0.2"/>
    <row r="51555" x14ac:dyDescent="0.2"/>
    <row r="51556" x14ac:dyDescent="0.2"/>
    <row r="51557" x14ac:dyDescent="0.2"/>
    <row r="51558" x14ac:dyDescent="0.2"/>
    <row r="51559" x14ac:dyDescent="0.2"/>
    <row r="51560" x14ac:dyDescent="0.2"/>
    <row r="51561" x14ac:dyDescent="0.2"/>
    <row r="51562" x14ac:dyDescent="0.2"/>
    <row r="51563" x14ac:dyDescent="0.2"/>
    <row r="51564" x14ac:dyDescent="0.2"/>
    <row r="51565" x14ac:dyDescent="0.2"/>
    <row r="51566" x14ac:dyDescent="0.2"/>
    <row r="51567" x14ac:dyDescent="0.2"/>
    <row r="51568" x14ac:dyDescent="0.2"/>
    <row r="51569" x14ac:dyDescent="0.2"/>
    <row r="51570" x14ac:dyDescent="0.2"/>
    <row r="51571" x14ac:dyDescent="0.2"/>
    <row r="51572" x14ac:dyDescent="0.2"/>
    <row r="51573" x14ac:dyDescent="0.2"/>
    <row r="51574" x14ac:dyDescent="0.2"/>
    <row r="51575" x14ac:dyDescent="0.2"/>
    <row r="51576" x14ac:dyDescent="0.2"/>
    <row r="51577" x14ac:dyDescent="0.2"/>
    <row r="51578" x14ac:dyDescent="0.2"/>
    <row r="51579" x14ac:dyDescent="0.2"/>
    <row r="51580" x14ac:dyDescent="0.2"/>
    <row r="51581" x14ac:dyDescent="0.2"/>
    <row r="51582" x14ac:dyDescent="0.2"/>
    <row r="51583" x14ac:dyDescent="0.2"/>
    <row r="51584" x14ac:dyDescent="0.2"/>
    <row r="51585" x14ac:dyDescent="0.2"/>
    <row r="51586" x14ac:dyDescent="0.2"/>
    <row r="51587" x14ac:dyDescent="0.2"/>
    <row r="51588" x14ac:dyDescent="0.2"/>
    <row r="51589" x14ac:dyDescent="0.2"/>
    <row r="51590" x14ac:dyDescent="0.2"/>
    <row r="51591" x14ac:dyDescent="0.2"/>
    <row r="51592" x14ac:dyDescent="0.2"/>
    <row r="51593" x14ac:dyDescent="0.2"/>
    <row r="51594" x14ac:dyDescent="0.2"/>
    <row r="51595" x14ac:dyDescent="0.2"/>
    <row r="51596" x14ac:dyDescent="0.2"/>
    <row r="51597" x14ac:dyDescent="0.2"/>
    <row r="51598" x14ac:dyDescent="0.2"/>
    <row r="51599" x14ac:dyDescent="0.2"/>
    <row r="51600" x14ac:dyDescent="0.2"/>
    <row r="51601" x14ac:dyDescent="0.2"/>
    <row r="51602" x14ac:dyDescent="0.2"/>
    <row r="51603" x14ac:dyDescent="0.2"/>
    <row r="51604" x14ac:dyDescent="0.2"/>
    <row r="51605" x14ac:dyDescent="0.2"/>
    <row r="51606" x14ac:dyDescent="0.2"/>
    <row r="51607" x14ac:dyDescent="0.2"/>
    <row r="51608" x14ac:dyDescent="0.2"/>
    <row r="51609" x14ac:dyDescent="0.2"/>
    <row r="51610" x14ac:dyDescent="0.2"/>
    <row r="51611" x14ac:dyDescent="0.2"/>
    <row r="51612" x14ac:dyDescent="0.2"/>
    <row r="51613" x14ac:dyDescent="0.2"/>
    <row r="51614" x14ac:dyDescent="0.2"/>
    <row r="51615" x14ac:dyDescent="0.2"/>
    <row r="51616" x14ac:dyDescent="0.2"/>
    <row r="51617" x14ac:dyDescent="0.2"/>
    <row r="51618" x14ac:dyDescent="0.2"/>
    <row r="51619" x14ac:dyDescent="0.2"/>
    <row r="51620" x14ac:dyDescent="0.2"/>
    <row r="51621" x14ac:dyDescent="0.2"/>
    <row r="51622" x14ac:dyDescent="0.2"/>
    <row r="51623" x14ac:dyDescent="0.2"/>
    <row r="51624" x14ac:dyDescent="0.2"/>
    <row r="51625" x14ac:dyDescent="0.2"/>
    <row r="51626" x14ac:dyDescent="0.2"/>
    <row r="51627" x14ac:dyDescent="0.2"/>
    <row r="51628" x14ac:dyDescent="0.2"/>
    <row r="51629" x14ac:dyDescent="0.2"/>
    <row r="51630" x14ac:dyDescent="0.2"/>
    <row r="51631" x14ac:dyDescent="0.2"/>
    <row r="51632" x14ac:dyDescent="0.2"/>
    <row r="51633" x14ac:dyDescent="0.2"/>
    <row r="51634" x14ac:dyDescent="0.2"/>
    <row r="51635" x14ac:dyDescent="0.2"/>
    <row r="51636" x14ac:dyDescent="0.2"/>
    <row r="51637" x14ac:dyDescent="0.2"/>
    <row r="51638" x14ac:dyDescent="0.2"/>
    <row r="51639" x14ac:dyDescent="0.2"/>
    <row r="51640" x14ac:dyDescent="0.2"/>
    <row r="51641" x14ac:dyDescent="0.2"/>
    <row r="51642" x14ac:dyDescent="0.2"/>
    <row r="51643" x14ac:dyDescent="0.2"/>
    <row r="51644" x14ac:dyDescent="0.2"/>
    <row r="51645" x14ac:dyDescent="0.2"/>
    <row r="51646" x14ac:dyDescent="0.2"/>
    <row r="51647" x14ac:dyDescent="0.2"/>
    <row r="51648" x14ac:dyDescent="0.2"/>
    <row r="51649" x14ac:dyDescent="0.2"/>
    <row r="51650" x14ac:dyDescent="0.2"/>
    <row r="51651" x14ac:dyDescent="0.2"/>
    <row r="51652" x14ac:dyDescent="0.2"/>
    <row r="51653" x14ac:dyDescent="0.2"/>
    <row r="51654" x14ac:dyDescent="0.2"/>
    <row r="51655" x14ac:dyDescent="0.2"/>
    <row r="51656" x14ac:dyDescent="0.2"/>
    <row r="51657" x14ac:dyDescent="0.2"/>
    <row r="51658" x14ac:dyDescent="0.2"/>
    <row r="51659" x14ac:dyDescent="0.2"/>
    <row r="51660" x14ac:dyDescent="0.2"/>
    <row r="51661" x14ac:dyDescent="0.2"/>
    <row r="51662" x14ac:dyDescent="0.2"/>
    <row r="51663" x14ac:dyDescent="0.2"/>
    <row r="51664" x14ac:dyDescent="0.2"/>
    <row r="51665" x14ac:dyDescent="0.2"/>
    <row r="51666" x14ac:dyDescent="0.2"/>
    <row r="51667" x14ac:dyDescent="0.2"/>
    <row r="51668" x14ac:dyDescent="0.2"/>
    <row r="51669" x14ac:dyDescent="0.2"/>
    <row r="51670" x14ac:dyDescent="0.2"/>
    <row r="51671" x14ac:dyDescent="0.2"/>
    <row r="51672" x14ac:dyDescent="0.2"/>
    <row r="51673" x14ac:dyDescent="0.2"/>
    <row r="51674" x14ac:dyDescent="0.2"/>
    <row r="51675" x14ac:dyDescent="0.2"/>
    <row r="51676" x14ac:dyDescent="0.2"/>
    <row r="51677" x14ac:dyDescent="0.2"/>
    <row r="51678" x14ac:dyDescent="0.2"/>
    <row r="51679" x14ac:dyDescent="0.2"/>
    <row r="51680" x14ac:dyDescent="0.2"/>
    <row r="51681" x14ac:dyDescent="0.2"/>
    <row r="51682" x14ac:dyDescent="0.2"/>
    <row r="51683" x14ac:dyDescent="0.2"/>
    <row r="51684" x14ac:dyDescent="0.2"/>
    <row r="51685" x14ac:dyDescent="0.2"/>
    <row r="51686" x14ac:dyDescent="0.2"/>
    <row r="51687" x14ac:dyDescent="0.2"/>
    <row r="51688" x14ac:dyDescent="0.2"/>
    <row r="51689" x14ac:dyDescent="0.2"/>
    <row r="51690" x14ac:dyDescent="0.2"/>
    <row r="51691" x14ac:dyDescent="0.2"/>
    <row r="51692" x14ac:dyDescent="0.2"/>
    <row r="51693" x14ac:dyDescent="0.2"/>
    <row r="51694" x14ac:dyDescent="0.2"/>
    <row r="51695" x14ac:dyDescent="0.2"/>
    <row r="51696" x14ac:dyDescent="0.2"/>
    <row r="51697" x14ac:dyDescent="0.2"/>
    <row r="51698" x14ac:dyDescent="0.2"/>
    <row r="51699" x14ac:dyDescent="0.2"/>
    <row r="51700" x14ac:dyDescent="0.2"/>
    <row r="51701" x14ac:dyDescent="0.2"/>
    <row r="51702" x14ac:dyDescent="0.2"/>
    <row r="51703" x14ac:dyDescent="0.2"/>
    <row r="51704" x14ac:dyDescent="0.2"/>
    <row r="51705" x14ac:dyDescent="0.2"/>
    <row r="51706" x14ac:dyDescent="0.2"/>
    <row r="51707" x14ac:dyDescent="0.2"/>
    <row r="51708" x14ac:dyDescent="0.2"/>
    <row r="51709" x14ac:dyDescent="0.2"/>
    <row r="51710" x14ac:dyDescent="0.2"/>
    <row r="51711" x14ac:dyDescent="0.2"/>
    <row r="51712" x14ac:dyDescent="0.2"/>
    <row r="51713" x14ac:dyDescent="0.2"/>
    <row r="51714" x14ac:dyDescent="0.2"/>
    <row r="51715" x14ac:dyDescent="0.2"/>
    <row r="51716" x14ac:dyDescent="0.2"/>
    <row r="51717" x14ac:dyDescent="0.2"/>
    <row r="51718" x14ac:dyDescent="0.2"/>
    <row r="51719" x14ac:dyDescent="0.2"/>
    <row r="51720" x14ac:dyDescent="0.2"/>
    <row r="51721" x14ac:dyDescent="0.2"/>
    <row r="51722" x14ac:dyDescent="0.2"/>
    <row r="51723" x14ac:dyDescent="0.2"/>
    <row r="51724" x14ac:dyDescent="0.2"/>
    <row r="51725" x14ac:dyDescent="0.2"/>
    <row r="51726" x14ac:dyDescent="0.2"/>
    <row r="51727" x14ac:dyDescent="0.2"/>
    <row r="51728" x14ac:dyDescent="0.2"/>
    <row r="51729" x14ac:dyDescent="0.2"/>
    <row r="51730" x14ac:dyDescent="0.2"/>
    <row r="51731" x14ac:dyDescent="0.2"/>
    <row r="51732" x14ac:dyDescent="0.2"/>
    <row r="51733" x14ac:dyDescent="0.2"/>
    <row r="51734" x14ac:dyDescent="0.2"/>
    <row r="51735" x14ac:dyDescent="0.2"/>
    <row r="51736" x14ac:dyDescent="0.2"/>
    <row r="51737" x14ac:dyDescent="0.2"/>
    <row r="51738" x14ac:dyDescent="0.2"/>
    <row r="51739" x14ac:dyDescent="0.2"/>
    <row r="51740" x14ac:dyDescent="0.2"/>
    <row r="51741" x14ac:dyDescent="0.2"/>
    <row r="51742" x14ac:dyDescent="0.2"/>
    <row r="51743" x14ac:dyDescent="0.2"/>
    <row r="51744" x14ac:dyDescent="0.2"/>
    <row r="51745" x14ac:dyDescent="0.2"/>
    <row r="51746" x14ac:dyDescent="0.2"/>
    <row r="51747" x14ac:dyDescent="0.2"/>
    <row r="51748" x14ac:dyDescent="0.2"/>
    <row r="51749" x14ac:dyDescent="0.2"/>
    <row r="51750" x14ac:dyDescent="0.2"/>
    <row r="51751" x14ac:dyDescent="0.2"/>
    <row r="51752" x14ac:dyDescent="0.2"/>
    <row r="51753" x14ac:dyDescent="0.2"/>
    <row r="51754" x14ac:dyDescent="0.2"/>
    <row r="51755" x14ac:dyDescent="0.2"/>
    <row r="51756" x14ac:dyDescent="0.2"/>
    <row r="51757" x14ac:dyDescent="0.2"/>
    <row r="51758" x14ac:dyDescent="0.2"/>
    <row r="51759" x14ac:dyDescent="0.2"/>
    <row r="51760" x14ac:dyDescent="0.2"/>
    <row r="51761" x14ac:dyDescent="0.2"/>
    <row r="51762" x14ac:dyDescent="0.2"/>
    <row r="51763" x14ac:dyDescent="0.2"/>
    <row r="51764" x14ac:dyDescent="0.2"/>
    <row r="51765" x14ac:dyDescent="0.2"/>
    <row r="51766" x14ac:dyDescent="0.2"/>
    <row r="51767" x14ac:dyDescent="0.2"/>
    <row r="51768" x14ac:dyDescent="0.2"/>
    <row r="51769" x14ac:dyDescent="0.2"/>
    <row r="51770" x14ac:dyDescent="0.2"/>
    <row r="51771" x14ac:dyDescent="0.2"/>
    <row r="51772" x14ac:dyDescent="0.2"/>
    <row r="51773" x14ac:dyDescent="0.2"/>
    <row r="51774" x14ac:dyDescent="0.2"/>
    <row r="51775" x14ac:dyDescent="0.2"/>
    <row r="51776" x14ac:dyDescent="0.2"/>
    <row r="51777" x14ac:dyDescent="0.2"/>
    <row r="51778" x14ac:dyDescent="0.2"/>
    <row r="51779" x14ac:dyDescent="0.2"/>
    <row r="51780" x14ac:dyDescent="0.2"/>
    <row r="51781" x14ac:dyDescent="0.2"/>
    <row r="51782" x14ac:dyDescent="0.2"/>
    <row r="51783" x14ac:dyDescent="0.2"/>
    <row r="51784" x14ac:dyDescent="0.2"/>
    <row r="51785" x14ac:dyDescent="0.2"/>
    <row r="51786" x14ac:dyDescent="0.2"/>
    <row r="51787" x14ac:dyDescent="0.2"/>
    <row r="51788" x14ac:dyDescent="0.2"/>
    <row r="51789" x14ac:dyDescent="0.2"/>
    <row r="51790" x14ac:dyDescent="0.2"/>
    <row r="51791" x14ac:dyDescent="0.2"/>
    <row r="51792" x14ac:dyDescent="0.2"/>
    <row r="51793" x14ac:dyDescent="0.2"/>
    <row r="51794" x14ac:dyDescent="0.2"/>
    <row r="51795" x14ac:dyDescent="0.2"/>
    <row r="51796" x14ac:dyDescent="0.2"/>
    <row r="51797" x14ac:dyDescent="0.2"/>
    <row r="51798" x14ac:dyDescent="0.2"/>
    <row r="51799" x14ac:dyDescent="0.2"/>
    <row r="51800" x14ac:dyDescent="0.2"/>
    <row r="51801" x14ac:dyDescent="0.2"/>
    <row r="51802" x14ac:dyDescent="0.2"/>
    <row r="51803" x14ac:dyDescent="0.2"/>
    <row r="51804" x14ac:dyDescent="0.2"/>
    <row r="51805" x14ac:dyDescent="0.2"/>
    <row r="51806" x14ac:dyDescent="0.2"/>
    <row r="51807" x14ac:dyDescent="0.2"/>
    <row r="51808" x14ac:dyDescent="0.2"/>
    <row r="51809" x14ac:dyDescent="0.2"/>
    <row r="51810" x14ac:dyDescent="0.2"/>
    <row r="51811" x14ac:dyDescent="0.2"/>
    <row r="51812" x14ac:dyDescent="0.2"/>
    <row r="51813" x14ac:dyDescent="0.2"/>
    <row r="51814" x14ac:dyDescent="0.2"/>
    <row r="51815" x14ac:dyDescent="0.2"/>
    <row r="51816" x14ac:dyDescent="0.2"/>
    <row r="51817" x14ac:dyDescent="0.2"/>
    <row r="51818" x14ac:dyDescent="0.2"/>
    <row r="51819" x14ac:dyDescent="0.2"/>
    <row r="51820" x14ac:dyDescent="0.2"/>
    <row r="51821" x14ac:dyDescent="0.2"/>
    <row r="51822" x14ac:dyDescent="0.2"/>
    <row r="51823" x14ac:dyDescent="0.2"/>
    <row r="51824" x14ac:dyDescent="0.2"/>
    <row r="51825" x14ac:dyDescent="0.2"/>
    <row r="51826" x14ac:dyDescent="0.2"/>
    <row r="51827" x14ac:dyDescent="0.2"/>
    <row r="51828" x14ac:dyDescent="0.2"/>
    <row r="51829" x14ac:dyDescent="0.2"/>
    <row r="51830" x14ac:dyDescent="0.2"/>
    <row r="51831" x14ac:dyDescent="0.2"/>
    <row r="51832" x14ac:dyDescent="0.2"/>
    <row r="51833" x14ac:dyDescent="0.2"/>
    <row r="51834" x14ac:dyDescent="0.2"/>
    <row r="51835" x14ac:dyDescent="0.2"/>
    <row r="51836" x14ac:dyDescent="0.2"/>
    <row r="51837" x14ac:dyDescent="0.2"/>
    <row r="51838" x14ac:dyDescent="0.2"/>
    <row r="51839" x14ac:dyDescent="0.2"/>
    <row r="51840" x14ac:dyDescent="0.2"/>
    <row r="51841" x14ac:dyDescent="0.2"/>
    <row r="51842" x14ac:dyDescent="0.2"/>
    <row r="51843" x14ac:dyDescent="0.2"/>
    <row r="51844" x14ac:dyDescent="0.2"/>
    <row r="51845" x14ac:dyDescent="0.2"/>
    <row r="51846" x14ac:dyDescent="0.2"/>
    <row r="51847" x14ac:dyDescent="0.2"/>
    <row r="51848" x14ac:dyDescent="0.2"/>
    <row r="51849" x14ac:dyDescent="0.2"/>
    <row r="51850" x14ac:dyDescent="0.2"/>
    <row r="51851" x14ac:dyDescent="0.2"/>
    <row r="51852" x14ac:dyDescent="0.2"/>
    <row r="51853" x14ac:dyDescent="0.2"/>
    <row r="51854" x14ac:dyDescent="0.2"/>
    <row r="51855" x14ac:dyDescent="0.2"/>
    <row r="51856" x14ac:dyDescent="0.2"/>
    <row r="51857" x14ac:dyDescent="0.2"/>
    <row r="51858" x14ac:dyDescent="0.2"/>
    <row r="51859" x14ac:dyDescent="0.2"/>
    <row r="51860" x14ac:dyDescent="0.2"/>
    <row r="51861" x14ac:dyDescent="0.2"/>
    <row r="51862" x14ac:dyDescent="0.2"/>
    <row r="51863" x14ac:dyDescent="0.2"/>
    <row r="51864" x14ac:dyDescent="0.2"/>
    <row r="51865" x14ac:dyDescent="0.2"/>
    <row r="51866" x14ac:dyDescent="0.2"/>
    <row r="51867" x14ac:dyDescent="0.2"/>
    <row r="51868" x14ac:dyDescent="0.2"/>
    <row r="51869" x14ac:dyDescent="0.2"/>
    <row r="51870" x14ac:dyDescent="0.2"/>
    <row r="51871" x14ac:dyDescent="0.2"/>
    <row r="51872" x14ac:dyDescent="0.2"/>
    <row r="51873" x14ac:dyDescent="0.2"/>
    <row r="51874" x14ac:dyDescent="0.2"/>
    <row r="51875" x14ac:dyDescent="0.2"/>
    <row r="51876" x14ac:dyDescent="0.2"/>
    <row r="51877" x14ac:dyDescent="0.2"/>
    <row r="51878" x14ac:dyDescent="0.2"/>
    <row r="51879" x14ac:dyDescent="0.2"/>
    <row r="51880" x14ac:dyDescent="0.2"/>
    <row r="51881" x14ac:dyDescent="0.2"/>
    <row r="51882" x14ac:dyDescent="0.2"/>
    <row r="51883" x14ac:dyDescent="0.2"/>
    <row r="51884" x14ac:dyDescent="0.2"/>
    <row r="51885" x14ac:dyDescent="0.2"/>
    <row r="51886" x14ac:dyDescent="0.2"/>
    <row r="51887" x14ac:dyDescent="0.2"/>
    <row r="51888" x14ac:dyDescent="0.2"/>
    <row r="51889" x14ac:dyDescent="0.2"/>
    <row r="51890" x14ac:dyDescent="0.2"/>
    <row r="51891" x14ac:dyDescent="0.2"/>
    <row r="51892" x14ac:dyDescent="0.2"/>
    <row r="51893" x14ac:dyDescent="0.2"/>
    <row r="51894" x14ac:dyDescent="0.2"/>
    <row r="51895" x14ac:dyDescent="0.2"/>
    <row r="51896" x14ac:dyDescent="0.2"/>
    <row r="51897" x14ac:dyDescent="0.2"/>
    <row r="51898" x14ac:dyDescent="0.2"/>
    <row r="51899" x14ac:dyDescent="0.2"/>
    <row r="51900" x14ac:dyDescent="0.2"/>
    <row r="51901" x14ac:dyDescent="0.2"/>
    <row r="51902" x14ac:dyDescent="0.2"/>
    <row r="51903" x14ac:dyDescent="0.2"/>
    <row r="51904" x14ac:dyDescent="0.2"/>
    <row r="51905" x14ac:dyDescent="0.2"/>
    <row r="51906" x14ac:dyDescent="0.2"/>
    <row r="51907" x14ac:dyDescent="0.2"/>
    <row r="51908" x14ac:dyDescent="0.2"/>
    <row r="51909" x14ac:dyDescent="0.2"/>
    <row r="51910" x14ac:dyDescent="0.2"/>
    <row r="51911" x14ac:dyDescent="0.2"/>
    <row r="51912" x14ac:dyDescent="0.2"/>
    <row r="51913" x14ac:dyDescent="0.2"/>
    <row r="51914" x14ac:dyDescent="0.2"/>
    <row r="51915" x14ac:dyDescent="0.2"/>
    <row r="51916" x14ac:dyDescent="0.2"/>
    <row r="51917" x14ac:dyDescent="0.2"/>
    <row r="51918" x14ac:dyDescent="0.2"/>
    <row r="51919" x14ac:dyDescent="0.2"/>
    <row r="51920" x14ac:dyDescent="0.2"/>
    <row r="51921" x14ac:dyDescent="0.2"/>
    <row r="51922" x14ac:dyDescent="0.2"/>
    <row r="51923" x14ac:dyDescent="0.2"/>
    <row r="51924" x14ac:dyDescent="0.2"/>
    <row r="51925" x14ac:dyDescent="0.2"/>
    <row r="51926" x14ac:dyDescent="0.2"/>
    <row r="51927" x14ac:dyDescent="0.2"/>
    <row r="51928" x14ac:dyDescent="0.2"/>
    <row r="51929" x14ac:dyDescent="0.2"/>
    <row r="51930" x14ac:dyDescent="0.2"/>
    <row r="51931" x14ac:dyDescent="0.2"/>
    <row r="51932" x14ac:dyDescent="0.2"/>
    <row r="51933" x14ac:dyDescent="0.2"/>
    <row r="51934" x14ac:dyDescent="0.2"/>
    <row r="51935" x14ac:dyDescent="0.2"/>
    <row r="51936" x14ac:dyDescent="0.2"/>
    <row r="51937" x14ac:dyDescent="0.2"/>
    <row r="51938" x14ac:dyDescent="0.2"/>
    <row r="51939" x14ac:dyDescent="0.2"/>
    <row r="51940" x14ac:dyDescent="0.2"/>
    <row r="51941" x14ac:dyDescent="0.2"/>
    <row r="51942" x14ac:dyDescent="0.2"/>
    <row r="51943" x14ac:dyDescent="0.2"/>
    <row r="51944" x14ac:dyDescent="0.2"/>
    <row r="51945" x14ac:dyDescent="0.2"/>
    <row r="51946" x14ac:dyDescent="0.2"/>
    <row r="51947" x14ac:dyDescent="0.2"/>
    <row r="51948" x14ac:dyDescent="0.2"/>
    <row r="51949" x14ac:dyDescent="0.2"/>
    <row r="51950" x14ac:dyDescent="0.2"/>
    <row r="51951" x14ac:dyDescent="0.2"/>
    <row r="51952" x14ac:dyDescent="0.2"/>
    <row r="51953" x14ac:dyDescent="0.2"/>
    <row r="51954" x14ac:dyDescent="0.2"/>
    <row r="51955" x14ac:dyDescent="0.2"/>
    <row r="51956" x14ac:dyDescent="0.2"/>
    <row r="51957" x14ac:dyDescent="0.2"/>
    <row r="51958" x14ac:dyDescent="0.2"/>
    <row r="51959" x14ac:dyDescent="0.2"/>
    <row r="51960" x14ac:dyDescent="0.2"/>
    <row r="51961" x14ac:dyDescent="0.2"/>
    <row r="51962" x14ac:dyDescent="0.2"/>
    <row r="51963" x14ac:dyDescent="0.2"/>
    <row r="51964" x14ac:dyDescent="0.2"/>
    <row r="51965" x14ac:dyDescent="0.2"/>
    <row r="51966" x14ac:dyDescent="0.2"/>
    <row r="51967" x14ac:dyDescent="0.2"/>
    <row r="51968" x14ac:dyDescent="0.2"/>
    <row r="51969" x14ac:dyDescent="0.2"/>
    <row r="51970" x14ac:dyDescent="0.2"/>
    <row r="51971" x14ac:dyDescent="0.2"/>
    <row r="51972" x14ac:dyDescent="0.2"/>
    <row r="51973" x14ac:dyDescent="0.2"/>
    <row r="51974" x14ac:dyDescent="0.2"/>
    <row r="51975" x14ac:dyDescent="0.2"/>
    <row r="51976" x14ac:dyDescent="0.2"/>
    <row r="51977" x14ac:dyDescent="0.2"/>
    <row r="51978" x14ac:dyDescent="0.2"/>
    <row r="51979" x14ac:dyDescent="0.2"/>
    <row r="51980" x14ac:dyDescent="0.2"/>
    <row r="51981" x14ac:dyDescent="0.2"/>
    <row r="51982" x14ac:dyDescent="0.2"/>
    <row r="51983" x14ac:dyDescent="0.2"/>
    <row r="51984" x14ac:dyDescent="0.2"/>
    <row r="51985" x14ac:dyDescent="0.2"/>
    <row r="51986" x14ac:dyDescent="0.2"/>
    <row r="51987" x14ac:dyDescent="0.2"/>
    <row r="51988" x14ac:dyDescent="0.2"/>
    <row r="51989" x14ac:dyDescent="0.2"/>
    <row r="51990" x14ac:dyDescent="0.2"/>
    <row r="51991" x14ac:dyDescent="0.2"/>
    <row r="51992" x14ac:dyDescent="0.2"/>
    <row r="51993" x14ac:dyDescent="0.2"/>
    <row r="51994" x14ac:dyDescent="0.2"/>
    <row r="51995" x14ac:dyDescent="0.2"/>
    <row r="51996" x14ac:dyDescent="0.2"/>
    <row r="51997" x14ac:dyDescent="0.2"/>
    <row r="51998" x14ac:dyDescent="0.2"/>
    <row r="51999" x14ac:dyDescent="0.2"/>
    <row r="52000" x14ac:dyDescent="0.2"/>
    <row r="52001" x14ac:dyDescent="0.2"/>
    <row r="52002" x14ac:dyDescent="0.2"/>
    <row r="52003" x14ac:dyDescent="0.2"/>
    <row r="52004" x14ac:dyDescent="0.2"/>
    <row r="52005" x14ac:dyDescent="0.2"/>
    <row r="52006" x14ac:dyDescent="0.2"/>
    <row r="52007" x14ac:dyDescent="0.2"/>
    <row r="52008" x14ac:dyDescent="0.2"/>
    <row r="52009" x14ac:dyDescent="0.2"/>
    <row r="52010" x14ac:dyDescent="0.2"/>
    <row r="52011" x14ac:dyDescent="0.2"/>
    <row r="52012" x14ac:dyDescent="0.2"/>
    <row r="52013" x14ac:dyDescent="0.2"/>
    <row r="52014" x14ac:dyDescent="0.2"/>
    <row r="52015" x14ac:dyDescent="0.2"/>
    <row r="52016" x14ac:dyDescent="0.2"/>
    <row r="52017" x14ac:dyDescent="0.2"/>
    <row r="52018" x14ac:dyDescent="0.2"/>
    <row r="52019" x14ac:dyDescent="0.2"/>
    <row r="52020" x14ac:dyDescent="0.2"/>
    <row r="52021" x14ac:dyDescent="0.2"/>
    <row r="52022" x14ac:dyDescent="0.2"/>
    <row r="52023" x14ac:dyDescent="0.2"/>
    <row r="52024" x14ac:dyDescent="0.2"/>
    <row r="52025" x14ac:dyDescent="0.2"/>
    <row r="52026" x14ac:dyDescent="0.2"/>
    <row r="52027" x14ac:dyDescent="0.2"/>
    <row r="52028" x14ac:dyDescent="0.2"/>
    <row r="52029" x14ac:dyDescent="0.2"/>
    <row r="52030" x14ac:dyDescent="0.2"/>
    <row r="52031" x14ac:dyDescent="0.2"/>
    <row r="52032" x14ac:dyDescent="0.2"/>
    <row r="52033" x14ac:dyDescent="0.2"/>
    <row r="52034" x14ac:dyDescent="0.2"/>
    <row r="52035" x14ac:dyDescent="0.2"/>
    <row r="52036" x14ac:dyDescent="0.2"/>
    <row r="52037" x14ac:dyDescent="0.2"/>
    <row r="52038" x14ac:dyDescent="0.2"/>
    <row r="52039" x14ac:dyDescent="0.2"/>
    <row r="52040" x14ac:dyDescent="0.2"/>
    <row r="52041" x14ac:dyDescent="0.2"/>
    <row r="52042" x14ac:dyDescent="0.2"/>
    <row r="52043" x14ac:dyDescent="0.2"/>
    <row r="52044" x14ac:dyDescent="0.2"/>
    <row r="52045" x14ac:dyDescent="0.2"/>
    <row r="52046" x14ac:dyDescent="0.2"/>
    <row r="52047" x14ac:dyDescent="0.2"/>
    <row r="52048" x14ac:dyDescent="0.2"/>
    <row r="52049" x14ac:dyDescent="0.2"/>
    <row r="52050" x14ac:dyDescent="0.2"/>
    <row r="52051" x14ac:dyDescent="0.2"/>
    <row r="52052" x14ac:dyDescent="0.2"/>
    <row r="52053" x14ac:dyDescent="0.2"/>
    <row r="52054" x14ac:dyDescent="0.2"/>
    <row r="52055" x14ac:dyDescent="0.2"/>
    <row r="52056" x14ac:dyDescent="0.2"/>
    <row r="52057" x14ac:dyDescent="0.2"/>
    <row r="52058" x14ac:dyDescent="0.2"/>
    <row r="52059" x14ac:dyDescent="0.2"/>
    <row r="52060" x14ac:dyDescent="0.2"/>
    <row r="52061" x14ac:dyDescent="0.2"/>
    <row r="52062" x14ac:dyDescent="0.2"/>
    <row r="52063" x14ac:dyDescent="0.2"/>
    <row r="52064" x14ac:dyDescent="0.2"/>
    <row r="52065" x14ac:dyDescent="0.2"/>
    <row r="52066" x14ac:dyDescent="0.2"/>
    <row r="52067" x14ac:dyDescent="0.2"/>
    <row r="52068" x14ac:dyDescent="0.2"/>
    <row r="52069" x14ac:dyDescent="0.2"/>
    <row r="52070" x14ac:dyDescent="0.2"/>
    <row r="52071" x14ac:dyDescent="0.2"/>
    <row r="52072" x14ac:dyDescent="0.2"/>
    <row r="52073" x14ac:dyDescent="0.2"/>
    <row r="52074" x14ac:dyDescent="0.2"/>
    <row r="52075" x14ac:dyDescent="0.2"/>
    <row r="52076" x14ac:dyDescent="0.2"/>
    <row r="52077" x14ac:dyDescent="0.2"/>
    <row r="52078" x14ac:dyDescent="0.2"/>
    <row r="52079" x14ac:dyDescent="0.2"/>
    <row r="52080" x14ac:dyDescent="0.2"/>
    <row r="52081" x14ac:dyDescent="0.2"/>
    <row r="52082" x14ac:dyDescent="0.2"/>
    <row r="52083" x14ac:dyDescent="0.2"/>
    <row r="52084" x14ac:dyDescent="0.2"/>
    <row r="52085" x14ac:dyDescent="0.2"/>
    <row r="52086" x14ac:dyDescent="0.2"/>
    <row r="52087" x14ac:dyDescent="0.2"/>
    <row r="52088" x14ac:dyDescent="0.2"/>
    <row r="52089" x14ac:dyDescent="0.2"/>
    <row r="52090" x14ac:dyDescent="0.2"/>
    <row r="52091" x14ac:dyDescent="0.2"/>
    <row r="52092" x14ac:dyDescent="0.2"/>
    <row r="52093" x14ac:dyDescent="0.2"/>
    <row r="52094" x14ac:dyDescent="0.2"/>
    <row r="52095" x14ac:dyDescent="0.2"/>
    <row r="52096" x14ac:dyDescent="0.2"/>
    <row r="52097" x14ac:dyDescent="0.2"/>
    <row r="52098" x14ac:dyDescent="0.2"/>
    <row r="52099" x14ac:dyDescent="0.2"/>
    <row r="52100" x14ac:dyDescent="0.2"/>
    <row r="52101" x14ac:dyDescent="0.2"/>
    <row r="52102" x14ac:dyDescent="0.2"/>
    <row r="52103" x14ac:dyDescent="0.2"/>
    <row r="52104" x14ac:dyDescent="0.2"/>
    <row r="52105" x14ac:dyDescent="0.2"/>
    <row r="52106" x14ac:dyDescent="0.2"/>
    <row r="52107" x14ac:dyDescent="0.2"/>
    <row r="52108" x14ac:dyDescent="0.2"/>
    <row r="52109" x14ac:dyDescent="0.2"/>
    <row r="52110" x14ac:dyDescent="0.2"/>
    <row r="52111" x14ac:dyDescent="0.2"/>
    <row r="52112" x14ac:dyDescent="0.2"/>
    <row r="52113" x14ac:dyDescent="0.2"/>
    <row r="52114" x14ac:dyDescent="0.2"/>
    <row r="52115" x14ac:dyDescent="0.2"/>
    <row r="52116" x14ac:dyDescent="0.2"/>
    <row r="52117" x14ac:dyDescent="0.2"/>
    <row r="52118" x14ac:dyDescent="0.2"/>
    <row r="52119" x14ac:dyDescent="0.2"/>
    <row r="52120" x14ac:dyDescent="0.2"/>
    <row r="52121" x14ac:dyDescent="0.2"/>
    <row r="52122" x14ac:dyDescent="0.2"/>
    <row r="52123" x14ac:dyDescent="0.2"/>
    <row r="52124" x14ac:dyDescent="0.2"/>
    <row r="52125" x14ac:dyDescent="0.2"/>
    <row r="52126" x14ac:dyDescent="0.2"/>
    <row r="52127" x14ac:dyDescent="0.2"/>
    <row r="52128" x14ac:dyDescent="0.2"/>
    <row r="52129" x14ac:dyDescent="0.2"/>
    <row r="52130" x14ac:dyDescent="0.2"/>
    <row r="52131" x14ac:dyDescent="0.2"/>
    <row r="52132" x14ac:dyDescent="0.2"/>
    <row r="52133" x14ac:dyDescent="0.2"/>
    <row r="52134" x14ac:dyDescent="0.2"/>
    <row r="52135" x14ac:dyDescent="0.2"/>
    <row r="52136" x14ac:dyDescent="0.2"/>
    <row r="52137" x14ac:dyDescent="0.2"/>
    <row r="52138" x14ac:dyDescent="0.2"/>
    <row r="52139" x14ac:dyDescent="0.2"/>
    <row r="52140" x14ac:dyDescent="0.2"/>
    <row r="52141" x14ac:dyDescent="0.2"/>
    <row r="52142" x14ac:dyDescent="0.2"/>
    <row r="52143" x14ac:dyDescent="0.2"/>
    <row r="52144" x14ac:dyDescent="0.2"/>
    <row r="52145" x14ac:dyDescent="0.2"/>
    <row r="52146" x14ac:dyDescent="0.2"/>
    <row r="52147" x14ac:dyDescent="0.2"/>
    <row r="52148" x14ac:dyDescent="0.2"/>
    <row r="52149" x14ac:dyDescent="0.2"/>
    <row r="52150" x14ac:dyDescent="0.2"/>
    <row r="52151" x14ac:dyDescent="0.2"/>
    <row r="52152" x14ac:dyDescent="0.2"/>
    <row r="52153" x14ac:dyDescent="0.2"/>
    <row r="52154" x14ac:dyDescent="0.2"/>
    <row r="52155" x14ac:dyDescent="0.2"/>
    <row r="52156" x14ac:dyDescent="0.2"/>
    <row r="52157" x14ac:dyDescent="0.2"/>
    <row r="52158" x14ac:dyDescent="0.2"/>
    <row r="52159" x14ac:dyDescent="0.2"/>
    <row r="52160" x14ac:dyDescent="0.2"/>
    <row r="52161" x14ac:dyDescent="0.2"/>
    <row r="52162" x14ac:dyDescent="0.2"/>
    <row r="52163" x14ac:dyDescent="0.2"/>
    <row r="52164" x14ac:dyDescent="0.2"/>
    <row r="52165" x14ac:dyDescent="0.2"/>
    <row r="52166" x14ac:dyDescent="0.2"/>
    <row r="52167" x14ac:dyDescent="0.2"/>
    <row r="52168" x14ac:dyDescent="0.2"/>
    <row r="52169" x14ac:dyDescent="0.2"/>
    <row r="52170" x14ac:dyDescent="0.2"/>
    <row r="52171" x14ac:dyDescent="0.2"/>
    <row r="52172" x14ac:dyDescent="0.2"/>
    <row r="52173" x14ac:dyDescent="0.2"/>
    <row r="52174" x14ac:dyDescent="0.2"/>
    <row r="52175" x14ac:dyDescent="0.2"/>
    <row r="52176" x14ac:dyDescent="0.2"/>
    <row r="52177" x14ac:dyDescent="0.2"/>
    <row r="52178" x14ac:dyDescent="0.2"/>
    <row r="52179" x14ac:dyDescent="0.2"/>
    <row r="52180" x14ac:dyDescent="0.2"/>
    <row r="52181" x14ac:dyDescent="0.2"/>
    <row r="52182" x14ac:dyDescent="0.2"/>
    <row r="52183" x14ac:dyDescent="0.2"/>
    <row r="52184" x14ac:dyDescent="0.2"/>
    <row r="52185" x14ac:dyDescent="0.2"/>
    <row r="52186" x14ac:dyDescent="0.2"/>
    <row r="52187" x14ac:dyDescent="0.2"/>
    <row r="52188" x14ac:dyDescent="0.2"/>
    <row r="52189" x14ac:dyDescent="0.2"/>
    <row r="52190" x14ac:dyDescent="0.2"/>
    <row r="52191" x14ac:dyDescent="0.2"/>
    <row r="52192" x14ac:dyDescent="0.2"/>
    <row r="52193" x14ac:dyDescent="0.2"/>
    <row r="52194" x14ac:dyDescent="0.2"/>
    <row r="52195" x14ac:dyDescent="0.2"/>
    <row r="52196" x14ac:dyDescent="0.2"/>
    <row r="52197" x14ac:dyDescent="0.2"/>
    <row r="52198" x14ac:dyDescent="0.2"/>
    <row r="52199" x14ac:dyDescent="0.2"/>
    <row r="52200" x14ac:dyDescent="0.2"/>
    <row r="52201" x14ac:dyDescent="0.2"/>
    <row r="52202" x14ac:dyDescent="0.2"/>
    <row r="52203" x14ac:dyDescent="0.2"/>
    <row r="52204" x14ac:dyDescent="0.2"/>
    <row r="52205" x14ac:dyDescent="0.2"/>
    <row r="52206" x14ac:dyDescent="0.2"/>
    <row r="52207" x14ac:dyDescent="0.2"/>
    <row r="52208" x14ac:dyDescent="0.2"/>
    <row r="52209" x14ac:dyDescent="0.2"/>
    <row r="52210" x14ac:dyDescent="0.2"/>
    <row r="52211" x14ac:dyDescent="0.2"/>
    <row r="52212" x14ac:dyDescent="0.2"/>
    <row r="52213" x14ac:dyDescent="0.2"/>
    <row r="52214" x14ac:dyDescent="0.2"/>
    <row r="52215" x14ac:dyDescent="0.2"/>
    <row r="52216" x14ac:dyDescent="0.2"/>
    <row r="52217" x14ac:dyDescent="0.2"/>
    <row r="52218" x14ac:dyDescent="0.2"/>
    <row r="52219" x14ac:dyDescent="0.2"/>
    <row r="52220" x14ac:dyDescent="0.2"/>
    <row r="52221" x14ac:dyDescent="0.2"/>
    <row r="52222" x14ac:dyDescent="0.2"/>
    <row r="52223" x14ac:dyDescent="0.2"/>
    <row r="52224" x14ac:dyDescent="0.2"/>
    <row r="52225" x14ac:dyDescent="0.2"/>
    <row r="52226" x14ac:dyDescent="0.2"/>
    <row r="52227" x14ac:dyDescent="0.2"/>
    <row r="52228" x14ac:dyDescent="0.2"/>
    <row r="52229" x14ac:dyDescent="0.2"/>
    <row r="52230" x14ac:dyDescent="0.2"/>
    <row r="52231" x14ac:dyDescent="0.2"/>
    <row r="52232" x14ac:dyDescent="0.2"/>
    <row r="52233" x14ac:dyDescent="0.2"/>
    <row r="52234" x14ac:dyDescent="0.2"/>
    <row r="52235" x14ac:dyDescent="0.2"/>
    <row r="52236" x14ac:dyDescent="0.2"/>
    <row r="52237" x14ac:dyDescent="0.2"/>
    <row r="52238" x14ac:dyDescent="0.2"/>
    <row r="52239" x14ac:dyDescent="0.2"/>
    <row r="52240" x14ac:dyDescent="0.2"/>
    <row r="52241" x14ac:dyDescent="0.2"/>
    <row r="52242" x14ac:dyDescent="0.2"/>
    <row r="52243" x14ac:dyDescent="0.2"/>
    <row r="52244" x14ac:dyDescent="0.2"/>
    <row r="52245" x14ac:dyDescent="0.2"/>
    <row r="52246" x14ac:dyDescent="0.2"/>
    <row r="52247" x14ac:dyDescent="0.2"/>
    <row r="52248" x14ac:dyDescent="0.2"/>
    <row r="52249" x14ac:dyDescent="0.2"/>
    <row r="52250" x14ac:dyDescent="0.2"/>
    <row r="52251" x14ac:dyDescent="0.2"/>
    <row r="52252" x14ac:dyDescent="0.2"/>
    <row r="52253" x14ac:dyDescent="0.2"/>
    <row r="52254" x14ac:dyDescent="0.2"/>
    <row r="52255" x14ac:dyDescent="0.2"/>
    <row r="52256" x14ac:dyDescent="0.2"/>
    <row r="52257" x14ac:dyDescent="0.2"/>
    <row r="52258" x14ac:dyDescent="0.2"/>
    <row r="52259" x14ac:dyDescent="0.2"/>
    <row r="52260" x14ac:dyDescent="0.2"/>
    <row r="52261" x14ac:dyDescent="0.2"/>
    <row r="52262" x14ac:dyDescent="0.2"/>
    <row r="52263" x14ac:dyDescent="0.2"/>
    <row r="52264" x14ac:dyDescent="0.2"/>
    <row r="52265" x14ac:dyDescent="0.2"/>
    <row r="52266" x14ac:dyDescent="0.2"/>
    <row r="52267" x14ac:dyDescent="0.2"/>
    <row r="52268" x14ac:dyDescent="0.2"/>
    <row r="52269" x14ac:dyDescent="0.2"/>
    <row r="52270" x14ac:dyDescent="0.2"/>
    <row r="52271" x14ac:dyDescent="0.2"/>
    <row r="52272" x14ac:dyDescent="0.2"/>
    <row r="52273" x14ac:dyDescent="0.2"/>
    <row r="52274" x14ac:dyDescent="0.2"/>
    <row r="52275" x14ac:dyDescent="0.2"/>
    <row r="52276" x14ac:dyDescent="0.2"/>
    <row r="52277" x14ac:dyDescent="0.2"/>
    <row r="52278" x14ac:dyDescent="0.2"/>
    <row r="52279" x14ac:dyDescent="0.2"/>
    <row r="52280" x14ac:dyDescent="0.2"/>
    <row r="52281" x14ac:dyDescent="0.2"/>
    <row r="52282" x14ac:dyDescent="0.2"/>
    <row r="52283" x14ac:dyDescent="0.2"/>
    <row r="52284" x14ac:dyDescent="0.2"/>
    <row r="52285" x14ac:dyDescent="0.2"/>
    <row r="52286" x14ac:dyDescent="0.2"/>
    <row r="52287" x14ac:dyDescent="0.2"/>
    <row r="52288" x14ac:dyDescent="0.2"/>
    <row r="52289" x14ac:dyDescent="0.2"/>
    <row r="52290" x14ac:dyDescent="0.2"/>
    <row r="52291" x14ac:dyDescent="0.2"/>
    <row r="52292" x14ac:dyDescent="0.2"/>
    <row r="52293" x14ac:dyDescent="0.2"/>
    <row r="52294" x14ac:dyDescent="0.2"/>
    <row r="52295" x14ac:dyDescent="0.2"/>
    <row r="52296" x14ac:dyDescent="0.2"/>
    <row r="52297" x14ac:dyDescent="0.2"/>
    <row r="52298" x14ac:dyDescent="0.2"/>
    <row r="52299" x14ac:dyDescent="0.2"/>
    <row r="52300" x14ac:dyDescent="0.2"/>
    <row r="52301" x14ac:dyDescent="0.2"/>
    <row r="52302" x14ac:dyDescent="0.2"/>
    <row r="52303" x14ac:dyDescent="0.2"/>
    <row r="52304" x14ac:dyDescent="0.2"/>
    <row r="52305" x14ac:dyDescent="0.2"/>
    <row r="52306" x14ac:dyDescent="0.2"/>
    <row r="52307" x14ac:dyDescent="0.2"/>
    <row r="52308" x14ac:dyDescent="0.2"/>
    <row r="52309" x14ac:dyDescent="0.2"/>
    <row r="52310" x14ac:dyDescent="0.2"/>
    <row r="52311" x14ac:dyDescent="0.2"/>
    <row r="52312" x14ac:dyDescent="0.2"/>
    <row r="52313" x14ac:dyDescent="0.2"/>
    <row r="52314" x14ac:dyDescent="0.2"/>
    <row r="52315" x14ac:dyDescent="0.2"/>
    <row r="52316" x14ac:dyDescent="0.2"/>
    <row r="52317" x14ac:dyDescent="0.2"/>
    <row r="52318" x14ac:dyDescent="0.2"/>
    <row r="52319" x14ac:dyDescent="0.2"/>
    <row r="52320" x14ac:dyDescent="0.2"/>
    <row r="52321" x14ac:dyDescent="0.2"/>
    <row r="52322" x14ac:dyDescent="0.2"/>
    <row r="52323" x14ac:dyDescent="0.2"/>
    <row r="52324" x14ac:dyDescent="0.2"/>
    <row r="52325" x14ac:dyDescent="0.2"/>
    <row r="52326" x14ac:dyDescent="0.2"/>
    <row r="52327" x14ac:dyDescent="0.2"/>
    <row r="52328" x14ac:dyDescent="0.2"/>
    <row r="52329" x14ac:dyDescent="0.2"/>
    <row r="52330" x14ac:dyDescent="0.2"/>
    <row r="52331" x14ac:dyDescent="0.2"/>
    <row r="52332" x14ac:dyDescent="0.2"/>
    <row r="52333" x14ac:dyDescent="0.2"/>
    <row r="52334" x14ac:dyDescent="0.2"/>
    <row r="52335" x14ac:dyDescent="0.2"/>
    <row r="52336" x14ac:dyDescent="0.2"/>
    <row r="52337" x14ac:dyDescent="0.2"/>
    <row r="52338" x14ac:dyDescent="0.2"/>
    <row r="52339" x14ac:dyDescent="0.2"/>
    <row r="52340" x14ac:dyDescent="0.2"/>
    <row r="52341" x14ac:dyDescent="0.2"/>
    <row r="52342" x14ac:dyDescent="0.2"/>
    <row r="52343" x14ac:dyDescent="0.2"/>
    <row r="52344" x14ac:dyDescent="0.2"/>
    <row r="52345" x14ac:dyDescent="0.2"/>
    <row r="52346" x14ac:dyDescent="0.2"/>
    <row r="52347" x14ac:dyDescent="0.2"/>
    <row r="52348" x14ac:dyDescent="0.2"/>
    <row r="52349" x14ac:dyDescent="0.2"/>
    <row r="52350" x14ac:dyDescent="0.2"/>
    <row r="52351" x14ac:dyDescent="0.2"/>
    <row r="52352" x14ac:dyDescent="0.2"/>
    <row r="52353" x14ac:dyDescent="0.2"/>
    <row r="52354" x14ac:dyDescent="0.2"/>
    <row r="52355" x14ac:dyDescent="0.2"/>
    <row r="52356" x14ac:dyDescent="0.2"/>
    <row r="52357" x14ac:dyDescent="0.2"/>
    <row r="52358" x14ac:dyDescent="0.2"/>
    <row r="52359" x14ac:dyDescent="0.2"/>
    <row r="52360" x14ac:dyDescent="0.2"/>
    <row r="52361" x14ac:dyDescent="0.2"/>
    <row r="52362" x14ac:dyDescent="0.2"/>
    <row r="52363" x14ac:dyDescent="0.2"/>
    <row r="52364" x14ac:dyDescent="0.2"/>
    <row r="52365" x14ac:dyDescent="0.2"/>
    <row r="52366" x14ac:dyDescent="0.2"/>
    <row r="52367" x14ac:dyDescent="0.2"/>
    <row r="52368" x14ac:dyDescent="0.2"/>
    <row r="52369" x14ac:dyDescent="0.2"/>
    <row r="52370" x14ac:dyDescent="0.2"/>
    <row r="52371" x14ac:dyDescent="0.2"/>
    <row r="52372" x14ac:dyDescent="0.2"/>
    <row r="52373" x14ac:dyDescent="0.2"/>
    <row r="52374" x14ac:dyDescent="0.2"/>
    <row r="52375" x14ac:dyDescent="0.2"/>
    <row r="52376" x14ac:dyDescent="0.2"/>
    <row r="52377" x14ac:dyDescent="0.2"/>
    <row r="52378" x14ac:dyDescent="0.2"/>
    <row r="52379" x14ac:dyDescent="0.2"/>
    <row r="52380" x14ac:dyDescent="0.2"/>
    <row r="52381" x14ac:dyDescent="0.2"/>
    <row r="52382" x14ac:dyDescent="0.2"/>
    <row r="52383" x14ac:dyDescent="0.2"/>
    <row r="52384" x14ac:dyDescent="0.2"/>
    <row r="52385" x14ac:dyDescent="0.2"/>
    <row r="52386" x14ac:dyDescent="0.2"/>
    <row r="52387" x14ac:dyDescent="0.2"/>
    <row r="52388" x14ac:dyDescent="0.2"/>
    <row r="52389" x14ac:dyDescent="0.2"/>
    <row r="52390" x14ac:dyDescent="0.2"/>
    <row r="52391" x14ac:dyDescent="0.2"/>
    <row r="52392" x14ac:dyDescent="0.2"/>
    <row r="52393" x14ac:dyDescent="0.2"/>
    <row r="52394" x14ac:dyDescent="0.2"/>
    <row r="52395" x14ac:dyDescent="0.2"/>
    <row r="52396" x14ac:dyDescent="0.2"/>
    <row r="52397" x14ac:dyDescent="0.2"/>
    <row r="52398" x14ac:dyDescent="0.2"/>
    <row r="52399" x14ac:dyDescent="0.2"/>
    <row r="52400" x14ac:dyDescent="0.2"/>
    <row r="52401" x14ac:dyDescent="0.2"/>
    <row r="52402" x14ac:dyDescent="0.2"/>
    <row r="52403" x14ac:dyDescent="0.2"/>
    <row r="52404" x14ac:dyDescent="0.2"/>
    <row r="52405" x14ac:dyDescent="0.2"/>
    <row r="52406" x14ac:dyDescent="0.2"/>
    <row r="52407" x14ac:dyDescent="0.2"/>
    <row r="52408" x14ac:dyDescent="0.2"/>
    <row r="52409" x14ac:dyDescent="0.2"/>
    <row r="52410" x14ac:dyDescent="0.2"/>
    <row r="52411" x14ac:dyDescent="0.2"/>
    <row r="52412" x14ac:dyDescent="0.2"/>
    <row r="52413" x14ac:dyDescent="0.2"/>
    <row r="52414" x14ac:dyDescent="0.2"/>
    <row r="52415" x14ac:dyDescent="0.2"/>
    <row r="52416" x14ac:dyDescent="0.2"/>
    <row r="52417" x14ac:dyDescent="0.2"/>
    <row r="52418" x14ac:dyDescent="0.2"/>
    <row r="52419" x14ac:dyDescent="0.2"/>
    <row r="52420" x14ac:dyDescent="0.2"/>
    <row r="52421" x14ac:dyDescent="0.2"/>
    <row r="52422" x14ac:dyDescent="0.2"/>
    <row r="52423" x14ac:dyDescent="0.2"/>
    <row r="52424" x14ac:dyDescent="0.2"/>
    <row r="52425" x14ac:dyDescent="0.2"/>
    <row r="52426" x14ac:dyDescent="0.2"/>
    <row r="52427" x14ac:dyDescent="0.2"/>
    <row r="52428" x14ac:dyDescent="0.2"/>
    <row r="52429" x14ac:dyDescent="0.2"/>
    <row r="52430" x14ac:dyDescent="0.2"/>
    <row r="52431" x14ac:dyDescent="0.2"/>
    <row r="52432" x14ac:dyDescent="0.2"/>
    <row r="52433" x14ac:dyDescent="0.2"/>
    <row r="52434" x14ac:dyDescent="0.2"/>
    <row r="52435" x14ac:dyDescent="0.2"/>
    <row r="52436" x14ac:dyDescent="0.2"/>
    <row r="52437" x14ac:dyDescent="0.2"/>
    <row r="52438" x14ac:dyDescent="0.2"/>
    <row r="52439" x14ac:dyDescent="0.2"/>
    <row r="52440" x14ac:dyDescent="0.2"/>
    <row r="52441" x14ac:dyDescent="0.2"/>
    <row r="52442" x14ac:dyDescent="0.2"/>
    <row r="52443" x14ac:dyDescent="0.2"/>
    <row r="52444" x14ac:dyDescent="0.2"/>
    <row r="52445" x14ac:dyDescent="0.2"/>
    <row r="52446" x14ac:dyDescent="0.2"/>
    <row r="52447" x14ac:dyDescent="0.2"/>
    <row r="52448" x14ac:dyDescent="0.2"/>
    <row r="52449" x14ac:dyDescent="0.2"/>
    <row r="52450" x14ac:dyDescent="0.2"/>
    <row r="52451" x14ac:dyDescent="0.2"/>
    <row r="52452" x14ac:dyDescent="0.2"/>
    <row r="52453" x14ac:dyDescent="0.2"/>
    <row r="52454" x14ac:dyDescent="0.2"/>
    <row r="52455" x14ac:dyDescent="0.2"/>
    <row r="52456" x14ac:dyDescent="0.2"/>
    <row r="52457" x14ac:dyDescent="0.2"/>
    <row r="52458" x14ac:dyDescent="0.2"/>
    <row r="52459" x14ac:dyDescent="0.2"/>
    <row r="52460" x14ac:dyDescent="0.2"/>
    <row r="52461" x14ac:dyDescent="0.2"/>
    <row r="52462" x14ac:dyDescent="0.2"/>
    <row r="52463" x14ac:dyDescent="0.2"/>
    <row r="52464" x14ac:dyDescent="0.2"/>
    <row r="52465" x14ac:dyDescent="0.2"/>
    <row r="52466" x14ac:dyDescent="0.2"/>
    <row r="52467" x14ac:dyDescent="0.2"/>
    <row r="52468" x14ac:dyDescent="0.2"/>
    <row r="52469" x14ac:dyDescent="0.2"/>
    <row r="52470" x14ac:dyDescent="0.2"/>
    <row r="52471" x14ac:dyDescent="0.2"/>
    <row r="52472" x14ac:dyDescent="0.2"/>
    <row r="52473" x14ac:dyDescent="0.2"/>
    <row r="52474" x14ac:dyDescent="0.2"/>
    <row r="52475" x14ac:dyDescent="0.2"/>
    <row r="52476" x14ac:dyDescent="0.2"/>
    <row r="52477" x14ac:dyDescent="0.2"/>
    <row r="52478" x14ac:dyDescent="0.2"/>
    <row r="52479" x14ac:dyDescent="0.2"/>
    <row r="52480" x14ac:dyDescent="0.2"/>
    <row r="52481" x14ac:dyDescent="0.2"/>
    <row r="52482" x14ac:dyDescent="0.2"/>
    <row r="52483" x14ac:dyDescent="0.2"/>
    <row r="52484" x14ac:dyDescent="0.2"/>
    <row r="52485" x14ac:dyDescent="0.2"/>
    <row r="52486" x14ac:dyDescent="0.2"/>
    <row r="52487" x14ac:dyDescent="0.2"/>
    <row r="52488" x14ac:dyDescent="0.2"/>
    <row r="52489" x14ac:dyDescent="0.2"/>
    <row r="52490" x14ac:dyDescent="0.2"/>
    <row r="52491" x14ac:dyDescent="0.2"/>
    <row r="52492" x14ac:dyDescent="0.2"/>
    <row r="52493" x14ac:dyDescent="0.2"/>
    <row r="52494" x14ac:dyDescent="0.2"/>
    <row r="52495" x14ac:dyDescent="0.2"/>
    <row r="52496" x14ac:dyDescent="0.2"/>
    <row r="52497" x14ac:dyDescent="0.2"/>
    <row r="52498" x14ac:dyDescent="0.2"/>
    <row r="52499" x14ac:dyDescent="0.2"/>
    <row r="52500" x14ac:dyDescent="0.2"/>
    <row r="52501" x14ac:dyDescent="0.2"/>
    <row r="52502" x14ac:dyDescent="0.2"/>
    <row r="52503" x14ac:dyDescent="0.2"/>
    <row r="52504" x14ac:dyDescent="0.2"/>
    <row r="52505" x14ac:dyDescent="0.2"/>
    <row r="52506" x14ac:dyDescent="0.2"/>
    <row r="52507" x14ac:dyDescent="0.2"/>
    <row r="52508" x14ac:dyDescent="0.2"/>
    <row r="52509" x14ac:dyDescent="0.2"/>
    <row r="52510" x14ac:dyDescent="0.2"/>
    <row r="52511" x14ac:dyDescent="0.2"/>
    <row r="52512" x14ac:dyDescent="0.2"/>
    <row r="52513" x14ac:dyDescent="0.2"/>
    <row r="52514" x14ac:dyDescent="0.2"/>
    <row r="52515" x14ac:dyDescent="0.2"/>
    <row r="52516" x14ac:dyDescent="0.2"/>
    <row r="52517" x14ac:dyDescent="0.2"/>
    <row r="52518" x14ac:dyDescent="0.2"/>
    <row r="52519" x14ac:dyDescent="0.2"/>
    <row r="52520" x14ac:dyDescent="0.2"/>
    <row r="52521" x14ac:dyDescent="0.2"/>
    <row r="52522" x14ac:dyDescent="0.2"/>
    <row r="52523" x14ac:dyDescent="0.2"/>
    <row r="52524" x14ac:dyDescent="0.2"/>
    <row r="52525" x14ac:dyDescent="0.2"/>
    <row r="52526" x14ac:dyDescent="0.2"/>
    <row r="52527" x14ac:dyDescent="0.2"/>
    <row r="52528" x14ac:dyDescent="0.2"/>
    <row r="52529" x14ac:dyDescent="0.2"/>
    <row r="52530" x14ac:dyDescent="0.2"/>
    <row r="52531" x14ac:dyDescent="0.2"/>
    <row r="52532" x14ac:dyDescent="0.2"/>
    <row r="52533" x14ac:dyDescent="0.2"/>
    <row r="52534" x14ac:dyDescent="0.2"/>
    <row r="52535" x14ac:dyDescent="0.2"/>
    <row r="52536" x14ac:dyDescent="0.2"/>
    <row r="52537" x14ac:dyDescent="0.2"/>
    <row r="52538" x14ac:dyDescent="0.2"/>
    <row r="52539" x14ac:dyDescent="0.2"/>
    <row r="52540" x14ac:dyDescent="0.2"/>
    <row r="52541" x14ac:dyDescent="0.2"/>
    <row r="52542" x14ac:dyDescent="0.2"/>
    <row r="52543" x14ac:dyDescent="0.2"/>
    <row r="52544" x14ac:dyDescent="0.2"/>
    <row r="52545" x14ac:dyDescent="0.2"/>
    <row r="52546" x14ac:dyDescent="0.2"/>
    <row r="52547" x14ac:dyDescent="0.2"/>
    <row r="52548" x14ac:dyDescent="0.2"/>
    <row r="52549" x14ac:dyDescent="0.2"/>
    <row r="52550" x14ac:dyDescent="0.2"/>
    <row r="52551" x14ac:dyDescent="0.2"/>
    <row r="52552" x14ac:dyDescent="0.2"/>
    <row r="52553" x14ac:dyDescent="0.2"/>
    <row r="52554" x14ac:dyDescent="0.2"/>
    <row r="52555" x14ac:dyDescent="0.2"/>
    <row r="52556" x14ac:dyDescent="0.2"/>
    <row r="52557" x14ac:dyDescent="0.2"/>
    <row r="52558" x14ac:dyDescent="0.2"/>
    <row r="52559" x14ac:dyDescent="0.2"/>
    <row r="52560" x14ac:dyDescent="0.2"/>
    <row r="52561" x14ac:dyDescent="0.2"/>
    <row r="52562" x14ac:dyDescent="0.2"/>
    <row r="52563" x14ac:dyDescent="0.2"/>
    <row r="52564" x14ac:dyDescent="0.2"/>
    <row r="52565" x14ac:dyDescent="0.2"/>
    <row r="52566" x14ac:dyDescent="0.2"/>
    <row r="52567" x14ac:dyDescent="0.2"/>
    <row r="52568" x14ac:dyDescent="0.2"/>
    <row r="52569" x14ac:dyDescent="0.2"/>
    <row r="52570" x14ac:dyDescent="0.2"/>
    <row r="52571" x14ac:dyDescent="0.2"/>
    <row r="52572" x14ac:dyDescent="0.2"/>
    <row r="52573" x14ac:dyDescent="0.2"/>
    <row r="52574" x14ac:dyDescent="0.2"/>
    <row r="52575" x14ac:dyDescent="0.2"/>
    <row r="52576" x14ac:dyDescent="0.2"/>
    <row r="52577" x14ac:dyDescent="0.2"/>
    <row r="52578" x14ac:dyDescent="0.2"/>
    <row r="52579" x14ac:dyDescent="0.2"/>
    <row r="52580" x14ac:dyDescent="0.2"/>
    <row r="52581" x14ac:dyDescent="0.2"/>
    <row r="52582" x14ac:dyDescent="0.2"/>
    <row r="52583" x14ac:dyDescent="0.2"/>
    <row r="52584" x14ac:dyDescent="0.2"/>
    <row r="52585" x14ac:dyDescent="0.2"/>
    <row r="52586" x14ac:dyDescent="0.2"/>
    <row r="52587" x14ac:dyDescent="0.2"/>
    <row r="52588" x14ac:dyDescent="0.2"/>
    <row r="52589" x14ac:dyDescent="0.2"/>
    <row r="52590" x14ac:dyDescent="0.2"/>
    <row r="52591" x14ac:dyDescent="0.2"/>
    <row r="52592" x14ac:dyDescent="0.2"/>
    <row r="52593" x14ac:dyDescent="0.2"/>
    <row r="52594" x14ac:dyDescent="0.2"/>
    <row r="52595" x14ac:dyDescent="0.2"/>
    <row r="52596" x14ac:dyDescent="0.2"/>
    <row r="52597" x14ac:dyDescent="0.2"/>
    <row r="52598" x14ac:dyDescent="0.2"/>
    <row r="52599" x14ac:dyDescent="0.2"/>
    <row r="52600" x14ac:dyDescent="0.2"/>
    <row r="52601" x14ac:dyDescent="0.2"/>
    <row r="52602" x14ac:dyDescent="0.2"/>
    <row r="52603" x14ac:dyDescent="0.2"/>
    <row r="52604" x14ac:dyDescent="0.2"/>
    <row r="52605" x14ac:dyDescent="0.2"/>
    <row r="52606" x14ac:dyDescent="0.2"/>
    <row r="52607" x14ac:dyDescent="0.2"/>
    <row r="52608" x14ac:dyDescent="0.2"/>
    <row r="52609" x14ac:dyDescent="0.2"/>
    <row r="52610" x14ac:dyDescent="0.2"/>
    <row r="52611" x14ac:dyDescent="0.2"/>
    <row r="52612" x14ac:dyDescent="0.2"/>
    <row r="52613" x14ac:dyDescent="0.2"/>
    <row r="52614" x14ac:dyDescent="0.2"/>
    <row r="52615" x14ac:dyDescent="0.2"/>
    <row r="52616" x14ac:dyDescent="0.2"/>
    <row r="52617" x14ac:dyDescent="0.2"/>
    <row r="52618" x14ac:dyDescent="0.2"/>
    <row r="52619" x14ac:dyDescent="0.2"/>
    <row r="52620" x14ac:dyDescent="0.2"/>
    <row r="52621" x14ac:dyDescent="0.2"/>
    <row r="52622" x14ac:dyDescent="0.2"/>
    <row r="52623" x14ac:dyDescent="0.2"/>
    <row r="52624" x14ac:dyDescent="0.2"/>
    <row r="52625" x14ac:dyDescent="0.2"/>
    <row r="52626" x14ac:dyDescent="0.2"/>
    <row r="52627" x14ac:dyDescent="0.2"/>
    <row r="52628" x14ac:dyDescent="0.2"/>
    <row r="52629" x14ac:dyDescent="0.2"/>
    <row r="52630" x14ac:dyDescent="0.2"/>
    <row r="52631" x14ac:dyDescent="0.2"/>
    <row r="52632" x14ac:dyDescent="0.2"/>
    <row r="52633" x14ac:dyDescent="0.2"/>
    <row r="52634" x14ac:dyDescent="0.2"/>
    <row r="52635" x14ac:dyDescent="0.2"/>
    <row r="52636" x14ac:dyDescent="0.2"/>
    <row r="52637" x14ac:dyDescent="0.2"/>
    <row r="52638" x14ac:dyDescent="0.2"/>
    <row r="52639" x14ac:dyDescent="0.2"/>
    <row r="52640" x14ac:dyDescent="0.2"/>
    <row r="52641" x14ac:dyDescent="0.2"/>
    <row r="52642" x14ac:dyDescent="0.2"/>
    <row r="52643" x14ac:dyDescent="0.2"/>
    <row r="52644" x14ac:dyDescent="0.2"/>
    <row r="52645" x14ac:dyDescent="0.2"/>
    <row r="52646" x14ac:dyDescent="0.2"/>
    <row r="52647" x14ac:dyDescent="0.2"/>
    <row r="52648" x14ac:dyDescent="0.2"/>
    <row r="52649" x14ac:dyDescent="0.2"/>
    <row r="52650" x14ac:dyDescent="0.2"/>
    <row r="52651" x14ac:dyDescent="0.2"/>
    <row r="52652" x14ac:dyDescent="0.2"/>
    <row r="52653" x14ac:dyDescent="0.2"/>
    <row r="52654" x14ac:dyDescent="0.2"/>
    <row r="52655" x14ac:dyDescent="0.2"/>
    <row r="52656" x14ac:dyDescent="0.2"/>
    <row r="52657" x14ac:dyDescent="0.2"/>
    <row r="52658" x14ac:dyDescent="0.2"/>
    <row r="52659" x14ac:dyDescent="0.2"/>
    <row r="52660" x14ac:dyDescent="0.2"/>
    <row r="52661" x14ac:dyDescent="0.2"/>
    <row r="52662" x14ac:dyDescent="0.2"/>
    <row r="52663" x14ac:dyDescent="0.2"/>
    <row r="52664" x14ac:dyDescent="0.2"/>
    <row r="52665" x14ac:dyDescent="0.2"/>
    <row r="52666" x14ac:dyDescent="0.2"/>
    <row r="52667" x14ac:dyDescent="0.2"/>
    <row r="52668" x14ac:dyDescent="0.2"/>
    <row r="52669" x14ac:dyDescent="0.2"/>
    <row r="52670" x14ac:dyDescent="0.2"/>
    <row r="52671" x14ac:dyDescent="0.2"/>
    <row r="52672" x14ac:dyDescent="0.2"/>
    <row r="52673" x14ac:dyDescent="0.2"/>
    <row r="52674" x14ac:dyDescent="0.2"/>
    <row r="52675" x14ac:dyDescent="0.2"/>
    <row r="52676" x14ac:dyDescent="0.2"/>
    <row r="52677" x14ac:dyDescent="0.2"/>
    <row r="52678" x14ac:dyDescent="0.2"/>
    <row r="52679" x14ac:dyDescent="0.2"/>
    <row r="52680" x14ac:dyDescent="0.2"/>
    <row r="52681" x14ac:dyDescent="0.2"/>
    <row r="52682" x14ac:dyDescent="0.2"/>
    <row r="52683" x14ac:dyDescent="0.2"/>
    <row r="52684" x14ac:dyDescent="0.2"/>
    <row r="52685" x14ac:dyDescent="0.2"/>
    <row r="52686" x14ac:dyDescent="0.2"/>
    <row r="52687" x14ac:dyDescent="0.2"/>
    <row r="52688" x14ac:dyDescent="0.2"/>
    <row r="52689" x14ac:dyDescent="0.2"/>
    <row r="52690" x14ac:dyDescent="0.2"/>
    <row r="52691" x14ac:dyDescent="0.2"/>
    <row r="52692" x14ac:dyDescent="0.2"/>
    <row r="52693" x14ac:dyDescent="0.2"/>
    <row r="52694" x14ac:dyDescent="0.2"/>
    <row r="52695" x14ac:dyDescent="0.2"/>
    <row r="52696" x14ac:dyDescent="0.2"/>
    <row r="52697" x14ac:dyDescent="0.2"/>
    <row r="52698" x14ac:dyDescent="0.2"/>
    <row r="52699" x14ac:dyDescent="0.2"/>
    <row r="52700" x14ac:dyDescent="0.2"/>
    <row r="52701" x14ac:dyDescent="0.2"/>
    <row r="52702" x14ac:dyDescent="0.2"/>
    <row r="52703" x14ac:dyDescent="0.2"/>
    <row r="52704" x14ac:dyDescent="0.2"/>
    <row r="52705" x14ac:dyDescent="0.2"/>
    <row r="52706" x14ac:dyDescent="0.2"/>
    <row r="52707" x14ac:dyDescent="0.2"/>
    <row r="52708" x14ac:dyDescent="0.2"/>
    <row r="52709" x14ac:dyDescent="0.2"/>
    <row r="52710" x14ac:dyDescent="0.2"/>
    <row r="52711" x14ac:dyDescent="0.2"/>
    <row r="52712" x14ac:dyDescent="0.2"/>
    <row r="52713" x14ac:dyDescent="0.2"/>
    <row r="52714" x14ac:dyDescent="0.2"/>
    <row r="52715" x14ac:dyDescent="0.2"/>
    <row r="52716" x14ac:dyDescent="0.2"/>
    <row r="52717" x14ac:dyDescent="0.2"/>
    <row r="52718" x14ac:dyDescent="0.2"/>
    <row r="52719" x14ac:dyDescent="0.2"/>
    <row r="52720" x14ac:dyDescent="0.2"/>
    <row r="52721" x14ac:dyDescent="0.2"/>
    <row r="52722" x14ac:dyDescent="0.2"/>
    <row r="52723" x14ac:dyDescent="0.2"/>
    <row r="52724" x14ac:dyDescent="0.2"/>
    <row r="52725" x14ac:dyDescent="0.2"/>
    <row r="52726" x14ac:dyDescent="0.2"/>
    <row r="52727" x14ac:dyDescent="0.2"/>
    <row r="52728" x14ac:dyDescent="0.2"/>
    <row r="52729" x14ac:dyDescent="0.2"/>
    <row r="52730" x14ac:dyDescent="0.2"/>
    <row r="52731" x14ac:dyDescent="0.2"/>
    <row r="52732" x14ac:dyDescent="0.2"/>
    <row r="52733" x14ac:dyDescent="0.2"/>
    <row r="52734" x14ac:dyDescent="0.2"/>
    <row r="52735" x14ac:dyDescent="0.2"/>
    <row r="52736" x14ac:dyDescent="0.2"/>
    <row r="52737" x14ac:dyDescent="0.2"/>
    <row r="52738" x14ac:dyDescent="0.2"/>
    <row r="52739" x14ac:dyDescent="0.2"/>
    <row r="52740" x14ac:dyDescent="0.2"/>
    <row r="52741" x14ac:dyDescent="0.2"/>
    <row r="52742" x14ac:dyDescent="0.2"/>
    <row r="52743" x14ac:dyDescent="0.2"/>
    <row r="52744" x14ac:dyDescent="0.2"/>
    <row r="52745" x14ac:dyDescent="0.2"/>
    <row r="52746" x14ac:dyDescent="0.2"/>
    <row r="52747" x14ac:dyDescent="0.2"/>
    <row r="52748" x14ac:dyDescent="0.2"/>
    <row r="52749" x14ac:dyDescent="0.2"/>
    <row r="52750" x14ac:dyDescent="0.2"/>
    <row r="52751" x14ac:dyDescent="0.2"/>
    <row r="52752" x14ac:dyDescent="0.2"/>
    <row r="52753" x14ac:dyDescent="0.2"/>
    <row r="52754" x14ac:dyDescent="0.2"/>
    <row r="52755" x14ac:dyDescent="0.2"/>
    <row r="52756" x14ac:dyDescent="0.2"/>
    <row r="52757" x14ac:dyDescent="0.2"/>
    <row r="52758" x14ac:dyDescent="0.2"/>
    <row r="52759" x14ac:dyDescent="0.2"/>
    <row r="52760" x14ac:dyDescent="0.2"/>
    <row r="52761" x14ac:dyDescent="0.2"/>
    <row r="52762" x14ac:dyDescent="0.2"/>
    <row r="52763" x14ac:dyDescent="0.2"/>
    <row r="52764" x14ac:dyDescent="0.2"/>
    <row r="52765" x14ac:dyDescent="0.2"/>
    <row r="52766" x14ac:dyDescent="0.2"/>
    <row r="52767" x14ac:dyDescent="0.2"/>
    <row r="52768" x14ac:dyDescent="0.2"/>
    <row r="52769" x14ac:dyDescent="0.2"/>
    <row r="52770" x14ac:dyDescent="0.2"/>
    <row r="52771" x14ac:dyDescent="0.2"/>
    <row r="52772" x14ac:dyDescent="0.2"/>
    <row r="52773" x14ac:dyDescent="0.2"/>
    <row r="52774" x14ac:dyDescent="0.2"/>
    <row r="52775" x14ac:dyDescent="0.2"/>
    <row r="52776" x14ac:dyDescent="0.2"/>
    <row r="52777" x14ac:dyDescent="0.2"/>
    <row r="52778" x14ac:dyDescent="0.2"/>
    <row r="52779" x14ac:dyDescent="0.2"/>
    <row r="52780" x14ac:dyDescent="0.2"/>
    <row r="52781" x14ac:dyDescent="0.2"/>
    <row r="52782" x14ac:dyDescent="0.2"/>
    <row r="52783" x14ac:dyDescent="0.2"/>
    <row r="52784" x14ac:dyDescent="0.2"/>
    <row r="52785" x14ac:dyDescent="0.2"/>
    <row r="52786" x14ac:dyDescent="0.2"/>
    <row r="52787" x14ac:dyDescent="0.2"/>
    <row r="52788" x14ac:dyDescent="0.2"/>
    <row r="52789" x14ac:dyDescent="0.2"/>
    <row r="52790" x14ac:dyDescent="0.2"/>
    <row r="52791" x14ac:dyDescent="0.2"/>
    <row r="52792" x14ac:dyDescent="0.2"/>
    <row r="52793" x14ac:dyDescent="0.2"/>
    <row r="52794" x14ac:dyDescent="0.2"/>
    <row r="52795" x14ac:dyDescent="0.2"/>
    <row r="52796" x14ac:dyDescent="0.2"/>
    <row r="52797" x14ac:dyDescent="0.2"/>
    <row r="52798" x14ac:dyDescent="0.2"/>
    <row r="52799" x14ac:dyDescent="0.2"/>
    <row r="52800" x14ac:dyDescent="0.2"/>
    <row r="52801" x14ac:dyDescent="0.2"/>
    <row r="52802" x14ac:dyDescent="0.2"/>
    <row r="52803" x14ac:dyDescent="0.2"/>
    <row r="52804" x14ac:dyDescent="0.2"/>
    <row r="52805" x14ac:dyDescent="0.2"/>
    <row r="52806" x14ac:dyDescent="0.2"/>
    <row r="52807" x14ac:dyDescent="0.2"/>
    <row r="52808" x14ac:dyDescent="0.2"/>
    <row r="52809" x14ac:dyDescent="0.2"/>
    <row r="52810" x14ac:dyDescent="0.2"/>
    <row r="52811" x14ac:dyDescent="0.2"/>
    <row r="52812" x14ac:dyDescent="0.2"/>
    <row r="52813" x14ac:dyDescent="0.2"/>
    <row r="52814" x14ac:dyDescent="0.2"/>
    <row r="52815" x14ac:dyDescent="0.2"/>
    <row r="52816" x14ac:dyDescent="0.2"/>
    <row r="52817" x14ac:dyDescent="0.2"/>
    <row r="52818" x14ac:dyDescent="0.2"/>
    <row r="52819" x14ac:dyDescent="0.2"/>
    <row r="52820" x14ac:dyDescent="0.2"/>
    <row r="52821" x14ac:dyDescent="0.2"/>
    <row r="52822" x14ac:dyDescent="0.2"/>
    <row r="52823" x14ac:dyDescent="0.2"/>
    <row r="52824" x14ac:dyDescent="0.2"/>
    <row r="52825" x14ac:dyDescent="0.2"/>
    <row r="52826" x14ac:dyDescent="0.2"/>
    <row r="52827" x14ac:dyDescent="0.2"/>
    <row r="52828" x14ac:dyDescent="0.2"/>
    <row r="52829" x14ac:dyDescent="0.2"/>
    <row r="52830" x14ac:dyDescent="0.2"/>
    <row r="52831" x14ac:dyDescent="0.2"/>
    <row r="52832" x14ac:dyDescent="0.2"/>
    <row r="52833" x14ac:dyDescent="0.2"/>
    <row r="52834" x14ac:dyDescent="0.2"/>
    <row r="52835" x14ac:dyDescent="0.2"/>
    <row r="52836" x14ac:dyDescent="0.2"/>
    <row r="52837" x14ac:dyDescent="0.2"/>
    <row r="52838" x14ac:dyDescent="0.2"/>
    <row r="52839" x14ac:dyDescent="0.2"/>
    <row r="52840" x14ac:dyDescent="0.2"/>
    <row r="52841" x14ac:dyDescent="0.2"/>
    <row r="52842" x14ac:dyDescent="0.2"/>
    <row r="52843" x14ac:dyDescent="0.2"/>
    <row r="52844" x14ac:dyDescent="0.2"/>
    <row r="52845" x14ac:dyDescent="0.2"/>
    <row r="52846" x14ac:dyDescent="0.2"/>
    <row r="52847" x14ac:dyDescent="0.2"/>
    <row r="52848" x14ac:dyDescent="0.2"/>
    <row r="52849" x14ac:dyDescent="0.2"/>
    <row r="52850" x14ac:dyDescent="0.2"/>
    <row r="52851" x14ac:dyDescent="0.2"/>
    <row r="52852" x14ac:dyDescent="0.2"/>
    <row r="52853" x14ac:dyDescent="0.2"/>
    <row r="52854" x14ac:dyDescent="0.2"/>
    <row r="52855" x14ac:dyDescent="0.2"/>
    <row r="52856" x14ac:dyDescent="0.2"/>
    <row r="52857" x14ac:dyDescent="0.2"/>
    <row r="52858" x14ac:dyDescent="0.2"/>
    <row r="52859" x14ac:dyDescent="0.2"/>
    <row r="52860" x14ac:dyDescent="0.2"/>
    <row r="52861" x14ac:dyDescent="0.2"/>
    <row r="52862" x14ac:dyDescent="0.2"/>
    <row r="52863" x14ac:dyDescent="0.2"/>
    <row r="52864" x14ac:dyDescent="0.2"/>
    <row r="52865" x14ac:dyDescent="0.2"/>
    <row r="52866" x14ac:dyDescent="0.2"/>
    <row r="52867" x14ac:dyDescent="0.2"/>
    <row r="52868" x14ac:dyDescent="0.2"/>
    <row r="52869" x14ac:dyDescent="0.2"/>
    <row r="52870" x14ac:dyDescent="0.2"/>
    <row r="52871" x14ac:dyDescent="0.2"/>
    <row r="52872" x14ac:dyDescent="0.2"/>
    <row r="52873" x14ac:dyDescent="0.2"/>
    <row r="52874" x14ac:dyDescent="0.2"/>
    <row r="52875" x14ac:dyDescent="0.2"/>
    <row r="52876" x14ac:dyDescent="0.2"/>
    <row r="52877" x14ac:dyDescent="0.2"/>
    <row r="52878" x14ac:dyDescent="0.2"/>
    <row r="52879" x14ac:dyDescent="0.2"/>
    <row r="52880" x14ac:dyDescent="0.2"/>
    <row r="52881" x14ac:dyDescent="0.2"/>
    <row r="52882" x14ac:dyDescent="0.2"/>
    <row r="52883" x14ac:dyDescent="0.2"/>
    <row r="52884" x14ac:dyDescent="0.2"/>
    <row r="52885" x14ac:dyDescent="0.2"/>
    <row r="52886" x14ac:dyDescent="0.2"/>
    <row r="52887" x14ac:dyDescent="0.2"/>
    <row r="52888" x14ac:dyDescent="0.2"/>
    <row r="52889" x14ac:dyDescent="0.2"/>
    <row r="52890" x14ac:dyDescent="0.2"/>
    <row r="52891" x14ac:dyDescent="0.2"/>
    <row r="52892" x14ac:dyDescent="0.2"/>
    <row r="52893" x14ac:dyDescent="0.2"/>
    <row r="52894" x14ac:dyDescent="0.2"/>
    <row r="52895" x14ac:dyDescent="0.2"/>
    <row r="52896" x14ac:dyDescent="0.2"/>
    <row r="52897" x14ac:dyDescent="0.2"/>
    <row r="52898" x14ac:dyDescent="0.2"/>
    <row r="52899" x14ac:dyDescent="0.2"/>
    <row r="52900" x14ac:dyDescent="0.2"/>
    <row r="52901" x14ac:dyDescent="0.2"/>
    <row r="52902" x14ac:dyDescent="0.2"/>
    <row r="52903" x14ac:dyDescent="0.2"/>
    <row r="52904" x14ac:dyDescent="0.2"/>
    <row r="52905" x14ac:dyDescent="0.2"/>
    <row r="52906" x14ac:dyDescent="0.2"/>
    <row r="52907" x14ac:dyDescent="0.2"/>
    <row r="52908" x14ac:dyDescent="0.2"/>
    <row r="52909" x14ac:dyDescent="0.2"/>
    <row r="52910" x14ac:dyDescent="0.2"/>
    <row r="52911" x14ac:dyDescent="0.2"/>
    <row r="52912" x14ac:dyDescent="0.2"/>
    <row r="52913" x14ac:dyDescent="0.2"/>
    <row r="52914" x14ac:dyDescent="0.2"/>
    <row r="52915" x14ac:dyDescent="0.2"/>
    <row r="52916" x14ac:dyDescent="0.2"/>
    <row r="52917" x14ac:dyDescent="0.2"/>
    <row r="52918" x14ac:dyDescent="0.2"/>
    <row r="52919" x14ac:dyDescent="0.2"/>
    <row r="52920" x14ac:dyDescent="0.2"/>
    <row r="52921" x14ac:dyDescent="0.2"/>
    <row r="52922" x14ac:dyDescent="0.2"/>
    <row r="52923" x14ac:dyDescent="0.2"/>
    <row r="52924" x14ac:dyDescent="0.2"/>
    <row r="52925" x14ac:dyDescent="0.2"/>
    <row r="52926" x14ac:dyDescent="0.2"/>
    <row r="52927" x14ac:dyDescent="0.2"/>
    <row r="52928" x14ac:dyDescent="0.2"/>
    <row r="52929" x14ac:dyDescent="0.2"/>
    <row r="52930" x14ac:dyDescent="0.2"/>
    <row r="52931" x14ac:dyDescent="0.2"/>
    <row r="52932" x14ac:dyDescent="0.2"/>
    <row r="52933" x14ac:dyDescent="0.2"/>
    <row r="52934" x14ac:dyDescent="0.2"/>
    <row r="52935" x14ac:dyDescent="0.2"/>
    <row r="52936" x14ac:dyDescent="0.2"/>
    <row r="52937" x14ac:dyDescent="0.2"/>
    <row r="52938" x14ac:dyDescent="0.2"/>
    <row r="52939" x14ac:dyDescent="0.2"/>
    <row r="52940" x14ac:dyDescent="0.2"/>
    <row r="52941" x14ac:dyDescent="0.2"/>
    <row r="52942" x14ac:dyDescent="0.2"/>
    <row r="52943" x14ac:dyDescent="0.2"/>
    <row r="52944" x14ac:dyDescent="0.2"/>
    <row r="52945" x14ac:dyDescent="0.2"/>
    <row r="52946" x14ac:dyDescent="0.2"/>
    <row r="52947" x14ac:dyDescent="0.2"/>
    <row r="52948" x14ac:dyDescent="0.2"/>
    <row r="52949" x14ac:dyDescent="0.2"/>
    <row r="52950" x14ac:dyDescent="0.2"/>
    <row r="52951" x14ac:dyDescent="0.2"/>
    <row r="52952" x14ac:dyDescent="0.2"/>
    <row r="52953" x14ac:dyDescent="0.2"/>
    <row r="52954" x14ac:dyDescent="0.2"/>
    <row r="52955" x14ac:dyDescent="0.2"/>
    <row r="52956" x14ac:dyDescent="0.2"/>
    <row r="52957" x14ac:dyDescent="0.2"/>
    <row r="52958" x14ac:dyDescent="0.2"/>
    <row r="52959" x14ac:dyDescent="0.2"/>
    <row r="52960" x14ac:dyDescent="0.2"/>
    <row r="52961" x14ac:dyDescent="0.2"/>
    <row r="52962" x14ac:dyDescent="0.2"/>
    <row r="52963" x14ac:dyDescent="0.2"/>
    <row r="52964" x14ac:dyDescent="0.2"/>
    <row r="52965" x14ac:dyDescent="0.2"/>
    <row r="52966" x14ac:dyDescent="0.2"/>
    <row r="52967" x14ac:dyDescent="0.2"/>
    <row r="52968" x14ac:dyDescent="0.2"/>
    <row r="52969" x14ac:dyDescent="0.2"/>
    <row r="52970" x14ac:dyDescent="0.2"/>
    <row r="52971" x14ac:dyDescent="0.2"/>
    <row r="52972" x14ac:dyDescent="0.2"/>
    <row r="52973" x14ac:dyDescent="0.2"/>
    <row r="52974" x14ac:dyDescent="0.2"/>
    <row r="52975" x14ac:dyDescent="0.2"/>
    <row r="52976" x14ac:dyDescent="0.2"/>
    <row r="52977" x14ac:dyDescent="0.2"/>
    <row r="52978" x14ac:dyDescent="0.2"/>
    <row r="52979" x14ac:dyDescent="0.2"/>
    <row r="52980" x14ac:dyDescent="0.2"/>
    <row r="52981" x14ac:dyDescent="0.2"/>
    <row r="52982" x14ac:dyDescent="0.2"/>
    <row r="52983" x14ac:dyDescent="0.2"/>
    <row r="52984" x14ac:dyDescent="0.2"/>
    <row r="52985" x14ac:dyDescent="0.2"/>
    <row r="52986" x14ac:dyDescent="0.2"/>
    <row r="52987" x14ac:dyDescent="0.2"/>
    <row r="52988" x14ac:dyDescent="0.2"/>
    <row r="52989" x14ac:dyDescent="0.2"/>
    <row r="52990" x14ac:dyDescent="0.2"/>
    <row r="52991" x14ac:dyDescent="0.2"/>
    <row r="52992" x14ac:dyDescent="0.2"/>
    <row r="52993" x14ac:dyDescent="0.2"/>
    <row r="52994" x14ac:dyDescent="0.2"/>
    <row r="52995" x14ac:dyDescent="0.2"/>
    <row r="52996" x14ac:dyDescent="0.2"/>
    <row r="52997" x14ac:dyDescent="0.2"/>
    <row r="52998" x14ac:dyDescent="0.2"/>
    <row r="52999" x14ac:dyDescent="0.2"/>
    <row r="53000" x14ac:dyDescent="0.2"/>
    <row r="53001" x14ac:dyDescent="0.2"/>
    <row r="53002" x14ac:dyDescent="0.2"/>
    <row r="53003" x14ac:dyDescent="0.2"/>
    <row r="53004" x14ac:dyDescent="0.2"/>
    <row r="53005" x14ac:dyDescent="0.2"/>
    <row r="53006" x14ac:dyDescent="0.2"/>
    <row r="53007" x14ac:dyDescent="0.2"/>
    <row r="53008" x14ac:dyDescent="0.2"/>
    <row r="53009" x14ac:dyDescent="0.2"/>
    <row r="53010" x14ac:dyDescent="0.2"/>
    <row r="53011" x14ac:dyDescent="0.2"/>
    <row r="53012" x14ac:dyDescent="0.2"/>
    <row r="53013" x14ac:dyDescent="0.2"/>
    <row r="53014" x14ac:dyDescent="0.2"/>
    <row r="53015" x14ac:dyDescent="0.2"/>
    <row r="53016" x14ac:dyDescent="0.2"/>
    <row r="53017" x14ac:dyDescent="0.2"/>
    <row r="53018" x14ac:dyDescent="0.2"/>
    <row r="53019" x14ac:dyDescent="0.2"/>
    <row r="53020" x14ac:dyDescent="0.2"/>
    <row r="53021" x14ac:dyDescent="0.2"/>
    <row r="53022" x14ac:dyDescent="0.2"/>
    <row r="53023" x14ac:dyDescent="0.2"/>
    <row r="53024" x14ac:dyDescent="0.2"/>
    <row r="53025" x14ac:dyDescent="0.2"/>
    <row r="53026" x14ac:dyDescent="0.2"/>
    <row r="53027" x14ac:dyDescent="0.2"/>
    <row r="53028" x14ac:dyDescent="0.2"/>
    <row r="53029" x14ac:dyDescent="0.2"/>
    <row r="53030" x14ac:dyDescent="0.2"/>
    <row r="53031" x14ac:dyDescent="0.2"/>
    <row r="53032" x14ac:dyDescent="0.2"/>
    <row r="53033" x14ac:dyDescent="0.2"/>
    <row r="53034" x14ac:dyDescent="0.2"/>
    <row r="53035" x14ac:dyDescent="0.2"/>
    <row r="53036" x14ac:dyDescent="0.2"/>
    <row r="53037" x14ac:dyDescent="0.2"/>
    <row r="53038" x14ac:dyDescent="0.2"/>
    <row r="53039" x14ac:dyDescent="0.2"/>
    <row r="53040" x14ac:dyDescent="0.2"/>
    <row r="53041" x14ac:dyDescent="0.2"/>
    <row r="53042" x14ac:dyDescent="0.2"/>
    <row r="53043" x14ac:dyDescent="0.2"/>
    <row r="53044" x14ac:dyDescent="0.2"/>
    <row r="53045" x14ac:dyDescent="0.2"/>
    <row r="53046" x14ac:dyDescent="0.2"/>
    <row r="53047" x14ac:dyDescent="0.2"/>
    <row r="53048" x14ac:dyDescent="0.2"/>
    <row r="53049" x14ac:dyDescent="0.2"/>
    <row r="53050" x14ac:dyDescent="0.2"/>
    <row r="53051" x14ac:dyDescent="0.2"/>
    <row r="53052" x14ac:dyDescent="0.2"/>
    <row r="53053" x14ac:dyDescent="0.2"/>
    <row r="53054" x14ac:dyDescent="0.2"/>
    <row r="53055" x14ac:dyDescent="0.2"/>
    <row r="53056" x14ac:dyDescent="0.2"/>
    <row r="53057" x14ac:dyDescent="0.2"/>
    <row r="53058" x14ac:dyDescent="0.2"/>
    <row r="53059" x14ac:dyDescent="0.2"/>
    <row r="53060" x14ac:dyDescent="0.2"/>
    <row r="53061" x14ac:dyDescent="0.2"/>
    <row r="53062" x14ac:dyDescent="0.2"/>
    <row r="53063" x14ac:dyDescent="0.2"/>
    <row r="53064" x14ac:dyDescent="0.2"/>
    <row r="53065" x14ac:dyDescent="0.2"/>
    <row r="53066" x14ac:dyDescent="0.2"/>
    <row r="53067" x14ac:dyDescent="0.2"/>
    <row r="53068" x14ac:dyDescent="0.2"/>
    <row r="53069" x14ac:dyDescent="0.2"/>
    <row r="53070" x14ac:dyDescent="0.2"/>
    <row r="53071" x14ac:dyDescent="0.2"/>
    <row r="53072" x14ac:dyDescent="0.2"/>
    <row r="53073" x14ac:dyDescent="0.2"/>
    <row r="53074" x14ac:dyDescent="0.2"/>
    <row r="53075" x14ac:dyDescent="0.2"/>
    <row r="53076" x14ac:dyDescent="0.2"/>
    <row r="53077" x14ac:dyDescent="0.2"/>
    <row r="53078" x14ac:dyDescent="0.2"/>
    <row r="53079" x14ac:dyDescent="0.2"/>
    <row r="53080" x14ac:dyDescent="0.2"/>
    <row r="53081" x14ac:dyDescent="0.2"/>
    <row r="53082" x14ac:dyDescent="0.2"/>
    <row r="53083" x14ac:dyDescent="0.2"/>
    <row r="53084" x14ac:dyDescent="0.2"/>
    <row r="53085" x14ac:dyDescent="0.2"/>
    <row r="53086" x14ac:dyDescent="0.2"/>
    <row r="53087" x14ac:dyDescent="0.2"/>
    <row r="53088" x14ac:dyDescent="0.2"/>
    <row r="53089" x14ac:dyDescent="0.2"/>
    <row r="53090" x14ac:dyDescent="0.2"/>
    <row r="53091" x14ac:dyDescent="0.2"/>
    <row r="53092" x14ac:dyDescent="0.2"/>
    <row r="53093" x14ac:dyDescent="0.2"/>
    <row r="53094" x14ac:dyDescent="0.2"/>
    <row r="53095" x14ac:dyDescent="0.2"/>
    <row r="53096" x14ac:dyDescent="0.2"/>
    <row r="53097" x14ac:dyDescent="0.2"/>
    <row r="53098" x14ac:dyDescent="0.2"/>
    <row r="53099" x14ac:dyDescent="0.2"/>
    <row r="53100" x14ac:dyDescent="0.2"/>
    <row r="53101" x14ac:dyDescent="0.2"/>
    <row r="53102" x14ac:dyDescent="0.2"/>
    <row r="53103" x14ac:dyDescent="0.2"/>
    <row r="53104" x14ac:dyDescent="0.2"/>
    <row r="53105" x14ac:dyDescent="0.2"/>
    <row r="53106" x14ac:dyDescent="0.2"/>
    <row r="53107" x14ac:dyDescent="0.2"/>
    <row r="53108" x14ac:dyDescent="0.2"/>
    <row r="53109" x14ac:dyDescent="0.2"/>
    <row r="53110" x14ac:dyDescent="0.2"/>
    <row r="53111" x14ac:dyDescent="0.2"/>
    <row r="53112" x14ac:dyDescent="0.2"/>
    <row r="53113" x14ac:dyDescent="0.2"/>
    <row r="53114" x14ac:dyDescent="0.2"/>
    <row r="53115" x14ac:dyDescent="0.2"/>
    <row r="53116" x14ac:dyDescent="0.2"/>
    <row r="53117" x14ac:dyDescent="0.2"/>
    <row r="53118" x14ac:dyDescent="0.2"/>
    <row r="53119" x14ac:dyDescent="0.2"/>
    <row r="53120" x14ac:dyDescent="0.2"/>
    <row r="53121" x14ac:dyDescent="0.2"/>
    <row r="53122" x14ac:dyDescent="0.2"/>
    <row r="53123" x14ac:dyDescent="0.2"/>
    <row r="53124" x14ac:dyDescent="0.2"/>
    <row r="53125" x14ac:dyDescent="0.2"/>
    <row r="53126" x14ac:dyDescent="0.2"/>
    <row r="53127" x14ac:dyDescent="0.2"/>
    <row r="53128" x14ac:dyDescent="0.2"/>
    <row r="53129" x14ac:dyDescent="0.2"/>
    <row r="53130" x14ac:dyDescent="0.2"/>
    <row r="53131" x14ac:dyDescent="0.2"/>
    <row r="53132" x14ac:dyDescent="0.2"/>
    <row r="53133" x14ac:dyDescent="0.2"/>
    <row r="53134" x14ac:dyDescent="0.2"/>
    <row r="53135" x14ac:dyDescent="0.2"/>
    <row r="53136" x14ac:dyDescent="0.2"/>
    <row r="53137" x14ac:dyDescent="0.2"/>
    <row r="53138" x14ac:dyDescent="0.2"/>
    <row r="53139" x14ac:dyDescent="0.2"/>
    <row r="53140" x14ac:dyDescent="0.2"/>
    <row r="53141" x14ac:dyDescent="0.2"/>
    <row r="53142" x14ac:dyDescent="0.2"/>
    <row r="53143" x14ac:dyDescent="0.2"/>
    <row r="53144" x14ac:dyDescent="0.2"/>
    <row r="53145" x14ac:dyDescent="0.2"/>
    <row r="53146" x14ac:dyDescent="0.2"/>
    <row r="53147" x14ac:dyDescent="0.2"/>
    <row r="53148" x14ac:dyDescent="0.2"/>
    <row r="53149" x14ac:dyDescent="0.2"/>
    <row r="53150" x14ac:dyDescent="0.2"/>
    <row r="53151" x14ac:dyDescent="0.2"/>
    <row r="53152" x14ac:dyDescent="0.2"/>
    <row r="53153" x14ac:dyDescent="0.2"/>
    <row r="53154" x14ac:dyDescent="0.2"/>
    <row r="53155" x14ac:dyDescent="0.2"/>
    <row r="53156" x14ac:dyDescent="0.2"/>
    <row r="53157" x14ac:dyDescent="0.2"/>
    <row r="53158" x14ac:dyDescent="0.2"/>
    <row r="53159" x14ac:dyDescent="0.2"/>
    <row r="53160" x14ac:dyDescent="0.2"/>
    <row r="53161" x14ac:dyDescent="0.2"/>
    <row r="53162" x14ac:dyDescent="0.2"/>
    <row r="53163" x14ac:dyDescent="0.2"/>
    <row r="53164" x14ac:dyDescent="0.2"/>
    <row r="53165" x14ac:dyDescent="0.2"/>
    <row r="53166" x14ac:dyDescent="0.2"/>
    <row r="53167" x14ac:dyDescent="0.2"/>
    <row r="53168" x14ac:dyDescent="0.2"/>
    <row r="53169" x14ac:dyDescent="0.2"/>
    <row r="53170" x14ac:dyDescent="0.2"/>
    <row r="53171" x14ac:dyDescent="0.2"/>
    <row r="53172" x14ac:dyDescent="0.2"/>
    <row r="53173" x14ac:dyDescent="0.2"/>
    <row r="53174" x14ac:dyDescent="0.2"/>
    <row r="53175" x14ac:dyDescent="0.2"/>
    <row r="53176" x14ac:dyDescent="0.2"/>
    <row r="53177" x14ac:dyDescent="0.2"/>
    <row r="53178" x14ac:dyDescent="0.2"/>
    <row r="53179" x14ac:dyDescent="0.2"/>
    <row r="53180" x14ac:dyDescent="0.2"/>
    <row r="53181" x14ac:dyDescent="0.2"/>
    <row r="53182" x14ac:dyDescent="0.2"/>
    <row r="53183" x14ac:dyDescent="0.2"/>
    <row r="53184" x14ac:dyDescent="0.2"/>
    <row r="53185" x14ac:dyDescent="0.2"/>
    <row r="53186" x14ac:dyDescent="0.2"/>
    <row r="53187" x14ac:dyDescent="0.2"/>
    <row r="53188" x14ac:dyDescent="0.2"/>
    <row r="53189" x14ac:dyDescent="0.2"/>
    <row r="53190" x14ac:dyDescent="0.2"/>
    <row r="53191" x14ac:dyDescent="0.2"/>
    <row r="53192" x14ac:dyDescent="0.2"/>
    <row r="53193" x14ac:dyDescent="0.2"/>
    <row r="53194" x14ac:dyDescent="0.2"/>
    <row r="53195" x14ac:dyDescent="0.2"/>
    <row r="53196" x14ac:dyDescent="0.2"/>
    <row r="53197" x14ac:dyDescent="0.2"/>
    <row r="53198" x14ac:dyDescent="0.2"/>
    <row r="53199" x14ac:dyDescent="0.2"/>
    <row r="53200" x14ac:dyDescent="0.2"/>
    <row r="53201" x14ac:dyDescent="0.2"/>
    <row r="53202" x14ac:dyDescent="0.2"/>
    <row r="53203" x14ac:dyDescent="0.2"/>
    <row r="53204" x14ac:dyDescent="0.2"/>
    <row r="53205" x14ac:dyDescent="0.2"/>
    <row r="53206" x14ac:dyDescent="0.2"/>
    <row r="53207" x14ac:dyDescent="0.2"/>
    <row r="53208" x14ac:dyDescent="0.2"/>
    <row r="53209" x14ac:dyDescent="0.2"/>
    <row r="53210" x14ac:dyDescent="0.2"/>
    <row r="53211" x14ac:dyDescent="0.2"/>
    <row r="53212" x14ac:dyDescent="0.2"/>
    <row r="53213" x14ac:dyDescent="0.2"/>
    <row r="53214" x14ac:dyDescent="0.2"/>
    <row r="53215" x14ac:dyDescent="0.2"/>
    <row r="53216" x14ac:dyDescent="0.2"/>
    <row r="53217" x14ac:dyDescent="0.2"/>
    <row r="53218" x14ac:dyDescent="0.2"/>
    <row r="53219" x14ac:dyDescent="0.2"/>
    <row r="53220" x14ac:dyDescent="0.2"/>
    <row r="53221" x14ac:dyDescent="0.2"/>
    <row r="53222" x14ac:dyDescent="0.2"/>
    <row r="53223" x14ac:dyDescent="0.2"/>
    <row r="53224" x14ac:dyDescent="0.2"/>
    <row r="53225" x14ac:dyDescent="0.2"/>
    <row r="53226" x14ac:dyDescent="0.2"/>
    <row r="53227" x14ac:dyDescent="0.2"/>
    <row r="53228" x14ac:dyDescent="0.2"/>
    <row r="53229" x14ac:dyDescent="0.2"/>
    <row r="53230" x14ac:dyDescent="0.2"/>
    <row r="53231" x14ac:dyDescent="0.2"/>
    <row r="53232" x14ac:dyDescent="0.2"/>
    <row r="53233" x14ac:dyDescent="0.2"/>
    <row r="53234" x14ac:dyDescent="0.2"/>
    <row r="53235" x14ac:dyDescent="0.2"/>
    <row r="53236" x14ac:dyDescent="0.2"/>
    <row r="53237" x14ac:dyDescent="0.2"/>
    <row r="53238" x14ac:dyDescent="0.2"/>
    <row r="53239" x14ac:dyDescent="0.2"/>
    <row r="53240" x14ac:dyDescent="0.2"/>
    <row r="53241" x14ac:dyDescent="0.2"/>
    <row r="53242" x14ac:dyDescent="0.2"/>
    <row r="53243" x14ac:dyDescent="0.2"/>
    <row r="53244" x14ac:dyDescent="0.2"/>
    <row r="53245" x14ac:dyDescent="0.2"/>
    <row r="53246" x14ac:dyDescent="0.2"/>
    <row r="53247" x14ac:dyDescent="0.2"/>
    <row r="53248" x14ac:dyDescent="0.2"/>
    <row r="53249" x14ac:dyDescent="0.2"/>
    <row r="53250" x14ac:dyDescent="0.2"/>
    <row r="53251" x14ac:dyDescent="0.2"/>
    <row r="53252" x14ac:dyDescent="0.2"/>
    <row r="53253" x14ac:dyDescent="0.2"/>
    <row r="53254" x14ac:dyDescent="0.2"/>
    <row r="53255" x14ac:dyDescent="0.2"/>
    <row r="53256" x14ac:dyDescent="0.2"/>
    <row r="53257" x14ac:dyDescent="0.2"/>
    <row r="53258" x14ac:dyDescent="0.2"/>
    <row r="53259" x14ac:dyDescent="0.2"/>
    <row r="53260" x14ac:dyDescent="0.2"/>
    <row r="53261" x14ac:dyDescent="0.2"/>
    <row r="53262" x14ac:dyDescent="0.2"/>
    <row r="53263" x14ac:dyDescent="0.2"/>
    <row r="53264" x14ac:dyDescent="0.2"/>
    <row r="53265" x14ac:dyDescent="0.2"/>
    <row r="53266" x14ac:dyDescent="0.2"/>
    <row r="53267" x14ac:dyDescent="0.2"/>
    <row r="53268" x14ac:dyDescent="0.2"/>
    <row r="53269" x14ac:dyDescent="0.2"/>
    <row r="53270" x14ac:dyDescent="0.2"/>
    <row r="53271" x14ac:dyDescent="0.2"/>
    <row r="53272" x14ac:dyDescent="0.2"/>
    <row r="53273" x14ac:dyDescent="0.2"/>
    <row r="53274" x14ac:dyDescent="0.2"/>
    <row r="53275" x14ac:dyDescent="0.2"/>
    <row r="53276" x14ac:dyDescent="0.2"/>
    <row r="53277" x14ac:dyDescent="0.2"/>
    <row r="53278" x14ac:dyDescent="0.2"/>
    <row r="53279" x14ac:dyDescent="0.2"/>
    <row r="53280" x14ac:dyDescent="0.2"/>
    <row r="53281" x14ac:dyDescent="0.2"/>
    <row r="53282" x14ac:dyDescent="0.2"/>
    <row r="53283" x14ac:dyDescent="0.2"/>
    <row r="53284" x14ac:dyDescent="0.2"/>
    <row r="53285" x14ac:dyDescent="0.2"/>
    <row r="53286" x14ac:dyDescent="0.2"/>
    <row r="53287" x14ac:dyDescent="0.2"/>
    <row r="53288" x14ac:dyDescent="0.2"/>
    <row r="53289" x14ac:dyDescent="0.2"/>
    <row r="53290" x14ac:dyDescent="0.2"/>
    <row r="53291" x14ac:dyDescent="0.2"/>
    <row r="53292" x14ac:dyDescent="0.2"/>
    <row r="53293" x14ac:dyDescent="0.2"/>
    <row r="53294" x14ac:dyDescent="0.2"/>
    <row r="53295" x14ac:dyDescent="0.2"/>
    <row r="53296" x14ac:dyDescent="0.2"/>
    <row r="53297" x14ac:dyDescent="0.2"/>
    <row r="53298" x14ac:dyDescent="0.2"/>
    <row r="53299" x14ac:dyDescent="0.2"/>
    <row r="53300" x14ac:dyDescent="0.2"/>
    <row r="53301" x14ac:dyDescent="0.2"/>
    <row r="53302" x14ac:dyDescent="0.2"/>
    <row r="53303" x14ac:dyDescent="0.2"/>
    <row r="53304" x14ac:dyDescent="0.2"/>
    <row r="53305" x14ac:dyDescent="0.2"/>
    <row r="53306" x14ac:dyDescent="0.2"/>
    <row r="53307" x14ac:dyDescent="0.2"/>
    <row r="53308" x14ac:dyDescent="0.2"/>
    <row r="53309" x14ac:dyDescent="0.2"/>
    <row r="53310" x14ac:dyDescent="0.2"/>
    <row r="53311" x14ac:dyDescent="0.2"/>
    <row r="53312" x14ac:dyDescent="0.2"/>
    <row r="53313" x14ac:dyDescent="0.2"/>
    <row r="53314" x14ac:dyDescent="0.2"/>
    <row r="53315" x14ac:dyDescent="0.2"/>
    <row r="53316" x14ac:dyDescent="0.2"/>
    <row r="53317" x14ac:dyDescent="0.2"/>
    <row r="53318" x14ac:dyDescent="0.2"/>
    <row r="53319" x14ac:dyDescent="0.2"/>
    <row r="53320" x14ac:dyDescent="0.2"/>
    <row r="53321" x14ac:dyDescent="0.2"/>
    <row r="53322" x14ac:dyDescent="0.2"/>
    <row r="53323" x14ac:dyDescent="0.2"/>
    <row r="53324" x14ac:dyDescent="0.2"/>
    <row r="53325" x14ac:dyDescent="0.2"/>
    <row r="53326" x14ac:dyDescent="0.2"/>
    <row r="53327" x14ac:dyDescent="0.2"/>
    <row r="53328" x14ac:dyDescent="0.2"/>
    <row r="53329" x14ac:dyDescent="0.2"/>
    <row r="53330" x14ac:dyDescent="0.2"/>
    <row r="53331" x14ac:dyDescent="0.2"/>
    <row r="53332" x14ac:dyDescent="0.2"/>
    <row r="53333" x14ac:dyDescent="0.2"/>
    <row r="53334" x14ac:dyDescent="0.2"/>
    <row r="53335" x14ac:dyDescent="0.2"/>
    <row r="53336" x14ac:dyDescent="0.2"/>
    <row r="53337" x14ac:dyDescent="0.2"/>
    <row r="53338" x14ac:dyDescent="0.2"/>
    <row r="53339" x14ac:dyDescent="0.2"/>
    <row r="53340" x14ac:dyDescent="0.2"/>
    <row r="53341" x14ac:dyDescent="0.2"/>
    <row r="53342" x14ac:dyDescent="0.2"/>
    <row r="53343" x14ac:dyDescent="0.2"/>
    <row r="53344" x14ac:dyDescent="0.2"/>
    <row r="53345" x14ac:dyDescent="0.2"/>
    <row r="53346" x14ac:dyDescent="0.2"/>
    <row r="53347" x14ac:dyDescent="0.2"/>
    <row r="53348" x14ac:dyDescent="0.2"/>
    <row r="53349" x14ac:dyDescent="0.2"/>
    <row r="53350" x14ac:dyDescent="0.2"/>
    <row r="53351" x14ac:dyDescent="0.2"/>
    <row r="53352" x14ac:dyDescent="0.2"/>
    <row r="53353" x14ac:dyDescent="0.2"/>
    <row r="53354" x14ac:dyDescent="0.2"/>
    <row r="53355" x14ac:dyDescent="0.2"/>
    <row r="53356" x14ac:dyDescent="0.2"/>
    <row r="53357" x14ac:dyDescent="0.2"/>
    <row r="53358" x14ac:dyDescent="0.2"/>
    <row r="53359" x14ac:dyDescent="0.2"/>
    <row r="53360" x14ac:dyDescent="0.2"/>
    <row r="53361" x14ac:dyDescent="0.2"/>
    <row r="53362" x14ac:dyDescent="0.2"/>
    <row r="53363" x14ac:dyDescent="0.2"/>
    <row r="53364" x14ac:dyDescent="0.2"/>
    <row r="53365" x14ac:dyDescent="0.2"/>
    <row r="53366" x14ac:dyDescent="0.2"/>
    <row r="53367" x14ac:dyDescent="0.2"/>
    <row r="53368" x14ac:dyDescent="0.2"/>
    <row r="53369" x14ac:dyDescent="0.2"/>
    <row r="53370" x14ac:dyDescent="0.2"/>
    <row r="53371" x14ac:dyDescent="0.2"/>
    <row r="53372" x14ac:dyDescent="0.2"/>
    <row r="53373" x14ac:dyDescent="0.2"/>
    <row r="53374" x14ac:dyDescent="0.2"/>
    <row r="53375" x14ac:dyDescent="0.2"/>
    <row r="53376" x14ac:dyDescent="0.2"/>
    <row r="53377" x14ac:dyDescent="0.2"/>
    <row r="53378" x14ac:dyDescent="0.2"/>
    <row r="53379" x14ac:dyDescent="0.2"/>
    <row r="53380" x14ac:dyDescent="0.2"/>
    <row r="53381" x14ac:dyDescent="0.2"/>
    <row r="53382" x14ac:dyDescent="0.2"/>
    <row r="53383" x14ac:dyDescent="0.2"/>
    <row r="53384" x14ac:dyDescent="0.2"/>
    <row r="53385" x14ac:dyDescent="0.2"/>
    <row r="53386" x14ac:dyDescent="0.2"/>
    <row r="53387" x14ac:dyDescent="0.2"/>
    <row r="53388" x14ac:dyDescent="0.2"/>
    <row r="53389" x14ac:dyDescent="0.2"/>
    <row r="53390" x14ac:dyDescent="0.2"/>
    <row r="53391" x14ac:dyDescent="0.2"/>
    <row r="53392" x14ac:dyDescent="0.2"/>
    <row r="53393" x14ac:dyDescent="0.2"/>
    <row r="53394" x14ac:dyDescent="0.2"/>
    <row r="53395" x14ac:dyDescent="0.2"/>
    <row r="53396" x14ac:dyDescent="0.2"/>
    <row r="53397" x14ac:dyDescent="0.2"/>
    <row r="53398" x14ac:dyDescent="0.2"/>
    <row r="53399" x14ac:dyDescent="0.2"/>
    <row r="53400" x14ac:dyDescent="0.2"/>
    <row r="53401" x14ac:dyDescent="0.2"/>
    <row r="53402" x14ac:dyDescent="0.2"/>
    <row r="53403" x14ac:dyDescent="0.2"/>
    <row r="53404" x14ac:dyDescent="0.2"/>
    <row r="53405" x14ac:dyDescent="0.2"/>
    <row r="53406" x14ac:dyDescent="0.2"/>
    <row r="53407" x14ac:dyDescent="0.2"/>
    <row r="53408" x14ac:dyDescent="0.2"/>
    <row r="53409" x14ac:dyDescent="0.2"/>
    <row r="53410" x14ac:dyDescent="0.2"/>
    <row r="53411" x14ac:dyDescent="0.2"/>
    <row r="53412" x14ac:dyDescent="0.2"/>
    <row r="53413" x14ac:dyDescent="0.2"/>
    <row r="53414" x14ac:dyDescent="0.2"/>
    <row r="53415" x14ac:dyDescent="0.2"/>
    <row r="53416" x14ac:dyDescent="0.2"/>
    <row r="53417" x14ac:dyDescent="0.2"/>
    <row r="53418" x14ac:dyDescent="0.2"/>
    <row r="53419" x14ac:dyDescent="0.2"/>
    <row r="53420" x14ac:dyDescent="0.2"/>
    <row r="53421" x14ac:dyDescent="0.2"/>
    <row r="53422" x14ac:dyDescent="0.2"/>
    <row r="53423" x14ac:dyDescent="0.2"/>
    <row r="53424" x14ac:dyDescent="0.2"/>
    <row r="53425" x14ac:dyDescent="0.2"/>
    <row r="53426" x14ac:dyDescent="0.2"/>
    <row r="53427" x14ac:dyDescent="0.2"/>
    <row r="53428" x14ac:dyDescent="0.2"/>
    <row r="53429" x14ac:dyDescent="0.2"/>
    <row r="53430" x14ac:dyDescent="0.2"/>
    <row r="53431" x14ac:dyDescent="0.2"/>
    <row r="53432" x14ac:dyDescent="0.2"/>
    <row r="53433" x14ac:dyDescent="0.2"/>
    <row r="53434" x14ac:dyDescent="0.2"/>
    <row r="53435" x14ac:dyDescent="0.2"/>
    <row r="53436" x14ac:dyDescent="0.2"/>
    <row r="53437" x14ac:dyDescent="0.2"/>
    <row r="53438" x14ac:dyDescent="0.2"/>
    <row r="53439" x14ac:dyDescent="0.2"/>
    <row r="53440" x14ac:dyDescent="0.2"/>
    <row r="53441" x14ac:dyDescent="0.2"/>
    <row r="53442" x14ac:dyDescent="0.2"/>
    <row r="53443" x14ac:dyDescent="0.2"/>
    <row r="53444" x14ac:dyDescent="0.2"/>
    <row r="53445" x14ac:dyDescent="0.2"/>
    <row r="53446" x14ac:dyDescent="0.2"/>
    <row r="53447" x14ac:dyDescent="0.2"/>
    <row r="53448" x14ac:dyDescent="0.2"/>
    <row r="53449" x14ac:dyDescent="0.2"/>
    <row r="53450" x14ac:dyDescent="0.2"/>
    <row r="53451" x14ac:dyDescent="0.2"/>
    <row r="53452" x14ac:dyDescent="0.2"/>
    <row r="53453" x14ac:dyDescent="0.2"/>
    <row r="53454" x14ac:dyDescent="0.2"/>
    <row r="53455" x14ac:dyDescent="0.2"/>
    <row r="53456" x14ac:dyDescent="0.2"/>
    <row r="53457" x14ac:dyDescent="0.2"/>
    <row r="53458" x14ac:dyDescent="0.2"/>
    <row r="53459" x14ac:dyDescent="0.2"/>
    <row r="53460" x14ac:dyDescent="0.2"/>
    <row r="53461" x14ac:dyDescent="0.2"/>
    <row r="53462" x14ac:dyDescent="0.2"/>
    <row r="53463" x14ac:dyDescent="0.2"/>
    <row r="53464" x14ac:dyDescent="0.2"/>
    <row r="53465" x14ac:dyDescent="0.2"/>
    <row r="53466" x14ac:dyDescent="0.2"/>
    <row r="53467" x14ac:dyDescent="0.2"/>
    <row r="53468" x14ac:dyDescent="0.2"/>
    <row r="53469" x14ac:dyDescent="0.2"/>
    <row r="53470" x14ac:dyDescent="0.2"/>
    <row r="53471" x14ac:dyDescent="0.2"/>
    <row r="53472" x14ac:dyDescent="0.2"/>
    <row r="53473" x14ac:dyDescent="0.2"/>
    <row r="53474" x14ac:dyDescent="0.2"/>
    <row r="53475" x14ac:dyDescent="0.2"/>
    <row r="53476" x14ac:dyDescent="0.2"/>
    <row r="53477" x14ac:dyDescent="0.2"/>
    <row r="53478" x14ac:dyDescent="0.2"/>
    <row r="53479" x14ac:dyDescent="0.2"/>
    <row r="53480" x14ac:dyDescent="0.2"/>
    <row r="53481" x14ac:dyDescent="0.2"/>
    <row r="53482" x14ac:dyDescent="0.2"/>
    <row r="53483" x14ac:dyDescent="0.2"/>
    <row r="53484" x14ac:dyDescent="0.2"/>
    <row r="53485" x14ac:dyDescent="0.2"/>
    <row r="53486" x14ac:dyDescent="0.2"/>
    <row r="53487" x14ac:dyDescent="0.2"/>
    <row r="53488" x14ac:dyDescent="0.2"/>
    <row r="53489" x14ac:dyDescent="0.2"/>
    <row r="53490" x14ac:dyDescent="0.2"/>
    <row r="53491" x14ac:dyDescent="0.2"/>
    <row r="53492" x14ac:dyDescent="0.2"/>
    <row r="53493" x14ac:dyDescent="0.2"/>
    <row r="53494" x14ac:dyDescent="0.2"/>
    <row r="53495" x14ac:dyDescent="0.2"/>
    <row r="53496" x14ac:dyDescent="0.2"/>
    <row r="53497" x14ac:dyDescent="0.2"/>
    <row r="53498" x14ac:dyDescent="0.2"/>
    <row r="53499" x14ac:dyDescent="0.2"/>
    <row r="53500" x14ac:dyDescent="0.2"/>
    <row r="53501" x14ac:dyDescent="0.2"/>
    <row r="53502" x14ac:dyDescent="0.2"/>
    <row r="53503" x14ac:dyDescent="0.2"/>
    <row r="53504" x14ac:dyDescent="0.2"/>
    <row r="53505" x14ac:dyDescent="0.2"/>
    <row r="53506" x14ac:dyDescent="0.2"/>
    <row r="53507" x14ac:dyDescent="0.2"/>
    <row r="53508" x14ac:dyDescent="0.2"/>
    <row r="53509" x14ac:dyDescent="0.2"/>
    <row r="53510" x14ac:dyDescent="0.2"/>
    <row r="53511" x14ac:dyDescent="0.2"/>
    <row r="53512" x14ac:dyDescent="0.2"/>
    <row r="53513" x14ac:dyDescent="0.2"/>
    <row r="53514" x14ac:dyDescent="0.2"/>
    <row r="53515" x14ac:dyDescent="0.2"/>
    <row r="53516" x14ac:dyDescent="0.2"/>
    <row r="53517" x14ac:dyDescent="0.2"/>
    <row r="53518" x14ac:dyDescent="0.2"/>
    <row r="53519" x14ac:dyDescent="0.2"/>
    <row r="53520" x14ac:dyDescent="0.2"/>
    <row r="53521" x14ac:dyDescent="0.2"/>
    <row r="53522" x14ac:dyDescent="0.2"/>
    <row r="53523" x14ac:dyDescent="0.2"/>
    <row r="53524" x14ac:dyDescent="0.2"/>
    <row r="53525" x14ac:dyDescent="0.2"/>
    <row r="53526" x14ac:dyDescent="0.2"/>
    <row r="53527" x14ac:dyDescent="0.2"/>
    <row r="53528" x14ac:dyDescent="0.2"/>
    <row r="53529" x14ac:dyDescent="0.2"/>
    <row r="53530" x14ac:dyDescent="0.2"/>
    <row r="53531" x14ac:dyDescent="0.2"/>
    <row r="53532" x14ac:dyDescent="0.2"/>
    <row r="53533" x14ac:dyDescent="0.2"/>
    <row r="53534" x14ac:dyDescent="0.2"/>
    <row r="53535" x14ac:dyDescent="0.2"/>
    <row r="53536" x14ac:dyDescent="0.2"/>
    <row r="53537" x14ac:dyDescent="0.2"/>
    <row r="53538" x14ac:dyDescent="0.2"/>
    <row r="53539" x14ac:dyDescent="0.2"/>
    <row r="53540" x14ac:dyDescent="0.2"/>
    <row r="53541" x14ac:dyDescent="0.2"/>
    <row r="53542" x14ac:dyDescent="0.2"/>
    <row r="53543" x14ac:dyDescent="0.2"/>
    <row r="53544" x14ac:dyDescent="0.2"/>
    <row r="53545" x14ac:dyDescent="0.2"/>
    <row r="53546" x14ac:dyDescent="0.2"/>
    <row r="53547" x14ac:dyDescent="0.2"/>
    <row r="53548" x14ac:dyDescent="0.2"/>
    <row r="53549" x14ac:dyDescent="0.2"/>
    <row r="53550" x14ac:dyDescent="0.2"/>
    <row r="53551" x14ac:dyDescent="0.2"/>
    <row r="53552" x14ac:dyDescent="0.2"/>
    <row r="53553" x14ac:dyDescent="0.2"/>
    <row r="53554" x14ac:dyDescent="0.2"/>
    <row r="53555" x14ac:dyDescent="0.2"/>
    <row r="53556" x14ac:dyDescent="0.2"/>
    <row r="53557" x14ac:dyDescent="0.2"/>
    <row r="53558" x14ac:dyDescent="0.2"/>
    <row r="53559" x14ac:dyDescent="0.2"/>
    <row r="53560" x14ac:dyDescent="0.2"/>
    <row r="53561" x14ac:dyDescent="0.2"/>
    <row r="53562" x14ac:dyDescent="0.2"/>
    <row r="53563" x14ac:dyDescent="0.2"/>
    <row r="53564" x14ac:dyDescent="0.2"/>
    <row r="53565" x14ac:dyDescent="0.2"/>
    <row r="53566" x14ac:dyDescent="0.2"/>
    <row r="53567" x14ac:dyDescent="0.2"/>
    <row r="53568" x14ac:dyDescent="0.2"/>
    <row r="53569" x14ac:dyDescent="0.2"/>
    <row r="53570" x14ac:dyDescent="0.2"/>
    <row r="53571" x14ac:dyDescent="0.2"/>
    <row r="53572" x14ac:dyDescent="0.2"/>
    <row r="53573" x14ac:dyDescent="0.2"/>
    <row r="53574" x14ac:dyDescent="0.2"/>
    <row r="53575" x14ac:dyDescent="0.2"/>
    <row r="53576" x14ac:dyDescent="0.2"/>
    <row r="53577" x14ac:dyDescent="0.2"/>
    <row r="53578" x14ac:dyDescent="0.2"/>
    <row r="53579" x14ac:dyDescent="0.2"/>
    <row r="53580" x14ac:dyDescent="0.2"/>
    <row r="53581" x14ac:dyDescent="0.2"/>
    <row r="53582" x14ac:dyDescent="0.2"/>
    <row r="53583" x14ac:dyDescent="0.2"/>
    <row r="53584" x14ac:dyDescent="0.2"/>
    <row r="53585" x14ac:dyDescent="0.2"/>
    <row r="53586" x14ac:dyDescent="0.2"/>
    <row r="53587" x14ac:dyDescent="0.2"/>
    <row r="53588" x14ac:dyDescent="0.2"/>
    <row r="53589" x14ac:dyDescent="0.2"/>
    <row r="53590" x14ac:dyDescent="0.2"/>
    <row r="53591" x14ac:dyDescent="0.2"/>
    <row r="53592" x14ac:dyDescent="0.2"/>
    <row r="53593" x14ac:dyDescent="0.2"/>
    <row r="53594" x14ac:dyDescent="0.2"/>
    <row r="53595" x14ac:dyDescent="0.2"/>
    <row r="53596" x14ac:dyDescent="0.2"/>
    <row r="53597" x14ac:dyDescent="0.2"/>
    <row r="53598" x14ac:dyDescent="0.2"/>
    <row r="53599" x14ac:dyDescent="0.2"/>
    <row r="53600" x14ac:dyDescent="0.2"/>
    <row r="53601" x14ac:dyDescent="0.2"/>
    <row r="53602" x14ac:dyDescent="0.2"/>
    <row r="53603" x14ac:dyDescent="0.2"/>
    <row r="53604" x14ac:dyDescent="0.2"/>
    <row r="53605" x14ac:dyDescent="0.2"/>
    <row r="53606" x14ac:dyDescent="0.2"/>
    <row r="53607" x14ac:dyDescent="0.2"/>
    <row r="53608" x14ac:dyDescent="0.2"/>
    <row r="53609" x14ac:dyDescent="0.2"/>
    <row r="53610" x14ac:dyDescent="0.2"/>
    <row r="53611" x14ac:dyDescent="0.2"/>
    <row r="53612" x14ac:dyDescent="0.2"/>
    <row r="53613" x14ac:dyDescent="0.2"/>
    <row r="53614" x14ac:dyDescent="0.2"/>
    <row r="53615" x14ac:dyDescent="0.2"/>
    <row r="53616" x14ac:dyDescent="0.2"/>
    <row r="53617" x14ac:dyDescent="0.2"/>
    <row r="53618" x14ac:dyDescent="0.2"/>
    <row r="53619" x14ac:dyDescent="0.2"/>
    <row r="53620" x14ac:dyDescent="0.2"/>
    <row r="53621" x14ac:dyDescent="0.2"/>
    <row r="53622" x14ac:dyDescent="0.2"/>
    <row r="53623" x14ac:dyDescent="0.2"/>
    <row r="53624" x14ac:dyDescent="0.2"/>
    <row r="53625" x14ac:dyDescent="0.2"/>
    <row r="53626" x14ac:dyDescent="0.2"/>
    <row r="53627" x14ac:dyDescent="0.2"/>
    <row r="53628" x14ac:dyDescent="0.2"/>
    <row r="53629" x14ac:dyDescent="0.2"/>
    <row r="53630" x14ac:dyDescent="0.2"/>
    <row r="53631" x14ac:dyDescent="0.2"/>
    <row r="53632" x14ac:dyDescent="0.2"/>
    <row r="53633" x14ac:dyDescent="0.2"/>
    <row r="53634" x14ac:dyDescent="0.2"/>
    <row r="53635" x14ac:dyDescent="0.2"/>
    <row r="53636" x14ac:dyDescent="0.2"/>
    <row r="53637" x14ac:dyDescent="0.2"/>
    <row r="53638" x14ac:dyDescent="0.2"/>
    <row r="53639" x14ac:dyDescent="0.2"/>
    <row r="53640" x14ac:dyDescent="0.2"/>
    <row r="53641" x14ac:dyDescent="0.2"/>
    <row r="53642" x14ac:dyDescent="0.2"/>
    <row r="53643" x14ac:dyDescent="0.2"/>
    <row r="53644" x14ac:dyDescent="0.2"/>
    <row r="53645" x14ac:dyDescent="0.2"/>
    <row r="53646" x14ac:dyDescent="0.2"/>
    <row r="53647" x14ac:dyDescent="0.2"/>
    <row r="53648" x14ac:dyDescent="0.2"/>
    <row r="53649" x14ac:dyDescent="0.2"/>
    <row r="53650" x14ac:dyDescent="0.2"/>
    <row r="53651" x14ac:dyDescent="0.2"/>
    <row r="53652" x14ac:dyDescent="0.2"/>
    <row r="53653" x14ac:dyDescent="0.2"/>
    <row r="53654" x14ac:dyDescent="0.2"/>
    <row r="53655" x14ac:dyDescent="0.2"/>
    <row r="53656" x14ac:dyDescent="0.2"/>
    <row r="53657" x14ac:dyDescent="0.2"/>
    <row r="53658" x14ac:dyDescent="0.2"/>
    <row r="53659" x14ac:dyDescent="0.2"/>
    <row r="53660" x14ac:dyDescent="0.2"/>
    <row r="53661" x14ac:dyDescent="0.2"/>
    <row r="53662" x14ac:dyDescent="0.2"/>
    <row r="53663" x14ac:dyDescent="0.2"/>
    <row r="53664" x14ac:dyDescent="0.2"/>
    <row r="53665" x14ac:dyDescent="0.2"/>
    <row r="53666" x14ac:dyDescent="0.2"/>
    <row r="53667" x14ac:dyDescent="0.2"/>
    <row r="53668" x14ac:dyDescent="0.2"/>
    <row r="53669" x14ac:dyDescent="0.2"/>
    <row r="53670" x14ac:dyDescent="0.2"/>
    <row r="53671" x14ac:dyDescent="0.2"/>
    <row r="53672" x14ac:dyDescent="0.2"/>
    <row r="53673" x14ac:dyDescent="0.2"/>
    <row r="53674" x14ac:dyDescent="0.2"/>
    <row r="53675" x14ac:dyDescent="0.2"/>
    <row r="53676" x14ac:dyDescent="0.2"/>
    <row r="53677" x14ac:dyDescent="0.2"/>
    <row r="53678" x14ac:dyDescent="0.2"/>
    <row r="53679" x14ac:dyDescent="0.2"/>
    <row r="53680" x14ac:dyDescent="0.2"/>
    <row r="53681" x14ac:dyDescent="0.2"/>
    <row r="53682" x14ac:dyDescent="0.2"/>
    <row r="53683" x14ac:dyDescent="0.2"/>
    <row r="53684" x14ac:dyDescent="0.2"/>
    <row r="53685" x14ac:dyDescent="0.2"/>
    <row r="53686" x14ac:dyDescent="0.2"/>
    <row r="53687" x14ac:dyDescent="0.2"/>
    <row r="53688" x14ac:dyDescent="0.2"/>
    <row r="53689" x14ac:dyDescent="0.2"/>
    <row r="53690" x14ac:dyDescent="0.2"/>
    <row r="53691" x14ac:dyDescent="0.2"/>
    <row r="53692" x14ac:dyDescent="0.2"/>
    <row r="53693" x14ac:dyDescent="0.2"/>
    <row r="53694" x14ac:dyDescent="0.2"/>
    <row r="53695" x14ac:dyDescent="0.2"/>
    <row r="53696" x14ac:dyDescent="0.2"/>
    <row r="53697" x14ac:dyDescent="0.2"/>
    <row r="53698" x14ac:dyDescent="0.2"/>
    <row r="53699" x14ac:dyDescent="0.2"/>
    <row r="53700" x14ac:dyDescent="0.2"/>
    <row r="53701" x14ac:dyDescent="0.2"/>
    <row r="53702" x14ac:dyDescent="0.2"/>
    <row r="53703" x14ac:dyDescent="0.2"/>
    <row r="53704" x14ac:dyDescent="0.2"/>
    <row r="53705" x14ac:dyDescent="0.2"/>
    <row r="53706" x14ac:dyDescent="0.2"/>
    <row r="53707" x14ac:dyDescent="0.2"/>
    <row r="53708" x14ac:dyDescent="0.2"/>
    <row r="53709" x14ac:dyDescent="0.2"/>
    <row r="53710" x14ac:dyDescent="0.2"/>
    <row r="53711" x14ac:dyDescent="0.2"/>
    <row r="53712" x14ac:dyDescent="0.2"/>
    <row r="53713" x14ac:dyDescent="0.2"/>
    <row r="53714" x14ac:dyDescent="0.2"/>
    <row r="53715" x14ac:dyDescent="0.2"/>
    <row r="53716" x14ac:dyDescent="0.2"/>
    <row r="53717" x14ac:dyDescent="0.2"/>
    <row r="53718" x14ac:dyDescent="0.2"/>
    <row r="53719" x14ac:dyDescent="0.2"/>
    <row r="53720" x14ac:dyDescent="0.2"/>
    <row r="53721" x14ac:dyDescent="0.2"/>
    <row r="53722" x14ac:dyDescent="0.2"/>
    <row r="53723" x14ac:dyDescent="0.2"/>
    <row r="53724" x14ac:dyDescent="0.2"/>
    <row r="53725" x14ac:dyDescent="0.2"/>
    <row r="53726" x14ac:dyDescent="0.2"/>
    <row r="53727" x14ac:dyDescent="0.2"/>
    <row r="53728" x14ac:dyDescent="0.2"/>
    <row r="53729" x14ac:dyDescent="0.2"/>
    <row r="53730" x14ac:dyDescent="0.2"/>
    <row r="53731" x14ac:dyDescent="0.2"/>
    <row r="53732" x14ac:dyDescent="0.2"/>
    <row r="53733" x14ac:dyDescent="0.2"/>
    <row r="53734" x14ac:dyDescent="0.2"/>
    <row r="53735" x14ac:dyDescent="0.2"/>
    <row r="53736" x14ac:dyDescent="0.2"/>
    <row r="53737" x14ac:dyDescent="0.2"/>
    <row r="53738" x14ac:dyDescent="0.2"/>
    <row r="53739" x14ac:dyDescent="0.2"/>
    <row r="53740" x14ac:dyDescent="0.2"/>
    <row r="53741" x14ac:dyDescent="0.2"/>
    <row r="53742" x14ac:dyDescent="0.2"/>
    <row r="53743" x14ac:dyDescent="0.2"/>
    <row r="53744" x14ac:dyDescent="0.2"/>
    <row r="53745" x14ac:dyDescent="0.2"/>
    <row r="53746" x14ac:dyDescent="0.2"/>
    <row r="53747" x14ac:dyDescent="0.2"/>
    <row r="53748" x14ac:dyDescent="0.2"/>
    <row r="53749" x14ac:dyDescent="0.2"/>
    <row r="53750" x14ac:dyDescent="0.2"/>
    <row r="53751" x14ac:dyDescent="0.2"/>
    <row r="53752" x14ac:dyDescent="0.2"/>
    <row r="53753" x14ac:dyDescent="0.2"/>
    <row r="53754" x14ac:dyDescent="0.2"/>
    <row r="53755" x14ac:dyDescent="0.2"/>
    <row r="53756" x14ac:dyDescent="0.2"/>
    <row r="53757" x14ac:dyDescent="0.2"/>
    <row r="53758" x14ac:dyDescent="0.2"/>
    <row r="53759" x14ac:dyDescent="0.2"/>
    <row r="53760" x14ac:dyDescent="0.2"/>
    <row r="53761" x14ac:dyDescent="0.2"/>
    <row r="53762" x14ac:dyDescent="0.2"/>
    <row r="53763" x14ac:dyDescent="0.2"/>
    <row r="53764" x14ac:dyDescent="0.2"/>
    <row r="53765" x14ac:dyDescent="0.2"/>
    <row r="53766" x14ac:dyDescent="0.2"/>
    <row r="53767" x14ac:dyDescent="0.2"/>
    <row r="53768" x14ac:dyDescent="0.2"/>
    <row r="53769" x14ac:dyDescent="0.2"/>
    <row r="53770" x14ac:dyDescent="0.2"/>
    <row r="53771" x14ac:dyDescent="0.2"/>
    <row r="53772" x14ac:dyDescent="0.2"/>
    <row r="53773" x14ac:dyDescent="0.2"/>
    <row r="53774" x14ac:dyDescent="0.2"/>
    <row r="53775" x14ac:dyDescent="0.2"/>
    <row r="53776" x14ac:dyDescent="0.2"/>
    <row r="53777" x14ac:dyDescent="0.2"/>
    <row r="53778" x14ac:dyDescent="0.2"/>
    <row r="53779" x14ac:dyDescent="0.2"/>
    <row r="53780" x14ac:dyDescent="0.2"/>
    <row r="53781" x14ac:dyDescent="0.2"/>
    <row r="53782" x14ac:dyDescent="0.2"/>
    <row r="53783" x14ac:dyDescent="0.2"/>
    <row r="53784" x14ac:dyDescent="0.2"/>
    <row r="53785" x14ac:dyDescent="0.2"/>
    <row r="53786" x14ac:dyDescent="0.2"/>
    <row r="53787" x14ac:dyDescent="0.2"/>
    <row r="53788" x14ac:dyDescent="0.2"/>
    <row r="53789" x14ac:dyDescent="0.2"/>
    <row r="53790" x14ac:dyDescent="0.2"/>
    <row r="53791" x14ac:dyDescent="0.2"/>
    <row r="53792" x14ac:dyDescent="0.2"/>
    <row r="53793" x14ac:dyDescent="0.2"/>
    <row r="53794" x14ac:dyDescent="0.2"/>
    <row r="53795" x14ac:dyDescent="0.2"/>
    <row r="53796" x14ac:dyDescent="0.2"/>
    <row r="53797" x14ac:dyDescent="0.2"/>
    <row r="53798" x14ac:dyDescent="0.2"/>
    <row r="53799" x14ac:dyDescent="0.2"/>
    <row r="53800" x14ac:dyDescent="0.2"/>
    <row r="53801" x14ac:dyDescent="0.2"/>
    <row r="53802" x14ac:dyDescent="0.2"/>
    <row r="53803" x14ac:dyDescent="0.2"/>
    <row r="53804" x14ac:dyDescent="0.2"/>
    <row r="53805" x14ac:dyDescent="0.2"/>
    <row r="53806" x14ac:dyDescent="0.2"/>
    <row r="53807" x14ac:dyDescent="0.2"/>
    <row r="53808" x14ac:dyDescent="0.2"/>
    <row r="53809" x14ac:dyDescent="0.2"/>
    <row r="53810" x14ac:dyDescent="0.2"/>
    <row r="53811" x14ac:dyDescent="0.2"/>
    <row r="53812" x14ac:dyDescent="0.2"/>
    <row r="53813" x14ac:dyDescent="0.2"/>
    <row r="53814" x14ac:dyDescent="0.2"/>
    <row r="53815" x14ac:dyDescent="0.2"/>
    <row r="53816" x14ac:dyDescent="0.2"/>
    <row r="53817" x14ac:dyDescent="0.2"/>
    <row r="53818" x14ac:dyDescent="0.2"/>
    <row r="53819" x14ac:dyDescent="0.2"/>
    <row r="53820" x14ac:dyDescent="0.2"/>
    <row r="53821" x14ac:dyDescent="0.2"/>
    <row r="53822" x14ac:dyDescent="0.2"/>
    <row r="53823" x14ac:dyDescent="0.2"/>
    <row r="53824" x14ac:dyDescent="0.2"/>
    <row r="53825" x14ac:dyDescent="0.2"/>
    <row r="53826" x14ac:dyDescent="0.2"/>
    <row r="53827" x14ac:dyDescent="0.2"/>
    <row r="53828" x14ac:dyDescent="0.2"/>
    <row r="53829" x14ac:dyDescent="0.2"/>
    <row r="53830" x14ac:dyDescent="0.2"/>
    <row r="53831" x14ac:dyDescent="0.2"/>
    <row r="53832" x14ac:dyDescent="0.2"/>
    <row r="53833" x14ac:dyDescent="0.2"/>
    <row r="53834" x14ac:dyDescent="0.2"/>
    <row r="53835" x14ac:dyDescent="0.2"/>
    <row r="53836" x14ac:dyDescent="0.2"/>
    <row r="53837" x14ac:dyDescent="0.2"/>
    <row r="53838" x14ac:dyDescent="0.2"/>
    <row r="53839" x14ac:dyDescent="0.2"/>
    <row r="53840" x14ac:dyDescent="0.2"/>
    <row r="53841" x14ac:dyDescent="0.2"/>
    <row r="53842" x14ac:dyDescent="0.2"/>
    <row r="53843" x14ac:dyDescent="0.2"/>
    <row r="53844" x14ac:dyDescent="0.2"/>
    <row r="53845" x14ac:dyDescent="0.2"/>
    <row r="53846" x14ac:dyDescent="0.2"/>
    <row r="53847" x14ac:dyDescent="0.2"/>
    <row r="53848" x14ac:dyDescent="0.2"/>
    <row r="53849" x14ac:dyDescent="0.2"/>
    <row r="53850" x14ac:dyDescent="0.2"/>
    <row r="53851" x14ac:dyDescent="0.2"/>
    <row r="53852" x14ac:dyDescent="0.2"/>
    <row r="53853" x14ac:dyDescent="0.2"/>
    <row r="53854" x14ac:dyDescent="0.2"/>
    <row r="53855" x14ac:dyDescent="0.2"/>
    <row r="53856" x14ac:dyDescent="0.2"/>
    <row r="53857" x14ac:dyDescent="0.2"/>
    <row r="53858" x14ac:dyDescent="0.2"/>
    <row r="53859" x14ac:dyDescent="0.2"/>
    <row r="53860" x14ac:dyDescent="0.2"/>
    <row r="53861" x14ac:dyDescent="0.2"/>
    <row r="53862" x14ac:dyDescent="0.2"/>
    <row r="53863" x14ac:dyDescent="0.2"/>
    <row r="53864" x14ac:dyDescent="0.2"/>
    <row r="53865" x14ac:dyDescent="0.2"/>
    <row r="53866" x14ac:dyDescent="0.2"/>
    <row r="53867" x14ac:dyDescent="0.2"/>
    <row r="53868" x14ac:dyDescent="0.2"/>
    <row r="53869" x14ac:dyDescent="0.2"/>
    <row r="53870" x14ac:dyDescent="0.2"/>
    <row r="53871" x14ac:dyDescent="0.2"/>
    <row r="53872" x14ac:dyDescent="0.2"/>
    <row r="53873" x14ac:dyDescent="0.2"/>
    <row r="53874" x14ac:dyDescent="0.2"/>
    <row r="53875" x14ac:dyDescent="0.2"/>
    <row r="53876" x14ac:dyDescent="0.2"/>
    <row r="53877" x14ac:dyDescent="0.2"/>
    <row r="53878" x14ac:dyDescent="0.2"/>
    <row r="53879" x14ac:dyDescent="0.2"/>
    <row r="53880" x14ac:dyDescent="0.2"/>
    <row r="53881" x14ac:dyDescent="0.2"/>
    <row r="53882" x14ac:dyDescent="0.2"/>
    <row r="53883" x14ac:dyDescent="0.2"/>
    <row r="53884" x14ac:dyDescent="0.2"/>
    <row r="53885" x14ac:dyDescent="0.2"/>
    <row r="53886" x14ac:dyDescent="0.2"/>
    <row r="53887" x14ac:dyDescent="0.2"/>
    <row r="53888" x14ac:dyDescent="0.2"/>
    <row r="53889" x14ac:dyDescent="0.2"/>
    <row r="53890" x14ac:dyDescent="0.2"/>
    <row r="53891" x14ac:dyDescent="0.2"/>
    <row r="53892" x14ac:dyDescent="0.2"/>
    <row r="53893" x14ac:dyDescent="0.2"/>
    <row r="53894" x14ac:dyDescent="0.2"/>
    <row r="53895" x14ac:dyDescent="0.2"/>
    <row r="53896" x14ac:dyDescent="0.2"/>
    <row r="53897" x14ac:dyDescent="0.2"/>
    <row r="53898" x14ac:dyDescent="0.2"/>
    <row r="53899" x14ac:dyDescent="0.2"/>
    <row r="53900" x14ac:dyDescent="0.2"/>
    <row r="53901" x14ac:dyDescent="0.2"/>
    <row r="53902" x14ac:dyDescent="0.2"/>
    <row r="53903" x14ac:dyDescent="0.2"/>
    <row r="53904" x14ac:dyDescent="0.2"/>
    <row r="53905" x14ac:dyDescent="0.2"/>
    <row r="53906" x14ac:dyDescent="0.2"/>
    <row r="53907" x14ac:dyDescent="0.2"/>
    <row r="53908" x14ac:dyDescent="0.2"/>
    <row r="53909" x14ac:dyDescent="0.2"/>
    <row r="53910" x14ac:dyDescent="0.2"/>
    <row r="53911" x14ac:dyDescent="0.2"/>
    <row r="53912" x14ac:dyDescent="0.2"/>
    <row r="53913" x14ac:dyDescent="0.2"/>
    <row r="53914" x14ac:dyDescent="0.2"/>
    <row r="53915" x14ac:dyDescent="0.2"/>
    <row r="53916" x14ac:dyDescent="0.2"/>
    <row r="53917" x14ac:dyDescent="0.2"/>
    <row r="53918" x14ac:dyDescent="0.2"/>
    <row r="53919" x14ac:dyDescent="0.2"/>
    <row r="53920" x14ac:dyDescent="0.2"/>
    <row r="53921" x14ac:dyDescent="0.2"/>
    <row r="53922" x14ac:dyDescent="0.2"/>
    <row r="53923" x14ac:dyDescent="0.2"/>
    <row r="53924" x14ac:dyDescent="0.2"/>
    <row r="53925" x14ac:dyDescent="0.2"/>
    <row r="53926" x14ac:dyDescent="0.2"/>
    <row r="53927" x14ac:dyDescent="0.2"/>
    <row r="53928" x14ac:dyDescent="0.2"/>
    <row r="53929" x14ac:dyDescent="0.2"/>
    <row r="53930" x14ac:dyDescent="0.2"/>
    <row r="53931" x14ac:dyDescent="0.2"/>
    <row r="53932" x14ac:dyDescent="0.2"/>
    <row r="53933" x14ac:dyDescent="0.2"/>
    <row r="53934" x14ac:dyDescent="0.2"/>
    <row r="53935" x14ac:dyDescent="0.2"/>
    <row r="53936" x14ac:dyDescent="0.2"/>
    <row r="53937" x14ac:dyDescent="0.2"/>
    <row r="53938" x14ac:dyDescent="0.2"/>
    <row r="53939" x14ac:dyDescent="0.2"/>
    <row r="53940" x14ac:dyDescent="0.2"/>
    <row r="53941" x14ac:dyDescent="0.2"/>
    <row r="53942" x14ac:dyDescent="0.2"/>
    <row r="53943" x14ac:dyDescent="0.2"/>
    <row r="53944" x14ac:dyDescent="0.2"/>
    <row r="53945" x14ac:dyDescent="0.2"/>
    <row r="53946" x14ac:dyDescent="0.2"/>
    <row r="53947" x14ac:dyDescent="0.2"/>
    <row r="53948" x14ac:dyDescent="0.2"/>
    <row r="53949" x14ac:dyDescent="0.2"/>
    <row r="53950" x14ac:dyDescent="0.2"/>
    <row r="53951" x14ac:dyDescent="0.2"/>
    <row r="53952" x14ac:dyDescent="0.2"/>
    <row r="53953" x14ac:dyDescent="0.2"/>
    <row r="53954" x14ac:dyDescent="0.2"/>
    <row r="53955" x14ac:dyDescent="0.2"/>
    <row r="53956" x14ac:dyDescent="0.2"/>
    <row r="53957" x14ac:dyDescent="0.2"/>
    <row r="53958" x14ac:dyDescent="0.2"/>
    <row r="53959" x14ac:dyDescent="0.2"/>
    <row r="53960" x14ac:dyDescent="0.2"/>
    <row r="53961" x14ac:dyDescent="0.2"/>
    <row r="53962" x14ac:dyDescent="0.2"/>
    <row r="53963" x14ac:dyDescent="0.2"/>
    <row r="53964" x14ac:dyDescent="0.2"/>
    <row r="53965" x14ac:dyDescent="0.2"/>
    <row r="53966" x14ac:dyDescent="0.2"/>
    <row r="53967" x14ac:dyDescent="0.2"/>
    <row r="53968" x14ac:dyDescent="0.2"/>
    <row r="53969" x14ac:dyDescent="0.2"/>
    <row r="53970" x14ac:dyDescent="0.2"/>
    <row r="53971" x14ac:dyDescent="0.2"/>
    <row r="53972" x14ac:dyDescent="0.2"/>
    <row r="53973" x14ac:dyDescent="0.2"/>
    <row r="53974" x14ac:dyDescent="0.2"/>
    <row r="53975" x14ac:dyDescent="0.2"/>
    <row r="53976" x14ac:dyDescent="0.2"/>
    <row r="53977" x14ac:dyDescent="0.2"/>
    <row r="53978" x14ac:dyDescent="0.2"/>
    <row r="53979" x14ac:dyDescent="0.2"/>
    <row r="53980" x14ac:dyDescent="0.2"/>
    <row r="53981" x14ac:dyDescent="0.2"/>
    <row r="53982" x14ac:dyDescent="0.2"/>
    <row r="53983" x14ac:dyDescent="0.2"/>
    <row r="53984" x14ac:dyDescent="0.2"/>
    <row r="53985" x14ac:dyDescent="0.2"/>
    <row r="53986" x14ac:dyDescent="0.2"/>
    <row r="53987" x14ac:dyDescent="0.2"/>
    <row r="53988" x14ac:dyDescent="0.2"/>
    <row r="53989" x14ac:dyDescent="0.2"/>
    <row r="53990" x14ac:dyDescent="0.2"/>
    <row r="53991" x14ac:dyDescent="0.2"/>
    <row r="53992" x14ac:dyDescent="0.2"/>
    <row r="53993" x14ac:dyDescent="0.2"/>
    <row r="53994" x14ac:dyDescent="0.2"/>
    <row r="53995" x14ac:dyDescent="0.2"/>
    <row r="53996" x14ac:dyDescent="0.2"/>
    <row r="53997" x14ac:dyDescent="0.2"/>
    <row r="53998" x14ac:dyDescent="0.2"/>
    <row r="53999" x14ac:dyDescent="0.2"/>
    <row r="54000" x14ac:dyDescent="0.2"/>
    <row r="54001" x14ac:dyDescent="0.2"/>
    <row r="54002" x14ac:dyDescent="0.2"/>
    <row r="54003" x14ac:dyDescent="0.2"/>
    <row r="54004" x14ac:dyDescent="0.2"/>
    <row r="54005" x14ac:dyDescent="0.2"/>
    <row r="54006" x14ac:dyDescent="0.2"/>
    <row r="54007" x14ac:dyDescent="0.2"/>
    <row r="54008" x14ac:dyDescent="0.2"/>
    <row r="54009" x14ac:dyDescent="0.2"/>
    <row r="54010" x14ac:dyDescent="0.2"/>
    <row r="54011" x14ac:dyDescent="0.2"/>
    <row r="54012" x14ac:dyDescent="0.2"/>
    <row r="54013" x14ac:dyDescent="0.2"/>
    <row r="54014" x14ac:dyDescent="0.2"/>
    <row r="54015" x14ac:dyDescent="0.2"/>
    <row r="54016" x14ac:dyDescent="0.2"/>
    <row r="54017" x14ac:dyDescent="0.2"/>
    <row r="54018" x14ac:dyDescent="0.2"/>
    <row r="54019" x14ac:dyDescent="0.2"/>
    <row r="54020" x14ac:dyDescent="0.2"/>
    <row r="54021" x14ac:dyDescent="0.2"/>
    <row r="54022" x14ac:dyDescent="0.2"/>
    <row r="54023" x14ac:dyDescent="0.2"/>
    <row r="54024" x14ac:dyDescent="0.2"/>
    <row r="54025" x14ac:dyDescent="0.2"/>
    <row r="54026" x14ac:dyDescent="0.2"/>
    <row r="54027" x14ac:dyDescent="0.2"/>
    <row r="54028" x14ac:dyDescent="0.2"/>
    <row r="54029" x14ac:dyDescent="0.2"/>
    <row r="54030" x14ac:dyDescent="0.2"/>
    <row r="54031" x14ac:dyDescent="0.2"/>
    <row r="54032" x14ac:dyDescent="0.2"/>
    <row r="54033" x14ac:dyDescent="0.2"/>
    <row r="54034" x14ac:dyDescent="0.2"/>
    <row r="54035" x14ac:dyDescent="0.2"/>
    <row r="54036" x14ac:dyDescent="0.2"/>
    <row r="54037" x14ac:dyDescent="0.2"/>
    <row r="54038" x14ac:dyDescent="0.2"/>
    <row r="54039" x14ac:dyDescent="0.2"/>
    <row r="54040" x14ac:dyDescent="0.2"/>
    <row r="54041" x14ac:dyDescent="0.2"/>
    <row r="54042" x14ac:dyDescent="0.2"/>
    <row r="54043" x14ac:dyDescent="0.2"/>
    <row r="54044" x14ac:dyDescent="0.2"/>
    <row r="54045" x14ac:dyDescent="0.2"/>
    <row r="54046" x14ac:dyDescent="0.2"/>
    <row r="54047" x14ac:dyDescent="0.2"/>
    <row r="54048" x14ac:dyDescent="0.2"/>
    <row r="54049" x14ac:dyDescent="0.2"/>
    <row r="54050" x14ac:dyDescent="0.2"/>
    <row r="54051" x14ac:dyDescent="0.2"/>
    <row r="54052" x14ac:dyDescent="0.2"/>
    <row r="54053" x14ac:dyDescent="0.2"/>
    <row r="54054" x14ac:dyDescent="0.2"/>
    <row r="54055" x14ac:dyDescent="0.2"/>
    <row r="54056" x14ac:dyDescent="0.2"/>
    <row r="54057" x14ac:dyDescent="0.2"/>
    <row r="54058" x14ac:dyDescent="0.2"/>
    <row r="54059" x14ac:dyDescent="0.2"/>
    <row r="54060" x14ac:dyDescent="0.2"/>
    <row r="54061" x14ac:dyDescent="0.2"/>
    <row r="54062" x14ac:dyDescent="0.2"/>
    <row r="54063" x14ac:dyDescent="0.2"/>
    <row r="54064" x14ac:dyDescent="0.2"/>
    <row r="54065" x14ac:dyDescent="0.2"/>
    <row r="54066" x14ac:dyDescent="0.2"/>
    <row r="54067" x14ac:dyDescent="0.2"/>
    <row r="54068" x14ac:dyDescent="0.2"/>
    <row r="54069" x14ac:dyDescent="0.2"/>
    <row r="54070" x14ac:dyDescent="0.2"/>
    <row r="54071" x14ac:dyDescent="0.2"/>
    <row r="54072" x14ac:dyDescent="0.2"/>
    <row r="54073" x14ac:dyDescent="0.2"/>
    <row r="54074" x14ac:dyDescent="0.2"/>
    <row r="54075" x14ac:dyDescent="0.2"/>
    <row r="54076" x14ac:dyDescent="0.2"/>
    <row r="54077" x14ac:dyDescent="0.2"/>
    <row r="54078" x14ac:dyDescent="0.2"/>
    <row r="54079" x14ac:dyDescent="0.2"/>
    <row r="54080" x14ac:dyDescent="0.2"/>
    <row r="54081" x14ac:dyDescent="0.2"/>
    <row r="54082" x14ac:dyDescent="0.2"/>
    <row r="54083" x14ac:dyDescent="0.2"/>
    <row r="54084" x14ac:dyDescent="0.2"/>
    <row r="54085" x14ac:dyDescent="0.2"/>
    <row r="54086" x14ac:dyDescent="0.2"/>
    <row r="54087" x14ac:dyDescent="0.2"/>
    <row r="54088" x14ac:dyDescent="0.2"/>
    <row r="54089" x14ac:dyDescent="0.2"/>
    <row r="54090" x14ac:dyDescent="0.2"/>
    <row r="54091" x14ac:dyDescent="0.2"/>
    <row r="54092" x14ac:dyDescent="0.2"/>
    <row r="54093" x14ac:dyDescent="0.2"/>
    <row r="54094" x14ac:dyDescent="0.2"/>
    <row r="54095" x14ac:dyDescent="0.2"/>
    <row r="54096" x14ac:dyDescent="0.2"/>
    <row r="54097" x14ac:dyDescent="0.2"/>
    <row r="54098" x14ac:dyDescent="0.2"/>
    <row r="54099" x14ac:dyDescent="0.2"/>
    <row r="54100" x14ac:dyDescent="0.2"/>
    <row r="54101" x14ac:dyDescent="0.2"/>
    <row r="54102" x14ac:dyDescent="0.2"/>
    <row r="54103" x14ac:dyDescent="0.2"/>
    <row r="54104" x14ac:dyDescent="0.2"/>
    <row r="54105" x14ac:dyDescent="0.2"/>
    <row r="54106" x14ac:dyDescent="0.2"/>
    <row r="54107" x14ac:dyDescent="0.2"/>
    <row r="54108" x14ac:dyDescent="0.2"/>
    <row r="54109" x14ac:dyDescent="0.2"/>
    <row r="54110" x14ac:dyDescent="0.2"/>
    <row r="54111" x14ac:dyDescent="0.2"/>
    <row r="54112" x14ac:dyDescent="0.2"/>
    <row r="54113" x14ac:dyDescent="0.2"/>
    <row r="54114" x14ac:dyDescent="0.2"/>
    <row r="54115" x14ac:dyDescent="0.2"/>
    <row r="54116" x14ac:dyDescent="0.2"/>
    <row r="54117" x14ac:dyDescent="0.2"/>
    <row r="54118" x14ac:dyDescent="0.2"/>
    <row r="54119" x14ac:dyDescent="0.2"/>
    <row r="54120" x14ac:dyDescent="0.2"/>
    <row r="54121" x14ac:dyDescent="0.2"/>
    <row r="54122" x14ac:dyDescent="0.2"/>
    <row r="54123" x14ac:dyDescent="0.2"/>
    <row r="54124" x14ac:dyDescent="0.2"/>
    <row r="54125" x14ac:dyDescent="0.2"/>
    <row r="54126" x14ac:dyDescent="0.2"/>
    <row r="54127" x14ac:dyDescent="0.2"/>
    <row r="54128" x14ac:dyDescent="0.2"/>
    <row r="54129" x14ac:dyDescent="0.2"/>
    <row r="54130" x14ac:dyDescent="0.2"/>
    <row r="54131" x14ac:dyDescent="0.2"/>
    <row r="54132" x14ac:dyDescent="0.2"/>
    <row r="54133" x14ac:dyDescent="0.2"/>
    <row r="54134" x14ac:dyDescent="0.2"/>
    <row r="54135" x14ac:dyDescent="0.2"/>
    <row r="54136" x14ac:dyDescent="0.2"/>
    <row r="54137" x14ac:dyDescent="0.2"/>
    <row r="54138" x14ac:dyDescent="0.2"/>
    <row r="54139" x14ac:dyDescent="0.2"/>
    <row r="54140" x14ac:dyDescent="0.2"/>
    <row r="54141" x14ac:dyDescent="0.2"/>
    <row r="54142" x14ac:dyDescent="0.2"/>
    <row r="54143" x14ac:dyDescent="0.2"/>
    <row r="54144" x14ac:dyDescent="0.2"/>
    <row r="54145" x14ac:dyDescent="0.2"/>
    <row r="54146" x14ac:dyDescent="0.2"/>
    <row r="54147" x14ac:dyDescent="0.2"/>
    <row r="54148" x14ac:dyDescent="0.2"/>
    <row r="54149" x14ac:dyDescent="0.2"/>
    <row r="54150" x14ac:dyDescent="0.2"/>
    <row r="54151" x14ac:dyDescent="0.2"/>
    <row r="54152" x14ac:dyDescent="0.2"/>
    <row r="54153" x14ac:dyDescent="0.2"/>
    <row r="54154" x14ac:dyDescent="0.2"/>
    <row r="54155" x14ac:dyDescent="0.2"/>
    <row r="54156" x14ac:dyDescent="0.2"/>
    <row r="54157" x14ac:dyDescent="0.2"/>
    <row r="54158" x14ac:dyDescent="0.2"/>
    <row r="54159" x14ac:dyDescent="0.2"/>
    <row r="54160" x14ac:dyDescent="0.2"/>
    <row r="54161" x14ac:dyDescent="0.2"/>
    <row r="54162" x14ac:dyDescent="0.2"/>
    <row r="54163" x14ac:dyDescent="0.2"/>
    <row r="54164" x14ac:dyDescent="0.2"/>
    <row r="54165" x14ac:dyDescent="0.2"/>
    <row r="54166" x14ac:dyDescent="0.2"/>
    <row r="54167" x14ac:dyDescent="0.2"/>
    <row r="54168" x14ac:dyDescent="0.2"/>
    <row r="54169" x14ac:dyDescent="0.2"/>
    <row r="54170" x14ac:dyDescent="0.2"/>
    <row r="54171" x14ac:dyDescent="0.2"/>
    <row r="54172" x14ac:dyDescent="0.2"/>
    <row r="54173" x14ac:dyDescent="0.2"/>
    <row r="54174" x14ac:dyDescent="0.2"/>
    <row r="54175" x14ac:dyDescent="0.2"/>
    <row r="54176" x14ac:dyDescent="0.2"/>
    <row r="54177" x14ac:dyDescent="0.2"/>
    <row r="54178" x14ac:dyDescent="0.2"/>
    <row r="54179" x14ac:dyDescent="0.2"/>
    <row r="54180" x14ac:dyDescent="0.2"/>
    <row r="54181" x14ac:dyDescent="0.2"/>
    <row r="54182" x14ac:dyDescent="0.2"/>
    <row r="54183" x14ac:dyDescent="0.2"/>
    <row r="54184" x14ac:dyDescent="0.2"/>
    <row r="54185" x14ac:dyDescent="0.2"/>
    <row r="54186" x14ac:dyDescent="0.2"/>
    <row r="54187" x14ac:dyDescent="0.2"/>
    <row r="54188" x14ac:dyDescent="0.2"/>
    <row r="54189" x14ac:dyDescent="0.2"/>
    <row r="54190" x14ac:dyDescent="0.2"/>
    <row r="54191" x14ac:dyDescent="0.2"/>
    <row r="54192" x14ac:dyDescent="0.2"/>
    <row r="54193" x14ac:dyDescent="0.2"/>
    <row r="54194" x14ac:dyDescent="0.2"/>
    <row r="54195" x14ac:dyDescent="0.2"/>
    <row r="54196" x14ac:dyDescent="0.2"/>
    <row r="54197" x14ac:dyDescent="0.2"/>
    <row r="54198" x14ac:dyDescent="0.2"/>
    <row r="54199" x14ac:dyDescent="0.2"/>
    <row r="54200" x14ac:dyDescent="0.2"/>
    <row r="54201" x14ac:dyDescent="0.2"/>
    <row r="54202" x14ac:dyDescent="0.2"/>
    <row r="54203" x14ac:dyDescent="0.2"/>
    <row r="54204" x14ac:dyDescent="0.2"/>
    <row r="54205" x14ac:dyDescent="0.2"/>
    <row r="54206" x14ac:dyDescent="0.2"/>
    <row r="54207" x14ac:dyDescent="0.2"/>
    <row r="54208" x14ac:dyDescent="0.2"/>
    <row r="54209" x14ac:dyDescent="0.2"/>
    <row r="54210" x14ac:dyDescent="0.2"/>
    <row r="54211" x14ac:dyDescent="0.2"/>
    <row r="54212" x14ac:dyDescent="0.2"/>
    <row r="54213" x14ac:dyDescent="0.2"/>
    <row r="54214" x14ac:dyDescent="0.2"/>
    <row r="54215" x14ac:dyDescent="0.2"/>
    <row r="54216" x14ac:dyDescent="0.2"/>
    <row r="54217" x14ac:dyDescent="0.2"/>
    <row r="54218" x14ac:dyDescent="0.2"/>
    <row r="54219" x14ac:dyDescent="0.2"/>
    <row r="54220" x14ac:dyDescent="0.2"/>
    <row r="54221" x14ac:dyDescent="0.2"/>
    <row r="54222" x14ac:dyDescent="0.2"/>
    <row r="54223" x14ac:dyDescent="0.2"/>
    <row r="54224" x14ac:dyDescent="0.2"/>
    <row r="54225" x14ac:dyDescent="0.2"/>
    <row r="54226" x14ac:dyDescent="0.2"/>
    <row r="54227" x14ac:dyDescent="0.2"/>
    <row r="54228" x14ac:dyDescent="0.2"/>
    <row r="54229" x14ac:dyDescent="0.2"/>
    <row r="54230" x14ac:dyDescent="0.2"/>
    <row r="54231" x14ac:dyDescent="0.2"/>
    <row r="54232" x14ac:dyDescent="0.2"/>
    <row r="54233" x14ac:dyDescent="0.2"/>
    <row r="54234" x14ac:dyDescent="0.2"/>
    <row r="54235" x14ac:dyDescent="0.2"/>
    <row r="54236" x14ac:dyDescent="0.2"/>
    <row r="54237" x14ac:dyDescent="0.2"/>
    <row r="54238" x14ac:dyDescent="0.2"/>
    <row r="54239" x14ac:dyDescent="0.2"/>
    <row r="54240" x14ac:dyDescent="0.2"/>
    <row r="54241" x14ac:dyDescent="0.2"/>
    <row r="54242" x14ac:dyDescent="0.2"/>
    <row r="54243" x14ac:dyDescent="0.2"/>
    <row r="54244" x14ac:dyDescent="0.2"/>
    <row r="54245" x14ac:dyDescent="0.2"/>
    <row r="54246" x14ac:dyDescent="0.2"/>
    <row r="54247" x14ac:dyDescent="0.2"/>
    <row r="54248" x14ac:dyDescent="0.2"/>
    <row r="54249" x14ac:dyDescent="0.2"/>
    <row r="54250" x14ac:dyDescent="0.2"/>
    <row r="54251" x14ac:dyDescent="0.2"/>
    <row r="54252" x14ac:dyDescent="0.2"/>
    <row r="54253" x14ac:dyDescent="0.2"/>
    <row r="54254" x14ac:dyDescent="0.2"/>
    <row r="54255" x14ac:dyDescent="0.2"/>
    <row r="54256" x14ac:dyDescent="0.2"/>
    <row r="54257" x14ac:dyDescent="0.2"/>
    <row r="54258" x14ac:dyDescent="0.2"/>
    <row r="54259" x14ac:dyDescent="0.2"/>
    <row r="54260" x14ac:dyDescent="0.2"/>
    <row r="54261" x14ac:dyDescent="0.2"/>
    <row r="54262" x14ac:dyDescent="0.2"/>
    <row r="54263" x14ac:dyDescent="0.2"/>
    <row r="54264" x14ac:dyDescent="0.2"/>
    <row r="54265" x14ac:dyDescent="0.2"/>
    <row r="54266" x14ac:dyDescent="0.2"/>
    <row r="54267" x14ac:dyDescent="0.2"/>
    <row r="54268" x14ac:dyDescent="0.2"/>
    <row r="54269" x14ac:dyDescent="0.2"/>
    <row r="54270" x14ac:dyDescent="0.2"/>
    <row r="54271" x14ac:dyDescent="0.2"/>
    <row r="54272" x14ac:dyDescent="0.2"/>
    <row r="54273" x14ac:dyDescent="0.2"/>
    <row r="54274" x14ac:dyDescent="0.2"/>
    <row r="54275" x14ac:dyDescent="0.2"/>
    <row r="54276" x14ac:dyDescent="0.2"/>
    <row r="54277" x14ac:dyDescent="0.2"/>
    <row r="54278" x14ac:dyDescent="0.2"/>
    <row r="54279" x14ac:dyDescent="0.2"/>
    <row r="54280" x14ac:dyDescent="0.2"/>
    <row r="54281" x14ac:dyDescent="0.2"/>
    <row r="54282" x14ac:dyDescent="0.2"/>
    <row r="54283" x14ac:dyDescent="0.2"/>
    <row r="54284" x14ac:dyDescent="0.2"/>
    <row r="54285" x14ac:dyDescent="0.2"/>
    <row r="54286" x14ac:dyDescent="0.2"/>
    <row r="54287" x14ac:dyDescent="0.2"/>
    <row r="54288" x14ac:dyDescent="0.2"/>
    <row r="54289" x14ac:dyDescent="0.2"/>
    <row r="54290" x14ac:dyDescent="0.2"/>
    <row r="54291" x14ac:dyDescent="0.2"/>
    <row r="54292" x14ac:dyDescent="0.2"/>
    <row r="54293" x14ac:dyDescent="0.2"/>
    <row r="54294" x14ac:dyDescent="0.2"/>
    <row r="54295" x14ac:dyDescent="0.2"/>
    <row r="54296" x14ac:dyDescent="0.2"/>
    <row r="54297" x14ac:dyDescent="0.2"/>
    <row r="54298" x14ac:dyDescent="0.2"/>
    <row r="54299" x14ac:dyDescent="0.2"/>
    <row r="54300" x14ac:dyDescent="0.2"/>
    <row r="54301" x14ac:dyDescent="0.2"/>
    <row r="54302" x14ac:dyDescent="0.2"/>
    <row r="54303" x14ac:dyDescent="0.2"/>
    <row r="54304" x14ac:dyDescent="0.2"/>
    <row r="54305" x14ac:dyDescent="0.2"/>
    <row r="54306" x14ac:dyDescent="0.2"/>
    <row r="54307" x14ac:dyDescent="0.2"/>
    <row r="54308" x14ac:dyDescent="0.2"/>
    <row r="54309" x14ac:dyDescent="0.2"/>
    <row r="54310" x14ac:dyDescent="0.2"/>
    <row r="54311" x14ac:dyDescent="0.2"/>
    <row r="54312" x14ac:dyDescent="0.2"/>
    <row r="54313" x14ac:dyDescent="0.2"/>
    <row r="54314" x14ac:dyDescent="0.2"/>
    <row r="54315" x14ac:dyDescent="0.2"/>
    <row r="54316" x14ac:dyDescent="0.2"/>
    <row r="54317" x14ac:dyDescent="0.2"/>
    <row r="54318" x14ac:dyDescent="0.2"/>
    <row r="54319" x14ac:dyDescent="0.2"/>
    <row r="54320" x14ac:dyDescent="0.2"/>
    <row r="54321" x14ac:dyDescent="0.2"/>
    <row r="54322" x14ac:dyDescent="0.2"/>
    <row r="54323" x14ac:dyDescent="0.2"/>
    <row r="54324" x14ac:dyDescent="0.2"/>
    <row r="54325" x14ac:dyDescent="0.2"/>
    <row r="54326" x14ac:dyDescent="0.2"/>
    <row r="54327" x14ac:dyDescent="0.2"/>
    <row r="54328" x14ac:dyDescent="0.2"/>
    <row r="54329" x14ac:dyDescent="0.2"/>
    <row r="54330" x14ac:dyDescent="0.2"/>
    <row r="54331" x14ac:dyDescent="0.2"/>
    <row r="54332" x14ac:dyDescent="0.2"/>
    <row r="54333" x14ac:dyDescent="0.2"/>
    <row r="54334" x14ac:dyDescent="0.2"/>
    <row r="54335" x14ac:dyDescent="0.2"/>
    <row r="54336" x14ac:dyDescent="0.2"/>
    <row r="54337" x14ac:dyDescent="0.2"/>
    <row r="54338" x14ac:dyDescent="0.2"/>
    <row r="54339" x14ac:dyDescent="0.2"/>
    <row r="54340" x14ac:dyDescent="0.2"/>
    <row r="54341" x14ac:dyDescent="0.2"/>
    <row r="54342" x14ac:dyDescent="0.2"/>
    <row r="54343" x14ac:dyDescent="0.2"/>
    <row r="54344" x14ac:dyDescent="0.2"/>
    <row r="54345" x14ac:dyDescent="0.2"/>
    <row r="54346" x14ac:dyDescent="0.2"/>
    <row r="54347" x14ac:dyDescent="0.2"/>
    <row r="54348" x14ac:dyDescent="0.2"/>
    <row r="54349" x14ac:dyDescent="0.2"/>
    <row r="54350" x14ac:dyDescent="0.2"/>
    <row r="54351" x14ac:dyDescent="0.2"/>
    <row r="54352" x14ac:dyDescent="0.2"/>
    <row r="54353" x14ac:dyDescent="0.2"/>
    <row r="54354" x14ac:dyDescent="0.2"/>
    <row r="54355" x14ac:dyDescent="0.2"/>
    <row r="54356" x14ac:dyDescent="0.2"/>
    <row r="54357" x14ac:dyDescent="0.2"/>
    <row r="54358" x14ac:dyDescent="0.2"/>
    <row r="54359" x14ac:dyDescent="0.2"/>
    <row r="54360" x14ac:dyDescent="0.2"/>
    <row r="54361" x14ac:dyDescent="0.2"/>
    <row r="54362" x14ac:dyDescent="0.2"/>
    <row r="54363" x14ac:dyDescent="0.2"/>
    <row r="54364" x14ac:dyDescent="0.2"/>
    <row r="54365" x14ac:dyDescent="0.2"/>
    <row r="54366" x14ac:dyDescent="0.2"/>
    <row r="54367" x14ac:dyDescent="0.2"/>
    <row r="54368" x14ac:dyDescent="0.2"/>
    <row r="54369" x14ac:dyDescent="0.2"/>
    <row r="54370" x14ac:dyDescent="0.2"/>
    <row r="54371" x14ac:dyDescent="0.2"/>
    <row r="54372" x14ac:dyDescent="0.2"/>
    <row r="54373" x14ac:dyDescent="0.2"/>
    <row r="54374" x14ac:dyDescent="0.2"/>
    <row r="54375" x14ac:dyDescent="0.2"/>
    <row r="54376" x14ac:dyDescent="0.2"/>
    <row r="54377" x14ac:dyDescent="0.2"/>
    <row r="54378" x14ac:dyDescent="0.2"/>
    <row r="54379" x14ac:dyDescent="0.2"/>
    <row r="54380" x14ac:dyDescent="0.2"/>
    <row r="54381" x14ac:dyDescent="0.2"/>
    <row r="54382" x14ac:dyDescent="0.2"/>
    <row r="54383" x14ac:dyDescent="0.2"/>
    <row r="54384" x14ac:dyDescent="0.2"/>
    <row r="54385" x14ac:dyDescent="0.2"/>
    <row r="54386" x14ac:dyDescent="0.2"/>
    <row r="54387" x14ac:dyDescent="0.2"/>
    <row r="54388" x14ac:dyDescent="0.2"/>
    <row r="54389" x14ac:dyDescent="0.2"/>
    <row r="54390" x14ac:dyDescent="0.2"/>
    <row r="54391" x14ac:dyDescent="0.2"/>
    <row r="54392" x14ac:dyDescent="0.2"/>
    <row r="54393" x14ac:dyDescent="0.2"/>
    <row r="54394" x14ac:dyDescent="0.2"/>
    <row r="54395" x14ac:dyDescent="0.2"/>
    <row r="54396" x14ac:dyDescent="0.2"/>
    <row r="54397" x14ac:dyDescent="0.2"/>
    <row r="54398" x14ac:dyDescent="0.2"/>
    <row r="54399" x14ac:dyDescent="0.2"/>
    <row r="54400" x14ac:dyDescent="0.2"/>
    <row r="54401" x14ac:dyDescent="0.2"/>
    <row r="54402" x14ac:dyDescent="0.2"/>
    <row r="54403" x14ac:dyDescent="0.2"/>
    <row r="54404" x14ac:dyDescent="0.2"/>
    <row r="54405" x14ac:dyDescent="0.2"/>
    <row r="54406" x14ac:dyDescent="0.2"/>
    <row r="54407" x14ac:dyDescent="0.2"/>
    <row r="54408" x14ac:dyDescent="0.2"/>
    <row r="54409" x14ac:dyDescent="0.2"/>
    <row r="54410" x14ac:dyDescent="0.2"/>
    <row r="54411" x14ac:dyDescent="0.2"/>
    <row r="54412" x14ac:dyDescent="0.2"/>
    <row r="54413" x14ac:dyDescent="0.2"/>
    <row r="54414" x14ac:dyDescent="0.2"/>
    <row r="54415" x14ac:dyDescent="0.2"/>
    <row r="54416" x14ac:dyDescent="0.2"/>
    <row r="54417" x14ac:dyDescent="0.2"/>
    <row r="54418" x14ac:dyDescent="0.2"/>
    <row r="54419" x14ac:dyDescent="0.2"/>
    <row r="54420" x14ac:dyDescent="0.2"/>
    <row r="54421" x14ac:dyDescent="0.2"/>
    <row r="54422" x14ac:dyDescent="0.2"/>
    <row r="54423" x14ac:dyDescent="0.2"/>
    <row r="54424" x14ac:dyDescent="0.2"/>
    <row r="54425" x14ac:dyDescent="0.2"/>
    <row r="54426" x14ac:dyDescent="0.2"/>
    <row r="54427" x14ac:dyDescent="0.2"/>
    <row r="54428" x14ac:dyDescent="0.2"/>
    <row r="54429" x14ac:dyDescent="0.2"/>
    <row r="54430" x14ac:dyDescent="0.2"/>
    <row r="54431" x14ac:dyDescent="0.2"/>
    <row r="54432" x14ac:dyDescent="0.2"/>
    <row r="54433" x14ac:dyDescent="0.2"/>
    <row r="54434" x14ac:dyDescent="0.2"/>
    <row r="54435" x14ac:dyDescent="0.2"/>
    <row r="54436" x14ac:dyDescent="0.2"/>
    <row r="54437" x14ac:dyDescent="0.2"/>
    <row r="54438" x14ac:dyDescent="0.2"/>
    <row r="54439" x14ac:dyDescent="0.2"/>
    <row r="54440" x14ac:dyDescent="0.2"/>
    <row r="54441" x14ac:dyDescent="0.2"/>
    <row r="54442" x14ac:dyDescent="0.2"/>
    <row r="54443" x14ac:dyDescent="0.2"/>
    <row r="54444" x14ac:dyDescent="0.2"/>
    <row r="54445" x14ac:dyDescent="0.2"/>
    <row r="54446" x14ac:dyDescent="0.2"/>
    <row r="54447" x14ac:dyDescent="0.2"/>
    <row r="54448" x14ac:dyDescent="0.2"/>
    <row r="54449" x14ac:dyDescent="0.2"/>
    <row r="54450" x14ac:dyDescent="0.2"/>
    <row r="54451" x14ac:dyDescent="0.2"/>
    <row r="54452" x14ac:dyDescent="0.2"/>
    <row r="54453" x14ac:dyDescent="0.2"/>
    <row r="54454" x14ac:dyDescent="0.2"/>
    <row r="54455" x14ac:dyDescent="0.2"/>
    <row r="54456" x14ac:dyDescent="0.2"/>
    <row r="54457" x14ac:dyDescent="0.2"/>
    <row r="54458" x14ac:dyDescent="0.2"/>
    <row r="54459" x14ac:dyDescent="0.2"/>
    <row r="54460" x14ac:dyDescent="0.2"/>
    <row r="54461" x14ac:dyDescent="0.2"/>
    <row r="54462" x14ac:dyDescent="0.2"/>
    <row r="54463" x14ac:dyDescent="0.2"/>
    <row r="54464" x14ac:dyDescent="0.2"/>
    <row r="54465" x14ac:dyDescent="0.2"/>
    <row r="54466" x14ac:dyDescent="0.2"/>
    <row r="54467" x14ac:dyDescent="0.2"/>
    <row r="54468" x14ac:dyDescent="0.2"/>
    <row r="54469" x14ac:dyDescent="0.2"/>
    <row r="54470" x14ac:dyDescent="0.2"/>
    <row r="54471" x14ac:dyDescent="0.2"/>
    <row r="54472" x14ac:dyDescent="0.2"/>
    <row r="54473" x14ac:dyDescent="0.2"/>
    <row r="54474" x14ac:dyDescent="0.2"/>
    <row r="54475" x14ac:dyDescent="0.2"/>
    <row r="54476" x14ac:dyDescent="0.2"/>
    <row r="54477" x14ac:dyDescent="0.2"/>
    <row r="54478" x14ac:dyDescent="0.2"/>
    <row r="54479" x14ac:dyDescent="0.2"/>
    <row r="54480" x14ac:dyDescent="0.2"/>
    <row r="54481" x14ac:dyDescent="0.2"/>
    <row r="54482" x14ac:dyDescent="0.2"/>
    <row r="54483" x14ac:dyDescent="0.2"/>
    <row r="54484" x14ac:dyDescent="0.2"/>
    <row r="54485" x14ac:dyDescent="0.2"/>
    <row r="54486" x14ac:dyDescent="0.2"/>
    <row r="54487" x14ac:dyDescent="0.2"/>
    <row r="54488" x14ac:dyDescent="0.2"/>
    <row r="54489" x14ac:dyDescent="0.2"/>
    <row r="54490" x14ac:dyDescent="0.2"/>
    <row r="54491" x14ac:dyDescent="0.2"/>
    <row r="54492" x14ac:dyDescent="0.2"/>
    <row r="54493" x14ac:dyDescent="0.2"/>
    <row r="54494" x14ac:dyDescent="0.2"/>
    <row r="54495" x14ac:dyDescent="0.2"/>
    <row r="54496" x14ac:dyDescent="0.2"/>
    <row r="54497" x14ac:dyDescent="0.2"/>
    <row r="54498" x14ac:dyDescent="0.2"/>
    <row r="54499" x14ac:dyDescent="0.2"/>
    <row r="54500" x14ac:dyDescent="0.2"/>
    <row r="54501" x14ac:dyDescent="0.2"/>
    <row r="54502" x14ac:dyDescent="0.2"/>
    <row r="54503" x14ac:dyDescent="0.2"/>
    <row r="54504" x14ac:dyDescent="0.2"/>
    <row r="54505" x14ac:dyDescent="0.2"/>
    <row r="54506" x14ac:dyDescent="0.2"/>
    <row r="54507" x14ac:dyDescent="0.2"/>
    <row r="54508" x14ac:dyDescent="0.2"/>
    <row r="54509" x14ac:dyDescent="0.2"/>
    <row r="54510" x14ac:dyDescent="0.2"/>
    <row r="54511" x14ac:dyDescent="0.2"/>
    <row r="54512" x14ac:dyDescent="0.2"/>
    <row r="54513" x14ac:dyDescent="0.2"/>
    <row r="54514" x14ac:dyDescent="0.2"/>
    <row r="54515" x14ac:dyDescent="0.2"/>
    <row r="54516" x14ac:dyDescent="0.2"/>
    <row r="54517" x14ac:dyDescent="0.2"/>
    <row r="54518" x14ac:dyDescent="0.2"/>
    <row r="54519" x14ac:dyDescent="0.2"/>
    <row r="54520" x14ac:dyDescent="0.2"/>
    <row r="54521" x14ac:dyDescent="0.2"/>
    <row r="54522" x14ac:dyDescent="0.2"/>
    <row r="54523" x14ac:dyDescent="0.2"/>
    <row r="54524" x14ac:dyDescent="0.2"/>
    <row r="54525" x14ac:dyDescent="0.2"/>
    <row r="54526" x14ac:dyDescent="0.2"/>
    <row r="54527" x14ac:dyDescent="0.2"/>
    <row r="54528" x14ac:dyDescent="0.2"/>
    <row r="54529" x14ac:dyDescent="0.2"/>
    <row r="54530" x14ac:dyDescent="0.2"/>
    <row r="54531" x14ac:dyDescent="0.2"/>
    <row r="54532" x14ac:dyDescent="0.2"/>
    <row r="54533" x14ac:dyDescent="0.2"/>
    <row r="54534" x14ac:dyDescent="0.2"/>
    <row r="54535" x14ac:dyDescent="0.2"/>
    <row r="54536" x14ac:dyDescent="0.2"/>
    <row r="54537" x14ac:dyDescent="0.2"/>
    <row r="54538" x14ac:dyDescent="0.2"/>
    <row r="54539" x14ac:dyDescent="0.2"/>
    <row r="54540" x14ac:dyDescent="0.2"/>
    <row r="54541" x14ac:dyDescent="0.2"/>
    <row r="54542" x14ac:dyDescent="0.2"/>
    <row r="54543" x14ac:dyDescent="0.2"/>
    <row r="54544" x14ac:dyDescent="0.2"/>
    <row r="54545" x14ac:dyDescent="0.2"/>
    <row r="54546" x14ac:dyDescent="0.2"/>
    <row r="54547" x14ac:dyDescent="0.2"/>
    <row r="54548" x14ac:dyDescent="0.2"/>
    <row r="54549" x14ac:dyDescent="0.2"/>
    <row r="54550" x14ac:dyDescent="0.2"/>
    <row r="54551" x14ac:dyDescent="0.2"/>
    <row r="54552" x14ac:dyDescent="0.2"/>
    <row r="54553" x14ac:dyDescent="0.2"/>
    <row r="54554" x14ac:dyDescent="0.2"/>
    <row r="54555" x14ac:dyDescent="0.2"/>
    <row r="54556" x14ac:dyDescent="0.2"/>
    <row r="54557" x14ac:dyDescent="0.2"/>
    <row r="54558" x14ac:dyDescent="0.2"/>
    <row r="54559" x14ac:dyDescent="0.2"/>
    <row r="54560" x14ac:dyDescent="0.2"/>
    <row r="54561" x14ac:dyDescent="0.2"/>
    <row r="54562" x14ac:dyDescent="0.2"/>
    <row r="54563" x14ac:dyDescent="0.2"/>
    <row r="54564" x14ac:dyDescent="0.2"/>
    <row r="54565" x14ac:dyDescent="0.2"/>
    <row r="54566" x14ac:dyDescent="0.2"/>
    <row r="54567" x14ac:dyDescent="0.2"/>
    <row r="54568" x14ac:dyDescent="0.2"/>
    <row r="54569" x14ac:dyDescent="0.2"/>
    <row r="54570" x14ac:dyDescent="0.2"/>
    <row r="54571" x14ac:dyDescent="0.2"/>
    <row r="54572" x14ac:dyDescent="0.2"/>
    <row r="54573" x14ac:dyDescent="0.2"/>
    <row r="54574" x14ac:dyDescent="0.2"/>
    <row r="54575" x14ac:dyDescent="0.2"/>
    <row r="54576" x14ac:dyDescent="0.2"/>
    <row r="54577" x14ac:dyDescent="0.2"/>
    <row r="54578" x14ac:dyDescent="0.2"/>
    <row r="54579" x14ac:dyDescent="0.2"/>
    <row r="54580" x14ac:dyDescent="0.2"/>
    <row r="54581" x14ac:dyDescent="0.2"/>
    <row r="54582" x14ac:dyDescent="0.2"/>
    <row r="54583" x14ac:dyDescent="0.2"/>
    <row r="54584" x14ac:dyDescent="0.2"/>
    <row r="54585" x14ac:dyDescent="0.2"/>
    <row r="54586" x14ac:dyDescent="0.2"/>
    <row r="54587" x14ac:dyDescent="0.2"/>
    <row r="54588" x14ac:dyDescent="0.2"/>
    <row r="54589" x14ac:dyDescent="0.2"/>
    <row r="54590" x14ac:dyDescent="0.2"/>
    <row r="54591" x14ac:dyDescent="0.2"/>
    <row r="54592" x14ac:dyDescent="0.2"/>
    <row r="54593" x14ac:dyDescent="0.2"/>
    <row r="54594" x14ac:dyDescent="0.2"/>
    <row r="54595" x14ac:dyDescent="0.2"/>
    <row r="54596" x14ac:dyDescent="0.2"/>
    <row r="54597" x14ac:dyDescent="0.2"/>
    <row r="54598" x14ac:dyDescent="0.2"/>
    <row r="54599" x14ac:dyDescent="0.2"/>
    <row r="54600" x14ac:dyDescent="0.2"/>
    <row r="54601" x14ac:dyDescent="0.2"/>
    <row r="54602" x14ac:dyDescent="0.2"/>
    <row r="54603" x14ac:dyDescent="0.2"/>
    <row r="54604" x14ac:dyDescent="0.2"/>
    <row r="54605" x14ac:dyDescent="0.2"/>
    <row r="54606" x14ac:dyDescent="0.2"/>
    <row r="54607" x14ac:dyDescent="0.2"/>
    <row r="54608" x14ac:dyDescent="0.2"/>
    <row r="54609" x14ac:dyDescent="0.2"/>
    <row r="54610" x14ac:dyDescent="0.2"/>
    <row r="54611" x14ac:dyDescent="0.2"/>
    <row r="54612" x14ac:dyDescent="0.2"/>
    <row r="54613" x14ac:dyDescent="0.2"/>
    <row r="54614" x14ac:dyDescent="0.2"/>
    <row r="54615" x14ac:dyDescent="0.2"/>
    <row r="54616" x14ac:dyDescent="0.2"/>
    <row r="54617" x14ac:dyDescent="0.2"/>
    <row r="54618" x14ac:dyDescent="0.2"/>
    <row r="54619" x14ac:dyDescent="0.2"/>
    <row r="54620" x14ac:dyDescent="0.2"/>
    <row r="54621" x14ac:dyDescent="0.2"/>
    <row r="54622" x14ac:dyDescent="0.2"/>
    <row r="54623" x14ac:dyDescent="0.2"/>
    <row r="54624" x14ac:dyDescent="0.2"/>
    <row r="54625" x14ac:dyDescent="0.2"/>
    <row r="54626" x14ac:dyDescent="0.2"/>
    <row r="54627" x14ac:dyDescent="0.2"/>
    <row r="54628" x14ac:dyDescent="0.2"/>
    <row r="54629" x14ac:dyDescent="0.2"/>
    <row r="54630" x14ac:dyDescent="0.2"/>
    <row r="54631" x14ac:dyDescent="0.2"/>
    <row r="54632" x14ac:dyDescent="0.2"/>
    <row r="54633" x14ac:dyDescent="0.2"/>
    <row r="54634" x14ac:dyDescent="0.2"/>
    <row r="54635" x14ac:dyDescent="0.2"/>
    <row r="54636" x14ac:dyDescent="0.2"/>
    <row r="54637" x14ac:dyDescent="0.2"/>
    <row r="54638" x14ac:dyDescent="0.2"/>
    <row r="54639" x14ac:dyDescent="0.2"/>
    <row r="54640" x14ac:dyDescent="0.2"/>
    <row r="54641" x14ac:dyDescent="0.2"/>
    <row r="54642" x14ac:dyDescent="0.2"/>
    <row r="54643" x14ac:dyDescent="0.2"/>
    <row r="54644" x14ac:dyDescent="0.2"/>
    <row r="54645" x14ac:dyDescent="0.2"/>
    <row r="54646" x14ac:dyDescent="0.2"/>
    <row r="54647" x14ac:dyDescent="0.2"/>
    <row r="54648" x14ac:dyDescent="0.2"/>
    <row r="54649" x14ac:dyDescent="0.2"/>
    <row r="54650" x14ac:dyDescent="0.2"/>
    <row r="54651" x14ac:dyDescent="0.2"/>
    <row r="54652" x14ac:dyDescent="0.2"/>
    <row r="54653" x14ac:dyDescent="0.2"/>
    <row r="54654" x14ac:dyDescent="0.2"/>
    <row r="54655" x14ac:dyDescent="0.2"/>
    <row r="54656" x14ac:dyDescent="0.2"/>
    <row r="54657" x14ac:dyDescent="0.2"/>
    <row r="54658" x14ac:dyDescent="0.2"/>
    <row r="54659" x14ac:dyDescent="0.2"/>
    <row r="54660" x14ac:dyDescent="0.2"/>
    <row r="54661" x14ac:dyDescent="0.2"/>
    <row r="54662" x14ac:dyDescent="0.2"/>
    <row r="54663" x14ac:dyDescent="0.2"/>
    <row r="54664" x14ac:dyDescent="0.2"/>
    <row r="54665" x14ac:dyDescent="0.2"/>
    <row r="54666" x14ac:dyDescent="0.2"/>
    <row r="54667" x14ac:dyDescent="0.2"/>
    <row r="54668" x14ac:dyDescent="0.2"/>
    <row r="54669" x14ac:dyDescent="0.2"/>
    <row r="54670" x14ac:dyDescent="0.2"/>
    <row r="54671" x14ac:dyDescent="0.2"/>
    <row r="54672" x14ac:dyDescent="0.2"/>
    <row r="54673" x14ac:dyDescent="0.2"/>
    <row r="54674" x14ac:dyDescent="0.2"/>
    <row r="54675" x14ac:dyDescent="0.2"/>
    <row r="54676" x14ac:dyDescent="0.2"/>
    <row r="54677" x14ac:dyDescent="0.2"/>
    <row r="54678" x14ac:dyDescent="0.2"/>
    <row r="54679" x14ac:dyDescent="0.2"/>
    <row r="54680" x14ac:dyDescent="0.2"/>
    <row r="54681" x14ac:dyDescent="0.2"/>
    <row r="54682" x14ac:dyDescent="0.2"/>
    <row r="54683" x14ac:dyDescent="0.2"/>
    <row r="54684" x14ac:dyDescent="0.2"/>
    <row r="54685" x14ac:dyDescent="0.2"/>
    <row r="54686" x14ac:dyDescent="0.2"/>
    <row r="54687" x14ac:dyDescent="0.2"/>
    <row r="54688" x14ac:dyDescent="0.2"/>
    <row r="54689" x14ac:dyDescent="0.2"/>
    <row r="54690" x14ac:dyDescent="0.2"/>
    <row r="54691" x14ac:dyDescent="0.2"/>
    <row r="54692" x14ac:dyDescent="0.2"/>
    <row r="54693" x14ac:dyDescent="0.2"/>
    <row r="54694" x14ac:dyDescent="0.2"/>
    <row r="54695" x14ac:dyDescent="0.2"/>
    <row r="54696" x14ac:dyDescent="0.2"/>
    <row r="54697" x14ac:dyDescent="0.2"/>
    <row r="54698" x14ac:dyDescent="0.2"/>
    <row r="54699" x14ac:dyDescent="0.2"/>
    <row r="54700" x14ac:dyDescent="0.2"/>
    <row r="54701" x14ac:dyDescent="0.2"/>
    <row r="54702" x14ac:dyDescent="0.2"/>
    <row r="54703" x14ac:dyDescent="0.2"/>
    <row r="54704" x14ac:dyDescent="0.2"/>
    <row r="54705" x14ac:dyDescent="0.2"/>
    <row r="54706" x14ac:dyDescent="0.2"/>
    <row r="54707" x14ac:dyDescent="0.2"/>
    <row r="54708" x14ac:dyDescent="0.2"/>
    <row r="54709" x14ac:dyDescent="0.2"/>
    <row r="54710" x14ac:dyDescent="0.2"/>
    <row r="54711" x14ac:dyDescent="0.2"/>
    <row r="54712" x14ac:dyDescent="0.2"/>
    <row r="54713" x14ac:dyDescent="0.2"/>
    <row r="54714" x14ac:dyDescent="0.2"/>
    <row r="54715" x14ac:dyDescent="0.2"/>
    <row r="54716" x14ac:dyDescent="0.2"/>
    <row r="54717" x14ac:dyDescent="0.2"/>
    <row r="54718" x14ac:dyDescent="0.2"/>
    <row r="54719" x14ac:dyDescent="0.2"/>
    <row r="54720" x14ac:dyDescent="0.2"/>
    <row r="54721" x14ac:dyDescent="0.2"/>
    <row r="54722" x14ac:dyDescent="0.2"/>
    <row r="54723" x14ac:dyDescent="0.2"/>
    <row r="54724" x14ac:dyDescent="0.2"/>
    <row r="54725" x14ac:dyDescent="0.2"/>
    <row r="54726" x14ac:dyDescent="0.2"/>
    <row r="54727" x14ac:dyDescent="0.2"/>
    <row r="54728" x14ac:dyDescent="0.2"/>
    <row r="54729" x14ac:dyDescent="0.2"/>
    <row r="54730" x14ac:dyDescent="0.2"/>
    <row r="54731" x14ac:dyDescent="0.2"/>
    <row r="54732" x14ac:dyDescent="0.2"/>
    <row r="54733" x14ac:dyDescent="0.2"/>
    <row r="54734" x14ac:dyDescent="0.2"/>
    <row r="54735" x14ac:dyDescent="0.2"/>
    <row r="54736" x14ac:dyDescent="0.2"/>
    <row r="54737" x14ac:dyDescent="0.2"/>
    <row r="54738" x14ac:dyDescent="0.2"/>
    <row r="54739" x14ac:dyDescent="0.2"/>
    <row r="54740" x14ac:dyDescent="0.2"/>
    <row r="54741" x14ac:dyDescent="0.2"/>
    <row r="54742" x14ac:dyDescent="0.2"/>
    <row r="54743" x14ac:dyDescent="0.2"/>
    <row r="54744" x14ac:dyDescent="0.2"/>
    <row r="54745" x14ac:dyDescent="0.2"/>
    <row r="54746" x14ac:dyDescent="0.2"/>
    <row r="54747" x14ac:dyDescent="0.2"/>
    <row r="54748" x14ac:dyDescent="0.2"/>
    <row r="54749" x14ac:dyDescent="0.2"/>
    <row r="54750" x14ac:dyDescent="0.2"/>
    <row r="54751" x14ac:dyDescent="0.2"/>
    <row r="54752" x14ac:dyDescent="0.2"/>
    <row r="54753" x14ac:dyDescent="0.2"/>
    <row r="54754" x14ac:dyDescent="0.2"/>
    <row r="54755" x14ac:dyDescent="0.2"/>
    <row r="54756" x14ac:dyDescent="0.2"/>
    <row r="54757" x14ac:dyDescent="0.2"/>
    <row r="54758" x14ac:dyDescent="0.2"/>
    <row r="54759" x14ac:dyDescent="0.2"/>
    <row r="54760" x14ac:dyDescent="0.2"/>
    <row r="54761" x14ac:dyDescent="0.2"/>
    <row r="54762" x14ac:dyDescent="0.2"/>
    <row r="54763" x14ac:dyDescent="0.2"/>
    <row r="54764" x14ac:dyDescent="0.2"/>
    <row r="54765" x14ac:dyDescent="0.2"/>
    <row r="54766" x14ac:dyDescent="0.2"/>
    <row r="54767" x14ac:dyDescent="0.2"/>
    <row r="54768" x14ac:dyDescent="0.2"/>
    <row r="54769" x14ac:dyDescent="0.2"/>
    <row r="54770" x14ac:dyDescent="0.2"/>
    <row r="54771" x14ac:dyDescent="0.2"/>
    <row r="54772" x14ac:dyDescent="0.2"/>
    <row r="54773" x14ac:dyDescent="0.2"/>
    <row r="54774" x14ac:dyDescent="0.2"/>
    <row r="54775" x14ac:dyDescent="0.2"/>
    <row r="54776" x14ac:dyDescent="0.2"/>
    <row r="54777" x14ac:dyDescent="0.2"/>
    <row r="54778" x14ac:dyDescent="0.2"/>
    <row r="54779" x14ac:dyDescent="0.2"/>
    <row r="54780" x14ac:dyDescent="0.2"/>
    <row r="54781" x14ac:dyDescent="0.2"/>
    <row r="54782" x14ac:dyDescent="0.2"/>
    <row r="54783" x14ac:dyDescent="0.2"/>
    <row r="54784" x14ac:dyDescent="0.2"/>
    <row r="54785" x14ac:dyDescent="0.2"/>
    <row r="54786" x14ac:dyDescent="0.2"/>
    <row r="54787" x14ac:dyDescent="0.2"/>
    <row r="54788" x14ac:dyDescent="0.2"/>
    <row r="54789" x14ac:dyDescent="0.2"/>
    <row r="54790" x14ac:dyDescent="0.2"/>
    <row r="54791" x14ac:dyDescent="0.2"/>
    <row r="54792" x14ac:dyDescent="0.2"/>
    <row r="54793" x14ac:dyDescent="0.2"/>
    <row r="54794" x14ac:dyDescent="0.2"/>
    <row r="54795" x14ac:dyDescent="0.2"/>
    <row r="54796" x14ac:dyDescent="0.2"/>
    <row r="54797" x14ac:dyDescent="0.2"/>
    <row r="54798" x14ac:dyDescent="0.2"/>
    <row r="54799" x14ac:dyDescent="0.2"/>
    <row r="54800" x14ac:dyDescent="0.2"/>
    <row r="54801" x14ac:dyDescent="0.2"/>
    <row r="54802" x14ac:dyDescent="0.2"/>
    <row r="54803" x14ac:dyDescent="0.2"/>
    <row r="54804" x14ac:dyDescent="0.2"/>
    <row r="54805" x14ac:dyDescent="0.2"/>
    <row r="54806" x14ac:dyDescent="0.2"/>
    <row r="54807" x14ac:dyDescent="0.2"/>
    <row r="54808" x14ac:dyDescent="0.2"/>
    <row r="54809" x14ac:dyDescent="0.2"/>
    <row r="54810" x14ac:dyDescent="0.2"/>
    <row r="54811" x14ac:dyDescent="0.2"/>
    <row r="54812" x14ac:dyDescent="0.2"/>
    <row r="54813" x14ac:dyDescent="0.2"/>
    <row r="54814" x14ac:dyDescent="0.2"/>
    <row r="54815" x14ac:dyDescent="0.2"/>
    <row r="54816" x14ac:dyDescent="0.2"/>
    <row r="54817" x14ac:dyDescent="0.2"/>
    <row r="54818" x14ac:dyDescent="0.2"/>
    <row r="54819" x14ac:dyDescent="0.2"/>
    <row r="54820" x14ac:dyDescent="0.2"/>
    <row r="54821" x14ac:dyDescent="0.2"/>
    <row r="54822" x14ac:dyDescent="0.2"/>
    <row r="54823" x14ac:dyDescent="0.2"/>
    <row r="54824" x14ac:dyDescent="0.2"/>
    <row r="54825" x14ac:dyDescent="0.2"/>
    <row r="54826" x14ac:dyDescent="0.2"/>
    <row r="54827" x14ac:dyDescent="0.2"/>
    <row r="54828" x14ac:dyDescent="0.2"/>
    <row r="54829" x14ac:dyDescent="0.2"/>
    <row r="54830" x14ac:dyDescent="0.2"/>
    <row r="54831" x14ac:dyDescent="0.2"/>
    <row r="54832" x14ac:dyDescent="0.2"/>
    <row r="54833" x14ac:dyDescent="0.2"/>
    <row r="54834" x14ac:dyDescent="0.2"/>
    <row r="54835" x14ac:dyDescent="0.2"/>
    <row r="54836" x14ac:dyDescent="0.2"/>
    <row r="54837" x14ac:dyDescent="0.2"/>
    <row r="54838" x14ac:dyDescent="0.2"/>
    <row r="54839" x14ac:dyDescent="0.2"/>
    <row r="54840" x14ac:dyDescent="0.2"/>
    <row r="54841" x14ac:dyDescent="0.2"/>
    <row r="54842" x14ac:dyDescent="0.2"/>
    <row r="54843" x14ac:dyDescent="0.2"/>
    <row r="54844" x14ac:dyDescent="0.2"/>
    <row r="54845" x14ac:dyDescent="0.2"/>
    <row r="54846" x14ac:dyDescent="0.2"/>
    <row r="54847" x14ac:dyDescent="0.2"/>
    <row r="54848" x14ac:dyDescent="0.2"/>
    <row r="54849" x14ac:dyDescent="0.2"/>
    <row r="54850" x14ac:dyDescent="0.2"/>
    <row r="54851" x14ac:dyDescent="0.2"/>
    <row r="54852" x14ac:dyDescent="0.2"/>
    <row r="54853" x14ac:dyDescent="0.2"/>
    <row r="54854" x14ac:dyDescent="0.2"/>
    <row r="54855" x14ac:dyDescent="0.2"/>
    <row r="54856" x14ac:dyDescent="0.2"/>
    <row r="54857" x14ac:dyDescent="0.2"/>
    <row r="54858" x14ac:dyDescent="0.2"/>
    <row r="54859" x14ac:dyDescent="0.2"/>
    <row r="54860" x14ac:dyDescent="0.2"/>
    <row r="54861" x14ac:dyDescent="0.2"/>
    <row r="54862" x14ac:dyDescent="0.2"/>
    <row r="54863" x14ac:dyDescent="0.2"/>
    <row r="54864" x14ac:dyDescent="0.2"/>
    <row r="54865" x14ac:dyDescent="0.2"/>
    <row r="54866" x14ac:dyDescent="0.2"/>
    <row r="54867" x14ac:dyDescent="0.2"/>
    <row r="54868" x14ac:dyDescent="0.2"/>
    <row r="54869" x14ac:dyDescent="0.2"/>
    <row r="54870" x14ac:dyDescent="0.2"/>
    <row r="54871" x14ac:dyDescent="0.2"/>
    <row r="54872" x14ac:dyDescent="0.2"/>
    <row r="54873" x14ac:dyDescent="0.2"/>
    <row r="54874" x14ac:dyDescent="0.2"/>
    <row r="54875" x14ac:dyDescent="0.2"/>
    <row r="54876" x14ac:dyDescent="0.2"/>
    <row r="54877" x14ac:dyDescent="0.2"/>
    <row r="54878" x14ac:dyDescent="0.2"/>
    <row r="54879" x14ac:dyDescent="0.2"/>
    <row r="54880" x14ac:dyDescent="0.2"/>
    <row r="54881" x14ac:dyDescent="0.2"/>
    <row r="54882" x14ac:dyDescent="0.2"/>
    <row r="54883" x14ac:dyDescent="0.2"/>
    <row r="54884" x14ac:dyDescent="0.2"/>
    <row r="54885" x14ac:dyDescent="0.2"/>
    <row r="54886" x14ac:dyDescent="0.2"/>
    <row r="54887" x14ac:dyDescent="0.2"/>
    <row r="54888" x14ac:dyDescent="0.2"/>
    <row r="54889" x14ac:dyDescent="0.2"/>
    <row r="54890" x14ac:dyDescent="0.2"/>
    <row r="54891" x14ac:dyDescent="0.2"/>
    <row r="54892" x14ac:dyDescent="0.2"/>
    <row r="54893" x14ac:dyDescent="0.2"/>
    <row r="54894" x14ac:dyDescent="0.2"/>
    <row r="54895" x14ac:dyDescent="0.2"/>
    <row r="54896" x14ac:dyDescent="0.2"/>
    <row r="54897" x14ac:dyDescent="0.2"/>
    <row r="54898" x14ac:dyDescent="0.2"/>
    <row r="54899" x14ac:dyDescent="0.2"/>
    <row r="54900" x14ac:dyDescent="0.2"/>
    <row r="54901" x14ac:dyDescent="0.2"/>
    <row r="54902" x14ac:dyDescent="0.2"/>
    <row r="54903" x14ac:dyDescent="0.2"/>
    <row r="54904" x14ac:dyDescent="0.2"/>
    <row r="54905" x14ac:dyDescent="0.2"/>
    <row r="54906" x14ac:dyDescent="0.2"/>
    <row r="54907" x14ac:dyDescent="0.2"/>
    <row r="54908" x14ac:dyDescent="0.2"/>
    <row r="54909" x14ac:dyDescent="0.2"/>
    <row r="54910" x14ac:dyDescent="0.2"/>
    <row r="54911" x14ac:dyDescent="0.2"/>
    <row r="54912" x14ac:dyDescent="0.2"/>
    <row r="54913" x14ac:dyDescent="0.2"/>
    <row r="54914" x14ac:dyDescent="0.2"/>
    <row r="54915" x14ac:dyDescent="0.2"/>
    <row r="54916" x14ac:dyDescent="0.2"/>
    <row r="54917" x14ac:dyDescent="0.2"/>
    <row r="54918" x14ac:dyDescent="0.2"/>
    <row r="54919" x14ac:dyDescent="0.2"/>
    <row r="54920" x14ac:dyDescent="0.2"/>
    <row r="54921" x14ac:dyDescent="0.2"/>
    <row r="54922" x14ac:dyDescent="0.2"/>
    <row r="54923" x14ac:dyDescent="0.2"/>
    <row r="54924" x14ac:dyDescent="0.2"/>
    <row r="54925" x14ac:dyDescent="0.2"/>
    <row r="54926" x14ac:dyDescent="0.2"/>
    <row r="54927" x14ac:dyDescent="0.2"/>
    <row r="54928" x14ac:dyDescent="0.2"/>
    <row r="54929" x14ac:dyDescent="0.2"/>
    <row r="54930" x14ac:dyDescent="0.2"/>
    <row r="54931" x14ac:dyDescent="0.2"/>
    <row r="54932" x14ac:dyDescent="0.2"/>
    <row r="54933" x14ac:dyDescent="0.2"/>
    <row r="54934" x14ac:dyDescent="0.2"/>
    <row r="54935" x14ac:dyDescent="0.2"/>
    <row r="54936" x14ac:dyDescent="0.2"/>
    <row r="54937" x14ac:dyDescent="0.2"/>
    <row r="54938" x14ac:dyDescent="0.2"/>
    <row r="54939" x14ac:dyDescent="0.2"/>
    <row r="54940" x14ac:dyDescent="0.2"/>
    <row r="54941" x14ac:dyDescent="0.2"/>
    <row r="54942" x14ac:dyDescent="0.2"/>
    <row r="54943" x14ac:dyDescent="0.2"/>
    <row r="54944" x14ac:dyDescent="0.2"/>
    <row r="54945" x14ac:dyDescent="0.2"/>
    <row r="54946" x14ac:dyDescent="0.2"/>
    <row r="54947" x14ac:dyDescent="0.2"/>
    <row r="54948" x14ac:dyDescent="0.2"/>
    <row r="54949" x14ac:dyDescent="0.2"/>
    <row r="54950" x14ac:dyDescent="0.2"/>
    <row r="54951" x14ac:dyDescent="0.2"/>
    <row r="54952" x14ac:dyDescent="0.2"/>
    <row r="54953" x14ac:dyDescent="0.2"/>
    <row r="54954" x14ac:dyDescent="0.2"/>
    <row r="54955" x14ac:dyDescent="0.2"/>
    <row r="54956" x14ac:dyDescent="0.2"/>
    <row r="54957" x14ac:dyDescent="0.2"/>
    <row r="54958" x14ac:dyDescent="0.2"/>
    <row r="54959" x14ac:dyDescent="0.2"/>
    <row r="54960" x14ac:dyDescent="0.2"/>
    <row r="54961" x14ac:dyDescent="0.2"/>
    <row r="54962" x14ac:dyDescent="0.2"/>
    <row r="54963" x14ac:dyDescent="0.2"/>
    <row r="54964" x14ac:dyDescent="0.2"/>
    <row r="54965" x14ac:dyDescent="0.2"/>
    <row r="54966" x14ac:dyDescent="0.2"/>
    <row r="54967" x14ac:dyDescent="0.2"/>
    <row r="54968" x14ac:dyDescent="0.2"/>
    <row r="54969" x14ac:dyDescent="0.2"/>
    <row r="54970" x14ac:dyDescent="0.2"/>
    <row r="54971" x14ac:dyDescent="0.2"/>
    <row r="54972" x14ac:dyDescent="0.2"/>
    <row r="54973" x14ac:dyDescent="0.2"/>
    <row r="54974" x14ac:dyDescent="0.2"/>
    <row r="54975" x14ac:dyDescent="0.2"/>
    <row r="54976" x14ac:dyDescent="0.2"/>
    <row r="54977" x14ac:dyDescent="0.2"/>
    <row r="54978" x14ac:dyDescent="0.2"/>
    <row r="54979" x14ac:dyDescent="0.2"/>
    <row r="54980" x14ac:dyDescent="0.2"/>
    <row r="54981" x14ac:dyDescent="0.2"/>
    <row r="54982" x14ac:dyDescent="0.2"/>
    <row r="54983" x14ac:dyDescent="0.2"/>
    <row r="54984" x14ac:dyDescent="0.2"/>
    <row r="54985" x14ac:dyDescent="0.2"/>
    <row r="54986" x14ac:dyDescent="0.2"/>
    <row r="54987" x14ac:dyDescent="0.2"/>
    <row r="54988" x14ac:dyDescent="0.2"/>
    <row r="54989" x14ac:dyDescent="0.2"/>
    <row r="54990" x14ac:dyDescent="0.2"/>
    <row r="54991" x14ac:dyDescent="0.2"/>
    <row r="54992" x14ac:dyDescent="0.2"/>
    <row r="54993" x14ac:dyDescent="0.2"/>
    <row r="54994" x14ac:dyDescent="0.2"/>
    <row r="54995" x14ac:dyDescent="0.2"/>
    <row r="54996" x14ac:dyDescent="0.2"/>
    <row r="54997" x14ac:dyDescent="0.2"/>
    <row r="54998" x14ac:dyDescent="0.2"/>
    <row r="54999" x14ac:dyDescent="0.2"/>
    <row r="55000" x14ac:dyDescent="0.2"/>
    <row r="55001" x14ac:dyDescent="0.2"/>
    <row r="55002" x14ac:dyDescent="0.2"/>
    <row r="55003" x14ac:dyDescent="0.2"/>
    <row r="55004" x14ac:dyDescent="0.2"/>
    <row r="55005" x14ac:dyDescent="0.2"/>
    <row r="55006" x14ac:dyDescent="0.2"/>
    <row r="55007" x14ac:dyDescent="0.2"/>
    <row r="55008" x14ac:dyDescent="0.2"/>
    <row r="55009" x14ac:dyDescent="0.2"/>
    <row r="55010" x14ac:dyDescent="0.2"/>
    <row r="55011" x14ac:dyDescent="0.2"/>
    <row r="55012" x14ac:dyDescent="0.2"/>
    <row r="55013" x14ac:dyDescent="0.2"/>
    <row r="55014" x14ac:dyDescent="0.2"/>
    <row r="55015" x14ac:dyDescent="0.2"/>
    <row r="55016" x14ac:dyDescent="0.2"/>
    <row r="55017" x14ac:dyDescent="0.2"/>
    <row r="55018" x14ac:dyDescent="0.2"/>
    <row r="55019" x14ac:dyDescent="0.2"/>
    <row r="55020" x14ac:dyDescent="0.2"/>
    <row r="55021" x14ac:dyDescent="0.2"/>
    <row r="55022" x14ac:dyDescent="0.2"/>
    <row r="55023" x14ac:dyDescent="0.2"/>
    <row r="55024" x14ac:dyDescent="0.2"/>
    <row r="55025" x14ac:dyDescent="0.2"/>
    <row r="55026" x14ac:dyDescent="0.2"/>
    <row r="55027" x14ac:dyDescent="0.2"/>
    <row r="55028" x14ac:dyDescent="0.2"/>
    <row r="55029" x14ac:dyDescent="0.2"/>
    <row r="55030" x14ac:dyDescent="0.2"/>
    <row r="55031" x14ac:dyDescent="0.2"/>
    <row r="55032" x14ac:dyDescent="0.2"/>
    <row r="55033" x14ac:dyDescent="0.2"/>
    <row r="55034" x14ac:dyDescent="0.2"/>
    <row r="55035" x14ac:dyDescent="0.2"/>
    <row r="55036" x14ac:dyDescent="0.2"/>
    <row r="55037" x14ac:dyDescent="0.2"/>
    <row r="55038" x14ac:dyDescent="0.2"/>
    <row r="55039" x14ac:dyDescent="0.2"/>
    <row r="55040" x14ac:dyDescent="0.2"/>
    <row r="55041" x14ac:dyDescent="0.2"/>
    <row r="55042" x14ac:dyDescent="0.2"/>
    <row r="55043" x14ac:dyDescent="0.2"/>
    <row r="55044" x14ac:dyDescent="0.2"/>
    <row r="55045" x14ac:dyDescent="0.2"/>
    <row r="55046" x14ac:dyDescent="0.2"/>
    <row r="55047" x14ac:dyDescent="0.2"/>
    <row r="55048" x14ac:dyDescent="0.2"/>
    <row r="55049" x14ac:dyDescent="0.2"/>
    <row r="55050" x14ac:dyDescent="0.2"/>
    <row r="55051" x14ac:dyDescent="0.2"/>
    <row r="55052" x14ac:dyDescent="0.2"/>
    <row r="55053" x14ac:dyDescent="0.2"/>
    <row r="55054" x14ac:dyDescent="0.2"/>
    <row r="55055" x14ac:dyDescent="0.2"/>
    <row r="55056" x14ac:dyDescent="0.2"/>
    <row r="55057" x14ac:dyDescent="0.2"/>
    <row r="55058" x14ac:dyDescent="0.2"/>
    <row r="55059" x14ac:dyDescent="0.2"/>
    <row r="55060" x14ac:dyDescent="0.2"/>
    <row r="55061" x14ac:dyDescent="0.2"/>
    <row r="55062" x14ac:dyDescent="0.2"/>
    <row r="55063" x14ac:dyDescent="0.2"/>
    <row r="55064" x14ac:dyDescent="0.2"/>
    <row r="55065" x14ac:dyDescent="0.2"/>
    <row r="55066" x14ac:dyDescent="0.2"/>
    <row r="55067" x14ac:dyDescent="0.2"/>
    <row r="55068" x14ac:dyDescent="0.2"/>
    <row r="55069" x14ac:dyDescent="0.2"/>
    <row r="55070" x14ac:dyDescent="0.2"/>
    <row r="55071" x14ac:dyDescent="0.2"/>
    <row r="55072" x14ac:dyDescent="0.2"/>
    <row r="55073" x14ac:dyDescent="0.2"/>
    <row r="55074" x14ac:dyDescent="0.2"/>
    <row r="55075" x14ac:dyDescent="0.2"/>
    <row r="55076" x14ac:dyDescent="0.2"/>
    <row r="55077" x14ac:dyDescent="0.2"/>
    <row r="55078" x14ac:dyDescent="0.2"/>
    <row r="55079" x14ac:dyDescent="0.2"/>
    <row r="55080" x14ac:dyDescent="0.2"/>
    <row r="55081" x14ac:dyDescent="0.2"/>
    <row r="55082" x14ac:dyDescent="0.2"/>
    <row r="55083" x14ac:dyDescent="0.2"/>
    <row r="55084" x14ac:dyDescent="0.2"/>
    <row r="55085" x14ac:dyDescent="0.2"/>
    <row r="55086" x14ac:dyDescent="0.2"/>
    <row r="55087" x14ac:dyDescent="0.2"/>
    <row r="55088" x14ac:dyDescent="0.2"/>
    <row r="55089" x14ac:dyDescent="0.2"/>
    <row r="55090" x14ac:dyDescent="0.2"/>
    <row r="55091" x14ac:dyDescent="0.2"/>
    <row r="55092" x14ac:dyDescent="0.2"/>
    <row r="55093" x14ac:dyDescent="0.2"/>
    <row r="55094" x14ac:dyDescent="0.2"/>
    <row r="55095" x14ac:dyDescent="0.2"/>
    <row r="55096" x14ac:dyDescent="0.2"/>
    <row r="55097" x14ac:dyDescent="0.2"/>
    <row r="55098" x14ac:dyDescent="0.2"/>
    <row r="55099" x14ac:dyDescent="0.2"/>
    <row r="55100" x14ac:dyDescent="0.2"/>
    <row r="55101" x14ac:dyDescent="0.2"/>
    <row r="55102" x14ac:dyDescent="0.2"/>
    <row r="55103" x14ac:dyDescent="0.2"/>
    <row r="55104" x14ac:dyDescent="0.2"/>
    <row r="55105" x14ac:dyDescent="0.2"/>
    <row r="55106" x14ac:dyDescent="0.2"/>
    <row r="55107" x14ac:dyDescent="0.2"/>
    <row r="55108" x14ac:dyDescent="0.2"/>
    <row r="55109" x14ac:dyDescent="0.2"/>
    <row r="55110" x14ac:dyDescent="0.2"/>
    <row r="55111" x14ac:dyDescent="0.2"/>
    <row r="55112" x14ac:dyDescent="0.2"/>
    <row r="55113" x14ac:dyDescent="0.2"/>
    <row r="55114" x14ac:dyDescent="0.2"/>
    <row r="55115" x14ac:dyDescent="0.2"/>
    <row r="55116" x14ac:dyDescent="0.2"/>
    <row r="55117" x14ac:dyDescent="0.2"/>
    <row r="55118" x14ac:dyDescent="0.2"/>
    <row r="55119" x14ac:dyDescent="0.2"/>
    <row r="55120" x14ac:dyDescent="0.2"/>
    <row r="55121" x14ac:dyDescent="0.2"/>
    <row r="55122" x14ac:dyDescent="0.2"/>
    <row r="55123" x14ac:dyDescent="0.2"/>
    <row r="55124" x14ac:dyDescent="0.2"/>
    <row r="55125" x14ac:dyDescent="0.2"/>
    <row r="55126" x14ac:dyDescent="0.2"/>
    <row r="55127" x14ac:dyDescent="0.2"/>
    <row r="55128" x14ac:dyDescent="0.2"/>
    <row r="55129" x14ac:dyDescent="0.2"/>
    <row r="55130" x14ac:dyDescent="0.2"/>
    <row r="55131" x14ac:dyDescent="0.2"/>
    <row r="55132" x14ac:dyDescent="0.2"/>
    <row r="55133" x14ac:dyDescent="0.2"/>
    <row r="55134" x14ac:dyDescent="0.2"/>
    <row r="55135" x14ac:dyDescent="0.2"/>
    <row r="55136" x14ac:dyDescent="0.2"/>
    <row r="55137" x14ac:dyDescent="0.2"/>
    <row r="55138" x14ac:dyDescent="0.2"/>
    <row r="55139" x14ac:dyDescent="0.2"/>
    <row r="55140" x14ac:dyDescent="0.2"/>
    <row r="55141" x14ac:dyDescent="0.2"/>
    <row r="55142" x14ac:dyDescent="0.2"/>
    <row r="55143" x14ac:dyDescent="0.2"/>
    <row r="55144" x14ac:dyDescent="0.2"/>
    <row r="55145" x14ac:dyDescent="0.2"/>
    <row r="55146" x14ac:dyDescent="0.2"/>
    <row r="55147" x14ac:dyDescent="0.2"/>
    <row r="55148" x14ac:dyDescent="0.2"/>
    <row r="55149" x14ac:dyDescent="0.2"/>
    <row r="55150" x14ac:dyDescent="0.2"/>
    <row r="55151" x14ac:dyDescent="0.2"/>
    <row r="55152" x14ac:dyDescent="0.2"/>
    <row r="55153" x14ac:dyDescent="0.2"/>
    <row r="55154" x14ac:dyDescent="0.2"/>
    <row r="55155" x14ac:dyDescent="0.2"/>
    <row r="55156" x14ac:dyDescent="0.2"/>
    <row r="55157" x14ac:dyDescent="0.2"/>
    <row r="55158" x14ac:dyDescent="0.2"/>
    <row r="55159" x14ac:dyDescent="0.2"/>
    <row r="55160" x14ac:dyDescent="0.2"/>
    <row r="55161" x14ac:dyDescent="0.2"/>
    <row r="55162" x14ac:dyDescent="0.2"/>
    <row r="55163" x14ac:dyDescent="0.2"/>
    <row r="55164" x14ac:dyDescent="0.2"/>
    <row r="55165" x14ac:dyDescent="0.2"/>
    <row r="55166" x14ac:dyDescent="0.2"/>
    <row r="55167" x14ac:dyDescent="0.2"/>
    <row r="55168" x14ac:dyDescent="0.2"/>
    <row r="55169" x14ac:dyDescent="0.2"/>
    <row r="55170" x14ac:dyDescent="0.2"/>
    <row r="55171" x14ac:dyDescent="0.2"/>
    <row r="55172" x14ac:dyDescent="0.2"/>
    <row r="55173" x14ac:dyDescent="0.2"/>
    <row r="55174" x14ac:dyDescent="0.2"/>
    <row r="55175" x14ac:dyDescent="0.2"/>
    <row r="55176" x14ac:dyDescent="0.2"/>
    <row r="55177" x14ac:dyDescent="0.2"/>
    <row r="55178" x14ac:dyDescent="0.2"/>
    <row r="55179" x14ac:dyDescent="0.2"/>
    <row r="55180" x14ac:dyDescent="0.2"/>
    <row r="55181" x14ac:dyDescent="0.2"/>
    <row r="55182" x14ac:dyDescent="0.2"/>
    <row r="55183" x14ac:dyDescent="0.2"/>
    <row r="55184" x14ac:dyDescent="0.2"/>
    <row r="55185" x14ac:dyDescent="0.2"/>
    <row r="55186" x14ac:dyDescent="0.2"/>
    <row r="55187" x14ac:dyDescent="0.2"/>
    <row r="55188" x14ac:dyDescent="0.2"/>
    <row r="55189" x14ac:dyDescent="0.2"/>
    <row r="55190" x14ac:dyDescent="0.2"/>
    <row r="55191" x14ac:dyDescent="0.2"/>
    <row r="55192" x14ac:dyDescent="0.2"/>
    <row r="55193" x14ac:dyDescent="0.2"/>
    <row r="55194" x14ac:dyDescent="0.2"/>
    <row r="55195" x14ac:dyDescent="0.2"/>
    <row r="55196" x14ac:dyDescent="0.2"/>
    <row r="55197" x14ac:dyDescent="0.2"/>
    <row r="55198" x14ac:dyDescent="0.2"/>
    <row r="55199" x14ac:dyDescent="0.2"/>
    <row r="55200" x14ac:dyDescent="0.2"/>
    <row r="55201" x14ac:dyDescent="0.2"/>
    <row r="55202" x14ac:dyDescent="0.2"/>
    <row r="55203" x14ac:dyDescent="0.2"/>
    <row r="55204" x14ac:dyDescent="0.2"/>
    <row r="55205" x14ac:dyDescent="0.2"/>
    <row r="55206" x14ac:dyDescent="0.2"/>
    <row r="55207" x14ac:dyDescent="0.2"/>
    <row r="55208" x14ac:dyDescent="0.2"/>
    <row r="55209" x14ac:dyDescent="0.2"/>
    <row r="55210" x14ac:dyDescent="0.2"/>
    <row r="55211" x14ac:dyDescent="0.2"/>
    <row r="55212" x14ac:dyDescent="0.2"/>
    <row r="55213" x14ac:dyDescent="0.2"/>
    <row r="55214" x14ac:dyDescent="0.2"/>
    <row r="55215" x14ac:dyDescent="0.2"/>
    <row r="55216" x14ac:dyDescent="0.2"/>
    <row r="55217" x14ac:dyDescent="0.2"/>
    <row r="55218" x14ac:dyDescent="0.2"/>
    <row r="55219" x14ac:dyDescent="0.2"/>
    <row r="55220" x14ac:dyDescent="0.2"/>
    <row r="55221" x14ac:dyDescent="0.2"/>
    <row r="55222" x14ac:dyDescent="0.2"/>
    <row r="55223" x14ac:dyDescent="0.2"/>
    <row r="55224" x14ac:dyDescent="0.2"/>
    <row r="55225" x14ac:dyDescent="0.2"/>
    <row r="55226" x14ac:dyDescent="0.2"/>
    <row r="55227" x14ac:dyDescent="0.2"/>
    <row r="55228" x14ac:dyDescent="0.2"/>
    <row r="55229" x14ac:dyDescent="0.2"/>
    <row r="55230" x14ac:dyDescent="0.2"/>
    <row r="55231" x14ac:dyDescent="0.2"/>
    <row r="55232" x14ac:dyDescent="0.2"/>
    <row r="55233" x14ac:dyDescent="0.2"/>
    <row r="55234" x14ac:dyDescent="0.2"/>
    <row r="55235" x14ac:dyDescent="0.2"/>
    <row r="55236" x14ac:dyDescent="0.2"/>
    <row r="55237" x14ac:dyDescent="0.2"/>
    <row r="55238" x14ac:dyDescent="0.2"/>
    <row r="55239" x14ac:dyDescent="0.2"/>
    <row r="55240" x14ac:dyDescent="0.2"/>
    <row r="55241" x14ac:dyDescent="0.2"/>
    <row r="55242" x14ac:dyDescent="0.2"/>
    <row r="55243" x14ac:dyDescent="0.2"/>
    <row r="55244" x14ac:dyDescent="0.2"/>
    <row r="55245" x14ac:dyDescent="0.2"/>
    <row r="55246" x14ac:dyDescent="0.2"/>
    <row r="55247" x14ac:dyDescent="0.2"/>
    <row r="55248" x14ac:dyDescent="0.2"/>
    <row r="55249" x14ac:dyDescent="0.2"/>
    <row r="55250" x14ac:dyDescent="0.2"/>
    <row r="55251" x14ac:dyDescent="0.2"/>
    <row r="55252" x14ac:dyDescent="0.2"/>
    <row r="55253" x14ac:dyDescent="0.2"/>
    <row r="55254" x14ac:dyDescent="0.2"/>
    <row r="55255" x14ac:dyDescent="0.2"/>
    <row r="55256" x14ac:dyDescent="0.2"/>
    <row r="55257" x14ac:dyDescent="0.2"/>
    <row r="55258" x14ac:dyDescent="0.2"/>
    <row r="55259" x14ac:dyDescent="0.2"/>
    <row r="55260" x14ac:dyDescent="0.2"/>
    <row r="55261" x14ac:dyDescent="0.2"/>
    <row r="55262" x14ac:dyDescent="0.2"/>
    <row r="55263" x14ac:dyDescent="0.2"/>
    <row r="55264" x14ac:dyDescent="0.2"/>
    <row r="55265" x14ac:dyDescent="0.2"/>
    <row r="55266" x14ac:dyDescent="0.2"/>
    <row r="55267" x14ac:dyDescent="0.2"/>
    <row r="55268" x14ac:dyDescent="0.2"/>
    <row r="55269" x14ac:dyDescent="0.2"/>
    <row r="55270" x14ac:dyDescent="0.2"/>
    <row r="55271" x14ac:dyDescent="0.2"/>
    <row r="55272" x14ac:dyDescent="0.2"/>
    <row r="55273" x14ac:dyDescent="0.2"/>
    <row r="55274" x14ac:dyDescent="0.2"/>
    <row r="55275" x14ac:dyDescent="0.2"/>
    <row r="55276" x14ac:dyDescent="0.2"/>
    <row r="55277" x14ac:dyDescent="0.2"/>
    <row r="55278" x14ac:dyDescent="0.2"/>
    <row r="55279" x14ac:dyDescent="0.2"/>
    <row r="55280" x14ac:dyDescent="0.2"/>
    <row r="55281" x14ac:dyDescent="0.2"/>
    <row r="55282" x14ac:dyDescent="0.2"/>
    <row r="55283" x14ac:dyDescent="0.2"/>
    <row r="55284" x14ac:dyDescent="0.2"/>
    <row r="55285" x14ac:dyDescent="0.2"/>
    <row r="55286" x14ac:dyDescent="0.2"/>
    <row r="55287" x14ac:dyDescent="0.2"/>
    <row r="55288" x14ac:dyDescent="0.2"/>
    <row r="55289" x14ac:dyDescent="0.2"/>
    <row r="55290" x14ac:dyDescent="0.2"/>
    <row r="55291" x14ac:dyDescent="0.2"/>
    <row r="55292" x14ac:dyDescent="0.2"/>
    <row r="55293" x14ac:dyDescent="0.2"/>
    <row r="55294" x14ac:dyDescent="0.2"/>
    <row r="55295" x14ac:dyDescent="0.2"/>
    <row r="55296" x14ac:dyDescent="0.2"/>
    <row r="55297" x14ac:dyDescent="0.2"/>
    <row r="55298" x14ac:dyDescent="0.2"/>
    <row r="55299" x14ac:dyDescent="0.2"/>
    <row r="55300" x14ac:dyDescent="0.2"/>
    <row r="55301" x14ac:dyDescent="0.2"/>
    <row r="55302" x14ac:dyDescent="0.2"/>
    <row r="55303" x14ac:dyDescent="0.2"/>
    <row r="55304" x14ac:dyDescent="0.2"/>
    <row r="55305" x14ac:dyDescent="0.2"/>
    <row r="55306" x14ac:dyDescent="0.2"/>
    <row r="55307" x14ac:dyDescent="0.2"/>
    <row r="55308" x14ac:dyDescent="0.2"/>
    <row r="55309" x14ac:dyDescent="0.2"/>
    <row r="55310" x14ac:dyDescent="0.2"/>
    <row r="55311" x14ac:dyDescent="0.2"/>
    <row r="55312" x14ac:dyDescent="0.2"/>
    <row r="55313" x14ac:dyDescent="0.2"/>
    <row r="55314" x14ac:dyDescent="0.2"/>
    <row r="55315" x14ac:dyDescent="0.2"/>
    <row r="55316" x14ac:dyDescent="0.2"/>
    <row r="55317" x14ac:dyDescent="0.2"/>
    <row r="55318" x14ac:dyDescent="0.2"/>
    <row r="55319" x14ac:dyDescent="0.2"/>
    <row r="55320" x14ac:dyDescent="0.2"/>
    <row r="55321" x14ac:dyDescent="0.2"/>
    <row r="55322" x14ac:dyDescent="0.2"/>
    <row r="55323" x14ac:dyDescent="0.2"/>
    <row r="55324" x14ac:dyDescent="0.2"/>
    <row r="55325" x14ac:dyDescent="0.2"/>
    <row r="55326" x14ac:dyDescent="0.2"/>
    <row r="55327" x14ac:dyDescent="0.2"/>
    <row r="55328" x14ac:dyDescent="0.2"/>
    <row r="55329" x14ac:dyDescent="0.2"/>
    <row r="55330" x14ac:dyDescent="0.2"/>
    <row r="55331" x14ac:dyDescent="0.2"/>
    <row r="55332" x14ac:dyDescent="0.2"/>
    <row r="55333" x14ac:dyDescent="0.2"/>
    <row r="55334" x14ac:dyDescent="0.2"/>
    <row r="55335" x14ac:dyDescent="0.2"/>
    <row r="55336" x14ac:dyDescent="0.2"/>
    <row r="55337" x14ac:dyDescent="0.2"/>
    <row r="55338" x14ac:dyDescent="0.2"/>
    <row r="55339" x14ac:dyDescent="0.2"/>
    <row r="55340" x14ac:dyDescent="0.2"/>
    <row r="55341" x14ac:dyDescent="0.2"/>
    <row r="55342" x14ac:dyDescent="0.2"/>
    <row r="55343" x14ac:dyDescent="0.2"/>
    <row r="55344" x14ac:dyDescent="0.2"/>
    <row r="55345" x14ac:dyDescent="0.2"/>
    <row r="55346" x14ac:dyDescent="0.2"/>
    <row r="55347" x14ac:dyDescent="0.2"/>
    <row r="55348" x14ac:dyDescent="0.2"/>
    <row r="55349" x14ac:dyDescent="0.2"/>
    <row r="55350" x14ac:dyDescent="0.2"/>
    <row r="55351" x14ac:dyDescent="0.2"/>
    <row r="55352" x14ac:dyDescent="0.2"/>
    <row r="55353" x14ac:dyDescent="0.2"/>
    <row r="55354" x14ac:dyDescent="0.2"/>
    <row r="55355" x14ac:dyDescent="0.2"/>
    <row r="55356" x14ac:dyDescent="0.2"/>
    <row r="55357" x14ac:dyDescent="0.2"/>
    <row r="55358" x14ac:dyDescent="0.2"/>
    <row r="55359" x14ac:dyDescent="0.2"/>
    <row r="55360" x14ac:dyDescent="0.2"/>
    <row r="55361" x14ac:dyDescent="0.2"/>
    <row r="55362" x14ac:dyDescent="0.2"/>
    <row r="55363" x14ac:dyDescent="0.2"/>
    <row r="55364" x14ac:dyDescent="0.2"/>
    <row r="55365" x14ac:dyDescent="0.2"/>
    <row r="55366" x14ac:dyDescent="0.2"/>
    <row r="55367" x14ac:dyDescent="0.2"/>
    <row r="55368" x14ac:dyDescent="0.2"/>
    <row r="55369" x14ac:dyDescent="0.2"/>
    <row r="55370" x14ac:dyDescent="0.2"/>
    <row r="55371" x14ac:dyDescent="0.2"/>
    <row r="55372" x14ac:dyDescent="0.2"/>
    <row r="55373" x14ac:dyDescent="0.2"/>
    <row r="55374" x14ac:dyDescent="0.2"/>
    <row r="55375" x14ac:dyDescent="0.2"/>
    <row r="55376" x14ac:dyDescent="0.2"/>
    <row r="55377" x14ac:dyDescent="0.2"/>
    <row r="55378" x14ac:dyDescent="0.2"/>
    <row r="55379" x14ac:dyDescent="0.2"/>
    <row r="55380" x14ac:dyDescent="0.2"/>
    <row r="55381" x14ac:dyDescent="0.2"/>
    <row r="55382" x14ac:dyDescent="0.2"/>
    <row r="55383" x14ac:dyDescent="0.2"/>
    <row r="55384" x14ac:dyDescent="0.2"/>
    <row r="55385" x14ac:dyDescent="0.2"/>
    <row r="55386" x14ac:dyDescent="0.2"/>
    <row r="55387" x14ac:dyDescent="0.2"/>
    <row r="55388" x14ac:dyDescent="0.2"/>
    <row r="55389" x14ac:dyDescent="0.2"/>
    <row r="55390" x14ac:dyDescent="0.2"/>
    <row r="55391" x14ac:dyDescent="0.2"/>
    <row r="55392" x14ac:dyDescent="0.2"/>
    <row r="55393" x14ac:dyDescent="0.2"/>
    <row r="55394" x14ac:dyDescent="0.2"/>
    <row r="55395" x14ac:dyDescent="0.2"/>
    <row r="55396" x14ac:dyDescent="0.2"/>
    <row r="55397" x14ac:dyDescent="0.2"/>
    <row r="55398" x14ac:dyDescent="0.2"/>
    <row r="55399" x14ac:dyDescent="0.2"/>
    <row r="55400" x14ac:dyDescent="0.2"/>
    <row r="55401" x14ac:dyDescent="0.2"/>
    <row r="55402" x14ac:dyDescent="0.2"/>
    <row r="55403" x14ac:dyDescent="0.2"/>
    <row r="55404" x14ac:dyDescent="0.2"/>
    <row r="55405" x14ac:dyDescent="0.2"/>
    <row r="55406" x14ac:dyDescent="0.2"/>
    <row r="55407" x14ac:dyDescent="0.2"/>
    <row r="55408" x14ac:dyDescent="0.2"/>
    <row r="55409" x14ac:dyDescent="0.2"/>
    <row r="55410" x14ac:dyDescent="0.2"/>
    <row r="55411" x14ac:dyDescent="0.2"/>
    <row r="55412" x14ac:dyDescent="0.2"/>
    <row r="55413" x14ac:dyDescent="0.2"/>
    <row r="55414" x14ac:dyDescent="0.2"/>
    <row r="55415" x14ac:dyDescent="0.2"/>
    <row r="55416" x14ac:dyDescent="0.2"/>
    <row r="55417" x14ac:dyDescent="0.2"/>
    <row r="55418" x14ac:dyDescent="0.2"/>
    <row r="55419" x14ac:dyDescent="0.2"/>
    <row r="55420" x14ac:dyDescent="0.2"/>
    <row r="55421" x14ac:dyDescent="0.2"/>
    <row r="55422" x14ac:dyDescent="0.2"/>
    <row r="55423" x14ac:dyDescent="0.2"/>
    <row r="55424" x14ac:dyDescent="0.2"/>
    <row r="55425" x14ac:dyDescent="0.2"/>
    <row r="55426" x14ac:dyDescent="0.2"/>
    <row r="55427" x14ac:dyDescent="0.2"/>
    <row r="55428" x14ac:dyDescent="0.2"/>
    <row r="55429" x14ac:dyDescent="0.2"/>
    <row r="55430" x14ac:dyDescent="0.2"/>
    <row r="55431" x14ac:dyDescent="0.2"/>
    <row r="55432" x14ac:dyDescent="0.2"/>
    <row r="55433" x14ac:dyDescent="0.2"/>
    <row r="55434" x14ac:dyDescent="0.2"/>
    <row r="55435" x14ac:dyDescent="0.2"/>
    <row r="55436" x14ac:dyDescent="0.2"/>
    <row r="55437" x14ac:dyDescent="0.2"/>
    <row r="55438" x14ac:dyDescent="0.2"/>
    <row r="55439" x14ac:dyDescent="0.2"/>
    <row r="55440" x14ac:dyDescent="0.2"/>
    <row r="55441" x14ac:dyDescent="0.2"/>
    <row r="55442" x14ac:dyDescent="0.2"/>
    <row r="55443" x14ac:dyDescent="0.2"/>
    <row r="55444" x14ac:dyDescent="0.2"/>
    <row r="55445" x14ac:dyDescent="0.2"/>
    <row r="55446" x14ac:dyDescent="0.2"/>
    <row r="55447" x14ac:dyDescent="0.2"/>
    <row r="55448" x14ac:dyDescent="0.2"/>
    <row r="55449" x14ac:dyDescent="0.2"/>
    <row r="55450" x14ac:dyDescent="0.2"/>
    <row r="55451" x14ac:dyDescent="0.2"/>
    <row r="55452" x14ac:dyDescent="0.2"/>
    <row r="55453" x14ac:dyDescent="0.2"/>
    <row r="55454" x14ac:dyDescent="0.2"/>
    <row r="55455" x14ac:dyDescent="0.2"/>
    <row r="55456" x14ac:dyDescent="0.2"/>
    <row r="55457" x14ac:dyDescent="0.2"/>
    <row r="55458" x14ac:dyDescent="0.2"/>
    <row r="55459" x14ac:dyDescent="0.2"/>
    <row r="55460" x14ac:dyDescent="0.2"/>
    <row r="55461" x14ac:dyDescent="0.2"/>
    <row r="55462" x14ac:dyDescent="0.2"/>
    <row r="55463" x14ac:dyDescent="0.2"/>
    <row r="55464" x14ac:dyDescent="0.2"/>
    <row r="55465" x14ac:dyDescent="0.2"/>
    <row r="55466" x14ac:dyDescent="0.2"/>
    <row r="55467" x14ac:dyDescent="0.2"/>
    <row r="55468" x14ac:dyDescent="0.2"/>
    <row r="55469" x14ac:dyDescent="0.2"/>
    <row r="55470" x14ac:dyDescent="0.2"/>
    <row r="55471" x14ac:dyDescent="0.2"/>
    <row r="55472" x14ac:dyDescent="0.2"/>
    <row r="55473" x14ac:dyDescent="0.2"/>
    <row r="55474" x14ac:dyDescent="0.2"/>
    <row r="55475" x14ac:dyDescent="0.2"/>
    <row r="55476" x14ac:dyDescent="0.2"/>
    <row r="55477" x14ac:dyDescent="0.2"/>
    <row r="55478" x14ac:dyDescent="0.2"/>
    <row r="55479" x14ac:dyDescent="0.2"/>
    <row r="55480" x14ac:dyDescent="0.2"/>
    <row r="55481" x14ac:dyDescent="0.2"/>
    <row r="55482" x14ac:dyDescent="0.2"/>
    <row r="55483" x14ac:dyDescent="0.2"/>
    <row r="55484" x14ac:dyDescent="0.2"/>
    <row r="55485" x14ac:dyDescent="0.2"/>
    <row r="55486" x14ac:dyDescent="0.2"/>
    <row r="55487" x14ac:dyDescent="0.2"/>
    <row r="55488" x14ac:dyDescent="0.2"/>
    <row r="55489" x14ac:dyDescent="0.2"/>
    <row r="55490" x14ac:dyDescent="0.2"/>
    <row r="55491" x14ac:dyDescent="0.2"/>
    <row r="55492" x14ac:dyDescent="0.2"/>
    <row r="55493" x14ac:dyDescent="0.2"/>
    <row r="55494" x14ac:dyDescent="0.2"/>
    <row r="55495" x14ac:dyDescent="0.2"/>
    <row r="55496" x14ac:dyDescent="0.2"/>
    <row r="55497" x14ac:dyDescent="0.2"/>
    <row r="55498" x14ac:dyDescent="0.2"/>
    <row r="55499" x14ac:dyDescent="0.2"/>
    <row r="55500" x14ac:dyDescent="0.2"/>
    <row r="55501" x14ac:dyDescent="0.2"/>
    <row r="55502" x14ac:dyDescent="0.2"/>
    <row r="55503" x14ac:dyDescent="0.2"/>
    <row r="55504" x14ac:dyDescent="0.2"/>
    <row r="55505" x14ac:dyDescent="0.2"/>
    <row r="55506" x14ac:dyDescent="0.2"/>
    <row r="55507" x14ac:dyDescent="0.2"/>
    <row r="55508" x14ac:dyDescent="0.2"/>
    <row r="55509" x14ac:dyDescent="0.2"/>
    <row r="55510" x14ac:dyDescent="0.2"/>
    <row r="55511" x14ac:dyDescent="0.2"/>
    <row r="55512" x14ac:dyDescent="0.2"/>
    <row r="55513" x14ac:dyDescent="0.2"/>
    <row r="55514" x14ac:dyDescent="0.2"/>
    <row r="55515" x14ac:dyDescent="0.2"/>
    <row r="55516" x14ac:dyDescent="0.2"/>
    <row r="55517" x14ac:dyDescent="0.2"/>
    <row r="55518" x14ac:dyDescent="0.2"/>
    <row r="55519" x14ac:dyDescent="0.2"/>
    <row r="55520" x14ac:dyDescent="0.2"/>
    <row r="55521" x14ac:dyDescent="0.2"/>
    <row r="55522" x14ac:dyDescent="0.2"/>
    <row r="55523" x14ac:dyDescent="0.2"/>
    <row r="55524" x14ac:dyDescent="0.2"/>
    <row r="55525" x14ac:dyDescent="0.2"/>
    <row r="55526" x14ac:dyDescent="0.2"/>
    <row r="55527" x14ac:dyDescent="0.2"/>
    <row r="55528" x14ac:dyDescent="0.2"/>
    <row r="55529" x14ac:dyDescent="0.2"/>
    <row r="55530" x14ac:dyDescent="0.2"/>
    <row r="55531" x14ac:dyDescent="0.2"/>
    <row r="55532" x14ac:dyDescent="0.2"/>
    <row r="55533" x14ac:dyDescent="0.2"/>
    <row r="55534" x14ac:dyDescent="0.2"/>
    <row r="55535" x14ac:dyDescent="0.2"/>
    <row r="55536" x14ac:dyDescent="0.2"/>
    <row r="55537" x14ac:dyDescent="0.2"/>
    <row r="55538" x14ac:dyDescent="0.2"/>
    <row r="55539" x14ac:dyDescent="0.2"/>
    <row r="55540" x14ac:dyDescent="0.2"/>
    <row r="55541" x14ac:dyDescent="0.2"/>
    <row r="55542" x14ac:dyDescent="0.2"/>
    <row r="55543" x14ac:dyDescent="0.2"/>
    <row r="55544" x14ac:dyDescent="0.2"/>
    <row r="55545" x14ac:dyDescent="0.2"/>
    <row r="55546" x14ac:dyDescent="0.2"/>
    <row r="55547" x14ac:dyDescent="0.2"/>
    <row r="55548" x14ac:dyDescent="0.2"/>
    <row r="55549" x14ac:dyDescent="0.2"/>
    <row r="55550" x14ac:dyDescent="0.2"/>
    <row r="55551" x14ac:dyDescent="0.2"/>
    <row r="55552" x14ac:dyDescent="0.2"/>
    <row r="55553" x14ac:dyDescent="0.2"/>
    <row r="55554" x14ac:dyDescent="0.2"/>
    <row r="55555" x14ac:dyDescent="0.2"/>
    <row r="55556" x14ac:dyDescent="0.2"/>
    <row r="55557" x14ac:dyDescent="0.2"/>
    <row r="55558" x14ac:dyDescent="0.2"/>
    <row r="55559" x14ac:dyDescent="0.2"/>
    <row r="55560" x14ac:dyDescent="0.2"/>
    <row r="55561" x14ac:dyDescent="0.2"/>
    <row r="55562" x14ac:dyDescent="0.2"/>
    <row r="55563" x14ac:dyDescent="0.2"/>
    <row r="55564" x14ac:dyDescent="0.2"/>
    <row r="55565" x14ac:dyDescent="0.2"/>
    <row r="55566" x14ac:dyDescent="0.2"/>
    <row r="55567" x14ac:dyDescent="0.2"/>
    <row r="55568" x14ac:dyDescent="0.2"/>
    <row r="55569" x14ac:dyDescent="0.2"/>
    <row r="55570" x14ac:dyDescent="0.2"/>
    <row r="55571" x14ac:dyDescent="0.2"/>
    <row r="55572" x14ac:dyDescent="0.2"/>
    <row r="55573" x14ac:dyDescent="0.2"/>
    <row r="55574" x14ac:dyDescent="0.2"/>
    <row r="55575" x14ac:dyDescent="0.2"/>
    <row r="55576" x14ac:dyDescent="0.2"/>
    <row r="55577" x14ac:dyDescent="0.2"/>
    <row r="55578" x14ac:dyDescent="0.2"/>
    <row r="55579" x14ac:dyDescent="0.2"/>
    <row r="55580" x14ac:dyDescent="0.2"/>
    <row r="55581" x14ac:dyDescent="0.2"/>
    <row r="55582" x14ac:dyDescent="0.2"/>
    <row r="55583" x14ac:dyDescent="0.2"/>
    <row r="55584" x14ac:dyDescent="0.2"/>
    <row r="55585" x14ac:dyDescent="0.2"/>
    <row r="55586" x14ac:dyDescent="0.2"/>
    <row r="55587" x14ac:dyDescent="0.2"/>
    <row r="55588" x14ac:dyDescent="0.2"/>
    <row r="55589" x14ac:dyDescent="0.2"/>
    <row r="55590" x14ac:dyDescent="0.2"/>
    <row r="55591" x14ac:dyDescent="0.2"/>
    <row r="55592" x14ac:dyDescent="0.2"/>
    <row r="55593" x14ac:dyDescent="0.2"/>
    <row r="55594" x14ac:dyDescent="0.2"/>
    <row r="55595" x14ac:dyDescent="0.2"/>
    <row r="55596" x14ac:dyDescent="0.2"/>
    <row r="55597" x14ac:dyDescent="0.2"/>
    <row r="55598" x14ac:dyDescent="0.2"/>
    <row r="55599" x14ac:dyDescent="0.2"/>
    <row r="55600" x14ac:dyDescent="0.2"/>
    <row r="55601" x14ac:dyDescent="0.2"/>
    <row r="55602" x14ac:dyDescent="0.2"/>
    <row r="55603" x14ac:dyDescent="0.2"/>
    <row r="55604" x14ac:dyDescent="0.2"/>
    <row r="55605" x14ac:dyDescent="0.2"/>
    <row r="55606" x14ac:dyDescent="0.2"/>
    <row r="55607" x14ac:dyDescent="0.2"/>
    <row r="55608" x14ac:dyDescent="0.2"/>
    <row r="55609" x14ac:dyDescent="0.2"/>
    <row r="55610" x14ac:dyDescent="0.2"/>
    <row r="55611" x14ac:dyDescent="0.2"/>
    <row r="55612" x14ac:dyDescent="0.2"/>
    <row r="55613" x14ac:dyDescent="0.2"/>
    <row r="55614" x14ac:dyDescent="0.2"/>
    <row r="55615" x14ac:dyDescent="0.2"/>
    <row r="55616" x14ac:dyDescent="0.2"/>
    <row r="55617" x14ac:dyDescent="0.2"/>
    <row r="55618" x14ac:dyDescent="0.2"/>
    <row r="55619" x14ac:dyDescent="0.2"/>
    <row r="55620" x14ac:dyDescent="0.2"/>
    <row r="55621" x14ac:dyDescent="0.2"/>
    <row r="55622" x14ac:dyDescent="0.2"/>
    <row r="55623" x14ac:dyDescent="0.2"/>
    <row r="55624" x14ac:dyDescent="0.2"/>
    <row r="55625" x14ac:dyDescent="0.2"/>
    <row r="55626" x14ac:dyDescent="0.2"/>
    <row r="55627" x14ac:dyDescent="0.2"/>
    <row r="55628" x14ac:dyDescent="0.2"/>
    <row r="55629" x14ac:dyDescent="0.2"/>
    <row r="55630" x14ac:dyDescent="0.2"/>
    <row r="55631" x14ac:dyDescent="0.2"/>
    <row r="55632" x14ac:dyDescent="0.2"/>
    <row r="55633" x14ac:dyDescent="0.2"/>
    <row r="55634" x14ac:dyDescent="0.2"/>
    <row r="55635" x14ac:dyDescent="0.2"/>
    <row r="55636" x14ac:dyDescent="0.2"/>
    <row r="55637" x14ac:dyDescent="0.2"/>
    <row r="55638" x14ac:dyDescent="0.2"/>
    <row r="55639" x14ac:dyDescent="0.2"/>
    <row r="55640" x14ac:dyDescent="0.2"/>
    <row r="55641" x14ac:dyDescent="0.2"/>
    <row r="55642" x14ac:dyDescent="0.2"/>
    <row r="55643" x14ac:dyDescent="0.2"/>
    <row r="55644" x14ac:dyDescent="0.2"/>
    <row r="55645" x14ac:dyDescent="0.2"/>
    <row r="55646" x14ac:dyDescent="0.2"/>
    <row r="55647" x14ac:dyDescent="0.2"/>
    <row r="55648" x14ac:dyDescent="0.2"/>
    <row r="55649" x14ac:dyDescent="0.2"/>
    <row r="55650" x14ac:dyDescent="0.2"/>
    <row r="55651" x14ac:dyDescent="0.2"/>
    <row r="55652" x14ac:dyDescent="0.2"/>
    <row r="55653" x14ac:dyDescent="0.2"/>
    <row r="55654" x14ac:dyDescent="0.2"/>
    <row r="55655" x14ac:dyDescent="0.2"/>
    <row r="55656" x14ac:dyDescent="0.2"/>
    <row r="55657" x14ac:dyDescent="0.2"/>
    <row r="55658" x14ac:dyDescent="0.2"/>
    <row r="55659" x14ac:dyDescent="0.2"/>
    <row r="55660" x14ac:dyDescent="0.2"/>
    <row r="55661" x14ac:dyDescent="0.2"/>
    <row r="55662" x14ac:dyDescent="0.2"/>
    <row r="55663" x14ac:dyDescent="0.2"/>
    <row r="55664" x14ac:dyDescent="0.2"/>
    <row r="55665" x14ac:dyDescent="0.2"/>
    <row r="55666" x14ac:dyDescent="0.2"/>
    <row r="55667" x14ac:dyDescent="0.2"/>
    <row r="55668" x14ac:dyDescent="0.2"/>
    <row r="55669" x14ac:dyDescent="0.2"/>
    <row r="55670" x14ac:dyDescent="0.2"/>
    <row r="55671" x14ac:dyDescent="0.2"/>
    <row r="55672" x14ac:dyDescent="0.2"/>
    <row r="55673" x14ac:dyDescent="0.2"/>
    <row r="55674" x14ac:dyDescent="0.2"/>
    <row r="55675" x14ac:dyDescent="0.2"/>
    <row r="55676" x14ac:dyDescent="0.2"/>
    <row r="55677" x14ac:dyDescent="0.2"/>
    <row r="55678" x14ac:dyDescent="0.2"/>
    <row r="55679" x14ac:dyDescent="0.2"/>
    <row r="55680" x14ac:dyDescent="0.2"/>
    <row r="55681" x14ac:dyDescent="0.2"/>
    <row r="55682" x14ac:dyDescent="0.2"/>
    <row r="55683" x14ac:dyDescent="0.2"/>
    <row r="55684" x14ac:dyDescent="0.2"/>
    <row r="55685" x14ac:dyDescent="0.2"/>
    <row r="55686" x14ac:dyDescent="0.2"/>
    <row r="55687" x14ac:dyDescent="0.2"/>
    <row r="55688" x14ac:dyDescent="0.2"/>
    <row r="55689" x14ac:dyDescent="0.2"/>
    <row r="55690" x14ac:dyDescent="0.2"/>
    <row r="55691" x14ac:dyDescent="0.2"/>
    <row r="55692" x14ac:dyDescent="0.2"/>
    <row r="55693" x14ac:dyDescent="0.2"/>
    <row r="55694" x14ac:dyDescent="0.2"/>
    <row r="55695" x14ac:dyDescent="0.2"/>
    <row r="55696" x14ac:dyDescent="0.2"/>
    <row r="55697" x14ac:dyDescent="0.2"/>
    <row r="55698" x14ac:dyDescent="0.2"/>
    <row r="55699" x14ac:dyDescent="0.2"/>
    <row r="55700" x14ac:dyDescent="0.2"/>
    <row r="55701" x14ac:dyDescent="0.2"/>
    <row r="55702" x14ac:dyDescent="0.2"/>
    <row r="55703" x14ac:dyDescent="0.2"/>
    <row r="55704" x14ac:dyDescent="0.2"/>
    <row r="55705" x14ac:dyDescent="0.2"/>
    <row r="55706" x14ac:dyDescent="0.2"/>
    <row r="55707" x14ac:dyDescent="0.2"/>
    <row r="55708" x14ac:dyDescent="0.2"/>
    <row r="55709" x14ac:dyDescent="0.2"/>
    <row r="55710" x14ac:dyDescent="0.2"/>
    <row r="55711" x14ac:dyDescent="0.2"/>
    <row r="55712" x14ac:dyDescent="0.2"/>
    <row r="55713" x14ac:dyDescent="0.2"/>
    <row r="55714" x14ac:dyDescent="0.2"/>
    <row r="55715" x14ac:dyDescent="0.2"/>
    <row r="55716" x14ac:dyDescent="0.2"/>
    <row r="55717" x14ac:dyDescent="0.2"/>
    <row r="55718" x14ac:dyDescent="0.2"/>
    <row r="55719" x14ac:dyDescent="0.2"/>
    <row r="55720" x14ac:dyDescent="0.2"/>
    <row r="55721" x14ac:dyDescent="0.2"/>
    <row r="55722" x14ac:dyDescent="0.2"/>
    <row r="55723" x14ac:dyDescent="0.2"/>
    <row r="55724" x14ac:dyDescent="0.2"/>
    <row r="55725" x14ac:dyDescent="0.2"/>
    <row r="55726" x14ac:dyDescent="0.2"/>
    <row r="55727" x14ac:dyDescent="0.2"/>
    <row r="55728" x14ac:dyDescent="0.2"/>
    <row r="55729" x14ac:dyDescent="0.2"/>
    <row r="55730" x14ac:dyDescent="0.2"/>
    <row r="55731" x14ac:dyDescent="0.2"/>
    <row r="55732" x14ac:dyDescent="0.2"/>
    <row r="55733" x14ac:dyDescent="0.2"/>
    <row r="55734" x14ac:dyDescent="0.2"/>
    <row r="55735" x14ac:dyDescent="0.2"/>
    <row r="55736" x14ac:dyDescent="0.2"/>
    <row r="55737" x14ac:dyDescent="0.2"/>
    <row r="55738" x14ac:dyDescent="0.2"/>
    <row r="55739" x14ac:dyDescent="0.2"/>
    <row r="55740" x14ac:dyDescent="0.2"/>
    <row r="55741" x14ac:dyDescent="0.2"/>
    <row r="55742" x14ac:dyDescent="0.2"/>
    <row r="55743" x14ac:dyDescent="0.2"/>
    <row r="55744" x14ac:dyDescent="0.2"/>
    <row r="55745" x14ac:dyDescent="0.2"/>
    <row r="55746" x14ac:dyDescent="0.2"/>
    <row r="55747" x14ac:dyDescent="0.2"/>
    <row r="55748" x14ac:dyDescent="0.2"/>
    <row r="55749" x14ac:dyDescent="0.2"/>
    <row r="55750" x14ac:dyDescent="0.2"/>
    <row r="55751" x14ac:dyDescent="0.2"/>
    <row r="55752" x14ac:dyDescent="0.2"/>
    <row r="55753" x14ac:dyDescent="0.2"/>
    <row r="55754" x14ac:dyDescent="0.2"/>
    <row r="55755" x14ac:dyDescent="0.2"/>
    <row r="55756" x14ac:dyDescent="0.2"/>
    <row r="55757" x14ac:dyDescent="0.2"/>
    <row r="55758" x14ac:dyDescent="0.2"/>
    <row r="55759" x14ac:dyDescent="0.2"/>
    <row r="55760" x14ac:dyDescent="0.2"/>
    <row r="55761" x14ac:dyDescent="0.2"/>
    <row r="55762" x14ac:dyDescent="0.2"/>
    <row r="55763" x14ac:dyDescent="0.2"/>
    <row r="55764" x14ac:dyDescent="0.2"/>
    <row r="55765" x14ac:dyDescent="0.2"/>
    <row r="55766" x14ac:dyDescent="0.2"/>
    <row r="55767" x14ac:dyDescent="0.2"/>
    <row r="55768" x14ac:dyDescent="0.2"/>
    <row r="55769" x14ac:dyDescent="0.2"/>
    <row r="55770" x14ac:dyDescent="0.2"/>
    <row r="55771" x14ac:dyDescent="0.2"/>
    <row r="55772" x14ac:dyDescent="0.2"/>
    <row r="55773" x14ac:dyDescent="0.2"/>
    <row r="55774" x14ac:dyDescent="0.2"/>
    <row r="55775" x14ac:dyDescent="0.2"/>
    <row r="55776" x14ac:dyDescent="0.2"/>
    <row r="55777" x14ac:dyDescent="0.2"/>
    <row r="55778" x14ac:dyDescent="0.2"/>
    <row r="55779" x14ac:dyDescent="0.2"/>
    <row r="55780" x14ac:dyDescent="0.2"/>
    <row r="55781" x14ac:dyDescent="0.2"/>
    <row r="55782" x14ac:dyDescent="0.2"/>
    <row r="55783" x14ac:dyDescent="0.2"/>
    <row r="55784" x14ac:dyDescent="0.2"/>
    <row r="55785" x14ac:dyDescent="0.2"/>
    <row r="55786" x14ac:dyDescent="0.2"/>
    <row r="55787" x14ac:dyDescent="0.2"/>
    <row r="55788" x14ac:dyDescent="0.2"/>
    <row r="55789" x14ac:dyDescent="0.2"/>
    <row r="55790" x14ac:dyDescent="0.2"/>
    <row r="55791" x14ac:dyDescent="0.2"/>
    <row r="55792" x14ac:dyDescent="0.2"/>
    <row r="55793" x14ac:dyDescent="0.2"/>
    <row r="55794" x14ac:dyDescent="0.2"/>
    <row r="55795" x14ac:dyDescent="0.2"/>
    <row r="55796" x14ac:dyDescent="0.2"/>
    <row r="55797" x14ac:dyDescent="0.2"/>
    <row r="55798" x14ac:dyDescent="0.2"/>
    <row r="55799" x14ac:dyDescent="0.2"/>
    <row r="55800" x14ac:dyDescent="0.2"/>
    <row r="55801" x14ac:dyDescent="0.2"/>
    <row r="55802" x14ac:dyDescent="0.2"/>
    <row r="55803" x14ac:dyDescent="0.2"/>
    <row r="55804" x14ac:dyDescent="0.2"/>
    <row r="55805" x14ac:dyDescent="0.2"/>
    <row r="55806" x14ac:dyDescent="0.2"/>
    <row r="55807" x14ac:dyDescent="0.2"/>
    <row r="55808" x14ac:dyDescent="0.2"/>
    <row r="55809" x14ac:dyDescent="0.2"/>
    <row r="55810" x14ac:dyDescent="0.2"/>
    <row r="55811" x14ac:dyDescent="0.2"/>
    <row r="55812" x14ac:dyDescent="0.2"/>
    <row r="55813" x14ac:dyDescent="0.2"/>
    <row r="55814" x14ac:dyDescent="0.2"/>
    <row r="55815" x14ac:dyDescent="0.2"/>
    <row r="55816" x14ac:dyDescent="0.2"/>
    <row r="55817" x14ac:dyDescent="0.2"/>
    <row r="55818" x14ac:dyDescent="0.2"/>
    <row r="55819" x14ac:dyDescent="0.2"/>
    <row r="55820" x14ac:dyDescent="0.2"/>
    <row r="55821" x14ac:dyDescent="0.2"/>
    <row r="55822" x14ac:dyDescent="0.2"/>
    <row r="55823" x14ac:dyDescent="0.2"/>
    <row r="55824" x14ac:dyDescent="0.2"/>
    <row r="55825" x14ac:dyDescent="0.2"/>
    <row r="55826" x14ac:dyDescent="0.2"/>
    <row r="55827" x14ac:dyDescent="0.2"/>
    <row r="55828" x14ac:dyDescent="0.2"/>
    <row r="55829" x14ac:dyDescent="0.2"/>
    <row r="55830" x14ac:dyDescent="0.2"/>
    <row r="55831" x14ac:dyDescent="0.2"/>
    <row r="55832" x14ac:dyDescent="0.2"/>
    <row r="55833" x14ac:dyDescent="0.2"/>
    <row r="55834" x14ac:dyDescent="0.2"/>
    <row r="55835" x14ac:dyDescent="0.2"/>
    <row r="55836" x14ac:dyDescent="0.2"/>
    <row r="55837" x14ac:dyDescent="0.2"/>
    <row r="55838" x14ac:dyDescent="0.2"/>
    <row r="55839" x14ac:dyDescent="0.2"/>
    <row r="55840" x14ac:dyDescent="0.2"/>
    <row r="55841" x14ac:dyDescent="0.2"/>
    <row r="55842" x14ac:dyDescent="0.2"/>
    <row r="55843" x14ac:dyDescent="0.2"/>
    <row r="55844" x14ac:dyDescent="0.2"/>
    <row r="55845" x14ac:dyDescent="0.2"/>
    <row r="55846" x14ac:dyDescent="0.2"/>
    <row r="55847" x14ac:dyDescent="0.2"/>
    <row r="55848" x14ac:dyDescent="0.2"/>
    <row r="55849" x14ac:dyDescent="0.2"/>
    <row r="55850" x14ac:dyDescent="0.2"/>
    <row r="55851" x14ac:dyDescent="0.2"/>
    <row r="55852" x14ac:dyDescent="0.2"/>
    <row r="55853" x14ac:dyDescent="0.2"/>
    <row r="55854" x14ac:dyDescent="0.2"/>
    <row r="55855" x14ac:dyDescent="0.2"/>
    <row r="55856" x14ac:dyDescent="0.2"/>
    <row r="55857" x14ac:dyDescent="0.2"/>
    <row r="55858" x14ac:dyDescent="0.2"/>
    <row r="55859" x14ac:dyDescent="0.2"/>
    <row r="55860" x14ac:dyDescent="0.2"/>
    <row r="55861" x14ac:dyDescent="0.2"/>
    <row r="55862" x14ac:dyDescent="0.2"/>
    <row r="55863" x14ac:dyDescent="0.2"/>
    <row r="55864" x14ac:dyDescent="0.2"/>
    <row r="55865" x14ac:dyDescent="0.2"/>
    <row r="55866" x14ac:dyDescent="0.2"/>
    <row r="55867" x14ac:dyDescent="0.2"/>
    <row r="55868" x14ac:dyDescent="0.2"/>
    <row r="55869" x14ac:dyDescent="0.2"/>
    <row r="55870" x14ac:dyDescent="0.2"/>
    <row r="55871" x14ac:dyDescent="0.2"/>
    <row r="55872" x14ac:dyDescent="0.2"/>
    <row r="55873" x14ac:dyDescent="0.2"/>
    <row r="55874" x14ac:dyDescent="0.2"/>
    <row r="55875" x14ac:dyDescent="0.2"/>
    <row r="55876" x14ac:dyDescent="0.2"/>
    <row r="55877" x14ac:dyDescent="0.2"/>
    <row r="55878" x14ac:dyDescent="0.2"/>
    <row r="55879" x14ac:dyDescent="0.2"/>
    <row r="55880" x14ac:dyDescent="0.2"/>
    <row r="55881" x14ac:dyDescent="0.2"/>
    <row r="55882" x14ac:dyDescent="0.2"/>
    <row r="55883" x14ac:dyDescent="0.2"/>
    <row r="55884" x14ac:dyDescent="0.2"/>
    <row r="55885" x14ac:dyDescent="0.2"/>
    <row r="55886" x14ac:dyDescent="0.2"/>
    <row r="55887" x14ac:dyDescent="0.2"/>
    <row r="55888" x14ac:dyDescent="0.2"/>
    <row r="55889" x14ac:dyDescent="0.2"/>
    <row r="55890" x14ac:dyDescent="0.2"/>
    <row r="55891" x14ac:dyDescent="0.2"/>
    <row r="55892" x14ac:dyDescent="0.2"/>
    <row r="55893" x14ac:dyDescent="0.2"/>
    <row r="55894" x14ac:dyDescent="0.2"/>
    <row r="55895" x14ac:dyDescent="0.2"/>
    <row r="55896" x14ac:dyDescent="0.2"/>
    <row r="55897" x14ac:dyDescent="0.2"/>
    <row r="55898" x14ac:dyDescent="0.2"/>
    <row r="55899" x14ac:dyDescent="0.2"/>
    <row r="55900" x14ac:dyDescent="0.2"/>
    <row r="55901" x14ac:dyDescent="0.2"/>
    <row r="55902" x14ac:dyDescent="0.2"/>
    <row r="55903" x14ac:dyDescent="0.2"/>
    <row r="55904" x14ac:dyDescent="0.2"/>
    <row r="55905" x14ac:dyDescent="0.2"/>
    <row r="55906" x14ac:dyDescent="0.2"/>
    <row r="55907" x14ac:dyDescent="0.2"/>
    <row r="55908" x14ac:dyDescent="0.2"/>
    <row r="55909" x14ac:dyDescent="0.2"/>
    <row r="55910" x14ac:dyDescent="0.2"/>
    <row r="55911" x14ac:dyDescent="0.2"/>
    <row r="55912" x14ac:dyDescent="0.2"/>
    <row r="55913" x14ac:dyDescent="0.2"/>
    <row r="55914" x14ac:dyDescent="0.2"/>
    <row r="55915" x14ac:dyDescent="0.2"/>
    <row r="55916" x14ac:dyDescent="0.2"/>
    <row r="55917" x14ac:dyDescent="0.2"/>
    <row r="55918" x14ac:dyDescent="0.2"/>
    <row r="55919" x14ac:dyDescent="0.2"/>
    <row r="55920" x14ac:dyDescent="0.2"/>
    <row r="55921" x14ac:dyDescent="0.2"/>
    <row r="55922" x14ac:dyDescent="0.2"/>
    <row r="55923" x14ac:dyDescent="0.2"/>
    <row r="55924" x14ac:dyDescent="0.2"/>
    <row r="55925" x14ac:dyDescent="0.2"/>
    <row r="55926" x14ac:dyDescent="0.2"/>
    <row r="55927" x14ac:dyDescent="0.2"/>
    <row r="55928" x14ac:dyDescent="0.2"/>
    <row r="55929" x14ac:dyDescent="0.2"/>
    <row r="55930" x14ac:dyDescent="0.2"/>
    <row r="55931" x14ac:dyDescent="0.2"/>
    <row r="55932" x14ac:dyDescent="0.2"/>
    <row r="55933" x14ac:dyDescent="0.2"/>
    <row r="55934" x14ac:dyDescent="0.2"/>
    <row r="55935" x14ac:dyDescent="0.2"/>
    <row r="55936" x14ac:dyDescent="0.2"/>
    <row r="55937" x14ac:dyDescent="0.2"/>
    <row r="55938" x14ac:dyDescent="0.2"/>
    <row r="55939" x14ac:dyDescent="0.2"/>
    <row r="55940" x14ac:dyDescent="0.2"/>
    <row r="55941" x14ac:dyDescent="0.2"/>
    <row r="55942" x14ac:dyDescent="0.2"/>
    <row r="55943" x14ac:dyDescent="0.2"/>
    <row r="55944" x14ac:dyDescent="0.2"/>
    <row r="55945" x14ac:dyDescent="0.2"/>
    <row r="55946" x14ac:dyDescent="0.2"/>
    <row r="55947" x14ac:dyDescent="0.2"/>
    <row r="55948" x14ac:dyDescent="0.2"/>
    <row r="55949" x14ac:dyDescent="0.2"/>
    <row r="55950" x14ac:dyDescent="0.2"/>
    <row r="55951" x14ac:dyDescent="0.2"/>
    <row r="55952" x14ac:dyDescent="0.2"/>
    <row r="55953" x14ac:dyDescent="0.2"/>
    <row r="55954" x14ac:dyDescent="0.2"/>
    <row r="55955" x14ac:dyDescent="0.2"/>
    <row r="55956" x14ac:dyDescent="0.2"/>
    <row r="55957" x14ac:dyDescent="0.2"/>
    <row r="55958" x14ac:dyDescent="0.2"/>
    <row r="55959" x14ac:dyDescent="0.2"/>
    <row r="55960" x14ac:dyDescent="0.2"/>
    <row r="55961" x14ac:dyDescent="0.2"/>
    <row r="55962" x14ac:dyDescent="0.2"/>
    <row r="55963" x14ac:dyDescent="0.2"/>
    <row r="55964" x14ac:dyDescent="0.2"/>
    <row r="55965" x14ac:dyDescent="0.2"/>
    <row r="55966" x14ac:dyDescent="0.2"/>
    <row r="55967" x14ac:dyDescent="0.2"/>
    <row r="55968" x14ac:dyDescent="0.2"/>
    <row r="55969" x14ac:dyDescent="0.2"/>
    <row r="55970" x14ac:dyDescent="0.2"/>
    <row r="55971" x14ac:dyDescent="0.2"/>
    <row r="55972" x14ac:dyDescent="0.2"/>
    <row r="55973" x14ac:dyDescent="0.2"/>
    <row r="55974" x14ac:dyDescent="0.2"/>
    <row r="55975" x14ac:dyDescent="0.2"/>
    <row r="55976" x14ac:dyDescent="0.2"/>
    <row r="55977" x14ac:dyDescent="0.2"/>
    <row r="55978" x14ac:dyDescent="0.2"/>
    <row r="55979" x14ac:dyDescent="0.2"/>
    <row r="55980" x14ac:dyDescent="0.2"/>
    <row r="55981" x14ac:dyDescent="0.2"/>
    <row r="55982" x14ac:dyDescent="0.2"/>
    <row r="55983" x14ac:dyDescent="0.2"/>
    <row r="55984" x14ac:dyDescent="0.2"/>
    <row r="55985" x14ac:dyDescent="0.2"/>
    <row r="55986" x14ac:dyDescent="0.2"/>
    <row r="55987" x14ac:dyDescent="0.2"/>
    <row r="55988" x14ac:dyDescent="0.2"/>
    <row r="55989" x14ac:dyDescent="0.2"/>
    <row r="55990" x14ac:dyDescent="0.2"/>
    <row r="55991" x14ac:dyDescent="0.2"/>
    <row r="55992" x14ac:dyDescent="0.2"/>
    <row r="55993" x14ac:dyDescent="0.2"/>
    <row r="55994" x14ac:dyDescent="0.2"/>
    <row r="55995" x14ac:dyDescent="0.2"/>
    <row r="55996" x14ac:dyDescent="0.2"/>
    <row r="55997" x14ac:dyDescent="0.2"/>
    <row r="55998" x14ac:dyDescent="0.2"/>
    <row r="55999" x14ac:dyDescent="0.2"/>
    <row r="56000" x14ac:dyDescent="0.2"/>
    <row r="56001" x14ac:dyDescent="0.2"/>
    <row r="56002" x14ac:dyDescent="0.2"/>
    <row r="56003" x14ac:dyDescent="0.2"/>
    <row r="56004" x14ac:dyDescent="0.2"/>
    <row r="56005" x14ac:dyDescent="0.2"/>
    <row r="56006" x14ac:dyDescent="0.2"/>
    <row r="56007" x14ac:dyDescent="0.2"/>
    <row r="56008" x14ac:dyDescent="0.2"/>
    <row r="56009" x14ac:dyDescent="0.2"/>
    <row r="56010" x14ac:dyDescent="0.2"/>
    <row r="56011" x14ac:dyDescent="0.2"/>
    <row r="56012" x14ac:dyDescent="0.2"/>
    <row r="56013" x14ac:dyDescent="0.2"/>
    <row r="56014" x14ac:dyDescent="0.2"/>
    <row r="56015" x14ac:dyDescent="0.2"/>
    <row r="56016" x14ac:dyDescent="0.2"/>
    <row r="56017" x14ac:dyDescent="0.2"/>
    <row r="56018" x14ac:dyDescent="0.2"/>
    <row r="56019" x14ac:dyDescent="0.2"/>
    <row r="56020" x14ac:dyDescent="0.2"/>
    <row r="56021" x14ac:dyDescent="0.2"/>
    <row r="56022" x14ac:dyDescent="0.2"/>
    <row r="56023" x14ac:dyDescent="0.2"/>
    <row r="56024" x14ac:dyDescent="0.2"/>
    <row r="56025" x14ac:dyDescent="0.2"/>
    <row r="56026" x14ac:dyDescent="0.2"/>
    <row r="56027" x14ac:dyDescent="0.2"/>
    <row r="56028" x14ac:dyDescent="0.2"/>
    <row r="56029" x14ac:dyDescent="0.2"/>
    <row r="56030" x14ac:dyDescent="0.2"/>
    <row r="56031" x14ac:dyDescent="0.2"/>
    <row r="56032" x14ac:dyDescent="0.2"/>
    <row r="56033" x14ac:dyDescent="0.2"/>
    <row r="56034" x14ac:dyDescent="0.2"/>
    <row r="56035" x14ac:dyDescent="0.2"/>
    <row r="56036" x14ac:dyDescent="0.2"/>
    <row r="56037" x14ac:dyDescent="0.2"/>
    <row r="56038" x14ac:dyDescent="0.2"/>
    <row r="56039" x14ac:dyDescent="0.2"/>
    <row r="56040" x14ac:dyDescent="0.2"/>
    <row r="56041" x14ac:dyDescent="0.2"/>
    <row r="56042" x14ac:dyDescent="0.2"/>
    <row r="56043" x14ac:dyDescent="0.2"/>
    <row r="56044" x14ac:dyDescent="0.2"/>
    <row r="56045" x14ac:dyDescent="0.2"/>
    <row r="56046" x14ac:dyDescent="0.2"/>
    <row r="56047" x14ac:dyDescent="0.2"/>
    <row r="56048" x14ac:dyDescent="0.2"/>
    <row r="56049" x14ac:dyDescent="0.2"/>
    <row r="56050" x14ac:dyDescent="0.2"/>
    <row r="56051" x14ac:dyDescent="0.2"/>
    <row r="56052" x14ac:dyDescent="0.2"/>
    <row r="56053" x14ac:dyDescent="0.2"/>
    <row r="56054" x14ac:dyDescent="0.2"/>
    <row r="56055" x14ac:dyDescent="0.2"/>
    <row r="56056" x14ac:dyDescent="0.2"/>
    <row r="56057" x14ac:dyDescent="0.2"/>
    <row r="56058" x14ac:dyDescent="0.2"/>
    <row r="56059" x14ac:dyDescent="0.2"/>
    <row r="56060" x14ac:dyDescent="0.2"/>
    <row r="56061" x14ac:dyDescent="0.2"/>
    <row r="56062" x14ac:dyDescent="0.2"/>
    <row r="56063" x14ac:dyDescent="0.2"/>
    <row r="56064" x14ac:dyDescent="0.2"/>
    <row r="56065" x14ac:dyDescent="0.2"/>
    <row r="56066" x14ac:dyDescent="0.2"/>
    <row r="56067" x14ac:dyDescent="0.2"/>
    <row r="56068" x14ac:dyDescent="0.2"/>
    <row r="56069" x14ac:dyDescent="0.2"/>
    <row r="56070" x14ac:dyDescent="0.2"/>
    <row r="56071" x14ac:dyDescent="0.2"/>
    <row r="56072" x14ac:dyDescent="0.2"/>
    <row r="56073" x14ac:dyDescent="0.2"/>
    <row r="56074" x14ac:dyDescent="0.2"/>
    <row r="56075" x14ac:dyDescent="0.2"/>
    <row r="56076" x14ac:dyDescent="0.2"/>
    <row r="56077" x14ac:dyDescent="0.2"/>
    <row r="56078" x14ac:dyDescent="0.2"/>
    <row r="56079" x14ac:dyDescent="0.2"/>
    <row r="56080" x14ac:dyDescent="0.2"/>
    <row r="56081" x14ac:dyDescent="0.2"/>
    <row r="56082" x14ac:dyDescent="0.2"/>
    <row r="56083" x14ac:dyDescent="0.2"/>
    <row r="56084" x14ac:dyDescent="0.2"/>
    <row r="56085" x14ac:dyDescent="0.2"/>
    <row r="56086" x14ac:dyDescent="0.2"/>
    <row r="56087" x14ac:dyDescent="0.2"/>
    <row r="56088" x14ac:dyDescent="0.2"/>
    <row r="56089" x14ac:dyDescent="0.2"/>
    <row r="56090" x14ac:dyDescent="0.2"/>
    <row r="56091" x14ac:dyDescent="0.2"/>
    <row r="56092" x14ac:dyDescent="0.2"/>
    <row r="56093" x14ac:dyDescent="0.2"/>
    <row r="56094" x14ac:dyDescent="0.2"/>
    <row r="56095" x14ac:dyDescent="0.2"/>
    <row r="56096" x14ac:dyDescent="0.2"/>
    <row r="56097" x14ac:dyDescent="0.2"/>
    <row r="56098" x14ac:dyDescent="0.2"/>
    <row r="56099" x14ac:dyDescent="0.2"/>
    <row r="56100" x14ac:dyDescent="0.2"/>
    <row r="56101" x14ac:dyDescent="0.2"/>
    <row r="56102" x14ac:dyDescent="0.2"/>
    <row r="56103" x14ac:dyDescent="0.2"/>
    <row r="56104" x14ac:dyDescent="0.2"/>
    <row r="56105" x14ac:dyDescent="0.2"/>
    <row r="56106" x14ac:dyDescent="0.2"/>
    <row r="56107" x14ac:dyDescent="0.2"/>
    <row r="56108" x14ac:dyDescent="0.2"/>
    <row r="56109" x14ac:dyDescent="0.2"/>
    <row r="56110" x14ac:dyDescent="0.2"/>
    <row r="56111" x14ac:dyDescent="0.2"/>
    <row r="56112" x14ac:dyDescent="0.2"/>
    <row r="56113" x14ac:dyDescent="0.2"/>
    <row r="56114" x14ac:dyDescent="0.2"/>
    <row r="56115" x14ac:dyDescent="0.2"/>
    <row r="56116" x14ac:dyDescent="0.2"/>
    <row r="56117" x14ac:dyDescent="0.2"/>
    <row r="56118" x14ac:dyDescent="0.2"/>
    <row r="56119" x14ac:dyDescent="0.2"/>
    <row r="56120" x14ac:dyDescent="0.2"/>
    <row r="56121" x14ac:dyDescent="0.2"/>
    <row r="56122" x14ac:dyDescent="0.2"/>
    <row r="56123" x14ac:dyDescent="0.2"/>
    <row r="56124" x14ac:dyDescent="0.2"/>
    <row r="56125" x14ac:dyDescent="0.2"/>
    <row r="56126" x14ac:dyDescent="0.2"/>
    <row r="56127" x14ac:dyDescent="0.2"/>
    <row r="56128" x14ac:dyDescent="0.2"/>
    <row r="56129" x14ac:dyDescent="0.2"/>
    <row r="56130" x14ac:dyDescent="0.2"/>
    <row r="56131" x14ac:dyDescent="0.2"/>
    <row r="56132" x14ac:dyDescent="0.2"/>
    <row r="56133" x14ac:dyDescent="0.2"/>
    <row r="56134" x14ac:dyDescent="0.2"/>
    <row r="56135" x14ac:dyDescent="0.2"/>
    <row r="56136" x14ac:dyDescent="0.2"/>
    <row r="56137" x14ac:dyDescent="0.2"/>
    <row r="56138" x14ac:dyDescent="0.2"/>
    <row r="56139" x14ac:dyDescent="0.2"/>
    <row r="56140" x14ac:dyDescent="0.2"/>
    <row r="56141" x14ac:dyDescent="0.2"/>
    <row r="56142" x14ac:dyDescent="0.2"/>
    <row r="56143" x14ac:dyDescent="0.2"/>
    <row r="56144" x14ac:dyDescent="0.2"/>
    <row r="56145" x14ac:dyDescent="0.2"/>
    <row r="56146" x14ac:dyDescent="0.2"/>
    <row r="56147" x14ac:dyDescent="0.2"/>
    <row r="56148" x14ac:dyDescent="0.2"/>
    <row r="56149" x14ac:dyDescent="0.2"/>
    <row r="56150" x14ac:dyDescent="0.2"/>
    <row r="56151" x14ac:dyDescent="0.2"/>
    <row r="56152" x14ac:dyDescent="0.2"/>
    <row r="56153" x14ac:dyDescent="0.2"/>
    <row r="56154" x14ac:dyDescent="0.2"/>
    <row r="56155" x14ac:dyDescent="0.2"/>
    <row r="56156" x14ac:dyDescent="0.2"/>
    <row r="56157" x14ac:dyDescent="0.2"/>
    <row r="56158" x14ac:dyDescent="0.2"/>
    <row r="56159" x14ac:dyDescent="0.2"/>
    <row r="56160" x14ac:dyDescent="0.2"/>
    <row r="56161" x14ac:dyDescent="0.2"/>
    <row r="56162" x14ac:dyDescent="0.2"/>
    <row r="56163" x14ac:dyDescent="0.2"/>
    <row r="56164" x14ac:dyDescent="0.2"/>
    <row r="56165" x14ac:dyDescent="0.2"/>
    <row r="56166" x14ac:dyDescent="0.2"/>
    <row r="56167" x14ac:dyDescent="0.2"/>
    <row r="56168" x14ac:dyDescent="0.2"/>
    <row r="56169" x14ac:dyDescent="0.2"/>
    <row r="56170" x14ac:dyDescent="0.2"/>
    <row r="56171" x14ac:dyDescent="0.2"/>
    <row r="56172" x14ac:dyDescent="0.2"/>
    <row r="56173" x14ac:dyDescent="0.2"/>
    <row r="56174" x14ac:dyDescent="0.2"/>
    <row r="56175" x14ac:dyDescent="0.2"/>
    <row r="56176" x14ac:dyDescent="0.2"/>
    <row r="56177" x14ac:dyDescent="0.2"/>
    <row r="56178" x14ac:dyDescent="0.2"/>
    <row r="56179" x14ac:dyDescent="0.2"/>
    <row r="56180" x14ac:dyDescent="0.2"/>
    <row r="56181" x14ac:dyDescent="0.2"/>
    <row r="56182" x14ac:dyDescent="0.2"/>
    <row r="56183" x14ac:dyDescent="0.2"/>
    <row r="56184" x14ac:dyDescent="0.2"/>
    <row r="56185" x14ac:dyDescent="0.2"/>
    <row r="56186" x14ac:dyDescent="0.2"/>
    <row r="56187" x14ac:dyDescent="0.2"/>
    <row r="56188" x14ac:dyDescent="0.2"/>
    <row r="56189" x14ac:dyDescent="0.2"/>
    <row r="56190" x14ac:dyDescent="0.2"/>
    <row r="56191" x14ac:dyDescent="0.2"/>
    <row r="56192" x14ac:dyDescent="0.2"/>
    <row r="56193" x14ac:dyDescent="0.2"/>
    <row r="56194" x14ac:dyDescent="0.2"/>
    <row r="56195" x14ac:dyDescent="0.2"/>
    <row r="56196" x14ac:dyDescent="0.2"/>
    <row r="56197" x14ac:dyDescent="0.2"/>
    <row r="56198" x14ac:dyDescent="0.2"/>
    <row r="56199" x14ac:dyDescent="0.2"/>
    <row r="56200" x14ac:dyDescent="0.2"/>
    <row r="56201" x14ac:dyDescent="0.2"/>
    <row r="56202" x14ac:dyDescent="0.2"/>
    <row r="56203" x14ac:dyDescent="0.2"/>
    <row r="56204" x14ac:dyDescent="0.2"/>
    <row r="56205" x14ac:dyDescent="0.2"/>
    <row r="56206" x14ac:dyDescent="0.2"/>
    <row r="56207" x14ac:dyDescent="0.2"/>
    <row r="56208" x14ac:dyDescent="0.2"/>
    <row r="56209" x14ac:dyDescent="0.2"/>
    <row r="56210" x14ac:dyDescent="0.2"/>
    <row r="56211" x14ac:dyDescent="0.2"/>
    <row r="56212" x14ac:dyDescent="0.2"/>
    <row r="56213" x14ac:dyDescent="0.2"/>
    <row r="56214" x14ac:dyDescent="0.2"/>
    <row r="56215" x14ac:dyDescent="0.2"/>
    <row r="56216" x14ac:dyDescent="0.2"/>
    <row r="56217" x14ac:dyDescent="0.2"/>
    <row r="56218" x14ac:dyDescent="0.2"/>
    <row r="56219" x14ac:dyDescent="0.2"/>
    <row r="56220" x14ac:dyDescent="0.2"/>
    <row r="56221" x14ac:dyDescent="0.2"/>
    <row r="56222" x14ac:dyDescent="0.2"/>
    <row r="56223" x14ac:dyDescent="0.2"/>
    <row r="56224" x14ac:dyDescent="0.2"/>
    <row r="56225" x14ac:dyDescent="0.2"/>
    <row r="56226" x14ac:dyDescent="0.2"/>
    <row r="56227" x14ac:dyDescent="0.2"/>
    <row r="56228" x14ac:dyDescent="0.2"/>
    <row r="56229" x14ac:dyDescent="0.2"/>
    <row r="56230" x14ac:dyDescent="0.2"/>
    <row r="56231" x14ac:dyDescent="0.2"/>
    <row r="56232" x14ac:dyDescent="0.2"/>
    <row r="56233" x14ac:dyDescent="0.2"/>
    <row r="56234" x14ac:dyDescent="0.2"/>
    <row r="56235" x14ac:dyDescent="0.2"/>
    <row r="56236" x14ac:dyDescent="0.2"/>
    <row r="56237" x14ac:dyDescent="0.2"/>
    <row r="56238" x14ac:dyDescent="0.2"/>
    <row r="56239" x14ac:dyDescent="0.2"/>
    <row r="56240" x14ac:dyDescent="0.2"/>
    <row r="56241" x14ac:dyDescent="0.2"/>
    <row r="56242" x14ac:dyDescent="0.2"/>
    <row r="56243" x14ac:dyDescent="0.2"/>
    <row r="56244" x14ac:dyDescent="0.2"/>
    <row r="56245" x14ac:dyDescent="0.2"/>
    <row r="56246" x14ac:dyDescent="0.2"/>
    <row r="56247" x14ac:dyDescent="0.2"/>
    <row r="56248" x14ac:dyDescent="0.2"/>
    <row r="56249" x14ac:dyDescent="0.2"/>
    <row r="56250" x14ac:dyDescent="0.2"/>
    <row r="56251" x14ac:dyDescent="0.2"/>
    <row r="56252" x14ac:dyDescent="0.2"/>
    <row r="56253" x14ac:dyDescent="0.2"/>
    <row r="56254" x14ac:dyDescent="0.2"/>
    <row r="56255" x14ac:dyDescent="0.2"/>
    <row r="56256" x14ac:dyDescent="0.2"/>
    <row r="56257" x14ac:dyDescent="0.2"/>
    <row r="56258" x14ac:dyDescent="0.2"/>
    <row r="56259" x14ac:dyDescent="0.2"/>
    <row r="56260" x14ac:dyDescent="0.2"/>
    <row r="56261" x14ac:dyDescent="0.2"/>
    <row r="56262" x14ac:dyDescent="0.2"/>
    <row r="56263" x14ac:dyDescent="0.2"/>
    <row r="56264" x14ac:dyDescent="0.2"/>
    <row r="56265" x14ac:dyDescent="0.2"/>
    <row r="56266" x14ac:dyDescent="0.2"/>
    <row r="56267" x14ac:dyDescent="0.2"/>
    <row r="56268" x14ac:dyDescent="0.2"/>
    <row r="56269" x14ac:dyDescent="0.2"/>
    <row r="56270" x14ac:dyDescent="0.2"/>
    <row r="56271" x14ac:dyDescent="0.2"/>
    <row r="56272" x14ac:dyDescent="0.2"/>
    <row r="56273" x14ac:dyDescent="0.2"/>
    <row r="56274" x14ac:dyDescent="0.2"/>
    <row r="56275" x14ac:dyDescent="0.2"/>
    <row r="56276" x14ac:dyDescent="0.2"/>
    <row r="56277" x14ac:dyDescent="0.2"/>
    <row r="56278" x14ac:dyDescent="0.2"/>
    <row r="56279" x14ac:dyDescent="0.2"/>
    <row r="56280" x14ac:dyDescent="0.2"/>
    <row r="56281" x14ac:dyDescent="0.2"/>
    <row r="56282" x14ac:dyDescent="0.2"/>
    <row r="56283" x14ac:dyDescent="0.2"/>
    <row r="56284" x14ac:dyDescent="0.2"/>
    <row r="56285" x14ac:dyDescent="0.2"/>
    <row r="56286" x14ac:dyDescent="0.2"/>
    <row r="56287" x14ac:dyDescent="0.2"/>
    <row r="56288" x14ac:dyDescent="0.2"/>
    <row r="56289" x14ac:dyDescent="0.2"/>
    <row r="56290" x14ac:dyDescent="0.2"/>
    <row r="56291" x14ac:dyDescent="0.2"/>
    <row r="56292" x14ac:dyDescent="0.2"/>
    <row r="56293" x14ac:dyDescent="0.2"/>
    <row r="56294" x14ac:dyDescent="0.2"/>
    <row r="56295" x14ac:dyDescent="0.2"/>
    <row r="56296" x14ac:dyDescent="0.2"/>
    <row r="56297" x14ac:dyDescent="0.2"/>
    <row r="56298" x14ac:dyDescent="0.2"/>
    <row r="56299" x14ac:dyDescent="0.2"/>
    <row r="56300" x14ac:dyDescent="0.2"/>
    <row r="56301" x14ac:dyDescent="0.2"/>
    <row r="56302" x14ac:dyDescent="0.2"/>
    <row r="56303" x14ac:dyDescent="0.2"/>
    <row r="56304" x14ac:dyDescent="0.2"/>
    <row r="56305" x14ac:dyDescent="0.2"/>
    <row r="56306" x14ac:dyDescent="0.2"/>
    <row r="56307" x14ac:dyDescent="0.2"/>
    <row r="56308" x14ac:dyDescent="0.2"/>
    <row r="56309" x14ac:dyDescent="0.2"/>
    <row r="56310" x14ac:dyDescent="0.2"/>
    <row r="56311" x14ac:dyDescent="0.2"/>
    <row r="56312" x14ac:dyDescent="0.2"/>
    <row r="56313" x14ac:dyDescent="0.2"/>
    <row r="56314" x14ac:dyDescent="0.2"/>
    <row r="56315" x14ac:dyDescent="0.2"/>
    <row r="56316" x14ac:dyDescent="0.2"/>
    <row r="56317" x14ac:dyDescent="0.2"/>
    <row r="56318" x14ac:dyDescent="0.2"/>
    <row r="56319" x14ac:dyDescent="0.2"/>
    <row r="56320" x14ac:dyDescent="0.2"/>
    <row r="56321" x14ac:dyDescent="0.2"/>
    <row r="56322" x14ac:dyDescent="0.2"/>
    <row r="56323" x14ac:dyDescent="0.2"/>
    <row r="56324" x14ac:dyDescent="0.2"/>
    <row r="56325" x14ac:dyDescent="0.2"/>
    <row r="56326" x14ac:dyDescent="0.2"/>
    <row r="56327" x14ac:dyDescent="0.2"/>
    <row r="56328" x14ac:dyDescent="0.2"/>
    <row r="56329" x14ac:dyDescent="0.2"/>
    <row r="56330" x14ac:dyDescent="0.2"/>
    <row r="56331" x14ac:dyDescent="0.2"/>
    <row r="56332" x14ac:dyDescent="0.2"/>
    <row r="56333" x14ac:dyDescent="0.2"/>
    <row r="56334" x14ac:dyDescent="0.2"/>
    <row r="56335" x14ac:dyDescent="0.2"/>
    <row r="56336" x14ac:dyDescent="0.2"/>
    <row r="56337" x14ac:dyDescent="0.2"/>
    <row r="56338" x14ac:dyDescent="0.2"/>
    <row r="56339" x14ac:dyDescent="0.2"/>
    <row r="56340" x14ac:dyDescent="0.2"/>
    <row r="56341" x14ac:dyDescent="0.2"/>
    <row r="56342" x14ac:dyDescent="0.2"/>
    <row r="56343" x14ac:dyDescent="0.2"/>
    <row r="56344" x14ac:dyDescent="0.2"/>
    <row r="56345" x14ac:dyDescent="0.2"/>
    <row r="56346" x14ac:dyDescent="0.2"/>
    <row r="56347" x14ac:dyDescent="0.2"/>
    <row r="56348" x14ac:dyDescent="0.2"/>
    <row r="56349" x14ac:dyDescent="0.2"/>
    <row r="56350" x14ac:dyDescent="0.2"/>
    <row r="56351" x14ac:dyDescent="0.2"/>
    <row r="56352" x14ac:dyDescent="0.2"/>
    <row r="56353" x14ac:dyDescent="0.2"/>
    <row r="56354" x14ac:dyDescent="0.2"/>
    <row r="56355" x14ac:dyDescent="0.2"/>
    <row r="56356" x14ac:dyDescent="0.2"/>
    <row r="56357" x14ac:dyDescent="0.2"/>
    <row r="56358" x14ac:dyDescent="0.2"/>
    <row r="56359" x14ac:dyDescent="0.2"/>
    <row r="56360" x14ac:dyDescent="0.2"/>
    <row r="56361" x14ac:dyDescent="0.2"/>
    <row r="56362" x14ac:dyDescent="0.2"/>
    <row r="56363" x14ac:dyDescent="0.2"/>
    <row r="56364" x14ac:dyDescent="0.2"/>
    <row r="56365" x14ac:dyDescent="0.2"/>
    <row r="56366" x14ac:dyDescent="0.2"/>
    <row r="56367" x14ac:dyDescent="0.2"/>
    <row r="56368" x14ac:dyDescent="0.2"/>
    <row r="56369" x14ac:dyDescent="0.2"/>
    <row r="56370" x14ac:dyDescent="0.2"/>
    <row r="56371" x14ac:dyDescent="0.2"/>
    <row r="56372" x14ac:dyDescent="0.2"/>
    <row r="56373" x14ac:dyDescent="0.2"/>
    <row r="56374" x14ac:dyDescent="0.2"/>
    <row r="56375" x14ac:dyDescent="0.2"/>
    <row r="56376" x14ac:dyDescent="0.2"/>
    <row r="56377" x14ac:dyDescent="0.2"/>
    <row r="56378" x14ac:dyDescent="0.2"/>
    <row r="56379" x14ac:dyDescent="0.2"/>
    <row r="56380" x14ac:dyDescent="0.2"/>
    <row r="56381" x14ac:dyDescent="0.2"/>
    <row r="56382" x14ac:dyDescent="0.2"/>
    <row r="56383" x14ac:dyDescent="0.2"/>
    <row r="56384" x14ac:dyDescent="0.2"/>
    <row r="56385" x14ac:dyDescent="0.2"/>
    <row r="56386" x14ac:dyDescent="0.2"/>
    <row r="56387" x14ac:dyDescent="0.2"/>
    <row r="56388" x14ac:dyDescent="0.2"/>
    <row r="56389" x14ac:dyDescent="0.2"/>
    <row r="56390" x14ac:dyDescent="0.2"/>
    <row r="56391" x14ac:dyDescent="0.2"/>
    <row r="56392" x14ac:dyDescent="0.2"/>
    <row r="56393" x14ac:dyDescent="0.2"/>
    <row r="56394" x14ac:dyDescent="0.2"/>
    <row r="56395" x14ac:dyDescent="0.2"/>
    <row r="56396" x14ac:dyDescent="0.2"/>
    <row r="56397" x14ac:dyDescent="0.2"/>
    <row r="56398" x14ac:dyDescent="0.2"/>
    <row r="56399" x14ac:dyDescent="0.2"/>
    <row r="56400" x14ac:dyDescent="0.2"/>
    <row r="56401" x14ac:dyDescent="0.2"/>
    <row r="56402" x14ac:dyDescent="0.2"/>
    <row r="56403" x14ac:dyDescent="0.2"/>
    <row r="56404" x14ac:dyDescent="0.2"/>
    <row r="56405" x14ac:dyDescent="0.2"/>
    <row r="56406" x14ac:dyDescent="0.2"/>
    <row r="56407" x14ac:dyDescent="0.2"/>
    <row r="56408" x14ac:dyDescent="0.2"/>
    <row r="56409" x14ac:dyDescent="0.2"/>
    <row r="56410" x14ac:dyDescent="0.2"/>
    <row r="56411" x14ac:dyDescent="0.2"/>
    <row r="56412" x14ac:dyDescent="0.2"/>
    <row r="56413" x14ac:dyDescent="0.2"/>
    <row r="56414" x14ac:dyDescent="0.2"/>
    <row r="56415" x14ac:dyDescent="0.2"/>
    <row r="56416" x14ac:dyDescent="0.2"/>
    <row r="56417" x14ac:dyDescent="0.2"/>
    <row r="56418" x14ac:dyDescent="0.2"/>
    <row r="56419" x14ac:dyDescent="0.2"/>
    <row r="56420" x14ac:dyDescent="0.2"/>
    <row r="56421" x14ac:dyDescent="0.2"/>
    <row r="56422" x14ac:dyDescent="0.2"/>
    <row r="56423" x14ac:dyDescent="0.2"/>
    <row r="56424" x14ac:dyDescent="0.2"/>
    <row r="56425" x14ac:dyDescent="0.2"/>
    <row r="56426" x14ac:dyDescent="0.2"/>
    <row r="56427" x14ac:dyDescent="0.2"/>
    <row r="56428" x14ac:dyDescent="0.2"/>
    <row r="56429" x14ac:dyDescent="0.2"/>
    <row r="56430" x14ac:dyDescent="0.2"/>
    <row r="56431" x14ac:dyDescent="0.2"/>
    <row r="56432" x14ac:dyDescent="0.2"/>
    <row r="56433" x14ac:dyDescent="0.2"/>
    <row r="56434" x14ac:dyDescent="0.2"/>
    <row r="56435" x14ac:dyDescent="0.2"/>
    <row r="56436" x14ac:dyDescent="0.2"/>
    <row r="56437" x14ac:dyDescent="0.2"/>
    <row r="56438" x14ac:dyDescent="0.2"/>
    <row r="56439" x14ac:dyDescent="0.2"/>
    <row r="56440" x14ac:dyDescent="0.2"/>
    <row r="56441" x14ac:dyDescent="0.2"/>
    <row r="56442" x14ac:dyDescent="0.2"/>
    <row r="56443" x14ac:dyDescent="0.2"/>
    <row r="56444" x14ac:dyDescent="0.2"/>
    <row r="56445" x14ac:dyDescent="0.2"/>
    <row r="56446" x14ac:dyDescent="0.2"/>
    <row r="56447" x14ac:dyDescent="0.2"/>
    <row r="56448" x14ac:dyDescent="0.2"/>
    <row r="56449" x14ac:dyDescent="0.2"/>
    <row r="56450" x14ac:dyDescent="0.2"/>
    <row r="56451" x14ac:dyDescent="0.2"/>
    <row r="56452" x14ac:dyDescent="0.2"/>
    <row r="56453" x14ac:dyDescent="0.2"/>
    <row r="56454" x14ac:dyDescent="0.2"/>
    <row r="56455" x14ac:dyDescent="0.2"/>
    <row r="56456" x14ac:dyDescent="0.2"/>
    <row r="56457" x14ac:dyDescent="0.2"/>
    <row r="56458" x14ac:dyDescent="0.2"/>
    <row r="56459" x14ac:dyDescent="0.2"/>
    <row r="56460" x14ac:dyDescent="0.2"/>
    <row r="56461" x14ac:dyDescent="0.2"/>
    <row r="56462" x14ac:dyDescent="0.2"/>
    <row r="56463" x14ac:dyDescent="0.2"/>
    <row r="56464" x14ac:dyDescent="0.2"/>
    <row r="56465" x14ac:dyDescent="0.2"/>
    <row r="56466" x14ac:dyDescent="0.2"/>
    <row r="56467" x14ac:dyDescent="0.2"/>
    <row r="56468" x14ac:dyDescent="0.2"/>
    <row r="56469" x14ac:dyDescent="0.2"/>
    <row r="56470" x14ac:dyDescent="0.2"/>
    <row r="56471" x14ac:dyDescent="0.2"/>
    <row r="56472" x14ac:dyDescent="0.2"/>
    <row r="56473" x14ac:dyDescent="0.2"/>
    <row r="56474" x14ac:dyDescent="0.2"/>
    <row r="56475" x14ac:dyDescent="0.2"/>
    <row r="56476" x14ac:dyDescent="0.2"/>
    <row r="56477" x14ac:dyDescent="0.2"/>
    <row r="56478" x14ac:dyDescent="0.2"/>
    <row r="56479" x14ac:dyDescent="0.2"/>
    <row r="56480" x14ac:dyDescent="0.2"/>
    <row r="56481" x14ac:dyDescent="0.2"/>
    <row r="56482" x14ac:dyDescent="0.2"/>
    <row r="56483" x14ac:dyDescent="0.2"/>
    <row r="56484" x14ac:dyDescent="0.2"/>
    <row r="56485" x14ac:dyDescent="0.2"/>
    <row r="56486" x14ac:dyDescent="0.2"/>
    <row r="56487" x14ac:dyDescent="0.2"/>
    <row r="56488" x14ac:dyDescent="0.2"/>
    <row r="56489" x14ac:dyDescent="0.2"/>
    <row r="56490" x14ac:dyDescent="0.2"/>
    <row r="56491" x14ac:dyDescent="0.2"/>
    <row r="56492" x14ac:dyDescent="0.2"/>
    <row r="56493" x14ac:dyDescent="0.2"/>
    <row r="56494" x14ac:dyDescent="0.2"/>
    <row r="56495" x14ac:dyDescent="0.2"/>
    <row r="56496" x14ac:dyDescent="0.2"/>
    <row r="56497" x14ac:dyDescent="0.2"/>
    <row r="56498" x14ac:dyDescent="0.2"/>
    <row r="56499" x14ac:dyDescent="0.2"/>
    <row r="56500" x14ac:dyDescent="0.2"/>
    <row r="56501" x14ac:dyDescent="0.2"/>
    <row r="56502" x14ac:dyDescent="0.2"/>
    <row r="56503" x14ac:dyDescent="0.2"/>
    <row r="56504" x14ac:dyDescent="0.2"/>
    <row r="56505" x14ac:dyDescent="0.2"/>
    <row r="56506" x14ac:dyDescent="0.2"/>
    <row r="56507" x14ac:dyDescent="0.2"/>
    <row r="56508" x14ac:dyDescent="0.2"/>
    <row r="56509" x14ac:dyDescent="0.2"/>
    <row r="56510" x14ac:dyDescent="0.2"/>
    <row r="56511" x14ac:dyDescent="0.2"/>
    <row r="56512" x14ac:dyDescent="0.2"/>
    <row r="56513" x14ac:dyDescent="0.2"/>
    <row r="56514" x14ac:dyDescent="0.2"/>
    <row r="56515" x14ac:dyDescent="0.2"/>
    <row r="56516" x14ac:dyDescent="0.2"/>
    <row r="56517" x14ac:dyDescent="0.2"/>
    <row r="56518" x14ac:dyDescent="0.2"/>
    <row r="56519" x14ac:dyDescent="0.2"/>
    <row r="56520" x14ac:dyDescent="0.2"/>
    <row r="56521" x14ac:dyDescent="0.2"/>
    <row r="56522" x14ac:dyDescent="0.2"/>
    <row r="56523" x14ac:dyDescent="0.2"/>
    <row r="56524" x14ac:dyDescent="0.2"/>
    <row r="56525" x14ac:dyDescent="0.2"/>
    <row r="56526" x14ac:dyDescent="0.2"/>
    <row r="56527" x14ac:dyDescent="0.2"/>
    <row r="56528" x14ac:dyDescent="0.2"/>
    <row r="56529" x14ac:dyDescent="0.2"/>
    <row r="56530" x14ac:dyDescent="0.2"/>
    <row r="56531" x14ac:dyDescent="0.2"/>
    <row r="56532" x14ac:dyDescent="0.2"/>
    <row r="56533" x14ac:dyDescent="0.2"/>
    <row r="56534" x14ac:dyDescent="0.2"/>
    <row r="56535" x14ac:dyDescent="0.2"/>
    <row r="56536" x14ac:dyDescent="0.2"/>
    <row r="56537" x14ac:dyDescent="0.2"/>
    <row r="56538" x14ac:dyDescent="0.2"/>
    <row r="56539" x14ac:dyDescent="0.2"/>
    <row r="56540" x14ac:dyDescent="0.2"/>
    <row r="56541" x14ac:dyDescent="0.2"/>
    <row r="56542" x14ac:dyDescent="0.2"/>
    <row r="56543" x14ac:dyDescent="0.2"/>
    <row r="56544" x14ac:dyDescent="0.2"/>
    <row r="56545" x14ac:dyDescent="0.2"/>
    <row r="56546" x14ac:dyDescent="0.2"/>
    <row r="56547" x14ac:dyDescent="0.2"/>
    <row r="56548" x14ac:dyDescent="0.2"/>
    <row r="56549" x14ac:dyDescent="0.2"/>
    <row r="56550" x14ac:dyDescent="0.2"/>
    <row r="56551" x14ac:dyDescent="0.2"/>
    <row r="56552" x14ac:dyDescent="0.2"/>
    <row r="56553" x14ac:dyDescent="0.2"/>
    <row r="56554" x14ac:dyDescent="0.2"/>
    <row r="56555" x14ac:dyDescent="0.2"/>
    <row r="56556" x14ac:dyDescent="0.2"/>
    <row r="56557" x14ac:dyDescent="0.2"/>
    <row r="56558" x14ac:dyDescent="0.2"/>
    <row r="56559" x14ac:dyDescent="0.2"/>
    <row r="56560" x14ac:dyDescent="0.2"/>
    <row r="56561" x14ac:dyDescent="0.2"/>
    <row r="56562" x14ac:dyDescent="0.2"/>
    <row r="56563" x14ac:dyDescent="0.2"/>
    <row r="56564" x14ac:dyDescent="0.2"/>
    <row r="56565" x14ac:dyDescent="0.2"/>
    <row r="56566" x14ac:dyDescent="0.2"/>
    <row r="56567" x14ac:dyDescent="0.2"/>
    <row r="56568" x14ac:dyDescent="0.2"/>
    <row r="56569" x14ac:dyDescent="0.2"/>
    <row r="56570" x14ac:dyDescent="0.2"/>
    <row r="56571" x14ac:dyDescent="0.2"/>
    <row r="56572" x14ac:dyDescent="0.2"/>
    <row r="56573" x14ac:dyDescent="0.2"/>
    <row r="56574" x14ac:dyDescent="0.2"/>
    <row r="56575" x14ac:dyDescent="0.2"/>
    <row r="56576" x14ac:dyDescent="0.2"/>
    <row r="56577" x14ac:dyDescent="0.2"/>
    <row r="56578" x14ac:dyDescent="0.2"/>
    <row r="56579" x14ac:dyDescent="0.2"/>
    <row r="56580" x14ac:dyDescent="0.2"/>
    <row r="56581" x14ac:dyDescent="0.2"/>
    <row r="56582" x14ac:dyDescent="0.2"/>
    <row r="56583" x14ac:dyDescent="0.2"/>
    <row r="56584" x14ac:dyDescent="0.2"/>
    <row r="56585" x14ac:dyDescent="0.2"/>
    <row r="56586" x14ac:dyDescent="0.2"/>
    <row r="56587" x14ac:dyDescent="0.2"/>
    <row r="56588" x14ac:dyDescent="0.2"/>
    <row r="56589" x14ac:dyDescent="0.2"/>
    <row r="56590" x14ac:dyDescent="0.2"/>
    <row r="56591" x14ac:dyDescent="0.2"/>
    <row r="56592" x14ac:dyDescent="0.2"/>
    <row r="56593" x14ac:dyDescent="0.2"/>
    <row r="56594" x14ac:dyDescent="0.2"/>
    <row r="56595" x14ac:dyDescent="0.2"/>
    <row r="56596" x14ac:dyDescent="0.2"/>
    <row r="56597" x14ac:dyDescent="0.2"/>
    <row r="56598" x14ac:dyDescent="0.2"/>
    <row r="56599" x14ac:dyDescent="0.2"/>
    <row r="56600" x14ac:dyDescent="0.2"/>
    <row r="56601" x14ac:dyDescent="0.2"/>
    <row r="56602" x14ac:dyDescent="0.2"/>
    <row r="56603" x14ac:dyDescent="0.2"/>
    <row r="56604" x14ac:dyDescent="0.2"/>
    <row r="56605" x14ac:dyDescent="0.2"/>
    <row r="56606" x14ac:dyDescent="0.2"/>
    <row r="56607" x14ac:dyDescent="0.2"/>
    <row r="56608" x14ac:dyDescent="0.2"/>
    <row r="56609" x14ac:dyDescent="0.2"/>
    <row r="56610" x14ac:dyDescent="0.2"/>
    <row r="56611" x14ac:dyDescent="0.2"/>
    <row r="56612" x14ac:dyDescent="0.2"/>
    <row r="56613" x14ac:dyDescent="0.2"/>
    <row r="56614" x14ac:dyDescent="0.2"/>
    <row r="56615" x14ac:dyDescent="0.2"/>
    <row r="56616" x14ac:dyDescent="0.2"/>
    <row r="56617" x14ac:dyDescent="0.2"/>
    <row r="56618" x14ac:dyDescent="0.2"/>
    <row r="56619" x14ac:dyDescent="0.2"/>
    <row r="56620" x14ac:dyDescent="0.2"/>
    <row r="56621" x14ac:dyDescent="0.2"/>
    <row r="56622" x14ac:dyDescent="0.2"/>
    <row r="56623" x14ac:dyDescent="0.2"/>
    <row r="56624" x14ac:dyDescent="0.2"/>
    <row r="56625" x14ac:dyDescent="0.2"/>
    <row r="56626" x14ac:dyDescent="0.2"/>
    <row r="56627" x14ac:dyDescent="0.2"/>
    <row r="56628" x14ac:dyDescent="0.2"/>
    <row r="56629" x14ac:dyDescent="0.2"/>
    <row r="56630" x14ac:dyDescent="0.2"/>
    <row r="56631" x14ac:dyDescent="0.2"/>
    <row r="56632" x14ac:dyDescent="0.2"/>
    <row r="56633" x14ac:dyDescent="0.2"/>
    <row r="56634" x14ac:dyDescent="0.2"/>
    <row r="56635" x14ac:dyDescent="0.2"/>
    <row r="56636" x14ac:dyDescent="0.2"/>
    <row r="56637" x14ac:dyDescent="0.2"/>
    <row r="56638" x14ac:dyDescent="0.2"/>
    <row r="56639" x14ac:dyDescent="0.2"/>
    <row r="56640" x14ac:dyDescent="0.2"/>
    <row r="56641" x14ac:dyDescent="0.2"/>
    <row r="56642" x14ac:dyDescent="0.2"/>
    <row r="56643" x14ac:dyDescent="0.2"/>
    <row r="56644" x14ac:dyDescent="0.2"/>
    <row r="56645" x14ac:dyDescent="0.2"/>
    <row r="56646" x14ac:dyDescent="0.2"/>
    <row r="56647" x14ac:dyDescent="0.2"/>
    <row r="56648" x14ac:dyDescent="0.2"/>
    <row r="56649" x14ac:dyDescent="0.2"/>
    <row r="56650" x14ac:dyDescent="0.2"/>
    <row r="56651" x14ac:dyDescent="0.2"/>
    <row r="56652" x14ac:dyDescent="0.2"/>
    <row r="56653" x14ac:dyDescent="0.2"/>
    <row r="56654" x14ac:dyDescent="0.2"/>
    <row r="56655" x14ac:dyDescent="0.2"/>
    <row r="56656" x14ac:dyDescent="0.2"/>
    <row r="56657" x14ac:dyDescent="0.2"/>
    <row r="56658" x14ac:dyDescent="0.2"/>
    <row r="56659" x14ac:dyDescent="0.2"/>
    <row r="56660" x14ac:dyDescent="0.2"/>
    <row r="56661" x14ac:dyDescent="0.2"/>
    <row r="56662" x14ac:dyDescent="0.2"/>
    <row r="56663" x14ac:dyDescent="0.2"/>
    <row r="56664" x14ac:dyDescent="0.2"/>
    <row r="56665" x14ac:dyDescent="0.2"/>
    <row r="56666" x14ac:dyDescent="0.2"/>
    <row r="56667" x14ac:dyDescent="0.2"/>
    <row r="56668" x14ac:dyDescent="0.2"/>
    <row r="56669" x14ac:dyDescent="0.2"/>
    <row r="56670" x14ac:dyDescent="0.2"/>
    <row r="56671" x14ac:dyDescent="0.2"/>
    <row r="56672" x14ac:dyDescent="0.2"/>
    <row r="56673" x14ac:dyDescent="0.2"/>
    <row r="56674" x14ac:dyDescent="0.2"/>
    <row r="56675" x14ac:dyDescent="0.2"/>
    <row r="56676" x14ac:dyDescent="0.2"/>
    <row r="56677" x14ac:dyDescent="0.2"/>
    <row r="56678" x14ac:dyDescent="0.2"/>
    <row r="56679" x14ac:dyDescent="0.2"/>
    <row r="56680" x14ac:dyDescent="0.2"/>
    <row r="56681" x14ac:dyDescent="0.2"/>
    <row r="56682" x14ac:dyDescent="0.2"/>
    <row r="56683" x14ac:dyDescent="0.2"/>
    <row r="56684" x14ac:dyDescent="0.2"/>
    <row r="56685" x14ac:dyDescent="0.2"/>
    <row r="56686" x14ac:dyDescent="0.2"/>
    <row r="56687" x14ac:dyDescent="0.2"/>
    <row r="56688" x14ac:dyDescent="0.2"/>
    <row r="56689" x14ac:dyDescent="0.2"/>
    <row r="56690" x14ac:dyDescent="0.2"/>
    <row r="56691" x14ac:dyDescent="0.2"/>
    <row r="56692" x14ac:dyDescent="0.2"/>
    <row r="56693" x14ac:dyDescent="0.2"/>
    <row r="56694" x14ac:dyDescent="0.2"/>
    <row r="56695" x14ac:dyDescent="0.2"/>
    <row r="56696" x14ac:dyDescent="0.2"/>
    <row r="56697" x14ac:dyDescent="0.2"/>
    <row r="56698" x14ac:dyDescent="0.2"/>
    <row r="56699" x14ac:dyDescent="0.2"/>
    <row r="56700" x14ac:dyDescent="0.2"/>
    <row r="56701" x14ac:dyDescent="0.2"/>
    <row r="56702" x14ac:dyDescent="0.2"/>
    <row r="56703" x14ac:dyDescent="0.2"/>
    <row r="56704" x14ac:dyDescent="0.2"/>
    <row r="56705" x14ac:dyDescent="0.2"/>
    <row r="56706" x14ac:dyDescent="0.2"/>
    <row r="56707" x14ac:dyDescent="0.2"/>
    <row r="56708" x14ac:dyDescent="0.2"/>
    <row r="56709" x14ac:dyDescent="0.2"/>
    <row r="56710" x14ac:dyDescent="0.2"/>
    <row r="56711" x14ac:dyDescent="0.2"/>
    <row r="56712" x14ac:dyDescent="0.2"/>
    <row r="56713" x14ac:dyDescent="0.2"/>
    <row r="56714" x14ac:dyDescent="0.2"/>
    <row r="56715" x14ac:dyDescent="0.2"/>
    <row r="56716" x14ac:dyDescent="0.2"/>
    <row r="56717" x14ac:dyDescent="0.2"/>
    <row r="56718" x14ac:dyDescent="0.2"/>
    <row r="56719" x14ac:dyDescent="0.2"/>
    <row r="56720" x14ac:dyDescent="0.2"/>
    <row r="56721" x14ac:dyDescent="0.2"/>
    <row r="56722" x14ac:dyDescent="0.2"/>
    <row r="56723" x14ac:dyDescent="0.2"/>
    <row r="56724" x14ac:dyDescent="0.2"/>
    <row r="56725" x14ac:dyDescent="0.2"/>
    <row r="56726" x14ac:dyDescent="0.2"/>
    <row r="56727" x14ac:dyDescent="0.2"/>
    <row r="56728" x14ac:dyDescent="0.2"/>
    <row r="56729" x14ac:dyDescent="0.2"/>
    <row r="56730" x14ac:dyDescent="0.2"/>
    <row r="56731" x14ac:dyDescent="0.2"/>
    <row r="56732" x14ac:dyDescent="0.2"/>
    <row r="56733" x14ac:dyDescent="0.2"/>
    <row r="56734" x14ac:dyDescent="0.2"/>
    <row r="56735" x14ac:dyDescent="0.2"/>
    <row r="56736" x14ac:dyDescent="0.2"/>
    <row r="56737" x14ac:dyDescent="0.2"/>
    <row r="56738" x14ac:dyDescent="0.2"/>
    <row r="56739" x14ac:dyDescent="0.2"/>
    <row r="56740" x14ac:dyDescent="0.2"/>
    <row r="56741" x14ac:dyDescent="0.2"/>
    <row r="56742" x14ac:dyDescent="0.2"/>
    <row r="56743" x14ac:dyDescent="0.2"/>
    <row r="56744" x14ac:dyDescent="0.2"/>
    <row r="56745" x14ac:dyDescent="0.2"/>
    <row r="56746" x14ac:dyDescent="0.2"/>
    <row r="56747" x14ac:dyDescent="0.2"/>
    <row r="56748" x14ac:dyDescent="0.2"/>
    <row r="56749" x14ac:dyDescent="0.2"/>
    <row r="56750" x14ac:dyDescent="0.2"/>
    <row r="56751" x14ac:dyDescent="0.2"/>
    <row r="56752" x14ac:dyDescent="0.2"/>
    <row r="56753" x14ac:dyDescent="0.2"/>
    <row r="56754" x14ac:dyDescent="0.2"/>
    <row r="56755" x14ac:dyDescent="0.2"/>
    <row r="56756" x14ac:dyDescent="0.2"/>
    <row r="56757" x14ac:dyDescent="0.2"/>
    <row r="56758" x14ac:dyDescent="0.2"/>
    <row r="56759" x14ac:dyDescent="0.2"/>
    <row r="56760" x14ac:dyDescent="0.2"/>
    <row r="56761" x14ac:dyDescent="0.2"/>
    <row r="56762" x14ac:dyDescent="0.2"/>
    <row r="56763" x14ac:dyDescent="0.2"/>
    <row r="56764" x14ac:dyDescent="0.2"/>
    <row r="56765" x14ac:dyDescent="0.2"/>
    <row r="56766" x14ac:dyDescent="0.2"/>
    <row r="56767" x14ac:dyDescent="0.2"/>
    <row r="56768" x14ac:dyDescent="0.2"/>
    <row r="56769" x14ac:dyDescent="0.2"/>
    <row r="56770" x14ac:dyDescent="0.2"/>
    <row r="56771" x14ac:dyDescent="0.2"/>
    <row r="56772" x14ac:dyDescent="0.2"/>
    <row r="56773" x14ac:dyDescent="0.2"/>
    <row r="56774" x14ac:dyDescent="0.2"/>
    <row r="56775" x14ac:dyDescent="0.2"/>
    <row r="56776" x14ac:dyDescent="0.2"/>
    <row r="56777" x14ac:dyDescent="0.2"/>
    <row r="56778" x14ac:dyDescent="0.2"/>
    <row r="56779" x14ac:dyDescent="0.2"/>
    <row r="56780" x14ac:dyDescent="0.2"/>
    <row r="56781" x14ac:dyDescent="0.2"/>
    <row r="56782" x14ac:dyDescent="0.2"/>
    <row r="56783" x14ac:dyDescent="0.2"/>
    <row r="56784" x14ac:dyDescent="0.2"/>
    <row r="56785" x14ac:dyDescent="0.2"/>
    <row r="56786" x14ac:dyDescent="0.2"/>
    <row r="56787" x14ac:dyDescent="0.2"/>
    <row r="56788" x14ac:dyDescent="0.2"/>
    <row r="56789" x14ac:dyDescent="0.2"/>
    <row r="56790" x14ac:dyDescent="0.2"/>
    <row r="56791" x14ac:dyDescent="0.2"/>
    <row r="56792" x14ac:dyDescent="0.2"/>
    <row r="56793" x14ac:dyDescent="0.2"/>
    <row r="56794" x14ac:dyDescent="0.2"/>
    <row r="56795" x14ac:dyDescent="0.2"/>
    <row r="56796" x14ac:dyDescent="0.2"/>
    <row r="56797" x14ac:dyDescent="0.2"/>
    <row r="56798" x14ac:dyDescent="0.2"/>
    <row r="56799" x14ac:dyDescent="0.2"/>
    <row r="56800" x14ac:dyDescent="0.2"/>
    <row r="56801" x14ac:dyDescent="0.2"/>
    <row r="56802" x14ac:dyDescent="0.2"/>
    <row r="56803" x14ac:dyDescent="0.2"/>
    <row r="56804" x14ac:dyDescent="0.2"/>
    <row r="56805" x14ac:dyDescent="0.2"/>
    <row r="56806" x14ac:dyDescent="0.2"/>
    <row r="56807" x14ac:dyDescent="0.2"/>
    <row r="56808" x14ac:dyDescent="0.2"/>
    <row r="56809" x14ac:dyDescent="0.2"/>
    <row r="56810" x14ac:dyDescent="0.2"/>
    <row r="56811" x14ac:dyDescent="0.2"/>
    <row r="56812" x14ac:dyDescent="0.2"/>
    <row r="56813" x14ac:dyDescent="0.2"/>
    <row r="56814" x14ac:dyDescent="0.2"/>
    <row r="56815" x14ac:dyDescent="0.2"/>
    <row r="56816" x14ac:dyDescent="0.2"/>
    <row r="56817" x14ac:dyDescent="0.2"/>
    <row r="56818" x14ac:dyDescent="0.2"/>
    <row r="56819" x14ac:dyDescent="0.2"/>
    <row r="56820" x14ac:dyDescent="0.2"/>
    <row r="56821" x14ac:dyDescent="0.2"/>
    <row r="56822" x14ac:dyDescent="0.2"/>
    <row r="56823" x14ac:dyDescent="0.2"/>
    <row r="56824" x14ac:dyDescent="0.2"/>
    <row r="56825" x14ac:dyDescent="0.2"/>
    <row r="56826" x14ac:dyDescent="0.2"/>
    <row r="56827" x14ac:dyDescent="0.2"/>
    <row r="56828" x14ac:dyDescent="0.2"/>
    <row r="56829" x14ac:dyDescent="0.2"/>
    <row r="56830" x14ac:dyDescent="0.2"/>
    <row r="56831" x14ac:dyDescent="0.2"/>
    <row r="56832" x14ac:dyDescent="0.2"/>
    <row r="56833" x14ac:dyDescent="0.2"/>
    <row r="56834" x14ac:dyDescent="0.2"/>
    <row r="56835" x14ac:dyDescent="0.2"/>
    <row r="56836" x14ac:dyDescent="0.2"/>
    <row r="56837" x14ac:dyDescent="0.2"/>
    <row r="56838" x14ac:dyDescent="0.2"/>
    <row r="56839" x14ac:dyDescent="0.2"/>
    <row r="56840" x14ac:dyDescent="0.2"/>
    <row r="56841" x14ac:dyDescent="0.2"/>
    <row r="56842" x14ac:dyDescent="0.2"/>
    <row r="56843" x14ac:dyDescent="0.2"/>
    <row r="56844" x14ac:dyDescent="0.2"/>
    <row r="56845" x14ac:dyDescent="0.2"/>
    <row r="56846" x14ac:dyDescent="0.2"/>
    <row r="56847" x14ac:dyDescent="0.2"/>
    <row r="56848" x14ac:dyDescent="0.2"/>
    <row r="56849" x14ac:dyDescent="0.2"/>
    <row r="56850" x14ac:dyDescent="0.2"/>
    <row r="56851" x14ac:dyDescent="0.2"/>
    <row r="56852" x14ac:dyDescent="0.2"/>
    <row r="56853" x14ac:dyDescent="0.2"/>
    <row r="56854" x14ac:dyDescent="0.2"/>
    <row r="56855" x14ac:dyDescent="0.2"/>
    <row r="56856" x14ac:dyDescent="0.2"/>
    <row r="56857" x14ac:dyDescent="0.2"/>
    <row r="56858" x14ac:dyDescent="0.2"/>
    <row r="56859" x14ac:dyDescent="0.2"/>
    <row r="56860" x14ac:dyDescent="0.2"/>
    <row r="56861" x14ac:dyDescent="0.2"/>
    <row r="56862" x14ac:dyDescent="0.2"/>
    <row r="56863" x14ac:dyDescent="0.2"/>
    <row r="56864" x14ac:dyDescent="0.2"/>
    <row r="56865" x14ac:dyDescent="0.2"/>
    <row r="56866" x14ac:dyDescent="0.2"/>
    <row r="56867" x14ac:dyDescent="0.2"/>
    <row r="56868" x14ac:dyDescent="0.2"/>
    <row r="56869" x14ac:dyDescent="0.2"/>
    <row r="56870" x14ac:dyDescent="0.2"/>
    <row r="56871" x14ac:dyDescent="0.2"/>
    <row r="56872" x14ac:dyDescent="0.2"/>
    <row r="56873" x14ac:dyDescent="0.2"/>
    <row r="56874" x14ac:dyDescent="0.2"/>
    <row r="56875" x14ac:dyDescent="0.2"/>
    <row r="56876" x14ac:dyDescent="0.2"/>
    <row r="56877" x14ac:dyDescent="0.2"/>
    <row r="56878" x14ac:dyDescent="0.2"/>
    <row r="56879" x14ac:dyDescent="0.2"/>
    <row r="56880" x14ac:dyDescent="0.2"/>
    <row r="56881" x14ac:dyDescent="0.2"/>
    <row r="56882" x14ac:dyDescent="0.2"/>
    <row r="56883" x14ac:dyDescent="0.2"/>
    <row r="56884" x14ac:dyDescent="0.2"/>
    <row r="56885" x14ac:dyDescent="0.2"/>
    <row r="56886" x14ac:dyDescent="0.2"/>
    <row r="56887" x14ac:dyDescent="0.2"/>
    <row r="56888" x14ac:dyDescent="0.2"/>
    <row r="56889" x14ac:dyDescent="0.2"/>
    <row r="56890" x14ac:dyDescent="0.2"/>
    <row r="56891" x14ac:dyDescent="0.2"/>
    <row r="56892" x14ac:dyDescent="0.2"/>
    <row r="56893" x14ac:dyDescent="0.2"/>
    <row r="56894" x14ac:dyDescent="0.2"/>
    <row r="56895" x14ac:dyDescent="0.2"/>
    <row r="56896" x14ac:dyDescent="0.2"/>
    <row r="56897" x14ac:dyDescent="0.2"/>
    <row r="56898" x14ac:dyDescent="0.2"/>
    <row r="56899" x14ac:dyDescent="0.2"/>
    <row r="56900" x14ac:dyDescent="0.2"/>
    <row r="56901" x14ac:dyDescent="0.2"/>
    <row r="56902" x14ac:dyDescent="0.2"/>
    <row r="56903" x14ac:dyDescent="0.2"/>
    <row r="56904" x14ac:dyDescent="0.2"/>
    <row r="56905" x14ac:dyDescent="0.2"/>
    <row r="56906" x14ac:dyDescent="0.2"/>
    <row r="56907" x14ac:dyDescent="0.2"/>
    <row r="56908" x14ac:dyDescent="0.2"/>
    <row r="56909" x14ac:dyDescent="0.2"/>
    <row r="56910" x14ac:dyDescent="0.2"/>
    <row r="56911" x14ac:dyDescent="0.2"/>
    <row r="56912" x14ac:dyDescent="0.2"/>
    <row r="56913" x14ac:dyDescent="0.2"/>
    <row r="56914" x14ac:dyDescent="0.2"/>
    <row r="56915" x14ac:dyDescent="0.2"/>
    <row r="56916" x14ac:dyDescent="0.2"/>
    <row r="56917" x14ac:dyDescent="0.2"/>
    <row r="56918" x14ac:dyDescent="0.2"/>
    <row r="56919" x14ac:dyDescent="0.2"/>
    <row r="56920" x14ac:dyDescent="0.2"/>
    <row r="56921" x14ac:dyDescent="0.2"/>
    <row r="56922" x14ac:dyDescent="0.2"/>
    <row r="56923" x14ac:dyDescent="0.2"/>
    <row r="56924" x14ac:dyDescent="0.2"/>
    <row r="56925" x14ac:dyDescent="0.2"/>
    <row r="56926" x14ac:dyDescent="0.2"/>
    <row r="56927" x14ac:dyDescent="0.2"/>
    <row r="56928" x14ac:dyDescent="0.2"/>
    <row r="56929" x14ac:dyDescent="0.2"/>
    <row r="56930" x14ac:dyDescent="0.2"/>
    <row r="56931" x14ac:dyDescent="0.2"/>
    <row r="56932" x14ac:dyDescent="0.2"/>
    <row r="56933" x14ac:dyDescent="0.2"/>
    <row r="56934" x14ac:dyDescent="0.2"/>
    <row r="56935" x14ac:dyDescent="0.2"/>
    <row r="56936" x14ac:dyDescent="0.2"/>
    <row r="56937" x14ac:dyDescent="0.2"/>
    <row r="56938" x14ac:dyDescent="0.2"/>
    <row r="56939" x14ac:dyDescent="0.2"/>
    <row r="56940" x14ac:dyDescent="0.2"/>
    <row r="56941" x14ac:dyDescent="0.2"/>
    <row r="56942" x14ac:dyDescent="0.2"/>
    <row r="56943" x14ac:dyDescent="0.2"/>
    <row r="56944" x14ac:dyDescent="0.2"/>
    <row r="56945" x14ac:dyDescent="0.2"/>
    <row r="56946" x14ac:dyDescent="0.2"/>
    <row r="56947" x14ac:dyDescent="0.2"/>
    <row r="56948" x14ac:dyDescent="0.2"/>
    <row r="56949" x14ac:dyDescent="0.2"/>
    <row r="56950" x14ac:dyDescent="0.2"/>
    <row r="56951" x14ac:dyDescent="0.2"/>
    <row r="56952" x14ac:dyDescent="0.2"/>
    <row r="56953" x14ac:dyDescent="0.2"/>
    <row r="56954" x14ac:dyDescent="0.2"/>
    <row r="56955" x14ac:dyDescent="0.2"/>
    <row r="56956" x14ac:dyDescent="0.2"/>
    <row r="56957" x14ac:dyDescent="0.2"/>
    <row r="56958" x14ac:dyDescent="0.2"/>
    <row r="56959" x14ac:dyDescent="0.2"/>
    <row r="56960" x14ac:dyDescent="0.2"/>
    <row r="56961" x14ac:dyDescent="0.2"/>
    <row r="56962" x14ac:dyDescent="0.2"/>
    <row r="56963" x14ac:dyDescent="0.2"/>
    <row r="56964" x14ac:dyDescent="0.2"/>
    <row r="56965" x14ac:dyDescent="0.2"/>
    <row r="56966" x14ac:dyDescent="0.2"/>
    <row r="56967" x14ac:dyDescent="0.2"/>
    <row r="56968" x14ac:dyDescent="0.2"/>
    <row r="56969" x14ac:dyDescent="0.2"/>
    <row r="56970" x14ac:dyDescent="0.2"/>
    <row r="56971" x14ac:dyDescent="0.2"/>
    <row r="56972" x14ac:dyDescent="0.2"/>
    <row r="56973" x14ac:dyDescent="0.2"/>
    <row r="56974" x14ac:dyDescent="0.2"/>
    <row r="56975" x14ac:dyDescent="0.2"/>
    <row r="56976" x14ac:dyDescent="0.2"/>
    <row r="56977" x14ac:dyDescent="0.2"/>
    <row r="56978" x14ac:dyDescent="0.2"/>
    <row r="56979" x14ac:dyDescent="0.2"/>
    <row r="56980" x14ac:dyDescent="0.2"/>
    <row r="56981" x14ac:dyDescent="0.2"/>
    <row r="56982" x14ac:dyDescent="0.2"/>
    <row r="56983" x14ac:dyDescent="0.2"/>
    <row r="56984" x14ac:dyDescent="0.2"/>
    <row r="56985" x14ac:dyDescent="0.2"/>
    <row r="56986" x14ac:dyDescent="0.2"/>
    <row r="56987" x14ac:dyDescent="0.2"/>
    <row r="56988" x14ac:dyDescent="0.2"/>
    <row r="56989" x14ac:dyDescent="0.2"/>
    <row r="56990" x14ac:dyDescent="0.2"/>
    <row r="56991" x14ac:dyDescent="0.2"/>
    <row r="56992" x14ac:dyDescent="0.2"/>
    <row r="56993" x14ac:dyDescent="0.2"/>
    <row r="56994" x14ac:dyDescent="0.2"/>
    <row r="56995" x14ac:dyDescent="0.2"/>
    <row r="56996" x14ac:dyDescent="0.2"/>
    <row r="56997" x14ac:dyDescent="0.2"/>
    <row r="56998" x14ac:dyDescent="0.2"/>
    <row r="56999" x14ac:dyDescent="0.2"/>
    <row r="57000" x14ac:dyDescent="0.2"/>
    <row r="57001" x14ac:dyDescent="0.2"/>
    <row r="57002" x14ac:dyDescent="0.2"/>
    <row r="57003" x14ac:dyDescent="0.2"/>
    <row r="57004" x14ac:dyDescent="0.2"/>
    <row r="57005" x14ac:dyDescent="0.2"/>
    <row r="57006" x14ac:dyDescent="0.2"/>
    <row r="57007" x14ac:dyDescent="0.2"/>
    <row r="57008" x14ac:dyDescent="0.2"/>
    <row r="57009" x14ac:dyDescent="0.2"/>
    <row r="57010" x14ac:dyDescent="0.2"/>
    <row r="57011" x14ac:dyDescent="0.2"/>
    <row r="57012" x14ac:dyDescent="0.2"/>
    <row r="57013" x14ac:dyDescent="0.2"/>
    <row r="57014" x14ac:dyDescent="0.2"/>
    <row r="57015" x14ac:dyDescent="0.2"/>
    <row r="57016" x14ac:dyDescent="0.2"/>
    <row r="57017" x14ac:dyDescent="0.2"/>
    <row r="57018" x14ac:dyDescent="0.2"/>
    <row r="57019" x14ac:dyDescent="0.2"/>
    <row r="57020" x14ac:dyDescent="0.2"/>
    <row r="57021" x14ac:dyDescent="0.2"/>
    <row r="57022" x14ac:dyDescent="0.2"/>
    <row r="57023" x14ac:dyDescent="0.2"/>
    <row r="57024" x14ac:dyDescent="0.2"/>
    <row r="57025" x14ac:dyDescent="0.2"/>
    <row r="57026" x14ac:dyDescent="0.2"/>
    <row r="57027" x14ac:dyDescent="0.2"/>
    <row r="57028" x14ac:dyDescent="0.2"/>
    <row r="57029" x14ac:dyDescent="0.2"/>
    <row r="57030" x14ac:dyDescent="0.2"/>
    <row r="57031" x14ac:dyDescent="0.2"/>
    <row r="57032" x14ac:dyDescent="0.2"/>
    <row r="57033" x14ac:dyDescent="0.2"/>
    <row r="57034" x14ac:dyDescent="0.2"/>
    <row r="57035" x14ac:dyDescent="0.2"/>
    <row r="57036" x14ac:dyDescent="0.2"/>
    <row r="57037" x14ac:dyDescent="0.2"/>
    <row r="57038" x14ac:dyDescent="0.2"/>
    <row r="57039" x14ac:dyDescent="0.2"/>
    <row r="57040" x14ac:dyDescent="0.2"/>
    <row r="57041" x14ac:dyDescent="0.2"/>
    <row r="57042" x14ac:dyDescent="0.2"/>
    <row r="57043" x14ac:dyDescent="0.2"/>
    <row r="57044" x14ac:dyDescent="0.2"/>
    <row r="57045" x14ac:dyDescent="0.2"/>
    <row r="57046" x14ac:dyDescent="0.2"/>
    <row r="57047" x14ac:dyDescent="0.2"/>
    <row r="57048" x14ac:dyDescent="0.2"/>
    <row r="57049" x14ac:dyDescent="0.2"/>
    <row r="57050" x14ac:dyDescent="0.2"/>
    <row r="57051" x14ac:dyDescent="0.2"/>
    <row r="57052" x14ac:dyDescent="0.2"/>
    <row r="57053" x14ac:dyDescent="0.2"/>
    <row r="57054" x14ac:dyDescent="0.2"/>
    <row r="57055" x14ac:dyDescent="0.2"/>
    <row r="57056" x14ac:dyDescent="0.2"/>
    <row r="57057" x14ac:dyDescent="0.2"/>
    <row r="57058" x14ac:dyDescent="0.2"/>
    <row r="57059" x14ac:dyDescent="0.2"/>
    <row r="57060" x14ac:dyDescent="0.2"/>
    <row r="57061" x14ac:dyDescent="0.2"/>
    <row r="57062" x14ac:dyDescent="0.2"/>
    <row r="57063" x14ac:dyDescent="0.2"/>
    <row r="57064" x14ac:dyDescent="0.2"/>
    <row r="57065" x14ac:dyDescent="0.2"/>
    <row r="57066" x14ac:dyDescent="0.2"/>
    <row r="57067" x14ac:dyDescent="0.2"/>
    <row r="57068" x14ac:dyDescent="0.2"/>
    <row r="57069" x14ac:dyDescent="0.2"/>
    <row r="57070" x14ac:dyDescent="0.2"/>
    <row r="57071" x14ac:dyDescent="0.2"/>
    <row r="57072" x14ac:dyDescent="0.2"/>
    <row r="57073" x14ac:dyDescent="0.2"/>
    <row r="57074" x14ac:dyDescent="0.2"/>
    <row r="57075" x14ac:dyDescent="0.2"/>
    <row r="57076" x14ac:dyDescent="0.2"/>
    <row r="57077" x14ac:dyDescent="0.2"/>
    <row r="57078" x14ac:dyDescent="0.2"/>
    <row r="57079" x14ac:dyDescent="0.2"/>
    <row r="57080" x14ac:dyDescent="0.2"/>
    <row r="57081" x14ac:dyDescent="0.2"/>
    <row r="57082" x14ac:dyDescent="0.2"/>
    <row r="57083" x14ac:dyDescent="0.2"/>
    <row r="57084" x14ac:dyDescent="0.2"/>
    <row r="57085" x14ac:dyDescent="0.2"/>
    <row r="57086" x14ac:dyDescent="0.2"/>
    <row r="57087" x14ac:dyDescent="0.2"/>
    <row r="57088" x14ac:dyDescent="0.2"/>
    <row r="57089" x14ac:dyDescent="0.2"/>
    <row r="57090" x14ac:dyDescent="0.2"/>
    <row r="57091" x14ac:dyDescent="0.2"/>
    <row r="57092" x14ac:dyDescent="0.2"/>
    <row r="57093" x14ac:dyDescent="0.2"/>
    <row r="57094" x14ac:dyDescent="0.2"/>
    <row r="57095" x14ac:dyDescent="0.2"/>
    <row r="57096" x14ac:dyDescent="0.2"/>
    <row r="57097" x14ac:dyDescent="0.2"/>
    <row r="57098" x14ac:dyDescent="0.2"/>
    <row r="57099" x14ac:dyDescent="0.2"/>
    <row r="57100" x14ac:dyDescent="0.2"/>
    <row r="57101" x14ac:dyDescent="0.2"/>
    <row r="57102" x14ac:dyDescent="0.2"/>
    <row r="57103" x14ac:dyDescent="0.2"/>
    <row r="57104" x14ac:dyDescent="0.2"/>
    <row r="57105" x14ac:dyDescent="0.2"/>
    <row r="57106" x14ac:dyDescent="0.2"/>
    <row r="57107" x14ac:dyDescent="0.2"/>
    <row r="57108" x14ac:dyDescent="0.2"/>
    <row r="57109" x14ac:dyDescent="0.2"/>
    <row r="57110" x14ac:dyDescent="0.2"/>
    <row r="57111" x14ac:dyDescent="0.2"/>
    <row r="57112" x14ac:dyDescent="0.2"/>
    <row r="57113" x14ac:dyDescent="0.2"/>
    <row r="57114" x14ac:dyDescent="0.2"/>
    <row r="57115" x14ac:dyDescent="0.2"/>
    <row r="57116" x14ac:dyDescent="0.2"/>
    <row r="57117" x14ac:dyDescent="0.2"/>
    <row r="57118" x14ac:dyDescent="0.2"/>
    <row r="57119" x14ac:dyDescent="0.2"/>
    <row r="57120" x14ac:dyDescent="0.2"/>
    <row r="57121" x14ac:dyDescent="0.2"/>
    <row r="57122" x14ac:dyDescent="0.2"/>
    <row r="57123" x14ac:dyDescent="0.2"/>
    <row r="57124" x14ac:dyDescent="0.2"/>
    <row r="57125" x14ac:dyDescent="0.2"/>
    <row r="57126" x14ac:dyDescent="0.2"/>
    <row r="57127" x14ac:dyDescent="0.2"/>
    <row r="57128" x14ac:dyDescent="0.2"/>
    <row r="57129" x14ac:dyDescent="0.2"/>
    <row r="57130" x14ac:dyDescent="0.2"/>
    <row r="57131" x14ac:dyDescent="0.2"/>
    <row r="57132" x14ac:dyDescent="0.2"/>
    <row r="57133" x14ac:dyDescent="0.2"/>
    <row r="57134" x14ac:dyDescent="0.2"/>
    <row r="57135" x14ac:dyDescent="0.2"/>
    <row r="57136" x14ac:dyDescent="0.2"/>
    <row r="57137" x14ac:dyDescent="0.2"/>
    <row r="57138" x14ac:dyDescent="0.2"/>
    <row r="57139" x14ac:dyDescent="0.2"/>
    <row r="57140" x14ac:dyDescent="0.2"/>
    <row r="57141" x14ac:dyDescent="0.2"/>
    <row r="57142" x14ac:dyDescent="0.2"/>
    <row r="57143" x14ac:dyDescent="0.2"/>
    <row r="57144" x14ac:dyDescent="0.2"/>
    <row r="57145" x14ac:dyDescent="0.2"/>
    <row r="57146" x14ac:dyDescent="0.2"/>
    <row r="57147" x14ac:dyDescent="0.2"/>
    <row r="57148" x14ac:dyDescent="0.2"/>
    <row r="57149" x14ac:dyDescent="0.2"/>
    <row r="57150" x14ac:dyDescent="0.2"/>
    <row r="57151" x14ac:dyDescent="0.2"/>
    <row r="57152" x14ac:dyDescent="0.2"/>
    <row r="57153" x14ac:dyDescent="0.2"/>
    <row r="57154" x14ac:dyDescent="0.2"/>
    <row r="57155" x14ac:dyDescent="0.2"/>
    <row r="57156" x14ac:dyDescent="0.2"/>
    <row r="57157" x14ac:dyDescent="0.2"/>
    <row r="57158" x14ac:dyDescent="0.2"/>
    <row r="57159" x14ac:dyDescent="0.2"/>
    <row r="57160" x14ac:dyDescent="0.2"/>
    <row r="57161" x14ac:dyDescent="0.2"/>
    <row r="57162" x14ac:dyDescent="0.2"/>
    <row r="57163" x14ac:dyDescent="0.2"/>
    <row r="57164" x14ac:dyDescent="0.2"/>
    <row r="57165" x14ac:dyDescent="0.2"/>
    <row r="57166" x14ac:dyDescent="0.2"/>
    <row r="57167" x14ac:dyDescent="0.2"/>
    <row r="57168" x14ac:dyDescent="0.2"/>
    <row r="57169" x14ac:dyDescent="0.2"/>
    <row r="57170" x14ac:dyDescent="0.2"/>
    <row r="57171" x14ac:dyDescent="0.2"/>
    <row r="57172" x14ac:dyDescent="0.2"/>
    <row r="57173" x14ac:dyDescent="0.2"/>
    <row r="57174" x14ac:dyDescent="0.2"/>
    <row r="57175" x14ac:dyDescent="0.2"/>
    <row r="57176" x14ac:dyDescent="0.2"/>
    <row r="57177" x14ac:dyDescent="0.2"/>
    <row r="57178" x14ac:dyDescent="0.2"/>
    <row r="57179" x14ac:dyDescent="0.2"/>
    <row r="57180" x14ac:dyDescent="0.2"/>
    <row r="57181" x14ac:dyDescent="0.2"/>
    <row r="57182" x14ac:dyDescent="0.2"/>
    <row r="57183" x14ac:dyDescent="0.2"/>
    <row r="57184" x14ac:dyDescent="0.2"/>
    <row r="57185" x14ac:dyDescent="0.2"/>
    <row r="57186" x14ac:dyDescent="0.2"/>
    <row r="57187" x14ac:dyDescent="0.2"/>
    <row r="57188" x14ac:dyDescent="0.2"/>
    <row r="57189" x14ac:dyDescent="0.2"/>
    <row r="57190" x14ac:dyDescent="0.2"/>
    <row r="57191" x14ac:dyDescent="0.2"/>
    <row r="57192" x14ac:dyDescent="0.2"/>
    <row r="57193" x14ac:dyDescent="0.2"/>
    <row r="57194" x14ac:dyDescent="0.2"/>
    <row r="57195" x14ac:dyDescent="0.2"/>
    <row r="57196" x14ac:dyDescent="0.2"/>
    <row r="57197" x14ac:dyDescent="0.2"/>
    <row r="57198" x14ac:dyDescent="0.2"/>
    <row r="57199" x14ac:dyDescent="0.2"/>
    <row r="57200" x14ac:dyDescent="0.2"/>
    <row r="57201" x14ac:dyDescent="0.2"/>
    <row r="57202" x14ac:dyDescent="0.2"/>
    <row r="57203" x14ac:dyDescent="0.2"/>
    <row r="57204" x14ac:dyDescent="0.2"/>
    <row r="57205" x14ac:dyDescent="0.2"/>
    <row r="57206" x14ac:dyDescent="0.2"/>
    <row r="57207" x14ac:dyDescent="0.2"/>
    <row r="57208" x14ac:dyDescent="0.2"/>
    <row r="57209" x14ac:dyDescent="0.2"/>
    <row r="57210" x14ac:dyDescent="0.2"/>
    <row r="57211" x14ac:dyDescent="0.2"/>
    <row r="57212" x14ac:dyDescent="0.2"/>
    <row r="57213" x14ac:dyDescent="0.2"/>
    <row r="57214" x14ac:dyDescent="0.2"/>
    <row r="57215" x14ac:dyDescent="0.2"/>
    <row r="57216" x14ac:dyDescent="0.2"/>
    <row r="57217" x14ac:dyDescent="0.2"/>
    <row r="57218" x14ac:dyDescent="0.2"/>
    <row r="57219" x14ac:dyDescent="0.2"/>
    <row r="57220" x14ac:dyDescent="0.2"/>
    <row r="57221" x14ac:dyDescent="0.2"/>
    <row r="57222" x14ac:dyDescent="0.2"/>
    <row r="57223" x14ac:dyDescent="0.2"/>
    <row r="57224" x14ac:dyDescent="0.2"/>
    <row r="57225" x14ac:dyDescent="0.2"/>
    <row r="57226" x14ac:dyDescent="0.2"/>
    <row r="57227" x14ac:dyDescent="0.2"/>
    <row r="57228" x14ac:dyDescent="0.2"/>
    <row r="57229" x14ac:dyDescent="0.2"/>
    <row r="57230" x14ac:dyDescent="0.2"/>
    <row r="57231" x14ac:dyDescent="0.2"/>
    <row r="57232" x14ac:dyDescent="0.2"/>
    <row r="57233" x14ac:dyDescent="0.2"/>
    <row r="57234" x14ac:dyDescent="0.2"/>
    <row r="57235" x14ac:dyDescent="0.2"/>
    <row r="57236" x14ac:dyDescent="0.2"/>
    <row r="57237" x14ac:dyDescent="0.2"/>
    <row r="57238" x14ac:dyDescent="0.2"/>
    <row r="57239" x14ac:dyDescent="0.2"/>
    <row r="57240" x14ac:dyDescent="0.2"/>
    <row r="57241" x14ac:dyDescent="0.2"/>
    <row r="57242" x14ac:dyDescent="0.2"/>
    <row r="57243" x14ac:dyDescent="0.2"/>
    <row r="57244" x14ac:dyDescent="0.2"/>
    <row r="57245" x14ac:dyDescent="0.2"/>
    <row r="57246" x14ac:dyDescent="0.2"/>
    <row r="57247" x14ac:dyDescent="0.2"/>
    <row r="57248" x14ac:dyDescent="0.2"/>
    <row r="57249" x14ac:dyDescent="0.2"/>
    <row r="57250" x14ac:dyDescent="0.2"/>
    <row r="57251" x14ac:dyDescent="0.2"/>
    <row r="57252" x14ac:dyDescent="0.2"/>
    <row r="57253" x14ac:dyDescent="0.2"/>
    <row r="57254" x14ac:dyDescent="0.2"/>
    <row r="57255" x14ac:dyDescent="0.2"/>
    <row r="57256" x14ac:dyDescent="0.2"/>
    <row r="57257" x14ac:dyDescent="0.2"/>
    <row r="57258" x14ac:dyDescent="0.2"/>
    <row r="57259" x14ac:dyDescent="0.2"/>
    <row r="57260" x14ac:dyDescent="0.2"/>
    <row r="57261" x14ac:dyDescent="0.2"/>
    <row r="57262" x14ac:dyDescent="0.2"/>
    <row r="57263" x14ac:dyDescent="0.2"/>
    <row r="57264" x14ac:dyDescent="0.2"/>
    <row r="57265" x14ac:dyDescent="0.2"/>
    <row r="57266" x14ac:dyDescent="0.2"/>
    <row r="57267" x14ac:dyDescent="0.2"/>
    <row r="57268" x14ac:dyDescent="0.2"/>
    <row r="57269" x14ac:dyDescent="0.2"/>
    <row r="57270" x14ac:dyDescent="0.2"/>
    <row r="57271" x14ac:dyDescent="0.2"/>
    <row r="57272" x14ac:dyDescent="0.2"/>
    <row r="57273" x14ac:dyDescent="0.2"/>
    <row r="57274" x14ac:dyDescent="0.2"/>
    <row r="57275" x14ac:dyDescent="0.2"/>
    <row r="57276" x14ac:dyDescent="0.2"/>
    <row r="57277" x14ac:dyDescent="0.2"/>
    <row r="57278" x14ac:dyDescent="0.2"/>
    <row r="57279" x14ac:dyDescent="0.2"/>
    <row r="57280" x14ac:dyDescent="0.2"/>
    <row r="57281" x14ac:dyDescent="0.2"/>
    <row r="57282" x14ac:dyDescent="0.2"/>
    <row r="57283" x14ac:dyDescent="0.2"/>
    <row r="57284" x14ac:dyDescent="0.2"/>
    <row r="57285" x14ac:dyDescent="0.2"/>
    <row r="57286" x14ac:dyDescent="0.2"/>
    <row r="57287" x14ac:dyDescent="0.2"/>
    <row r="57288" x14ac:dyDescent="0.2"/>
    <row r="57289" x14ac:dyDescent="0.2"/>
    <row r="57290" x14ac:dyDescent="0.2"/>
    <row r="57291" x14ac:dyDescent="0.2"/>
    <row r="57292" x14ac:dyDescent="0.2"/>
    <row r="57293" x14ac:dyDescent="0.2"/>
    <row r="57294" x14ac:dyDescent="0.2"/>
    <row r="57295" x14ac:dyDescent="0.2"/>
    <row r="57296" x14ac:dyDescent="0.2"/>
    <row r="57297" x14ac:dyDescent="0.2"/>
    <row r="57298" x14ac:dyDescent="0.2"/>
    <row r="57299" x14ac:dyDescent="0.2"/>
    <row r="57300" x14ac:dyDescent="0.2"/>
    <row r="57301" x14ac:dyDescent="0.2"/>
    <row r="57302" x14ac:dyDescent="0.2"/>
    <row r="57303" x14ac:dyDescent="0.2"/>
    <row r="57304" x14ac:dyDescent="0.2"/>
    <row r="57305" x14ac:dyDescent="0.2"/>
    <row r="57306" x14ac:dyDescent="0.2"/>
    <row r="57307" x14ac:dyDescent="0.2"/>
    <row r="57308" x14ac:dyDescent="0.2"/>
    <row r="57309" x14ac:dyDescent="0.2"/>
    <row r="57310" x14ac:dyDescent="0.2"/>
    <row r="57311" x14ac:dyDescent="0.2"/>
    <row r="57312" x14ac:dyDescent="0.2"/>
    <row r="57313" x14ac:dyDescent="0.2"/>
    <row r="57314" x14ac:dyDescent="0.2"/>
    <row r="57315" x14ac:dyDescent="0.2"/>
    <row r="57316" x14ac:dyDescent="0.2"/>
    <row r="57317" x14ac:dyDescent="0.2"/>
    <row r="57318" x14ac:dyDescent="0.2"/>
    <row r="57319" x14ac:dyDescent="0.2"/>
    <row r="57320" x14ac:dyDescent="0.2"/>
    <row r="57321" x14ac:dyDescent="0.2"/>
    <row r="57322" x14ac:dyDescent="0.2"/>
    <row r="57323" x14ac:dyDescent="0.2"/>
    <row r="57324" x14ac:dyDescent="0.2"/>
    <row r="57325" x14ac:dyDescent="0.2"/>
    <row r="57326" x14ac:dyDescent="0.2"/>
    <row r="57327" x14ac:dyDescent="0.2"/>
    <row r="57328" x14ac:dyDescent="0.2"/>
    <row r="57329" x14ac:dyDescent="0.2"/>
    <row r="57330" x14ac:dyDescent="0.2"/>
    <row r="57331" x14ac:dyDescent="0.2"/>
    <row r="57332" x14ac:dyDescent="0.2"/>
    <row r="57333" x14ac:dyDescent="0.2"/>
    <row r="57334" x14ac:dyDescent="0.2"/>
    <row r="57335" x14ac:dyDescent="0.2"/>
    <row r="57336" x14ac:dyDescent="0.2"/>
    <row r="57337" x14ac:dyDescent="0.2"/>
    <row r="57338" x14ac:dyDescent="0.2"/>
    <row r="57339" x14ac:dyDescent="0.2"/>
    <row r="57340" x14ac:dyDescent="0.2"/>
    <row r="57341" x14ac:dyDescent="0.2"/>
    <row r="57342" x14ac:dyDescent="0.2"/>
    <row r="57343" x14ac:dyDescent="0.2"/>
    <row r="57344" x14ac:dyDescent="0.2"/>
    <row r="57345" x14ac:dyDescent="0.2"/>
    <row r="57346" x14ac:dyDescent="0.2"/>
    <row r="57347" x14ac:dyDescent="0.2"/>
    <row r="57348" x14ac:dyDescent="0.2"/>
    <row r="57349" x14ac:dyDescent="0.2"/>
    <row r="57350" x14ac:dyDescent="0.2"/>
    <row r="57351" x14ac:dyDescent="0.2"/>
    <row r="57352" x14ac:dyDescent="0.2"/>
    <row r="57353" x14ac:dyDescent="0.2"/>
    <row r="57354" x14ac:dyDescent="0.2"/>
    <row r="57355" x14ac:dyDescent="0.2"/>
    <row r="57356" x14ac:dyDescent="0.2"/>
    <row r="57357" x14ac:dyDescent="0.2"/>
    <row r="57358" x14ac:dyDescent="0.2"/>
    <row r="57359" x14ac:dyDescent="0.2"/>
    <row r="57360" x14ac:dyDescent="0.2"/>
    <row r="57361" x14ac:dyDescent="0.2"/>
    <row r="57362" x14ac:dyDescent="0.2"/>
    <row r="57363" x14ac:dyDescent="0.2"/>
    <row r="57364" x14ac:dyDescent="0.2"/>
    <row r="57365" x14ac:dyDescent="0.2"/>
    <row r="57366" x14ac:dyDescent="0.2"/>
    <row r="57367" x14ac:dyDescent="0.2"/>
    <row r="57368" x14ac:dyDescent="0.2"/>
    <row r="57369" x14ac:dyDescent="0.2"/>
    <row r="57370" x14ac:dyDescent="0.2"/>
    <row r="57371" x14ac:dyDescent="0.2"/>
    <row r="57372" x14ac:dyDescent="0.2"/>
    <row r="57373" x14ac:dyDescent="0.2"/>
    <row r="57374" x14ac:dyDescent="0.2"/>
    <row r="57375" x14ac:dyDescent="0.2"/>
    <row r="57376" x14ac:dyDescent="0.2"/>
    <row r="57377" x14ac:dyDescent="0.2"/>
    <row r="57378" x14ac:dyDescent="0.2"/>
    <row r="57379" x14ac:dyDescent="0.2"/>
    <row r="57380" x14ac:dyDescent="0.2"/>
    <row r="57381" x14ac:dyDescent="0.2"/>
    <row r="57382" x14ac:dyDescent="0.2"/>
    <row r="57383" x14ac:dyDescent="0.2"/>
    <row r="57384" x14ac:dyDescent="0.2"/>
    <row r="57385" x14ac:dyDescent="0.2"/>
    <row r="57386" x14ac:dyDescent="0.2"/>
    <row r="57387" x14ac:dyDescent="0.2"/>
    <row r="57388" x14ac:dyDescent="0.2"/>
    <row r="57389" x14ac:dyDescent="0.2"/>
    <row r="57390" x14ac:dyDescent="0.2"/>
    <row r="57391" x14ac:dyDescent="0.2"/>
    <row r="57392" x14ac:dyDescent="0.2"/>
    <row r="57393" x14ac:dyDescent="0.2"/>
    <row r="57394" x14ac:dyDescent="0.2"/>
    <row r="57395" x14ac:dyDescent="0.2"/>
    <row r="57396" x14ac:dyDescent="0.2"/>
    <row r="57397" x14ac:dyDescent="0.2"/>
    <row r="57398" x14ac:dyDescent="0.2"/>
    <row r="57399" x14ac:dyDescent="0.2"/>
    <row r="57400" x14ac:dyDescent="0.2"/>
    <row r="57401" x14ac:dyDescent="0.2"/>
    <row r="57402" x14ac:dyDescent="0.2"/>
    <row r="57403" x14ac:dyDescent="0.2"/>
    <row r="57404" x14ac:dyDescent="0.2"/>
    <row r="57405" x14ac:dyDescent="0.2"/>
    <row r="57406" x14ac:dyDescent="0.2"/>
    <row r="57407" x14ac:dyDescent="0.2"/>
    <row r="57408" x14ac:dyDescent="0.2"/>
    <row r="57409" x14ac:dyDescent="0.2"/>
    <row r="57410" x14ac:dyDescent="0.2"/>
    <row r="57411" x14ac:dyDescent="0.2"/>
    <row r="57412" x14ac:dyDescent="0.2"/>
    <row r="57413" x14ac:dyDescent="0.2"/>
    <row r="57414" x14ac:dyDescent="0.2"/>
    <row r="57415" x14ac:dyDescent="0.2"/>
    <row r="57416" x14ac:dyDescent="0.2"/>
    <row r="57417" x14ac:dyDescent="0.2"/>
    <row r="57418" x14ac:dyDescent="0.2"/>
    <row r="57419" x14ac:dyDescent="0.2"/>
    <row r="57420" x14ac:dyDescent="0.2"/>
    <row r="57421" x14ac:dyDescent="0.2"/>
    <row r="57422" x14ac:dyDescent="0.2"/>
    <row r="57423" x14ac:dyDescent="0.2"/>
    <row r="57424" x14ac:dyDescent="0.2"/>
    <row r="57425" x14ac:dyDescent="0.2"/>
    <row r="57426" x14ac:dyDescent="0.2"/>
    <row r="57427" x14ac:dyDescent="0.2"/>
    <row r="57428" x14ac:dyDescent="0.2"/>
    <row r="57429" x14ac:dyDescent="0.2"/>
    <row r="57430" x14ac:dyDescent="0.2"/>
    <row r="57431" x14ac:dyDescent="0.2"/>
    <row r="57432" x14ac:dyDescent="0.2"/>
    <row r="57433" x14ac:dyDescent="0.2"/>
    <row r="57434" x14ac:dyDescent="0.2"/>
    <row r="57435" x14ac:dyDescent="0.2"/>
    <row r="57436" x14ac:dyDescent="0.2"/>
    <row r="57437" x14ac:dyDescent="0.2"/>
    <row r="57438" x14ac:dyDescent="0.2"/>
    <row r="57439" x14ac:dyDescent="0.2"/>
    <row r="57440" x14ac:dyDescent="0.2"/>
    <row r="57441" x14ac:dyDescent="0.2"/>
    <row r="57442" x14ac:dyDescent="0.2"/>
    <row r="57443" x14ac:dyDescent="0.2"/>
    <row r="57444" x14ac:dyDescent="0.2"/>
    <row r="57445" x14ac:dyDescent="0.2"/>
    <row r="57446" x14ac:dyDescent="0.2"/>
    <row r="57447" x14ac:dyDescent="0.2"/>
    <row r="57448" x14ac:dyDescent="0.2"/>
    <row r="57449" x14ac:dyDescent="0.2"/>
    <row r="57450" x14ac:dyDescent="0.2"/>
    <row r="57451" x14ac:dyDescent="0.2"/>
    <row r="57452" x14ac:dyDescent="0.2"/>
    <row r="57453" x14ac:dyDescent="0.2"/>
    <row r="57454" x14ac:dyDescent="0.2"/>
    <row r="57455" x14ac:dyDescent="0.2"/>
    <row r="57456" x14ac:dyDescent="0.2"/>
    <row r="57457" x14ac:dyDescent="0.2"/>
    <row r="57458" x14ac:dyDescent="0.2"/>
    <row r="57459" x14ac:dyDescent="0.2"/>
    <row r="57460" x14ac:dyDescent="0.2"/>
    <row r="57461" x14ac:dyDescent="0.2"/>
    <row r="57462" x14ac:dyDescent="0.2"/>
    <row r="57463" x14ac:dyDescent="0.2"/>
    <row r="57464" x14ac:dyDescent="0.2"/>
    <row r="57465" x14ac:dyDescent="0.2"/>
    <row r="57466" x14ac:dyDescent="0.2"/>
    <row r="57467" x14ac:dyDescent="0.2"/>
    <row r="57468" x14ac:dyDescent="0.2"/>
    <row r="57469" x14ac:dyDescent="0.2"/>
    <row r="57470" x14ac:dyDescent="0.2"/>
    <row r="57471" x14ac:dyDescent="0.2"/>
    <row r="57472" x14ac:dyDescent="0.2"/>
    <row r="57473" x14ac:dyDescent="0.2"/>
    <row r="57474" x14ac:dyDescent="0.2"/>
    <row r="57475" x14ac:dyDescent="0.2"/>
    <row r="57476" x14ac:dyDescent="0.2"/>
    <row r="57477" x14ac:dyDescent="0.2"/>
    <row r="57478" x14ac:dyDescent="0.2"/>
    <row r="57479" x14ac:dyDescent="0.2"/>
    <row r="57480" x14ac:dyDescent="0.2"/>
    <row r="57481" x14ac:dyDescent="0.2"/>
    <row r="57482" x14ac:dyDescent="0.2"/>
    <row r="57483" x14ac:dyDescent="0.2"/>
    <row r="57484" x14ac:dyDescent="0.2"/>
    <row r="57485" x14ac:dyDescent="0.2"/>
    <row r="57486" x14ac:dyDescent="0.2"/>
    <row r="57487" x14ac:dyDescent="0.2"/>
    <row r="57488" x14ac:dyDescent="0.2"/>
    <row r="57489" x14ac:dyDescent="0.2"/>
    <row r="57490" x14ac:dyDescent="0.2"/>
    <row r="57491" x14ac:dyDescent="0.2"/>
    <row r="57492" x14ac:dyDescent="0.2"/>
    <row r="57493" x14ac:dyDescent="0.2"/>
    <row r="57494" x14ac:dyDescent="0.2"/>
    <row r="57495" x14ac:dyDescent="0.2"/>
    <row r="57496" x14ac:dyDescent="0.2"/>
    <row r="57497" x14ac:dyDescent="0.2"/>
    <row r="57498" x14ac:dyDescent="0.2"/>
    <row r="57499" x14ac:dyDescent="0.2"/>
    <row r="57500" x14ac:dyDescent="0.2"/>
    <row r="57501" x14ac:dyDescent="0.2"/>
    <row r="57502" x14ac:dyDescent="0.2"/>
    <row r="57503" x14ac:dyDescent="0.2"/>
    <row r="57504" x14ac:dyDescent="0.2"/>
    <row r="57505" x14ac:dyDescent="0.2"/>
    <row r="57506" x14ac:dyDescent="0.2"/>
    <row r="57507" x14ac:dyDescent="0.2"/>
    <row r="57508" x14ac:dyDescent="0.2"/>
    <row r="57509" x14ac:dyDescent="0.2"/>
    <row r="57510" x14ac:dyDescent="0.2"/>
    <row r="57511" x14ac:dyDescent="0.2"/>
    <row r="57512" x14ac:dyDescent="0.2"/>
    <row r="57513" x14ac:dyDescent="0.2"/>
    <row r="57514" x14ac:dyDescent="0.2"/>
    <row r="57515" x14ac:dyDescent="0.2"/>
    <row r="57516" x14ac:dyDescent="0.2"/>
    <row r="57517" x14ac:dyDescent="0.2"/>
    <row r="57518" x14ac:dyDescent="0.2"/>
    <row r="57519" x14ac:dyDescent="0.2"/>
    <row r="57520" x14ac:dyDescent="0.2"/>
    <row r="57521" x14ac:dyDescent="0.2"/>
    <row r="57522" x14ac:dyDescent="0.2"/>
    <row r="57523" x14ac:dyDescent="0.2"/>
    <row r="57524" x14ac:dyDescent="0.2"/>
    <row r="57525" x14ac:dyDescent="0.2"/>
    <row r="57526" x14ac:dyDescent="0.2"/>
    <row r="57527" x14ac:dyDescent="0.2"/>
    <row r="57528" x14ac:dyDescent="0.2"/>
    <row r="57529" x14ac:dyDescent="0.2"/>
    <row r="57530" x14ac:dyDescent="0.2"/>
    <row r="57531" x14ac:dyDescent="0.2"/>
    <row r="57532" x14ac:dyDescent="0.2"/>
    <row r="57533" x14ac:dyDescent="0.2"/>
    <row r="57534" x14ac:dyDescent="0.2"/>
    <row r="57535" x14ac:dyDescent="0.2"/>
    <row r="57536" x14ac:dyDescent="0.2"/>
    <row r="57537" x14ac:dyDescent="0.2"/>
    <row r="57538" x14ac:dyDescent="0.2"/>
    <row r="57539" x14ac:dyDescent="0.2"/>
    <row r="57540" x14ac:dyDescent="0.2"/>
    <row r="57541" x14ac:dyDescent="0.2"/>
    <row r="57542" x14ac:dyDescent="0.2"/>
    <row r="57543" x14ac:dyDescent="0.2"/>
    <row r="57544" x14ac:dyDescent="0.2"/>
    <row r="57545" x14ac:dyDescent="0.2"/>
    <row r="57546" x14ac:dyDescent="0.2"/>
    <row r="57547" x14ac:dyDescent="0.2"/>
    <row r="57548" x14ac:dyDescent="0.2"/>
    <row r="57549" x14ac:dyDescent="0.2"/>
    <row r="57550" x14ac:dyDescent="0.2"/>
    <row r="57551" x14ac:dyDescent="0.2"/>
    <row r="57552" x14ac:dyDescent="0.2"/>
    <row r="57553" x14ac:dyDescent="0.2"/>
    <row r="57554" x14ac:dyDescent="0.2"/>
    <row r="57555" x14ac:dyDescent="0.2"/>
    <row r="57556" x14ac:dyDescent="0.2"/>
    <row r="57557" x14ac:dyDescent="0.2"/>
    <row r="57558" x14ac:dyDescent="0.2"/>
    <row r="57559" x14ac:dyDescent="0.2"/>
    <row r="57560" x14ac:dyDescent="0.2"/>
    <row r="57561" x14ac:dyDescent="0.2"/>
    <row r="57562" x14ac:dyDescent="0.2"/>
    <row r="57563" x14ac:dyDescent="0.2"/>
    <row r="57564" x14ac:dyDescent="0.2"/>
    <row r="57565" x14ac:dyDescent="0.2"/>
    <row r="57566" x14ac:dyDescent="0.2"/>
    <row r="57567" x14ac:dyDescent="0.2"/>
    <row r="57568" x14ac:dyDescent="0.2"/>
    <row r="57569" x14ac:dyDescent="0.2"/>
    <row r="57570" x14ac:dyDescent="0.2"/>
    <row r="57571" x14ac:dyDescent="0.2"/>
    <row r="57572" x14ac:dyDescent="0.2"/>
    <row r="57573" x14ac:dyDescent="0.2"/>
    <row r="57574" x14ac:dyDescent="0.2"/>
    <row r="57575" x14ac:dyDescent="0.2"/>
    <row r="57576" x14ac:dyDescent="0.2"/>
    <row r="57577" x14ac:dyDescent="0.2"/>
    <row r="57578" x14ac:dyDescent="0.2"/>
    <row r="57579" x14ac:dyDescent="0.2"/>
    <row r="57580" x14ac:dyDescent="0.2"/>
    <row r="57581" x14ac:dyDescent="0.2"/>
    <row r="57582" x14ac:dyDescent="0.2"/>
    <row r="57583" x14ac:dyDescent="0.2"/>
    <row r="57584" x14ac:dyDescent="0.2"/>
    <row r="57585" x14ac:dyDescent="0.2"/>
    <row r="57586" x14ac:dyDescent="0.2"/>
    <row r="57587" x14ac:dyDescent="0.2"/>
    <row r="57588" x14ac:dyDescent="0.2"/>
    <row r="57589" x14ac:dyDescent="0.2"/>
    <row r="57590" x14ac:dyDescent="0.2"/>
    <row r="57591" x14ac:dyDescent="0.2"/>
    <row r="57592" x14ac:dyDescent="0.2"/>
    <row r="57593" x14ac:dyDescent="0.2"/>
    <row r="57594" x14ac:dyDescent="0.2"/>
    <row r="57595" x14ac:dyDescent="0.2"/>
    <row r="57596" x14ac:dyDescent="0.2"/>
    <row r="57597" x14ac:dyDescent="0.2"/>
    <row r="57598" x14ac:dyDescent="0.2"/>
    <row r="57599" x14ac:dyDescent="0.2"/>
    <row r="57600" x14ac:dyDescent="0.2"/>
    <row r="57601" x14ac:dyDescent="0.2"/>
    <row r="57602" x14ac:dyDescent="0.2"/>
    <row r="57603" x14ac:dyDescent="0.2"/>
    <row r="57604" x14ac:dyDescent="0.2"/>
    <row r="57605" x14ac:dyDescent="0.2"/>
    <row r="57606" x14ac:dyDescent="0.2"/>
    <row r="57607" x14ac:dyDescent="0.2"/>
    <row r="57608" x14ac:dyDescent="0.2"/>
    <row r="57609" x14ac:dyDescent="0.2"/>
    <row r="57610" x14ac:dyDescent="0.2"/>
    <row r="57611" x14ac:dyDescent="0.2"/>
    <row r="57612" x14ac:dyDescent="0.2"/>
    <row r="57613" x14ac:dyDescent="0.2"/>
    <row r="57614" x14ac:dyDescent="0.2"/>
    <row r="57615" x14ac:dyDescent="0.2"/>
    <row r="57616" x14ac:dyDescent="0.2"/>
    <row r="57617" x14ac:dyDescent="0.2"/>
    <row r="57618" x14ac:dyDescent="0.2"/>
    <row r="57619" x14ac:dyDescent="0.2"/>
    <row r="57620" x14ac:dyDescent="0.2"/>
    <row r="57621" x14ac:dyDescent="0.2"/>
    <row r="57622" x14ac:dyDescent="0.2"/>
    <row r="57623" x14ac:dyDescent="0.2"/>
    <row r="57624" x14ac:dyDescent="0.2"/>
    <row r="57625" x14ac:dyDescent="0.2"/>
    <row r="57626" x14ac:dyDescent="0.2"/>
    <row r="57627" x14ac:dyDescent="0.2"/>
    <row r="57628" x14ac:dyDescent="0.2"/>
    <row r="57629" x14ac:dyDescent="0.2"/>
    <row r="57630" x14ac:dyDescent="0.2"/>
    <row r="57631" x14ac:dyDescent="0.2"/>
    <row r="57632" x14ac:dyDescent="0.2"/>
    <row r="57633" x14ac:dyDescent="0.2"/>
    <row r="57634" x14ac:dyDescent="0.2"/>
    <row r="57635" x14ac:dyDescent="0.2"/>
    <row r="57636" x14ac:dyDescent="0.2"/>
    <row r="57637" x14ac:dyDescent="0.2"/>
    <row r="57638" x14ac:dyDescent="0.2"/>
    <row r="57639" x14ac:dyDescent="0.2"/>
    <row r="57640" x14ac:dyDescent="0.2"/>
    <row r="57641" x14ac:dyDescent="0.2"/>
    <row r="57642" x14ac:dyDescent="0.2"/>
    <row r="57643" x14ac:dyDescent="0.2"/>
    <row r="57644" x14ac:dyDescent="0.2"/>
    <row r="57645" x14ac:dyDescent="0.2"/>
    <row r="57646" x14ac:dyDescent="0.2"/>
    <row r="57647" x14ac:dyDescent="0.2"/>
    <row r="57648" x14ac:dyDescent="0.2"/>
    <row r="57649" x14ac:dyDescent="0.2"/>
    <row r="57650" x14ac:dyDescent="0.2"/>
    <row r="57651" x14ac:dyDescent="0.2"/>
    <row r="57652" x14ac:dyDescent="0.2"/>
    <row r="57653" x14ac:dyDescent="0.2"/>
    <row r="57654" x14ac:dyDescent="0.2"/>
    <row r="57655" x14ac:dyDescent="0.2"/>
    <row r="57656" x14ac:dyDescent="0.2"/>
    <row r="57657" x14ac:dyDescent="0.2"/>
    <row r="57658" x14ac:dyDescent="0.2"/>
    <row r="57659" x14ac:dyDescent="0.2"/>
    <row r="57660" x14ac:dyDescent="0.2"/>
    <row r="57661" x14ac:dyDescent="0.2"/>
    <row r="57662" x14ac:dyDescent="0.2"/>
    <row r="57663" x14ac:dyDescent="0.2"/>
    <row r="57664" x14ac:dyDescent="0.2"/>
    <row r="57665" x14ac:dyDescent="0.2"/>
    <row r="57666" x14ac:dyDescent="0.2"/>
    <row r="57667" x14ac:dyDescent="0.2"/>
    <row r="57668" x14ac:dyDescent="0.2"/>
    <row r="57669" x14ac:dyDescent="0.2"/>
    <row r="57670" x14ac:dyDescent="0.2"/>
    <row r="57671" x14ac:dyDescent="0.2"/>
    <row r="57672" x14ac:dyDescent="0.2"/>
    <row r="57673" x14ac:dyDescent="0.2"/>
    <row r="57674" x14ac:dyDescent="0.2"/>
    <row r="57675" x14ac:dyDescent="0.2"/>
    <row r="57676" x14ac:dyDescent="0.2"/>
    <row r="57677" x14ac:dyDescent="0.2"/>
    <row r="57678" x14ac:dyDescent="0.2"/>
    <row r="57679" x14ac:dyDescent="0.2"/>
    <row r="57680" x14ac:dyDescent="0.2"/>
    <row r="57681" x14ac:dyDescent="0.2"/>
    <row r="57682" x14ac:dyDescent="0.2"/>
    <row r="57683" x14ac:dyDescent="0.2"/>
    <row r="57684" x14ac:dyDescent="0.2"/>
    <row r="57685" x14ac:dyDescent="0.2"/>
    <row r="57686" x14ac:dyDescent="0.2"/>
    <row r="57687" x14ac:dyDescent="0.2"/>
    <row r="57688" x14ac:dyDescent="0.2"/>
    <row r="57689" x14ac:dyDescent="0.2"/>
    <row r="57690" x14ac:dyDescent="0.2"/>
    <row r="57691" x14ac:dyDescent="0.2"/>
    <row r="57692" x14ac:dyDescent="0.2"/>
    <row r="57693" x14ac:dyDescent="0.2"/>
    <row r="57694" x14ac:dyDescent="0.2"/>
    <row r="57695" x14ac:dyDescent="0.2"/>
    <row r="57696" x14ac:dyDescent="0.2"/>
    <row r="57697" x14ac:dyDescent="0.2"/>
    <row r="57698" x14ac:dyDescent="0.2"/>
    <row r="57699" x14ac:dyDescent="0.2"/>
    <row r="57700" x14ac:dyDescent="0.2"/>
    <row r="57701" x14ac:dyDescent="0.2"/>
    <row r="57702" x14ac:dyDescent="0.2"/>
    <row r="57703" x14ac:dyDescent="0.2"/>
    <row r="57704" x14ac:dyDescent="0.2"/>
    <row r="57705" x14ac:dyDescent="0.2"/>
    <row r="57706" x14ac:dyDescent="0.2"/>
    <row r="57707" x14ac:dyDescent="0.2"/>
    <row r="57708" x14ac:dyDescent="0.2"/>
    <row r="57709" x14ac:dyDescent="0.2"/>
    <row r="57710" x14ac:dyDescent="0.2"/>
    <row r="57711" x14ac:dyDescent="0.2"/>
    <row r="57712" x14ac:dyDescent="0.2"/>
    <row r="57713" x14ac:dyDescent="0.2"/>
    <row r="57714" x14ac:dyDescent="0.2"/>
    <row r="57715" x14ac:dyDescent="0.2"/>
    <row r="57716" x14ac:dyDescent="0.2"/>
    <row r="57717" x14ac:dyDescent="0.2"/>
    <row r="57718" x14ac:dyDescent="0.2"/>
    <row r="57719" x14ac:dyDescent="0.2"/>
    <row r="57720" x14ac:dyDescent="0.2"/>
    <row r="57721" x14ac:dyDescent="0.2"/>
    <row r="57722" x14ac:dyDescent="0.2"/>
    <row r="57723" x14ac:dyDescent="0.2"/>
    <row r="57724" x14ac:dyDescent="0.2"/>
    <row r="57725" x14ac:dyDescent="0.2"/>
    <row r="57726" x14ac:dyDescent="0.2"/>
    <row r="57727" x14ac:dyDescent="0.2"/>
    <row r="57728" x14ac:dyDescent="0.2"/>
    <row r="57729" x14ac:dyDescent="0.2"/>
    <row r="57730" x14ac:dyDescent="0.2"/>
    <row r="57731" x14ac:dyDescent="0.2"/>
    <row r="57732" x14ac:dyDescent="0.2"/>
    <row r="57733" x14ac:dyDescent="0.2"/>
    <row r="57734" x14ac:dyDescent="0.2"/>
    <row r="57735" x14ac:dyDescent="0.2"/>
    <row r="57736" x14ac:dyDescent="0.2"/>
    <row r="57737" x14ac:dyDescent="0.2"/>
    <row r="57738" x14ac:dyDescent="0.2"/>
    <row r="57739" x14ac:dyDescent="0.2"/>
    <row r="57740" x14ac:dyDescent="0.2"/>
    <row r="57741" x14ac:dyDescent="0.2"/>
    <row r="57742" x14ac:dyDescent="0.2"/>
    <row r="57743" x14ac:dyDescent="0.2"/>
    <row r="57744" x14ac:dyDescent="0.2"/>
    <row r="57745" x14ac:dyDescent="0.2"/>
    <row r="57746" x14ac:dyDescent="0.2"/>
    <row r="57747" x14ac:dyDescent="0.2"/>
    <row r="57748" x14ac:dyDescent="0.2"/>
    <row r="57749" x14ac:dyDescent="0.2"/>
    <row r="57750" x14ac:dyDescent="0.2"/>
    <row r="57751" x14ac:dyDescent="0.2"/>
    <row r="57752" x14ac:dyDescent="0.2"/>
    <row r="57753" x14ac:dyDescent="0.2"/>
    <row r="57754" x14ac:dyDescent="0.2"/>
    <row r="57755" x14ac:dyDescent="0.2"/>
    <row r="57756" x14ac:dyDescent="0.2"/>
    <row r="57757" x14ac:dyDescent="0.2"/>
    <row r="57758" x14ac:dyDescent="0.2"/>
    <row r="57759" x14ac:dyDescent="0.2"/>
    <row r="57760" x14ac:dyDescent="0.2"/>
    <row r="57761" x14ac:dyDescent="0.2"/>
    <row r="57762" x14ac:dyDescent="0.2"/>
    <row r="57763" x14ac:dyDescent="0.2"/>
    <row r="57764" x14ac:dyDescent="0.2"/>
    <row r="57765" x14ac:dyDescent="0.2"/>
    <row r="57766" x14ac:dyDescent="0.2"/>
    <row r="57767" x14ac:dyDescent="0.2"/>
    <row r="57768" x14ac:dyDescent="0.2"/>
    <row r="57769" x14ac:dyDescent="0.2"/>
    <row r="57770" x14ac:dyDescent="0.2"/>
    <row r="57771" x14ac:dyDescent="0.2"/>
    <row r="57772" x14ac:dyDescent="0.2"/>
    <row r="57773" x14ac:dyDescent="0.2"/>
    <row r="57774" x14ac:dyDescent="0.2"/>
    <row r="57775" x14ac:dyDescent="0.2"/>
    <row r="57776" x14ac:dyDescent="0.2"/>
    <row r="57777" x14ac:dyDescent="0.2"/>
    <row r="57778" x14ac:dyDescent="0.2"/>
    <row r="57779" x14ac:dyDescent="0.2"/>
    <row r="57780" x14ac:dyDescent="0.2"/>
    <row r="57781" x14ac:dyDescent="0.2"/>
    <row r="57782" x14ac:dyDescent="0.2"/>
    <row r="57783" x14ac:dyDescent="0.2"/>
    <row r="57784" x14ac:dyDescent="0.2"/>
    <row r="57785" x14ac:dyDescent="0.2"/>
    <row r="57786" x14ac:dyDescent="0.2"/>
    <row r="57787" x14ac:dyDescent="0.2"/>
    <row r="57788" x14ac:dyDescent="0.2"/>
    <row r="57789" x14ac:dyDescent="0.2"/>
    <row r="57790" x14ac:dyDescent="0.2"/>
    <row r="57791" x14ac:dyDescent="0.2"/>
    <row r="57792" x14ac:dyDescent="0.2"/>
    <row r="57793" x14ac:dyDescent="0.2"/>
    <row r="57794" x14ac:dyDescent="0.2"/>
    <row r="57795" x14ac:dyDescent="0.2"/>
    <row r="57796" x14ac:dyDescent="0.2"/>
    <row r="57797" x14ac:dyDescent="0.2"/>
    <row r="57798" x14ac:dyDescent="0.2"/>
    <row r="57799" x14ac:dyDescent="0.2"/>
    <row r="57800" x14ac:dyDescent="0.2"/>
    <row r="57801" x14ac:dyDescent="0.2"/>
    <row r="57802" x14ac:dyDescent="0.2"/>
    <row r="57803" x14ac:dyDescent="0.2"/>
    <row r="57804" x14ac:dyDescent="0.2"/>
    <row r="57805" x14ac:dyDescent="0.2"/>
    <row r="57806" x14ac:dyDescent="0.2"/>
    <row r="57807" x14ac:dyDescent="0.2"/>
    <row r="57808" x14ac:dyDescent="0.2"/>
    <row r="57809" x14ac:dyDescent="0.2"/>
    <row r="57810" x14ac:dyDescent="0.2"/>
    <row r="57811" x14ac:dyDescent="0.2"/>
    <row r="57812" x14ac:dyDescent="0.2"/>
    <row r="57813" x14ac:dyDescent="0.2"/>
    <row r="57814" x14ac:dyDescent="0.2"/>
    <row r="57815" x14ac:dyDescent="0.2"/>
    <row r="57816" x14ac:dyDescent="0.2"/>
    <row r="57817" x14ac:dyDescent="0.2"/>
    <row r="57818" x14ac:dyDescent="0.2"/>
    <row r="57819" x14ac:dyDescent="0.2"/>
    <row r="57820" x14ac:dyDescent="0.2"/>
    <row r="57821" x14ac:dyDescent="0.2"/>
    <row r="57822" x14ac:dyDescent="0.2"/>
    <row r="57823" x14ac:dyDescent="0.2"/>
    <row r="57824" x14ac:dyDescent="0.2"/>
    <row r="57825" x14ac:dyDescent="0.2"/>
    <row r="57826" x14ac:dyDescent="0.2"/>
    <row r="57827" x14ac:dyDescent="0.2"/>
    <row r="57828" x14ac:dyDescent="0.2"/>
    <row r="57829" x14ac:dyDescent="0.2"/>
    <row r="57830" x14ac:dyDescent="0.2"/>
    <row r="57831" x14ac:dyDescent="0.2"/>
    <row r="57832" x14ac:dyDescent="0.2"/>
    <row r="57833" x14ac:dyDescent="0.2"/>
    <row r="57834" x14ac:dyDescent="0.2"/>
    <row r="57835" x14ac:dyDescent="0.2"/>
    <row r="57836" x14ac:dyDescent="0.2"/>
    <row r="57837" x14ac:dyDescent="0.2"/>
    <row r="57838" x14ac:dyDescent="0.2"/>
    <row r="57839" x14ac:dyDescent="0.2"/>
    <row r="57840" x14ac:dyDescent="0.2"/>
    <row r="57841" x14ac:dyDescent="0.2"/>
    <row r="57842" x14ac:dyDescent="0.2"/>
    <row r="57843" x14ac:dyDescent="0.2"/>
    <row r="57844" x14ac:dyDescent="0.2"/>
    <row r="57845" x14ac:dyDescent="0.2"/>
    <row r="57846" x14ac:dyDescent="0.2"/>
    <row r="57847" x14ac:dyDescent="0.2"/>
    <row r="57848" x14ac:dyDescent="0.2"/>
    <row r="57849" x14ac:dyDescent="0.2"/>
    <row r="57850" x14ac:dyDescent="0.2"/>
    <row r="57851" x14ac:dyDescent="0.2"/>
    <row r="57852" x14ac:dyDescent="0.2"/>
    <row r="57853" x14ac:dyDescent="0.2"/>
    <row r="57854" x14ac:dyDescent="0.2"/>
    <row r="57855" x14ac:dyDescent="0.2"/>
    <row r="57856" x14ac:dyDescent="0.2"/>
    <row r="57857" x14ac:dyDescent="0.2"/>
    <row r="57858" x14ac:dyDescent="0.2"/>
    <row r="57859" x14ac:dyDescent="0.2"/>
    <row r="57860" x14ac:dyDescent="0.2"/>
    <row r="57861" x14ac:dyDescent="0.2"/>
    <row r="57862" x14ac:dyDescent="0.2"/>
    <row r="57863" x14ac:dyDescent="0.2"/>
    <row r="57864" x14ac:dyDescent="0.2"/>
    <row r="57865" x14ac:dyDescent="0.2"/>
    <row r="57866" x14ac:dyDescent="0.2"/>
    <row r="57867" x14ac:dyDescent="0.2"/>
    <row r="57868" x14ac:dyDescent="0.2"/>
    <row r="57869" x14ac:dyDescent="0.2"/>
    <row r="57870" x14ac:dyDescent="0.2"/>
    <row r="57871" x14ac:dyDescent="0.2"/>
    <row r="57872" x14ac:dyDescent="0.2"/>
    <row r="57873" x14ac:dyDescent="0.2"/>
    <row r="57874" x14ac:dyDescent="0.2"/>
    <row r="57875" x14ac:dyDescent="0.2"/>
    <row r="57876" x14ac:dyDescent="0.2"/>
    <row r="57877" x14ac:dyDescent="0.2"/>
    <row r="57878" x14ac:dyDescent="0.2"/>
    <row r="57879" x14ac:dyDescent="0.2"/>
    <row r="57880" x14ac:dyDescent="0.2"/>
    <row r="57881" x14ac:dyDescent="0.2"/>
    <row r="57882" x14ac:dyDescent="0.2"/>
    <row r="57883" x14ac:dyDescent="0.2"/>
    <row r="57884" x14ac:dyDescent="0.2"/>
    <row r="57885" x14ac:dyDescent="0.2"/>
    <row r="57886" x14ac:dyDescent="0.2"/>
    <row r="57887" x14ac:dyDescent="0.2"/>
    <row r="57888" x14ac:dyDescent="0.2"/>
    <row r="57889" x14ac:dyDescent="0.2"/>
    <row r="57890" x14ac:dyDescent="0.2"/>
    <row r="57891" x14ac:dyDescent="0.2"/>
    <row r="57892" x14ac:dyDescent="0.2"/>
    <row r="57893" x14ac:dyDescent="0.2"/>
    <row r="57894" x14ac:dyDescent="0.2"/>
    <row r="57895" x14ac:dyDescent="0.2"/>
    <row r="57896" x14ac:dyDescent="0.2"/>
    <row r="57897" x14ac:dyDescent="0.2"/>
    <row r="57898" x14ac:dyDescent="0.2"/>
    <row r="57899" x14ac:dyDescent="0.2"/>
    <row r="57900" x14ac:dyDescent="0.2"/>
    <row r="57901" x14ac:dyDescent="0.2"/>
    <row r="57902" x14ac:dyDescent="0.2"/>
    <row r="57903" x14ac:dyDescent="0.2"/>
    <row r="57904" x14ac:dyDescent="0.2"/>
    <row r="57905" x14ac:dyDescent="0.2"/>
    <row r="57906" x14ac:dyDescent="0.2"/>
    <row r="57907" x14ac:dyDescent="0.2"/>
    <row r="57908" x14ac:dyDescent="0.2"/>
    <row r="57909" x14ac:dyDescent="0.2"/>
    <row r="57910" x14ac:dyDescent="0.2"/>
    <row r="57911" x14ac:dyDescent="0.2"/>
    <row r="57912" x14ac:dyDescent="0.2"/>
    <row r="57913" x14ac:dyDescent="0.2"/>
    <row r="57914" x14ac:dyDescent="0.2"/>
    <row r="57915" x14ac:dyDescent="0.2"/>
    <row r="57916" x14ac:dyDescent="0.2"/>
    <row r="57917" x14ac:dyDescent="0.2"/>
    <row r="57918" x14ac:dyDescent="0.2"/>
    <row r="57919" x14ac:dyDescent="0.2"/>
    <row r="57920" x14ac:dyDescent="0.2"/>
    <row r="57921" x14ac:dyDescent="0.2"/>
    <row r="57922" x14ac:dyDescent="0.2"/>
    <row r="57923" x14ac:dyDescent="0.2"/>
    <row r="57924" x14ac:dyDescent="0.2"/>
    <row r="57925" x14ac:dyDescent="0.2"/>
    <row r="57926" x14ac:dyDescent="0.2"/>
    <row r="57927" x14ac:dyDescent="0.2"/>
    <row r="57928" x14ac:dyDescent="0.2"/>
    <row r="57929" x14ac:dyDescent="0.2"/>
    <row r="57930" x14ac:dyDescent="0.2"/>
    <row r="57931" x14ac:dyDescent="0.2"/>
    <row r="57932" x14ac:dyDescent="0.2"/>
    <row r="57933" x14ac:dyDescent="0.2"/>
    <row r="57934" x14ac:dyDescent="0.2"/>
    <row r="57935" x14ac:dyDescent="0.2"/>
    <row r="57936" x14ac:dyDescent="0.2"/>
    <row r="57937" x14ac:dyDescent="0.2"/>
    <row r="57938" x14ac:dyDescent="0.2"/>
    <row r="57939" x14ac:dyDescent="0.2"/>
    <row r="57940" x14ac:dyDescent="0.2"/>
    <row r="57941" x14ac:dyDescent="0.2"/>
    <row r="57942" x14ac:dyDescent="0.2"/>
    <row r="57943" x14ac:dyDescent="0.2"/>
    <row r="57944" x14ac:dyDescent="0.2"/>
    <row r="57945" x14ac:dyDescent="0.2"/>
    <row r="57946" x14ac:dyDescent="0.2"/>
    <row r="57947" x14ac:dyDescent="0.2"/>
    <row r="57948" x14ac:dyDescent="0.2"/>
    <row r="57949" x14ac:dyDescent="0.2"/>
    <row r="57950" x14ac:dyDescent="0.2"/>
    <row r="57951" x14ac:dyDescent="0.2"/>
    <row r="57952" x14ac:dyDescent="0.2"/>
    <row r="57953" x14ac:dyDescent="0.2"/>
    <row r="57954" x14ac:dyDescent="0.2"/>
    <row r="57955" x14ac:dyDescent="0.2"/>
    <row r="57956" x14ac:dyDescent="0.2"/>
    <row r="57957" x14ac:dyDescent="0.2"/>
    <row r="57958" x14ac:dyDescent="0.2"/>
    <row r="57959" x14ac:dyDescent="0.2"/>
    <row r="57960" x14ac:dyDescent="0.2"/>
    <row r="57961" x14ac:dyDescent="0.2"/>
    <row r="57962" x14ac:dyDescent="0.2"/>
    <row r="57963" x14ac:dyDescent="0.2"/>
    <row r="57964" x14ac:dyDescent="0.2"/>
    <row r="57965" x14ac:dyDescent="0.2"/>
    <row r="57966" x14ac:dyDescent="0.2"/>
    <row r="57967" x14ac:dyDescent="0.2"/>
    <row r="57968" x14ac:dyDescent="0.2"/>
    <row r="57969" x14ac:dyDescent="0.2"/>
    <row r="57970" x14ac:dyDescent="0.2"/>
    <row r="57971" x14ac:dyDescent="0.2"/>
    <row r="57972" x14ac:dyDescent="0.2"/>
    <row r="57973" x14ac:dyDescent="0.2"/>
    <row r="57974" x14ac:dyDescent="0.2"/>
    <row r="57975" x14ac:dyDescent="0.2"/>
    <row r="57976" x14ac:dyDescent="0.2"/>
    <row r="57977" x14ac:dyDescent="0.2"/>
    <row r="57978" x14ac:dyDescent="0.2"/>
    <row r="57979" x14ac:dyDescent="0.2"/>
    <row r="57980" x14ac:dyDescent="0.2"/>
    <row r="57981" x14ac:dyDescent="0.2"/>
    <row r="57982" x14ac:dyDescent="0.2"/>
    <row r="57983" x14ac:dyDescent="0.2"/>
    <row r="57984" x14ac:dyDescent="0.2"/>
    <row r="57985" x14ac:dyDescent="0.2"/>
    <row r="57986" x14ac:dyDescent="0.2"/>
    <row r="57987" x14ac:dyDescent="0.2"/>
    <row r="57988" x14ac:dyDescent="0.2"/>
    <row r="57989" x14ac:dyDescent="0.2"/>
    <row r="57990" x14ac:dyDescent="0.2"/>
    <row r="57991" x14ac:dyDescent="0.2"/>
    <row r="57992" x14ac:dyDescent="0.2"/>
    <row r="57993" x14ac:dyDescent="0.2"/>
    <row r="57994" x14ac:dyDescent="0.2"/>
    <row r="57995" x14ac:dyDescent="0.2"/>
    <row r="57996" x14ac:dyDescent="0.2"/>
    <row r="57997" x14ac:dyDescent="0.2"/>
    <row r="57998" x14ac:dyDescent="0.2"/>
    <row r="57999" x14ac:dyDescent="0.2"/>
    <row r="58000" x14ac:dyDescent="0.2"/>
    <row r="58001" x14ac:dyDescent="0.2"/>
    <row r="58002" x14ac:dyDescent="0.2"/>
    <row r="58003" x14ac:dyDescent="0.2"/>
    <row r="58004" x14ac:dyDescent="0.2"/>
    <row r="58005" x14ac:dyDescent="0.2"/>
    <row r="58006" x14ac:dyDescent="0.2"/>
    <row r="58007" x14ac:dyDescent="0.2"/>
    <row r="58008" x14ac:dyDescent="0.2"/>
    <row r="58009" x14ac:dyDescent="0.2"/>
    <row r="58010" x14ac:dyDescent="0.2"/>
    <row r="58011" x14ac:dyDescent="0.2"/>
    <row r="58012" x14ac:dyDescent="0.2"/>
    <row r="58013" x14ac:dyDescent="0.2"/>
    <row r="58014" x14ac:dyDescent="0.2"/>
    <row r="58015" x14ac:dyDescent="0.2"/>
    <row r="58016" x14ac:dyDescent="0.2"/>
    <row r="58017" x14ac:dyDescent="0.2"/>
    <row r="58018" x14ac:dyDescent="0.2"/>
    <row r="58019" x14ac:dyDescent="0.2"/>
    <row r="58020" x14ac:dyDescent="0.2"/>
    <row r="58021" x14ac:dyDescent="0.2"/>
    <row r="58022" x14ac:dyDescent="0.2"/>
    <row r="58023" x14ac:dyDescent="0.2"/>
    <row r="58024" x14ac:dyDescent="0.2"/>
    <row r="58025" x14ac:dyDescent="0.2"/>
    <row r="58026" x14ac:dyDescent="0.2"/>
    <row r="58027" x14ac:dyDescent="0.2"/>
    <row r="58028" x14ac:dyDescent="0.2"/>
    <row r="58029" x14ac:dyDescent="0.2"/>
    <row r="58030" x14ac:dyDescent="0.2"/>
    <row r="58031" x14ac:dyDescent="0.2"/>
    <row r="58032" x14ac:dyDescent="0.2"/>
    <row r="58033" x14ac:dyDescent="0.2"/>
    <row r="58034" x14ac:dyDescent="0.2"/>
    <row r="58035" x14ac:dyDescent="0.2"/>
    <row r="58036" x14ac:dyDescent="0.2"/>
    <row r="58037" x14ac:dyDescent="0.2"/>
    <row r="58038" x14ac:dyDescent="0.2"/>
    <row r="58039" x14ac:dyDescent="0.2"/>
    <row r="58040" x14ac:dyDescent="0.2"/>
    <row r="58041" x14ac:dyDescent="0.2"/>
    <row r="58042" x14ac:dyDescent="0.2"/>
    <row r="58043" x14ac:dyDescent="0.2"/>
    <row r="58044" x14ac:dyDescent="0.2"/>
    <row r="58045" x14ac:dyDescent="0.2"/>
    <row r="58046" x14ac:dyDescent="0.2"/>
    <row r="58047" x14ac:dyDescent="0.2"/>
    <row r="58048" x14ac:dyDescent="0.2"/>
    <row r="58049" x14ac:dyDescent="0.2"/>
    <row r="58050" x14ac:dyDescent="0.2"/>
    <row r="58051" x14ac:dyDescent="0.2"/>
    <row r="58052" x14ac:dyDescent="0.2"/>
    <row r="58053" x14ac:dyDescent="0.2"/>
    <row r="58054" x14ac:dyDescent="0.2"/>
    <row r="58055" x14ac:dyDescent="0.2"/>
    <row r="58056" x14ac:dyDescent="0.2"/>
    <row r="58057" x14ac:dyDescent="0.2"/>
    <row r="58058" x14ac:dyDescent="0.2"/>
    <row r="58059" x14ac:dyDescent="0.2"/>
    <row r="58060" x14ac:dyDescent="0.2"/>
    <row r="58061" x14ac:dyDescent="0.2"/>
    <row r="58062" x14ac:dyDescent="0.2"/>
    <row r="58063" x14ac:dyDescent="0.2"/>
    <row r="58064" x14ac:dyDescent="0.2"/>
    <row r="58065" x14ac:dyDescent="0.2"/>
    <row r="58066" x14ac:dyDescent="0.2"/>
    <row r="58067" x14ac:dyDescent="0.2"/>
    <row r="58068" x14ac:dyDescent="0.2"/>
    <row r="58069" x14ac:dyDescent="0.2"/>
    <row r="58070" x14ac:dyDescent="0.2"/>
    <row r="58071" x14ac:dyDescent="0.2"/>
    <row r="58072" x14ac:dyDescent="0.2"/>
    <row r="58073" x14ac:dyDescent="0.2"/>
    <row r="58074" x14ac:dyDescent="0.2"/>
    <row r="58075" x14ac:dyDescent="0.2"/>
    <row r="58076" x14ac:dyDescent="0.2"/>
    <row r="58077" x14ac:dyDescent="0.2"/>
    <row r="58078" x14ac:dyDescent="0.2"/>
    <row r="58079" x14ac:dyDescent="0.2"/>
    <row r="58080" x14ac:dyDescent="0.2"/>
    <row r="58081" x14ac:dyDescent="0.2"/>
    <row r="58082" x14ac:dyDescent="0.2"/>
    <row r="58083" x14ac:dyDescent="0.2"/>
    <row r="58084" x14ac:dyDescent="0.2"/>
    <row r="58085" x14ac:dyDescent="0.2"/>
    <row r="58086" x14ac:dyDescent="0.2"/>
    <row r="58087" x14ac:dyDescent="0.2"/>
    <row r="58088" x14ac:dyDescent="0.2"/>
    <row r="58089" x14ac:dyDescent="0.2"/>
    <row r="58090" x14ac:dyDescent="0.2"/>
    <row r="58091" x14ac:dyDescent="0.2"/>
    <row r="58092" x14ac:dyDescent="0.2"/>
    <row r="58093" x14ac:dyDescent="0.2"/>
    <row r="58094" x14ac:dyDescent="0.2"/>
    <row r="58095" x14ac:dyDescent="0.2"/>
    <row r="58096" x14ac:dyDescent="0.2"/>
    <row r="58097" x14ac:dyDescent="0.2"/>
    <row r="58098" x14ac:dyDescent="0.2"/>
    <row r="58099" x14ac:dyDescent="0.2"/>
    <row r="58100" x14ac:dyDescent="0.2"/>
    <row r="58101" x14ac:dyDescent="0.2"/>
    <row r="58102" x14ac:dyDescent="0.2"/>
    <row r="58103" x14ac:dyDescent="0.2"/>
    <row r="58104" x14ac:dyDescent="0.2"/>
    <row r="58105" x14ac:dyDescent="0.2"/>
    <row r="58106" x14ac:dyDescent="0.2"/>
    <row r="58107" x14ac:dyDescent="0.2"/>
    <row r="58108" x14ac:dyDescent="0.2"/>
    <row r="58109" x14ac:dyDescent="0.2"/>
    <row r="58110" x14ac:dyDescent="0.2"/>
    <row r="58111" x14ac:dyDescent="0.2"/>
    <row r="58112" x14ac:dyDescent="0.2"/>
    <row r="58113" x14ac:dyDescent="0.2"/>
    <row r="58114" x14ac:dyDescent="0.2"/>
    <row r="58115" x14ac:dyDescent="0.2"/>
    <row r="58116" x14ac:dyDescent="0.2"/>
    <row r="58117" x14ac:dyDescent="0.2"/>
    <row r="58118" x14ac:dyDescent="0.2"/>
    <row r="58119" x14ac:dyDescent="0.2"/>
    <row r="58120" x14ac:dyDescent="0.2"/>
    <row r="58121" x14ac:dyDescent="0.2"/>
    <row r="58122" x14ac:dyDescent="0.2"/>
    <row r="58123" x14ac:dyDescent="0.2"/>
    <row r="58124" x14ac:dyDescent="0.2"/>
    <row r="58125" x14ac:dyDescent="0.2"/>
    <row r="58126" x14ac:dyDescent="0.2"/>
    <row r="58127" x14ac:dyDescent="0.2"/>
    <row r="58128" x14ac:dyDescent="0.2"/>
    <row r="58129" x14ac:dyDescent="0.2"/>
    <row r="58130" x14ac:dyDescent="0.2"/>
    <row r="58131" x14ac:dyDescent="0.2"/>
    <row r="58132" x14ac:dyDescent="0.2"/>
    <row r="58133" x14ac:dyDescent="0.2"/>
    <row r="58134" x14ac:dyDescent="0.2"/>
    <row r="58135" x14ac:dyDescent="0.2"/>
    <row r="58136" x14ac:dyDescent="0.2"/>
    <row r="58137" x14ac:dyDescent="0.2"/>
    <row r="58138" x14ac:dyDescent="0.2"/>
    <row r="58139" x14ac:dyDescent="0.2"/>
    <row r="58140" x14ac:dyDescent="0.2"/>
    <row r="58141" x14ac:dyDescent="0.2"/>
    <row r="58142" x14ac:dyDescent="0.2"/>
    <row r="58143" x14ac:dyDescent="0.2"/>
    <row r="58144" x14ac:dyDescent="0.2"/>
    <row r="58145" x14ac:dyDescent="0.2"/>
    <row r="58146" x14ac:dyDescent="0.2"/>
    <row r="58147" x14ac:dyDescent="0.2"/>
    <row r="58148" x14ac:dyDescent="0.2"/>
    <row r="58149" x14ac:dyDescent="0.2"/>
    <row r="58150" x14ac:dyDescent="0.2"/>
    <row r="58151" x14ac:dyDescent="0.2"/>
    <row r="58152" x14ac:dyDescent="0.2"/>
    <row r="58153" x14ac:dyDescent="0.2"/>
    <row r="58154" x14ac:dyDescent="0.2"/>
    <row r="58155" x14ac:dyDescent="0.2"/>
    <row r="58156" x14ac:dyDescent="0.2"/>
    <row r="58157" x14ac:dyDescent="0.2"/>
    <row r="58158" x14ac:dyDescent="0.2"/>
    <row r="58159" x14ac:dyDescent="0.2"/>
    <row r="58160" x14ac:dyDescent="0.2"/>
    <row r="58161" x14ac:dyDescent="0.2"/>
    <row r="58162" x14ac:dyDescent="0.2"/>
    <row r="58163" x14ac:dyDescent="0.2"/>
    <row r="58164" x14ac:dyDescent="0.2"/>
    <row r="58165" x14ac:dyDescent="0.2"/>
    <row r="58166" x14ac:dyDescent="0.2"/>
    <row r="58167" x14ac:dyDescent="0.2"/>
    <row r="58168" x14ac:dyDescent="0.2"/>
    <row r="58169" x14ac:dyDescent="0.2"/>
    <row r="58170" x14ac:dyDescent="0.2"/>
    <row r="58171" x14ac:dyDescent="0.2"/>
    <row r="58172" x14ac:dyDescent="0.2"/>
    <row r="58173" x14ac:dyDescent="0.2"/>
    <row r="58174" x14ac:dyDescent="0.2"/>
    <row r="58175" x14ac:dyDescent="0.2"/>
    <row r="58176" x14ac:dyDescent="0.2"/>
    <row r="58177" x14ac:dyDescent="0.2"/>
    <row r="58178" x14ac:dyDescent="0.2"/>
    <row r="58179" x14ac:dyDescent="0.2"/>
    <row r="58180" x14ac:dyDescent="0.2"/>
    <row r="58181" x14ac:dyDescent="0.2"/>
    <row r="58182" x14ac:dyDescent="0.2"/>
    <row r="58183" x14ac:dyDescent="0.2"/>
    <row r="58184" x14ac:dyDescent="0.2"/>
    <row r="58185" x14ac:dyDescent="0.2"/>
    <row r="58186" x14ac:dyDescent="0.2"/>
    <row r="58187" x14ac:dyDescent="0.2"/>
    <row r="58188" x14ac:dyDescent="0.2"/>
    <row r="58189" x14ac:dyDescent="0.2"/>
    <row r="58190" x14ac:dyDescent="0.2"/>
    <row r="58191" x14ac:dyDescent="0.2"/>
    <row r="58192" x14ac:dyDescent="0.2"/>
    <row r="58193" x14ac:dyDescent="0.2"/>
    <row r="58194" x14ac:dyDescent="0.2"/>
    <row r="58195" x14ac:dyDescent="0.2"/>
    <row r="58196" x14ac:dyDescent="0.2"/>
    <row r="58197" x14ac:dyDescent="0.2"/>
    <row r="58198" x14ac:dyDescent="0.2"/>
    <row r="58199" x14ac:dyDescent="0.2"/>
    <row r="58200" x14ac:dyDescent="0.2"/>
    <row r="58201" x14ac:dyDescent="0.2"/>
    <row r="58202" x14ac:dyDescent="0.2"/>
    <row r="58203" x14ac:dyDescent="0.2"/>
    <row r="58204" x14ac:dyDescent="0.2"/>
    <row r="58205" x14ac:dyDescent="0.2"/>
    <row r="58206" x14ac:dyDescent="0.2"/>
    <row r="58207" x14ac:dyDescent="0.2"/>
    <row r="58208" x14ac:dyDescent="0.2"/>
    <row r="58209" x14ac:dyDescent="0.2"/>
    <row r="58210" x14ac:dyDescent="0.2"/>
    <row r="58211" x14ac:dyDescent="0.2"/>
    <row r="58212" x14ac:dyDescent="0.2"/>
    <row r="58213" x14ac:dyDescent="0.2"/>
    <row r="58214" x14ac:dyDescent="0.2"/>
    <row r="58215" x14ac:dyDescent="0.2"/>
    <row r="58216" x14ac:dyDescent="0.2"/>
    <row r="58217" x14ac:dyDescent="0.2"/>
    <row r="58218" x14ac:dyDescent="0.2"/>
    <row r="58219" x14ac:dyDescent="0.2"/>
    <row r="58220" x14ac:dyDescent="0.2"/>
    <row r="58221" x14ac:dyDescent="0.2"/>
    <row r="58222" x14ac:dyDescent="0.2"/>
    <row r="58223" x14ac:dyDescent="0.2"/>
    <row r="58224" x14ac:dyDescent="0.2"/>
    <row r="58225" x14ac:dyDescent="0.2"/>
    <row r="58226" x14ac:dyDescent="0.2"/>
    <row r="58227" x14ac:dyDescent="0.2"/>
    <row r="58228" x14ac:dyDescent="0.2"/>
    <row r="58229" x14ac:dyDescent="0.2"/>
    <row r="58230" x14ac:dyDescent="0.2"/>
    <row r="58231" x14ac:dyDescent="0.2"/>
    <row r="58232" x14ac:dyDescent="0.2"/>
    <row r="58233" x14ac:dyDescent="0.2"/>
    <row r="58234" x14ac:dyDescent="0.2"/>
    <row r="58235" x14ac:dyDescent="0.2"/>
    <row r="58236" x14ac:dyDescent="0.2"/>
    <row r="58237" x14ac:dyDescent="0.2"/>
    <row r="58238" x14ac:dyDescent="0.2"/>
    <row r="58239" x14ac:dyDescent="0.2"/>
    <row r="58240" x14ac:dyDescent="0.2"/>
    <row r="58241" x14ac:dyDescent="0.2"/>
    <row r="58242" x14ac:dyDescent="0.2"/>
    <row r="58243" x14ac:dyDescent="0.2"/>
    <row r="58244" x14ac:dyDescent="0.2"/>
    <row r="58245" x14ac:dyDescent="0.2"/>
    <row r="58246" x14ac:dyDescent="0.2"/>
    <row r="58247" x14ac:dyDescent="0.2"/>
    <row r="58248" x14ac:dyDescent="0.2"/>
    <row r="58249" x14ac:dyDescent="0.2"/>
    <row r="58250" x14ac:dyDescent="0.2"/>
    <row r="58251" x14ac:dyDescent="0.2"/>
    <row r="58252" x14ac:dyDescent="0.2"/>
    <row r="58253" x14ac:dyDescent="0.2"/>
    <row r="58254" x14ac:dyDescent="0.2"/>
    <row r="58255" x14ac:dyDescent="0.2"/>
    <row r="58256" x14ac:dyDescent="0.2"/>
    <row r="58257" x14ac:dyDescent="0.2"/>
    <row r="58258" x14ac:dyDescent="0.2"/>
    <row r="58259" x14ac:dyDescent="0.2"/>
    <row r="58260" x14ac:dyDescent="0.2"/>
    <row r="58261" x14ac:dyDescent="0.2"/>
    <row r="58262" x14ac:dyDescent="0.2"/>
    <row r="58263" x14ac:dyDescent="0.2"/>
    <row r="58264" x14ac:dyDescent="0.2"/>
    <row r="58265" x14ac:dyDescent="0.2"/>
    <row r="58266" x14ac:dyDescent="0.2"/>
    <row r="58267" x14ac:dyDescent="0.2"/>
    <row r="58268" x14ac:dyDescent="0.2"/>
    <row r="58269" x14ac:dyDescent="0.2"/>
    <row r="58270" x14ac:dyDescent="0.2"/>
    <row r="58271" x14ac:dyDescent="0.2"/>
    <row r="58272" x14ac:dyDescent="0.2"/>
    <row r="58273" x14ac:dyDescent="0.2"/>
    <row r="58274" x14ac:dyDescent="0.2"/>
    <row r="58275" x14ac:dyDescent="0.2"/>
    <row r="58276" x14ac:dyDescent="0.2"/>
    <row r="58277" x14ac:dyDescent="0.2"/>
    <row r="58278" x14ac:dyDescent="0.2"/>
    <row r="58279" x14ac:dyDescent="0.2"/>
    <row r="58280" x14ac:dyDescent="0.2"/>
    <row r="58281" x14ac:dyDescent="0.2"/>
    <row r="58282" x14ac:dyDescent="0.2"/>
    <row r="58283" x14ac:dyDescent="0.2"/>
    <row r="58284" x14ac:dyDescent="0.2"/>
    <row r="58285" x14ac:dyDescent="0.2"/>
    <row r="58286" x14ac:dyDescent="0.2"/>
    <row r="58287" x14ac:dyDescent="0.2"/>
    <row r="58288" x14ac:dyDescent="0.2"/>
    <row r="58289" x14ac:dyDescent="0.2"/>
    <row r="58290" x14ac:dyDescent="0.2"/>
    <row r="58291" x14ac:dyDescent="0.2"/>
    <row r="58292" x14ac:dyDescent="0.2"/>
    <row r="58293" x14ac:dyDescent="0.2"/>
    <row r="58294" x14ac:dyDescent="0.2"/>
    <row r="58295" x14ac:dyDescent="0.2"/>
    <row r="58296" x14ac:dyDescent="0.2"/>
    <row r="58297" x14ac:dyDescent="0.2"/>
    <row r="58298" x14ac:dyDescent="0.2"/>
    <row r="58299" x14ac:dyDescent="0.2"/>
    <row r="58300" x14ac:dyDescent="0.2"/>
    <row r="58301" x14ac:dyDescent="0.2"/>
    <row r="58302" x14ac:dyDescent="0.2"/>
    <row r="58303" x14ac:dyDescent="0.2"/>
    <row r="58304" x14ac:dyDescent="0.2"/>
    <row r="58305" x14ac:dyDescent="0.2"/>
    <row r="58306" x14ac:dyDescent="0.2"/>
    <row r="58307" x14ac:dyDescent="0.2"/>
    <row r="58308" x14ac:dyDescent="0.2"/>
    <row r="58309" x14ac:dyDescent="0.2"/>
    <row r="58310" x14ac:dyDescent="0.2"/>
    <row r="58311" x14ac:dyDescent="0.2"/>
    <row r="58312" x14ac:dyDescent="0.2"/>
    <row r="58313" x14ac:dyDescent="0.2"/>
    <row r="58314" x14ac:dyDescent="0.2"/>
    <row r="58315" x14ac:dyDescent="0.2"/>
    <row r="58316" x14ac:dyDescent="0.2"/>
    <row r="58317" x14ac:dyDescent="0.2"/>
    <row r="58318" x14ac:dyDescent="0.2"/>
    <row r="58319" x14ac:dyDescent="0.2"/>
    <row r="58320" x14ac:dyDescent="0.2"/>
    <row r="58321" x14ac:dyDescent="0.2"/>
    <row r="58322" x14ac:dyDescent="0.2"/>
    <row r="58323" x14ac:dyDescent="0.2"/>
    <row r="58324" x14ac:dyDescent="0.2"/>
    <row r="58325" x14ac:dyDescent="0.2"/>
    <row r="58326" x14ac:dyDescent="0.2"/>
    <row r="58327" x14ac:dyDescent="0.2"/>
    <row r="58328" x14ac:dyDescent="0.2"/>
    <row r="58329" x14ac:dyDescent="0.2"/>
    <row r="58330" x14ac:dyDescent="0.2"/>
    <row r="58331" x14ac:dyDescent="0.2"/>
    <row r="58332" x14ac:dyDescent="0.2"/>
    <row r="58333" x14ac:dyDescent="0.2"/>
    <row r="58334" x14ac:dyDescent="0.2"/>
    <row r="58335" x14ac:dyDescent="0.2"/>
    <row r="58336" x14ac:dyDescent="0.2"/>
    <row r="58337" x14ac:dyDescent="0.2"/>
    <row r="58338" x14ac:dyDescent="0.2"/>
    <row r="58339" x14ac:dyDescent="0.2"/>
    <row r="58340" x14ac:dyDescent="0.2"/>
    <row r="58341" x14ac:dyDescent="0.2"/>
    <row r="58342" x14ac:dyDescent="0.2"/>
    <row r="58343" x14ac:dyDescent="0.2"/>
    <row r="58344" x14ac:dyDescent="0.2"/>
    <row r="58345" x14ac:dyDescent="0.2"/>
    <row r="58346" x14ac:dyDescent="0.2"/>
    <row r="58347" x14ac:dyDescent="0.2"/>
    <row r="58348" x14ac:dyDescent="0.2"/>
    <row r="58349" x14ac:dyDescent="0.2"/>
    <row r="58350" x14ac:dyDescent="0.2"/>
    <row r="58351" x14ac:dyDescent="0.2"/>
    <row r="58352" x14ac:dyDescent="0.2"/>
    <row r="58353" x14ac:dyDescent="0.2"/>
    <row r="58354" x14ac:dyDescent="0.2"/>
    <row r="58355" x14ac:dyDescent="0.2"/>
    <row r="58356" x14ac:dyDescent="0.2"/>
    <row r="58357" x14ac:dyDescent="0.2"/>
    <row r="58358" x14ac:dyDescent="0.2"/>
    <row r="58359" x14ac:dyDescent="0.2"/>
    <row r="58360" x14ac:dyDescent="0.2"/>
    <row r="58361" x14ac:dyDescent="0.2"/>
    <row r="58362" x14ac:dyDescent="0.2"/>
    <row r="58363" x14ac:dyDescent="0.2"/>
    <row r="58364" x14ac:dyDescent="0.2"/>
    <row r="58365" x14ac:dyDescent="0.2"/>
    <row r="58366" x14ac:dyDescent="0.2"/>
    <row r="58367" x14ac:dyDescent="0.2"/>
    <row r="58368" x14ac:dyDescent="0.2"/>
    <row r="58369" x14ac:dyDescent="0.2"/>
    <row r="58370" x14ac:dyDescent="0.2"/>
    <row r="58371" x14ac:dyDescent="0.2"/>
    <row r="58372" x14ac:dyDescent="0.2"/>
    <row r="58373" x14ac:dyDescent="0.2"/>
    <row r="58374" x14ac:dyDescent="0.2"/>
    <row r="58375" x14ac:dyDescent="0.2"/>
    <row r="58376" x14ac:dyDescent="0.2"/>
    <row r="58377" x14ac:dyDescent="0.2"/>
    <row r="58378" x14ac:dyDescent="0.2"/>
    <row r="58379" x14ac:dyDescent="0.2"/>
    <row r="58380" x14ac:dyDescent="0.2"/>
    <row r="58381" x14ac:dyDescent="0.2"/>
    <row r="58382" x14ac:dyDescent="0.2"/>
    <row r="58383" x14ac:dyDescent="0.2"/>
    <row r="58384" x14ac:dyDescent="0.2"/>
    <row r="58385" x14ac:dyDescent="0.2"/>
    <row r="58386" x14ac:dyDescent="0.2"/>
    <row r="58387" x14ac:dyDescent="0.2"/>
    <row r="58388" x14ac:dyDescent="0.2"/>
    <row r="58389" x14ac:dyDescent="0.2"/>
    <row r="58390" x14ac:dyDescent="0.2"/>
    <row r="58391" x14ac:dyDescent="0.2"/>
    <row r="58392" x14ac:dyDescent="0.2"/>
    <row r="58393" x14ac:dyDescent="0.2"/>
    <row r="58394" x14ac:dyDescent="0.2"/>
    <row r="58395" x14ac:dyDescent="0.2"/>
    <row r="58396" x14ac:dyDescent="0.2"/>
    <row r="58397" x14ac:dyDescent="0.2"/>
    <row r="58398" x14ac:dyDescent="0.2"/>
    <row r="58399" x14ac:dyDescent="0.2"/>
    <row r="58400" x14ac:dyDescent="0.2"/>
    <row r="58401" x14ac:dyDescent="0.2"/>
    <row r="58402" x14ac:dyDescent="0.2"/>
    <row r="58403" x14ac:dyDescent="0.2"/>
    <row r="58404" x14ac:dyDescent="0.2"/>
    <row r="58405" x14ac:dyDescent="0.2"/>
    <row r="58406" x14ac:dyDescent="0.2"/>
    <row r="58407" x14ac:dyDescent="0.2"/>
    <row r="58408" x14ac:dyDescent="0.2"/>
    <row r="58409" x14ac:dyDescent="0.2"/>
    <row r="58410" x14ac:dyDescent="0.2"/>
    <row r="58411" x14ac:dyDescent="0.2"/>
    <row r="58412" x14ac:dyDescent="0.2"/>
    <row r="58413" x14ac:dyDescent="0.2"/>
    <row r="58414" x14ac:dyDescent="0.2"/>
    <row r="58415" x14ac:dyDescent="0.2"/>
    <row r="58416" x14ac:dyDescent="0.2"/>
    <row r="58417" x14ac:dyDescent="0.2"/>
    <row r="58418" x14ac:dyDescent="0.2"/>
    <row r="58419" x14ac:dyDescent="0.2"/>
    <row r="58420" x14ac:dyDescent="0.2"/>
    <row r="58421" x14ac:dyDescent="0.2"/>
    <row r="58422" x14ac:dyDescent="0.2"/>
    <row r="58423" x14ac:dyDescent="0.2"/>
    <row r="58424" x14ac:dyDescent="0.2"/>
    <row r="58425" x14ac:dyDescent="0.2"/>
    <row r="58426" x14ac:dyDescent="0.2"/>
    <row r="58427" x14ac:dyDescent="0.2"/>
    <row r="58428" x14ac:dyDescent="0.2"/>
    <row r="58429" x14ac:dyDescent="0.2"/>
    <row r="58430" x14ac:dyDescent="0.2"/>
    <row r="58431" x14ac:dyDescent="0.2"/>
    <row r="58432" x14ac:dyDescent="0.2"/>
    <row r="58433" x14ac:dyDescent="0.2"/>
    <row r="58434" x14ac:dyDescent="0.2"/>
    <row r="58435" x14ac:dyDescent="0.2"/>
    <row r="58436" x14ac:dyDescent="0.2"/>
    <row r="58437" x14ac:dyDescent="0.2"/>
    <row r="58438" x14ac:dyDescent="0.2"/>
    <row r="58439" x14ac:dyDescent="0.2"/>
    <row r="58440" x14ac:dyDescent="0.2"/>
    <row r="58441" x14ac:dyDescent="0.2"/>
    <row r="58442" x14ac:dyDescent="0.2"/>
    <row r="58443" x14ac:dyDescent="0.2"/>
    <row r="58444" x14ac:dyDescent="0.2"/>
    <row r="58445" x14ac:dyDescent="0.2"/>
    <row r="58446" x14ac:dyDescent="0.2"/>
    <row r="58447" x14ac:dyDescent="0.2"/>
    <row r="58448" x14ac:dyDescent="0.2"/>
    <row r="58449" x14ac:dyDescent="0.2"/>
    <row r="58450" x14ac:dyDescent="0.2"/>
    <row r="58451" x14ac:dyDescent="0.2"/>
    <row r="58452" x14ac:dyDescent="0.2"/>
    <row r="58453" x14ac:dyDescent="0.2"/>
    <row r="58454" x14ac:dyDescent="0.2"/>
    <row r="58455" x14ac:dyDescent="0.2"/>
    <row r="58456" x14ac:dyDescent="0.2"/>
    <row r="58457" x14ac:dyDescent="0.2"/>
    <row r="58458" x14ac:dyDescent="0.2"/>
    <row r="58459" x14ac:dyDescent="0.2"/>
    <row r="58460" x14ac:dyDescent="0.2"/>
    <row r="58461" x14ac:dyDescent="0.2"/>
    <row r="58462" x14ac:dyDescent="0.2"/>
    <row r="58463" x14ac:dyDescent="0.2"/>
    <row r="58464" x14ac:dyDescent="0.2"/>
    <row r="58465" x14ac:dyDescent="0.2"/>
    <row r="58466" x14ac:dyDescent="0.2"/>
    <row r="58467" x14ac:dyDescent="0.2"/>
    <row r="58468" x14ac:dyDescent="0.2"/>
    <row r="58469" x14ac:dyDescent="0.2"/>
    <row r="58470" x14ac:dyDescent="0.2"/>
    <row r="58471" x14ac:dyDescent="0.2"/>
    <row r="58472" x14ac:dyDescent="0.2"/>
    <row r="58473" x14ac:dyDescent="0.2"/>
    <row r="58474" x14ac:dyDescent="0.2"/>
    <row r="58475" x14ac:dyDescent="0.2"/>
    <row r="58476" x14ac:dyDescent="0.2"/>
    <row r="58477" x14ac:dyDescent="0.2"/>
    <row r="58478" x14ac:dyDescent="0.2"/>
    <row r="58479" x14ac:dyDescent="0.2"/>
    <row r="58480" x14ac:dyDescent="0.2"/>
    <row r="58481" x14ac:dyDescent="0.2"/>
    <row r="58482" x14ac:dyDescent="0.2"/>
    <row r="58483" x14ac:dyDescent="0.2"/>
    <row r="58484" x14ac:dyDescent="0.2"/>
    <row r="58485" x14ac:dyDescent="0.2"/>
    <row r="58486" x14ac:dyDescent="0.2"/>
    <row r="58487" x14ac:dyDescent="0.2"/>
    <row r="58488" x14ac:dyDescent="0.2"/>
    <row r="58489" x14ac:dyDescent="0.2"/>
    <row r="58490" x14ac:dyDescent="0.2"/>
    <row r="58491" x14ac:dyDescent="0.2"/>
    <row r="58492" x14ac:dyDescent="0.2"/>
    <row r="58493" x14ac:dyDescent="0.2"/>
    <row r="58494" x14ac:dyDescent="0.2"/>
    <row r="58495" x14ac:dyDescent="0.2"/>
    <row r="58496" x14ac:dyDescent="0.2"/>
    <row r="58497" x14ac:dyDescent="0.2"/>
    <row r="58498" x14ac:dyDescent="0.2"/>
    <row r="58499" x14ac:dyDescent="0.2"/>
    <row r="58500" x14ac:dyDescent="0.2"/>
    <row r="58501" x14ac:dyDescent="0.2"/>
    <row r="58502" x14ac:dyDescent="0.2"/>
    <row r="58503" x14ac:dyDescent="0.2"/>
    <row r="58504" x14ac:dyDescent="0.2"/>
    <row r="58505" x14ac:dyDescent="0.2"/>
    <row r="58506" x14ac:dyDescent="0.2"/>
    <row r="58507" x14ac:dyDescent="0.2"/>
    <row r="58508" x14ac:dyDescent="0.2"/>
    <row r="58509" x14ac:dyDescent="0.2"/>
    <row r="58510" x14ac:dyDescent="0.2"/>
    <row r="58511" x14ac:dyDescent="0.2"/>
    <row r="58512" x14ac:dyDescent="0.2"/>
    <row r="58513" x14ac:dyDescent="0.2"/>
    <row r="58514" x14ac:dyDescent="0.2"/>
    <row r="58515" x14ac:dyDescent="0.2"/>
    <row r="58516" x14ac:dyDescent="0.2"/>
    <row r="58517" x14ac:dyDescent="0.2"/>
    <row r="58518" x14ac:dyDescent="0.2"/>
    <row r="58519" x14ac:dyDescent="0.2"/>
    <row r="58520" x14ac:dyDescent="0.2"/>
    <row r="58521" x14ac:dyDescent="0.2"/>
    <row r="58522" x14ac:dyDescent="0.2"/>
    <row r="58523" x14ac:dyDescent="0.2"/>
    <row r="58524" x14ac:dyDescent="0.2"/>
    <row r="58525" x14ac:dyDescent="0.2"/>
    <row r="58526" x14ac:dyDescent="0.2"/>
    <row r="58527" x14ac:dyDescent="0.2"/>
    <row r="58528" x14ac:dyDescent="0.2"/>
    <row r="58529" x14ac:dyDescent="0.2"/>
    <row r="58530" x14ac:dyDescent="0.2"/>
    <row r="58531" x14ac:dyDescent="0.2"/>
    <row r="58532" x14ac:dyDescent="0.2"/>
    <row r="58533" x14ac:dyDescent="0.2"/>
    <row r="58534" x14ac:dyDescent="0.2"/>
    <row r="58535" x14ac:dyDescent="0.2"/>
    <row r="58536" x14ac:dyDescent="0.2"/>
    <row r="58537" x14ac:dyDescent="0.2"/>
    <row r="58538" x14ac:dyDescent="0.2"/>
    <row r="58539" x14ac:dyDescent="0.2"/>
    <row r="58540" x14ac:dyDescent="0.2"/>
    <row r="58541" x14ac:dyDescent="0.2"/>
    <row r="58542" x14ac:dyDescent="0.2"/>
    <row r="58543" x14ac:dyDescent="0.2"/>
    <row r="58544" x14ac:dyDescent="0.2"/>
    <row r="58545" x14ac:dyDescent="0.2"/>
    <row r="58546" x14ac:dyDescent="0.2"/>
    <row r="58547" x14ac:dyDescent="0.2"/>
    <row r="58548" x14ac:dyDescent="0.2"/>
    <row r="58549" x14ac:dyDescent="0.2"/>
    <row r="58550" x14ac:dyDescent="0.2"/>
    <row r="58551" x14ac:dyDescent="0.2"/>
    <row r="58552" x14ac:dyDescent="0.2"/>
    <row r="58553" x14ac:dyDescent="0.2"/>
    <row r="58554" x14ac:dyDescent="0.2"/>
    <row r="58555" x14ac:dyDescent="0.2"/>
    <row r="58556" x14ac:dyDescent="0.2"/>
    <row r="58557" x14ac:dyDescent="0.2"/>
    <row r="58558" x14ac:dyDescent="0.2"/>
    <row r="58559" x14ac:dyDescent="0.2"/>
    <row r="58560" x14ac:dyDescent="0.2"/>
    <row r="58561" x14ac:dyDescent="0.2"/>
    <row r="58562" x14ac:dyDescent="0.2"/>
    <row r="58563" x14ac:dyDescent="0.2"/>
    <row r="58564" x14ac:dyDescent="0.2"/>
    <row r="58565" x14ac:dyDescent="0.2"/>
    <row r="58566" x14ac:dyDescent="0.2"/>
    <row r="58567" x14ac:dyDescent="0.2"/>
    <row r="58568" x14ac:dyDescent="0.2"/>
    <row r="58569" x14ac:dyDescent="0.2"/>
    <row r="58570" x14ac:dyDescent="0.2"/>
    <row r="58571" x14ac:dyDescent="0.2"/>
    <row r="58572" x14ac:dyDescent="0.2"/>
    <row r="58573" x14ac:dyDescent="0.2"/>
    <row r="58574" x14ac:dyDescent="0.2"/>
    <row r="58575" x14ac:dyDescent="0.2"/>
    <row r="58576" x14ac:dyDescent="0.2"/>
    <row r="58577" x14ac:dyDescent="0.2"/>
    <row r="58578" x14ac:dyDescent="0.2"/>
    <row r="58579" x14ac:dyDescent="0.2"/>
    <row r="58580" x14ac:dyDescent="0.2"/>
    <row r="58581" x14ac:dyDescent="0.2"/>
    <row r="58582" x14ac:dyDescent="0.2"/>
    <row r="58583" x14ac:dyDescent="0.2"/>
    <row r="58584" x14ac:dyDescent="0.2"/>
    <row r="58585" x14ac:dyDescent="0.2"/>
    <row r="58586" x14ac:dyDescent="0.2"/>
    <row r="58587" x14ac:dyDescent="0.2"/>
    <row r="58588" x14ac:dyDescent="0.2"/>
    <row r="58589" x14ac:dyDescent="0.2"/>
    <row r="58590" x14ac:dyDescent="0.2"/>
    <row r="58591" x14ac:dyDescent="0.2"/>
    <row r="58592" x14ac:dyDescent="0.2"/>
    <row r="58593" x14ac:dyDescent="0.2"/>
    <row r="58594" x14ac:dyDescent="0.2"/>
    <row r="58595" x14ac:dyDescent="0.2"/>
    <row r="58596" x14ac:dyDescent="0.2"/>
    <row r="58597" x14ac:dyDescent="0.2"/>
    <row r="58598" x14ac:dyDescent="0.2"/>
    <row r="58599" x14ac:dyDescent="0.2"/>
    <row r="58600" x14ac:dyDescent="0.2"/>
    <row r="58601" x14ac:dyDescent="0.2"/>
    <row r="58602" x14ac:dyDescent="0.2"/>
    <row r="58603" x14ac:dyDescent="0.2"/>
    <row r="58604" x14ac:dyDescent="0.2"/>
    <row r="58605" x14ac:dyDescent="0.2"/>
    <row r="58606" x14ac:dyDescent="0.2"/>
    <row r="58607" x14ac:dyDescent="0.2"/>
    <row r="58608" x14ac:dyDescent="0.2"/>
    <row r="58609" x14ac:dyDescent="0.2"/>
    <row r="58610" x14ac:dyDescent="0.2"/>
    <row r="58611" x14ac:dyDescent="0.2"/>
    <row r="58612" x14ac:dyDescent="0.2"/>
    <row r="58613" x14ac:dyDescent="0.2"/>
    <row r="58614" x14ac:dyDescent="0.2"/>
    <row r="58615" x14ac:dyDescent="0.2"/>
    <row r="58616" x14ac:dyDescent="0.2"/>
    <row r="58617" x14ac:dyDescent="0.2"/>
    <row r="58618" x14ac:dyDescent="0.2"/>
    <row r="58619" x14ac:dyDescent="0.2"/>
    <row r="58620" x14ac:dyDescent="0.2"/>
    <row r="58621" x14ac:dyDescent="0.2"/>
    <row r="58622" x14ac:dyDescent="0.2"/>
    <row r="58623" x14ac:dyDescent="0.2"/>
    <row r="58624" x14ac:dyDescent="0.2"/>
    <row r="58625" x14ac:dyDescent="0.2"/>
    <row r="58626" x14ac:dyDescent="0.2"/>
    <row r="58627" x14ac:dyDescent="0.2"/>
    <row r="58628" x14ac:dyDescent="0.2"/>
    <row r="58629" x14ac:dyDescent="0.2"/>
    <row r="58630" x14ac:dyDescent="0.2"/>
    <row r="58631" x14ac:dyDescent="0.2"/>
    <row r="58632" x14ac:dyDescent="0.2"/>
    <row r="58633" x14ac:dyDescent="0.2"/>
    <row r="58634" x14ac:dyDescent="0.2"/>
    <row r="58635" x14ac:dyDescent="0.2"/>
    <row r="58636" x14ac:dyDescent="0.2"/>
    <row r="58637" x14ac:dyDescent="0.2"/>
    <row r="58638" x14ac:dyDescent="0.2"/>
    <row r="58639" x14ac:dyDescent="0.2"/>
    <row r="58640" x14ac:dyDescent="0.2"/>
    <row r="58641" x14ac:dyDescent="0.2"/>
    <row r="58642" x14ac:dyDescent="0.2"/>
    <row r="58643" x14ac:dyDescent="0.2"/>
    <row r="58644" x14ac:dyDescent="0.2"/>
    <row r="58645" x14ac:dyDescent="0.2"/>
    <row r="58646" x14ac:dyDescent="0.2"/>
    <row r="58647" x14ac:dyDescent="0.2"/>
    <row r="58648" x14ac:dyDescent="0.2"/>
    <row r="58649" x14ac:dyDescent="0.2"/>
    <row r="58650" x14ac:dyDescent="0.2"/>
    <row r="58651" x14ac:dyDescent="0.2"/>
    <row r="58652" x14ac:dyDescent="0.2"/>
    <row r="58653" x14ac:dyDescent="0.2"/>
    <row r="58654" x14ac:dyDescent="0.2"/>
    <row r="58655" x14ac:dyDescent="0.2"/>
    <row r="58656" x14ac:dyDescent="0.2"/>
    <row r="58657" x14ac:dyDescent="0.2"/>
    <row r="58658" x14ac:dyDescent="0.2"/>
    <row r="58659" x14ac:dyDescent="0.2"/>
    <row r="58660" x14ac:dyDescent="0.2"/>
    <row r="58661" x14ac:dyDescent="0.2"/>
    <row r="58662" x14ac:dyDescent="0.2"/>
    <row r="58663" x14ac:dyDescent="0.2"/>
    <row r="58664" x14ac:dyDescent="0.2"/>
    <row r="58665" x14ac:dyDescent="0.2"/>
    <row r="58666" x14ac:dyDescent="0.2"/>
    <row r="58667" x14ac:dyDescent="0.2"/>
    <row r="58668" x14ac:dyDescent="0.2"/>
    <row r="58669" x14ac:dyDescent="0.2"/>
    <row r="58670" x14ac:dyDescent="0.2"/>
    <row r="58671" x14ac:dyDescent="0.2"/>
    <row r="58672" x14ac:dyDescent="0.2"/>
    <row r="58673" x14ac:dyDescent="0.2"/>
    <row r="58674" x14ac:dyDescent="0.2"/>
    <row r="58675" x14ac:dyDescent="0.2"/>
    <row r="58676" x14ac:dyDescent="0.2"/>
    <row r="58677" x14ac:dyDescent="0.2"/>
    <row r="58678" x14ac:dyDescent="0.2"/>
    <row r="58679" x14ac:dyDescent="0.2"/>
    <row r="58680" x14ac:dyDescent="0.2"/>
    <row r="58681" x14ac:dyDescent="0.2"/>
    <row r="58682" x14ac:dyDescent="0.2"/>
    <row r="58683" x14ac:dyDescent="0.2"/>
    <row r="58684" x14ac:dyDescent="0.2"/>
    <row r="58685" x14ac:dyDescent="0.2"/>
    <row r="58686" x14ac:dyDescent="0.2"/>
    <row r="58687" x14ac:dyDescent="0.2"/>
    <row r="58688" x14ac:dyDescent="0.2"/>
    <row r="58689" x14ac:dyDescent="0.2"/>
    <row r="58690" x14ac:dyDescent="0.2"/>
    <row r="58691" x14ac:dyDescent="0.2"/>
    <row r="58692" x14ac:dyDescent="0.2"/>
    <row r="58693" x14ac:dyDescent="0.2"/>
    <row r="58694" x14ac:dyDescent="0.2"/>
    <row r="58695" x14ac:dyDescent="0.2"/>
    <row r="58696" x14ac:dyDescent="0.2"/>
    <row r="58697" x14ac:dyDescent="0.2"/>
    <row r="58698" x14ac:dyDescent="0.2"/>
    <row r="58699" x14ac:dyDescent="0.2"/>
    <row r="58700" x14ac:dyDescent="0.2"/>
    <row r="58701" x14ac:dyDescent="0.2"/>
    <row r="58702" x14ac:dyDescent="0.2"/>
    <row r="58703" x14ac:dyDescent="0.2"/>
    <row r="58704" x14ac:dyDescent="0.2"/>
    <row r="58705" x14ac:dyDescent="0.2"/>
    <row r="58706" x14ac:dyDescent="0.2"/>
    <row r="58707" x14ac:dyDescent="0.2"/>
    <row r="58708" x14ac:dyDescent="0.2"/>
    <row r="58709" x14ac:dyDescent="0.2"/>
    <row r="58710" x14ac:dyDescent="0.2"/>
    <row r="58711" x14ac:dyDescent="0.2"/>
    <row r="58712" x14ac:dyDescent="0.2"/>
    <row r="58713" x14ac:dyDescent="0.2"/>
    <row r="58714" x14ac:dyDescent="0.2"/>
    <row r="58715" x14ac:dyDescent="0.2"/>
    <row r="58716" x14ac:dyDescent="0.2"/>
    <row r="58717" x14ac:dyDescent="0.2"/>
    <row r="58718" x14ac:dyDescent="0.2"/>
    <row r="58719" x14ac:dyDescent="0.2"/>
    <row r="58720" x14ac:dyDescent="0.2"/>
    <row r="58721" x14ac:dyDescent="0.2"/>
    <row r="58722" x14ac:dyDescent="0.2"/>
    <row r="58723" x14ac:dyDescent="0.2"/>
    <row r="58724" x14ac:dyDescent="0.2"/>
    <row r="58725" x14ac:dyDescent="0.2"/>
    <row r="58726" x14ac:dyDescent="0.2"/>
    <row r="58727" x14ac:dyDescent="0.2"/>
    <row r="58728" x14ac:dyDescent="0.2"/>
    <row r="58729" x14ac:dyDescent="0.2"/>
    <row r="58730" x14ac:dyDescent="0.2"/>
    <row r="58731" x14ac:dyDescent="0.2"/>
    <row r="58732" x14ac:dyDescent="0.2"/>
    <row r="58733" x14ac:dyDescent="0.2"/>
    <row r="58734" x14ac:dyDescent="0.2"/>
    <row r="58735" x14ac:dyDescent="0.2"/>
    <row r="58736" x14ac:dyDescent="0.2"/>
    <row r="58737" x14ac:dyDescent="0.2"/>
    <row r="58738" x14ac:dyDescent="0.2"/>
    <row r="58739" x14ac:dyDescent="0.2"/>
    <row r="58740" x14ac:dyDescent="0.2"/>
    <row r="58741" x14ac:dyDescent="0.2"/>
    <row r="58742" x14ac:dyDescent="0.2"/>
    <row r="58743" x14ac:dyDescent="0.2"/>
    <row r="58744" x14ac:dyDescent="0.2"/>
    <row r="58745" x14ac:dyDescent="0.2"/>
    <row r="58746" x14ac:dyDescent="0.2"/>
    <row r="58747" x14ac:dyDescent="0.2"/>
    <row r="58748" x14ac:dyDescent="0.2"/>
    <row r="58749" x14ac:dyDescent="0.2"/>
    <row r="58750" x14ac:dyDescent="0.2"/>
    <row r="58751" x14ac:dyDescent="0.2"/>
    <row r="58752" x14ac:dyDescent="0.2"/>
    <row r="58753" x14ac:dyDescent="0.2"/>
    <row r="58754" x14ac:dyDescent="0.2"/>
    <row r="58755" x14ac:dyDescent="0.2"/>
    <row r="58756" x14ac:dyDescent="0.2"/>
    <row r="58757" x14ac:dyDescent="0.2"/>
    <row r="58758" x14ac:dyDescent="0.2"/>
    <row r="58759" x14ac:dyDescent="0.2"/>
    <row r="58760" x14ac:dyDescent="0.2"/>
    <row r="58761" x14ac:dyDescent="0.2"/>
    <row r="58762" x14ac:dyDescent="0.2"/>
    <row r="58763" x14ac:dyDescent="0.2"/>
    <row r="58764" x14ac:dyDescent="0.2"/>
    <row r="58765" x14ac:dyDescent="0.2"/>
    <row r="58766" x14ac:dyDescent="0.2"/>
    <row r="58767" x14ac:dyDescent="0.2"/>
    <row r="58768" x14ac:dyDescent="0.2"/>
    <row r="58769" x14ac:dyDescent="0.2"/>
    <row r="58770" x14ac:dyDescent="0.2"/>
    <row r="58771" x14ac:dyDescent="0.2"/>
    <row r="58772" x14ac:dyDescent="0.2"/>
    <row r="58773" x14ac:dyDescent="0.2"/>
    <row r="58774" x14ac:dyDescent="0.2"/>
    <row r="58775" x14ac:dyDescent="0.2"/>
    <row r="58776" x14ac:dyDescent="0.2"/>
    <row r="58777" x14ac:dyDescent="0.2"/>
    <row r="58778" x14ac:dyDescent="0.2"/>
    <row r="58779" x14ac:dyDescent="0.2"/>
    <row r="58780" x14ac:dyDescent="0.2"/>
    <row r="58781" x14ac:dyDescent="0.2"/>
    <row r="58782" x14ac:dyDescent="0.2"/>
    <row r="58783" x14ac:dyDescent="0.2"/>
    <row r="58784" x14ac:dyDescent="0.2"/>
    <row r="58785" x14ac:dyDescent="0.2"/>
    <row r="58786" x14ac:dyDescent="0.2"/>
    <row r="58787" x14ac:dyDescent="0.2"/>
    <row r="58788" x14ac:dyDescent="0.2"/>
    <row r="58789" x14ac:dyDescent="0.2"/>
    <row r="58790" x14ac:dyDescent="0.2"/>
    <row r="58791" x14ac:dyDescent="0.2"/>
    <row r="58792" x14ac:dyDescent="0.2"/>
    <row r="58793" x14ac:dyDescent="0.2"/>
    <row r="58794" x14ac:dyDescent="0.2"/>
    <row r="58795" x14ac:dyDescent="0.2"/>
    <row r="58796" x14ac:dyDescent="0.2"/>
    <row r="58797" x14ac:dyDescent="0.2"/>
    <row r="58798" x14ac:dyDescent="0.2"/>
    <row r="58799" x14ac:dyDescent="0.2"/>
    <row r="58800" x14ac:dyDescent="0.2"/>
    <row r="58801" x14ac:dyDescent="0.2"/>
    <row r="58802" x14ac:dyDescent="0.2"/>
    <row r="58803" x14ac:dyDescent="0.2"/>
    <row r="58804" x14ac:dyDescent="0.2"/>
    <row r="58805" x14ac:dyDescent="0.2"/>
    <row r="58806" x14ac:dyDescent="0.2"/>
    <row r="58807" x14ac:dyDescent="0.2"/>
    <row r="58808" x14ac:dyDescent="0.2"/>
    <row r="58809" x14ac:dyDescent="0.2"/>
    <row r="58810" x14ac:dyDescent="0.2"/>
    <row r="58811" x14ac:dyDescent="0.2"/>
    <row r="58812" x14ac:dyDescent="0.2"/>
    <row r="58813" x14ac:dyDescent="0.2"/>
    <row r="58814" x14ac:dyDescent="0.2"/>
    <row r="58815" x14ac:dyDescent="0.2"/>
    <row r="58816" x14ac:dyDescent="0.2"/>
    <row r="58817" x14ac:dyDescent="0.2"/>
    <row r="58818" x14ac:dyDescent="0.2"/>
    <row r="58819" x14ac:dyDescent="0.2"/>
    <row r="58820" x14ac:dyDescent="0.2"/>
    <row r="58821" x14ac:dyDescent="0.2"/>
    <row r="58822" x14ac:dyDescent="0.2"/>
    <row r="58823" x14ac:dyDescent="0.2"/>
    <row r="58824" x14ac:dyDescent="0.2"/>
    <row r="58825" x14ac:dyDescent="0.2"/>
    <row r="58826" x14ac:dyDescent="0.2"/>
    <row r="58827" x14ac:dyDescent="0.2"/>
    <row r="58828" x14ac:dyDescent="0.2"/>
    <row r="58829" x14ac:dyDescent="0.2"/>
    <row r="58830" x14ac:dyDescent="0.2"/>
    <row r="58831" x14ac:dyDescent="0.2"/>
    <row r="58832" x14ac:dyDescent="0.2"/>
    <row r="58833" x14ac:dyDescent="0.2"/>
    <row r="58834" x14ac:dyDescent="0.2"/>
    <row r="58835" x14ac:dyDescent="0.2"/>
    <row r="58836" x14ac:dyDescent="0.2"/>
    <row r="58837" x14ac:dyDescent="0.2"/>
    <row r="58838" x14ac:dyDescent="0.2"/>
    <row r="58839" x14ac:dyDescent="0.2"/>
    <row r="58840" x14ac:dyDescent="0.2"/>
    <row r="58841" x14ac:dyDescent="0.2"/>
    <row r="58842" x14ac:dyDescent="0.2"/>
    <row r="58843" x14ac:dyDescent="0.2"/>
    <row r="58844" x14ac:dyDescent="0.2"/>
    <row r="58845" x14ac:dyDescent="0.2"/>
    <row r="58846" x14ac:dyDescent="0.2"/>
    <row r="58847" x14ac:dyDescent="0.2"/>
    <row r="58848" x14ac:dyDescent="0.2"/>
    <row r="58849" x14ac:dyDescent="0.2"/>
    <row r="58850" x14ac:dyDescent="0.2"/>
    <row r="58851" x14ac:dyDescent="0.2"/>
    <row r="58852" x14ac:dyDescent="0.2"/>
    <row r="58853" x14ac:dyDescent="0.2"/>
    <row r="58854" x14ac:dyDescent="0.2"/>
    <row r="58855" x14ac:dyDescent="0.2"/>
    <row r="58856" x14ac:dyDescent="0.2"/>
    <row r="58857" x14ac:dyDescent="0.2"/>
    <row r="58858" x14ac:dyDescent="0.2"/>
    <row r="58859" x14ac:dyDescent="0.2"/>
    <row r="58860" x14ac:dyDescent="0.2"/>
    <row r="58861" x14ac:dyDescent="0.2"/>
    <row r="58862" x14ac:dyDescent="0.2"/>
    <row r="58863" x14ac:dyDescent="0.2"/>
    <row r="58864" x14ac:dyDescent="0.2"/>
    <row r="58865" x14ac:dyDescent="0.2"/>
    <row r="58866" x14ac:dyDescent="0.2"/>
    <row r="58867" x14ac:dyDescent="0.2"/>
    <row r="58868" x14ac:dyDescent="0.2"/>
    <row r="58869" x14ac:dyDescent="0.2"/>
    <row r="58870" x14ac:dyDescent="0.2"/>
    <row r="58871" x14ac:dyDescent="0.2"/>
    <row r="58872" x14ac:dyDescent="0.2"/>
    <row r="58873" x14ac:dyDescent="0.2"/>
    <row r="58874" x14ac:dyDescent="0.2"/>
    <row r="58875" x14ac:dyDescent="0.2"/>
    <row r="58876" x14ac:dyDescent="0.2"/>
    <row r="58877" x14ac:dyDescent="0.2"/>
    <row r="58878" x14ac:dyDescent="0.2"/>
    <row r="58879" x14ac:dyDescent="0.2"/>
    <row r="58880" x14ac:dyDescent="0.2"/>
    <row r="58881" x14ac:dyDescent="0.2"/>
    <row r="58882" x14ac:dyDescent="0.2"/>
    <row r="58883" x14ac:dyDescent="0.2"/>
    <row r="58884" x14ac:dyDescent="0.2"/>
    <row r="58885" x14ac:dyDescent="0.2"/>
    <row r="58886" x14ac:dyDescent="0.2"/>
    <row r="58887" x14ac:dyDescent="0.2"/>
    <row r="58888" x14ac:dyDescent="0.2"/>
    <row r="58889" x14ac:dyDescent="0.2"/>
    <row r="58890" x14ac:dyDescent="0.2"/>
    <row r="58891" x14ac:dyDescent="0.2"/>
    <row r="58892" x14ac:dyDescent="0.2"/>
    <row r="58893" x14ac:dyDescent="0.2"/>
    <row r="58894" x14ac:dyDescent="0.2"/>
    <row r="58895" x14ac:dyDescent="0.2"/>
    <row r="58896" x14ac:dyDescent="0.2"/>
    <row r="58897" x14ac:dyDescent="0.2"/>
    <row r="58898" x14ac:dyDescent="0.2"/>
    <row r="58899" x14ac:dyDescent="0.2"/>
    <row r="58900" x14ac:dyDescent="0.2"/>
    <row r="58901" x14ac:dyDescent="0.2"/>
    <row r="58902" x14ac:dyDescent="0.2"/>
    <row r="58903" x14ac:dyDescent="0.2"/>
    <row r="58904" x14ac:dyDescent="0.2"/>
    <row r="58905" x14ac:dyDescent="0.2"/>
    <row r="58906" x14ac:dyDescent="0.2"/>
    <row r="58907" x14ac:dyDescent="0.2"/>
    <row r="58908" x14ac:dyDescent="0.2"/>
    <row r="58909" x14ac:dyDescent="0.2"/>
    <row r="58910" x14ac:dyDescent="0.2"/>
    <row r="58911" x14ac:dyDescent="0.2"/>
    <row r="58912" x14ac:dyDescent="0.2"/>
    <row r="58913" x14ac:dyDescent="0.2"/>
    <row r="58914" x14ac:dyDescent="0.2"/>
    <row r="58915" x14ac:dyDescent="0.2"/>
    <row r="58916" x14ac:dyDescent="0.2"/>
    <row r="58917" x14ac:dyDescent="0.2"/>
    <row r="58918" x14ac:dyDescent="0.2"/>
    <row r="58919" x14ac:dyDescent="0.2"/>
    <row r="58920" x14ac:dyDescent="0.2"/>
    <row r="58921" x14ac:dyDescent="0.2"/>
    <row r="58922" x14ac:dyDescent="0.2"/>
    <row r="58923" x14ac:dyDescent="0.2"/>
    <row r="58924" x14ac:dyDescent="0.2"/>
    <row r="58925" x14ac:dyDescent="0.2"/>
    <row r="58926" x14ac:dyDescent="0.2"/>
    <row r="58927" x14ac:dyDescent="0.2"/>
    <row r="58928" x14ac:dyDescent="0.2"/>
    <row r="58929" x14ac:dyDescent="0.2"/>
    <row r="58930" x14ac:dyDescent="0.2"/>
    <row r="58931" x14ac:dyDescent="0.2"/>
    <row r="58932" x14ac:dyDescent="0.2"/>
    <row r="58933" x14ac:dyDescent="0.2"/>
    <row r="58934" x14ac:dyDescent="0.2"/>
    <row r="58935" x14ac:dyDescent="0.2"/>
    <row r="58936" x14ac:dyDescent="0.2"/>
    <row r="58937" x14ac:dyDescent="0.2"/>
    <row r="58938" x14ac:dyDescent="0.2"/>
    <row r="58939" x14ac:dyDescent="0.2"/>
    <row r="58940" x14ac:dyDescent="0.2"/>
    <row r="58941" x14ac:dyDescent="0.2"/>
    <row r="58942" x14ac:dyDescent="0.2"/>
    <row r="58943" x14ac:dyDescent="0.2"/>
    <row r="58944" x14ac:dyDescent="0.2"/>
    <row r="58945" x14ac:dyDescent="0.2"/>
    <row r="58946" x14ac:dyDescent="0.2"/>
    <row r="58947" x14ac:dyDescent="0.2"/>
    <row r="58948" x14ac:dyDescent="0.2"/>
    <row r="58949" x14ac:dyDescent="0.2"/>
    <row r="58950" x14ac:dyDescent="0.2"/>
    <row r="58951" x14ac:dyDescent="0.2"/>
    <row r="58952" x14ac:dyDescent="0.2"/>
    <row r="58953" x14ac:dyDescent="0.2"/>
    <row r="58954" x14ac:dyDescent="0.2"/>
    <row r="58955" x14ac:dyDescent="0.2"/>
    <row r="58956" x14ac:dyDescent="0.2"/>
    <row r="58957" x14ac:dyDescent="0.2"/>
    <row r="58958" x14ac:dyDescent="0.2"/>
    <row r="58959" x14ac:dyDescent="0.2"/>
    <row r="58960" x14ac:dyDescent="0.2"/>
    <row r="58961" x14ac:dyDescent="0.2"/>
    <row r="58962" x14ac:dyDescent="0.2"/>
    <row r="58963" x14ac:dyDescent="0.2"/>
    <row r="58964" x14ac:dyDescent="0.2"/>
    <row r="58965" x14ac:dyDescent="0.2"/>
    <row r="58966" x14ac:dyDescent="0.2"/>
    <row r="58967" x14ac:dyDescent="0.2"/>
    <row r="58968" x14ac:dyDescent="0.2"/>
    <row r="58969" x14ac:dyDescent="0.2"/>
    <row r="58970" x14ac:dyDescent="0.2"/>
    <row r="58971" x14ac:dyDescent="0.2"/>
    <row r="58972" x14ac:dyDescent="0.2"/>
    <row r="58973" x14ac:dyDescent="0.2"/>
    <row r="58974" x14ac:dyDescent="0.2"/>
    <row r="58975" x14ac:dyDescent="0.2"/>
    <row r="58976" x14ac:dyDescent="0.2"/>
    <row r="58977" x14ac:dyDescent="0.2"/>
    <row r="58978" x14ac:dyDescent="0.2"/>
    <row r="58979" x14ac:dyDescent="0.2"/>
    <row r="58980" x14ac:dyDescent="0.2"/>
    <row r="58981" x14ac:dyDescent="0.2"/>
    <row r="58982" x14ac:dyDescent="0.2"/>
    <row r="58983" x14ac:dyDescent="0.2"/>
    <row r="58984" x14ac:dyDescent="0.2"/>
    <row r="58985" x14ac:dyDescent="0.2"/>
    <row r="58986" x14ac:dyDescent="0.2"/>
    <row r="58987" x14ac:dyDescent="0.2"/>
    <row r="58988" x14ac:dyDescent="0.2"/>
    <row r="58989" x14ac:dyDescent="0.2"/>
    <row r="58990" x14ac:dyDescent="0.2"/>
    <row r="58991" x14ac:dyDescent="0.2"/>
    <row r="58992" x14ac:dyDescent="0.2"/>
    <row r="58993" x14ac:dyDescent="0.2"/>
    <row r="58994" x14ac:dyDescent="0.2"/>
    <row r="58995" x14ac:dyDescent="0.2"/>
    <row r="58996" x14ac:dyDescent="0.2"/>
    <row r="58997" x14ac:dyDescent="0.2"/>
    <row r="58998" x14ac:dyDescent="0.2"/>
    <row r="58999" x14ac:dyDescent="0.2"/>
    <row r="59000" x14ac:dyDescent="0.2"/>
    <row r="59001" x14ac:dyDescent="0.2"/>
    <row r="59002" x14ac:dyDescent="0.2"/>
    <row r="59003" x14ac:dyDescent="0.2"/>
    <row r="59004" x14ac:dyDescent="0.2"/>
    <row r="59005" x14ac:dyDescent="0.2"/>
    <row r="59006" x14ac:dyDescent="0.2"/>
    <row r="59007" x14ac:dyDescent="0.2"/>
    <row r="59008" x14ac:dyDescent="0.2"/>
    <row r="59009" x14ac:dyDescent="0.2"/>
    <row r="59010" x14ac:dyDescent="0.2"/>
    <row r="59011" x14ac:dyDescent="0.2"/>
    <row r="59012" x14ac:dyDescent="0.2"/>
    <row r="59013" x14ac:dyDescent="0.2"/>
    <row r="59014" x14ac:dyDescent="0.2"/>
    <row r="59015" x14ac:dyDescent="0.2"/>
    <row r="59016" x14ac:dyDescent="0.2"/>
    <row r="59017" x14ac:dyDescent="0.2"/>
    <row r="59018" x14ac:dyDescent="0.2"/>
    <row r="59019" x14ac:dyDescent="0.2"/>
    <row r="59020" x14ac:dyDescent="0.2"/>
    <row r="59021" x14ac:dyDescent="0.2"/>
    <row r="59022" x14ac:dyDescent="0.2"/>
    <row r="59023" x14ac:dyDescent="0.2"/>
    <row r="59024" x14ac:dyDescent="0.2"/>
    <row r="59025" x14ac:dyDescent="0.2"/>
    <row r="59026" x14ac:dyDescent="0.2"/>
    <row r="59027" x14ac:dyDescent="0.2"/>
    <row r="59028" x14ac:dyDescent="0.2"/>
    <row r="59029" x14ac:dyDescent="0.2"/>
    <row r="59030" x14ac:dyDescent="0.2"/>
    <row r="59031" x14ac:dyDescent="0.2"/>
    <row r="59032" x14ac:dyDescent="0.2"/>
    <row r="59033" x14ac:dyDescent="0.2"/>
    <row r="59034" x14ac:dyDescent="0.2"/>
    <row r="59035" x14ac:dyDescent="0.2"/>
    <row r="59036" x14ac:dyDescent="0.2"/>
    <row r="59037" x14ac:dyDescent="0.2"/>
    <row r="59038" x14ac:dyDescent="0.2"/>
    <row r="59039" x14ac:dyDescent="0.2"/>
    <row r="59040" x14ac:dyDescent="0.2"/>
    <row r="59041" x14ac:dyDescent="0.2"/>
    <row r="59042" x14ac:dyDescent="0.2"/>
    <row r="59043" x14ac:dyDescent="0.2"/>
    <row r="59044" x14ac:dyDescent="0.2"/>
    <row r="59045" x14ac:dyDescent="0.2"/>
    <row r="59046" x14ac:dyDescent="0.2"/>
    <row r="59047" x14ac:dyDescent="0.2"/>
    <row r="59048" x14ac:dyDescent="0.2"/>
    <row r="59049" x14ac:dyDescent="0.2"/>
    <row r="59050" x14ac:dyDescent="0.2"/>
    <row r="59051" x14ac:dyDescent="0.2"/>
    <row r="59052" x14ac:dyDescent="0.2"/>
    <row r="59053" x14ac:dyDescent="0.2"/>
    <row r="59054" x14ac:dyDescent="0.2"/>
    <row r="59055" x14ac:dyDescent="0.2"/>
    <row r="59056" x14ac:dyDescent="0.2"/>
    <row r="59057" x14ac:dyDescent="0.2"/>
    <row r="59058" x14ac:dyDescent="0.2"/>
    <row r="59059" x14ac:dyDescent="0.2"/>
    <row r="59060" x14ac:dyDescent="0.2"/>
    <row r="59061" x14ac:dyDescent="0.2"/>
    <row r="59062" x14ac:dyDescent="0.2"/>
    <row r="59063" x14ac:dyDescent="0.2"/>
    <row r="59064" x14ac:dyDescent="0.2"/>
    <row r="59065" x14ac:dyDescent="0.2"/>
    <row r="59066" x14ac:dyDescent="0.2"/>
    <row r="59067" x14ac:dyDescent="0.2"/>
    <row r="59068" x14ac:dyDescent="0.2"/>
    <row r="59069" x14ac:dyDescent="0.2"/>
    <row r="59070" x14ac:dyDescent="0.2"/>
    <row r="59071" x14ac:dyDescent="0.2"/>
    <row r="59072" x14ac:dyDescent="0.2"/>
    <row r="59073" x14ac:dyDescent="0.2"/>
    <row r="59074" x14ac:dyDescent="0.2"/>
    <row r="59075" x14ac:dyDescent="0.2"/>
    <row r="59076" x14ac:dyDescent="0.2"/>
    <row r="59077" x14ac:dyDescent="0.2"/>
    <row r="59078" x14ac:dyDescent="0.2"/>
    <row r="59079" x14ac:dyDescent="0.2"/>
    <row r="59080" x14ac:dyDescent="0.2"/>
    <row r="59081" x14ac:dyDescent="0.2"/>
    <row r="59082" x14ac:dyDescent="0.2"/>
    <row r="59083" x14ac:dyDescent="0.2"/>
    <row r="59084" x14ac:dyDescent="0.2"/>
    <row r="59085" x14ac:dyDescent="0.2"/>
    <row r="59086" x14ac:dyDescent="0.2"/>
    <row r="59087" x14ac:dyDescent="0.2"/>
    <row r="59088" x14ac:dyDescent="0.2"/>
    <row r="59089" x14ac:dyDescent="0.2"/>
    <row r="59090" x14ac:dyDescent="0.2"/>
    <row r="59091" x14ac:dyDescent="0.2"/>
    <row r="59092" x14ac:dyDescent="0.2"/>
    <row r="59093" x14ac:dyDescent="0.2"/>
    <row r="59094" x14ac:dyDescent="0.2"/>
    <row r="59095" x14ac:dyDescent="0.2"/>
    <row r="59096" x14ac:dyDescent="0.2"/>
    <row r="59097" x14ac:dyDescent="0.2"/>
    <row r="59098" x14ac:dyDescent="0.2"/>
    <row r="59099" x14ac:dyDescent="0.2"/>
    <row r="59100" x14ac:dyDescent="0.2"/>
    <row r="59101" x14ac:dyDescent="0.2"/>
    <row r="59102" x14ac:dyDescent="0.2"/>
    <row r="59103" x14ac:dyDescent="0.2"/>
    <row r="59104" x14ac:dyDescent="0.2"/>
    <row r="59105" x14ac:dyDescent="0.2"/>
    <row r="59106" x14ac:dyDescent="0.2"/>
    <row r="59107" x14ac:dyDescent="0.2"/>
    <row r="59108" x14ac:dyDescent="0.2"/>
    <row r="59109" x14ac:dyDescent="0.2"/>
    <row r="59110" x14ac:dyDescent="0.2"/>
    <row r="59111" x14ac:dyDescent="0.2"/>
    <row r="59112" x14ac:dyDescent="0.2"/>
    <row r="59113" x14ac:dyDescent="0.2"/>
    <row r="59114" x14ac:dyDescent="0.2"/>
    <row r="59115" x14ac:dyDescent="0.2"/>
    <row r="59116" x14ac:dyDescent="0.2"/>
    <row r="59117" x14ac:dyDescent="0.2"/>
    <row r="59118" x14ac:dyDescent="0.2"/>
    <row r="59119" x14ac:dyDescent="0.2"/>
    <row r="59120" x14ac:dyDescent="0.2"/>
    <row r="59121" x14ac:dyDescent="0.2"/>
    <row r="59122" x14ac:dyDescent="0.2"/>
    <row r="59123" x14ac:dyDescent="0.2"/>
    <row r="59124" x14ac:dyDescent="0.2"/>
    <row r="59125" x14ac:dyDescent="0.2"/>
    <row r="59126" x14ac:dyDescent="0.2"/>
    <row r="59127" x14ac:dyDescent="0.2"/>
    <row r="59128" x14ac:dyDescent="0.2"/>
    <row r="59129" x14ac:dyDescent="0.2"/>
    <row r="59130" x14ac:dyDescent="0.2"/>
    <row r="59131" x14ac:dyDescent="0.2"/>
    <row r="59132" x14ac:dyDescent="0.2"/>
    <row r="59133" x14ac:dyDescent="0.2"/>
    <row r="59134" x14ac:dyDescent="0.2"/>
    <row r="59135" x14ac:dyDescent="0.2"/>
    <row r="59136" x14ac:dyDescent="0.2"/>
    <row r="59137" x14ac:dyDescent="0.2"/>
    <row r="59138" x14ac:dyDescent="0.2"/>
    <row r="59139" x14ac:dyDescent="0.2"/>
    <row r="59140" x14ac:dyDescent="0.2"/>
    <row r="59141" x14ac:dyDescent="0.2"/>
    <row r="59142" x14ac:dyDescent="0.2"/>
    <row r="59143" x14ac:dyDescent="0.2"/>
    <row r="59144" x14ac:dyDescent="0.2"/>
    <row r="59145" x14ac:dyDescent="0.2"/>
    <row r="59146" x14ac:dyDescent="0.2"/>
    <row r="59147" x14ac:dyDescent="0.2"/>
    <row r="59148" x14ac:dyDescent="0.2"/>
    <row r="59149" x14ac:dyDescent="0.2"/>
    <row r="59150" x14ac:dyDescent="0.2"/>
    <row r="59151" x14ac:dyDescent="0.2"/>
    <row r="59152" x14ac:dyDescent="0.2"/>
    <row r="59153" x14ac:dyDescent="0.2"/>
    <row r="59154" x14ac:dyDescent="0.2"/>
    <row r="59155" x14ac:dyDescent="0.2"/>
    <row r="59156" x14ac:dyDescent="0.2"/>
    <row r="59157" x14ac:dyDescent="0.2"/>
    <row r="59158" x14ac:dyDescent="0.2"/>
    <row r="59159" x14ac:dyDescent="0.2"/>
    <row r="59160" x14ac:dyDescent="0.2"/>
    <row r="59161" x14ac:dyDescent="0.2"/>
    <row r="59162" x14ac:dyDescent="0.2"/>
    <row r="59163" x14ac:dyDescent="0.2"/>
    <row r="59164" x14ac:dyDescent="0.2"/>
    <row r="59165" x14ac:dyDescent="0.2"/>
    <row r="59166" x14ac:dyDescent="0.2"/>
    <row r="59167" x14ac:dyDescent="0.2"/>
    <row r="59168" x14ac:dyDescent="0.2"/>
    <row r="59169" x14ac:dyDescent="0.2"/>
    <row r="59170" x14ac:dyDescent="0.2"/>
    <row r="59171" x14ac:dyDescent="0.2"/>
    <row r="59172" x14ac:dyDescent="0.2"/>
    <row r="59173" x14ac:dyDescent="0.2"/>
    <row r="59174" x14ac:dyDescent="0.2"/>
    <row r="59175" x14ac:dyDescent="0.2"/>
    <row r="59176" x14ac:dyDescent="0.2"/>
    <row r="59177" x14ac:dyDescent="0.2"/>
    <row r="59178" x14ac:dyDescent="0.2"/>
    <row r="59179" x14ac:dyDescent="0.2"/>
    <row r="59180" x14ac:dyDescent="0.2"/>
    <row r="59181" x14ac:dyDescent="0.2"/>
    <row r="59182" x14ac:dyDescent="0.2"/>
    <row r="59183" x14ac:dyDescent="0.2"/>
    <row r="59184" x14ac:dyDescent="0.2"/>
    <row r="59185" x14ac:dyDescent="0.2"/>
    <row r="59186" x14ac:dyDescent="0.2"/>
    <row r="59187" x14ac:dyDescent="0.2"/>
    <row r="59188" x14ac:dyDescent="0.2"/>
    <row r="59189" x14ac:dyDescent="0.2"/>
    <row r="59190" x14ac:dyDescent="0.2"/>
    <row r="59191" x14ac:dyDescent="0.2"/>
    <row r="59192" x14ac:dyDescent="0.2"/>
    <row r="59193" x14ac:dyDescent="0.2"/>
    <row r="59194" x14ac:dyDescent="0.2"/>
    <row r="59195" x14ac:dyDescent="0.2"/>
    <row r="59196" x14ac:dyDescent="0.2"/>
    <row r="59197" x14ac:dyDescent="0.2"/>
    <row r="59198" x14ac:dyDescent="0.2"/>
    <row r="59199" x14ac:dyDescent="0.2"/>
    <row r="59200" x14ac:dyDescent="0.2"/>
    <row r="59201" x14ac:dyDescent="0.2"/>
    <row r="59202" x14ac:dyDescent="0.2"/>
    <row r="59203" x14ac:dyDescent="0.2"/>
    <row r="59204" x14ac:dyDescent="0.2"/>
    <row r="59205" x14ac:dyDescent="0.2"/>
    <row r="59206" x14ac:dyDescent="0.2"/>
    <row r="59207" x14ac:dyDescent="0.2"/>
    <row r="59208" x14ac:dyDescent="0.2"/>
    <row r="59209" x14ac:dyDescent="0.2"/>
    <row r="59210" x14ac:dyDescent="0.2"/>
    <row r="59211" x14ac:dyDescent="0.2"/>
    <row r="59212" x14ac:dyDescent="0.2"/>
    <row r="59213" x14ac:dyDescent="0.2"/>
    <row r="59214" x14ac:dyDescent="0.2"/>
    <row r="59215" x14ac:dyDescent="0.2"/>
    <row r="59216" x14ac:dyDescent="0.2"/>
    <row r="59217" x14ac:dyDescent="0.2"/>
    <row r="59218" x14ac:dyDescent="0.2"/>
    <row r="59219" x14ac:dyDescent="0.2"/>
    <row r="59220" x14ac:dyDescent="0.2"/>
    <row r="59221" x14ac:dyDescent="0.2"/>
    <row r="59222" x14ac:dyDescent="0.2"/>
    <row r="59223" x14ac:dyDescent="0.2"/>
    <row r="59224" x14ac:dyDescent="0.2"/>
    <row r="59225" x14ac:dyDescent="0.2"/>
    <row r="59226" x14ac:dyDescent="0.2"/>
    <row r="59227" x14ac:dyDescent="0.2"/>
    <row r="59228" x14ac:dyDescent="0.2"/>
    <row r="59229" x14ac:dyDescent="0.2"/>
    <row r="59230" x14ac:dyDescent="0.2"/>
    <row r="59231" x14ac:dyDescent="0.2"/>
    <row r="59232" x14ac:dyDescent="0.2"/>
    <row r="59233" x14ac:dyDescent="0.2"/>
    <row r="59234" x14ac:dyDescent="0.2"/>
    <row r="59235" x14ac:dyDescent="0.2"/>
    <row r="59236" x14ac:dyDescent="0.2"/>
    <row r="59237" x14ac:dyDescent="0.2"/>
    <row r="59238" x14ac:dyDescent="0.2"/>
    <row r="59239" x14ac:dyDescent="0.2"/>
    <row r="59240" x14ac:dyDescent="0.2"/>
    <row r="59241" x14ac:dyDescent="0.2"/>
    <row r="59242" x14ac:dyDescent="0.2"/>
    <row r="59243" x14ac:dyDescent="0.2"/>
    <row r="59244" x14ac:dyDescent="0.2"/>
    <row r="59245" x14ac:dyDescent="0.2"/>
    <row r="59246" x14ac:dyDescent="0.2"/>
    <row r="59247" x14ac:dyDescent="0.2"/>
    <row r="59248" x14ac:dyDescent="0.2"/>
    <row r="59249" x14ac:dyDescent="0.2"/>
    <row r="59250" x14ac:dyDescent="0.2"/>
    <row r="59251" x14ac:dyDescent="0.2"/>
    <row r="59252" x14ac:dyDescent="0.2"/>
    <row r="59253" x14ac:dyDescent="0.2"/>
    <row r="59254" x14ac:dyDescent="0.2"/>
    <row r="59255" x14ac:dyDescent="0.2"/>
    <row r="59256" x14ac:dyDescent="0.2"/>
    <row r="59257" x14ac:dyDescent="0.2"/>
    <row r="59258" x14ac:dyDescent="0.2"/>
    <row r="59259" x14ac:dyDescent="0.2"/>
    <row r="59260" x14ac:dyDescent="0.2"/>
    <row r="59261" x14ac:dyDescent="0.2"/>
    <row r="59262" x14ac:dyDescent="0.2"/>
    <row r="59263" x14ac:dyDescent="0.2"/>
    <row r="59264" x14ac:dyDescent="0.2"/>
    <row r="59265" x14ac:dyDescent="0.2"/>
    <row r="59266" x14ac:dyDescent="0.2"/>
    <row r="59267" x14ac:dyDescent="0.2"/>
    <row r="59268" x14ac:dyDescent="0.2"/>
    <row r="59269" x14ac:dyDescent="0.2"/>
    <row r="59270" x14ac:dyDescent="0.2"/>
    <row r="59271" x14ac:dyDescent="0.2"/>
    <row r="59272" x14ac:dyDescent="0.2"/>
    <row r="59273" x14ac:dyDescent="0.2"/>
    <row r="59274" x14ac:dyDescent="0.2"/>
    <row r="59275" x14ac:dyDescent="0.2"/>
    <row r="59276" x14ac:dyDescent="0.2"/>
    <row r="59277" x14ac:dyDescent="0.2"/>
    <row r="59278" x14ac:dyDescent="0.2"/>
    <row r="59279" x14ac:dyDescent="0.2"/>
    <row r="59280" x14ac:dyDescent="0.2"/>
    <row r="59281" x14ac:dyDescent="0.2"/>
    <row r="59282" x14ac:dyDescent="0.2"/>
    <row r="59283" x14ac:dyDescent="0.2"/>
    <row r="59284" x14ac:dyDescent="0.2"/>
    <row r="59285" x14ac:dyDescent="0.2"/>
    <row r="59286" x14ac:dyDescent="0.2"/>
    <row r="59287" x14ac:dyDescent="0.2"/>
    <row r="59288" x14ac:dyDescent="0.2"/>
    <row r="59289" x14ac:dyDescent="0.2"/>
    <row r="59290" x14ac:dyDescent="0.2"/>
    <row r="59291" x14ac:dyDescent="0.2"/>
    <row r="59292" x14ac:dyDescent="0.2"/>
    <row r="59293" x14ac:dyDescent="0.2"/>
    <row r="59294" x14ac:dyDescent="0.2"/>
    <row r="59295" x14ac:dyDescent="0.2"/>
    <row r="59296" x14ac:dyDescent="0.2"/>
    <row r="59297" x14ac:dyDescent="0.2"/>
    <row r="59298" x14ac:dyDescent="0.2"/>
    <row r="59299" x14ac:dyDescent="0.2"/>
    <row r="59300" x14ac:dyDescent="0.2"/>
    <row r="59301" x14ac:dyDescent="0.2"/>
    <row r="59302" x14ac:dyDescent="0.2"/>
    <row r="59303" x14ac:dyDescent="0.2"/>
    <row r="59304" x14ac:dyDescent="0.2"/>
    <row r="59305" x14ac:dyDescent="0.2"/>
    <row r="59306" x14ac:dyDescent="0.2"/>
    <row r="59307" x14ac:dyDescent="0.2"/>
    <row r="59308" x14ac:dyDescent="0.2"/>
    <row r="59309" x14ac:dyDescent="0.2"/>
    <row r="59310" x14ac:dyDescent="0.2"/>
    <row r="59311" x14ac:dyDescent="0.2"/>
    <row r="59312" x14ac:dyDescent="0.2"/>
    <row r="59313" x14ac:dyDescent="0.2"/>
    <row r="59314" x14ac:dyDescent="0.2"/>
    <row r="59315" x14ac:dyDescent="0.2"/>
    <row r="59316" x14ac:dyDescent="0.2"/>
    <row r="59317" x14ac:dyDescent="0.2"/>
    <row r="59318" x14ac:dyDescent="0.2"/>
    <row r="59319" x14ac:dyDescent="0.2"/>
    <row r="59320" x14ac:dyDescent="0.2"/>
    <row r="59321" x14ac:dyDescent="0.2"/>
    <row r="59322" x14ac:dyDescent="0.2"/>
    <row r="59323" x14ac:dyDescent="0.2"/>
    <row r="59324" x14ac:dyDescent="0.2"/>
    <row r="59325" x14ac:dyDescent="0.2"/>
    <row r="59326" x14ac:dyDescent="0.2"/>
    <row r="59327" x14ac:dyDescent="0.2"/>
    <row r="59328" x14ac:dyDescent="0.2"/>
    <row r="59329" x14ac:dyDescent="0.2"/>
    <row r="59330" x14ac:dyDescent="0.2"/>
    <row r="59331" x14ac:dyDescent="0.2"/>
    <row r="59332" x14ac:dyDescent="0.2"/>
    <row r="59333" x14ac:dyDescent="0.2"/>
    <row r="59334" x14ac:dyDescent="0.2"/>
    <row r="59335" x14ac:dyDescent="0.2"/>
    <row r="59336" x14ac:dyDescent="0.2"/>
    <row r="59337" x14ac:dyDescent="0.2"/>
    <row r="59338" x14ac:dyDescent="0.2"/>
    <row r="59339" x14ac:dyDescent="0.2"/>
    <row r="59340" x14ac:dyDescent="0.2"/>
    <row r="59341" x14ac:dyDescent="0.2"/>
    <row r="59342" x14ac:dyDescent="0.2"/>
    <row r="59343" x14ac:dyDescent="0.2"/>
    <row r="59344" x14ac:dyDescent="0.2"/>
    <row r="59345" x14ac:dyDescent="0.2"/>
    <row r="59346" x14ac:dyDescent="0.2"/>
    <row r="59347" x14ac:dyDescent="0.2"/>
    <row r="59348" x14ac:dyDescent="0.2"/>
    <row r="59349" x14ac:dyDescent="0.2"/>
    <row r="59350" x14ac:dyDescent="0.2"/>
    <row r="59351" x14ac:dyDescent="0.2"/>
    <row r="59352" x14ac:dyDescent="0.2"/>
    <row r="59353" x14ac:dyDescent="0.2"/>
    <row r="59354" x14ac:dyDescent="0.2"/>
    <row r="59355" x14ac:dyDescent="0.2"/>
    <row r="59356" x14ac:dyDescent="0.2"/>
    <row r="59357" x14ac:dyDescent="0.2"/>
    <row r="59358" x14ac:dyDescent="0.2"/>
    <row r="59359" x14ac:dyDescent="0.2"/>
    <row r="59360" x14ac:dyDescent="0.2"/>
    <row r="59361" x14ac:dyDescent="0.2"/>
    <row r="59362" x14ac:dyDescent="0.2"/>
    <row r="59363" x14ac:dyDescent="0.2"/>
    <row r="59364" x14ac:dyDescent="0.2"/>
    <row r="59365" x14ac:dyDescent="0.2"/>
    <row r="59366" x14ac:dyDescent="0.2"/>
    <row r="59367" x14ac:dyDescent="0.2"/>
    <row r="59368" x14ac:dyDescent="0.2"/>
    <row r="59369" x14ac:dyDescent="0.2"/>
    <row r="59370" x14ac:dyDescent="0.2"/>
    <row r="59371" x14ac:dyDescent="0.2"/>
    <row r="59372" x14ac:dyDescent="0.2"/>
    <row r="59373" x14ac:dyDescent="0.2"/>
    <row r="59374" x14ac:dyDescent="0.2"/>
    <row r="59375" x14ac:dyDescent="0.2"/>
    <row r="59376" x14ac:dyDescent="0.2"/>
    <row r="59377" x14ac:dyDescent="0.2"/>
    <row r="59378" x14ac:dyDescent="0.2"/>
    <row r="59379" x14ac:dyDescent="0.2"/>
    <row r="59380" x14ac:dyDescent="0.2"/>
    <row r="59381" x14ac:dyDescent="0.2"/>
    <row r="59382" x14ac:dyDescent="0.2"/>
    <row r="59383" x14ac:dyDescent="0.2"/>
    <row r="59384" x14ac:dyDescent="0.2"/>
    <row r="59385" x14ac:dyDescent="0.2"/>
    <row r="59386" x14ac:dyDescent="0.2"/>
    <row r="59387" x14ac:dyDescent="0.2"/>
    <row r="59388" x14ac:dyDescent="0.2"/>
    <row r="59389" x14ac:dyDescent="0.2"/>
    <row r="59390" x14ac:dyDescent="0.2"/>
    <row r="59391" x14ac:dyDescent="0.2"/>
    <row r="59392" x14ac:dyDescent="0.2"/>
    <row r="59393" x14ac:dyDescent="0.2"/>
    <row r="59394" x14ac:dyDescent="0.2"/>
    <row r="59395" x14ac:dyDescent="0.2"/>
    <row r="59396" x14ac:dyDescent="0.2"/>
    <row r="59397" x14ac:dyDescent="0.2"/>
    <row r="59398" x14ac:dyDescent="0.2"/>
    <row r="59399" x14ac:dyDescent="0.2"/>
    <row r="59400" x14ac:dyDescent="0.2"/>
    <row r="59401" x14ac:dyDescent="0.2"/>
    <row r="59402" x14ac:dyDescent="0.2"/>
    <row r="59403" x14ac:dyDescent="0.2"/>
    <row r="59404" x14ac:dyDescent="0.2"/>
    <row r="59405" x14ac:dyDescent="0.2"/>
    <row r="59406" x14ac:dyDescent="0.2"/>
    <row r="59407" x14ac:dyDescent="0.2"/>
    <row r="59408" x14ac:dyDescent="0.2"/>
    <row r="59409" x14ac:dyDescent="0.2"/>
    <row r="59410" x14ac:dyDescent="0.2"/>
    <row r="59411" x14ac:dyDescent="0.2"/>
    <row r="59412" x14ac:dyDescent="0.2"/>
    <row r="59413" x14ac:dyDescent="0.2"/>
    <row r="59414" x14ac:dyDescent="0.2"/>
    <row r="59415" x14ac:dyDescent="0.2"/>
    <row r="59416" x14ac:dyDescent="0.2"/>
    <row r="59417" x14ac:dyDescent="0.2"/>
    <row r="59418" x14ac:dyDescent="0.2"/>
    <row r="59419" x14ac:dyDescent="0.2"/>
    <row r="59420" x14ac:dyDescent="0.2"/>
    <row r="59421" x14ac:dyDescent="0.2"/>
    <row r="59422" x14ac:dyDescent="0.2"/>
    <row r="59423" x14ac:dyDescent="0.2"/>
    <row r="59424" x14ac:dyDescent="0.2"/>
    <row r="59425" x14ac:dyDescent="0.2"/>
    <row r="59426" x14ac:dyDescent="0.2"/>
    <row r="59427" x14ac:dyDescent="0.2"/>
    <row r="59428" x14ac:dyDescent="0.2"/>
    <row r="59429" x14ac:dyDescent="0.2"/>
    <row r="59430" x14ac:dyDescent="0.2"/>
    <row r="59431" x14ac:dyDescent="0.2"/>
    <row r="59432" x14ac:dyDescent="0.2"/>
    <row r="59433" x14ac:dyDescent="0.2"/>
    <row r="59434" x14ac:dyDescent="0.2"/>
    <row r="59435" x14ac:dyDescent="0.2"/>
    <row r="59436" x14ac:dyDescent="0.2"/>
    <row r="59437" x14ac:dyDescent="0.2"/>
    <row r="59438" x14ac:dyDescent="0.2"/>
    <row r="59439" x14ac:dyDescent="0.2"/>
    <row r="59440" x14ac:dyDescent="0.2"/>
    <row r="59441" x14ac:dyDescent="0.2"/>
    <row r="59442" x14ac:dyDescent="0.2"/>
    <row r="59443" x14ac:dyDescent="0.2"/>
    <row r="59444" x14ac:dyDescent="0.2"/>
    <row r="59445" x14ac:dyDescent="0.2"/>
    <row r="59446" x14ac:dyDescent="0.2"/>
    <row r="59447" x14ac:dyDescent="0.2"/>
    <row r="59448" x14ac:dyDescent="0.2"/>
    <row r="59449" x14ac:dyDescent="0.2"/>
    <row r="59450" x14ac:dyDescent="0.2"/>
    <row r="59451" x14ac:dyDescent="0.2"/>
    <row r="59452" x14ac:dyDescent="0.2"/>
    <row r="59453" x14ac:dyDescent="0.2"/>
    <row r="59454" x14ac:dyDescent="0.2"/>
    <row r="59455" x14ac:dyDescent="0.2"/>
    <row r="59456" x14ac:dyDescent="0.2"/>
    <row r="59457" x14ac:dyDescent="0.2"/>
    <row r="59458" x14ac:dyDescent="0.2"/>
    <row r="59459" x14ac:dyDescent="0.2"/>
    <row r="59460" x14ac:dyDescent="0.2"/>
    <row r="59461" x14ac:dyDescent="0.2"/>
    <row r="59462" x14ac:dyDescent="0.2"/>
    <row r="59463" x14ac:dyDescent="0.2"/>
    <row r="59464" x14ac:dyDescent="0.2"/>
    <row r="59465" x14ac:dyDescent="0.2"/>
    <row r="59466" x14ac:dyDescent="0.2"/>
    <row r="59467" x14ac:dyDescent="0.2"/>
    <row r="59468" x14ac:dyDescent="0.2"/>
    <row r="59469" x14ac:dyDescent="0.2"/>
    <row r="59470" x14ac:dyDescent="0.2"/>
    <row r="59471" x14ac:dyDescent="0.2"/>
    <row r="59472" x14ac:dyDescent="0.2"/>
    <row r="59473" x14ac:dyDescent="0.2"/>
    <row r="59474" x14ac:dyDescent="0.2"/>
    <row r="59475" x14ac:dyDescent="0.2"/>
    <row r="59476" x14ac:dyDescent="0.2"/>
    <row r="59477" x14ac:dyDescent="0.2"/>
    <row r="59478" x14ac:dyDescent="0.2"/>
    <row r="59479" x14ac:dyDescent="0.2"/>
    <row r="59480" x14ac:dyDescent="0.2"/>
    <row r="59481" x14ac:dyDescent="0.2"/>
    <row r="59482" x14ac:dyDescent="0.2"/>
    <row r="59483" x14ac:dyDescent="0.2"/>
    <row r="59484" x14ac:dyDescent="0.2"/>
    <row r="59485" x14ac:dyDescent="0.2"/>
    <row r="59486" x14ac:dyDescent="0.2"/>
    <row r="59487" x14ac:dyDescent="0.2"/>
    <row r="59488" x14ac:dyDescent="0.2"/>
    <row r="59489" x14ac:dyDescent="0.2"/>
    <row r="59490" x14ac:dyDescent="0.2"/>
    <row r="59491" x14ac:dyDescent="0.2"/>
    <row r="59492" x14ac:dyDescent="0.2"/>
    <row r="59493" x14ac:dyDescent="0.2"/>
    <row r="59494" x14ac:dyDescent="0.2"/>
    <row r="59495" x14ac:dyDescent="0.2"/>
    <row r="59496" x14ac:dyDescent="0.2"/>
    <row r="59497" x14ac:dyDescent="0.2"/>
    <row r="59498" x14ac:dyDescent="0.2"/>
    <row r="59499" x14ac:dyDescent="0.2"/>
    <row r="59500" x14ac:dyDescent="0.2"/>
    <row r="59501" x14ac:dyDescent="0.2"/>
    <row r="59502" x14ac:dyDescent="0.2"/>
    <row r="59503" x14ac:dyDescent="0.2"/>
    <row r="59504" x14ac:dyDescent="0.2"/>
    <row r="59505" x14ac:dyDescent="0.2"/>
    <row r="59506" x14ac:dyDescent="0.2"/>
    <row r="59507" x14ac:dyDescent="0.2"/>
    <row r="59508" x14ac:dyDescent="0.2"/>
    <row r="59509" x14ac:dyDescent="0.2"/>
    <row r="59510" x14ac:dyDescent="0.2"/>
    <row r="59511" x14ac:dyDescent="0.2"/>
    <row r="59512" x14ac:dyDescent="0.2"/>
    <row r="59513" x14ac:dyDescent="0.2"/>
    <row r="59514" x14ac:dyDescent="0.2"/>
    <row r="59515" x14ac:dyDescent="0.2"/>
    <row r="59516" x14ac:dyDescent="0.2"/>
    <row r="59517" x14ac:dyDescent="0.2"/>
    <row r="59518" x14ac:dyDescent="0.2"/>
    <row r="59519" x14ac:dyDescent="0.2"/>
    <row r="59520" x14ac:dyDescent="0.2"/>
    <row r="59521" x14ac:dyDescent="0.2"/>
    <row r="59522" x14ac:dyDescent="0.2"/>
    <row r="59523" x14ac:dyDescent="0.2"/>
    <row r="59524" x14ac:dyDescent="0.2"/>
    <row r="59525" x14ac:dyDescent="0.2"/>
    <row r="59526" x14ac:dyDescent="0.2"/>
    <row r="59527" x14ac:dyDescent="0.2"/>
    <row r="59528" x14ac:dyDescent="0.2"/>
    <row r="59529" x14ac:dyDescent="0.2"/>
    <row r="59530" x14ac:dyDescent="0.2"/>
    <row r="59531" x14ac:dyDescent="0.2"/>
    <row r="59532" x14ac:dyDescent="0.2"/>
    <row r="59533" x14ac:dyDescent="0.2"/>
    <row r="59534" x14ac:dyDescent="0.2"/>
    <row r="59535" x14ac:dyDescent="0.2"/>
    <row r="59536" x14ac:dyDescent="0.2"/>
    <row r="59537" x14ac:dyDescent="0.2"/>
    <row r="59538" x14ac:dyDescent="0.2"/>
    <row r="59539" x14ac:dyDescent="0.2"/>
    <row r="59540" x14ac:dyDescent="0.2"/>
    <row r="59541" x14ac:dyDescent="0.2"/>
    <row r="59542" x14ac:dyDescent="0.2"/>
    <row r="59543" x14ac:dyDescent="0.2"/>
    <row r="59544" x14ac:dyDescent="0.2"/>
    <row r="59545" x14ac:dyDescent="0.2"/>
    <row r="59546" x14ac:dyDescent="0.2"/>
    <row r="59547" x14ac:dyDescent="0.2"/>
    <row r="59548" x14ac:dyDescent="0.2"/>
    <row r="59549" x14ac:dyDescent="0.2"/>
    <row r="59550" x14ac:dyDescent="0.2"/>
    <row r="59551" x14ac:dyDescent="0.2"/>
    <row r="59552" x14ac:dyDescent="0.2"/>
    <row r="59553" x14ac:dyDescent="0.2"/>
    <row r="59554" x14ac:dyDescent="0.2"/>
    <row r="59555" x14ac:dyDescent="0.2"/>
    <row r="59556" x14ac:dyDescent="0.2"/>
    <row r="59557" x14ac:dyDescent="0.2"/>
    <row r="59558" x14ac:dyDescent="0.2"/>
    <row r="59559" x14ac:dyDescent="0.2"/>
    <row r="59560" x14ac:dyDescent="0.2"/>
    <row r="59561" x14ac:dyDescent="0.2"/>
    <row r="59562" x14ac:dyDescent="0.2"/>
    <row r="59563" x14ac:dyDescent="0.2"/>
    <row r="59564" x14ac:dyDescent="0.2"/>
    <row r="59565" x14ac:dyDescent="0.2"/>
    <row r="59566" x14ac:dyDescent="0.2"/>
    <row r="59567" x14ac:dyDescent="0.2"/>
    <row r="59568" x14ac:dyDescent="0.2"/>
    <row r="59569" x14ac:dyDescent="0.2"/>
    <row r="59570" x14ac:dyDescent="0.2"/>
    <row r="59571" x14ac:dyDescent="0.2"/>
    <row r="59572" x14ac:dyDescent="0.2"/>
    <row r="59573" x14ac:dyDescent="0.2"/>
    <row r="59574" x14ac:dyDescent="0.2"/>
    <row r="59575" x14ac:dyDescent="0.2"/>
    <row r="59576" x14ac:dyDescent="0.2"/>
    <row r="59577" x14ac:dyDescent="0.2"/>
    <row r="59578" x14ac:dyDescent="0.2"/>
    <row r="59579" x14ac:dyDescent="0.2"/>
    <row r="59580" x14ac:dyDescent="0.2"/>
    <row r="59581" x14ac:dyDescent="0.2"/>
    <row r="59582" x14ac:dyDescent="0.2"/>
    <row r="59583" x14ac:dyDescent="0.2"/>
    <row r="59584" x14ac:dyDescent="0.2"/>
    <row r="59585" x14ac:dyDescent="0.2"/>
    <row r="59586" x14ac:dyDescent="0.2"/>
    <row r="59587" x14ac:dyDescent="0.2"/>
    <row r="59588" x14ac:dyDescent="0.2"/>
    <row r="59589" x14ac:dyDescent="0.2"/>
    <row r="59590" x14ac:dyDescent="0.2"/>
    <row r="59591" x14ac:dyDescent="0.2"/>
    <row r="59592" x14ac:dyDescent="0.2"/>
    <row r="59593" x14ac:dyDescent="0.2"/>
    <row r="59594" x14ac:dyDescent="0.2"/>
    <row r="59595" x14ac:dyDescent="0.2"/>
    <row r="59596" x14ac:dyDescent="0.2"/>
    <row r="59597" x14ac:dyDescent="0.2"/>
    <row r="59598" x14ac:dyDescent="0.2"/>
    <row r="59599" x14ac:dyDescent="0.2"/>
    <row r="59600" x14ac:dyDescent="0.2"/>
    <row r="59601" x14ac:dyDescent="0.2"/>
    <row r="59602" x14ac:dyDescent="0.2"/>
    <row r="59603" x14ac:dyDescent="0.2"/>
    <row r="59604" x14ac:dyDescent="0.2"/>
    <row r="59605" x14ac:dyDescent="0.2"/>
    <row r="59606" x14ac:dyDescent="0.2"/>
    <row r="59607" x14ac:dyDescent="0.2"/>
    <row r="59608" x14ac:dyDescent="0.2"/>
    <row r="59609" x14ac:dyDescent="0.2"/>
    <row r="59610" x14ac:dyDescent="0.2"/>
    <row r="59611" x14ac:dyDescent="0.2"/>
    <row r="59612" x14ac:dyDescent="0.2"/>
    <row r="59613" x14ac:dyDescent="0.2"/>
    <row r="59614" x14ac:dyDescent="0.2"/>
    <row r="59615" x14ac:dyDescent="0.2"/>
    <row r="59616" x14ac:dyDescent="0.2"/>
    <row r="59617" x14ac:dyDescent="0.2"/>
    <row r="59618" x14ac:dyDescent="0.2"/>
    <row r="59619" x14ac:dyDescent="0.2"/>
    <row r="59620" x14ac:dyDescent="0.2"/>
    <row r="59621" x14ac:dyDescent="0.2"/>
    <row r="59622" x14ac:dyDescent="0.2"/>
    <row r="59623" x14ac:dyDescent="0.2"/>
    <row r="59624" x14ac:dyDescent="0.2"/>
    <row r="59625" x14ac:dyDescent="0.2"/>
    <row r="59626" x14ac:dyDescent="0.2"/>
    <row r="59627" x14ac:dyDescent="0.2"/>
    <row r="59628" x14ac:dyDescent="0.2"/>
    <row r="59629" x14ac:dyDescent="0.2"/>
    <row r="59630" x14ac:dyDescent="0.2"/>
    <row r="59631" x14ac:dyDescent="0.2"/>
    <row r="59632" x14ac:dyDescent="0.2"/>
    <row r="59633" x14ac:dyDescent="0.2"/>
    <row r="59634" x14ac:dyDescent="0.2"/>
    <row r="59635" x14ac:dyDescent="0.2"/>
    <row r="59636" x14ac:dyDescent="0.2"/>
    <row r="59637" x14ac:dyDescent="0.2"/>
    <row r="59638" x14ac:dyDescent="0.2"/>
    <row r="59639" x14ac:dyDescent="0.2"/>
    <row r="59640" x14ac:dyDescent="0.2"/>
    <row r="59641" x14ac:dyDescent="0.2"/>
    <row r="59642" x14ac:dyDescent="0.2"/>
    <row r="59643" x14ac:dyDescent="0.2"/>
    <row r="59644" x14ac:dyDescent="0.2"/>
    <row r="59645" x14ac:dyDescent="0.2"/>
    <row r="59646" x14ac:dyDescent="0.2"/>
    <row r="59647" x14ac:dyDescent="0.2"/>
    <row r="59648" x14ac:dyDescent="0.2"/>
    <row r="59649" x14ac:dyDescent="0.2"/>
    <row r="59650" x14ac:dyDescent="0.2"/>
    <row r="59651" x14ac:dyDescent="0.2"/>
    <row r="59652" x14ac:dyDescent="0.2"/>
    <row r="59653" x14ac:dyDescent="0.2"/>
    <row r="59654" x14ac:dyDescent="0.2"/>
    <row r="59655" x14ac:dyDescent="0.2"/>
    <row r="59656" x14ac:dyDescent="0.2"/>
    <row r="59657" x14ac:dyDescent="0.2"/>
    <row r="59658" x14ac:dyDescent="0.2"/>
    <row r="59659" x14ac:dyDescent="0.2"/>
    <row r="59660" x14ac:dyDescent="0.2"/>
    <row r="59661" x14ac:dyDescent="0.2"/>
    <row r="59662" x14ac:dyDescent="0.2"/>
    <row r="59663" x14ac:dyDescent="0.2"/>
    <row r="59664" x14ac:dyDescent="0.2"/>
    <row r="59665" x14ac:dyDescent="0.2"/>
    <row r="59666" x14ac:dyDescent="0.2"/>
    <row r="59667" x14ac:dyDescent="0.2"/>
    <row r="59668" x14ac:dyDescent="0.2"/>
    <row r="59669" x14ac:dyDescent="0.2"/>
    <row r="59670" x14ac:dyDescent="0.2"/>
    <row r="59671" x14ac:dyDescent="0.2"/>
    <row r="59672" x14ac:dyDescent="0.2"/>
    <row r="59673" x14ac:dyDescent="0.2"/>
    <row r="59674" x14ac:dyDescent="0.2"/>
    <row r="59675" x14ac:dyDescent="0.2"/>
    <row r="59676" x14ac:dyDescent="0.2"/>
    <row r="59677" x14ac:dyDescent="0.2"/>
    <row r="59678" x14ac:dyDescent="0.2"/>
    <row r="59679" x14ac:dyDescent="0.2"/>
    <row r="59680" x14ac:dyDescent="0.2"/>
    <row r="59681" x14ac:dyDescent="0.2"/>
    <row r="59682" x14ac:dyDescent="0.2"/>
    <row r="59683" x14ac:dyDescent="0.2"/>
    <row r="59684" x14ac:dyDescent="0.2"/>
    <row r="59685" x14ac:dyDescent="0.2"/>
    <row r="59686" x14ac:dyDescent="0.2"/>
    <row r="59687" x14ac:dyDescent="0.2"/>
    <row r="59688" x14ac:dyDescent="0.2"/>
    <row r="59689" x14ac:dyDescent="0.2"/>
    <row r="59690" x14ac:dyDescent="0.2"/>
    <row r="59691" x14ac:dyDescent="0.2"/>
    <row r="59692" x14ac:dyDescent="0.2"/>
    <row r="59693" x14ac:dyDescent="0.2"/>
    <row r="59694" x14ac:dyDescent="0.2"/>
    <row r="59695" x14ac:dyDescent="0.2"/>
    <row r="59696" x14ac:dyDescent="0.2"/>
    <row r="59697" x14ac:dyDescent="0.2"/>
    <row r="59698" x14ac:dyDescent="0.2"/>
    <row r="59699" x14ac:dyDescent="0.2"/>
    <row r="59700" x14ac:dyDescent="0.2"/>
    <row r="59701" x14ac:dyDescent="0.2"/>
    <row r="59702" x14ac:dyDescent="0.2"/>
    <row r="59703" x14ac:dyDescent="0.2"/>
    <row r="59704" x14ac:dyDescent="0.2"/>
    <row r="59705" x14ac:dyDescent="0.2"/>
    <row r="59706" x14ac:dyDescent="0.2"/>
    <row r="59707" x14ac:dyDescent="0.2"/>
    <row r="59708" x14ac:dyDescent="0.2"/>
    <row r="59709" x14ac:dyDescent="0.2"/>
    <row r="59710" x14ac:dyDescent="0.2"/>
    <row r="59711" x14ac:dyDescent="0.2"/>
    <row r="59712" x14ac:dyDescent="0.2"/>
    <row r="59713" x14ac:dyDescent="0.2"/>
    <row r="59714" x14ac:dyDescent="0.2"/>
    <row r="59715" x14ac:dyDescent="0.2"/>
    <row r="59716" x14ac:dyDescent="0.2"/>
    <row r="59717" x14ac:dyDescent="0.2"/>
    <row r="59718" x14ac:dyDescent="0.2"/>
    <row r="59719" x14ac:dyDescent="0.2"/>
    <row r="59720" x14ac:dyDescent="0.2"/>
    <row r="59721" x14ac:dyDescent="0.2"/>
    <row r="59722" x14ac:dyDescent="0.2"/>
    <row r="59723" x14ac:dyDescent="0.2"/>
    <row r="59724" x14ac:dyDescent="0.2"/>
    <row r="59725" x14ac:dyDescent="0.2"/>
    <row r="59726" x14ac:dyDescent="0.2"/>
    <row r="59727" x14ac:dyDescent="0.2"/>
    <row r="59728" x14ac:dyDescent="0.2"/>
    <row r="59729" x14ac:dyDescent="0.2"/>
    <row r="59730" x14ac:dyDescent="0.2"/>
    <row r="59731" x14ac:dyDescent="0.2"/>
    <row r="59732" x14ac:dyDescent="0.2"/>
    <row r="59733" x14ac:dyDescent="0.2"/>
    <row r="59734" x14ac:dyDescent="0.2"/>
    <row r="59735" x14ac:dyDescent="0.2"/>
    <row r="59736" x14ac:dyDescent="0.2"/>
    <row r="59737" x14ac:dyDescent="0.2"/>
    <row r="59738" x14ac:dyDescent="0.2"/>
    <row r="59739" x14ac:dyDescent="0.2"/>
    <row r="59740" x14ac:dyDescent="0.2"/>
    <row r="59741" x14ac:dyDescent="0.2"/>
    <row r="59742" x14ac:dyDescent="0.2"/>
    <row r="59743" x14ac:dyDescent="0.2"/>
    <row r="59744" x14ac:dyDescent="0.2"/>
    <row r="59745" x14ac:dyDescent="0.2"/>
    <row r="59746" x14ac:dyDescent="0.2"/>
    <row r="59747" x14ac:dyDescent="0.2"/>
    <row r="59748" x14ac:dyDescent="0.2"/>
    <row r="59749" x14ac:dyDescent="0.2"/>
    <row r="59750" x14ac:dyDescent="0.2"/>
    <row r="59751" x14ac:dyDescent="0.2"/>
    <row r="59752" x14ac:dyDescent="0.2"/>
    <row r="59753" x14ac:dyDescent="0.2"/>
    <row r="59754" x14ac:dyDescent="0.2"/>
    <row r="59755" x14ac:dyDescent="0.2"/>
    <row r="59756" x14ac:dyDescent="0.2"/>
    <row r="59757" x14ac:dyDescent="0.2"/>
    <row r="59758" x14ac:dyDescent="0.2"/>
    <row r="59759" x14ac:dyDescent="0.2"/>
    <row r="59760" x14ac:dyDescent="0.2"/>
    <row r="59761" x14ac:dyDescent="0.2"/>
    <row r="59762" x14ac:dyDescent="0.2"/>
    <row r="59763" x14ac:dyDescent="0.2"/>
    <row r="59764" x14ac:dyDescent="0.2"/>
    <row r="59765" x14ac:dyDescent="0.2"/>
    <row r="59766" x14ac:dyDescent="0.2"/>
    <row r="59767" x14ac:dyDescent="0.2"/>
    <row r="59768" x14ac:dyDescent="0.2"/>
    <row r="59769" x14ac:dyDescent="0.2"/>
    <row r="59770" x14ac:dyDescent="0.2"/>
    <row r="59771" x14ac:dyDescent="0.2"/>
    <row r="59772" x14ac:dyDescent="0.2"/>
    <row r="59773" x14ac:dyDescent="0.2"/>
    <row r="59774" x14ac:dyDescent="0.2"/>
    <row r="59775" x14ac:dyDescent="0.2"/>
    <row r="59776" x14ac:dyDescent="0.2"/>
    <row r="59777" x14ac:dyDescent="0.2"/>
    <row r="59778" x14ac:dyDescent="0.2"/>
    <row r="59779" x14ac:dyDescent="0.2"/>
    <row r="59780" x14ac:dyDescent="0.2"/>
    <row r="59781" x14ac:dyDescent="0.2"/>
    <row r="59782" x14ac:dyDescent="0.2"/>
    <row r="59783" x14ac:dyDescent="0.2"/>
    <row r="59784" x14ac:dyDescent="0.2"/>
    <row r="59785" x14ac:dyDescent="0.2"/>
    <row r="59786" x14ac:dyDescent="0.2"/>
    <row r="59787" x14ac:dyDescent="0.2"/>
    <row r="59788" x14ac:dyDescent="0.2"/>
    <row r="59789" x14ac:dyDescent="0.2"/>
    <row r="59790" x14ac:dyDescent="0.2"/>
    <row r="59791" x14ac:dyDescent="0.2"/>
    <row r="59792" x14ac:dyDescent="0.2"/>
    <row r="59793" x14ac:dyDescent="0.2"/>
    <row r="59794" x14ac:dyDescent="0.2"/>
    <row r="59795" x14ac:dyDescent="0.2"/>
    <row r="59796" x14ac:dyDescent="0.2"/>
    <row r="59797" x14ac:dyDescent="0.2"/>
    <row r="59798" x14ac:dyDescent="0.2"/>
    <row r="59799" x14ac:dyDescent="0.2"/>
    <row r="59800" x14ac:dyDescent="0.2"/>
    <row r="59801" x14ac:dyDescent="0.2"/>
    <row r="59802" x14ac:dyDescent="0.2"/>
    <row r="59803" x14ac:dyDescent="0.2"/>
    <row r="59804" x14ac:dyDescent="0.2"/>
    <row r="59805" x14ac:dyDescent="0.2"/>
    <row r="59806" x14ac:dyDescent="0.2"/>
    <row r="59807" x14ac:dyDescent="0.2"/>
    <row r="59808" x14ac:dyDescent="0.2"/>
    <row r="59809" x14ac:dyDescent="0.2"/>
    <row r="59810" x14ac:dyDescent="0.2"/>
    <row r="59811" x14ac:dyDescent="0.2"/>
    <row r="59812" x14ac:dyDescent="0.2"/>
    <row r="59813" x14ac:dyDescent="0.2"/>
    <row r="59814" x14ac:dyDescent="0.2"/>
    <row r="59815" x14ac:dyDescent="0.2"/>
    <row r="59816" x14ac:dyDescent="0.2"/>
    <row r="59817" x14ac:dyDescent="0.2"/>
    <row r="59818" x14ac:dyDescent="0.2"/>
    <row r="59819" x14ac:dyDescent="0.2"/>
    <row r="59820" x14ac:dyDescent="0.2"/>
    <row r="59821" x14ac:dyDescent="0.2"/>
    <row r="59822" x14ac:dyDescent="0.2"/>
    <row r="59823" x14ac:dyDescent="0.2"/>
    <row r="59824" x14ac:dyDescent="0.2"/>
    <row r="59825" x14ac:dyDescent="0.2"/>
    <row r="59826" x14ac:dyDescent="0.2"/>
    <row r="59827" x14ac:dyDescent="0.2"/>
    <row r="59828" x14ac:dyDescent="0.2"/>
    <row r="59829" x14ac:dyDescent="0.2"/>
    <row r="59830" x14ac:dyDescent="0.2"/>
    <row r="59831" x14ac:dyDescent="0.2"/>
    <row r="59832" x14ac:dyDescent="0.2"/>
    <row r="59833" x14ac:dyDescent="0.2"/>
    <row r="59834" x14ac:dyDescent="0.2"/>
    <row r="59835" x14ac:dyDescent="0.2"/>
    <row r="59836" x14ac:dyDescent="0.2"/>
    <row r="59837" x14ac:dyDescent="0.2"/>
    <row r="59838" x14ac:dyDescent="0.2"/>
    <row r="59839" x14ac:dyDescent="0.2"/>
    <row r="59840" x14ac:dyDescent="0.2"/>
    <row r="59841" x14ac:dyDescent="0.2"/>
    <row r="59842" x14ac:dyDescent="0.2"/>
    <row r="59843" x14ac:dyDescent="0.2"/>
    <row r="59844" x14ac:dyDescent="0.2"/>
    <row r="59845" x14ac:dyDescent="0.2"/>
    <row r="59846" x14ac:dyDescent="0.2"/>
    <row r="59847" x14ac:dyDescent="0.2"/>
    <row r="59848" x14ac:dyDescent="0.2"/>
    <row r="59849" x14ac:dyDescent="0.2"/>
    <row r="59850" x14ac:dyDescent="0.2"/>
    <row r="59851" x14ac:dyDescent="0.2"/>
    <row r="59852" x14ac:dyDescent="0.2"/>
    <row r="59853" x14ac:dyDescent="0.2"/>
    <row r="59854" x14ac:dyDescent="0.2"/>
    <row r="59855" x14ac:dyDescent="0.2"/>
    <row r="59856" x14ac:dyDescent="0.2"/>
    <row r="59857" x14ac:dyDescent="0.2"/>
    <row r="59858" x14ac:dyDescent="0.2"/>
    <row r="59859" x14ac:dyDescent="0.2"/>
    <row r="59860" x14ac:dyDescent="0.2"/>
    <row r="59861" x14ac:dyDescent="0.2"/>
    <row r="59862" x14ac:dyDescent="0.2"/>
    <row r="59863" x14ac:dyDescent="0.2"/>
    <row r="59864" x14ac:dyDescent="0.2"/>
    <row r="59865" x14ac:dyDescent="0.2"/>
    <row r="59866" x14ac:dyDescent="0.2"/>
    <row r="59867" x14ac:dyDescent="0.2"/>
    <row r="59868" x14ac:dyDescent="0.2"/>
    <row r="59869" x14ac:dyDescent="0.2"/>
    <row r="59870" x14ac:dyDescent="0.2"/>
    <row r="59871" x14ac:dyDescent="0.2"/>
    <row r="59872" x14ac:dyDescent="0.2"/>
    <row r="59873" x14ac:dyDescent="0.2"/>
    <row r="59874" x14ac:dyDescent="0.2"/>
    <row r="59875" x14ac:dyDescent="0.2"/>
    <row r="59876" x14ac:dyDescent="0.2"/>
    <row r="59877" x14ac:dyDescent="0.2"/>
    <row r="59878" x14ac:dyDescent="0.2"/>
    <row r="59879" x14ac:dyDescent="0.2"/>
    <row r="59880" x14ac:dyDescent="0.2"/>
    <row r="59881" x14ac:dyDescent="0.2"/>
    <row r="59882" x14ac:dyDescent="0.2"/>
    <row r="59883" x14ac:dyDescent="0.2"/>
    <row r="59884" x14ac:dyDescent="0.2"/>
    <row r="59885" x14ac:dyDescent="0.2"/>
    <row r="59886" x14ac:dyDescent="0.2"/>
    <row r="59887" x14ac:dyDescent="0.2"/>
    <row r="59888" x14ac:dyDescent="0.2"/>
    <row r="59889" x14ac:dyDescent="0.2"/>
    <row r="59890" x14ac:dyDescent="0.2"/>
    <row r="59891" x14ac:dyDescent="0.2"/>
    <row r="59892" x14ac:dyDescent="0.2"/>
    <row r="59893" x14ac:dyDescent="0.2"/>
    <row r="59894" x14ac:dyDescent="0.2"/>
    <row r="59895" x14ac:dyDescent="0.2"/>
    <row r="59896" x14ac:dyDescent="0.2"/>
    <row r="59897" x14ac:dyDescent="0.2"/>
    <row r="59898" x14ac:dyDescent="0.2"/>
    <row r="59899" x14ac:dyDescent="0.2"/>
    <row r="59900" x14ac:dyDescent="0.2"/>
    <row r="59901" x14ac:dyDescent="0.2"/>
    <row r="59902" x14ac:dyDescent="0.2"/>
    <row r="59903" x14ac:dyDescent="0.2"/>
    <row r="59904" x14ac:dyDescent="0.2"/>
    <row r="59905" x14ac:dyDescent="0.2"/>
    <row r="59906" x14ac:dyDescent="0.2"/>
    <row r="59907" x14ac:dyDescent="0.2"/>
    <row r="59908" x14ac:dyDescent="0.2"/>
    <row r="59909" x14ac:dyDescent="0.2"/>
    <row r="59910" x14ac:dyDescent="0.2"/>
    <row r="59911" x14ac:dyDescent="0.2"/>
    <row r="59912" x14ac:dyDescent="0.2"/>
    <row r="59913" x14ac:dyDescent="0.2"/>
    <row r="59914" x14ac:dyDescent="0.2"/>
    <row r="59915" x14ac:dyDescent="0.2"/>
    <row r="59916" x14ac:dyDescent="0.2"/>
    <row r="59917" x14ac:dyDescent="0.2"/>
    <row r="59918" x14ac:dyDescent="0.2"/>
    <row r="59919" x14ac:dyDescent="0.2"/>
    <row r="59920" x14ac:dyDescent="0.2"/>
    <row r="59921" x14ac:dyDescent="0.2"/>
    <row r="59922" x14ac:dyDescent="0.2"/>
    <row r="59923" x14ac:dyDescent="0.2"/>
    <row r="59924" x14ac:dyDescent="0.2"/>
    <row r="59925" x14ac:dyDescent="0.2"/>
    <row r="59926" x14ac:dyDescent="0.2"/>
    <row r="59927" x14ac:dyDescent="0.2"/>
    <row r="59928" x14ac:dyDescent="0.2"/>
    <row r="59929" x14ac:dyDescent="0.2"/>
    <row r="59930" x14ac:dyDescent="0.2"/>
    <row r="59931" x14ac:dyDescent="0.2"/>
    <row r="59932" x14ac:dyDescent="0.2"/>
    <row r="59933" x14ac:dyDescent="0.2"/>
    <row r="59934" x14ac:dyDescent="0.2"/>
    <row r="59935" x14ac:dyDescent="0.2"/>
    <row r="59936" x14ac:dyDescent="0.2"/>
    <row r="59937" x14ac:dyDescent="0.2"/>
    <row r="59938" x14ac:dyDescent="0.2"/>
    <row r="59939" x14ac:dyDescent="0.2"/>
    <row r="59940" x14ac:dyDescent="0.2"/>
    <row r="59941" x14ac:dyDescent="0.2"/>
    <row r="59942" x14ac:dyDescent="0.2"/>
    <row r="59943" x14ac:dyDescent="0.2"/>
    <row r="59944" x14ac:dyDescent="0.2"/>
    <row r="59945" x14ac:dyDescent="0.2"/>
    <row r="59946" x14ac:dyDescent="0.2"/>
    <row r="59947" x14ac:dyDescent="0.2"/>
    <row r="59948" x14ac:dyDescent="0.2"/>
    <row r="59949" x14ac:dyDescent="0.2"/>
    <row r="59950" x14ac:dyDescent="0.2"/>
    <row r="59951" x14ac:dyDescent="0.2"/>
    <row r="59952" x14ac:dyDescent="0.2"/>
    <row r="59953" x14ac:dyDescent="0.2"/>
    <row r="59954" x14ac:dyDescent="0.2"/>
    <row r="59955" x14ac:dyDescent="0.2"/>
    <row r="59956" x14ac:dyDescent="0.2"/>
    <row r="59957" x14ac:dyDescent="0.2"/>
    <row r="59958" x14ac:dyDescent="0.2"/>
    <row r="59959" x14ac:dyDescent="0.2"/>
    <row r="59960" x14ac:dyDescent="0.2"/>
    <row r="59961" x14ac:dyDescent="0.2"/>
    <row r="59962" x14ac:dyDescent="0.2"/>
    <row r="59963" x14ac:dyDescent="0.2"/>
    <row r="59964" x14ac:dyDescent="0.2"/>
    <row r="59965" x14ac:dyDescent="0.2"/>
    <row r="59966" x14ac:dyDescent="0.2"/>
    <row r="59967" x14ac:dyDescent="0.2"/>
    <row r="59968" x14ac:dyDescent="0.2"/>
    <row r="59969" x14ac:dyDescent="0.2"/>
    <row r="59970" x14ac:dyDescent="0.2"/>
    <row r="59971" x14ac:dyDescent="0.2"/>
    <row r="59972" x14ac:dyDescent="0.2"/>
    <row r="59973" x14ac:dyDescent="0.2"/>
    <row r="59974" x14ac:dyDescent="0.2"/>
    <row r="59975" x14ac:dyDescent="0.2"/>
    <row r="59976" x14ac:dyDescent="0.2"/>
    <row r="59977" x14ac:dyDescent="0.2"/>
    <row r="59978" x14ac:dyDescent="0.2"/>
    <row r="59979" x14ac:dyDescent="0.2"/>
    <row r="59980" x14ac:dyDescent="0.2"/>
    <row r="59981" x14ac:dyDescent="0.2"/>
    <row r="59982" x14ac:dyDescent="0.2"/>
    <row r="59983" x14ac:dyDescent="0.2"/>
    <row r="59984" x14ac:dyDescent="0.2"/>
    <row r="59985" x14ac:dyDescent="0.2"/>
    <row r="59986" x14ac:dyDescent="0.2"/>
    <row r="59987" x14ac:dyDescent="0.2"/>
    <row r="59988" x14ac:dyDescent="0.2"/>
    <row r="59989" x14ac:dyDescent="0.2"/>
    <row r="59990" x14ac:dyDescent="0.2"/>
    <row r="59991" x14ac:dyDescent="0.2"/>
    <row r="59992" x14ac:dyDescent="0.2"/>
    <row r="59993" x14ac:dyDescent="0.2"/>
    <row r="59994" x14ac:dyDescent="0.2"/>
    <row r="59995" x14ac:dyDescent="0.2"/>
    <row r="59996" x14ac:dyDescent="0.2"/>
    <row r="59997" x14ac:dyDescent="0.2"/>
    <row r="59998" x14ac:dyDescent="0.2"/>
    <row r="59999" x14ac:dyDescent="0.2"/>
    <row r="60000" x14ac:dyDescent="0.2"/>
    <row r="60001" x14ac:dyDescent="0.2"/>
    <row r="60002" x14ac:dyDescent="0.2"/>
    <row r="60003" x14ac:dyDescent="0.2"/>
    <row r="60004" x14ac:dyDescent="0.2"/>
    <row r="60005" x14ac:dyDescent="0.2"/>
    <row r="60006" x14ac:dyDescent="0.2"/>
    <row r="60007" x14ac:dyDescent="0.2"/>
    <row r="60008" x14ac:dyDescent="0.2"/>
    <row r="60009" x14ac:dyDescent="0.2"/>
    <row r="60010" x14ac:dyDescent="0.2"/>
    <row r="60011" x14ac:dyDescent="0.2"/>
    <row r="60012" x14ac:dyDescent="0.2"/>
    <row r="60013" x14ac:dyDescent="0.2"/>
    <row r="60014" x14ac:dyDescent="0.2"/>
    <row r="60015" x14ac:dyDescent="0.2"/>
    <row r="60016" x14ac:dyDescent="0.2"/>
    <row r="60017" x14ac:dyDescent="0.2"/>
    <row r="60018" x14ac:dyDescent="0.2"/>
    <row r="60019" x14ac:dyDescent="0.2"/>
    <row r="60020" x14ac:dyDescent="0.2"/>
    <row r="60021" x14ac:dyDescent="0.2"/>
    <row r="60022" x14ac:dyDescent="0.2"/>
    <row r="60023" x14ac:dyDescent="0.2"/>
    <row r="60024" x14ac:dyDescent="0.2"/>
    <row r="60025" x14ac:dyDescent="0.2"/>
    <row r="60026" x14ac:dyDescent="0.2"/>
    <row r="60027" x14ac:dyDescent="0.2"/>
    <row r="60028" x14ac:dyDescent="0.2"/>
    <row r="60029" x14ac:dyDescent="0.2"/>
    <row r="60030" x14ac:dyDescent="0.2"/>
    <row r="60031" x14ac:dyDescent="0.2"/>
    <row r="60032" x14ac:dyDescent="0.2"/>
    <row r="60033" x14ac:dyDescent="0.2"/>
    <row r="60034" x14ac:dyDescent="0.2"/>
    <row r="60035" x14ac:dyDescent="0.2"/>
    <row r="60036" x14ac:dyDescent="0.2"/>
    <row r="60037" x14ac:dyDescent="0.2"/>
    <row r="60038" x14ac:dyDescent="0.2"/>
    <row r="60039" x14ac:dyDescent="0.2"/>
    <row r="60040" x14ac:dyDescent="0.2"/>
    <row r="60041" x14ac:dyDescent="0.2"/>
    <row r="60042" x14ac:dyDescent="0.2"/>
    <row r="60043" x14ac:dyDescent="0.2"/>
    <row r="60044" x14ac:dyDescent="0.2"/>
    <row r="60045" x14ac:dyDescent="0.2"/>
    <row r="60046" x14ac:dyDescent="0.2"/>
    <row r="60047" x14ac:dyDescent="0.2"/>
    <row r="60048" x14ac:dyDescent="0.2"/>
    <row r="60049" x14ac:dyDescent="0.2"/>
    <row r="60050" x14ac:dyDescent="0.2"/>
    <row r="60051" x14ac:dyDescent="0.2"/>
    <row r="60052" x14ac:dyDescent="0.2"/>
    <row r="60053" x14ac:dyDescent="0.2"/>
    <row r="60054" x14ac:dyDescent="0.2"/>
    <row r="60055" x14ac:dyDescent="0.2"/>
    <row r="60056" x14ac:dyDescent="0.2"/>
    <row r="60057" x14ac:dyDescent="0.2"/>
    <row r="60058" x14ac:dyDescent="0.2"/>
    <row r="60059" x14ac:dyDescent="0.2"/>
    <row r="60060" x14ac:dyDescent="0.2"/>
    <row r="60061" x14ac:dyDescent="0.2"/>
    <row r="60062" x14ac:dyDescent="0.2"/>
    <row r="60063" x14ac:dyDescent="0.2"/>
    <row r="60064" x14ac:dyDescent="0.2"/>
    <row r="60065" x14ac:dyDescent="0.2"/>
    <row r="60066" x14ac:dyDescent="0.2"/>
    <row r="60067" x14ac:dyDescent="0.2"/>
    <row r="60068" x14ac:dyDescent="0.2"/>
    <row r="60069" x14ac:dyDescent="0.2"/>
    <row r="60070" x14ac:dyDescent="0.2"/>
    <row r="60071" x14ac:dyDescent="0.2"/>
    <row r="60072" x14ac:dyDescent="0.2"/>
    <row r="60073" x14ac:dyDescent="0.2"/>
    <row r="60074" x14ac:dyDescent="0.2"/>
    <row r="60075" x14ac:dyDescent="0.2"/>
    <row r="60076" x14ac:dyDescent="0.2"/>
    <row r="60077" x14ac:dyDescent="0.2"/>
    <row r="60078" x14ac:dyDescent="0.2"/>
    <row r="60079" x14ac:dyDescent="0.2"/>
    <row r="60080" x14ac:dyDescent="0.2"/>
    <row r="60081" x14ac:dyDescent="0.2"/>
    <row r="60082" x14ac:dyDescent="0.2"/>
    <row r="60083" x14ac:dyDescent="0.2"/>
    <row r="60084" x14ac:dyDescent="0.2"/>
    <row r="60085" x14ac:dyDescent="0.2"/>
    <row r="60086" x14ac:dyDescent="0.2"/>
    <row r="60087" x14ac:dyDescent="0.2"/>
    <row r="60088" x14ac:dyDescent="0.2"/>
    <row r="60089" x14ac:dyDescent="0.2"/>
    <row r="60090" x14ac:dyDescent="0.2"/>
    <row r="60091" x14ac:dyDescent="0.2"/>
    <row r="60092" x14ac:dyDescent="0.2"/>
    <row r="60093" x14ac:dyDescent="0.2"/>
    <row r="60094" x14ac:dyDescent="0.2"/>
    <row r="60095" x14ac:dyDescent="0.2"/>
    <row r="60096" x14ac:dyDescent="0.2"/>
    <row r="60097" x14ac:dyDescent="0.2"/>
    <row r="60098" x14ac:dyDescent="0.2"/>
    <row r="60099" x14ac:dyDescent="0.2"/>
    <row r="60100" x14ac:dyDescent="0.2"/>
    <row r="60101" x14ac:dyDescent="0.2"/>
    <row r="60102" x14ac:dyDescent="0.2"/>
    <row r="60103" x14ac:dyDescent="0.2"/>
    <row r="60104" x14ac:dyDescent="0.2"/>
    <row r="60105" x14ac:dyDescent="0.2"/>
    <row r="60106" x14ac:dyDescent="0.2"/>
    <row r="60107" x14ac:dyDescent="0.2"/>
    <row r="60108" x14ac:dyDescent="0.2"/>
    <row r="60109" x14ac:dyDescent="0.2"/>
    <row r="60110" x14ac:dyDescent="0.2"/>
    <row r="60111" x14ac:dyDescent="0.2"/>
    <row r="60112" x14ac:dyDescent="0.2"/>
    <row r="60113" x14ac:dyDescent="0.2"/>
    <row r="60114" x14ac:dyDescent="0.2"/>
    <row r="60115" x14ac:dyDescent="0.2"/>
    <row r="60116" x14ac:dyDescent="0.2"/>
    <row r="60117" x14ac:dyDescent="0.2"/>
    <row r="60118" x14ac:dyDescent="0.2"/>
    <row r="60119" x14ac:dyDescent="0.2"/>
    <row r="60120" x14ac:dyDescent="0.2"/>
    <row r="60121" x14ac:dyDescent="0.2"/>
    <row r="60122" x14ac:dyDescent="0.2"/>
    <row r="60123" x14ac:dyDescent="0.2"/>
    <row r="60124" x14ac:dyDescent="0.2"/>
    <row r="60125" x14ac:dyDescent="0.2"/>
    <row r="60126" x14ac:dyDescent="0.2"/>
    <row r="60127" x14ac:dyDescent="0.2"/>
    <row r="60128" x14ac:dyDescent="0.2"/>
    <row r="60129" x14ac:dyDescent="0.2"/>
    <row r="60130" x14ac:dyDescent="0.2"/>
    <row r="60131" x14ac:dyDescent="0.2"/>
    <row r="60132" x14ac:dyDescent="0.2"/>
    <row r="60133" x14ac:dyDescent="0.2"/>
    <row r="60134" x14ac:dyDescent="0.2"/>
    <row r="60135" x14ac:dyDescent="0.2"/>
    <row r="60136" x14ac:dyDescent="0.2"/>
    <row r="60137" x14ac:dyDescent="0.2"/>
    <row r="60138" x14ac:dyDescent="0.2"/>
    <row r="60139" x14ac:dyDescent="0.2"/>
    <row r="60140" x14ac:dyDescent="0.2"/>
    <row r="60141" x14ac:dyDescent="0.2"/>
    <row r="60142" x14ac:dyDescent="0.2"/>
    <row r="60143" x14ac:dyDescent="0.2"/>
    <row r="60144" x14ac:dyDescent="0.2"/>
    <row r="60145" x14ac:dyDescent="0.2"/>
    <row r="60146" x14ac:dyDescent="0.2"/>
    <row r="60147" x14ac:dyDescent="0.2"/>
    <row r="60148" x14ac:dyDescent="0.2"/>
    <row r="60149" x14ac:dyDescent="0.2"/>
    <row r="60150" x14ac:dyDescent="0.2"/>
    <row r="60151" x14ac:dyDescent="0.2"/>
    <row r="60152" x14ac:dyDescent="0.2"/>
    <row r="60153" x14ac:dyDescent="0.2"/>
    <row r="60154" x14ac:dyDescent="0.2"/>
    <row r="60155" x14ac:dyDescent="0.2"/>
    <row r="60156" x14ac:dyDescent="0.2"/>
    <row r="60157" x14ac:dyDescent="0.2"/>
    <row r="60158" x14ac:dyDescent="0.2"/>
    <row r="60159" x14ac:dyDescent="0.2"/>
    <row r="60160" x14ac:dyDescent="0.2"/>
    <row r="60161" x14ac:dyDescent="0.2"/>
    <row r="60162" x14ac:dyDescent="0.2"/>
    <row r="60163" x14ac:dyDescent="0.2"/>
    <row r="60164" x14ac:dyDescent="0.2"/>
    <row r="60165" x14ac:dyDescent="0.2"/>
    <row r="60166" x14ac:dyDescent="0.2"/>
    <row r="60167" x14ac:dyDescent="0.2"/>
    <row r="60168" x14ac:dyDescent="0.2"/>
    <row r="60169" x14ac:dyDescent="0.2"/>
    <row r="60170" x14ac:dyDescent="0.2"/>
    <row r="60171" x14ac:dyDescent="0.2"/>
    <row r="60172" x14ac:dyDescent="0.2"/>
    <row r="60173" x14ac:dyDescent="0.2"/>
    <row r="60174" x14ac:dyDescent="0.2"/>
    <row r="60175" x14ac:dyDescent="0.2"/>
    <row r="60176" x14ac:dyDescent="0.2"/>
    <row r="60177" x14ac:dyDescent="0.2"/>
    <row r="60178" x14ac:dyDescent="0.2"/>
    <row r="60179" x14ac:dyDescent="0.2"/>
    <row r="60180" x14ac:dyDescent="0.2"/>
    <row r="60181" x14ac:dyDescent="0.2"/>
    <row r="60182" x14ac:dyDescent="0.2"/>
    <row r="60183" x14ac:dyDescent="0.2"/>
    <row r="60184" x14ac:dyDescent="0.2"/>
    <row r="60185" x14ac:dyDescent="0.2"/>
    <row r="60186" x14ac:dyDescent="0.2"/>
    <row r="60187" x14ac:dyDescent="0.2"/>
    <row r="60188" x14ac:dyDescent="0.2"/>
    <row r="60189" x14ac:dyDescent="0.2"/>
    <row r="60190" x14ac:dyDescent="0.2"/>
    <row r="60191" x14ac:dyDescent="0.2"/>
    <row r="60192" x14ac:dyDescent="0.2"/>
    <row r="60193" x14ac:dyDescent="0.2"/>
    <row r="60194" x14ac:dyDescent="0.2"/>
    <row r="60195" x14ac:dyDescent="0.2"/>
    <row r="60196" x14ac:dyDescent="0.2"/>
    <row r="60197" x14ac:dyDescent="0.2"/>
    <row r="60198" x14ac:dyDescent="0.2"/>
    <row r="60199" x14ac:dyDescent="0.2"/>
    <row r="60200" x14ac:dyDescent="0.2"/>
    <row r="60201" x14ac:dyDescent="0.2"/>
    <row r="60202" x14ac:dyDescent="0.2"/>
    <row r="60203" x14ac:dyDescent="0.2"/>
    <row r="60204" x14ac:dyDescent="0.2"/>
    <row r="60205" x14ac:dyDescent="0.2"/>
    <row r="60206" x14ac:dyDescent="0.2"/>
    <row r="60207" x14ac:dyDescent="0.2"/>
    <row r="60208" x14ac:dyDescent="0.2"/>
    <row r="60209" x14ac:dyDescent="0.2"/>
    <row r="60210" x14ac:dyDescent="0.2"/>
    <row r="60211" x14ac:dyDescent="0.2"/>
    <row r="60212" x14ac:dyDescent="0.2"/>
    <row r="60213" x14ac:dyDescent="0.2"/>
    <row r="60214" x14ac:dyDescent="0.2"/>
    <row r="60215" x14ac:dyDescent="0.2"/>
    <row r="60216" x14ac:dyDescent="0.2"/>
    <row r="60217" x14ac:dyDescent="0.2"/>
    <row r="60218" x14ac:dyDescent="0.2"/>
    <row r="60219" x14ac:dyDescent="0.2"/>
    <row r="60220" x14ac:dyDescent="0.2"/>
    <row r="60221" x14ac:dyDescent="0.2"/>
    <row r="60222" x14ac:dyDescent="0.2"/>
    <row r="60223" x14ac:dyDescent="0.2"/>
    <row r="60224" x14ac:dyDescent="0.2"/>
    <row r="60225" x14ac:dyDescent="0.2"/>
    <row r="60226" x14ac:dyDescent="0.2"/>
    <row r="60227" x14ac:dyDescent="0.2"/>
    <row r="60228" x14ac:dyDescent="0.2"/>
    <row r="60229" x14ac:dyDescent="0.2"/>
    <row r="60230" x14ac:dyDescent="0.2"/>
    <row r="60231" x14ac:dyDescent="0.2"/>
    <row r="60232" x14ac:dyDescent="0.2"/>
    <row r="60233" x14ac:dyDescent="0.2"/>
    <row r="60234" x14ac:dyDescent="0.2"/>
    <row r="60235" x14ac:dyDescent="0.2"/>
    <row r="60236" x14ac:dyDescent="0.2"/>
    <row r="60237" x14ac:dyDescent="0.2"/>
    <row r="60238" x14ac:dyDescent="0.2"/>
    <row r="60239" x14ac:dyDescent="0.2"/>
    <row r="60240" x14ac:dyDescent="0.2"/>
    <row r="60241" x14ac:dyDescent="0.2"/>
    <row r="60242" x14ac:dyDescent="0.2"/>
    <row r="60243" x14ac:dyDescent="0.2"/>
    <row r="60244" x14ac:dyDescent="0.2"/>
    <row r="60245" x14ac:dyDescent="0.2"/>
    <row r="60246" x14ac:dyDescent="0.2"/>
    <row r="60247" x14ac:dyDescent="0.2"/>
    <row r="60248" x14ac:dyDescent="0.2"/>
    <row r="60249" x14ac:dyDescent="0.2"/>
    <row r="60250" x14ac:dyDescent="0.2"/>
    <row r="60251" x14ac:dyDescent="0.2"/>
    <row r="60252" x14ac:dyDescent="0.2"/>
    <row r="60253" x14ac:dyDescent="0.2"/>
    <row r="60254" x14ac:dyDescent="0.2"/>
    <row r="60255" x14ac:dyDescent="0.2"/>
    <row r="60256" x14ac:dyDescent="0.2"/>
    <row r="60257" x14ac:dyDescent="0.2"/>
    <row r="60258" x14ac:dyDescent="0.2"/>
    <row r="60259" x14ac:dyDescent="0.2"/>
    <row r="60260" x14ac:dyDescent="0.2"/>
    <row r="60261" x14ac:dyDescent="0.2"/>
    <row r="60262" x14ac:dyDescent="0.2"/>
    <row r="60263" x14ac:dyDescent="0.2"/>
    <row r="60264" x14ac:dyDescent="0.2"/>
    <row r="60265" x14ac:dyDescent="0.2"/>
    <row r="60266" x14ac:dyDescent="0.2"/>
    <row r="60267" x14ac:dyDescent="0.2"/>
    <row r="60268" x14ac:dyDescent="0.2"/>
    <row r="60269" x14ac:dyDescent="0.2"/>
    <row r="60270" x14ac:dyDescent="0.2"/>
    <row r="60271" x14ac:dyDescent="0.2"/>
    <row r="60272" x14ac:dyDescent="0.2"/>
    <row r="60273" x14ac:dyDescent="0.2"/>
    <row r="60274" x14ac:dyDescent="0.2"/>
    <row r="60275" x14ac:dyDescent="0.2"/>
    <row r="60276" x14ac:dyDescent="0.2"/>
    <row r="60277" x14ac:dyDescent="0.2"/>
    <row r="60278" x14ac:dyDescent="0.2"/>
    <row r="60279" x14ac:dyDescent="0.2"/>
    <row r="60280" x14ac:dyDescent="0.2"/>
    <row r="60281" x14ac:dyDescent="0.2"/>
    <row r="60282" x14ac:dyDescent="0.2"/>
    <row r="60283" x14ac:dyDescent="0.2"/>
    <row r="60284" x14ac:dyDescent="0.2"/>
    <row r="60285" x14ac:dyDescent="0.2"/>
    <row r="60286" x14ac:dyDescent="0.2"/>
    <row r="60287" x14ac:dyDescent="0.2"/>
    <row r="60288" x14ac:dyDescent="0.2"/>
    <row r="60289" x14ac:dyDescent="0.2"/>
    <row r="60290" x14ac:dyDescent="0.2"/>
    <row r="60291" x14ac:dyDescent="0.2"/>
    <row r="60292" x14ac:dyDescent="0.2"/>
    <row r="60293" x14ac:dyDescent="0.2"/>
    <row r="60294" x14ac:dyDescent="0.2"/>
    <row r="60295" x14ac:dyDescent="0.2"/>
    <row r="60296" x14ac:dyDescent="0.2"/>
    <row r="60297" x14ac:dyDescent="0.2"/>
    <row r="60298" x14ac:dyDescent="0.2"/>
    <row r="60299" x14ac:dyDescent="0.2"/>
    <row r="60300" x14ac:dyDescent="0.2"/>
    <row r="60301" x14ac:dyDescent="0.2"/>
    <row r="60302" x14ac:dyDescent="0.2"/>
    <row r="60303" x14ac:dyDescent="0.2"/>
    <row r="60304" x14ac:dyDescent="0.2"/>
    <row r="60305" x14ac:dyDescent="0.2"/>
    <row r="60306" x14ac:dyDescent="0.2"/>
    <row r="60307" x14ac:dyDescent="0.2"/>
    <row r="60308" x14ac:dyDescent="0.2"/>
    <row r="60309" x14ac:dyDescent="0.2"/>
    <row r="60310" x14ac:dyDescent="0.2"/>
    <row r="60311" x14ac:dyDescent="0.2"/>
    <row r="60312" x14ac:dyDescent="0.2"/>
    <row r="60313" x14ac:dyDescent="0.2"/>
    <row r="60314" x14ac:dyDescent="0.2"/>
    <row r="60315" x14ac:dyDescent="0.2"/>
    <row r="60316" x14ac:dyDescent="0.2"/>
    <row r="60317" x14ac:dyDescent="0.2"/>
    <row r="60318" x14ac:dyDescent="0.2"/>
    <row r="60319" x14ac:dyDescent="0.2"/>
    <row r="60320" x14ac:dyDescent="0.2"/>
    <row r="60321" x14ac:dyDescent="0.2"/>
    <row r="60322" x14ac:dyDescent="0.2"/>
    <row r="60323" x14ac:dyDescent="0.2"/>
    <row r="60324" x14ac:dyDescent="0.2"/>
    <row r="60325" x14ac:dyDescent="0.2"/>
    <row r="60326" x14ac:dyDescent="0.2"/>
    <row r="60327" x14ac:dyDescent="0.2"/>
    <row r="60328" x14ac:dyDescent="0.2"/>
    <row r="60329" x14ac:dyDescent="0.2"/>
    <row r="60330" x14ac:dyDescent="0.2"/>
    <row r="60331" x14ac:dyDescent="0.2"/>
    <row r="60332" x14ac:dyDescent="0.2"/>
    <row r="60333" x14ac:dyDescent="0.2"/>
    <row r="60334" x14ac:dyDescent="0.2"/>
    <row r="60335" x14ac:dyDescent="0.2"/>
    <row r="60336" x14ac:dyDescent="0.2"/>
    <row r="60337" x14ac:dyDescent="0.2"/>
    <row r="60338" x14ac:dyDescent="0.2"/>
    <row r="60339" x14ac:dyDescent="0.2"/>
    <row r="60340" x14ac:dyDescent="0.2"/>
    <row r="60341" x14ac:dyDescent="0.2"/>
    <row r="60342" x14ac:dyDescent="0.2"/>
    <row r="60343" x14ac:dyDescent="0.2"/>
    <row r="60344" x14ac:dyDescent="0.2"/>
    <row r="60345" x14ac:dyDescent="0.2"/>
    <row r="60346" x14ac:dyDescent="0.2"/>
    <row r="60347" x14ac:dyDescent="0.2"/>
    <row r="60348" x14ac:dyDescent="0.2"/>
    <row r="60349" x14ac:dyDescent="0.2"/>
    <row r="60350" x14ac:dyDescent="0.2"/>
    <row r="60351" x14ac:dyDescent="0.2"/>
    <row r="60352" x14ac:dyDescent="0.2"/>
    <row r="60353" x14ac:dyDescent="0.2"/>
    <row r="60354" x14ac:dyDescent="0.2"/>
    <row r="60355" x14ac:dyDescent="0.2"/>
    <row r="60356" x14ac:dyDescent="0.2"/>
    <row r="60357" x14ac:dyDescent="0.2"/>
    <row r="60358" x14ac:dyDescent="0.2"/>
    <row r="60359" x14ac:dyDescent="0.2"/>
    <row r="60360" x14ac:dyDescent="0.2"/>
    <row r="60361" x14ac:dyDescent="0.2"/>
    <row r="60362" x14ac:dyDescent="0.2"/>
    <row r="60363" x14ac:dyDescent="0.2"/>
    <row r="60364" x14ac:dyDescent="0.2"/>
    <row r="60365" x14ac:dyDescent="0.2"/>
    <row r="60366" x14ac:dyDescent="0.2"/>
    <row r="60367" x14ac:dyDescent="0.2"/>
    <row r="60368" x14ac:dyDescent="0.2"/>
    <row r="60369" x14ac:dyDescent="0.2"/>
    <row r="60370" x14ac:dyDescent="0.2"/>
    <row r="60371" x14ac:dyDescent="0.2"/>
    <row r="60372" x14ac:dyDescent="0.2"/>
    <row r="60373" x14ac:dyDescent="0.2"/>
    <row r="60374" x14ac:dyDescent="0.2"/>
    <row r="60375" x14ac:dyDescent="0.2"/>
    <row r="60376" x14ac:dyDescent="0.2"/>
    <row r="60377" x14ac:dyDescent="0.2"/>
    <row r="60378" x14ac:dyDescent="0.2"/>
    <row r="60379" x14ac:dyDescent="0.2"/>
    <row r="60380" x14ac:dyDescent="0.2"/>
    <row r="60381" x14ac:dyDescent="0.2"/>
    <row r="60382" x14ac:dyDescent="0.2"/>
    <row r="60383" x14ac:dyDescent="0.2"/>
    <row r="60384" x14ac:dyDescent="0.2"/>
    <row r="60385" x14ac:dyDescent="0.2"/>
    <row r="60386" x14ac:dyDescent="0.2"/>
    <row r="60387" x14ac:dyDescent="0.2"/>
    <row r="60388" x14ac:dyDescent="0.2"/>
    <row r="60389" x14ac:dyDescent="0.2"/>
    <row r="60390" x14ac:dyDescent="0.2"/>
    <row r="60391" x14ac:dyDescent="0.2"/>
    <row r="60392" x14ac:dyDescent="0.2"/>
    <row r="60393" x14ac:dyDescent="0.2"/>
    <row r="60394" x14ac:dyDescent="0.2"/>
    <row r="60395" x14ac:dyDescent="0.2"/>
    <row r="60396" x14ac:dyDescent="0.2"/>
    <row r="60397" x14ac:dyDescent="0.2"/>
    <row r="60398" x14ac:dyDescent="0.2"/>
    <row r="60399" x14ac:dyDescent="0.2"/>
    <row r="60400" x14ac:dyDescent="0.2"/>
    <row r="60401" x14ac:dyDescent="0.2"/>
    <row r="60402" x14ac:dyDescent="0.2"/>
    <row r="60403" x14ac:dyDescent="0.2"/>
    <row r="60404" x14ac:dyDescent="0.2"/>
    <row r="60405" x14ac:dyDescent="0.2"/>
    <row r="60406" x14ac:dyDescent="0.2"/>
    <row r="60407" x14ac:dyDescent="0.2"/>
    <row r="60408" x14ac:dyDescent="0.2"/>
    <row r="60409" x14ac:dyDescent="0.2"/>
    <row r="60410" x14ac:dyDescent="0.2"/>
    <row r="60411" x14ac:dyDescent="0.2"/>
    <row r="60412" x14ac:dyDescent="0.2"/>
    <row r="60413" x14ac:dyDescent="0.2"/>
    <row r="60414" x14ac:dyDescent="0.2"/>
    <row r="60415" x14ac:dyDescent="0.2"/>
    <row r="60416" x14ac:dyDescent="0.2"/>
    <row r="60417" x14ac:dyDescent="0.2"/>
    <row r="60418" x14ac:dyDescent="0.2"/>
    <row r="60419" x14ac:dyDescent="0.2"/>
    <row r="60420" x14ac:dyDescent="0.2"/>
    <row r="60421" x14ac:dyDescent="0.2"/>
    <row r="60422" x14ac:dyDescent="0.2"/>
    <row r="60423" x14ac:dyDescent="0.2"/>
    <row r="60424" x14ac:dyDescent="0.2"/>
    <row r="60425" x14ac:dyDescent="0.2"/>
    <row r="60426" x14ac:dyDescent="0.2"/>
    <row r="60427" x14ac:dyDescent="0.2"/>
    <row r="60428" x14ac:dyDescent="0.2"/>
    <row r="60429" x14ac:dyDescent="0.2"/>
    <row r="60430" x14ac:dyDescent="0.2"/>
    <row r="60431" x14ac:dyDescent="0.2"/>
    <row r="60432" x14ac:dyDescent="0.2"/>
    <row r="60433" x14ac:dyDescent="0.2"/>
    <row r="60434" x14ac:dyDescent="0.2"/>
    <row r="60435" x14ac:dyDescent="0.2"/>
    <row r="60436" x14ac:dyDescent="0.2"/>
    <row r="60437" x14ac:dyDescent="0.2"/>
    <row r="60438" x14ac:dyDescent="0.2"/>
    <row r="60439" x14ac:dyDescent="0.2"/>
    <row r="60440" x14ac:dyDescent="0.2"/>
    <row r="60441" x14ac:dyDescent="0.2"/>
    <row r="60442" x14ac:dyDescent="0.2"/>
    <row r="60443" x14ac:dyDescent="0.2"/>
    <row r="60444" x14ac:dyDescent="0.2"/>
    <row r="60445" x14ac:dyDescent="0.2"/>
    <row r="60446" x14ac:dyDescent="0.2"/>
    <row r="60447" x14ac:dyDescent="0.2"/>
    <row r="60448" x14ac:dyDescent="0.2"/>
    <row r="60449" x14ac:dyDescent="0.2"/>
    <row r="60450" x14ac:dyDescent="0.2"/>
    <row r="60451" x14ac:dyDescent="0.2"/>
    <row r="60452" x14ac:dyDescent="0.2"/>
    <row r="60453" x14ac:dyDescent="0.2"/>
    <row r="60454" x14ac:dyDescent="0.2"/>
    <row r="60455" x14ac:dyDescent="0.2"/>
    <row r="60456" x14ac:dyDescent="0.2"/>
    <row r="60457" x14ac:dyDescent="0.2"/>
    <row r="60458" x14ac:dyDescent="0.2"/>
    <row r="60459" x14ac:dyDescent="0.2"/>
    <row r="60460" x14ac:dyDescent="0.2"/>
    <row r="60461" x14ac:dyDescent="0.2"/>
    <row r="60462" x14ac:dyDescent="0.2"/>
    <row r="60463" x14ac:dyDescent="0.2"/>
    <row r="60464" x14ac:dyDescent="0.2"/>
    <row r="60465" x14ac:dyDescent="0.2"/>
    <row r="60466" x14ac:dyDescent="0.2"/>
    <row r="60467" x14ac:dyDescent="0.2"/>
    <row r="60468" x14ac:dyDescent="0.2"/>
    <row r="60469" x14ac:dyDescent="0.2"/>
    <row r="60470" x14ac:dyDescent="0.2"/>
    <row r="60471" x14ac:dyDescent="0.2"/>
    <row r="60472" x14ac:dyDescent="0.2"/>
    <row r="60473" x14ac:dyDescent="0.2"/>
    <row r="60474" x14ac:dyDescent="0.2"/>
    <row r="60475" x14ac:dyDescent="0.2"/>
    <row r="60476" x14ac:dyDescent="0.2"/>
    <row r="60477" x14ac:dyDescent="0.2"/>
    <row r="60478" x14ac:dyDescent="0.2"/>
    <row r="60479" x14ac:dyDescent="0.2"/>
    <row r="60480" x14ac:dyDescent="0.2"/>
    <row r="60481" x14ac:dyDescent="0.2"/>
    <row r="60482" x14ac:dyDescent="0.2"/>
    <row r="60483" x14ac:dyDescent="0.2"/>
    <row r="60484" x14ac:dyDescent="0.2"/>
    <row r="60485" x14ac:dyDescent="0.2"/>
    <row r="60486" x14ac:dyDescent="0.2"/>
    <row r="60487" x14ac:dyDescent="0.2"/>
    <row r="60488" x14ac:dyDescent="0.2"/>
    <row r="60489" x14ac:dyDescent="0.2"/>
    <row r="60490" x14ac:dyDescent="0.2"/>
    <row r="60491" x14ac:dyDescent="0.2"/>
    <row r="60492" x14ac:dyDescent="0.2"/>
    <row r="60493" x14ac:dyDescent="0.2"/>
    <row r="60494" x14ac:dyDescent="0.2"/>
    <row r="60495" x14ac:dyDescent="0.2"/>
    <row r="60496" x14ac:dyDescent="0.2"/>
    <row r="60497" x14ac:dyDescent="0.2"/>
    <row r="60498" x14ac:dyDescent="0.2"/>
    <row r="60499" x14ac:dyDescent="0.2"/>
    <row r="60500" x14ac:dyDescent="0.2"/>
    <row r="60501" x14ac:dyDescent="0.2"/>
    <row r="60502" x14ac:dyDescent="0.2"/>
    <row r="60503" x14ac:dyDescent="0.2"/>
    <row r="60504" x14ac:dyDescent="0.2"/>
    <row r="60505" x14ac:dyDescent="0.2"/>
    <row r="60506" x14ac:dyDescent="0.2"/>
    <row r="60507" x14ac:dyDescent="0.2"/>
    <row r="60508" x14ac:dyDescent="0.2"/>
    <row r="60509" x14ac:dyDescent="0.2"/>
    <row r="60510" x14ac:dyDescent="0.2"/>
    <row r="60511" x14ac:dyDescent="0.2"/>
    <row r="60512" x14ac:dyDescent="0.2"/>
    <row r="60513" x14ac:dyDescent="0.2"/>
    <row r="60514" x14ac:dyDescent="0.2"/>
    <row r="60515" x14ac:dyDescent="0.2"/>
    <row r="60516" x14ac:dyDescent="0.2"/>
    <row r="60517" x14ac:dyDescent="0.2"/>
    <row r="60518" x14ac:dyDescent="0.2"/>
    <row r="60519" x14ac:dyDescent="0.2"/>
    <row r="60520" x14ac:dyDescent="0.2"/>
    <row r="60521" x14ac:dyDescent="0.2"/>
    <row r="60522" x14ac:dyDescent="0.2"/>
    <row r="60523" x14ac:dyDescent="0.2"/>
    <row r="60524" x14ac:dyDescent="0.2"/>
    <row r="60525" x14ac:dyDescent="0.2"/>
    <row r="60526" x14ac:dyDescent="0.2"/>
    <row r="60527" x14ac:dyDescent="0.2"/>
    <row r="60528" x14ac:dyDescent="0.2"/>
    <row r="60529" x14ac:dyDescent="0.2"/>
    <row r="60530" x14ac:dyDescent="0.2"/>
    <row r="60531" x14ac:dyDescent="0.2"/>
    <row r="60532" x14ac:dyDescent="0.2"/>
    <row r="60533" x14ac:dyDescent="0.2"/>
    <row r="60534" x14ac:dyDescent="0.2"/>
    <row r="60535" x14ac:dyDescent="0.2"/>
    <row r="60536" x14ac:dyDescent="0.2"/>
    <row r="60537" x14ac:dyDescent="0.2"/>
    <row r="60538" x14ac:dyDescent="0.2"/>
    <row r="60539" x14ac:dyDescent="0.2"/>
    <row r="60540" x14ac:dyDescent="0.2"/>
    <row r="60541" x14ac:dyDescent="0.2"/>
    <row r="60542" x14ac:dyDescent="0.2"/>
    <row r="60543" x14ac:dyDescent="0.2"/>
    <row r="60544" x14ac:dyDescent="0.2"/>
    <row r="60545" x14ac:dyDescent="0.2"/>
    <row r="60546" x14ac:dyDescent="0.2"/>
    <row r="60547" x14ac:dyDescent="0.2"/>
    <row r="60548" x14ac:dyDescent="0.2"/>
    <row r="60549" x14ac:dyDescent="0.2"/>
    <row r="60550" x14ac:dyDescent="0.2"/>
    <row r="60551" x14ac:dyDescent="0.2"/>
    <row r="60552" x14ac:dyDescent="0.2"/>
    <row r="60553" x14ac:dyDescent="0.2"/>
    <row r="60554" x14ac:dyDescent="0.2"/>
    <row r="60555" x14ac:dyDescent="0.2"/>
    <row r="60556" x14ac:dyDescent="0.2"/>
    <row r="60557" x14ac:dyDescent="0.2"/>
    <row r="60558" x14ac:dyDescent="0.2"/>
    <row r="60559" x14ac:dyDescent="0.2"/>
    <row r="60560" x14ac:dyDescent="0.2"/>
    <row r="60561" x14ac:dyDescent="0.2"/>
    <row r="60562" x14ac:dyDescent="0.2"/>
    <row r="60563" x14ac:dyDescent="0.2"/>
    <row r="60564" x14ac:dyDescent="0.2"/>
    <row r="60565" x14ac:dyDescent="0.2"/>
    <row r="60566" x14ac:dyDescent="0.2"/>
    <row r="60567" x14ac:dyDescent="0.2"/>
    <row r="60568" x14ac:dyDescent="0.2"/>
    <row r="60569" x14ac:dyDescent="0.2"/>
    <row r="60570" x14ac:dyDescent="0.2"/>
    <row r="60571" x14ac:dyDescent="0.2"/>
    <row r="60572" x14ac:dyDescent="0.2"/>
    <row r="60573" x14ac:dyDescent="0.2"/>
    <row r="60574" x14ac:dyDescent="0.2"/>
    <row r="60575" x14ac:dyDescent="0.2"/>
    <row r="60576" x14ac:dyDescent="0.2"/>
    <row r="60577" x14ac:dyDescent="0.2"/>
    <row r="60578" x14ac:dyDescent="0.2"/>
    <row r="60579" x14ac:dyDescent="0.2"/>
    <row r="60580" x14ac:dyDescent="0.2"/>
    <row r="60581" x14ac:dyDescent="0.2"/>
    <row r="60582" x14ac:dyDescent="0.2"/>
    <row r="60583" x14ac:dyDescent="0.2"/>
    <row r="60584" x14ac:dyDescent="0.2"/>
    <row r="60585" x14ac:dyDescent="0.2"/>
    <row r="60586" x14ac:dyDescent="0.2"/>
    <row r="60587" x14ac:dyDescent="0.2"/>
    <row r="60588" x14ac:dyDescent="0.2"/>
    <row r="60589" x14ac:dyDescent="0.2"/>
    <row r="60590" x14ac:dyDescent="0.2"/>
    <row r="60591" x14ac:dyDescent="0.2"/>
    <row r="60592" x14ac:dyDescent="0.2"/>
    <row r="60593" x14ac:dyDescent="0.2"/>
    <row r="60594" x14ac:dyDescent="0.2"/>
    <row r="60595" x14ac:dyDescent="0.2"/>
    <row r="60596" x14ac:dyDescent="0.2"/>
    <row r="60597" x14ac:dyDescent="0.2"/>
    <row r="60598" x14ac:dyDescent="0.2"/>
    <row r="60599" x14ac:dyDescent="0.2"/>
    <row r="60600" x14ac:dyDescent="0.2"/>
    <row r="60601" x14ac:dyDescent="0.2"/>
    <row r="60602" x14ac:dyDescent="0.2"/>
    <row r="60603" x14ac:dyDescent="0.2"/>
    <row r="60604" x14ac:dyDescent="0.2"/>
    <row r="60605" x14ac:dyDescent="0.2"/>
    <row r="60606" x14ac:dyDescent="0.2"/>
    <row r="60607" x14ac:dyDescent="0.2"/>
    <row r="60608" x14ac:dyDescent="0.2"/>
    <row r="60609" x14ac:dyDescent="0.2"/>
    <row r="60610" x14ac:dyDescent="0.2"/>
    <row r="60611" x14ac:dyDescent="0.2"/>
    <row r="60612" x14ac:dyDescent="0.2"/>
    <row r="60613" x14ac:dyDescent="0.2"/>
    <row r="60614" x14ac:dyDescent="0.2"/>
    <row r="60615" x14ac:dyDescent="0.2"/>
    <row r="60616" x14ac:dyDescent="0.2"/>
    <row r="60617" x14ac:dyDescent="0.2"/>
    <row r="60618" x14ac:dyDescent="0.2"/>
    <row r="60619" x14ac:dyDescent="0.2"/>
    <row r="60620" x14ac:dyDescent="0.2"/>
    <row r="60621" x14ac:dyDescent="0.2"/>
    <row r="60622" x14ac:dyDescent="0.2"/>
    <row r="60623" x14ac:dyDescent="0.2"/>
    <row r="60624" x14ac:dyDescent="0.2"/>
    <row r="60625" x14ac:dyDescent="0.2"/>
    <row r="60626" x14ac:dyDescent="0.2"/>
    <row r="60627" x14ac:dyDescent="0.2"/>
    <row r="60628" x14ac:dyDescent="0.2"/>
    <row r="60629" x14ac:dyDescent="0.2"/>
    <row r="60630" x14ac:dyDescent="0.2"/>
    <row r="60631" x14ac:dyDescent="0.2"/>
    <row r="60632" x14ac:dyDescent="0.2"/>
    <row r="60633" x14ac:dyDescent="0.2"/>
    <row r="60634" x14ac:dyDescent="0.2"/>
    <row r="60635" x14ac:dyDescent="0.2"/>
    <row r="60636" x14ac:dyDescent="0.2"/>
    <row r="60637" x14ac:dyDescent="0.2"/>
    <row r="60638" x14ac:dyDescent="0.2"/>
    <row r="60639" x14ac:dyDescent="0.2"/>
    <row r="60640" x14ac:dyDescent="0.2"/>
    <row r="60641" x14ac:dyDescent="0.2"/>
    <row r="60642" x14ac:dyDescent="0.2"/>
    <row r="60643" x14ac:dyDescent="0.2"/>
    <row r="60644" x14ac:dyDescent="0.2"/>
    <row r="60645" x14ac:dyDescent="0.2"/>
    <row r="60646" x14ac:dyDescent="0.2"/>
    <row r="60647" x14ac:dyDescent="0.2"/>
    <row r="60648" x14ac:dyDescent="0.2"/>
    <row r="60649" x14ac:dyDescent="0.2"/>
    <row r="60650" x14ac:dyDescent="0.2"/>
    <row r="60651" x14ac:dyDescent="0.2"/>
    <row r="60652" x14ac:dyDescent="0.2"/>
    <row r="60653" x14ac:dyDescent="0.2"/>
    <row r="60654" x14ac:dyDescent="0.2"/>
    <row r="60655" x14ac:dyDescent="0.2"/>
    <row r="60656" x14ac:dyDescent="0.2"/>
    <row r="60657" x14ac:dyDescent="0.2"/>
    <row r="60658" x14ac:dyDescent="0.2"/>
    <row r="60659" x14ac:dyDescent="0.2"/>
    <row r="60660" x14ac:dyDescent="0.2"/>
    <row r="60661" x14ac:dyDescent="0.2"/>
    <row r="60662" x14ac:dyDescent="0.2"/>
    <row r="60663" x14ac:dyDescent="0.2"/>
    <row r="60664" x14ac:dyDescent="0.2"/>
    <row r="60665" x14ac:dyDescent="0.2"/>
    <row r="60666" x14ac:dyDescent="0.2"/>
    <row r="60667" x14ac:dyDescent="0.2"/>
    <row r="60668" x14ac:dyDescent="0.2"/>
    <row r="60669" x14ac:dyDescent="0.2"/>
    <row r="60670" x14ac:dyDescent="0.2"/>
    <row r="60671" x14ac:dyDescent="0.2"/>
    <row r="60672" x14ac:dyDescent="0.2"/>
    <row r="60673" x14ac:dyDescent="0.2"/>
    <row r="60674" x14ac:dyDescent="0.2"/>
    <row r="60675" x14ac:dyDescent="0.2"/>
    <row r="60676" x14ac:dyDescent="0.2"/>
    <row r="60677" x14ac:dyDescent="0.2"/>
    <row r="60678" x14ac:dyDescent="0.2"/>
    <row r="60679" x14ac:dyDescent="0.2"/>
    <row r="60680" x14ac:dyDescent="0.2"/>
    <row r="60681" x14ac:dyDescent="0.2"/>
    <row r="60682" x14ac:dyDescent="0.2"/>
    <row r="60683" x14ac:dyDescent="0.2"/>
    <row r="60684" x14ac:dyDescent="0.2"/>
    <row r="60685" x14ac:dyDescent="0.2"/>
    <row r="60686" x14ac:dyDescent="0.2"/>
    <row r="60687" x14ac:dyDescent="0.2"/>
    <row r="60688" x14ac:dyDescent="0.2"/>
    <row r="60689" x14ac:dyDescent="0.2"/>
    <row r="60690" x14ac:dyDescent="0.2"/>
    <row r="60691" x14ac:dyDescent="0.2"/>
    <row r="60692" x14ac:dyDescent="0.2"/>
    <row r="60693" x14ac:dyDescent="0.2"/>
    <row r="60694" x14ac:dyDescent="0.2"/>
    <row r="60695" x14ac:dyDescent="0.2"/>
    <row r="60696" x14ac:dyDescent="0.2"/>
    <row r="60697" x14ac:dyDescent="0.2"/>
    <row r="60698" x14ac:dyDescent="0.2"/>
    <row r="60699" x14ac:dyDescent="0.2"/>
    <row r="60700" x14ac:dyDescent="0.2"/>
    <row r="60701" x14ac:dyDescent="0.2"/>
    <row r="60702" x14ac:dyDescent="0.2"/>
    <row r="60703" x14ac:dyDescent="0.2"/>
    <row r="60704" x14ac:dyDescent="0.2"/>
    <row r="60705" x14ac:dyDescent="0.2"/>
    <row r="60706" x14ac:dyDescent="0.2"/>
    <row r="60707" x14ac:dyDescent="0.2"/>
    <row r="60708" x14ac:dyDescent="0.2"/>
    <row r="60709" x14ac:dyDescent="0.2"/>
    <row r="60710" x14ac:dyDescent="0.2"/>
    <row r="60711" x14ac:dyDescent="0.2"/>
    <row r="60712" x14ac:dyDescent="0.2"/>
    <row r="60713" x14ac:dyDescent="0.2"/>
    <row r="60714" x14ac:dyDescent="0.2"/>
    <row r="60715" x14ac:dyDescent="0.2"/>
    <row r="60716" x14ac:dyDescent="0.2"/>
    <row r="60717" x14ac:dyDescent="0.2"/>
    <row r="60718" x14ac:dyDescent="0.2"/>
    <row r="60719" x14ac:dyDescent="0.2"/>
    <row r="60720" x14ac:dyDescent="0.2"/>
    <row r="60721" x14ac:dyDescent="0.2"/>
    <row r="60722" x14ac:dyDescent="0.2"/>
    <row r="60723" x14ac:dyDescent="0.2"/>
    <row r="60724" x14ac:dyDescent="0.2"/>
    <row r="60725" x14ac:dyDescent="0.2"/>
    <row r="60726" x14ac:dyDescent="0.2"/>
    <row r="60727" x14ac:dyDescent="0.2"/>
    <row r="60728" x14ac:dyDescent="0.2"/>
    <row r="60729" x14ac:dyDescent="0.2"/>
    <row r="60730" x14ac:dyDescent="0.2"/>
    <row r="60731" x14ac:dyDescent="0.2"/>
    <row r="60732" x14ac:dyDescent="0.2"/>
    <row r="60733" x14ac:dyDescent="0.2"/>
    <row r="60734" x14ac:dyDescent="0.2"/>
    <row r="60735" x14ac:dyDescent="0.2"/>
    <row r="60736" x14ac:dyDescent="0.2"/>
    <row r="60737" x14ac:dyDescent="0.2"/>
    <row r="60738" x14ac:dyDescent="0.2"/>
    <row r="60739" x14ac:dyDescent="0.2"/>
    <row r="60740" x14ac:dyDescent="0.2"/>
    <row r="60741" x14ac:dyDescent="0.2"/>
    <row r="60742" x14ac:dyDescent="0.2"/>
    <row r="60743" x14ac:dyDescent="0.2"/>
    <row r="60744" x14ac:dyDescent="0.2"/>
    <row r="60745" x14ac:dyDescent="0.2"/>
    <row r="60746" x14ac:dyDescent="0.2"/>
    <row r="60747" x14ac:dyDescent="0.2"/>
    <row r="60748" x14ac:dyDescent="0.2"/>
    <row r="60749" x14ac:dyDescent="0.2"/>
    <row r="60750" x14ac:dyDescent="0.2"/>
    <row r="60751" x14ac:dyDescent="0.2"/>
    <row r="60752" x14ac:dyDescent="0.2"/>
    <row r="60753" x14ac:dyDescent="0.2"/>
    <row r="60754" x14ac:dyDescent="0.2"/>
    <row r="60755" x14ac:dyDescent="0.2"/>
    <row r="60756" x14ac:dyDescent="0.2"/>
    <row r="60757" x14ac:dyDescent="0.2"/>
    <row r="60758" x14ac:dyDescent="0.2"/>
    <row r="60759" x14ac:dyDescent="0.2"/>
    <row r="60760" x14ac:dyDescent="0.2"/>
    <row r="60761" x14ac:dyDescent="0.2"/>
    <row r="60762" x14ac:dyDescent="0.2"/>
    <row r="60763" x14ac:dyDescent="0.2"/>
    <row r="60764" x14ac:dyDescent="0.2"/>
    <row r="60765" x14ac:dyDescent="0.2"/>
    <row r="60766" x14ac:dyDescent="0.2"/>
    <row r="60767" x14ac:dyDescent="0.2"/>
    <row r="60768" x14ac:dyDescent="0.2"/>
    <row r="60769" x14ac:dyDescent="0.2"/>
    <row r="60770" x14ac:dyDescent="0.2"/>
    <row r="60771" x14ac:dyDescent="0.2"/>
    <row r="60772" x14ac:dyDescent="0.2"/>
    <row r="60773" x14ac:dyDescent="0.2"/>
    <row r="60774" x14ac:dyDescent="0.2"/>
    <row r="60775" x14ac:dyDescent="0.2"/>
    <row r="60776" x14ac:dyDescent="0.2"/>
    <row r="60777" x14ac:dyDescent="0.2"/>
    <row r="60778" x14ac:dyDescent="0.2"/>
    <row r="60779" x14ac:dyDescent="0.2"/>
    <row r="60780" x14ac:dyDescent="0.2"/>
    <row r="60781" x14ac:dyDescent="0.2"/>
    <row r="60782" x14ac:dyDescent="0.2"/>
    <row r="60783" x14ac:dyDescent="0.2"/>
    <row r="60784" x14ac:dyDescent="0.2"/>
    <row r="60785" x14ac:dyDescent="0.2"/>
    <row r="60786" x14ac:dyDescent="0.2"/>
    <row r="60787" x14ac:dyDescent="0.2"/>
    <row r="60788" x14ac:dyDescent="0.2"/>
    <row r="60789" x14ac:dyDescent="0.2"/>
    <row r="60790" x14ac:dyDescent="0.2"/>
    <row r="60791" x14ac:dyDescent="0.2"/>
    <row r="60792" x14ac:dyDescent="0.2"/>
    <row r="60793" x14ac:dyDescent="0.2"/>
    <row r="60794" x14ac:dyDescent="0.2"/>
    <row r="60795" x14ac:dyDescent="0.2"/>
    <row r="60796" x14ac:dyDescent="0.2"/>
    <row r="60797" x14ac:dyDescent="0.2"/>
    <row r="60798" x14ac:dyDescent="0.2"/>
    <row r="60799" x14ac:dyDescent="0.2"/>
    <row r="60800" x14ac:dyDescent="0.2"/>
    <row r="60801" x14ac:dyDescent="0.2"/>
    <row r="60802" x14ac:dyDescent="0.2"/>
    <row r="60803" x14ac:dyDescent="0.2"/>
    <row r="60804" x14ac:dyDescent="0.2"/>
    <row r="60805" x14ac:dyDescent="0.2"/>
    <row r="60806" x14ac:dyDescent="0.2"/>
    <row r="60807" x14ac:dyDescent="0.2"/>
    <row r="60808" x14ac:dyDescent="0.2"/>
    <row r="60809" x14ac:dyDescent="0.2"/>
    <row r="60810" x14ac:dyDescent="0.2"/>
    <row r="60811" x14ac:dyDescent="0.2"/>
    <row r="60812" x14ac:dyDescent="0.2"/>
    <row r="60813" x14ac:dyDescent="0.2"/>
    <row r="60814" x14ac:dyDescent="0.2"/>
    <row r="60815" x14ac:dyDescent="0.2"/>
    <row r="60816" x14ac:dyDescent="0.2"/>
    <row r="60817" x14ac:dyDescent="0.2"/>
    <row r="60818" x14ac:dyDescent="0.2"/>
    <row r="60819" x14ac:dyDescent="0.2"/>
    <row r="60820" x14ac:dyDescent="0.2"/>
    <row r="60821" x14ac:dyDescent="0.2"/>
    <row r="60822" x14ac:dyDescent="0.2"/>
    <row r="60823" x14ac:dyDescent="0.2"/>
    <row r="60824" x14ac:dyDescent="0.2"/>
    <row r="60825" x14ac:dyDescent="0.2"/>
    <row r="60826" x14ac:dyDescent="0.2"/>
    <row r="60827" x14ac:dyDescent="0.2"/>
    <row r="60828" x14ac:dyDescent="0.2"/>
    <row r="60829" x14ac:dyDescent="0.2"/>
    <row r="60830" x14ac:dyDescent="0.2"/>
    <row r="60831" x14ac:dyDescent="0.2"/>
    <row r="60832" x14ac:dyDescent="0.2"/>
    <row r="60833" x14ac:dyDescent="0.2"/>
    <row r="60834" x14ac:dyDescent="0.2"/>
    <row r="60835" x14ac:dyDescent="0.2"/>
    <row r="60836" x14ac:dyDescent="0.2"/>
    <row r="60837" x14ac:dyDescent="0.2"/>
    <row r="60838" x14ac:dyDescent="0.2"/>
    <row r="60839" x14ac:dyDescent="0.2"/>
    <row r="60840" x14ac:dyDescent="0.2"/>
    <row r="60841" x14ac:dyDescent="0.2"/>
    <row r="60842" x14ac:dyDescent="0.2"/>
    <row r="60843" x14ac:dyDescent="0.2"/>
    <row r="60844" x14ac:dyDescent="0.2"/>
    <row r="60845" x14ac:dyDescent="0.2"/>
    <row r="60846" x14ac:dyDescent="0.2"/>
    <row r="60847" x14ac:dyDescent="0.2"/>
    <row r="60848" x14ac:dyDescent="0.2"/>
    <row r="60849" x14ac:dyDescent="0.2"/>
    <row r="60850" x14ac:dyDescent="0.2"/>
    <row r="60851" x14ac:dyDescent="0.2"/>
    <row r="60852" x14ac:dyDescent="0.2"/>
    <row r="60853" x14ac:dyDescent="0.2"/>
    <row r="60854" x14ac:dyDescent="0.2"/>
    <row r="60855" x14ac:dyDescent="0.2"/>
    <row r="60856" x14ac:dyDescent="0.2"/>
    <row r="60857" x14ac:dyDescent="0.2"/>
    <row r="60858" x14ac:dyDescent="0.2"/>
    <row r="60859" x14ac:dyDescent="0.2"/>
    <row r="60860" x14ac:dyDescent="0.2"/>
    <row r="60861" x14ac:dyDescent="0.2"/>
    <row r="60862" x14ac:dyDescent="0.2"/>
    <row r="60863" x14ac:dyDescent="0.2"/>
    <row r="60864" x14ac:dyDescent="0.2"/>
    <row r="60865" x14ac:dyDescent="0.2"/>
    <row r="60866" x14ac:dyDescent="0.2"/>
    <row r="60867" x14ac:dyDescent="0.2"/>
    <row r="60868" x14ac:dyDescent="0.2"/>
    <row r="60869" x14ac:dyDescent="0.2"/>
    <row r="60870" x14ac:dyDescent="0.2"/>
    <row r="60871" x14ac:dyDescent="0.2"/>
    <row r="60872" x14ac:dyDescent="0.2"/>
    <row r="60873" x14ac:dyDescent="0.2"/>
    <row r="60874" x14ac:dyDescent="0.2"/>
    <row r="60875" x14ac:dyDescent="0.2"/>
    <row r="60876" x14ac:dyDescent="0.2"/>
    <row r="60877" x14ac:dyDescent="0.2"/>
    <row r="60878" x14ac:dyDescent="0.2"/>
    <row r="60879" x14ac:dyDescent="0.2"/>
    <row r="60880" x14ac:dyDescent="0.2"/>
    <row r="60881" x14ac:dyDescent="0.2"/>
    <row r="60882" x14ac:dyDescent="0.2"/>
    <row r="60883" x14ac:dyDescent="0.2"/>
    <row r="60884" x14ac:dyDescent="0.2"/>
    <row r="60885" x14ac:dyDescent="0.2"/>
    <row r="60886" x14ac:dyDescent="0.2"/>
    <row r="60887" x14ac:dyDescent="0.2"/>
    <row r="60888" x14ac:dyDescent="0.2"/>
    <row r="60889" x14ac:dyDescent="0.2"/>
    <row r="60890" x14ac:dyDescent="0.2"/>
    <row r="60891" x14ac:dyDescent="0.2"/>
    <row r="60892" x14ac:dyDescent="0.2"/>
    <row r="60893" x14ac:dyDescent="0.2"/>
    <row r="60894" x14ac:dyDescent="0.2"/>
    <row r="60895" x14ac:dyDescent="0.2"/>
    <row r="60896" x14ac:dyDescent="0.2"/>
    <row r="60897" x14ac:dyDescent="0.2"/>
    <row r="60898" x14ac:dyDescent="0.2"/>
    <row r="60899" x14ac:dyDescent="0.2"/>
    <row r="60900" x14ac:dyDescent="0.2"/>
    <row r="60901" x14ac:dyDescent="0.2"/>
    <row r="60902" x14ac:dyDescent="0.2"/>
    <row r="60903" x14ac:dyDescent="0.2"/>
    <row r="60904" x14ac:dyDescent="0.2"/>
    <row r="60905" x14ac:dyDescent="0.2"/>
    <row r="60906" x14ac:dyDescent="0.2"/>
    <row r="60907" x14ac:dyDescent="0.2"/>
    <row r="60908" x14ac:dyDescent="0.2"/>
    <row r="60909" x14ac:dyDescent="0.2"/>
    <row r="60910" x14ac:dyDescent="0.2"/>
    <row r="60911" x14ac:dyDescent="0.2"/>
    <row r="60912" x14ac:dyDescent="0.2"/>
    <row r="60913" x14ac:dyDescent="0.2"/>
    <row r="60914" x14ac:dyDescent="0.2"/>
    <row r="60915" x14ac:dyDescent="0.2"/>
    <row r="60916" x14ac:dyDescent="0.2"/>
    <row r="60917" x14ac:dyDescent="0.2"/>
    <row r="60918" x14ac:dyDescent="0.2"/>
    <row r="60919" x14ac:dyDescent="0.2"/>
    <row r="60920" x14ac:dyDescent="0.2"/>
    <row r="60921" x14ac:dyDescent="0.2"/>
    <row r="60922" x14ac:dyDescent="0.2"/>
    <row r="60923" x14ac:dyDescent="0.2"/>
    <row r="60924" x14ac:dyDescent="0.2"/>
    <row r="60925" x14ac:dyDescent="0.2"/>
    <row r="60926" x14ac:dyDescent="0.2"/>
    <row r="60927" x14ac:dyDescent="0.2"/>
    <row r="60928" x14ac:dyDescent="0.2"/>
    <row r="60929" x14ac:dyDescent="0.2"/>
    <row r="60930" x14ac:dyDescent="0.2"/>
    <row r="60931" x14ac:dyDescent="0.2"/>
    <row r="60932" x14ac:dyDescent="0.2"/>
    <row r="60933" x14ac:dyDescent="0.2"/>
    <row r="60934" x14ac:dyDescent="0.2"/>
    <row r="60935" x14ac:dyDescent="0.2"/>
    <row r="60936" x14ac:dyDescent="0.2"/>
    <row r="60937" x14ac:dyDescent="0.2"/>
    <row r="60938" x14ac:dyDescent="0.2"/>
    <row r="60939" x14ac:dyDescent="0.2"/>
    <row r="60940" x14ac:dyDescent="0.2"/>
    <row r="60941" x14ac:dyDescent="0.2"/>
    <row r="60942" x14ac:dyDescent="0.2"/>
    <row r="60943" x14ac:dyDescent="0.2"/>
    <row r="60944" x14ac:dyDescent="0.2"/>
    <row r="60945" x14ac:dyDescent="0.2"/>
    <row r="60946" x14ac:dyDescent="0.2"/>
    <row r="60947" x14ac:dyDescent="0.2"/>
    <row r="60948" x14ac:dyDescent="0.2"/>
    <row r="60949" x14ac:dyDescent="0.2"/>
    <row r="60950" x14ac:dyDescent="0.2"/>
    <row r="60951" x14ac:dyDescent="0.2"/>
    <row r="60952" x14ac:dyDescent="0.2"/>
    <row r="60953" x14ac:dyDescent="0.2"/>
    <row r="60954" x14ac:dyDescent="0.2"/>
    <row r="60955" x14ac:dyDescent="0.2"/>
    <row r="60956" x14ac:dyDescent="0.2"/>
    <row r="60957" x14ac:dyDescent="0.2"/>
    <row r="60958" x14ac:dyDescent="0.2"/>
    <row r="60959" x14ac:dyDescent="0.2"/>
    <row r="60960" x14ac:dyDescent="0.2"/>
    <row r="60961" x14ac:dyDescent="0.2"/>
    <row r="60962" x14ac:dyDescent="0.2"/>
    <row r="60963" x14ac:dyDescent="0.2"/>
    <row r="60964" x14ac:dyDescent="0.2"/>
    <row r="60965" x14ac:dyDescent="0.2"/>
    <row r="60966" x14ac:dyDescent="0.2"/>
    <row r="60967" x14ac:dyDescent="0.2"/>
    <row r="60968" x14ac:dyDescent="0.2"/>
    <row r="60969" x14ac:dyDescent="0.2"/>
    <row r="60970" x14ac:dyDescent="0.2"/>
    <row r="60971" x14ac:dyDescent="0.2"/>
    <row r="60972" x14ac:dyDescent="0.2"/>
    <row r="60973" x14ac:dyDescent="0.2"/>
    <row r="60974" x14ac:dyDescent="0.2"/>
    <row r="60975" x14ac:dyDescent="0.2"/>
    <row r="60976" x14ac:dyDescent="0.2"/>
    <row r="60977" x14ac:dyDescent="0.2"/>
    <row r="60978" x14ac:dyDescent="0.2"/>
    <row r="60979" x14ac:dyDescent="0.2"/>
    <row r="60980" x14ac:dyDescent="0.2"/>
    <row r="60981" x14ac:dyDescent="0.2"/>
    <row r="60982" x14ac:dyDescent="0.2"/>
    <row r="60983" x14ac:dyDescent="0.2"/>
    <row r="60984" x14ac:dyDescent="0.2"/>
    <row r="60985" x14ac:dyDescent="0.2"/>
    <row r="60986" x14ac:dyDescent="0.2"/>
    <row r="60987" x14ac:dyDescent="0.2"/>
    <row r="60988" x14ac:dyDescent="0.2"/>
    <row r="60989" x14ac:dyDescent="0.2"/>
    <row r="60990" x14ac:dyDescent="0.2"/>
    <row r="60991" x14ac:dyDescent="0.2"/>
    <row r="60992" x14ac:dyDescent="0.2"/>
    <row r="60993" x14ac:dyDescent="0.2"/>
    <row r="60994" x14ac:dyDescent="0.2"/>
    <row r="60995" x14ac:dyDescent="0.2"/>
    <row r="60996" x14ac:dyDescent="0.2"/>
    <row r="60997" x14ac:dyDescent="0.2"/>
    <row r="60998" x14ac:dyDescent="0.2"/>
    <row r="60999" x14ac:dyDescent="0.2"/>
    <row r="61000" x14ac:dyDescent="0.2"/>
    <row r="61001" x14ac:dyDescent="0.2"/>
    <row r="61002" x14ac:dyDescent="0.2"/>
    <row r="61003" x14ac:dyDescent="0.2"/>
    <row r="61004" x14ac:dyDescent="0.2"/>
    <row r="61005" x14ac:dyDescent="0.2"/>
    <row r="61006" x14ac:dyDescent="0.2"/>
    <row r="61007" x14ac:dyDescent="0.2"/>
    <row r="61008" x14ac:dyDescent="0.2"/>
    <row r="61009" x14ac:dyDescent="0.2"/>
    <row r="61010" x14ac:dyDescent="0.2"/>
    <row r="61011" x14ac:dyDescent="0.2"/>
    <row r="61012" x14ac:dyDescent="0.2"/>
    <row r="61013" x14ac:dyDescent="0.2"/>
    <row r="61014" x14ac:dyDescent="0.2"/>
    <row r="61015" x14ac:dyDescent="0.2"/>
    <row r="61016" x14ac:dyDescent="0.2"/>
    <row r="61017" x14ac:dyDescent="0.2"/>
    <row r="61018" x14ac:dyDescent="0.2"/>
    <row r="61019" x14ac:dyDescent="0.2"/>
    <row r="61020" x14ac:dyDescent="0.2"/>
    <row r="61021" x14ac:dyDescent="0.2"/>
    <row r="61022" x14ac:dyDescent="0.2"/>
    <row r="61023" x14ac:dyDescent="0.2"/>
    <row r="61024" x14ac:dyDescent="0.2"/>
    <row r="61025" x14ac:dyDescent="0.2"/>
    <row r="61026" x14ac:dyDescent="0.2"/>
    <row r="61027" x14ac:dyDescent="0.2"/>
    <row r="61028" x14ac:dyDescent="0.2"/>
    <row r="61029" x14ac:dyDescent="0.2"/>
    <row r="61030" x14ac:dyDescent="0.2"/>
    <row r="61031" x14ac:dyDescent="0.2"/>
    <row r="61032" x14ac:dyDescent="0.2"/>
    <row r="61033" x14ac:dyDescent="0.2"/>
    <row r="61034" x14ac:dyDescent="0.2"/>
    <row r="61035" x14ac:dyDescent="0.2"/>
    <row r="61036" x14ac:dyDescent="0.2"/>
    <row r="61037" x14ac:dyDescent="0.2"/>
    <row r="61038" x14ac:dyDescent="0.2"/>
    <row r="61039" x14ac:dyDescent="0.2"/>
    <row r="61040" x14ac:dyDescent="0.2"/>
    <row r="61041" x14ac:dyDescent="0.2"/>
    <row r="61042" x14ac:dyDescent="0.2"/>
    <row r="61043" x14ac:dyDescent="0.2"/>
    <row r="61044" x14ac:dyDescent="0.2"/>
    <row r="61045" x14ac:dyDescent="0.2"/>
    <row r="61046" x14ac:dyDescent="0.2"/>
    <row r="61047" x14ac:dyDescent="0.2"/>
    <row r="61048" x14ac:dyDescent="0.2"/>
    <row r="61049" x14ac:dyDescent="0.2"/>
    <row r="61050" x14ac:dyDescent="0.2"/>
    <row r="61051" x14ac:dyDescent="0.2"/>
    <row r="61052" x14ac:dyDescent="0.2"/>
    <row r="61053" x14ac:dyDescent="0.2"/>
    <row r="61054" x14ac:dyDescent="0.2"/>
    <row r="61055" x14ac:dyDescent="0.2"/>
    <row r="61056" x14ac:dyDescent="0.2"/>
    <row r="61057" x14ac:dyDescent="0.2"/>
    <row r="61058" x14ac:dyDescent="0.2"/>
    <row r="61059" x14ac:dyDescent="0.2"/>
    <row r="61060" x14ac:dyDescent="0.2"/>
    <row r="61061" x14ac:dyDescent="0.2"/>
    <row r="61062" x14ac:dyDescent="0.2"/>
    <row r="61063" x14ac:dyDescent="0.2"/>
    <row r="61064" x14ac:dyDescent="0.2"/>
    <row r="61065" x14ac:dyDescent="0.2"/>
    <row r="61066" x14ac:dyDescent="0.2"/>
    <row r="61067" x14ac:dyDescent="0.2"/>
    <row r="61068" x14ac:dyDescent="0.2"/>
    <row r="61069" x14ac:dyDescent="0.2"/>
    <row r="61070" x14ac:dyDescent="0.2"/>
    <row r="61071" x14ac:dyDescent="0.2"/>
    <row r="61072" x14ac:dyDescent="0.2"/>
    <row r="61073" x14ac:dyDescent="0.2"/>
    <row r="61074" x14ac:dyDescent="0.2"/>
    <row r="61075" x14ac:dyDescent="0.2"/>
    <row r="61076" x14ac:dyDescent="0.2"/>
    <row r="61077" x14ac:dyDescent="0.2"/>
    <row r="61078" x14ac:dyDescent="0.2"/>
    <row r="61079" x14ac:dyDescent="0.2"/>
    <row r="61080" x14ac:dyDescent="0.2"/>
    <row r="61081" x14ac:dyDescent="0.2"/>
    <row r="61082" x14ac:dyDescent="0.2"/>
    <row r="61083" x14ac:dyDescent="0.2"/>
    <row r="61084" x14ac:dyDescent="0.2"/>
    <row r="61085" x14ac:dyDescent="0.2"/>
    <row r="61086" x14ac:dyDescent="0.2"/>
    <row r="61087" x14ac:dyDescent="0.2"/>
    <row r="61088" x14ac:dyDescent="0.2"/>
    <row r="61089" x14ac:dyDescent="0.2"/>
    <row r="61090" x14ac:dyDescent="0.2"/>
    <row r="61091" x14ac:dyDescent="0.2"/>
    <row r="61092" x14ac:dyDescent="0.2"/>
    <row r="61093" x14ac:dyDescent="0.2"/>
    <row r="61094" x14ac:dyDescent="0.2"/>
    <row r="61095" x14ac:dyDescent="0.2"/>
    <row r="61096" x14ac:dyDescent="0.2"/>
    <row r="61097" x14ac:dyDescent="0.2"/>
    <row r="61098" x14ac:dyDescent="0.2"/>
    <row r="61099" x14ac:dyDescent="0.2"/>
    <row r="61100" x14ac:dyDescent="0.2"/>
    <row r="61101" x14ac:dyDescent="0.2"/>
    <row r="61102" x14ac:dyDescent="0.2"/>
    <row r="61103" x14ac:dyDescent="0.2"/>
    <row r="61104" x14ac:dyDescent="0.2"/>
    <row r="61105" x14ac:dyDescent="0.2"/>
    <row r="61106" x14ac:dyDescent="0.2"/>
    <row r="61107" x14ac:dyDescent="0.2"/>
    <row r="61108" x14ac:dyDescent="0.2"/>
    <row r="61109" x14ac:dyDescent="0.2"/>
    <row r="61110" x14ac:dyDescent="0.2"/>
    <row r="61111" x14ac:dyDescent="0.2"/>
    <row r="61112" x14ac:dyDescent="0.2"/>
    <row r="61113" x14ac:dyDescent="0.2"/>
    <row r="61114" x14ac:dyDescent="0.2"/>
    <row r="61115" x14ac:dyDescent="0.2"/>
    <row r="61116" x14ac:dyDescent="0.2"/>
    <row r="61117" x14ac:dyDescent="0.2"/>
    <row r="61118" x14ac:dyDescent="0.2"/>
    <row r="61119" x14ac:dyDescent="0.2"/>
    <row r="61120" x14ac:dyDescent="0.2"/>
    <row r="61121" x14ac:dyDescent="0.2"/>
    <row r="61122" x14ac:dyDescent="0.2"/>
    <row r="61123" x14ac:dyDescent="0.2"/>
    <row r="61124" x14ac:dyDescent="0.2"/>
    <row r="61125" x14ac:dyDescent="0.2"/>
    <row r="61126" x14ac:dyDescent="0.2"/>
    <row r="61127" x14ac:dyDescent="0.2"/>
    <row r="61128" x14ac:dyDescent="0.2"/>
    <row r="61129" x14ac:dyDescent="0.2"/>
    <row r="61130" x14ac:dyDescent="0.2"/>
    <row r="61131" x14ac:dyDescent="0.2"/>
    <row r="61132" x14ac:dyDescent="0.2"/>
    <row r="61133" x14ac:dyDescent="0.2"/>
    <row r="61134" x14ac:dyDescent="0.2"/>
    <row r="61135" x14ac:dyDescent="0.2"/>
    <row r="61136" x14ac:dyDescent="0.2"/>
    <row r="61137" x14ac:dyDescent="0.2"/>
    <row r="61138" x14ac:dyDescent="0.2"/>
    <row r="61139" x14ac:dyDescent="0.2"/>
    <row r="61140" x14ac:dyDescent="0.2"/>
    <row r="61141" x14ac:dyDescent="0.2"/>
    <row r="61142" x14ac:dyDescent="0.2"/>
    <row r="61143" x14ac:dyDescent="0.2"/>
    <row r="61144" x14ac:dyDescent="0.2"/>
    <row r="61145" x14ac:dyDescent="0.2"/>
    <row r="61146" x14ac:dyDescent="0.2"/>
    <row r="61147" x14ac:dyDescent="0.2"/>
    <row r="61148" x14ac:dyDescent="0.2"/>
    <row r="61149" x14ac:dyDescent="0.2"/>
    <row r="61150" x14ac:dyDescent="0.2"/>
    <row r="61151" x14ac:dyDescent="0.2"/>
    <row r="61152" x14ac:dyDescent="0.2"/>
    <row r="61153" x14ac:dyDescent="0.2"/>
    <row r="61154" x14ac:dyDescent="0.2"/>
    <row r="61155" x14ac:dyDescent="0.2"/>
    <row r="61156" x14ac:dyDescent="0.2"/>
    <row r="61157" x14ac:dyDescent="0.2"/>
    <row r="61158" x14ac:dyDescent="0.2"/>
    <row r="61159" x14ac:dyDescent="0.2"/>
    <row r="61160" x14ac:dyDescent="0.2"/>
    <row r="61161" x14ac:dyDescent="0.2"/>
    <row r="61162" x14ac:dyDescent="0.2"/>
    <row r="61163" x14ac:dyDescent="0.2"/>
    <row r="61164" x14ac:dyDescent="0.2"/>
    <row r="61165" x14ac:dyDescent="0.2"/>
    <row r="61166" x14ac:dyDescent="0.2"/>
    <row r="61167" x14ac:dyDescent="0.2"/>
    <row r="61168" x14ac:dyDescent="0.2"/>
    <row r="61169" x14ac:dyDescent="0.2"/>
    <row r="61170" x14ac:dyDescent="0.2"/>
    <row r="61171" x14ac:dyDescent="0.2"/>
    <row r="61172" x14ac:dyDescent="0.2"/>
    <row r="61173" x14ac:dyDescent="0.2"/>
    <row r="61174" x14ac:dyDescent="0.2"/>
    <row r="61175" x14ac:dyDescent="0.2"/>
    <row r="61176" x14ac:dyDescent="0.2"/>
    <row r="61177" x14ac:dyDescent="0.2"/>
    <row r="61178" x14ac:dyDescent="0.2"/>
    <row r="61179" x14ac:dyDescent="0.2"/>
    <row r="61180" x14ac:dyDescent="0.2"/>
    <row r="61181" x14ac:dyDescent="0.2"/>
    <row r="61182" x14ac:dyDescent="0.2"/>
    <row r="61183" x14ac:dyDescent="0.2"/>
    <row r="61184" x14ac:dyDescent="0.2"/>
    <row r="61185" x14ac:dyDescent="0.2"/>
    <row r="61186" x14ac:dyDescent="0.2"/>
    <row r="61187" x14ac:dyDescent="0.2"/>
    <row r="61188" x14ac:dyDescent="0.2"/>
    <row r="61189" x14ac:dyDescent="0.2"/>
    <row r="61190" x14ac:dyDescent="0.2"/>
    <row r="61191" x14ac:dyDescent="0.2"/>
    <row r="61192" x14ac:dyDescent="0.2"/>
    <row r="61193" x14ac:dyDescent="0.2"/>
    <row r="61194" x14ac:dyDescent="0.2"/>
    <row r="61195" x14ac:dyDescent="0.2"/>
    <row r="61196" x14ac:dyDescent="0.2"/>
    <row r="61197" x14ac:dyDescent="0.2"/>
    <row r="61198" x14ac:dyDescent="0.2"/>
    <row r="61199" x14ac:dyDescent="0.2"/>
    <row r="61200" x14ac:dyDescent="0.2"/>
    <row r="61201" x14ac:dyDescent="0.2"/>
    <row r="61202" x14ac:dyDescent="0.2"/>
    <row r="61203" x14ac:dyDescent="0.2"/>
    <row r="61204" x14ac:dyDescent="0.2"/>
    <row r="61205" x14ac:dyDescent="0.2"/>
    <row r="61206" x14ac:dyDescent="0.2"/>
    <row r="61207" x14ac:dyDescent="0.2"/>
    <row r="61208" x14ac:dyDescent="0.2"/>
    <row r="61209" x14ac:dyDescent="0.2"/>
    <row r="61210" x14ac:dyDescent="0.2"/>
    <row r="61211" x14ac:dyDescent="0.2"/>
    <row r="61212" x14ac:dyDescent="0.2"/>
    <row r="61213" x14ac:dyDescent="0.2"/>
    <row r="61214" x14ac:dyDescent="0.2"/>
    <row r="61215" x14ac:dyDescent="0.2"/>
    <row r="61216" x14ac:dyDescent="0.2"/>
    <row r="61217" x14ac:dyDescent="0.2"/>
    <row r="61218" x14ac:dyDescent="0.2"/>
    <row r="61219" x14ac:dyDescent="0.2"/>
    <row r="61220" x14ac:dyDescent="0.2"/>
    <row r="61221" x14ac:dyDescent="0.2"/>
    <row r="61222" x14ac:dyDescent="0.2"/>
    <row r="61223" x14ac:dyDescent="0.2"/>
    <row r="61224" x14ac:dyDescent="0.2"/>
    <row r="61225" x14ac:dyDescent="0.2"/>
    <row r="61226" x14ac:dyDescent="0.2"/>
    <row r="61227" x14ac:dyDescent="0.2"/>
    <row r="61228" x14ac:dyDescent="0.2"/>
    <row r="61229" x14ac:dyDescent="0.2"/>
    <row r="61230" x14ac:dyDescent="0.2"/>
    <row r="61231" x14ac:dyDescent="0.2"/>
    <row r="61232" x14ac:dyDescent="0.2"/>
    <row r="61233" x14ac:dyDescent="0.2"/>
    <row r="61234" x14ac:dyDescent="0.2"/>
    <row r="61235" x14ac:dyDescent="0.2"/>
    <row r="61236" x14ac:dyDescent="0.2"/>
    <row r="61237" x14ac:dyDescent="0.2"/>
    <row r="61238" x14ac:dyDescent="0.2"/>
    <row r="61239" x14ac:dyDescent="0.2"/>
    <row r="61240" x14ac:dyDescent="0.2"/>
    <row r="61241" x14ac:dyDescent="0.2"/>
    <row r="61242" x14ac:dyDescent="0.2"/>
    <row r="61243" x14ac:dyDescent="0.2"/>
    <row r="61244" x14ac:dyDescent="0.2"/>
    <row r="61245" x14ac:dyDescent="0.2"/>
    <row r="61246" x14ac:dyDescent="0.2"/>
    <row r="61247" x14ac:dyDescent="0.2"/>
    <row r="61248" x14ac:dyDescent="0.2"/>
    <row r="61249" x14ac:dyDescent="0.2"/>
    <row r="61250" x14ac:dyDescent="0.2"/>
    <row r="61251" x14ac:dyDescent="0.2"/>
    <row r="61252" x14ac:dyDescent="0.2"/>
    <row r="61253" x14ac:dyDescent="0.2"/>
    <row r="61254" x14ac:dyDescent="0.2"/>
    <row r="61255" x14ac:dyDescent="0.2"/>
    <row r="61256" x14ac:dyDescent="0.2"/>
    <row r="61257" x14ac:dyDescent="0.2"/>
    <row r="61258" x14ac:dyDescent="0.2"/>
    <row r="61259" x14ac:dyDescent="0.2"/>
    <row r="61260" x14ac:dyDescent="0.2"/>
    <row r="61261" x14ac:dyDescent="0.2"/>
    <row r="61262" x14ac:dyDescent="0.2"/>
    <row r="61263" x14ac:dyDescent="0.2"/>
    <row r="61264" x14ac:dyDescent="0.2"/>
    <row r="61265" x14ac:dyDescent="0.2"/>
    <row r="61266" x14ac:dyDescent="0.2"/>
    <row r="61267" x14ac:dyDescent="0.2"/>
    <row r="61268" x14ac:dyDescent="0.2"/>
    <row r="61269" x14ac:dyDescent="0.2"/>
    <row r="61270" x14ac:dyDescent="0.2"/>
    <row r="61271" x14ac:dyDescent="0.2"/>
    <row r="61272" x14ac:dyDescent="0.2"/>
    <row r="61273" x14ac:dyDescent="0.2"/>
    <row r="61274" x14ac:dyDescent="0.2"/>
    <row r="61275" x14ac:dyDescent="0.2"/>
    <row r="61276" x14ac:dyDescent="0.2"/>
    <row r="61277" x14ac:dyDescent="0.2"/>
    <row r="61278" x14ac:dyDescent="0.2"/>
    <row r="61279" x14ac:dyDescent="0.2"/>
    <row r="61280" x14ac:dyDescent="0.2"/>
    <row r="61281" x14ac:dyDescent="0.2"/>
    <row r="61282" x14ac:dyDescent="0.2"/>
    <row r="61283" x14ac:dyDescent="0.2"/>
    <row r="61284" x14ac:dyDescent="0.2"/>
    <row r="61285" x14ac:dyDescent="0.2"/>
    <row r="61286" x14ac:dyDescent="0.2"/>
    <row r="61287" x14ac:dyDescent="0.2"/>
    <row r="61288" x14ac:dyDescent="0.2"/>
    <row r="61289" x14ac:dyDescent="0.2"/>
    <row r="61290" x14ac:dyDescent="0.2"/>
    <row r="61291" x14ac:dyDescent="0.2"/>
    <row r="61292" x14ac:dyDescent="0.2"/>
    <row r="61293" x14ac:dyDescent="0.2"/>
    <row r="61294" x14ac:dyDescent="0.2"/>
    <row r="61295" x14ac:dyDescent="0.2"/>
    <row r="61296" x14ac:dyDescent="0.2"/>
    <row r="61297" x14ac:dyDescent="0.2"/>
    <row r="61298" x14ac:dyDescent="0.2"/>
    <row r="61299" x14ac:dyDescent="0.2"/>
    <row r="61300" x14ac:dyDescent="0.2"/>
    <row r="61301" x14ac:dyDescent="0.2"/>
    <row r="61302" x14ac:dyDescent="0.2"/>
    <row r="61303" x14ac:dyDescent="0.2"/>
    <row r="61304" x14ac:dyDescent="0.2"/>
    <row r="61305" x14ac:dyDescent="0.2"/>
    <row r="61306" x14ac:dyDescent="0.2"/>
    <row r="61307" x14ac:dyDescent="0.2"/>
    <row r="61308" x14ac:dyDescent="0.2"/>
    <row r="61309" x14ac:dyDescent="0.2"/>
    <row r="61310" x14ac:dyDescent="0.2"/>
    <row r="61311" x14ac:dyDescent="0.2"/>
    <row r="61312" x14ac:dyDescent="0.2"/>
    <row r="61313" x14ac:dyDescent="0.2"/>
    <row r="61314" x14ac:dyDescent="0.2"/>
    <row r="61315" x14ac:dyDescent="0.2"/>
    <row r="61316" x14ac:dyDescent="0.2"/>
    <row r="61317" x14ac:dyDescent="0.2"/>
    <row r="61318" x14ac:dyDescent="0.2"/>
    <row r="61319" x14ac:dyDescent="0.2"/>
    <row r="61320" x14ac:dyDescent="0.2"/>
    <row r="61321" x14ac:dyDescent="0.2"/>
    <row r="61322" x14ac:dyDescent="0.2"/>
    <row r="61323" x14ac:dyDescent="0.2"/>
    <row r="61324" x14ac:dyDescent="0.2"/>
    <row r="61325" x14ac:dyDescent="0.2"/>
    <row r="61326" x14ac:dyDescent="0.2"/>
    <row r="61327" x14ac:dyDescent="0.2"/>
    <row r="61328" x14ac:dyDescent="0.2"/>
    <row r="61329" x14ac:dyDescent="0.2"/>
    <row r="61330" x14ac:dyDescent="0.2"/>
    <row r="61331" x14ac:dyDescent="0.2"/>
    <row r="61332" x14ac:dyDescent="0.2"/>
    <row r="61333" x14ac:dyDescent="0.2"/>
    <row r="61334" x14ac:dyDescent="0.2"/>
    <row r="61335" x14ac:dyDescent="0.2"/>
    <row r="61336" x14ac:dyDescent="0.2"/>
    <row r="61337" x14ac:dyDescent="0.2"/>
    <row r="61338" x14ac:dyDescent="0.2"/>
    <row r="61339" x14ac:dyDescent="0.2"/>
    <row r="61340" x14ac:dyDescent="0.2"/>
    <row r="61341" x14ac:dyDescent="0.2"/>
    <row r="61342" x14ac:dyDescent="0.2"/>
    <row r="61343" x14ac:dyDescent="0.2"/>
    <row r="61344" x14ac:dyDescent="0.2"/>
    <row r="61345" x14ac:dyDescent="0.2"/>
    <row r="61346" x14ac:dyDescent="0.2"/>
    <row r="61347" x14ac:dyDescent="0.2"/>
    <row r="61348" x14ac:dyDescent="0.2"/>
    <row r="61349" x14ac:dyDescent="0.2"/>
    <row r="61350" x14ac:dyDescent="0.2"/>
    <row r="61351" x14ac:dyDescent="0.2"/>
    <row r="61352" x14ac:dyDescent="0.2"/>
    <row r="61353" x14ac:dyDescent="0.2"/>
    <row r="61354" x14ac:dyDescent="0.2"/>
    <row r="61355" x14ac:dyDescent="0.2"/>
    <row r="61356" x14ac:dyDescent="0.2"/>
    <row r="61357" x14ac:dyDescent="0.2"/>
    <row r="61358" x14ac:dyDescent="0.2"/>
    <row r="61359" x14ac:dyDescent="0.2"/>
    <row r="61360" x14ac:dyDescent="0.2"/>
    <row r="61361" x14ac:dyDescent="0.2"/>
    <row r="61362" x14ac:dyDescent="0.2"/>
    <row r="61363" x14ac:dyDescent="0.2"/>
    <row r="61364" x14ac:dyDescent="0.2"/>
    <row r="61365" x14ac:dyDescent="0.2"/>
    <row r="61366" x14ac:dyDescent="0.2"/>
    <row r="61367" x14ac:dyDescent="0.2"/>
    <row r="61368" x14ac:dyDescent="0.2"/>
    <row r="61369" x14ac:dyDescent="0.2"/>
    <row r="61370" x14ac:dyDescent="0.2"/>
    <row r="61371" x14ac:dyDescent="0.2"/>
    <row r="61372" x14ac:dyDescent="0.2"/>
    <row r="61373" x14ac:dyDescent="0.2"/>
    <row r="61374" x14ac:dyDescent="0.2"/>
    <row r="61375" x14ac:dyDescent="0.2"/>
    <row r="61376" x14ac:dyDescent="0.2"/>
    <row r="61377" x14ac:dyDescent="0.2"/>
    <row r="61378" x14ac:dyDescent="0.2"/>
    <row r="61379" x14ac:dyDescent="0.2"/>
    <row r="61380" x14ac:dyDescent="0.2"/>
    <row r="61381" x14ac:dyDescent="0.2"/>
    <row r="61382" x14ac:dyDescent="0.2"/>
    <row r="61383" x14ac:dyDescent="0.2"/>
    <row r="61384" x14ac:dyDescent="0.2"/>
    <row r="61385" x14ac:dyDescent="0.2"/>
    <row r="61386" x14ac:dyDescent="0.2"/>
    <row r="61387" x14ac:dyDescent="0.2"/>
    <row r="61388" x14ac:dyDescent="0.2"/>
    <row r="61389" x14ac:dyDescent="0.2"/>
    <row r="61390" x14ac:dyDescent="0.2"/>
    <row r="61391" x14ac:dyDescent="0.2"/>
    <row r="61392" x14ac:dyDescent="0.2"/>
    <row r="61393" x14ac:dyDescent="0.2"/>
    <row r="61394" x14ac:dyDescent="0.2"/>
    <row r="61395" x14ac:dyDescent="0.2"/>
    <row r="61396" x14ac:dyDescent="0.2"/>
    <row r="61397" x14ac:dyDescent="0.2"/>
    <row r="61398" x14ac:dyDescent="0.2"/>
    <row r="61399" x14ac:dyDescent="0.2"/>
    <row r="61400" x14ac:dyDescent="0.2"/>
    <row r="61401" x14ac:dyDescent="0.2"/>
    <row r="61402" x14ac:dyDescent="0.2"/>
    <row r="61403" x14ac:dyDescent="0.2"/>
    <row r="61404" x14ac:dyDescent="0.2"/>
    <row r="61405" x14ac:dyDescent="0.2"/>
    <row r="61406" x14ac:dyDescent="0.2"/>
    <row r="61407" x14ac:dyDescent="0.2"/>
    <row r="61408" x14ac:dyDescent="0.2"/>
    <row r="61409" x14ac:dyDescent="0.2"/>
    <row r="61410" x14ac:dyDescent="0.2"/>
    <row r="61411" x14ac:dyDescent="0.2"/>
    <row r="61412" x14ac:dyDescent="0.2"/>
    <row r="61413" x14ac:dyDescent="0.2"/>
    <row r="61414" x14ac:dyDescent="0.2"/>
    <row r="61415" x14ac:dyDescent="0.2"/>
    <row r="61416" x14ac:dyDescent="0.2"/>
    <row r="61417" x14ac:dyDescent="0.2"/>
    <row r="61418" x14ac:dyDescent="0.2"/>
    <row r="61419" x14ac:dyDescent="0.2"/>
    <row r="61420" x14ac:dyDescent="0.2"/>
    <row r="61421" x14ac:dyDescent="0.2"/>
    <row r="61422" x14ac:dyDescent="0.2"/>
    <row r="61423" x14ac:dyDescent="0.2"/>
    <row r="61424" x14ac:dyDescent="0.2"/>
    <row r="61425" x14ac:dyDescent="0.2"/>
    <row r="61426" x14ac:dyDescent="0.2"/>
    <row r="61427" x14ac:dyDescent="0.2"/>
    <row r="61428" x14ac:dyDescent="0.2"/>
    <row r="61429" x14ac:dyDescent="0.2"/>
    <row r="61430" x14ac:dyDescent="0.2"/>
    <row r="61431" x14ac:dyDescent="0.2"/>
    <row r="61432" x14ac:dyDescent="0.2"/>
    <row r="61433" x14ac:dyDescent="0.2"/>
    <row r="61434" x14ac:dyDescent="0.2"/>
    <row r="61435" x14ac:dyDescent="0.2"/>
    <row r="61436" x14ac:dyDescent="0.2"/>
    <row r="61437" x14ac:dyDescent="0.2"/>
    <row r="61438" x14ac:dyDescent="0.2"/>
    <row r="61439" x14ac:dyDescent="0.2"/>
    <row r="61440" x14ac:dyDescent="0.2"/>
    <row r="61441" x14ac:dyDescent="0.2"/>
    <row r="61442" x14ac:dyDescent="0.2"/>
    <row r="61443" x14ac:dyDescent="0.2"/>
    <row r="61444" x14ac:dyDescent="0.2"/>
    <row r="61445" x14ac:dyDescent="0.2"/>
    <row r="61446" x14ac:dyDescent="0.2"/>
    <row r="61447" x14ac:dyDescent="0.2"/>
    <row r="61448" x14ac:dyDescent="0.2"/>
    <row r="61449" x14ac:dyDescent="0.2"/>
    <row r="61450" x14ac:dyDescent="0.2"/>
    <row r="61451" x14ac:dyDescent="0.2"/>
    <row r="61452" x14ac:dyDescent="0.2"/>
    <row r="61453" x14ac:dyDescent="0.2"/>
    <row r="61454" x14ac:dyDescent="0.2"/>
    <row r="61455" x14ac:dyDescent="0.2"/>
    <row r="61456" x14ac:dyDescent="0.2"/>
    <row r="61457" x14ac:dyDescent="0.2"/>
    <row r="61458" x14ac:dyDescent="0.2"/>
    <row r="61459" x14ac:dyDescent="0.2"/>
    <row r="61460" x14ac:dyDescent="0.2"/>
    <row r="61461" x14ac:dyDescent="0.2"/>
    <row r="61462" x14ac:dyDescent="0.2"/>
    <row r="61463" x14ac:dyDescent="0.2"/>
    <row r="61464" x14ac:dyDescent="0.2"/>
    <row r="61465" x14ac:dyDescent="0.2"/>
    <row r="61466" x14ac:dyDescent="0.2"/>
    <row r="61467" x14ac:dyDescent="0.2"/>
    <row r="61468" x14ac:dyDescent="0.2"/>
    <row r="61469" x14ac:dyDescent="0.2"/>
    <row r="61470" x14ac:dyDescent="0.2"/>
    <row r="61471" x14ac:dyDescent="0.2"/>
    <row r="61472" x14ac:dyDescent="0.2"/>
    <row r="61473" x14ac:dyDescent="0.2"/>
    <row r="61474" x14ac:dyDescent="0.2"/>
    <row r="61475" x14ac:dyDescent="0.2"/>
    <row r="61476" x14ac:dyDescent="0.2"/>
    <row r="61477" x14ac:dyDescent="0.2"/>
    <row r="61478" x14ac:dyDescent="0.2"/>
    <row r="61479" x14ac:dyDescent="0.2"/>
    <row r="61480" x14ac:dyDescent="0.2"/>
    <row r="61481" x14ac:dyDescent="0.2"/>
    <row r="61482" x14ac:dyDescent="0.2"/>
    <row r="61483" x14ac:dyDescent="0.2"/>
    <row r="61484" x14ac:dyDescent="0.2"/>
    <row r="61485" x14ac:dyDescent="0.2"/>
    <row r="61486" x14ac:dyDescent="0.2"/>
    <row r="61487" x14ac:dyDescent="0.2"/>
    <row r="61488" x14ac:dyDescent="0.2"/>
    <row r="61489" x14ac:dyDescent="0.2"/>
    <row r="61490" x14ac:dyDescent="0.2"/>
    <row r="61491" x14ac:dyDescent="0.2"/>
    <row r="61492" x14ac:dyDescent="0.2"/>
    <row r="61493" x14ac:dyDescent="0.2"/>
    <row r="61494" x14ac:dyDescent="0.2"/>
    <row r="61495" x14ac:dyDescent="0.2"/>
    <row r="61496" x14ac:dyDescent="0.2"/>
    <row r="61497" x14ac:dyDescent="0.2"/>
    <row r="61498" x14ac:dyDescent="0.2"/>
    <row r="61499" x14ac:dyDescent="0.2"/>
    <row r="61500" x14ac:dyDescent="0.2"/>
    <row r="61501" x14ac:dyDescent="0.2"/>
    <row r="61502" x14ac:dyDescent="0.2"/>
    <row r="61503" x14ac:dyDescent="0.2"/>
    <row r="61504" x14ac:dyDescent="0.2"/>
    <row r="61505" x14ac:dyDescent="0.2"/>
    <row r="61506" x14ac:dyDescent="0.2"/>
    <row r="61507" x14ac:dyDescent="0.2"/>
    <row r="61508" x14ac:dyDescent="0.2"/>
    <row r="61509" x14ac:dyDescent="0.2"/>
    <row r="61510" x14ac:dyDescent="0.2"/>
    <row r="61511" x14ac:dyDescent="0.2"/>
    <row r="61512" x14ac:dyDescent="0.2"/>
    <row r="61513" x14ac:dyDescent="0.2"/>
    <row r="61514" x14ac:dyDescent="0.2"/>
    <row r="61515" x14ac:dyDescent="0.2"/>
    <row r="61516" x14ac:dyDescent="0.2"/>
    <row r="61517" x14ac:dyDescent="0.2"/>
    <row r="61518" x14ac:dyDescent="0.2"/>
    <row r="61519" x14ac:dyDescent="0.2"/>
    <row r="61520" x14ac:dyDescent="0.2"/>
    <row r="61521" x14ac:dyDescent="0.2"/>
    <row r="61522" x14ac:dyDescent="0.2"/>
    <row r="61523" x14ac:dyDescent="0.2"/>
    <row r="61524" x14ac:dyDescent="0.2"/>
    <row r="61525" x14ac:dyDescent="0.2"/>
    <row r="61526" x14ac:dyDescent="0.2"/>
    <row r="61527" x14ac:dyDescent="0.2"/>
    <row r="61528" x14ac:dyDescent="0.2"/>
    <row r="61529" x14ac:dyDescent="0.2"/>
    <row r="61530" x14ac:dyDescent="0.2"/>
    <row r="61531" x14ac:dyDescent="0.2"/>
    <row r="61532" x14ac:dyDescent="0.2"/>
    <row r="61533" x14ac:dyDescent="0.2"/>
    <row r="61534" x14ac:dyDescent="0.2"/>
    <row r="61535" x14ac:dyDescent="0.2"/>
    <row r="61536" x14ac:dyDescent="0.2"/>
    <row r="61537" x14ac:dyDescent="0.2"/>
    <row r="61538" x14ac:dyDescent="0.2"/>
    <row r="61539" x14ac:dyDescent="0.2"/>
    <row r="61540" x14ac:dyDescent="0.2"/>
    <row r="61541" x14ac:dyDescent="0.2"/>
    <row r="61542" x14ac:dyDescent="0.2"/>
    <row r="61543" x14ac:dyDescent="0.2"/>
    <row r="61544" x14ac:dyDescent="0.2"/>
    <row r="61545" x14ac:dyDescent="0.2"/>
    <row r="61546" x14ac:dyDescent="0.2"/>
    <row r="61547" x14ac:dyDescent="0.2"/>
    <row r="61548" x14ac:dyDescent="0.2"/>
    <row r="61549" x14ac:dyDescent="0.2"/>
    <row r="61550" x14ac:dyDescent="0.2"/>
    <row r="61551" x14ac:dyDescent="0.2"/>
    <row r="61552" x14ac:dyDescent="0.2"/>
    <row r="61553" x14ac:dyDescent="0.2"/>
    <row r="61554" x14ac:dyDescent="0.2"/>
    <row r="61555" x14ac:dyDescent="0.2"/>
    <row r="61556" x14ac:dyDescent="0.2"/>
    <row r="61557" x14ac:dyDescent="0.2"/>
    <row r="61558" x14ac:dyDescent="0.2"/>
    <row r="61559" x14ac:dyDescent="0.2"/>
    <row r="61560" x14ac:dyDescent="0.2"/>
    <row r="61561" x14ac:dyDescent="0.2"/>
    <row r="61562" x14ac:dyDescent="0.2"/>
    <row r="61563" x14ac:dyDescent="0.2"/>
    <row r="61564" x14ac:dyDescent="0.2"/>
    <row r="61565" x14ac:dyDescent="0.2"/>
    <row r="61566" x14ac:dyDescent="0.2"/>
    <row r="61567" x14ac:dyDescent="0.2"/>
    <row r="61568" x14ac:dyDescent="0.2"/>
    <row r="61569" x14ac:dyDescent="0.2"/>
    <row r="61570" x14ac:dyDescent="0.2"/>
    <row r="61571" x14ac:dyDescent="0.2"/>
    <row r="61572" x14ac:dyDescent="0.2"/>
    <row r="61573" x14ac:dyDescent="0.2"/>
    <row r="61574" x14ac:dyDescent="0.2"/>
    <row r="61575" x14ac:dyDescent="0.2"/>
    <row r="61576" x14ac:dyDescent="0.2"/>
    <row r="61577" x14ac:dyDescent="0.2"/>
    <row r="61578" x14ac:dyDescent="0.2"/>
    <row r="61579" x14ac:dyDescent="0.2"/>
    <row r="61580" x14ac:dyDescent="0.2"/>
    <row r="61581" x14ac:dyDescent="0.2"/>
    <row r="61582" x14ac:dyDescent="0.2"/>
    <row r="61583" x14ac:dyDescent="0.2"/>
    <row r="61584" x14ac:dyDescent="0.2"/>
    <row r="61585" x14ac:dyDescent="0.2"/>
    <row r="61586" x14ac:dyDescent="0.2"/>
    <row r="61587" x14ac:dyDescent="0.2"/>
    <row r="61588" x14ac:dyDescent="0.2"/>
    <row r="61589" x14ac:dyDescent="0.2"/>
    <row r="61590" x14ac:dyDescent="0.2"/>
    <row r="61591" x14ac:dyDescent="0.2"/>
    <row r="61592" x14ac:dyDescent="0.2"/>
    <row r="61593" x14ac:dyDescent="0.2"/>
    <row r="61594" x14ac:dyDescent="0.2"/>
    <row r="61595" x14ac:dyDescent="0.2"/>
    <row r="61596" x14ac:dyDescent="0.2"/>
    <row r="61597" x14ac:dyDescent="0.2"/>
    <row r="61598" x14ac:dyDescent="0.2"/>
    <row r="61599" x14ac:dyDescent="0.2"/>
    <row r="61600" x14ac:dyDescent="0.2"/>
    <row r="61601" x14ac:dyDescent="0.2"/>
    <row r="61602" x14ac:dyDescent="0.2"/>
    <row r="61603" x14ac:dyDescent="0.2"/>
    <row r="61604" x14ac:dyDescent="0.2"/>
    <row r="61605" x14ac:dyDescent="0.2"/>
    <row r="61606" x14ac:dyDescent="0.2"/>
    <row r="61607" x14ac:dyDescent="0.2"/>
    <row r="61608" x14ac:dyDescent="0.2"/>
    <row r="61609" x14ac:dyDescent="0.2"/>
    <row r="61610" x14ac:dyDescent="0.2"/>
    <row r="61611" x14ac:dyDescent="0.2"/>
    <row r="61612" x14ac:dyDescent="0.2"/>
    <row r="61613" x14ac:dyDescent="0.2"/>
    <row r="61614" x14ac:dyDescent="0.2"/>
    <row r="61615" x14ac:dyDescent="0.2"/>
    <row r="61616" x14ac:dyDescent="0.2"/>
    <row r="61617" x14ac:dyDescent="0.2"/>
    <row r="61618" x14ac:dyDescent="0.2"/>
    <row r="61619" x14ac:dyDescent="0.2"/>
    <row r="61620" x14ac:dyDescent="0.2"/>
    <row r="61621" x14ac:dyDescent="0.2"/>
    <row r="61622" x14ac:dyDescent="0.2"/>
    <row r="61623" x14ac:dyDescent="0.2"/>
    <row r="61624" x14ac:dyDescent="0.2"/>
    <row r="61625" x14ac:dyDescent="0.2"/>
    <row r="61626" x14ac:dyDescent="0.2"/>
    <row r="61627" x14ac:dyDescent="0.2"/>
    <row r="61628" x14ac:dyDescent="0.2"/>
    <row r="61629" x14ac:dyDescent="0.2"/>
    <row r="61630" x14ac:dyDescent="0.2"/>
    <row r="61631" x14ac:dyDescent="0.2"/>
    <row r="61632" x14ac:dyDescent="0.2"/>
    <row r="61633" x14ac:dyDescent="0.2"/>
    <row r="61634" x14ac:dyDescent="0.2"/>
    <row r="61635" x14ac:dyDescent="0.2"/>
    <row r="61636" x14ac:dyDescent="0.2"/>
    <row r="61637" x14ac:dyDescent="0.2"/>
    <row r="61638" x14ac:dyDescent="0.2"/>
    <row r="61639" x14ac:dyDescent="0.2"/>
    <row r="61640" x14ac:dyDescent="0.2"/>
    <row r="61641" x14ac:dyDescent="0.2"/>
    <row r="61642" x14ac:dyDescent="0.2"/>
    <row r="61643" x14ac:dyDescent="0.2"/>
    <row r="61644" x14ac:dyDescent="0.2"/>
    <row r="61645" x14ac:dyDescent="0.2"/>
    <row r="61646" x14ac:dyDescent="0.2"/>
    <row r="61647" x14ac:dyDescent="0.2"/>
    <row r="61648" x14ac:dyDescent="0.2"/>
    <row r="61649" x14ac:dyDescent="0.2"/>
    <row r="61650" x14ac:dyDescent="0.2"/>
    <row r="61651" x14ac:dyDescent="0.2"/>
    <row r="61652" x14ac:dyDescent="0.2"/>
    <row r="61653" x14ac:dyDescent="0.2"/>
    <row r="61654" x14ac:dyDescent="0.2"/>
    <row r="61655" x14ac:dyDescent="0.2"/>
    <row r="61656" x14ac:dyDescent="0.2"/>
    <row r="61657" x14ac:dyDescent="0.2"/>
    <row r="61658" x14ac:dyDescent="0.2"/>
    <row r="61659" x14ac:dyDescent="0.2"/>
    <row r="61660" x14ac:dyDescent="0.2"/>
    <row r="61661" x14ac:dyDescent="0.2"/>
    <row r="61662" x14ac:dyDescent="0.2"/>
    <row r="61663" x14ac:dyDescent="0.2"/>
    <row r="61664" x14ac:dyDescent="0.2"/>
    <row r="61665" x14ac:dyDescent="0.2"/>
    <row r="61666" x14ac:dyDescent="0.2"/>
    <row r="61667" x14ac:dyDescent="0.2"/>
    <row r="61668" x14ac:dyDescent="0.2"/>
    <row r="61669" x14ac:dyDescent="0.2"/>
    <row r="61670" x14ac:dyDescent="0.2"/>
    <row r="61671" x14ac:dyDescent="0.2"/>
    <row r="61672" x14ac:dyDescent="0.2"/>
    <row r="61673" x14ac:dyDescent="0.2"/>
    <row r="61674" x14ac:dyDescent="0.2"/>
    <row r="61675" x14ac:dyDescent="0.2"/>
    <row r="61676" x14ac:dyDescent="0.2"/>
    <row r="61677" x14ac:dyDescent="0.2"/>
    <row r="61678" x14ac:dyDescent="0.2"/>
    <row r="61679" x14ac:dyDescent="0.2"/>
    <row r="61680" x14ac:dyDescent="0.2"/>
    <row r="61681" x14ac:dyDescent="0.2"/>
    <row r="61682" x14ac:dyDescent="0.2"/>
    <row r="61683" x14ac:dyDescent="0.2"/>
    <row r="61684" x14ac:dyDescent="0.2"/>
    <row r="61685" x14ac:dyDescent="0.2"/>
    <row r="61686" x14ac:dyDescent="0.2"/>
    <row r="61687" x14ac:dyDescent="0.2"/>
    <row r="61688" x14ac:dyDescent="0.2"/>
    <row r="61689" x14ac:dyDescent="0.2"/>
    <row r="61690" x14ac:dyDescent="0.2"/>
    <row r="61691" x14ac:dyDescent="0.2"/>
    <row r="61692" x14ac:dyDescent="0.2"/>
    <row r="61693" x14ac:dyDescent="0.2"/>
    <row r="61694" x14ac:dyDescent="0.2"/>
    <row r="61695" x14ac:dyDescent="0.2"/>
    <row r="61696" x14ac:dyDescent="0.2"/>
    <row r="61697" x14ac:dyDescent="0.2"/>
    <row r="61698" x14ac:dyDescent="0.2"/>
    <row r="61699" x14ac:dyDescent="0.2"/>
    <row r="61700" x14ac:dyDescent="0.2"/>
    <row r="61701" x14ac:dyDescent="0.2"/>
    <row r="61702" x14ac:dyDescent="0.2"/>
    <row r="61703" x14ac:dyDescent="0.2"/>
    <row r="61704" x14ac:dyDescent="0.2"/>
    <row r="61705" x14ac:dyDescent="0.2"/>
    <row r="61706" x14ac:dyDescent="0.2"/>
    <row r="61707" x14ac:dyDescent="0.2"/>
    <row r="61708" x14ac:dyDescent="0.2"/>
    <row r="61709" x14ac:dyDescent="0.2"/>
    <row r="61710" x14ac:dyDescent="0.2"/>
    <row r="61711" x14ac:dyDescent="0.2"/>
    <row r="61712" x14ac:dyDescent="0.2"/>
    <row r="61713" x14ac:dyDescent="0.2"/>
    <row r="61714" x14ac:dyDescent="0.2"/>
    <row r="61715" x14ac:dyDescent="0.2"/>
    <row r="61716" x14ac:dyDescent="0.2"/>
    <row r="61717" x14ac:dyDescent="0.2"/>
    <row r="61718" x14ac:dyDescent="0.2"/>
    <row r="61719" x14ac:dyDescent="0.2"/>
    <row r="61720" x14ac:dyDescent="0.2"/>
    <row r="61721" x14ac:dyDescent="0.2"/>
    <row r="61722" x14ac:dyDescent="0.2"/>
    <row r="61723" x14ac:dyDescent="0.2"/>
    <row r="61724" x14ac:dyDescent="0.2"/>
    <row r="61725" x14ac:dyDescent="0.2"/>
    <row r="61726" x14ac:dyDescent="0.2"/>
    <row r="61727" x14ac:dyDescent="0.2"/>
    <row r="61728" x14ac:dyDescent="0.2"/>
    <row r="61729" x14ac:dyDescent="0.2"/>
    <row r="61730" x14ac:dyDescent="0.2"/>
    <row r="61731" x14ac:dyDescent="0.2"/>
    <row r="61732" x14ac:dyDescent="0.2"/>
    <row r="61733" x14ac:dyDescent="0.2"/>
    <row r="61734" x14ac:dyDescent="0.2"/>
    <row r="61735" x14ac:dyDescent="0.2"/>
    <row r="61736" x14ac:dyDescent="0.2"/>
    <row r="61737" x14ac:dyDescent="0.2"/>
    <row r="61738" x14ac:dyDescent="0.2"/>
    <row r="61739" x14ac:dyDescent="0.2"/>
    <row r="61740" x14ac:dyDescent="0.2"/>
    <row r="61741" x14ac:dyDescent="0.2"/>
    <row r="61742" x14ac:dyDescent="0.2"/>
    <row r="61743" x14ac:dyDescent="0.2"/>
    <row r="61744" x14ac:dyDescent="0.2"/>
    <row r="61745" x14ac:dyDescent="0.2"/>
    <row r="61746" x14ac:dyDescent="0.2"/>
    <row r="61747" x14ac:dyDescent="0.2"/>
    <row r="61748" x14ac:dyDescent="0.2"/>
    <row r="61749" x14ac:dyDescent="0.2"/>
    <row r="61750" x14ac:dyDescent="0.2"/>
    <row r="61751" x14ac:dyDescent="0.2"/>
    <row r="61752" x14ac:dyDescent="0.2"/>
    <row r="61753" x14ac:dyDescent="0.2"/>
    <row r="61754" x14ac:dyDescent="0.2"/>
    <row r="61755" x14ac:dyDescent="0.2"/>
    <row r="61756" x14ac:dyDescent="0.2"/>
    <row r="61757" x14ac:dyDescent="0.2"/>
    <row r="61758" x14ac:dyDescent="0.2"/>
    <row r="61759" x14ac:dyDescent="0.2"/>
    <row r="61760" x14ac:dyDescent="0.2"/>
    <row r="61761" x14ac:dyDescent="0.2"/>
    <row r="61762" x14ac:dyDescent="0.2"/>
    <row r="61763" x14ac:dyDescent="0.2"/>
    <row r="61764" x14ac:dyDescent="0.2"/>
    <row r="61765" x14ac:dyDescent="0.2"/>
    <row r="61766" x14ac:dyDescent="0.2"/>
    <row r="61767" x14ac:dyDescent="0.2"/>
    <row r="61768" x14ac:dyDescent="0.2"/>
    <row r="61769" x14ac:dyDescent="0.2"/>
    <row r="61770" x14ac:dyDescent="0.2"/>
    <row r="61771" x14ac:dyDescent="0.2"/>
    <row r="61772" x14ac:dyDescent="0.2"/>
    <row r="61773" x14ac:dyDescent="0.2"/>
    <row r="61774" x14ac:dyDescent="0.2"/>
    <row r="61775" x14ac:dyDescent="0.2"/>
    <row r="61776" x14ac:dyDescent="0.2"/>
    <row r="61777" x14ac:dyDescent="0.2"/>
    <row r="61778" x14ac:dyDescent="0.2"/>
    <row r="61779" x14ac:dyDescent="0.2"/>
    <row r="61780" x14ac:dyDescent="0.2"/>
    <row r="61781" x14ac:dyDescent="0.2"/>
    <row r="61782" x14ac:dyDescent="0.2"/>
    <row r="61783" x14ac:dyDescent="0.2"/>
    <row r="61784" x14ac:dyDescent="0.2"/>
    <row r="61785" x14ac:dyDescent="0.2"/>
    <row r="61786" x14ac:dyDescent="0.2"/>
    <row r="61787" x14ac:dyDescent="0.2"/>
    <row r="61788" x14ac:dyDescent="0.2"/>
    <row r="61789" x14ac:dyDescent="0.2"/>
    <row r="61790" x14ac:dyDescent="0.2"/>
    <row r="61791" x14ac:dyDescent="0.2"/>
    <row r="61792" x14ac:dyDescent="0.2"/>
    <row r="61793" x14ac:dyDescent="0.2"/>
    <row r="61794" x14ac:dyDescent="0.2"/>
    <row r="61795" x14ac:dyDescent="0.2"/>
    <row r="61796" x14ac:dyDescent="0.2"/>
    <row r="61797" x14ac:dyDescent="0.2"/>
    <row r="61798" x14ac:dyDescent="0.2"/>
    <row r="61799" x14ac:dyDescent="0.2"/>
    <row r="61800" x14ac:dyDescent="0.2"/>
    <row r="61801" x14ac:dyDescent="0.2"/>
    <row r="61802" x14ac:dyDescent="0.2"/>
    <row r="61803" x14ac:dyDescent="0.2"/>
    <row r="61804" x14ac:dyDescent="0.2"/>
    <row r="61805" x14ac:dyDescent="0.2"/>
    <row r="61806" x14ac:dyDescent="0.2"/>
    <row r="61807" x14ac:dyDescent="0.2"/>
    <row r="61808" x14ac:dyDescent="0.2"/>
    <row r="61809" x14ac:dyDescent="0.2"/>
    <row r="61810" x14ac:dyDescent="0.2"/>
    <row r="61811" x14ac:dyDescent="0.2"/>
    <row r="61812" x14ac:dyDescent="0.2"/>
    <row r="61813" x14ac:dyDescent="0.2"/>
    <row r="61814" x14ac:dyDescent="0.2"/>
    <row r="61815" x14ac:dyDescent="0.2"/>
    <row r="61816" x14ac:dyDescent="0.2"/>
    <row r="61817" x14ac:dyDescent="0.2"/>
    <row r="61818" x14ac:dyDescent="0.2"/>
    <row r="61819" x14ac:dyDescent="0.2"/>
    <row r="61820" x14ac:dyDescent="0.2"/>
    <row r="61821" x14ac:dyDescent="0.2"/>
    <row r="61822" x14ac:dyDescent="0.2"/>
    <row r="61823" x14ac:dyDescent="0.2"/>
    <row r="61824" x14ac:dyDescent="0.2"/>
    <row r="61825" x14ac:dyDescent="0.2"/>
    <row r="61826" x14ac:dyDescent="0.2"/>
    <row r="61827" x14ac:dyDescent="0.2"/>
    <row r="61828" x14ac:dyDescent="0.2"/>
    <row r="61829" x14ac:dyDescent="0.2"/>
    <row r="61830" x14ac:dyDescent="0.2"/>
    <row r="61831" x14ac:dyDescent="0.2"/>
    <row r="61832" x14ac:dyDescent="0.2"/>
    <row r="61833" x14ac:dyDescent="0.2"/>
    <row r="61834" x14ac:dyDescent="0.2"/>
    <row r="61835" x14ac:dyDescent="0.2"/>
    <row r="61836" x14ac:dyDescent="0.2"/>
    <row r="61837" x14ac:dyDescent="0.2"/>
    <row r="61838" x14ac:dyDescent="0.2"/>
    <row r="61839" x14ac:dyDescent="0.2"/>
    <row r="61840" x14ac:dyDescent="0.2"/>
    <row r="61841" x14ac:dyDescent="0.2"/>
    <row r="61842" x14ac:dyDescent="0.2"/>
    <row r="61843" x14ac:dyDescent="0.2"/>
    <row r="61844" x14ac:dyDescent="0.2"/>
    <row r="61845" x14ac:dyDescent="0.2"/>
    <row r="61846" x14ac:dyDescent="0.2"/>
    <row r="61847" x14ac:dyDescent="0.2"/>
    <row r="61848" x14ac:dyDescent="0.2"/>
    <row r="61849" x14ac:dyDescent="0.2"/>
    <row r="61850" x14ac:dyDescent="0.2"/>
    <row r="61851" x14ac:dyDescent="0.2"/>
    <row r="61852" x14ac:dyDescent="0.2"/>
    <row r="61853" x14ac:dyDescent="0.2"/>
    <row r="61854" x14ac:dyDescent="0.2"/>
    <row r="61855" x14ac:dyDescent="0.2"/>
    <row r="61856" x14ac:dyDescent="0.2"/>
    <row r="61857" x14ac:dyDescent="0.2"/>
    <row r="61858" x14ac:dyDescent="0.2"/>
    <row r="61859" x14ac:dyDescent="0.2"/>
    <row r="61860" x14ac:dyDescent="0.2"/>
    <row r="61861" x14ac:dyDescent="0.2"/>
    <row r="61862" x14ac:dyDescent="0.2"/>
    <row r="61863" x14ac:dyDescent="0.2"/>
    <row r="61864" x14ac:dyDescent="0.2"/>
    <row r="61865" x14ac:dyDescent="0.2"/>
    <row r="61866" x14ac:dyDescent="0.2"/>
    <row r="61867" x14ac:dyDescent="0.2"/>
    <row r="61868" x14ac:dyDescent="0.2"/>
    <row r="61869" x14ac:dyDescent="0.2"/>
    <row r="61870" x14ac:dyDescent="0.2"/>
    <row r="61871" x14ac:dyDescent="0.2"/>
    <row r="61872" x14ac:dyDescent="0.2"/>
    <row r="61873" x14ac:dyDescent="0.2"/>
    <row r="61874" x14ac:dyDescent="0.2"/>
    <row r="61875" x14ac:dyDescent="0.2"/>
    <row r="61876" x14ac:dyDescent="0.2"/>
    <row r="61877" x14ac:dyDescent="0.2"/>
    <row r="61878" x14ac:dyDescent="0.2"/>
    <row r="61879" x14ac:dyDescent="0.2"/>
    <row r="61880" x14ac:dyDescent="0.2"/>
    <row r="61881" x14ac:dyDescent="0.2"/>
    <row r="61882" x14ac:dyDescent="0.2"/>
    <row r="61883" x14ac:dyDescent="0.2"/>
    <row r="61884" x14ac:dyDescent="0.2"/>
    <row r="61885" x14ac:dyDescent="0.2"/>
    <row r="61886" x14ac:dyDescent="0.2"/>
    <row r="61887" x14ac:dyDescent="0.2"/>
    <row r="61888" x14ac:dyDescent="0.2"/>
    <row r="61889" x14ac:dyDescent="0.2"/>
    <row r="61890" x14ac:dyDescent="0.2"/>
    <row r="61891" x14ac:dyDescent="0.2"/>
    <row r="61892" x14ac:dyDescent="0.2"/>
    <row r="61893" x14ac:dyDescent="0.2"/>
    <row r="61894" x14ac:dyDescent="0.2"/>
    <row r="61895" x14ac:dyDescent="0.2"/>
    <row r="61896" x14ac:dyDescent="0.2"/>
    <row r="61897" x14ac:dyDescent="0.2"/>
    <row r="61898" x14ac:dyDescent="0.2"/>
    <row r="61899" x14ac:dyDescent="0.2"/>
    <row r="61900" x14ac:dyDescent="0.2"/>
    <row r="61901" x14ac:dyDescent="0.2"/>
    <row r="61902" x14ac:dyDescent="0.2"/>
    <row r="61903" x14ac:dyDescent="0.2"/>
    <row r="61904" x14ac:dyDescent="0.2"/>
    <row r="61905" x14ac:dyDescent="0.2"/>
    <row r="61906" x14ac:dyDescent="0.2"/>
    <row r="61907" x14ac:dyDescent="0.2"/>
    <row r="61908" x14ac:dyDescent="0.2"/>
    <row r="61909" x14ac:dyDescent="0.2"/>
    <row r="61910" x14ac:dyDescent="0.2"/>
    <row r="61911" x14ac:dyDescent="0.2"/>
    <row r="61912" x14ac:dyDescent="0.2"/>
    <row r="61913" x14ac:dyDescent="0.2"/>
    <row r="61914" x14ac:dyDescent="0.2"/>
    <row r="61915" x14ac:dyDescent="0.2"/>
    <row r="61916" x14ac:dyDescent="0.2"/>
    <row r="61917" x14ac:dyDescent="0.2"/>
    <row r="61918" x14ac:dyDescent="0.2"/>
    <row r="61919" x14ac:dyDescent="0.2"/>
    <row r="61920" x14ac:dyDescent="0.2"/>
    <row r="61921" x14ac:dyDescent="0.2"/>
    <row r="61922" x14ac:dyDescent="0.2"/>
    <row r="61923" x14ac:dyDescent="0.2"/>
    <row r="61924" x14ac:dyDescent="0.2"/>
    <row r="61925" x14ac:dyDescent="0.2"/>
    <row r="61926" x14ac:dyDescent="0.2"/>
    <row r="61927" x14ac:dyDescent="0.2"/>
    <row r="61928" x14ac:dyDescent="0.2"/>
    <row r="61929" x14ac:dyDescent="0.2"/>
    <row r="61930" x14ac:dyDescent="0.2"/>
    <row r="61931" x14ac:dyDescent="0.2"/>
    <row r="61932" x14ac:dyDescent="0.2"/>
    <row r="61933" x14ac:dyDescent="0.2"/>
    <row r="61934" x14ac:dyDescent="0.2"/>
    <row r="61935" x14ac:dyDescent="0.2"/>
    <row r="61936" x14ac:dyDescent="0.2"/>
    <row r="61937" x14ac:dyDescent="0.2"/>
    <row r="61938" x14ac:dyDescent="0.2"/>
    <row r="61939" x14ac:dyDescent="0.2"/>
    <row r="61940" x14ac:dyDescent="0.2"/>
    <row r="61941" x14ac:dyDescent="0.2"/>
    <row r="61942" x14ac:dyDescent="0.2"/>
    <row r="61943" x14ac:dyDescent="0.2"/>
    <row r="61944" x14ac:dyDescent="0.2"/>
    <row r="61945" x14ac:dyDescent="0.2"/>
    <row r="61946" x14ac:dyDescent="0.2"/>
    <row r="61947" x14ac:dyDescent="0.2"/>
    <row r="61948" x14ac:dyDescent="0.2"/>
    <row r="61949" x14ac:dyDescent="0.2"/>
    <row r="61950" x14ac:dyDescent="0.2"/>
    <row r="61951" x14ac:dyDescent="0.2"/>
    <row r="61952" x14ac:dyDescent="0.2"/>
    <row r="61953" x14ac:dyDescent="0.2"/>
    <row r="61954" x14ac:dyDescent="0.2"/>
    <row r="61955" x14ac:dyDescent="0.2"/>
    <row r="61956" x14ac:dyDescent="0.2"/>
    <row r="61957" x14ac:dyDescent="0.2"/>
    <row r="61958" x14ac:dyDescent="0.2"/>
    <row r="61959" x14ac:dyDescent="0.2"/>
    <row r="61960" x14ac:dyDescent="0.2"/>
    <row r="61961" x14ac:dyDescent="0.2"/>
    <row r="61962" x14ac:dyDescent="0.2"/>
    <row r="61963" x14ac:dyDescent="0.2"/>
    <row r="61964" x14ac:dyDescent="0.2"/>
    <row r="61965" x14ac:dyDescent="0.2"/>
    <row r="61966" x14ac:dyDescent="0.2"/>
    <row r="61967" x14ac:dyDescent="0.2"/>
    <row r="61968" x14ac:dyDescent="0.2"/>
    <row r="61969" x14ac:dyDescent="0.2"/>
    <row r="61970" x14ac:dyDescent="0.2"/>
    <row r="61971" x14ac:dyDescent="0.2"/>
    <row r="61972" x14ac:dyDescent="0.2"/>
    <row r="61973" x14ac:dyDescent="0.2"/>
    <row r="61974" x14ac:dyDescent="0.2"/>
    <row r="61975" x14ac:dyDescent="0.2"/>
    <row r="61976" x14ac:dyDescent="0.2"/>
    <row r="61977" x14ac:dyDescent="0.2"/>
    <row r="61978" x14ac:dyDescent="0.2"/>
    <row r="61979" x14ac:dyDescent="0.2"/>
    <row r="61980" x14ac:dyDescent="0.2"/>
    <row r="61981" x14ac:dyDescent="0.2"/>
    <row r="61982" x14ac:dyDescent="0.2"/>
    <row r="61983" x14ac:dyDescent="0.2"/>
    <row r="61984" x14ac:dyDescent="0.2"/>
    <row r="61985" x14ac:dyDescent="0.2"/>
    <row r="61986" x14ac:dyDescent="0.2"/>
    <row r="61987" x14ac:dyDescent="0.2"/>
    <row r="61988" x14ac:dyDescent="0.2"/>
    <row r="61989" x14ac:dyDescent="0.2"/>
    <row r="61990" x14ac:dyDescent="0.2"/>
    <row r="61991" x14ac:dyDescent="0.2"/>
    <row r="61992" x14ac:dyDescent="0.2"/>
    <row r="61993" x14ac:dyDescent="0.2"/>
    <row r="61994" x14ac:dyDescent="0.2"/>
    <row r="61995" x14ac:dyDescent="0.2"/>
    <row r="61996" x14ac:dyDescent="0.2"/>
    <row r="61997" x14ac:dyDescent="0.2"/>
    <row r="61998" x14ac:dyDescent="0.2"/>
    <row r="61999" x14ac:dyDescent="0.2"/>
    <row r="62000" x14ac:dyDescent="0.2"/>
    <row r="62001" x14ac:dyDescent="0.2"/>
    <row r="62002" x14ac:dyDescent="0.2"/>
    <row r="62003" x14ac:dyDescent="0.2"/>
    <row r="62004" x14ac:dyDescent="0.2"/>
    <row r="62005" x14ac:dyDescent="0.2"/>
    <row r="62006" x14ac:dyDescent="0.2"/>
    <row r="62007" x14ac:dyDescent="0.2"/>
    <row r="62008" x14ac:dyDescent="0.2"/>
    <row r="62009" x14ac:dyDescent="0.2"/>
    <row r="62010" x14ac:dyDescent="0.2"/>
    <row r="62011" x14ac:dyDescent="0.2"/>
    <row r="62012" x14ac:dyDescent="0.2"/>
    <row r="62013" x14ac:dyDescent="0.2"/>
    <row r="62014" x14ac:dyDescent="0.2"/>
    <row r="62015" x14ac:dyDescent="0.2"/>
    <row r="62016" x14ac:dyDescent="0.2"/>
    <row r="62017" x14ac:dyDescent="0.2"/>
    <row r="62018" x14ac:dyDescent="0.2"/>
    <row r="62019" x14ac:dyDescent="0.2"/>
    <row r="62020" x14ac:dyDescent="0.2"/>
    <row r="62021" x14ac:dyDescent="0.2"/>
    <row r="62022" x14ac:dyDescent="0.2"/>
    <row r="62023" x14ac:dyDescent="0.2"/>
    <row r="62024" x14ac:dyDescent="0.2"/>
    <row r="62025" x14ac:dyDescent="0.2"/>
    <row r="62026" x14ac:dyDescent="0.2"/>
    <row r="62027" x14ac:dyDescent="0.2"/>
    <row r="62028" x14ac:dyDescent="0.2"/>
    <row r="62029" x14ac:dyDescent="0.2"/>
    <row r="62030" x14ac:dyDescent="0.2"/>
    <row r="62031" x14ac:dyDescent="0.2"/>
    <row r="62032" x14ac:dyDescent="0.2"/>
    <row r="62033" x14ac:dyDescent="0.2"/>
    <row r="62034" x14ac:dyDescent="0.2"/>
    <row r="62035" x14ac:dyDescent="0.2"/>
    <row r="62036" x14ac:dyDescent="0.2"/>
    <row r="62037" x14ac:dyDescent="0.2"/>
    <row r="62038" x14ac:dyDescent="0.2"/>
    <row r="62039" x14ac:dyDescent="0.2"/>
    <row r="62040" x14ac:dyDescent="0.2"/>
    <row r="62041" x14ac:dyDescent="0.2"/>
    <row r="62042" x14ac:dyDescent="0.2"/>
    <row r="62043" x14ac:dyDescent="0.2"/>
    <row r="62044" x14ac:dyDescent="0.2"/>
    <row r="62045" x14ac:dyDescent="0.2"/>
    <row r="62046" x14ac:dyDescent="0.2"/>
    <row r="62047" x14ac:dyDescent="0.2"/>
    <row r="62048" x14ac:dyDescent="0.2"/>
    <row r="62049" x14ac:dyDescent="0.2"/>
    <row r="62050" x14ac:dyDescent="0.2"/>
    <row r="62051" x14ac:dyDescent="0.2"/>
    <row r="62052" x14ac:dyDescent="0.2"/>
    <row r="62053" x14ac:dyDescent="0.2"/>
    <row r="62054" x14ac:dyDescent="0.2"/>
    <row r="62055" x14ac:dyDescent="0.2"/>
    <row r="62056" x14ac:dyDescent="0.2"/>
    <row r="62057" x14ac:dyDescent="0.2"/>
    <row r="62058" x14ac:dyDescent="0.2"/>
    <row r="62059" x14ac:dyDescent="0.2"/>
    <row r="62060" x14ac:dyDescent="0.2"/>
    <row r="62061" x14ac:dyDescent="0.2"/>
    <row r="62062" x14ac:dyDescent="0.2"/>
    <row r="62063" x14ac:dyDescent="0.2"/>
    <row r="62064" x14ac:dyDescent="0.2"/>
    <row r="62065" x14ac:dyDescent="0.2"/>
    <row r="62066" x14ac:dyDescent="0.2"/>
    <row r="62067" x14ac:dyDescent="0.2"/>
    <row r="62068" x14ac:dyDescent="0.2"/>
    <row r="62069" x14ac:dyDescent="0.2"/>
    <row r="62070" x14ac:dyDescent="0.2"/>
    <row r="62071" x14ac:dyDescent="0.2"/>
    <row r="62072" x14ac:dyDescent="0.2"/>
    <row r="62073" x14ac:dyDescent="0.2"/>
    <row r="62074" x14ac:dyDescent="0.2"/>
    <row r="62075" x14ac:dyDescent="0.2"/>
    <row r="62076" x14ac:dyDescent="0.2"/>
    <row r="62077" x14ac:dyDescent="0.2"/>
    <row r="62078" x14ac:dyDescent="0.2"/>
    <row r="62079" x14ac:dyDescent="0.2"/>
    <row r="62080" x14ac:dyDescent="0.2"/>
    <row r="62081" x14ac:dyDescent="0.2"/>
    <row r="62082" x14ac:dyDescent="0.2"/>
    <row r="62083" x14ac:dyDescent="0.2"/>
    <row r="62084" x14ac:dyDescent="0.2"/>
    <row r="62085" x14ac:dyDescent="0.2"/>
    <row r="62086" x14ac:dyDescent="0.2"/>
    <row r="62087" x14ac:dyDescent="0.2"/>
    <row r="62088" x14ac:dyDescent="0.2"/>
    <row r="62089" x14ac:dyDescent="0.2"/>
    <row r="62090" x14ac:dyDescent="0.2"/>
    <row r="62091" x14ac:dyDescent="0.2"/>
    <row r="62092" x14ac:dyDescent="0.2"/>
    <row r="62093" x14ac:dyDescent="0.2"/>
    <row r="62094" x14ac:dyDescent="0.2"/>
    <row r="62095" x14ac:dyDescent="0.2"/>
    <row r="62096" x14ac:dyDescent="0.2"/>
    <row r="62097" x14ac:dyDescent="0.2"/>
    <row r="62098" x14ac:dyDescent="0.2"/>
    <row r="62099" x14ac:dyDescent="0.2"/>
    <row r="62100" x14ac:dyDescent="0.2"/>
    <row r="62101" x14ac:dyDescent="0.2"/>
    <row r="62102" x14ac:dyDescent="0.2"/>
    <row r="62103" x14ac:dyDescent="0.2"/>
    <row r="62104" x14ac:dyDescent="0.2"/>
    <row r="62105" x14ac:dyDescent="0.2"/>
    <row r="62106" x14ac:dyDescent="0.2"/>
    <row r="62107" x14ac:dyDescent="0.2"/>
    <row r="62108" x14ac:dyDescent="0.2"/>
    <row r="62109" x14ac:dyDescent="0.2"/>
    <row r="62110" x14ac:dyDescent="0.2"/>
    <row r="62111" x14ac:dyDescent="0.2"/>
    <row r="62112" x14ac:dyDescent="0.2"/>
    <row r="62113" x14ac:dyDescent="0.2"/>
    <row r="62114" x14ac:dyDescent="0.2"/>
    <row r="62115" x14ac:dyDescent="0.2"/>
    <row r="62116" x14ac:dyDescent="0.2"/>
    <row r="62117" x14ac:dyDescent="0.2"/>
    <row r="62118" x14ac:dyDescent="0.2"/>
    <row r="62119" x14ac:dyDescent="0.2"/>
    <row r="62120" x14ac:dyDescent="0.2"/>
    <row r="62121" x14ac:dyDescent="0.2"/>
    <row r="62122" x14ac:dyDescent="0.2"/>
    <row r="62123" x14ac:dyDescent="0.2"/>
    <row r="62124" x14ac:dyDescent="0.2"/>
    <row r="62125" x14ac:dyDescent="0.2"/>
    <row r="62126" x14ac:dyDescent="0.2"/>
    <row r="62127" x14ac:dyDescent="0.2"/>
    <row r="62128" x14ac:dyDescent="0.2"/>
    <row r="62129" x14ac:dyDescent="0.2"/>
    <row r="62130" x14ac:dyDescent="0.2"/>
    <row r="62131" x14ac:dyDescent="0.2"/>
    <row r="62132" x14ac:dyDescent="0.2"/>
    <row r="62133" x14ac:dyDescent="0.2"/>
    <row r="62134" x14ac:dyDescent="0.2"/>
    <row r="62135" x14ac:dyDescent="0.2"/>
    <row r="62136" x14ac:dyDescent="0.2"/>
    <row r="62137" x14ac:dyDescent="0.2"/>
    <row r="62138" x14ac:dyDescent="0.2"/>
    <row r="62139" x14ac:dyDescent="0.2"/>
    <row r="62140" x14ac:dyDescent="0.2"/>
    <row r="62141" x14ac:dyDescent="0.2"/>
    <row r="62142" x14ac:dyDescent="0.2"/>
    <row r="62143" x14ac:dyDescent="0.2"/>
    <row r="62144" x14ac:dyDescent="0.2"/>
    <row r="62145" x14ac:dyDescent="0.2"/>
    <row r="62146" x14ac:dyDescent="0.2"/>
    <row r="62147" x14ac:dyDescent="0.2"/>
    <row r="62148" x14ac:dyDescent="0.2"/>
    <row r="62149" x14ac:dyDescent="0.2"/>
    <row r="62150" x14ac:dyDescent="0.2"/>
    <row r="62151" x14ac:dyDescent="0.2"/>
    <row r="62152" x14ac:dyDescent="0.2"/>
    <row r="62153" x14ac:dyDescent="0.2"/>
    <row r="62154" x14ac:dyDescent="0.2"/>
    <row r="62155" x14ac:dyDescent="0.2"/>
    <row r="62156" x14ac:dyDescent="0.2"/>
    <row r="62157" x14ac:dyDescent="0.2"/>
    <row r="62158" x14ac:dyDescent="0.2"/>
    <row r="62159" x14ac:dyDescent="0.2"/>
    <row r="62160" x14ac:dyDescent="0.2"/>
    <row r="62161" x14ac:dyDescent="0.2"/>
    <row r="62162" x14ac:dyDescent="0.2"/>
    <row r="62163" x14ac:dyDescent="0.2"/>
    <row r="62164" x14ac:dyDescent="0.2"/>
    <row r="62165" x14ac:dyDescent="0.2"/>
    <row r="62166" x14ac:dyDescent="0.2"/>
    <row r="62167" x14ac:dyDescent="0.2"/>
    <row r="62168" x14ac:dyDescent="0.2"/>
    <row r="62169" x14ac:dyDescent="0.2"/>
    <row r="62170" x14ac:dyDescent="0.2"/>
    <row r="62171" x14ac:dyDescent="0.2"/>
    <row r="62172" x14ac:dyDescent="0.2"/>
    <row r="62173" x14ac:dyDescent="0.2"/>
    <row r="62174" x14ac:dyDescent="0.2"/>
    <row r="62175" x14ac:dyDescent="0.2"/>
    <row r="62176" x14ac:dyDescent="0.2"/>
    <row r="62177" x14ac:dyDescent="0.2"/>
    <row r="62178" x14ac:dyDescent="0.2"/>
    <row r="62179" x14ac:dyDescent="0.2"/>
    <row r="62180" x14ac:dyDescent="0.2"/>
    <row r="62181" x14ac:dyDescent="0.2"/>
    <row r="62182" x14ac:dyDescent="0.2"/>
    <row r="62183" x14ac:dyDescent="0.2"/>
    <row r="62184" x14ac:dyDescent="0.2"/>
    <row r="62185" x14ac:dyDescent="0.2"/>
    <row r="62186" x14ac:dyDescent="0.2"/>
    <row r="62187" x14ac:dyDescent="0.2"/>
    <row r="62188" x14ac:dyDescent="0.2"/>
    <row r="62189" x14ac:dyDescent="0.2"/>
    <row r="62190" x14ac:dyDescent="0.2"/>
    <row r="62191" x14ac:dyDescent="0.2"/>
    <row r="62192" x14ac:dyDescent="0.2"/>
    <row r="62193" x14ac:dyDescent="0.2"/>
    <row r="62194" x14ac:dyDescent="0.2"/>
    <row r="62195" x14ac:dyDescent="0.2"/>
    <row r="62196" x14ac:dyDescent="0.2"/>
    <row r="62197" x14ac:dyDescent="0.2"/>
    <row r="62198" x14ac:dyDescent="0.2"/>
    <row r="62199" x14ac:dyDescent="0.2"/>
    <row r="62200" x14ac:dyDescent="0.2"/>
    <row r="62201" x14ac:dyDescent="0.2"/>
    <row r="62202" x14ac:dyDescent="0.2"/>
    <row r="62203" x14ac:dyDescent="0.2"/>
    <row r="62204" x14ac:dyDescent="0.2"/>
    <row r="62205" x14ac:dyDescent="0.2"/>
    <row r="62206" x14ac:dyDescent="0.2"/>
    <row r="62207" x14ac:dyDescent="0.2"/>
    <row r="62208" x14ac:dyDescent="0.2"/>
    <row r="62209" x14ac:dyDescent="0.2"/>
    <row r="62210" x14ac:dyDescent="0.2"/>
    <row r="62211" x14ac:dyDescent="0.2"/>
    <row r="62212" x14ac:dyDescent="0.2"/>
    <row r="62213" x14ac:dyDescent="0.2"/>
    <row r="62214" x14ac:dyDescent="0.2"/>
    <row r="62215" x14ac:dyDescent="0.2"/>
    <row r="62216" x14ac:dyDescent="0.2"/>
    <row r="62217" x14ac:dyDescent="0.2"/>
    <row r="62218" x14ac:dyDescent="0.2"/>
    <row r="62219" x14ac:dyDescent="0.2"/>
    <row r="62220" x14ac:dyDescent="0.2"/>
    <row r="62221" x14ac:dyDescent="0.2"/>
    <row r="62222" x14ac:dyDescent="0.2"/>
    <row r="62223" x14ac:dyDescent="0.2"/>
    <row r="62224" x14ac:dyDescent="0.2"/>
    <row r="62225" x14ac:dyDescent="0.2"/>
    <row r="62226" x14ac:dyDescent="0.2"/>
    <row r="62227" x14ac:dyDescent="0.2"/>
    <row r="62228" x14ac:dyDescent="0.2"/>
    <row r="62229" x14ac:dyDescent="0.2"/>
    <row r="62230" x14ac:dyDescent="0.2"/>
    <row r="62231" x14ac:dyDescent="0.2"/>
    <row r="62232" x14ac:dyDescent="0.2"/>
    <row r="62233" x14ac:dyDescent="0.2"/>
    <row r="62234" x14ac:dyDescent="0.2"/>
    <row r="62235" x14ac:dyDescent="0.2"/>
    <row r="62236" x14ac:dyDescent="0.2"/>
    <row r="62237" x14ac:dyDescent="0.2"/>
    <row r="62238" x14ac:dyDescent="0.2"/>
    <row r="62239" x14ac:dyDescent="0.2"/>
    <row r="62240" x14ac:dyDescent="0.2"/>
    <row r="62241" x14ac:dyDescent="0.2"/>
    <row r="62242" x14ac:dyDescent="0.2"/>
    <row r="62243" x14ac:dyDescent="0.2"/>
    <row r="62244" x14ac:dyDescent="0.2"/>
    <row r="62245" x14ac:dyDescent="0.2"/>
    <row r="62246" x14ac:dyDescent="0.2"/>
    <row r="62247" x14ac:dyDescent="0.2"/>
    <row r="62248" x14ac:dyDescent="0.2"/>
    <row r="62249" x14ac:dyDescent="0.2"/>
    <row r="62250" x14ac:dyDescent="0.2"/>
    <row r="62251" x14ac:dyDescent="0.2"/>
    <row r="62252" x14ac:dyDescent="0.2"/>
    <row r="62253" x14ac:dyDescent="0.2"/>
    <row r="62254" x14ac:dyDescent="0.2"/>
    <row r="62255" x14ac:dyDescent="0.2"/>
    <row r="62256" x14ac:dyDescent="0.2"/>
    <row r="62257" x14ac:dyDescent="0.2"/>
    <row r="62258" x14ac:dyDescent="0.2"/>
    <row r="62259" x14ac:dyDescent="0.2"/>
    <row r="62260" x14ac:dyDescent="0.2"/>
    <row r="62261" x14ac:dyDescent="0.2"/>
    <row r="62262" x14ac:dyDescent="0.2"/>
    <row r="62263" x14ac:dyDescent="0.2"/>
    <row r="62264" x14ac:dyDescent="0.2"/>
    <row r="62265" x14ac:dyDescent="0.2"/>
    <row r="62266" x14ac:dyDescent="0.2"/>
    <row r="62267" x14ac:dyDescent="0.2"/>
    <row r="62268" x14ac:dyDescent="0.2"/>
    <row r="62269" x14ac:dyDescent="0.2"/>
    <row r="62270" x14ac:dyDescent="0.2"/>
    <row r="62271" x14ac:dyDescent="0.2"/>
    <row r="62272" x14ac:dyDescent="0.2"/>
    <row r="62273" x14ac:dyDescent="0.2"/>
    <row r="62274" x14ac:dyDescent="0.2"/>
    <row r="62275" x14ac:dyDescent="0.2"/>
    <row r="62276" x14ac:dyDescent="0.2"/>
    <row r="62277" x14ac:dyDescent="0.2"/>
    <row r="62278" x14ac:dyDescent="0.2"/>
    <row r="62279" x14ac:dyDescent="0.2"/>
    <row r="62280" x14ac:dyDescent="0.2"/>
    <row r="62281" x14ac:dyDescent="0.2"/>
    <row r="62282" x14ac:dyDescent="0.2"/>
    <row r="62283" x14ac:dyDescent="0.2"/>
    <row r="62284" x14ac:dyDescent="0.2"/>
    <row r="62285" x14ac:dyDescent="0.2"/>
    <row r="62286" x14ac:dyDescent="0.2"/>
    <row r="62287" x14ac:dyDescent="0.2"/>
    <row r="62288" x14ac:dyDescent="0.2"/>
    <row r="62289" x14ac:dyDescent="0.2"/>
    <row r="62290" x14ac:dyDescent="0.2"/>
    <row r="62291" x14ac:dyDescent="0.2"/>
    <row r="62292" x14ac:dyDescent="0.2"/>
    <row r="62293" x14ac:dyDescent="0.2"/>
    <row r="62294" x14ac:dyDescent="0.2"/>
    <row r="62295" x14ac:dyDescent="0.2"/>
    <row r="62296" x14ac:dyDescent="0.2"/>
    <row r="62297" x14ac:dyDescent="0.2"/>
    <row r="62298" x14ac:dyDescent="0.2"/>
    <row r="62299" x14ac:dyDescent="0.2"/>
    <row r="62300" x14ac:dyDescent="0.2"/>
    <row r="62301" x14ac:dyDescent="0.2"/>
    <row r="62302" x14ac:dyDescent="0.2"/>
    <row r="62303" x14ac:dyDescent="0.2"/>
    <row r="62304" x14ac:dyDescent="0.2"/>
    <row r="62305" x14ac:dyDescent="0.2"/>
    <row r="62306" x14ac:dyDescent="0.2"/>
    <row r="62307" x14ac:dyDescent="0.2"/>
    <row r="62308" x14ac:dyDescent="0.2"/>
    <row r="62309" x14ac:dyDescent="0.2"/>
    <row r="62310" x14ac:dyDescent="0.2"/>
    <row r="62311" x14ac:dyDescent="0.2"/>
    <row r="62312" x14ac:dyDescent="0.2"/>
    <row r="62313" x14ac:dyDescent="0.2"/>
    <row r="62314" x14ac:dyDescent="0.2"/>
    <row r="62315" x14ac:dyDescent="0.2"/>
    <row r="62316" x14ac:dyDescent="0.2"/>
    <row r="62317" x14ac:dyDescent="0.2"/>
    <row r="62318" x14ac:dyDescent="0.2"/>
    <row r="62319" x14ac:dyDescent="0.2"/>
    <row r="62320" x14ac:dyDescent="0.2"/>
    <row r="62321" x14ac:dyDescent="0.2"/>
    <row r="62322" x14ac:dyDescent="0.2"/>
    <row r="62323" x14ac:dyDescent="0.2"/>
    <row r="62324" x14ac:dyDescent="0.2"/>
    <row r="62325" x14ac:dyDescent="0.2"/>
    <row r="62326" x14ac:dyDescent="0.2"/>
    <row r="62327" x14ac:dyDescent="0.2"/>
    <row r="62328" x14ac:dyDescent="0.2"/>
    <row r="62329" x14ac:dyDescent="0.2"/>
    <row r="62330" x14ac:dyDescent="0.2"/>
    <row r="62331" x14ac:dyDescent="0.2"/>
    <row r="62332" x14ac:dyDescent="0.2"/>
    <row r="62333" x14ac:dyDescent="0.2"/>
    <row r="62334" x14ac:dyDescent="0.2"/>
    <row r="62335" x14ac:dyDescent="0.2"/>
    <row r="62336" x14ac:dyDescent="0.2"/>
    <row r="62337" x14ac:dyDescent="0.2"/>
    <row r="62338" x14ac:dyDescent="0.2"/>
    <row r="62339" x14ac:dyDescent="0.2"/>
    <row r="62340" x14ac:dyDescent="0.2"/>
    <row r="62341" x14ac:dyDescent="0.2"/>
    <row r="62342" x14ac:dyDescent="0.2"/>
    <row r="62343" x14ac:dyDescent="0.2"/>
    <row r="62344" x14ac:dyDescent="0.2"/>
    <row r="62345" x14ac:dyDescent="0.2"/>
    <row r="62346" x14ac:dyDescent="0.2"/>
    <row r="62347" x14ac:dyDescent="0.2"/>
    <row r="62348" x14ac:dyDescent="0.2"/>
    <row r="62349" x14ac:dyDescent="0.2"/>
    <row r="62350" x14ac:dyDescent="0.2"/>
    <row r="62351" x14ac:dyDescent="0.2"/>
    <row r="62352" x14ac:dyDescent="0.2"/>
    <row r="62353" x14ac:dyDescent="0.2"/>
    <row r="62354" x14ac:dyDescent="0.2"/>
    <row r="62355" x14ac:dyDescent="0.2"/>
    <row r="62356" x14ac:dyDescent="0.2"/>
    <row r="62357" x14ac:dyDescent="0.2"/>
    <row r="62358" x14ac:dyDescent="0.2"/>
    <row r="62359" x14ac:dyDescent="0.2"/>
    <row r="62360" x14ac:dyDescent="0.2"/>
    <row r="62361" x14ac:dyDescent="0.2"/>
    <row r="62362" x14ac:dyDescent="0.2"/>
    <row r="62363" x14ac:dyDescent="0.2"/>
    <row r="62364" x14ac:dyDescent="0.2"/>
    <row r="62365" x14ac:dyDescent="0.2"/>
    <row r="62366" x14ac:dyDescent="0.2"/>
    <row r="62367" x14ac:dyDescent="0.2"/>
    <row r="62368" x14ac:dyDescent="0.2"/>
    <row r="62369" x14ac:dyDescent="0.2"/>
    <row r="62370" x14ac:dyDescent="0.2"/>
    <row r="62371" x14ac:dyDescent="0.2"/>
    <row r="62372" x14ac:dyDescent="0.2"/>
    <row r="62373" x14ac:dyDescent="0.2"/>
    <row r="62374" x14ac:dyDescent="0.2"/>
    <row r="62375" x14ac:dyDescent="0.2"/>
    <row r="62376" x14ac:dyDescent="0.2"/>
    <row r="62377" x14ac:dyDescent="0.2"/>
    <row r="62378" x14ac:dyDescent="0.2"/>
    <row r="62379" x14ac:dyDescent="0.2"/>
    <row r="62380" x14ac:dyDescent="0.2"/>
    <row r="62381" x14ac:dyDescent="0.2"/>
    <row r="62382" x14ac:dyDescent="0.2"/>
    <row r="62383" x14ac:dyDescent="0.2"/>
    <row r="62384" x14ac:dyDescent="0.2"/>
    <row r="62385" x14ac:dyDescent="0.2"/>
    <row r="62386" x14ac:dyDescent="0.2"/>
    <row r="62387" x14ac:dyDescent="0.2"/>
    <row r="62388" x14ac:dyDescent="0.2"/>
    <row r="62389" x14ac:dyDescent="0.2"/>
    <row r="62390" x14ac:dyDescent="0.2"/>
    <row r="62391" x14ac:dyDescent="0.2"/>
    <row r="62392" x14ac:dyDescent="0.2"/>
    <row r="62393" x14ac:dyDescent="0.2"/>
    <row r="62394" x14ac:dyDescent="0.2"/>
    <row r="62395" x14ac:dyDescent="0.2"/>
    <row r="62396" x14ac:dyDescent="0.2"/>
    <row r="62397" x14ac:dyDescent="0.2"/>
    <row r="62398" x14ac:dyDescent="0.2"/>
    <row r="62399" x14ac:dyDescent="0.2"/>
    <row r="62400" x14ac:dyDescent="0.2"/>
    <row r="62401" x14ac:dyDescent="0.2"/>
    <row r="62402" x14ac:dyDescent="0.2"/>
    <row r="62403" x14ac:dyDescent="0.2"/>
    <row r="62404" x14ac:dyDescent="0.2"/>
    <row r="62405" x14ac:dyDescent="0.2"/>
    <row r="62406" x14ac:dyDescent="0.2"/>
    <row r="62407" x14ac:dyDescent="0.2"/>
    <row r="62408" x14ac:dyDescent="0.2"/>
    <row r="62409" x14ac:dyDescent="0.2"/>
    <row r="62410" x14ac:dyDescent="0.2"/>
    <row r="62411" x14ac:dyDescent="0.2"/>
    <row r="62412" x14ac:dyDescent="0.2"/>
    <row r="62413" x14ac:dyDescent="0.2"/>
    <row r="62414" x14ac:dyDescent="0.2"/>
    <row r="62415" x14ac:dyDescent="0.2"/>
    <row r="62416" x14ac:dyDescent="0.2"/>
    <row r="62417" x14ac:dyDescent="0.2"/>
    <row r="62418" x14ac:dyDescent="0.2"/>
    <row r="62419" x14ac:dyDescent="0.2"/>
    <row r="62420" x14ac:dyDescent="0.2"/>
    <row r="62421" x14ac:dyDescent="0.2"/>
    <row r="62422" x14ac:dyDescent="0.2"/>
    <row r="62423" x14ac:dyDescent="0.2"/>
    <row r="62424" x14ac:dyDescent="0.2"/>
    <row r="62425" x14ac:dyDescent="0.2"/>
    <row r="62426" x14ac:dyDescent="0.2"/>
    <row r="62427" x14ac:dyDescent="0.2"/>
    <row r="62428" x14ac:dyDescent="0.2"/>
    <row r="62429" x14ac:dyDescent="0.2"/>
    <row r="62430" x14ac:dyDescent="0.2"/>
    <row r="62431" x14ac:dyDescent="0.2"/>
    <row r="62432" x14ac:dyDescent="0.2"/>
    <row r="62433" x14ac:dyDescent="0.2"/>
    <row r="62434" x14ac:dyDescent="0.2"/>
    <row r="62435" x14ac:dyDescent="0.2"/>
    <row r="62436" x14ac:dyDescent="0.2"/>
    <row r="62437" x14ac:dyDescent="0.2"/>
    <row r="62438" x14ac:dyDescent="0.2"/>
    <row r="62439" x14ac:dyDescent="0.2"/>
    <row r="62440" x14ac:dyDescent="0.2"/>
    <row r="62441" x14ac:dyDescent="0.2"/>
    <row r="62442" x14ac:dyDescent="0.2"/>
    <row r="62443" x14ac:dyDescent="0.2"/>
    <row r="62444" x14ac:dyDescent="0.2"/>
    <row r="62445" x14ac:dyDescent="0.2"/>
    <row r="62446" x14ac:dyDescent="0.2"/>
    <row r="62447" x14ac:dyDescent="0.2"/>
    <row r="62448" x14ac:dyDescent="0.2"/>
    <row r="62449" x14ac:dyDescent="0.2"/>
    <row r="62450" x14ac:dyDescent="0.2"/>
    <row r="62451" x14ac:dyDescent="0.2"/>
    <row r="62452" x14ac:dyDescent="0.2"/>
    <row r="62453" x14ac:dyDescent="0.2"/>
    <row r="62454" x14ac:dyDescent="0.2"/>
    <row r="62455" x14ac:dyDescent="0.2"/>
    <row r="62456" x14ac:dyDescent="0.2"/>
    <row r="62457" x14ac:dyDescent="0.2"/>
    <row r="62458" x14ac:dyDescent="0.2"/>
    <row r="62459" x14ac:dyDescent="0.2"/>
    <row r="62460" x14ac:dyDescent="0.2"/>
    <row r="62461" x14ac:dyDescent="0.2"/>
    <row r="62462" x14ac:dyDescent="0.2"/>
    <row r="62463" x14ac:dyDescent="0.2"/>
    <row r="62464" x14ac:dyDescent="0.2"/>
    <row r="62465" x14ac:dyDescent="0.2"/>
    <row r="62466" x14ac:dyDescent="0.2"/>
    <row r="62467" x14ac:dyDescent="0.2"/>
    <row r="62468" x14ac:dyDescent="0.2"/>
    <row r="62469" x14ac:dyDescent="0.2"/>
    <row r="62470" x14ac:dyDescent="0.2"/>
    <row r="62471" x14ac:dyDescent="0.2"/>
    <row r="62472" x14ac:dyDescent="0.2"/>
    <row r="62473" x14ac:dyDescent="0.2"/>
    <row r="62474" x14ac:dyDescent="0.2"/>
    <row r="62475" x14ac:dyDescent="0.2"/>
    <row r="62476" x14ac:dyDescent="0.2"/>
    <row r="62477" x14ac:dyDescent="0.2"/>
    <row r="62478" x14ac:dyDescent="0.2"/>
    <row r="62479" x14ac:dyDescent="0.2"/>
    <row r="62480" x14ac:dyDescent="0.2"/>
    <row r="62481" x14ac:dyDescent="0.2"/>
    <row r="62482" x14ac:dyDescent="0.2"/>
    <row r="62483" x14ac:dyDescent="0.2"/>
    <row r="62484" x14ac:dyDescent="0.2"/>
    <row r="62485" x14ac:dyDescent="0.2"/>
    <row r="62486" x14ac:dyDescent="0.2"/>
    <row r="62487" x14ac:dyDescent="0.2"/>
    <row r="62488" x14ac:dyDescent="0.2"/>
    <row r="62489" x14ac:dyDescent="0.2"/>
    <row r="62490" x14ac:dyDescent="0.2"/>
    <row r="62491" x14ac:dyDescent="0.2"/>
    <row r="62492" x14ac:dyDescent="0.2"/>
    <row r="62493" x14ac:dyDescent="0.2"/>
    <row r="62494" x14ac:dyDescent="0.2"/>
    <row r="62495" x14ac:dyDescent="0.2"/>
    <row r="62496" x14ac:dyDescent="0.2"/>
    <row r="62497" x14ac:dyDescent="0.2"/>
    <row r="62498" x14ac:dyDescent="0.2"/>
    <row r="62499" x14ac:dyDescent="0.2"/>
    <row r="62500" x14ac:dyDescent="0.2"/>
    <row r="62501" x14ac:dyDescent="0.2"/>
    <row r="62502" x14ac:dyDescent="0.2"/>
    <row r="62503" x14ac:dyDescent="0.2"/>
    <row r="62504" x14ac:dyDescent="0.2"/>
    <row r="62505" x14ac:dyDescent="0.2"/>
    <row r="62506" x14ac:dyDescent="0.2"/>
    <row r="62507" x14ac:dyDescent="0.2"/>
    <row r="62508" x14ac:dyDescent="0.2"/>
    <row r="62509" x14ac:dyDescent="0.2"/>
    <row r="62510" x14ac:dyDescent="0.2"/>
    <row r="62511" x14ac:dyDescent="0.2"/>
    <row r="62512" x14ac:dyDescent="0.2"/>
    <row r="62513" x14ac:dyDescent="0.2"/>
    <row r="62514" x14ac:dyDescent="0.2"/>
    <row r="62515" x14ac:dyDescent="0.2"/>
    <row r="62516" x14ac:dyDescent="0.2"/>
    <row r="62517" x14ac:dyDescent="0.2"/>
    <row r="62518" x14ac:dyDescent="0.2"/>
    <row r="62519" x14ac:dyDescent="0.2"/>
    <row r="62520" x14ac:dyDescent="0.2"/>
    <row r="62521" x14ac:dyDescent="0.2"/>
    <row r="62522" x14ac:dyDescent="0.2"/>
    <row r="62523" x14ac:dyDescent="0.2"/>
    <row r="62524" x14ac:dyDescent="0.2"/>
    <row r="62525" x14ac:dyDescent="0.2"/>
    <row r="62526" x14ac:dyDescent="0.2"/>
    <row r="62527" x14ac:dyDescent="0.2"/>
    <row r="62528" x14ac:dyDescent="0.2"/>
    <row r="62529" x14ac:dyDescent="0.2"/>
    <row r="62530" x14ac:dyDescent="0.2"/>
    <row r="62531" x14ac:dyDescent="0.2"/>
    <row r="62532" x14ac:dyDescent="0.2"/>
    <row r="62533" x14ac:dyDescent="0.2"/>
    <row r="62534" x14ac:dyDescent="0.2"/>
    <row r="62535" x14ac:dyDescent="0.2"/>
    <row r="62536" x14ac:dyDescent="0.2"/>
    <row r="62537" x14ac:dyDescent="0.2"/>
    <row r="62538" x14ac:dyDescent="0.2"/>
    <row r="62539" x14ac:dyDescent="0.2"/>
    <row r="62540" x14ac:dyDescent="0.2"/>
    <row r="62541" x14ac:dyDescent="0.2"/>
    <row r="62542" x14ac:dyDescent="0.2"/>
    <row r="62543" x14ac:dyDescent="0.2"/>
    <row r="62544" x14ac:dyDescent="0.2"/>
    <row r="62545" x14ac:dyDescent="0.2"/>
    <row r="62546" x14ac:dyDescent="0.2"/>
    <row r="62547" x14ac:dyDescent="0.2"/>
    <row r="62548" x14ac:dyDescent="0.2"/>
    <row r="62549" x14ac:dyDescent="0.2"/>
    <row r="62550" x14ac:dyDescent="0.2"/>
    <row r="62551" x14ac:dyDescent="0.2"/>
    <row r="62552" x14ac:dyDescent="0.2"/>
    <row r="62553" x14ac:dyDescent="0.2"/>
    <row r="62554" x14ac:dyDescent="0.2"/>
    <row r="62555" x14ac:dyDescent="0.2"/>
    <row r="62556" x14ac:dyDescent="0.2"/>
    <row r="62557" x14ac:dyDescent="0.2"/>
    <row r="62558" x14ac:dyDescent="0.2"/>
    <row r="62559" x14ac:dyDescent="0.2"/>
    <row r="62560" x14ac:dyDescent="0.2"/>
    <row r="62561" x14ac:dyDescent="0.2"/>
    <row r="62562" x14ac:dyDescent="0.2"/>
    <row r="62563" x14ac:dyDescent="0.2"/>
    <row r="62564" x14ac:dyDescent="0.2"/>
    <row r="62565" x14ac:dyDescent="0.2"/>
    <row r="62566" x14ac:dyDescent="0.2"/>
    <row r="62567" x14ac:dyDescent="0.2"/>
    <row r="62568" x14ac:dyDescent="0.2"/>
    <row r="62569" x14ac:dyDescent="0.2"/>
    <row r="62570" x14ac:dyDescent="0.2"/>
    <row r="62571" x14ac:dyDescent="0.2"/>
    <row r="62572" x14ac:dyDescent="0.2"/>
    <row r="62573" x14ac:dyDescent="0.2"/>
    <row r="62574" x14ac:dyDescent="0.2"/>
    <row r="62575" x14ac:dyDescent="0.2"/>
    <row r="62576" x14ac:dyDescent="0.2"/>
    <row r="62577" x14ac:dyDescent="0.2"/>
    <row r="62578" x14ac:dyDescent="0.2"/>
    <row r="62579" x14ac:dyDescent="0.2"/>
    <row r="62580" x14ac:dyDescent="0.2"/>
    <row r="62581" x14ac:dyDescent="0.2"/>
    <row r="62582" x14ac:dyDescent="0.2"/>
    <row r="62583" x14ac:dyDescent="0.2"/>
    <row r="62584" x14ac:dyDescent="0.2"/>
    <row r="62585" x14ac:dyDescent="0.2"/>
    <row r="62586" x14ac:dyDescent="0.2"/>
    <row r="62587" x14ac:dyDescent="0.2"/>
    <row r="62588" x14ac:dyDescent="0.2"/>
    <row r="62589" x14ac:dyDescent="0.2"/>
    <row r="62590" x14ac:dyDescent="0.2"/>
    <row r="62591" x14ac:dyDescent="0.2"/>
    <row r="62592" x14ac:dyDescent="0.2"/>
    <row r="62593" x14ac:dyDescent="0.2"/>
    <row r="62594" x14ac:dyDescent="0.2"/>
    <row r="62595" x14ac:dyDescent="0.2"/>
    <row r="62596" x14ac:dyDescent="0.2"/>
    <row r="62597" x14ac:dyDescent="0.2"/>
    <row r="62598" x14ac:dyDescent="0.2"/>
    <row r="62599" x14ac:dyDescent="0.2"/>
    <row r="62600" x14ac:dyDescent="0.2"/>
    <row r="62601" x14ac:dyDescent="0.2"/>
    <row r="62602" x14ac:dyDescent="0.2"/>
    <row r="62603" x14ac:dyDescent="0.2"/>
    <row r="62604" x14ac:dyDescent="0.2"/>
    <row r="62605" x14ac:dyDescent="0.2"/>
    <row r="62606" x14ac:dyDescent="0.2"/>
    <row r="62607" x14ac:dyDescent="0.2"/>
    <row r="62608" x14ac:dyDescent="0.2"/>
    <row r="62609" x14ac:dyDescent="0.2"/>
    <row r="62610" x14ac:dyDescent="0.2"/>
    <row r="62611" x14ac:dyDescent="0.2"/>
    <row r="62612" x14ac:dyDescent="0.2"/>
    <row r="62613" x14ac:dyDescent="0.2"/>
    <row r="62614" x14ac:dyDescent="0.2"/>
    <row r="62615" x14ac:dyDescent="0.2"/>
    <row r="62616" x14ac:dyDescent="0.2"/>
    <row r="62617" x14ac:dyDescent="0.2"/>
    <row r="62618" x14ac:dyDescent="0.2"/>
    <row r="62619" x14ac:dyDescent="0.2"/>
    <row r="62620" x14ac:dyDescent="0.2"/>
    <row r="62621" x14ac:dyDescent="0.2"/>
    <row r="62622" x14ac:dyDescent="0.2"/>
    <row r="62623" x14ac:dyDescent="0.2"/>
    <row r="62624" x14ac:dyDescent="0.2"/>
    <row r="62625" x14ac:dyDescent="0.2"/>
    <row r="62626" x14ac:dyDescent="0.2"/>
    <row r="62627" x14ac:dyDescent="0.2"/>
    <row r="62628" x14ac:dyDescent="0.2"/>
    <row r="62629" x14ac:dyDescent="0.2"/>
    <row r="62630" x14ac:dyDescent="0.2"/>
    <row r="62631" x14ac:dyDescent="0.2"/>
    <row r="62632" x14ac:dyDescent="0.2"/>
    <row r="62633" x14ac:dyDescent="0.2"/>
    <row r="62634" x14ac:dyDescent="0.2"/>
    <row r="62635" x14ac:dyDescent="0.2"/>
    <row r="62636" x14ac:dyDescent="0.2"/>
    <row r="62637" x14ac:dyDescent="0.2"/>
    <row r="62638" x14ac:dyDescent="0.2"/>
    <row r="62639" x14ac:dyDescent="0.2"/>
    <row r="62640" x14ac:dyDescent="0.2"/>
    <row r="62641" x14ac:dyDescent="0.2"/>
    <row r="62642" x14ac:dyDescent="0.2"/>
    <row r="62643" x14ac:dyDescent="0.2"/>
    <row r="62644" x14ac:dyDescent="0.2"/>
    <row r="62645" x14ac:dyDescent="0.2"/>
    <row r="62646" x14ac:dyDescent="0.2"/>
    <row r="62647" x14ac:dyDescent="0.2"/>
    <row r="62648" x14ac:dyDescent="0.2"/>
    <row r="62649" x14ac:dyDescent="0.2"/>
    <row r="62650" x14ac:dyDescent="0.2"/>
    <row r="62651" x14ac:dyDescent="0.2"/>
    <row r="62652" x14ac:dyDescent="0.2"/>
    <row r="62653" x14ac:dyDescent="0.2"/>
    <row r="62654" x14ac:dyDescent="0.2"/>
    <row r="62655" x14ac:dyDescent="0.2"/>
    <row r="62656" x14ac:dyDescent="0.2"/>
    <row r="62657" x14ac:dyDescent="0.2"/>
    <row r="62658" x14ac:dyDescent="0.2"/>
    <row r="62659" x14ac:dyDescent="0.2"/>
    <row r="62660" x14ac:dyDescent="0.2"/>
    <row r="62661" x14ac:dyDescent="0.2"/>
    <row r="62662" x14ac:dyDescent="0.2"/>
    <row r="62663" x14ac:dyDescent="0.2"/>
    <row r="62664" x14ac:dyDescent="0.2"/>
    <row r="62665" x14ac:dyDescent="0.2"/>
    <row r="62666" x14ac:dyDescent="0.2"/>
    <row r="62667" x14ac:dyDescent="0.2"/>
    <row r="62668" x14ac:dyDescent="0.2"/>
    <row r="62669" x14ac:dyDescent="0.2"/>
    <row r="62670" x14ac:dyDescent="0.2"/>
    <row r="62671" x14ac:dyDescent="0.2"/>
    <row r="62672" x14ac:dyDescent="0.2"/>
    <row r="62673" x14ac:dyDescent="0.2"/>
    <row r="62674" x14ac:dyDescent="0.2"/>
    <row r="62675" x14ac:dyDescent="0.2"/>
    <row r="62676" x14ac:dyDescent="0.2"/>
    <row r="62677" x14ac:dyDescent="0.2"/>
    <row r="62678" x14ac:dyDescent="0.2"/>
    <row r="62679" x14ac:dyDescent="0.2"/>
    <row r="62680" x14ac:dyDescent="0.2"/>
    <row r="62681" x14ac:dyDescent="0.2"/>
    <row r="62682" x14ac:dyDescent="0.2"/>
    <row r="62683" x14ac:dyDescent="0.2"/>
    <row r="62684" x14ac:dyDescent="0.2"/>
    <row r="62685" x14ac:dyDescent="0.2"/>
    <row r="62686" x14ac:dyDescent="0.2"/>
    <row r="62687" x14ac:dyDescent="0.2"/>
    <row r="62688" x14ac:dyDescent="0.2"/>
    <row r="62689" x14ac:dyDescent="0.2"/>
    <row r="62690" x14ac:dyDescent="0.2"/>
    <row r="62691" x14ac:dyDescent="0.2"/>
    <row r="62692" x14ac:dyDescent="0.2"/>
    <row r="62693" x14ac:dyDescent="0.2"/>
    <row r="62694" x14ac:dyDescent="0.2"/>
    <row r="62695" x14ac:dyDescent="0.2"/>
    <row r="62696" x14ac:dyDescent="0.2"/>
    <row r="62697" x14ac:dyDescent="0.2"/>
    <row r="62698" x14ac:dyDescent="0.2"/>
    <row r="62699" x14ac:dyDescent="0.2"/>
    <row r="62700" x14ac:dyDescent="0.2"/>
    <row r="62701" x14ac:dyDescent="0.2"/>
    <row r="62702" x14ac:dyDescent="0.2"/>
    <row r="62703" x14ac:dyDescent="0.2"/>
    <row r="62704" x14ac:dyDescent="0.2"/>
    <row r="62705" x14ac:dyDescent="0.2"/>
    <row r="62706" x14ac:dyDescent="0.2"/>
    <row r="62707" x14ac:dyDescent="0.2"/>
    <row r="62708" x14ac:dyDescent="0.2"/>
    <row r="62709" x14ac:dyDescent="0.2"/>
    <row r="62710" x14ac:dyDescent="0.2"/>
    <row r="62711" x14ac:dyDescent="0.2"/>
    <row r="62712" x14ac:dyDescent="0.2"/>
    <row r="62713" x14ac:dyDescent="0.2"/>
    <row r="62714" x14ac:dyDescent="0.2"/>
    <row r="62715" x14ac:dyDescent="0.2"/>
    <row r="62716" x14ac:dyDescent="0.2"/>
    <row r="62717" x14ac:dyDescent="0.2"/>
    <row r="62718" x14ac:dyDescent="0.2"/>
    <row r="62719" x14ac:dyDescent="0.2"/>
    <row r="62720" x14ac:dyDescent="0.2"/>
    <row r="62721" x14ac:dyDescent="0.2"/>
    <row r="62722" x14ac:dyDescent="0.2"/>
    <row r="62723" x14ac:dyDescent="0.2"/>
    <row r="62724" x14ac:dyDescent="0.2"/>
    <row r="62725" x14ac:dyDescent="0.2"/>
    <row r="62726" x14ac:dyDescent="0.2"/>
    <row r="62727" x14ac:dyDescent="0.2"/>
    <row r="62728" x14ac:dyDescent="0.2"/>
    <row r="62729" x14ac:dyDescent="0.2"/>
    <row r="62730" x14ac:dyDescent="0.2"/>
    <row r="62731" x14ac:dyDescent="0.2"/>
    <row r="62732" x14ac:dyDescent="0.2"/>
    <row r="62733" x14ac:dyDescent="0.2"/>
    <row r="62734" x14ac:dyDescent="0.2"/>
    <row r="62735" x14ac:dyDescent="0.2"/>
    <row r="62736" x14ac:dyDescent="0.2"/>
    <row r="62737" x14ac:dyDescent="0.2"/>
    <row r="62738" x14ac:dyDescent="0.2"/>
    <row r="62739" x14ac:dyDescent="0.2"/>
    <row r="62740" x14ac:dyDescent="0.2"/>
    <row r="62741" x14ac:dyDescent="0.2"/>
    <row r="62742" x14ac:dyDescent="0.2"/>
    <row r="62743" x14ac:dyDescent="0.2"/>
    <row r="62744" x14ac:dyDescent="0.2"/>
    <row r="62745" x14ac:dyDescent="0.2"/>
    <row r="62746" x14ac:dyDescent="0.2"/>
    <row r="62747" x14ac:dyDescent="0.2"/>
    <row r="62748" x14ac:dyDescent="0.2"/>
    <row r="62749" x14ac:dyDescent="0.2"/>
    <row r="62750" x14ac:dyDescent="0.2"/>
    <row r="62751" x14ac:dyDescent="0.2"/>
    <row r="62752" x14ac:dyDescent="0.2"/>
    <row r="62753" x14ac:dyDescent="0.2"/>
    <row r="62754" x14ac:dyDescent="0.2"/>
    <row r="62755" x14ac:dyDescent="0.2"/>
    <row r="62756" x14ac:dyDescent="0.2"/>
    <row r="62757" x14ac:dyDescent="0.2"/>
    <row r="62758" x14ac:dyDescent="0.2"/>
    <row r="62759" x14ac:dyDescent="0.2"/>
    <row r="62760" x14ac:dyDescent="0.2"/>
    <row r="62761" x14ac:dyDescent="0.2"/>
    <row r="62762" x14ac:dyDescent="0.2"/>
    <row r="62763" x14ac:dyDescent="0.2"/>
    <row r="62764" x14ac:dyDescent="0.2"/>
    <row r="62765" x14ac:dyDescent="0.2"/>
    <row r="62766" x14ac:dyDescent="0.2"/>
    <row r="62767" x14ac:dyDescent="0.2"/>
    <row r="62768" x14ac:dyDescent="0.2"/>
    <row r="62769" x14ac:dyDescent="0.2"/>
    <row r="62770" x14ac:dyDescent="0.2"/>
    <row r="62771" x14ac:dyDescent="0.2"/>
    <row r="62772" x14ac:dyDescent="0.2"/>
    <row r="62773" x14ac:dyDescent="0.2"/>
    <row r="62774" x14ac:dyDescent="0.2"/>
    <row r="62775" x14ac:dyDescent="0.2"/>
    <row r="62776" x14ac:dyDescent="0.2"/>
    <row r="62777" x14ac:dyDescent="0.2"/>
    <row r="62778" x14ac:dyDescent="0.2"/>
    <row r="62779" x14ac:dyDescent="0.2"/>
    <row r="62780" x14ac:dyDescent="0.2"/>
    <row r="62781" x14ac:dyDescent="0.2"/>
    <row r="62782" x14ac:dyDescent="0.2"/>
    <row r="62783" x14ac:dyDescent="0.2"/>
    <row r="62784" x14ac:dyDescent="0.2"/>
    <row r="62785" x14ac:dyDescent="0.2"/>
    <row r="62786" x14ac:dyDescent="0.2"/>
    <row r="62787" x14ac:dyDescent="0.2"/>
    <row r="62788" x14ac:dyDescent="0.2"/>
    <row r="62789" x14ac:dyDescent="0.2"/>
    <row r="62790" x14ac:dyDescent="0.2"/>
    <row r="62791" x14ac:dyDescent="0.2"/>
    <row r="62792" x14ac:dyDescent="0.2"/>
    <row r="62793" x14ac:dyDescent="0.2"/>
    <row r="62794" x14ac:dyDescent="0.2"/>
    <row r="62795" x14ac:dyDescent="0.2"/>
    <row r="62796" x14ac:dyDescent="0.2"/>
    <row r="62797" x14ac:dyDescent="0.2"/>
    <row r="62798" x14ac:dyDescent="0.2"/>
    <row r="62799" x14ac:dyDescent="0.2"/>
    <row r="62800" x14ac:dyDescent="0.2"/>
    <row r="62801" x14ac:dyDescent="0.2"/>
    <row r="62802" x14ac:dyDescent="0.2"/>
    <row r="62803" x14ac:dyDescent="0.2"/>
    <row r="62804" x14ac:dyDescent="0.2"/>
    <row r="62805" x14ac:dyDescent="0.2"/>
    <row r="62806" x14ac:dyDescent="0.2"/>
    <row r="62807" x14ac:dyDescent="0.2"/>
    <row r="62808" x14ac:dyDescent="0.2"/>
    <row r="62809" x14ac:dyDescent="0.2"/>
    <row r="62810" x14ac:dyDescent="0.2"/>
    <row r="62811" x14ac:dyDescent="0.2"/>
    <row r="62812" x14ac:dyDescent="0.2"/>
    <row r="62813" x14ac:dyDescent="0.2"/>
    <row r="62814" x14ac:dyDescent="0.2"/>
    <row r="62815" x14ac:dyDescent="0.2"/>
    <row r="62816" x14ac:dyDescent="0.2"/>
    <row r="62817" x14ac:dyDescent="0.2"/>
    <row r="62818" x14ac:dyDescent="0.2"/>
    <row r="62819" x14ac:dyDescent="0.2"/>
    <row r="62820" x14ac:dyDescent="0.2"/>
    <row r="62821" x14ac:dyDescent="0.2"/>
    <row r="62822" x14ac:dyDescent="0.2"/>
    <row r="62823" x14ac:dyDescent="0.2"/>
    <row r="62824" x14ac:dyDescent="0.2"/>
    <row r="62825" x14ac:dyDescent="0.2"/>
    <row r="62826" x14ac:dyDescent="0.2"/>
    <row r="62827" x14ac:dyDescent="0.2"/>
    <row r="62828" x14ac:dyDescent="0.2"/>
    <row r="62829" x14ac:dyDescent="0.2"/>
    <row r="62830" x14ac:dyDescent="0.2"/>
    <row r="62831" x14ac:dyDescent="0.2"/>
    <row r="62832" x14ac:dyDescent="0.2"/>
    <row r="62833" x14ac:dyDescent="0.2"/>
    <row r="62834" x14ac:dyDescent="0.2"/>
    <row r="62835" x14ac:dyDescent="0.2"/>
    <row r="62836" x14ac:dyDescent="0.2"/>
    <row r="62837" x14ac:dyDescent="0.2"/>
    <row r="62838" x14ac:dyDescent="0.2"/>
    <row r="62839" x14ac:dyDescent="0.2"/>
    <row r="62840" x14ac:dyDescent="0.2"/>
    <row r="62841" x14ac:dyDescent="0.2"/>
    <row r="62842" x14ac:dyDescent="0.2"/>
    <row r="62843" x14ac:dyDescent="0.2"/>
    <row r="62844" x14ac:dyDescent="0.2"/>
    <row r="62845" x14ac:dyDescent="0.2"/>
    <row r="62846" x14ac:dyDescent="0.2"/>
    <row r="62847" x14ac:dyDescent="0.2"/>
    <row r="62848" x14ac:dyDescent="0.2"/>
    <row r="62849" x14ac:dyDescent="0.2"/>
    <row r="62850" x14ac:dyDescent="0.2"/>
    <row r="62851" x14ac:dyDescent="0.2"/>
    <row r="62852" x14ac:dyDescent="0.2"/>
    <row r="62853" x14ac:dyDescent="0.2"/>
    <row r="62854" x14ac:dyDescent="0.2"/>
    <row r="62855" x14ac:dyDescent="0.2"/>
    <row r="62856" x14ac:dyDescent="0.2"/>
    <row r="62857" x14ac:dyDescent="0.2"/>
    <row r="62858" x14ac:dyDescent="0.2"/>
    <row r="62859" x14ac:dyDescent="0.2"/>
    <row r="62860" x14ac:dyDescent="0.2"/>
    <row r="62861" x14ac:dyDescent="0.2"/>
    <row r="62862" x14ac:dyDescent="0.2"/>
    <row r="62863" x14ac:dyDescent="0.2"/>
    <row r="62864" x14ac:dyDescent="0.2"/>
    <row r="62865" x14ac:dyDescent="0.2"/>
    <row r="62866" x14ac:dyDescent="0.2"/>
    <row r="62867" x14ac:dyDescent="0.2"/>
    <row r="62868" x14ac:dyDescent="0.2"/>
    <row r="62869" x14ac:dyDescent="0.2"/>
    <row r="62870" x14ac:dyDescent="0.2"/>
    <row r="62871" x14ac:dyDescent="0.2"/>
    <row r="62872" x14ac:dyDescent="0.2"/>
    <row r="62873" x14ac:dyDescent="0.2"/>
    <row r="62874" x14ac:dyDescent="0.2"/>
    <row r="62875" x14ac:dyDescent="0.2"/>
    <row r="62876" x14ac:dyDescent="0.2"/>
    <row r="62877" x14ac:dyDescent="0.2"/>
    <row r="62878" x14ac:dyDescent="0.2"/>
    <row r="62879" x14ac:dyDescent="0.2"/>
    <row r="62880" x14ac:dyDescent="0.2"/>
    <row r="62881" x14ac:dyDescent="0.2"/>
    <row r="62882" x14ac:dyDescent="0.2"/>
    <row r="62883" x14ac:dyDescent="0.2"/>
    <row r="62884" x14ac:dyDescent="0.2"/>
    <row r="62885" x14ac:dyDescent="0.2"/>
    <row r="62886" x14ac:dyDescent="0.2"/>
    <row r="62887" x14ac:dyDescent="0.2"/>
    <row r="62888" x14ac:dyDescent="0.2"/>
    <row r="62889" x14ac:dyDescent="0.2"/>
    <row r="62890" x14ac:dyDescent="0.2"/>
    <row r="62891" x14ac:dyDescent="0.2"/>
    <row r="62892" x14ac:dyDescent="0.2"/>
    <row r="62893" x14ac:dyDescent="0.2"/>
    <row r="62894" x14ac:dyDescent="0.2"/>
    <row r="62895" x14ac:dyDescent="0.2"/>
    <row r="62896" x14ac:dyDescent="0.2"/>
    <row r="62897" x14ac:dyDescent="0.2"/>
    <row r="62898" x14ac:dyDescent="0.2"/>
    <row r="62899" x14ac:dyDescent="0.2"/>
    <row r="62900" x14ac:dyDescent="0.2"/>
    <row r="62901" x14ac:dyDescent="0.2"/>
    <row r="62902" x14ac:dyDescent="0.2"/>
    <row r="62903" x14ac:dyDescent="0.2"/>
    <row r="62904" x14ac:dyDescent="0.2"/>
    <row r="62905" x14ac:dyDescent="0.2"/>
    <row r="62906" x14ac:dyDescent="0.2"/>
    <row r="62907" x14ac:dyDescent="0.2"/>
    <row r="62908" x14ac:dyDescent="0.2"/>
    <row r="62909" x14ac:dyDescent="0.2"/>
    <row r="62910" x14ac:dyDescent="0.2"/>
    <row r="62911" x14ac:dyDescent="0.2"/>
    <row r="62912" x14ac:dyDescent="0.2"/>
    <row r="62913" x14ac:dyDescent="0.2"/>
    <row r="62914" x14ac:dyDescent="0.2"/>
    <row r="62915" x14ac:dyDescent="0.2"/>
    <row r="62916" x14ac:dyDescent="0.2"/>
    <row r="62917" x14ac:dyDescent="0.2"/>
    <row r="62918" x14ac:dyDescent="0.2"/>
    <row r="62919" x14ac:dyDescent="0.2"/>
    <row r="62920" x14ac:dyDescent="0.2"/>
    <row r="62921" x14ac:dyDescent="0.2"/>
    <row r="62922" x14ac:dyDescent="0.2"/>
    <row r="62923" x14ac:dyDescent="0.2"/>
    <row r="62924" x14ac:dyDescent="0.2"/>
    <row r="62925" x14ac:dyDescent="0.2"/>
    <row r="62926" x14ac:dyDescent="0.2"/>
    <row r="62927" x14ac:dyDescent="0.2"/>
    <row r="62928" x14ac:dyDescent="0.2"/>
    <row r="62929" x14ac:dyDescent="0.2"/>
    <row r="62930" x14ac:dyDescent="0.2"/>
    <row r="62931" x14ac:dyDescent="0.2"/>
    <row r="62932" x14ac:dyDescent="0.2"/>
    <row r="62933" x14ac:dyDescent="0.2"/>
    <row r="62934" x14ac:dyDescent="0.2"/>
    <row r="62935" x14ac:dyDescent="0.2"/>
    <row r="62936" x14ac:dyDescent="0.2"/>
    <row r="62937" x14ac:dyDescent="0.2"/>
    <row r="62938" x14ac:dyDescent="0.2"/>
    <row r="62939" x14ac:dyDescent="0.2"/>
    <row r="62940" x14ac:dyDescent="0.2"/>
    <row r="62941" x14ac:dyDescent="0.2"/>
    <row r="62942" x14ac:dyDescent="0.2"/>
    <row r="62943" x14ac:dyDescent="0.2"/>
    <row r="62944" x14ac:dyDescent="0.2"/>
    <row r="62945" x14ac:dyDescent="0.2"/>
    <row r="62946" x14ac:dyDescent="0.2"/>
    <row r="62947" x14ac:dyDescent="0.2"/>
    <row r="62948" x14ac:dyDescent="0.2"/>
    <row r="62949" x14ac:dyDescent="0.2"/>
    <row r="62950" x14ac:dyDescent="0.2"/>
    <row r="62951" x14ac:dyDescent="0.2"/>
    <row r="62952" x14ac:dyDescent="0.2"/>
    <row r="62953" x14ac:dyDescent="0.2"/>
    <row r="62954" x14ac:dyDescent="0.2"/>
    <row r="62955" x14ac:dyDescent="0.2"/>
    <row r="62956" x14ac:dyDescent="0.2"/>
    <row r="62957" x14ac:dyDescent="0.2"/>
    <row r="62958" x14ac:dyDescent="0.2"/>
    <row r="62959" x14ac:dyDescent="0.2"/>
    <row r="62960" x14ac:dyDescent="0.2"/>
    <row r="62961" x14ac:dyDescent="0.2"/>
    <row r="62962" x14ac:dyDescent="0.2"/>
    <row r="62963" x14ac:dyDescent="0.2"/>
    <row r="62964" x14ac:dyDescent="0.2"/>
    <row r="62965" x14ac:dyDescent="0.2"/>
    <row r="62966" x14ac:dyDescent="0.2"/>
    <row r="62967" x14ac:dyDescent="0.2"/>
    <row r="62968" x14ac:dyDescent="0.2"/>
    <row r="62969" x14ac:dyDescent="0.2"/>
    <row r="62970" x14ac:dyDescent="0.2"/>
    <row r="62971" x14ac:dyDescent="0.2"/>
    <row r="62972" x14ac:dyDescent="0.2"/>
    <row r="62973" x14ac:dyDescent="0.2"/>
    <row r="62974" x14ac:dyDescent="0.2"/>
    <row r="62975" x14ac:dyDescent="0.2"/>
    <row r="62976" x14ac:dyDescent="0.2"/>
    <row r="62977" x14ac:dyDescent="0.2"/>
    <row r="62978" x14ac:dyDescent="0.2"/>
    <row r="62979" x14ac:dyDescent="0.2"/>
    <row r="62980" x14ac:dyDescent="0.2"/>
    <row r="62981" x14ac:dyDescent="0.2"/>
    <row r="62982" x14ac:dyDescent="0.2"/>
    <row r="62983" x14ac:dyDescent="0.2"/>
    <row r="62984" x14ac:dyDescent="0.2"/>
    <row r="62985" x14ac:dyDescent="0.2"/>
    <row r="62986" x14ac:dyDescent="0.2"/>
    <row r="62987" x14ac:dyDescent="0.2"/>
    <row r="62988" x14ac:dyDescent="0.2"/>
    <row r="62989" x14ac:dyDescent="0.2"/>
    <row r="62990" x14ac:dyDescent="0.2"/>
    <row r="62991" x14ac:dyDescent="0.2"/>
    <row r="62992" x14ac:dyDescent="0.2"/>
    <row r="62993" x14ac:dyDescent="0.2"/>
    <row r="62994" x14ac:dyDescent="0.2"/>
    <row r="62995" x14ac:dyDescent="0.2"/>
    <row r="62996" x14ac:dyDescent="0.2"/>
    <row r="62997" x14ac:dyDescent="0.2"/>
    <row r="62998" x14ac:dyDescent="0.2"/>
    <row r="62999" x14ac:dyDescent="0.2"/>
    <row r="63000" x14ac:dyDescent="0.2"/>
    <row r="63001" x14ac:dyDescent="0.2"/>
    <row r="63002" x14ac:dyDescent="0.2"/>
    <row r="63003" x14ac:dyDescent="0.2"/>
    <row r="63004" x14ac:dyDescent="0.2"/>
    <row r="63005" x14ac:dyDescent="0.2"/>
    <row r="63006" x14ac:dyDescent="0.2"/>
    <row r="63007" x14ac:dyDescent="0.2"/>
    <row r="63008" x14ac:dyDescent="0.2"/>
    <row r="63009" x14ac:dyDescent="0.2"/>
    <row r="63010" x14ac:dyDescent="0.2"/>
    <row r="63011" x14ac:dyDescent="0.2"/>
    <row r="63012" x14ac:dyDescent="0.2"/>
    <row r="63013" x14ac:dyDescent="0.2"/>
    <row r="63014" x14ac:dyDescent="0.2"/>
    <row r="63015" x14ac:dyDescent="0.2"/>
    <row r="63016" x14ac:dyDescent="0.2"/>
    <row r="63017" x14ac:dyDescent="0.2"/>
    <row r="63018" x14ac:dyDescent="0.2"/>
    <row r="63019" x14ac:dyDescent="0.2"/>
    <row r="63020" x14ac:dyDescent="0.2"/>
    <row r="63021" x14ac:dyDescent="0.2"/>
    <row r="63022" x14ac:dyDescent="0.2"/>
    <row r="63023" x14ac:dyDescent="0.2"/>
    <row r="63024" x14ac:dyDescent="0.2"/>
    <row r="63025" x14ac:dyDescent="0.2"/>
    <row r="63026" x14ac:dyDescent="0.2"/>
    <row r="63027" x14ac:dyDescent="0.2"/>
    <row r="63028" x14ac:dyDescent="0.2"/>
    <row r="63029" x14ac:dyDescent="0.2"/>
    <row r="63030" x14ac:dyDescent="0.2"/>
    <row r="63031" x14ac:dyDescent="0.2"/>
    <row r="63032" x14ac:dyDescent="0.2"/>
    <row r="63033" x14ac:dyDescent="0.2"/>
    <row r="63034" x14ac:dyDescent="0.2"/>
    <row r="63035" x14ac:dyDescent="0.2"/>
    <row r="63036" x14ac:dyDescent="0.2"/>
    <row r="63037" x14ac:dyDescent="0.2"/>
    <row r="63038" x14ac:dyDescent="0.2"/>
    <row r="63039" x14ac:dyDescent="0.2"/>
    <row r="63040" x14ac:dyDescent="0.2"/>
    <row r="63041" x14ac:dyDescent="0.2"/>
    <row r="63042" x14ac:dyDescent="0.2"/>
    <row r="63043" x14ac:dyDescent="0.2"/>
    <row r="63044" x14ac:dyDescent="0.2"/>
    <row r="63045" x14ac:dyDescent="0.2"/>
    <row r="63046" x14ac:dyDescent="0.2"/>
    <row r="63047" x14ac:dyDescent="0.2"/>
    <row r="63048" x14ac:dyDescent="0.2"/>
    <row r="63049" x14ac:dyDescent="0.2"/>
    <row r="63050" x14ac:dyDescent="0.2"/>
    <row r="63051" x14ac:dyDescent="0.2"/>
    <row r="63052" x14ac:dyDescent="0.2"/>
    <row r="63053" x14ac:dyDescent="0.2"/>
    <row r="63054" x14ac:dyDescent="0.2"/>
    <row r="63055" x14ac:dyDescent="0.2"/>
    <row r="63056" x14ac:dyDescent="0.2"/>
    <row r="63057" x14ac:dyDescent="0.2"/>
    <row r="63058" x14ac:dyDescent="0.2"/>
    <row r="63059" x14ac:dyDescent="0.2"/>
    <row r="63060" x14ac:dyDescent="0.2"/>
    <row r="63061" x14ac:dyDescent="0.2"/>
    <row r="63062" x14ac:dyDescent="0.2"/>
    <row r="63063" x14ac:dyDescent="0.2"/>
    <row r="63064" x14ac:dyDescent="0.2"/>
    <row r="63065" x14ac:dyDescent="0.2"/>
    <row r="63066" x14ac:dyDescent="0.2"/>
    <row r="63067" x14ac:dyDescent="0.2"/>
    <row r="63068" x14ac:dyDescent="0.2"/>
    <row r="63069" x14ac:dyDescent="0.2"/>
    <row r="63070" x14ac:dyDescent="0.2"/>
    <row r="63071" x14ac:dyDescent="0.2"/>
    <row r="63072" x14ac:dyDescent="0.2"/>
    <row r="63073" x14ac:dyDescent="0.2"/>
    <row r="63074" x14ac:dyDescent="0.2"/>
    <row r="63075" x14ac:dyDescent="0.2"/>
    <row r="63076" x14ac:dyDescent="0.2"/>
    <row r="63077" x14ac:dyDescent="0.2"/>
    <row r="63078" x14ac:dyDescent="0.2"/>
    <row r="63079" x14ac:dyDescent="0.2"/>
    <row r="63080" x14ac:dyDescent="0.2"/>
    <row r="63081" x14ac:dyDescent="0.2"/>
    <row r="63082" x14ac:dyDescent="0.2"/>
    <row r="63083" x14ac:dyDescent="0.2"/>
    <row r="63084" x14ac:dyDescent="0.2"/>
    <row r="63085" x14ac:dyDescent="0.2"/>
    <row r="63086" x14ac:dyDescent="0.2"/>
    <row r="63087" x14ac:dyDescent="0.2"/>
    <row r="63088" x14ac:dyDescent="0.2"/>
    <row r="63089" x14ac:dyDescent="0.2"/>
    <row r="63090" x14ac:dyDescent="0.2"/>
    <row r="63091" x14ac:dyDescent="0.2"/>
    <row r="63092" x14ac:dyDescent="0.2"/>
    <row r="63093" x14ac:dyDescent="0.2"/>
    <row r="63094" x14ac:dyDescent="0.2"/>
    <row r="63095" x14ac:dyDescent="0.2"/>
    <row r="63096" x14ac:dyDescent="0.2"/>
    <row r="63097" x14ac:dyDescent="0.2"/>
    <row r="63098" x14ac:dyDescent="0.2"/>
    <row r="63099" x14ac:dyDescent="0.2"/>
    <row r="63100" x14ac:dyDescent="0.2"/>
    <row r="63101" x14ac:dyDescent="0.2"/>
    <row r="63102" x14ac:dyDescent="0.2"/>
    <row r="63103" x14ac:dyDescent="0.2"/>
    <row r="63104" x14ac:dyDescent="0.2"/>
    <row r="63105" x14ac:dyDescent="0.2"/>
    <row r="63106" x14ac:dyDescent="0.2"/>
    <row r="63107" x14ac:dyDescent="0.2"/>
    <row r="63108" x14ac:dyDescent="0.2"/>
    <row r="63109" x14ac:dyDescent="0.2"/>
    <row r="63110" x14ac:dyDescent="0.2"/>
    <row r="63111" x14ac:dyDescent="0.2"/>
    <row r="63112" x14ac:dyDescent="0.2"/>
    <row r="63113" x14ac:dyDescent="0.2"/>
    <row r="63114" x14ac:dyDescent="0.2"/>
    <row r="63115" x14ac:dyDescent="0.2"/>
    <row r="63116" x14ac:dyDescent="0.2"/>
    <row r="63117" x14ac:dyDescent="0.2"/>
    <row r="63118" x14ac:dyDescent="0.2"/>
    <row r="63119" x14ac:dyDescent="0.2"/>
    <row r="63120" x14ac:dyDescent="0.2"/>
    <row r="63121" x14ac:dyDescent="0.2"/>
    <row r="63122" x14ac:dyDescent="0.2"/>
    <row r="63123" x14ac:dyDescent="0.2"/>
    <row r="63124" x14ac:dyDescent="0.2"/>
    <row r="63125" x14ac:dyDescent="0.2"/>
    <row r="63126" x14ac:dyDescent="0.2"/>
    <row r="63127" x14ac:dyDescent="0.2"/>
    <row r="63128" x14ac:dyDescent="0.2"/>
    <row r="63129" x14ac:dyDescent="0.2"/>
    <row r="63130" x14ac:dyDescent="0.2"/>
    <row r="63131" x14ac:dyDescent="0.2"/>
    <row r="63132" x14ac:dyDescent="0.2"/>
    <row r="63133" x14ac:dyDescent="0.2"/>
    <row r="63134" x14ac:dyDescent="0.2"/>
    <row r="63135" x14ac:dyDescent="0.2"/>
    <row r="63136" x14ac:dyDescent="0.2"/>
    <row r="63137" x14ac:dyDescent="0.2"/>
    <row r="63138" x14ac:dyDescent="0.2"/>
    <row r="63139" x14ac:dyDescent="0.2"/>
    <row r="63140" x14ac:dyDescent="0.2"/>
    <row r="63141" x14ac:dyDescent="0.2"/>
    <row r="63142" x14ac:dyDescent="0.2"/>
    <row r="63143" x14ac:dyDescent="0.2"/>
    <row r="63144" x14ac:dyDescent="0.2"/>
    <row r="63145" x14ac:dyDescent="0.2"/>
    <row r="63146" x14ac:dyDescent="0.2"/>
    <row r="63147" x14ac:dyDescent="0.2"/>
    <row r="63148" x14ac:dyDescent="0.2"/>
    <row r="63149" x14ac:dyDescent="0.2"/>
    <row r="63150" x14ac:dyDescent="0.2"/>
    <row r="63151" x14ac:dyDescent="0.2"/>
    <row r="63152" x14ac:dyDescent="0.2"/>
    <row r="63153" x14ac:dyDescent="0.2"/>
    <row r="63154" x14ac:dyDescent="0.2"/>
    <row r="63155" x14ac:dyDescent="0.2"/>
    <row r="63156" x14ac:dyDescent="0.2"/>
    <row r="63157" x14ac:dyDescent="0.2"/>
    <row r="63158" x14ac:dyDescent="0.2"/>
    <row r="63159" x14ac:dyDescent="0.2"/>
    <row r="63160" x14ac:dyDescent="0.2"/>
    <row r="63161" x14ac:dyDescent="0.2"/>
    <row r="63162" x14ac:dyDescent="0.2"/>
    <row r="63163" x14ac:dyDescent="0.2"/>
    <row r="63164" x14ac:dyDescent="0.2"/>
    <row r="63165" x14ac:dyDescent="0.2"/>
    <row r="63166" x14ac:dyDescent="0.2"/>
    <row r="63167" x14ac:dyDescent="0.2"/>
    <row r="63168" x14ac:dyDescent="0.2"/>
    <row r="63169" x14ac:dyDescent="0.2"/>
    <row r="63170" x14ac:dyDescent="0.2"/>
    <row r="63171" x14ac:dyDescent="0.2"/>
    <row r="63172" x14ac:dyDescent="0.2"/>
    <row r="63173" x14ac:dyDescent="0.2"/>
    <row r="63174" x14ac:dyDescent="0.2"/>
    <row r="63175" x14ac:dyDescent="0.2"/>
    <row r="63176" x14ac:dyDescent="0.2"/>
    <row r="63177" x14ac:dyDescent="0.2"/>
    <row r="63178" x14ac:dyDescent="0.2"/>
    <row r="63179" x14ac:dyDescent="0.2"/>
    <row r="63180" x14ac:dyDescent="0.2"/>
    <row r="63181" x14ac:dyDescent="0.2"/>
    <row r="63182" x14ac:dyDescent="0.2"/>
    <row r="63183" x14ac:dyDescent="0.2"/>
    <row r="63184" x14ac:dyDescent="0.2"/>
    <row r="63185" x14ac:dyDescent="0.2"/>
    <row r="63186" x14ac:dyDescent="0.2"/>
    <row r="63187" x14ac:dyDescent="0.2"/>
    <row r="63188" x14ac:dyDescent="0.2"/>
    <row r="63189" x14ac:dyDescent="0.2"/>
    <row r="63190" x14ac:dyDescent="0.2"/>
    <row r="63191" x14ac:dyDescent="0.2"/>
    <row r="63192" x14ac:dyDescent="0.2"/>
    <row r="63193" x14ac:dyDescent="0.2"/>
    <row r="63194" x14ac:dyDescent="0.2"/>
    <row r="63195" x14ac:dyDescent="0.2"/>
    <row r="63196" x14ac:dyDescent="0.2"/>
    <row r="63197" x14ac:dyDescent="0.2"/>
    <row r="63198" x14ac:dyDescent="0.2"/>
    <row r="63199" x14ac:dyDescent="0.2"/>
    <row r="63200" x14ac:dyDescent="0.2"/>
    <row r="63201" x14ac:dyDescent="0.2"/>
    <row r="63202" x14ac:dyDescent="0.2"/>
    <row r="63203" x14ac:dyDescent="0.2"/>
    <row r="63204" x14ac:dyDescent="0.2"/>
    <row r="63205" x14ac:dyDescent="0.2"/>
    <row r="63206" x14ac:dyDescent="0.2"/>
    <row r="63207" x14ac:dyDescent="0.2"/>
    <row r="63208" x14ac:dyDescent="0.2"/>
    <row r="63209" x14ac:dyDescent="0.2"/>
    <row r="63210" x14ac:dyDescent="0.2"/>
    <row r="63211" x14ac:dyDescent="0.2"/>
    <row r="63212" x14ac:dyDescent="0.2"/>
    <row r="63213" x14ac:dyDescent="0.2"/>
    <row r="63214" x14ac:dyDescent="0.2"/>
    <row r="63215" x14ac:dyDescent="0.2"/>
    <row r="63216" x14ac:dyDescent="0.2"/>
    <row r="63217" x14ac:dyDescent="0.2"/>
    <row r="63218" x14ac:dyDescent="0.2"/>
    <row r="63219" x14ac:dyDescent="0.2"/>
    <row r="63220" x14ac:dyDescent="0.2"/>
    <row r="63221" x14ac:dyDescent="0.2"/>
    <row r="63222" x14ac:dyDescent="0.2"/>
    <row r="63223" x14ac:dyDescent="0.2"/>
    <row r="63224" x14ac:dyDescent="0.2"/>
    <row r="63225" x14ac:dyDescent="0.2"/>
    <row r="63226" x14ac:dyDescent="0.2"/>
    <row r="63227" x14ac:dyDescent="0.2"/>
    <row r="63228" x14ac:dyDescent="0.2"/>
    <row r="63229" x14ac:dyDescent="0.2"/>
    <row r="63230" x14ac:dyDescent="0.2"/>
    <row r="63231" x14ac:dyDescent="0.2"/>
    <row r="63232" x14ac:dyDescent="0.2"/>
    <row r="63233" x14ac:dyDescent="0.2"/>
    <row r="63234" x14ac:dyDescent="0.2"/>
    <row r="63235" x14ac:dyDescent="0.2"/>
    <row r="63236" x14ac:dyDescent="0.2"/>
    <row r="63237" x14ac:dyDescent="0.2"/>
    <row r="63238" x14ac:dyDescent="0.2"/>
    <row r="63239" x14ac:dyDescent="0.2"/>
    <row r="63240" x14ac:dyDescent="0.2"/>
    <row r="63241" x14ac:dyDescent="0.2"/>
    <row r="63242" x14ac:dyDescent="0.2"/>
    <row r="63243" x14ac:dyDescent="0.2"/>
    <row r="63244" x14ac:dyDescent="0.2"/>
    <row r="63245" x14ac:dyDescent="0.2"/>
    <row r="63246" x14ac:dyDescent="0.2"/>
    <row r="63247" x14ac:dyDescent="0.2"/>
    <row r="63248" x14ac:dyDescent="0.2"/>
    <row r="63249" x14ac:dyDescent="0.2"/>
    <row r="63250" x14ac:dyDescent="0.2"/>
    <row r="63251" x14ac:dyDescent="0.2"/>
    <row r="63252" x14ac:dyDescent="0.2"/>
    <row r="63253" x14ac:dyDescent="0.2"/>
    <row r="63254" x14ac:dyDescent="0.2"/>
    <row r="63255" x14ac:dyDescent="0.2"/>
    <row r="63256" x14ac:dyDescent="0.2"/>
    <row r="63257" x14ac:dyDescent="0.2"/>
    <row r="63258" x14ac:dyDescent="0.2"/>
    <row r="63259" x14ac:dyDescent="0.2"/>
    <row r="63260" x14ac:dyDescent="0.2"/>
    <row r="63261" x14ac:dyDescent="0.2"/>
    <row r="63262" x14ac:dyDescent="0.2"/>
    <row r="63263" x14ac:dyDescent="0.2"/>
    <row r="63264" x14ac:dyDescent="0.2"/>
    <row r="63265" x14ac:dyDescent="0.2"/>
    <row r="63266" x14ac:dyDescent="0.2"/>
    <row r="63267" x14ac:dyDescent="0.2"/>
    <row r="63268" x14ac:dyDescent="0.2"/>
    <row r="63269" x14ac:dyDescent="0.2"/>
    <row r="63270" x14ac:dyDescent="0.2"/>
    <row r="63271" x14ac:dyDescent="0.2"/>
    <row r="63272" x14ac:dyDescent="0.2"/>
    <row r="63273" x14ac:dyDescent="0.2"/>
    <row r="63274" x14ac:dyDescent="0.2"/>
    <row r="63275" x14ac:dyDescent="0.2"/>
    <row r="63276" x14ac:dyDescent="0.2"/>
    <row r="63277" x14ac:dyDescent="0.2"/>
    <row r="63278" x14ac:dyDescent="0.2"/>
    <row r="63279" x14ac:dyDescent="0.2"/>
    <row r="63280" x14ac:dyDescent="0.2"/>
    <row r="63281" x14ac:dyDescent="0.2"/>
    <row r="63282" x14ac:dyDescent="0.2"/>
    <row r="63283" x14ac:dyDescent="0.2"/>
    <row r="63284" x14ac:dyDescent="0.2"/>
    <row r="63285" x14ac:dyDescent="0.2"/>
    <row r="63286" x14ac:dyDescent="0.2"/>
    <row r="63287" x14ac:dyDescent="0.2"/>
    <row r="63288" x14ac:dyDescent="0.2"/>
    <row r="63289" x14ac:dyDescent="0.2"/>
    <row r="63290" x14ac:dyDescent="0.2"/>
    <row r="63291" x14ac:dyDescent="0.2"/>
    <row r="63292" x14ac:dyDescent="0.2"/>
    <row r="63293" x14ac:dyDescent="0.2"/>
    <row r="63294" x14ac:dyDescent="0.2"/>
    <row r="63295" x14ac:dyDescent="0.2"/>
    <row r="63296" x14ac:dyDescent="0.2"/>
    <row r="63297" x14ac:dyDescent="0.2"/>
    <row r="63298" x14ac:dyDescent="0.2"/>
    <row r="63299" x14ac:dyDescent="0.2"/>
    <row r="63300" x14ac:dyDescent="0.2"/>
    <row r="63301" x14ac:dyDescent="0.2"/>
    <row r="63302" x14ac:dyDescent="0.2"/>
    <row r="63303" x14ac:dyDescent="0.2"/>
    <row r="63304" x14ac:dyDescent="0.2"/>
    <row r="63305" x14ac:dyDescent="0.2"/>
    <row r="63306" x14ac:dyDescent="0.2"/>
    <row r="63307" x14ac:dyDescent="0.2"/>
    <row r="63308" x14ac:dyDescent="0.2"/>
    <row r="63309" x14ac:dyDescent="0.2"/>
    <row r="63310" x14ac:dyDescent="0.2"/>
    <row r="63311" x14ac:dyDescent="0.2"/>
    <row r="63312" x14ac:dyDescent="0.2"/>
    <row r="63313" x14ac:dyDescent="0.2"/>
    <row r="63314" x14ac:dyDescent="0.2"/>
    <row r="63315" x14ac:dyDescent="0.2"/>
    <row r="63316" x14ac:dyDescent="0.2"/>
    <row r="63317" x14ac:dyDescent="0.2"/>
    <row r="63318" x14ac:dyDescent="0.2"/>
    <row r="63319" x14ac:dyDescent="0.2"/>
    <row r="63320" x14ac:dyDescent="0.2"/>
    <row r="63321" x14ac:dyDescent="0.2"/>
    <row r="63322" x14ac:dyDescent="0.2"/>
    <row r="63323" x14ac:dyDescent="0.2"/>
    <row r="63324" x14ac:dyDescent="0.2"/>
    <row r="63325" x14ac:dyDescent="0.2"/>
    <row r="63326" x14ac:dyDescent="0.2"/>
    <row r="63327" x14ac:dyDescent="0.2"/>
    <row r="63328" x14ac:dyDescent="0.2"/>
    <row r="63329" x14ac:dyDescent="0.2"/>
    <row r="63330" x14ac:dyDescent="0.2"/>
    <row r="63331" x14ac:dyDescent="0.2"/>
    <row r="63332" x14ac:dyDescent="0.2"/>
    <row r="63333" x14ac:dyDescent="0.2"/>
    <row r="63334" x14ac:dyDescent="0.2"/>
    <row r="63335" x14ac:dyDescent="0.2"/>
    <row r="63336" x14ac:dyDescent="0.2"/>
    <row r="63337" x14ac:dyDescent="0.2"/>
    <row r="63338" x14ac:dyDescent="0.2"/>
    <row r="63339" x14ac:dyDescent="0.2"/>
    <row r="63340" x14ac:dyDescent="0.2"/>
    <row r="63341" x14ac:dyDescent="0.2"/>
    <row r="63342" x14ac:dyDescent="0.2"/>
    <row r="63343" x14ac:dyDescent="0.2"/>
    <row r="63344" x14ac:dyDescent="0.2"/>
    <row r="63345" x14ac:dyDescent="0.2"/>
    <row r="63346" x14ac:dyDescent="0.2"/>
    <row r="63347" x14ac:dyDescent="0.2"/>
    <row r="63348" x14ac:dyDescent="0.2"/>
    <row r="63349" x14ac:dyDescent="0.2"/>
    <row r="63350" x14ac:dyDescent="0.2"/>
    <row r="63351" x14ac:dyDescent="0.2"/>
    <row r="63352" x14ac:dyDescent="0.2"/>
    <row r="63353" x14ac:dyDescent="0.2"/>
    <row r="63354" x14ac:dyDescent="0.2"/>
    <row r="63355" x14ac:dyDescent="0.2"/>
    <row r="63356" x14ac:dyDescent="0.2"/>
    <row r="63357" x14ac:dyDescent="0.2"/>
    <row r="63358" x14ac:dyDescent="0.2"/>
    <row r="63359" x14ac:dyDescent="0.2"/>
    <row r="63360" x14ac:dyDescent="0.2"/>
    <row r="63361" x14ac:dyDescent="0.2"/>
    <row r="63362" x14ac:dyDescent="0.2"/>
    <row r="63363" x14ac:dyDescent="0.2"/>
    <row r="63364" x14ac:dyDescent="0.2"/>
    <row r="63365" x14ac:dyDescent="0.2"/>
    <row r="63366" x14ac:dyDescent="0.2"/>
    <row r="63367" x14ac:dyDescent="0.2"/>
    <row r="63368" x14ac:dyDescent="0.2"/>
    <row r="63369" x14ac:dyDescent="0.2"/>
    <row r="63370" x14ac:dyDescent="0.2"/>
    <row r="63371" x14ac:dyDescent="0.2"/>
    <row r="63372" x14ac:dyDescent="0.2"/>
    <row r="63373" x14ac:dyDescent="0.2"/>
    <row r="63374" x14ac:dyDescent="0.2"/>
    <row r="63375" x14ac:dyDescent="0.2"/>
    <row r="63376" x14ac:dyDescent="0.2"/>
    <row r="63377" x14ac:dyDescent="0.2"/>
    <row r="63378" x14ac:dyDescent="0.2"/>
    <row r="63379" x14ac:dyDescent="0.2"/>
    <row r="63380" x14ac:dyDescent="0.2"/>
    <row r="63381" x14ac:dyDescent="0.2"/>
    <row r="63382" x14ac:dyDescent="0.2"/>
    <row r="63383" x14ac:dyDescent="0.2"/>
    <row r="63384" x14ac:dyDescent="0.2"/>
    <row r="63385" x14ac:dyDescent="0.2"/>
    <row r="63386" x14ac:dyDescent="0.2"/>
    <row r="63387" x14ac:dyDescent="0.2"/>
    <row r="63388" x14ac:dyDescent="0.2"/>
    <row r="63389" x14ac:dyDescent="0.2"/>
    <row r="63390" x14ac:dyDescent="0.2"/>
    <row r="63391" x14ac:dyDescent="0.2"/>
    <row r="63392" x14ac:dyDescent="0.2"/>
    <row r="63393" x14ac:dyDescent="0.2"/>
    <row r="63394" x14ac:dyDescent="0.2"/>
    <row r="63395" x14ac:dyDescent="0.2"/>
    <row r="63396" x14ac:dyDescent="0.2"/>
    <row r="63397" x14ac:dyDescent="0.2"/>
    <row r="63398" x14ac:dyDescent="0.2"/>
    <row r="63399" x14ac:dyDescent="0.2"/>
    <row r="63400" x14ac:dyDescent="0.2"/>
    <row r="63401" x14ac:dyDescent="0.2"/>
    <row r="63402" x14ac:dyDescent="0.2"/>
    <row r="63403" x14ac:dyDescent="0.2"/>
    <row r="63404" x14ac:dyDescent="0.2"/>
    <row r="63405" x14ac:dyDescent="0.2"/>
    <row r="63406" x14ac:dyDescent="0.2"/>
    <row r="63407" x14ac:dyDescent="0.2"/>
    <row r="63408" x14ac:dyDescent="0.2"/>
    <row r="63409" x14ac:dyDescent="0.2"/>
    <row r="63410" x14ac:dyDescent="0.2"/>
    <row r="63411" x14ac:dyDescent="0.2"/>
    <row r="63412" x14ac:dyDescent="0.2"/>
    <row r="63413" x14ac:dyDescent="0.2"/>
    <row r="63414" x14ac:dyDescent="0.2"/>
    <row r="63415" x14ac:dyDescent="0.2"/>
    <row r="63416" x14ac:dyDescent="0.2"/>
    <row r="63417" x14ac:dyDescent="0.2"/>
    <row r="63418" x14ac:dyDescent="0.2"/>
    <row r="63419" x14ac:dyDescent="0.2"/>
    <row r="63420" x14ac:dyDescent="0.2"/>
    <row r="63421" x14ac:dyDescent="0.2"/>
    <row r="63422" x14ac:dyDescent="0.2"/>
    <row r="63423" x14ac:dyDescent="0.2"/>
    <row r="63424" x14ac:dyDescent="0.2"/>
    <row r="63425" x14ac:dyDescent="0.2"/>
    <row r="63426" x14ac:dyDescent="0.2"/>
    <row r="63427" x14ac:dyDescent="0.2"/>
    <row r="63428" x14ac:dyDescent="0.2"/>
    <row r="63429" x14ac:dyDescent="0.2"/>
    <row r="63430" x14ac:dyDescent="0.2"/>
    <row r="63431" x14ac:dyDescent="0.2"/>
    <row r="63432" x14ac:dyDescent="0.2"/>
    <row r="63433" x14ac:dyDescent="0.2"/>
    <row r="63434" x14ac:dyDescent="0.2"/>
    <row r="63435" x14ac:dyDescent="0.2"/>
    <row r="63436" x14ac:dyDescent="0.2"/>
    <row r="63437" x14ac:dyDescent="0.2"/>
    <row r="63438" x14ac:dyDescent="0.2"/>
    <row r="63439" x14ac:dyDescent="0.2"/>
    <row r="63440" x14ac:dyDescent="0.2"/>
    <row r="63441" x14ac:dyDescent="0.2"/>
    <row r="63442" x14ac:dyDescent="0.2"/>
    <row r="63443" x14ac:dyDescent="0.2"/>
    <row r="63444" x14ac:dyDescent="0.2"/>
    <row r="63445" x14ac:dyDescent="0.2"/>
    <row r="63446" x14ac:dyDescent="0.2"/>
    <row r="63447" x14ac:dyDescent="0.2"/>
    <row r="63448" x14ac:dyDescent="0.2"/>
    <row r="63449" x14ac:dyDescent="0.2"/>
    <row r="63450" x14ac:dyDescent="0.2"/>
    <row r="63451" x14ac:dyDescent="0.2"/>
    <row r="63452" x14ac:dyDescent="0.2"/>
    <row r="63453" x14ac:dyDescent="0.2"/>
    <row r="63454" x14ac:dyDescent="0.2"/>
    <row r="63455" x14ac:dyDescent="0.2"/>
    <row r="63456" x14ac:dyDescent="0.2"/>
    <row r="63457" x14ac:dyDescent="0.2"/>
    <row r="63458" x14ac:dyDescent="0.2"/>
    <row r="63459" x14ac:dyDescent="0.2"/>
    <row r="63460" x14ac:dyDescent="0.2"/>
    <row r="63461" x14ac:dyDescent="0.2"/>
    <row r="63462" x14ac:dyDescent="0.2"/>
    <row r="63463" x14ac:dyDescent="0.2"/>
    <row r="63464" x14ac:dyDescent="0.2"/>
    <row r="63465" x14ac:dyDescent="0.2"/>
    <row r="63466" x14ac:dyDescent="0.2"/>
    <row r="63467" x14ac:dyDescent="0.2"/>
    <row r="63468" x14ac:dyDescent="0.2"/>
    <row r="63469" x14ac:dyDescent="0.2"/>
    <row r="63470" x14ac:dyDescent="0.2"/>
    <row r="63471" x14ac:dyDescent="0.2"/>
    <row r="63472" x14ac:dyDescent="0.2"/>
    <row r="63473" x14ac:dyDescent="0.2"/>
    <row r="63474" x14ac:dyDescent="0.2"/>
    <row r="63475" x14ac:dyDescent="0.2"/>
    <row r="63476" x14ac:dyDescent="0.2"/>
    <row r="63477" x14ac:dyDescent="0.2"/>
    <row r="63478" x14ac:dyDescent="0.2"/>
    <row r="63479" x14ac:dyDescent="0.2"/>
    <row r="63480" x14ac:dyDescent="0.2"/>
    <row r="63481" x14ac:dyDescent="0.2"/>
    <row r="63482" x14ac:dyDescent="0.2"/>
    <row r="63483" x14ac:dyDescent="0.2"/>
    <row r="63484" x14ac:dyDescent="0.2"/>
    <row r="63485" x14ac:dyDescent="0.2"/>
    <row r="63486" x14ac:dyDescent="0.2"/>
    <row r="63487" x14ac:dyDescent="0.2"/>
    <row r="63488" x14ac:dyDescent="0.2"/>
    <row r="63489" x14ac:dyDescent="0.2"/>
    <row r="63490" x14ac:dyDescent="0.2"/>
    <row r="63491" x14ac:dyDescent="0.2"/>
    <row r="63492" x14ac:dyDescent="0.2"/>
    <row r="63493" x14ac:dyDescent="0.2"/>
    <row r="63494" x14ac:dyDescent="0.2"/>
    <row r="63495" x14ac:dyDescent="0.2"/>
    <row r="63496" x14ac:dyDescent="0.2"/>
    <row r="63497" x14ac:dyDescent="0.2"/>
    <row r="63498" x14ac:dyDescent="0.2"/>
    <row r="63499" x14ac:dyDescent="0.2"/>
    <row r="63500" x14ac:dyDescent="0.2"/>
    <row r="63501" x14ac:dyDescent="0.2"/>
    <row r="63502" x14ac:dyDescent="0.2"/>
    <row r="63503" x14ac:dyDescent="0.2"/>
    <row r="63504" x14ac:dyDescent="0.2"/>
    <row r="63505" x14ac:dyDescent="0.2"/>
    <row r="63506" x14ac:dyDescent="0.2"/>
    <row r="63507" x14ac:dyDescent="0.2"/>
    <row r="63508" x14ac:dyDescent="0.2"/>
    <row r="63509" x14ac:dyDescent="0.2"/>
    <row r="63510" x14ac:dyDescent="0.2"/>
    <row r="63511" x14ac:dyDescent="0.2"/>
    <row r="63512" x14ac:dyDescent="0.2"/>
    <row r="63513" x14ac:dyDescent="0.2"/>
    <row r="63514" x14ac:dyDescent="0.2"/>
    <row r="63515" x14ac:dyDescent="0.2"/>
    <row r="63516" x14ac:dyDescent="0.2"/>
    <row r="63517" x14ac:dyDescent="0.2"/>
    <row r="63518" x14ac:dyDescent="0.2"/>
    <row r="63519" x14ac:dyDescent="0.2"/>
    <row r="63520" x14ac:dyDescent="0.2"/>
    <row r="63521" x14ac:dyDescent="0.2"/>
    <row r="63522" x14ac:dyDescent="0.2"/>
    <row r="63523" x14ac:dyDescent="0.2"/>
    <row r="63524" x14ac:dyDescent="0.2"/>
    <row r="63525" x14ac:dyDescent="0.2"/>
    <row r="63526" x14ac:dyDescent="0.2"/>
    <row r="63527" x14ac:dyDescent="0.2"/>
    <row r="63528" x14ac:dyDescent="0.2"/>
    <row r="63529" x14ac:dyDescent="0.2"/>
    <row r="63530" x14ac:dyDescent="0.2"/>
    <row r="63531" x14ac:dyDescent="0.2"/>
    <row r="63532" x14ac:dyDescent="0.2"/>
    <row r="63533" x14ac:dyDescent="0.2"/>
    <row r="63534" x14ac:dyDescent="0.2"/>
    <row r="63535" x14ac:dyDescent="0.2"/>
    <row r="63536" x14ac:dyDescent="0.2"/>
    <row r="63537" x14ac:dyDescent="0.2"/>
    <row r="63538" x14ac:dyDescent="0.2"/>
    <row r="63539" x14ac:dyDescent="0.2"/>
    <row r="63540" x14ac:dyDescent="0.2"/>
    <row r="63541" x14ac:dyDescent="0.2"/>
    <row r="63542" x14ac:dyDescent="0.2"/>
    <row r="63543" x14ac:dyDescent="0.2"/>
    <row r="63544" x14ac:dyDescent="0.2"/>
    <row r="63545" x14ac:dyDescent="0.2"/>
    <row r="63546" x14ac:dyDescent="0.2"/>
    <row r="63547" x14ac:dyDescent="0.2"/>
    <row r="63548" x14ac:dyDescent="0.2"/>
    <row r="63549" x14ac:dyDescent="0.2"/>
    <row r="63550" x14ac:dyDescent="0.2"/>
    <row r="63551" x14ac:dyDescent="0.2"/>
    <row r="63552" x14ac:dyDescent="0.2"/>
    <row r="63553" x14ac:dyDescent="0.2"/>
    <row r="63554" x14ac:dyDescent="0.2"/>
    <row r="63555" x14ac:dyDescent="0.2"/>
    <row r="63556" x14ac:dyDescent="0.2"/>
    <row r="63557" x14ac:dyDescent="0.2"/>
    <row r="63558" x14ac:dyDescent="0.2"/>
    <row r="63559" x14ac:dyDescent="0.2"/>
    <row r="63560" x14ac:dyDescent="0.2"/>
    <row r="63561" x14ac:dyDescent="0.2"/>
    <row r="63562" x14ac:dyDescent="0.2"/>
    <row r="63563" x14ac:dyDescent="0.2"/>
    <row r="63564" x14ac:dyDescent="0.2"/>
    <row r="63565" x14ac:dyDescent="0.2"/>
    <row r="63566" x14ac:dyDescent="0.2"/>
    <row r="63567" x14ac:dyDescent="0.2"/>
    <row r="63568" x14ac:dyDescent="0.2"/>
    <row r="63569" x14ac:dyDescent="0.2"/>
    <row r="63570" x14ac:dyDescent="0.2"/>
    <row r="63571" x14ac:dyDescent="0.2"/>
    <row r="63572" x14ac:dyDescent="0.2"/>
    <row r="63573" x14ac:dyDescent="0.2"/>
    <row r="63574" x14ac:dyDescent="0.2"/>
    <row r="63575" x14ac:dyDescent="0.2"/>
    <row r="63576" x14ac:dyDescent="0.2"/>
    <row r="63577" x14ac:dyDescent="0.2"/>
    <row r="63578" x14ac:dyDescent="0.2"/>
    <row r="63579" x14ac:dyDescent="0.2"/>
    <row r="63580" x14ac:dyDescent="0.2"/>
    <row r="63581" x14ac:dyDescent="0.2"/>
    <row r="63582" x14ac:dyDescent="0.2"/>
    <row r="63583" x14ac:dyDescent="0.2"/>
    <row r="63584" x14ac:dyDescent="0.2"/>
    <row r="63585" x14ac:dyDescent="0.2"/>
    <row r="63586" x14ac:dyDescent="0.2"/>
    <row r="63587" x14ac:dyDescent="0.2"/>
    <row r="63588" x14ac:dyDescent="0.2"/>
    <row r="63589" x14ac:dyDescent="0.2"/>
    <row r="63590" x14ac:dyDescent="0.2"/>
    <row r="63591" x14ac:dyDescent="0.2"/>
    <row r="63592" x14ac:dyDescent="0.2"/>
    <row r="63593" x14ac:dyDescent="0.2"/>
    <row r="63594" x14ac:dyDescent="0.2"/>
    <row r="63595" x14ac:dyDescent="0.2"/>
    <row r="63596" x14ac:dyDescent="0.2"/>
    <row r="63597" x14ac:dyDescent="0.2"/>
    <row r="63598" x14ac:dyDescent="0.2"/>
    <row r="63599" x14ac:dyDescent="0.2"/>
    <row r="63600" x14ac:dyDescent="0.2"/>
    <row r="63601" x14ac:dyDescent="0.2"/>
    <row r="63602" x14ac:dyDescent="0.2"/>
    <row r="63603" x14ac:dyDescent="0.2"/>
    <row r="63604" x14ac:dyDescent="0.2"/>
    <row r="63605" x14ac:dyDescent="0.2"/>
    <row r="63606" x14ac:dyDescent="0.2"/>
    <row r="63607" x14ac:dyDescent="0.2"/>
    <row r="63608" x14ac:dyDescent="0.2"/>
    <row r="63609" x14ac:dyDescent="0.2"/>
    <row r="63610" x14ac:dyDescent="0.2"/>
    <row r="63611" x14ac:dyDescent="0.2"/>
    <row r="63612" x14ac:dyDescent="0.2"/>
    <row r="63613" x14ac:dyDescent="0.2"/>
    <row r="63614" x14ac:dyDescent="0.2"/>
    <row r="63615" x14ac:dyDescent="0.2"/>
    <row r="63616" x14ac:dyDescent="0.2"/>
    <row r="63617" x14ac:dyDescent="0.2"/>
    <row r="63618" x14ac:dyDescent="0.2"/>
    <row r="63619" x14ac:dyDescent="0.2"/>
    <row r="63620" x14ac:dyDescent="0.2"/>
    <row r="63621" x14ac:dyDescent="0.2"/>
    <row r="63622" x14ac:dyDescent="0.2"/>
    <row r="63623" x14ac:dyDescent="0.2"/>
    <row r="63624" x14ac:dyDescent="0.2"/>
    <row r="63625" x14ac:dyDescent="0.2"/>
    <row r="63626" x14ac:dyDescent="0.2"/>
    <row r="63627" x14ac:dyDescent="0.2"/>
    <row r="63628" x14ac:dyDescent="0.2"/>
    <row r="63629" x14ac:dyDescent="0.2"/>
    <row r="63630" x14ac:dyDescent="0.2"/>
    <row r="63631" x14ac:dyDescent="0.2"/>
    <row r="63632" x14ac:dyDescent="0.2"/>
    <row r="63633" x14ac:dyDescent="0.2"/>
    <row r="63634" x14ac:dyDescent="0.2"/>
    <row r="63635" x14ac:dyDescent="0.2"/>
    <row r="63636" x14ac:dyDescent="0.2"/>
    <row r="63637" x14ac:dyDescent="0.2"/>
    <row r="63638" x14ac:dyDescent="0.2"/>
    <row r="63639" x14ac:dyDescent="0.2"/>
    <row r="63640" x14ac:dyDescent="0.2"/>
    <row r="63641" x14ac:dyDescent="0.2"/>
    <row r="63642" x14ac:dyDescent="0.2"/>
    <row r="63643" x14ac:dyDescent="0.2"/>
    <row r="63644" x14ac:dyDescent="0.2"/>
    <row r="63645" x14ac:dyDescent="0.2"/>
    <row r="63646" x14ac:dyDescent="0.2"/>
    <row r="63647" x14ac:dyDescent="0.2"/>
    <row r="63648" x14ac:dyDescent="0.2"/>
    <row r="63649" x14ac:dyDescent="0.2"/>
    <row r="63650" x14ac:dyDescent="0.2"/>
    <row r="63651" x14ac:dyDescent="0.2"/>
    <row r="63652" x14ac:dyDescent="0.2"/>
    <row r="63653" x14ac:dyDescent="0.2"/>
    <row r="63654" x14ac:dyDescent="0.2"/>
    <row r="63655" x14ac:dyDescent="0.2"/>
    <row r="63656" x14ac:dyDescent="0.2"/>
    <row r="63657" x14ac:dyDescent="0.2"/>
    <row r="63658" x14ac:dyDescent="0.2"/>
    <row r="63659" x14ac:dyDescent="0.2"/>
    <row r="63660" x14ac:dyDescent="0.2"/>
    <row r="63661" x14ac:dyDescent="0.2"/>
    <row r="63662" x14ac:dyDescent="0.2"/>
    <row r="63663" x14ac:dyDescent="0.2"/>
    <row r="63664" x14ac:dyDescent="0.2"/>
    <row r="63665" x14ac:dyDescent="0.2"/>
    <row r="63666" x14ac:dyDescent="0.2"/>
    <row r="63667" x14ac:dyDescent="0.2"/>
    <row r="63668" x14ac:dyDescent="0.2"/>
    <row r="63669" x14ac:dyDescent="0.2"/>
    <row r="63670" x14ac:dyDescent="0.2"/>
    <row r="63671" x14ac:dyDescent="0.2"/>
    <row r="63672" x14ac:dyDescent="0.2"/>
    <row r="63673" x14ac:dyDescent="0.2"/>
    <row r="63674" x14ac:dyDescent="0.2"/>
    <row r="63675" x14ac:dyDescent="0.2"/>
    <row r="63676" x14ac:dyDescent="0.2"/>
    <row r="63677" x14ac:dyDescent="0.2"/>
    <row r="63678" x14ac:dyDescent="0.2"/>
    <row r="63679" x14ac:dyDescent="0.2"/>
    <row r="63680" x14ac:dyDescent="0.2"/>
    <row r="63681" x14ac:dyDescent="0.2"/>
    <row r="63682" x14ac:dyDescent="0.2"/>
    <row r="63683" x14ac:dyDescent="0.2"/>
    <row r="63684" x14ac:dyDescent="0.2"/>
    <row r="63685" x14ac:dyDescent="0.2"/>
    <row r="63686" x14ac:dyDescent="0.2"/>
    <row r="63687" x14ac:dyDescent="0.2"/>
    <row r="63688" x14ac:dyDescent="0.2"/>
    <row r="63689" x14ac:dyDescent="0.2"/>
    <row r="63690" x14ac:dyDescent="0.2"/>
    <row r="63691" x14ac:dyDescent="0.2"/>
    <row r="63692" x14ac:dyDescent="0.2"/>
    <row r="63693" x14ac:dyDescent="0.2"/>
    <row r="63694" x14ac:dyDescent="0.2"/>
    <row r="63695" x14ac:dyDescent="0.2"/>
    <row r="63696" x14ac:dyDescent="0.2"/>
    <row r="63697" x14ac:dyDescent="0.2"/>
    <row r="63698" x14ac:dyDescent="0.2"/>
    <row r="63699" x14ac:dyDescent="0.2"/>
    <row r="63700" x14ac:dyDescent="0.2"/>
    <row r="63701" x14ac:dyDescent="0.2"/>
    <row r="63702" x14ac:dyDescent="0.2"/>
    <row r="63703" x14ac:dyDescent="0.2"/>
    <row r="63704" x14ac:dyDescent="0.2"/>
    <row r="63705" x14ac:dyDescent="0.2"/>
    <row r="63706" x14ac:dyDescent="0.2"/>
    <row r="63707" x14ac:dyDescent="0.2"/>
    <row r="63708" x14ac:dyDescent="0.2"/>
    <row r="63709" x14ac:dyDescent="0.2"/>
    <row r="63710" x14ac:dyDescent="0.2"/>
    <row r="63711" x14ac:dyDescent="0.2"/>
    <row r="63712" x14ac:dyDescent="0.2"/>
    <row r="63713" x14ac:dyDescent="0.2"/>
    <row r="63714" x14ac:dyDescent="0.2"/>
    <row r="63715" x14ac:dyDescent="0.2"/>
    <row r="63716" x14ac:dyDescent="0.2"/>
    <row r="63717" x14ac:dyDescent="0.2"/>
    <row r="63718" x14ac:dyDescent="0.2"/>
    <row r="63719" x14ac:dyDescent="0.2"/>
    <row r="63720" x14ac:dyDescent="0.2"/>
    <row r="63721" x14ac:dyDescent="0.2"/>
    <row r="63722" x14ac:dyDescent="0.2"/>
    <row r="63723" x14ac:dyDescent="0.2"/>
    <row r="63724" x14ac:dyDescent="0.2"/>
    <row r="63725" x14ac:dyDescent="0.2"/>
    <row r="63726" x14ac:dyDescent="0.2"/>
    <row r="63727" x14ac:dyDescent="0.2"/>
    <row r="63728" x14ac:dyDescent="0.2"/>
    <row r="63729" x14ac:dyDescent="0.2"/>
    <row r="63730" x14ac:dyDescent="0.2"/>
    <row r="63731" x14ac:dyDescent="0.2"/>
    <row r="63732" x14ac:dyDescent="0.2"/>
    <row r="63733" x14ac:dyDescent="0.2"/>
    <row r="63734" x14ac:dyDescent="0.2"/>
    <row r="63735" x14ac:dyDescent="0.2"/>
    <row r="63736" x14ac:dyDescent="0.2"/>
    <row r="63737" x14ac:dyDescent="0.2"/>
    <row r="63738" x14ac:dyDescent="0.2"/>
    <row r="63739" x14ac:dyDescent="0.2"/>
    <row r="63740" x14ac:dyDescent="0.2"/>
    <row r="63741" x14ac:dyDescent="0.2"/>
    <row r="63742" x14ac:dyDescent="0.2"/>
    <row r="63743" x14ac:dyDescent="0.2"/>
    <row r="63744" x14ac:dyDescent="0.2"/>
    <row r="63745" x14ac:dyDescent="0.2"/>
    <row r="63746" x14ac:dyDescent="0.2"/>
    <row r="63747" x14ac:dyDescent="0.2"/>
    <row r="63748" x14ac:dyDescent="0.2"/>
    <row r="63749" x14ac:dyDescent="0.2"/>
    <row r="63750" x14ac:dyDescent="0.2"/>
    <row r="63751" x14ac:dyDescent="0.2"/>
    <row r="63752" x14ac:dyDescent="0.2"/>
    <row r="63753" x14ac:dyDescent="0.2"/>
    <row r="63754" x14ac:dyDescent="0.2"/>
    <row r="63755" x14ac:dyDescent="0.2"/>
    <row r="63756" x14ac:dyDescent="0.2"/>
    <row r="63757" x14ac:dyDescent="0.2"/>
    <row r="63758" x14ac:dyDescent="0.2"/>
    <row r="63759" x14ac:dyDescent="0.2"/>
    <row r="63760" x14ac:dyDescent="0.2"/>
    <row r="63761" x14ac:dyDescent="0.2"/>
    <row r="63762" x14ac:dyDescent="0.2"/>
    <row r="63763" x14ac:dyDescent="0.2"/>
    <row r="63764" x14ac:dyDescent="0.2"/>
    <row r="63765" x14ac:dyDescent="0.2"/>
    <row r="63766" x14ac:dyDescent="0.2"/>
    <row r="63767" x14ac:dyDescent="0.2"/>
    <row r="63768" x14ac:dyDescent="0.2"/>
    <row r="63769" x14ac:dyDescent="0.2"/>
    <row r="63770" x14ac:dyDescent="0.2"/>
    <row r="63771" x14ac:dyDescent="0.2"/>
    <row r="63772" x14ac:dyDescent="0.2"/>
    <row r="63773" x14ac:dyDescent="0.2"/>
    <row r="63774" x14ac:dyDescent="0.2"/>
    <row r="63775" x14ac:dyDescent="0.2"/>
    <row r="63776" x14ac:dyDescent="0.2"/>
    <row r="63777" x14ac:dyDescent="0.2"/>
    <row r="63778" x14ac:dyDescent="0.2"/>
    <row r="63779" x14ac:dyDescent="0.2"/>
    <row r="63780" x14ac:dyDescent="0.2"/>
    <row r="63781" x14ac:dyDescent="0.2"/>
    <row r="63782" x14ac:dyDescent="0.2"/>
    <row r="63783" x14ac:dyDescent="0.2"/>
    <row r="63784" x14ac:dyDescent="0.2"/>
    <row r="63785" x14ac:dyDescent="0.2"/>
    <row r="63786" x14ac:dyDescent="0.2"/>
    <row r="63787" x14ac:dyDescent="0.2"/>
    <row r="63788" x14ac:dyDescent="0.2"/>
    <row r="63789" x14ac:dyDescent="0.2"/>
    <row r="63790" x14ac:dyDescent="0.2"/>
    <row r="63791" x14ac:dyDescent="0.2"/>
    <row r="63792" x14ac:dyDescent="0.2"/>
    <row r="63793" x14ac:dyDescent="0.2"/>
    <row r="63794" x14ac:dyDescent="0.2"/>
    <row r="63795" x14ac:dyDescent="0.2"/>
    <row r="63796" x14ac:dyDescent="0.2"/>
    <row r="63797" x14ac:dyDescent="0.2"/>
    <row r="63798" x14ac:dyDescent="0.2"/>
    <row r="63799" x14ac:dyDescent="0.2"/>
    <row r="63800" x14ac:dyDescent="0.2"/>
    <row r="63801" x14ac:dyDescent="0.2"/>
    <row r="63802" x14ac:dyDescent="0.2"/>
    <row r="63803" x14ac:dyDescent="0.2"/>
    <row r="63804" x14ac:dyDescent="0.2"/>
    <row r="63805" x14ac:dyDescent="0.2"/>
    <row r="63806" x14ac:dyDescent="0.2"/>
    <row r="63807" x14ac:dyDescent="0.2"/>
    <row r="63808" x14ac:dyDescent="0.2"/>
    <row r="63809" x14ac:dyDescent="0.2"/>
    <row r="63810" x14ac:dyDescent="0.2"/>
    <row r="63811" x14ac:dyDescent="0.2"/>
    <row r="63812" x14ac:dyDescent="0.2"/>
    <row r="63813" x14ac:dyDescent="0.2"/>
    <row r="63814" x14ac:dyDescent="0.2"/>
    <row r="63815" x14ac:dyDescent="0.2"/>
    <row r="63816" x14ac:dyDescent="0.2"/>
    <row r="63817" x14ac:dyDescent="0.2"/>
    <row r="63818" x14ac:dyDescent="0.2"/>
    <row r="63819" x14ac:dyDescent="0.2"/>
    <row r="63820" x14ac:dyDescent="0.2"/>
    <row r="63821" x14ac:dyDescent="0.2"/>
    <row r="63822" x14ac:dyDescent="0.2"/>
    <row r="63823" x14ac:dyDescent="0.2"/>
    <row r="63824" x14ac:dyDescent="0.2"/>
    <row r="63825" x14ac:dyDescent="0.2"/>
    <row r="63826" x14ac:dyDescent="0.2"/>
    <row r="63827" x14ac:dyDescent="0.2"/>
    <row r="63828" x14ac:dyDescent="0.2"/>
    <row r="63829" x14ac:dyDescent="0.2"/>
    <row r="63830" x14ac:dyDescent="0.2"/>
    <row r="63831" x14ac:dyDescent="0.2"/>
    <row r="63832" x14ac:dyDescent="0.2"/>
    <row r="63833" x14ac:dyDescent="0.2"/>
    <row r="63834" x14ac:dyDescent="0.2"/>
    <row r="63835" x14ac:dyDescent="0.2"/>
    <row r="63836" x14ac:dyDescent="0.2"/>
    <row r="63837" x14ac:dyDescent="0.2"/>
    <row r="63838" x14ac:dyDescent="0.2"/>
    <row r="63839" x14ac:dyDescent="0.2"/>
    <row r="63840" x14ac:dyDescent="0.2"/>
    <row r="63841" x14ac:dyDescent="0.2"/>
    <row r="63842" x14ac:dyDescent="0.2"/>
    <row r="63843" x14ac:dyDescent="0.2"/>
    <row r="63844" x14ac:dyDescent="0.2"/>
    <row r="63845" x14ac:dyDescent="0.2"/>
    <row r="63846" x14ac:dyDescent="0.2"/>
    <row r="63847" x14ac:dyDescent="0.2"/>
    <row r="63848" x14ac:dyDescent="0.2"/>
    <row r="63849" x14ac:dyDescent="0.2"/>
    <row r="63850" x14ac:dyDescent="0.2"/>
    <row r="63851" x14ac:dyDescent="0.2"/>
    <row r="63852" x14ac:dyDescent="0.2"/>
    <row r="63853" x14ac:dyDescent="0.2"/>
    <row r="63854" x14ac:dyDescent="0.2"/>
    <row r="63855" x14ac:dyDescent="0.2"/>
    <row r="63856" x14ac:dyDescent="0.2"/>
    <row r="63857" x14ac:dyDescent="0.2"/>
    <row r="63858" x14ac:dyDescent="0.2"/>
    <row r="63859" x14ac:dyDescent="0.2"/>
    <row r="63860" x14ac:dyDescent="0.2"/>
    <row r="63861" x14ac:dyDescent="0.2"/>
    <row r="63862" x14ac:dyDescent="0.2"/>
    <row r="63863" x14ac:dyDescent="0.2"/>
    <row r="63864" x14ac:dyDescent="0.2"/>
    <row r="63865" x14ac:dyDescent="0.2"/>
    <row r="63866" x14ac:dyDescent="0.2"/>
    <row r="63867" x14ac:dyDescent="0.2"/>
    <row r="63868" x14ac:dyDescent="0.2"/>
    <row r="63869" x14ac:dyDescent="0.2"/>
    <row r="63870" x14ac:dyDescent="0.2"/>
    <row r="63871" x14ac:dyDescent="0.2"/>
    <row r="63872" x14ac:dyDescent="0.2"/>
    <row r="63873" x14ac:dyDescent="0.2"/>
    <row r="63874" x14ac:dyDescent="0.2"/>
    <row r="63875" x14ac:dyDescent="0.2"/>
    <row r="63876" x14ac:dyDescent="0.2"/>
    <row r="63877" x14ac:dyDescent="0.2"/>
    <row r="63878" x14ac:dyDescent="0.2"/>
    <row r="63879" x14ac:dyDescent="0.2"/>
    <row r="63880" x14ac:dyDescent="0.2"/>
    <row r="63881" x14ac:dyDescent="0.2"/>
    <row r="63882" x14ac:dyDescent="0.2"/>
    <row r="63883" x14ac:dyDescent="0.2"/>
    <row r="63884" x14ac:dyDescent="0.2"/>
    <row r="63885" x14ac:dyDescent="0.2"/>
    <row r="63886" x14ac:dyDescent="0.2"/>
    <row r="63887" x14ac:dyDescent="0.2"/>
    <row r="63888" x14ac:dyDescent="0.2"/>
    <row r="63889" x14ac:dyDescent="0.2"/>
    <row r="63890" x14ac:dyDescent="0.2"/>
    <row r="63891" x14ac:dyDescent="0.2"/>
    <row r="63892" x14ac:dyDescent="0.2"/>
    <row r="63893" x14ac:dyDescent="0.2"/>
    <row r="63894" x14ac:dyDescent="0.2"/>
    <row r="63895" x14ac:dyDescent="0.2"/>
    <row r="63896" x14ac:dyDescent="0.2"/>
    <row r="63897" x14ac:dyDescent="0.2"/>
    <row r="63898" x14ac:dyDescent="0.2"/>
    <row r="63899" x14ac:dyDescent="0.2"/>
    <row r="63900" x14ac:dyDescent="0.2"/>
    <row r="63901" x14ac:dyDescent="0.2"/>
    <row r="63902" x14ac:dyDescent="0.2"/>
    <row r="63903" x14ac:dyDescent="0.2"/>
    <row r="63904" x14ac:dyDescent="0.2"/>
    <row r="63905" x14ac:dyDescent="0.2"/>
    <row r="63906" x14ac:dyDescent="0.2"/>
    <row r="63907" x14ac:dyDescent="0.2"/>
    <row r="63908" x14ac:dyDescent="0.2"/>
    <row r="63909" x14ac:dyDescent="0.2"/>
    <row r="63910" x14ac:dyDescent="0.2"/>
    <row r="63911" x14ac:dyDescent="0.2"/>
    <row r="63912" x14ac:dyDescent="0.2"/>
    <row r="63913" x14ac:dyDescent="0.2"/>
    <row r="63914" x14ac:dyDescent="0.2"/>
    <row r="63915" x14ac:dyDescent="0.2"/>
    <row r="63916" x14ac:dyDescent="0.2"/>
    <row r="63917" x14ac:dyDescent="0.2"/>
    <row r="63918" x14ac:dyDescent="0.2"/>
    <row r="63919" x14ac:dyDescent="0.2"/>
    <row r="63920" x14ac:dyDescent="0.2"/>
    <row r="63921" x14ac:dyDescent="0.2"/>
    <row r="63922" x14ac:dyDescent="0.2"/>
    <row r="63923" x14ac:dyDescent="0.2"/>
    <row r="63924" x14ac:dyDescent="0.2"/>
    <row r="63925" x14ac:dyDescent="0.2"/>
    <row r="63926" x14ac:dyDescent="0.2"/>
    <row r="63927" x14ac:dyDescent="0.2"/>
    <row r="63928" x14ac:dyDescent="0.2"/>
    <row r="63929" x14ac:dyDescent="0.2"/>
    <row r="63930" x14ac:dyDescent="0.2"/>
    <row r="63931" x14ac:dyDescent="0.2"/>
    <row r="63932" x14ac:dyDescent="0.2"/>
    <row r="63933" x14ac:dyDescent="0.2"/>
    <row r="63934" x14ac:dyDescent="0.2"/>
    <row r="63935" x14ac:dyDescent="0.2"/>
    <row r="63936" x14ac:dyDescent="0.2"/>
    <row r="63937" x14ac:dyDescent="0.2"/>
    <row r="63938" x14ac:dyDescent="0.2"/>
    <row r="63939" x14ac:dyDescent="0.2"/>
    <row r="63940" x14ac:dyDescent="0.2"/>
    <row r="63941" x14ac:dyDescent="0.2"/>
    <row r="63942" x14ac:dyDescent="0.2"/>
    <row r="63943" x14ac:dyDescent="0.2"/>
    <row r="63944" x14ac:dyDescent="0.2"/>
    <row r="63945" x14ac:dyDescent="0.2"/>
    <row r="63946" x14ac:dyDescent="0.2"/>
    <row r="63947" x14ac:dyDescent="0.2"/>
    <row r="63948" x14ac:dyDescent="0.2"/>
    <row r="63949" x14ac:dyDescent="0.2"/>
    <row r="63950" x14ac:dyDescent="0.2"/>
    <row r="63951" x14ac:dyDescent="0.2"/>
    <row r="63952" x14ac:dyDescent="0.2"/>
    <row r="63953" x14ac:dyDescent="0.2"/>
    <row r="63954" x14ac:dyDescent="0.2"/>
    <row r="63955" x14ac:dyDescent="0.2"/>
    <row r="63956" x14ac:dyDescent="0.2"/>
    <row r="63957" x14ac:dyDescent="0.2"/>
    <row r="63958" x14ac:dyDescent="0.2"/>
    <row r="63959" x14ac:dyDescent="0.2"/>
    <row r="63960" x14ac:dyDescent="0.2"/>
    <row r="63961" x14ac:dyDescent="0.2"/>
    <row r="63962" x14ac:dyDescent="0.2"/>
    <row r="63963" x14ac:dyDescent="0.2"/>
    <row r="63964" x14ac:dyDescent="0.2"/>
    <row r="63965" x14ac:dyDescent="0.2"/>
    <row r="63966" x14ac:dyDescent="0.2"/>
    <row r="63967" x14ac:dyDescent="0.2"/>
    <row r="63968" x14ac:dyDescent="0.2"/>
    <row r="63969" x14ac:dyDescent="0.2"/>
    <row r="63970" x14ac:dyDescent="0.2"/>
    <row r="63971" x14ac:dyDescent="0.2"/>
    <row r="63972" x14ac:dyDescent="0.2"/>
    <row r="63973" x14ac:dyDescent="0.2"/>
    <row r="63974" x14ac:dyDescent="0.2"/>
    <row r="63975" x14ac:dyDescent="0.2"/>
    <row r="63976" x14ac:dyDescent="0.2"/>
    <row r="63977" x14ac:dyDescent="0.2"/>
    <row r="63978" x14ac:dyDescent="0.2"/>
    <row r="63979" x14ac:dyDescent="0.2"/>
    <row r="63980" x14ac:dyDescent="0.2"/>
    <row r="63981" x14ac:dyDescent="0.2"/>
    <row r="63982" x14ac:dyDescent="0.2"/>
    <row r="63983" x14ac:dyDescent="0.2"/>
    <row r="63984" x14ac:dyDescent="0.2"/>
    <row r="63985" x14ac:dyDescent="0.2"/>
    <row r="63986" x14ac:dyDescent="0.2"/>
    <row r="63987" x14ac:dyDescent="0.2"/>
    <row r="63988" x14ac:dyDescent="0.2"/>
    <row r="63989" x14ac:dyDescent="0.2"/>
    <row r="63990" x14ac:dyDescent="0.2"/>
    <row r="63991" x14ac:dyDescent="0.2"/>
    <row r="63992" x14ac:dyDescent="0.2"/>
    <row r="63993" x14ac:dyDescent="0.2"/>
    <row r="63994" x14ac:dyDescent="0.2"/>
    <row r="63995" x14ac:dyDescent="0.2"/>
    <row r="63996" x14ac:dyDescent="0.2"/>
    <row r="63997" x14ac:dyDescent="0.2"/>
    <row r="63998" x14ac:dyDescent="0.2"/>
    <row r="63999" x14ac:dyDescent="0.2"/>
    <row r="64000" x14ac:dyDescent="0.2"/>
    <row r="64001" x14ac:dyDescent="0.2"/>
    <row r="64002" x14ac:dyDescent="0.2"/>
    <row r="64003" x14ac:dyDescent="0.2"/>
    <row r="64004" x14ac:dyDescent="0.2"/>
    <row r="64005" x14ac:dyDescent="0.2"/>
    <row r="64006" x14ac:dyDescent="0.2"/>
    <row r="64007" x14ac:dyDescent="0.2"/>
    <row r="64008" x14ac:dyDescent="0.2"/>
    <row r="64009" x14ac:dyDescent="0.2"/>
    <row r="64010" x14ac:dyDescent="0.2"/>
    <row r="64011" x14ac:dyDescent="0.2"/>
    <row r="64012" x14ac:dyDescent="0.2"/>
    <row r="64013" x14ac:dyDescent="0.2"/>
    <row r="64014" x14ac:dyDescent="0.2"/>
    <row r="64015" x14ac:dyDescent="0.2"/>
    <row r="64016" x14ac:dyDescent="0.2"/>
    <row r="64017" x14ac:dyDescent="0.2"/>
    <row r="64018" x14ac:dyDescent="0.2"/>
    <row r="64019" x14ac:dyDescent="0.2"/>
    <row r="64020" x14ac:dyDescent="0.2"/>
    <row r="64021" x14ac:dyDescent="0.2"/>
    <row r="64022" x14ac:dyDescent="0.2"/>
    <row r="64023" x14ac:dyDescent="0.2"/>
    <row r="64024" x14ac:dyDescent="0.2"/>
    <row r="64025" x14ac:dyDescent="0.2"/>
    <row r="64026" x14ac:dyDescent="0.2"/>
    <row r="64027" x14ac:dyDescent="0.2"/>
    <row r="64028" x14ac:dyDescent="0.2"/>
    <row r="64029" x14ac:dyDescent="0.2"/>
    <row r="64030" x14ac:dyDescent="0.2"/>
    <row r="64031" x14ac:dyDescent="0.2"/>
    <row r="64032" x14ac:dyDescent="0.2"/>
    <row r="64033" x14ac:dyDescent="0.2"/>
    <row r="64034" x14ac:dyDescent="0.2"/>
    <row r="64035" x14ac:dyDescent="0.2"/>
    <row r="64036" x14ac:dyDescent="0.2"/>
    <row r="64037" x14ac:dyDescent="0.2"/>
    <row r="64038" x14ac:dyDescent="0.2"/>
    <row r="64039" x14ac:dyDescent="0.2"/>
    <row r="64040" x14ac:dyDescent="0.2"/>
    <row r="64041" x14ac:dyDescent="0.2"/>
    <row r="64042" x14ac:dyDescent="0.2"/>
    <row r="64043" x14ac:dyDescent="0.2"/>
    <row r="64044" x14ac:dyDescent="0.2"/>
    <row r="64045" x14ac:dyDescent="0.2"/>
    <row r="64046" x14ac:dyDescent="0.2"/>
    <row r="64047" x14ac:dyDescent="0.2"/>
    <row r="64048" x14ac:dyDescent="0.2"/>
    <row r="64049" x14ac:dyDescent="0.2"/>
    <row r="64050" x14ac:dyDescent="0.2"/>
    <row r="64051" x14ac:dyDescent="0.2"/>
    <row r="64052" x14ac:dyDescent="0.2"/>
    <row r="64053" x14ac:dyDescent="0.2"/>
    <row r="64054" x14ac:dyDescent="0.2"/>
    <row r="64055" x14ac:dyDescent="0.2"/>
    <row r="64056" x14ac:dyDescent="0.2"/>
    <row r="64057" x14ac:dyDescent="0.2"/>
    <row r="64058" x14ac:dyDescent="0.2"/>
    <row r="64059" x14ac:dyDescent="0.2"/>
    <row r="64060" x14ac:dyDescent="0.2"/>
    <row r="64061" x14ac:dyDescent="0.2"/>
    <row r="64062" x14ac:dyDescent="0.2"/>
    <row r="64063" x14ac:dyDescent="0.2"/>
    <row r="64064" x14ac:dyDescent="0.2"/>
    <row r="64065" x14ac:dyDescent="0.2"/>
    <row r="64066" x14ac:dyDescent="0.2"/>
    <row r="64067" x14ac:dyDescent="0.2"/>
    <row r="64068" x14ac:dyDescent="0.2"/>
    <row r="64069" x14ac:dyDescent="0.2"/>
    <row r="64070" x14ac:dyDescent="0.2"/>
    <row r="64071" x14ac:dyDescent="0.2"/>
    <row r="64072" x14ac:dyDescent="0.2"/>
    <row r="64073" x14ac:dyDescent="0.2"/>
    <row r="64074" x14ac:dyDescent="0.2"/>
    <row r="64075" x14ac:dyDescent="0.2"/>
    <row r="64076" x14ac:dyDescent="0.2"/>
    <row r="64077" x14ac:dyDescent="0.2"/>
    <row r="64078" x14ac:dyDescent="0.2"/>
    <row r="64079" x14ac:dyDescent="0.2"/>
    <row r="64080" x14ac:dyDescent="0.2"/>
    <row r="64081" x14ac:dyDescent="0.2"/>
    <row r="64082" x14ac:dyDescent="0.2"/>
    <row r="64083" x14ac:dyDescent="0.2"/>
    <row r="64084" x14ac:dyDescent="0.2"/>
    <row r="64085" x14ac:dyDescent="0.2"/>
    <row r="64086" x14ac:dyDescent="0.2"/>
    <row r="64087" x14ac:dyDescent="0.2"/>
    <row r="64088" x14ac:dyDescent="0.2"/>
    <row r="64089" x14ac:dyDescent="0.2"/>
    <row r="64090" x14ac:dyDescent="0.2"/>
    <row r="64091" x14ac:dyDescent="0.2"/>
    <row r="64092" x14ac:dyDescent="0.2"/>
    <row r="64093" x14ac:dyDescent="0.2"/>
    <row r="64094" x14ac:dyDescent="0.2"/>
    <row r="64095" x14ac:dyDescent="0.2"/>
    <row r="64096" x14ac:dyDescent="0.2"/>
    <row r="64097" x14ac:dyDescent="0.2"/>
    <row r="64098" x14ac:dyDescent="0.2"/>
    <row r="64099" x14ac:dyDescent="0.2"/>
    <row r="64100" x14ac:dyDescent="0.2"/>
    <row r="64101" x14ac:dyDescent="0.2"/>
    <row r="64102" x14ac:dyDescent="0.2"/>
    <row r="64103" x14ac:dyDescent="0.2"/>
    <row r="64104" x14ac:dyDescent="0.2"/>
    <row r="64105" x14ac:dyDescent="0.2"/>
    <row r="64106" x14ac:dyDescent="0.2"/>
    <row r="64107" x14ac:dyDescent="0.2"/>
    <row r="64108" x14ac:dyDescent="0.2"/>
    <row r="64109" x14ac:dyDescent="0.2"/>
    <row r="64110" x14ac:dyDescent="0.2"/>
    <row r="64111" x14ac:dyDescent="0.2"/>
    <row r="64112" x14ac:dyDescent="0.2"/>
    <row r="64113" x14ac:dyDescent="0.2"/>
    <row r="64114" x14ac:dyDescent="0.2"/>
    <row r="64115" x14ac:dyDescent="0.2"/>
    <row r="64116" x14ac:dyDescent="0.2"/>
    <row r="64117" x14ac:dyDescent="0.2"/>
    <row r="64118" x14ac:dyDescent="0.2"/>
    <row r="64119" x14ac:dyDescent="0.2"/>
    <row r="64120" x14ac:dyDescent="0.2"/>
    <row r="64121" x14ac:dyDescent="0.2"/>
    <row r="64122" x14ac:dyDescent="0.2"/>
    <row r="64123" x14ac:dyDescent="0.2"/>
    <row r="64124" x14ac:dyDescent="0.2"/>
    <row r="64125" x14ac:dyDescent="0.2"/>
    <row r="64126" x14ac:dyDescent="0.2"/>
    <row r="64127" x14ac:dyDescent="0.2"/>
    <row r="64128" x14ac:dyDescent="0.2"/>
    <row r="64129" x14ac:dyDescent="0.2"/>
    <row r="64130" x14ac:dyDescent="0.2"/>
    <row r="64131" x14ac:dyDescent="0.2"/>
    <row r="64132" x14ac:dyDescent="0.2"/>
    <row r="64133" x14ac:dyDescent="0.2"/>
    <row r="64134" x14ac:dyDescent="0.2"/>
    <row r="64135" x14ac:dyDescent="0.2"/>
    <row r="64136" x14ac:dyDescent="0.2"/>
    <row r="64137" x14ac:dyDescent="0.2"/>
    <row r="64138" x14ac:dyDescent="0.2"/>
    <row r="64139" x14ac:dyDescent="0.2"/>
    <row r="64140" x14ac:dyDescent="0.2"/>
    <row r="64141" x14ac:dyDescent="0.2"/>
    <row r="64142" x14ac:dyDescent="0.2"/>
    <row r="64143" x14ac:dyDescent="0.2"/>
    <row r="64144" x14ac:dyDescent="0.2"/>
    <row r="64145" x14ac:dyDescent="0.2"/>
    <row r="64146" x14ac:dyDescent="0.2"/>
    <row r="64147" x14ac:dyDescent="0.2"/>
    <row r="64148" x14ac:dyDescent="0.2"/>
    <row r="64149" x14ac:dyDescent="0.2"/>
    <row r="64150" x14ac:dyDescent="0.2"/>
    <row r="64151" x14ac:dyDescent="0.2"/>
    <row r="64152" x14ac:dyDescent="0.2"/>
    <row r="64153" x14ac:dyDescent="0.2"/>
    <row r="64154" x14ac:dyDescent="0.2"/>
    <row r="64155" x14ac:dyDescent="0.2"/>
    <row r="64156" x14ac:dyDescent="0.2"/>
    <row r="64157" x14ac:dyDescent="0.2"/>
    <row r="64158" x14ac:dyDescent="0.2"/>
    <row r="64159" x14ac:dyDescent="0.2"/>
    <row r="64160" x14ac:dyDescent="0.2"/>
    <row r="64161" x14ac:dyDescent="0.2"/>
    <row r="64162" x14ac:dyDescent="0.2"/>
    <row r="64163" x14ac:dyDescent="0.2"/>
    <row r="64164" x14ac:dyDescent="0.2"/>
    <row r="64165" x14ac:dyDescent="0.2"/>
    <row r="64166" x14ac:dyDescent="0.2"/>
    <row r="64167" x14ac:dyDescent="0.2"/>
    <row r="64168" x14ac:dyDescent="0.2"/>
    <row r="64169" x14ac:dyDescent="0.2"/>
    <row r="64170" x14ac:dyDescent="0.2"/>
    <row r="64171" x14ac:dyDescent="0.2"/>
    <row r="64172" x14ac:dyDescent="0.2"/>
    <row r="64173" x14ac:dyDescent="0.2"/>
    <row r="64174" x14ac:dyDescent="0.2"/>
    <row r="64175" x14ac:dyDescent="0.2"/>
    <row r="64176" x14ac:dyDescent="0.2"/>
    <row r="64177" x14ac:dyDescent="0.2"/>
    <row r="64178" x14ac:dyDescent="0.2"/>
    <row r="64179" x14ac:dyDescent="0.2"/>
    <row r="64180" x14ac:dyDescent="0.2"/>
    <row r="64181" x14ac:dyDescent="0.2"/>
    <row r="64182" x14ac:dyDescent="0.2"/>
    <row r="64183" x14ac:dyDescent="0.2"/>
    <row r="64184" x14ac:dyDescent="0.2"/>
    <row r="64185" x14ac:dyDescent="0.2"/>
    <row r="64186" x14ac:dyDescent="0.2"/>
    <row r="64187" x14ac:dyDescent="0.2"/>
    <row r="64188" x14ac:dyDescent="0.2"/>
    <row r="64189" x14ac:dyDescent="0.2"/>
    <row r="64190" x14ac:dyDescent="0.2"/>
    <row r="64191" x14ac:dyDescent="0.2"/>
    <row r="64192" x14ac:dyDescent="0.2"/>
    <row r="64193" x14ac:dyDescent="0.2"/>
    <row r="64194" x14ac:dyDescent="0.2"/>
    <row r="64195" x14ac:dyDescent="0.2"/>
    <row r="64196" x14ac:dyDescent="0.2"/>
    <row r="64197" x14ac:dyDescent="0.2"/>
    <row r="64198" x14ac:dyDescent="0.2"/>
    <row r="64199" x14ac:dyDescent="0.2"/>
    <row r="64200" x14ac:dyDescent="0.2"/>
    <row r="64201" x14ac:dyDescent="0.2"/>
    <row r="64202" x14ac:dyDescent="0.2"/>
    <row r="64203" x14ac:dyDescent="0.2"/>
    <row r="64204" x14ac:dyDescent="0.2"/>
    <row r="64205" x14ac:dyDescent="0.2"/>
    <row r="64206" x14ac:dyDescent="0.2"/>
    <row r="64207" x14ac:dyDescent="0.2"/>
    <row r="64208" x14ac:dyDescent="0.2"/>
    <row r="64209" x14ac:dyDescent="0.2"/>
    <row r="64210" x14ac:dyDescent="0.2"/>
    <row r="64211" x14ac:dyDescent="0.2"/>
    <row r="64212" x14ac:dyDescent="0.2"/>
    <row r="64213" x14ac:dyDescent="0.2"/>
    <row r="64214" x14ac:dyDescent="0.2"/>
    <row r="64215" x14ac:dyDescent="0.2"/>
    <row r="64216" x14ac:dyDescent="0.2"/>
    <row r="64217" x14ac:dyDescent="0.2"/>
    <row r="64218" x14ac:dyDescent="0.2"/>
    <row r="64219" x14ac:dyDescent="0.2"/>
    <row r="64220" x14ac:dyDescent="0.2"/>
    <row r="64221" x14ac:dyDescent="0.2"/>
    <row r="64222" x14ac:dyDescent="0.2"/>
    <row r="64223" x14ac:dyDescent="0.2"/>
    <row r="64224" x14ac:dyDescent="0.2"/>
    <row r="64225" x14ac:dyDescent="0.2"/>
    <row r="64226" x14ac:dyDescent="0.2"/>
    <row r="64227" x14ac:dyDescent="0.2"/>
    <row r="64228" x14ac:dyDescent="0.2"/>
    <row r="64229" x14ac:dyDescent="0.2"/>
    <row r="64230" x14ac:dyDescent="0.2"/>
    <row r="64231" x14ac:dyDescent="0.2"/>
    <row r="64232" x14ac:dyDescent="0.2"/>
    <row r="64233" x14ac:dyDescent="0.2"/>
    <row r="64234" x14ac:dyDescent="0.2"/>
    <row r="64235" x14ac:dyDescent="0.2"/>
    <row r="64236" x14ac:dyDescent="0.2"/>
    <row r="64237" x14ac:dyDescent="0.2"/>
    <row r="64238" x14ac:dyDescent="0.2"/>
    <row r="64239" x14ac:dyDescent="0.2"/>
    <row r="64240" x14ac:dyDescent="0.2"/>
    <row r="64241" x14ac:dyDescent="0.2"/>
    <row r="64242" x14ac:dyDescent="0.2"/>
    <row r="64243" x14ac:dyDescent="0.2"/>
    <row r="64244" x14ac:dyDescent="0.2"/>
    <row r="64245" x14ac:dyDescent="0.2"/>
    <row r="64246" x14ac:dyDescent="0.2"/>
    <row r="64247" x14ac:dyDescent="0.2"/>
    <row r="64248" x14ac:dyDescent="0.2"/>
    <row r="64249" x14ac:dyDescent="0.2"/>
    <row r="64250" x14ac:dyDescent="0.2"/>
    <row r="64251" x14ac:dyDescent="0.2"/>
    <row r="64252" x14ac:dyDescent="0.2"/>
    <row r="64253" x14ac:dyDescent="0.2"/>
    <row r="64254" x14ac:dyDescent="0.2"/>
    <row r="64255" x14ac:dyDescent="0.2"/>
    <row r="64256" x14ac:dyDescent="0.2"/>
    <row r="64257" x14ac:dyDescent="0.2"/>
    <row r="64258" x14ac:dyDescent="0.2"/>
    <row r="64259" x14ac:dyDescent="0.2"/>
    <row r="64260" x14ac:dyDescent="0.2"/>
    <row r="64261" x14ac:dyDescent="0.2"/>
    <row r="64262" x14ac:dyDescent="0.2"/>
    <row r="64263" x14ac:dyDescent="0.2"/>
    <row r="64264" x14ac:dyDescent="0.2"/>
    <row r="64265" x14ac:dyDescent="0.2"/>
    <row r="64266" x14ac:dyDescent="0.2"/>
    <row r="64267" x14ac:dyDescent="0.2"/>
    <row r="64268" x14ac:dyDescent="0.2"/>
    <row r="64269" x14ac:dyDescent="0.2"/>
    <row r="64270" x14ac:dyDescent="0.2"/>
    <row r="64271" x14ac:dyDescent="0.2"/>
    <row r="64272" x14ac:dyDescent="0.2"/>
    <row r="64273" x14ac:dyDescent="0.2"/>
    <row r="64274" x14ac:dyDescent="0.2"/>
    <row r="64275" x14ac:dyDescent="0.2"/>
    <row r="64276" x14ac:dyDescent="0.2"/>
    <row r="64277" x14ac:dyDescent="0.2"/>
    <row r="64278" x14ac:dyDescent="0.2"/>
    <row r="64279" x14ac:dyDescent="0.2"/>
    <row r="64280" x14ac:dyDescent="0.2"/>
    <row r="64281" x14ac:dyDescent="0.2"/>
    <row r="64282" x14ac:dyDescent="0.2"/>
    <row r="64283" x14ac:dyDescent="0.2"/>
    <row r="64284" x14ac:dyDescent="0.2"/>
    <row r="64285" x14ac:dyDescent="0.2"/>
    <row r="64286" x14ac:dyDescent="0.2"/>
    <row r="64287" x14ac:dyDescent="0.2"/>
    <row r="64288" x14ac:dyDescent="0.2"/>
    <row r="64289" x14ac:dyDescent="0.2"/>
    <row r="64290" x14ac:dyDescent="0.2"/>
    <row r="64291" x14ac:dyDescent="0.2"/>
    <row r="64292" x14ac:dyDescent="0.2"/>
    <row r="64293" x14ac:dyDescent="0.2"/>
    <row r="64294" x14ac:dyDescent="0.2"/>
    <row r="64295" x14ac:dyDescent="0.2"/>
    <row r="64296" x14ac:dyDescent="0.2"/>
    <row r="64297" x14ac:dyDescent="0.2"/>
    <row r="64298" x14ac:dyDescent="0.2"/>
    <row r="64299" x14ac:dyDescent="0.2"/>
    <row r="64300" x14ac:dyDescent="0.2"/>
    <row r="64301" x14ac:dyDescent="0.2"/>
    <row r="64302" x14ac:dyDescent="0.2"/>
    <row r="64303" x14ac:dyDescent="0.2"/>
    <row r="64304" x14ac:dyDescent="0.2"/>
    <row r="64305" x14ac:dyDescent="0.2"/>
    <row r="64306" x14ac:dyDescent="0.2"/>
    <row r="64307" x14ac:dyDescent="0.2"/>
    <row r="64308" x14ac:dyDescent="0.2"/>
    <row r="64309" x14ac:dyDescent="0.2"/>
    <row r="64310" x14ac:dyDescent="0.2"/>
    <row r="64311" x14ac:dyDescent="0.2"/>
    <row r="64312" x14ac:dyDescent="0.2"/>
    <row r="64313" x14ac:dyDescent="0.2"/>
    <row r="64314" x14ac:dyDescent="0.2"/>
    <row r="64315" x14ac:dyDescent="0.2"/>
    <row r="64316" x14ac:dyDescent="0.2"/>
    <row r="64317" x14ac:dyDescent="0.2"/>
    <row r="64318" x14ac:dyDescent="0.2"/>
    <row r="64319" x14ac:dyDescent="0.2"/>
    <row r="64320" x14ac:dyDescent="0.2"/>
    <row r="64321" x14ac:dyDescent="0.2"/>
    <row r="64322" x14ac:dyDescent="0.2"/>
    <row r="64323" x14ac:dyDescent="0.2"/>
    <row r="64324" x14ac:dyDescent="0.2"/>
    <row r="64325" x14ac:dyDescent="0.2"/>
    <row r="64326" x14ac:dyDescent="0.2"/>
    <row r="64327" x14ac:dyDescent="0.2"/>
    <row r="64328" x14ac:dyDescent="0.2"/>
    <row r="64329" x14ac:dyDescent="0.2"/>
    <row r="64330" x14ac:dyDescent="0.2"/>
    <row r="64331" x14ac:dyDescent="0.2"/>
    <row r="64332" x14ac:dyDescent="0.2"/>
    <row r="64333" x14ac:dyDescent="0.2"/>
    <row r="64334" x14ac:dyDescent="0.2"/>
    <row r="64335" x14ac:dyDescent="0.2"/>
    <row r="64336" x14ac:dyDescent="0.2"/>
    <row r="64337" x14ac:dyDescent="0.2"/>
    <row r="64338" x14ac:dyDescent="0.2"/>
    <row r="64339" x14ac:dyDescent="0.2"/>
    <row r="64340" x14ac:dyDescent="0.2"/>
    <row r="64341" x14ac:dyDescent="0.2"/>
    <row r="64342" x14ac:dyDescent="0.2"/>
    <row r="64343" x14ac:dyDescent="0.2"/>
    <row r="64344" x14ac:dyDescent="0.2"/>
    <row r="64345" x14ac:dyDescent="0.2"/>
    <row r="64346" x14ac:dyDescent="0.2"/>
    <row r="64347" x14ac:dyDescent="0.2"/>
    <row r="64348" x14ac:dyDescent="0.2"/>
    <row r="64349" x14ac:dyDescent="0.2"/>
    <row r="64350" x14ac:dyDescent="0.2"/>
    <row r="64351" x14ac:dyDescent="0.2"/>
    <row r="64352" x14ac:dyDescent="0.2"/>
    <row r="64353" x14ac:dyDescent="0.2"/>
    <row r="64354" x14ac:dyDescent="0.2"/>
    <row r="64355" x14ac:dyDescent="0.2"/>
    <row r="64356" x14ac:dyDescent="0.2"/>
    <row r="64357" x14ac:dyDescent="0.2"/>
    <row r="64358" x14ac:dyDescent="0.2"/>
    <row r="64359" x14ac:dyDescent="0.2"/>
    <row r="64360" x14ac:dyDescent="0.2"/>
    <row r="64361" x14ac:dyDescent="0.2"/>
    <row r="64362" x14ac:dyDescent="0.2"/>
    <row r="64363" x14ac:dyDescent="0.2"/>
    <row r="64364" x14ac:dyDescent="0.2"/>
    <row r="64365" x14ac:dyDescent="0.2"/>
    <row r="64366" x14ac:dyDescent="0.2"/>
    <row r="64367" x14ac:dyDescent="0.2"/>
    <row r="64368" x14ac:dyDescent="0.2"/>
    <row r="64369" x14ac:dyDescent="0.2"/>
    <row r="64370" x14ac:dyDescent="0.2"/>
    <row r="64371" x14ac:dyDescent="0.2"/>
    <row r="64372" x14ac:dyDescent="0.2"/>
    <row r="64373" x14ac:dyDescent="0.2"/>
    <row r="64374" x14ac:dyDescent="0.2"/>
    <row r="64375" x14ac:dyDescent="0.2"/>
    <row r="64376" x14ac:dyDescent="0.2"/>
    <row r="64377" x14ac:dyDescent="0.2"/>
    <row r="64378" x14ac:dyDescent="0.2"/>
    <row r="64379" x14ac:dyDescent="0.2"/>
    <row r="64380" x14ac:dyDescent="0.2"/>
    <row r="64381" x14ac:dyDescent="0.2"/>
    <row r="64382" x14ac:dyDescent="0.2"/>
    <row r="64383" x14ac:dyDescent="0.2"/>
    <row r="64384" x14ac:dyDescent="0.2"/>
    <row r="64385" x14ac:dyDescent="0.2"/>
    <row r="64386" x14ac:dyDescent="0.2"/>
    <row r="64387" x14ac:dyDescent="0.2"/>
    <row r="64388" x14ac:dyDescent="0.2"/>
    <row r="64389" x14ac:dyDescent="0.2"/>
    <row r="64390" x14ac:dyDescent="0.2"/>
    <row r="64391" x14ac:dyDescent="0.2"/>
    <row r="64392" x14ac:dyDescent="0.2"/>
    <row r="64393" x14ac:dyDescent="0.2"/>
    <row r="64394" x14ac:dyDescent="0.2"/>
    <row r="64395" x14ac:dyDescent="0.2"/>
    <row r="64396" x14ac:dyDescent="0.2"/>
    <row r="64397" x14ac:dyDescent="0.2"/>
    <row r="64398" x14ac:dyDescent="0.2"/>
    <row r="64399" x14ac:dyDescent="0.2"/>
    <row r="64400" x14ac:dyDescent="0.2"/>
    <row r="64401" x14ac:dyDescent="0.2"/>
    <row r="64402" x14ac:dyDescent="0.2"/>
    <row r="64403" x14ac:dyDescent="0.2"/>
    <row r="64404" x14ac:dyDescent="0.2"/>
    <row r="64405" x14ac:dyDescent="0.2"/>
    <row r="64406" x14ac:dyDescent="0.2"/>
    <row r="64407" x14ac:dyDescent="0.2"/>
    <row r="64408" x14ac:dyDescent="0.2"/>
    <row r="64409" x14ac:dyDescent="0.2"/>
    <row r="64410" x14ac:dyDescent="0.2"/>
    <row r="64411" x14ac:dyDescent="0.2"/>
    <row r="64412" x14ac:dyDescent="0.2"/>
    <row r="64413" x14ac:dyDescent="0.2"/>
    <row r="64414" x14ac:dyDescent="0.2"/>
    <row r="64415" x14ac:dyDescent="0.2"/>
    <row r="64416" x14ac:dyDescent="0.2"/>
    <row r="64417" x14ac:dyDescent="0.2"/>
    <row r="64418" x14ac:dyDescent="0.2"/>
    <row r="64419" x14ac:dyDescent="0.2"/>
    <row r="64420" x14ac:dyDescent="0.2"/>
    <row r="64421" x14ac:dyDescent="0.2"/>
    <row r="64422" x14ac:dyDescent="0.2"/>
    <row r="64423" x14ac:dyDescent="0.2"/>
    <row r="64424" x14ac:dyDescent="0.2"/>
    <row r="64425" x14ac:dyDescent="0.2"/>
    <row r="64426" x14ac:dyDescent="0.2"/>
    <row r="64427" x14ac:dyDescent="0.2"/>
    <row r="64428" x14ac:dyDescent="0.2"/>
    <row r="64429" x14ac:dyDescent="0.2"/>
    <row r="64430" x14ac:dyDescent="0.2"/>
    <row r="64431" x14ac:dyDescent="0.2"/>
    <row r="64432" x14ac:dyDescent="0.2"/>
    <row r="64433" x14ac:dyDescent="0.2"/>
    <row r="64434" x14ac:dyDescent="0.2"/>
    <row r="64435" x14ac:dyDescent="0.2"/>
    <row r="64436" x14ac:dyDescent="0.2"/>
    <row r="64437" x14ac:dyDescent="0.2"/>
    <row r="64438" x14ac:dyDescent="0.2"/>
    <row r="64439" x14ac:dyDescent="0.2"/>
    <row r="64440" x14ac:dyDescent="0.2"/>
    <row r="64441" x14ac:dyDescent="0.2"/>
    <row r="64442" x14ac:dyDescent="0.2"/>
    <row r="64443" x14ac:dyDescent="0.2"/>
    <row r="64444" x14ac:dyDescent="0.2"/>
    <row r="64445" x14ac:dyDescent="0.2"/>
    <row r="64446" x14ac:dyDescent="0.2"/>
    <row r="64447" x14ac:dyDescent="0.2"/>
    <row r="64448" x14ac:dyDescent="0.2"/>
    <row r="64449" x14ac:dyDescent="0.2"/>
    <row r="64450" x14ac:dyDescent="0.2"/>
    <row r="64451" x14ac:dyDescent="0.2"/>
    <row r="64452" x14ac:dyDescent="0.2"/>
    <row r="64453" x14ac:dyDescent="0.2"/>
    <row r="64454" x14ac:dyDescent="0.2"/>
    <row r="64455" x14ac:dyDescent="0.2"/>
    <row r="64456" x14ac:dyDescent="0.2"/>
    <row r="64457" x14ac:dyDescent="0.2"/>
    <row r="64458" x14ac:dyDescent="0.2"/>
    <row r="64459" x14ac:dyDescent="0.2"/>
    <row r="64460" x14ac:dyDescent="0.2"/>
    <row r="64461" x14ac:dyDescent="0.2"/>
    <row r="64462" x14ac:dyDescent="0.2"/>
    <row r="64463" x14ac:dyDescent="0.2"/>
    <row r="64464" x14ac:dyDescent="0.2"/>
    <row r="64465" x14ac:dyDescent="0.2"/>
    <row r="64466" x14ac:dyDescent="0.2"/>
    <row r="64467" x14ac:dyDescent="0.2"/>
    <row r="64468" x14ac:dyDescent="0.2"/>
    <row r="64469" x14ac:dyDescent="0.2"/>
    <row r="64470" x14ac:dyDescent="0.2"/>
    <row r="64471" x14ac:dyDescent="0.2"/>
    <row r="64472" x14ac:dyDescent="0.2"/>
    <row r="64473" x14ac:dyDescent="0.2"/>
    <row r="64474" x14ac:dyDescent="0.2"/>
    <row r="64475" x14ac:dyDescent="0.2"/>
    <row r="64476" x14ac:dyDescent="0.2"/>
    <row r="64477" x14ac:dyDescent="0.2"/>
    <row r="64478" x14ac:dyDescent="0.2"/>
    <row r="64479" x14ac:dyDescent="0.2"/>
    <row r="64480" x14ac:dyDescent="0.2"/>
    <row r="64481" x14ac:dyDescent="0.2"/>
    <row r="64482" x14ac:dyDescent="0.2"/>
    <row r="64483" x14ac:dyDescent="0.2"/>
    <row r="64484" x14ac:dyDescent="0.2"/>
    <row r="64485" x14ac:dyDescent="0.2"/>
    <row r="64486" x14ac:dyDescent="0.2"/>
    <row r="64487" x14ac:dyDescent="0.2"/>
    <row r="64488" x14ac:dyDescent="0.2"/>
    <row r="64489" x14ac:dyDescent="0.2"/>
    <row r="64490" x14ac:dyDescent="0.2"/>
    <row r="64491" x14ac:dyDescent="0.2"/>
    <row r="64492" x14ac:dyDescent="0.2"/>
    <row r="64493" x14ac:dyDescent="0.2"/>
    <row r="64494" x14ac:dyDescent="0.2"/>
    <row r="64495" x14ac:dyDescent="0.2"/>
    <row r="64496" x14ac:dyDescent="0.2"/>
    <row r="64497" x14ac:dyDescent="0.2"/>
    <row r="64498" x14ac:dyDescent="0.2"/>
    <row r="64499" x14ac:dyDescent="0.2"/>
    <row r="64500" x14ac:dyDescent="0.2"/>
    <row r="64501" x14ac:dyDescent="0.2"/>
    <row r="64502" x14ac:dyDescent="0.2"/>
    <row r="64503" x14ac:dyDescent="0.2"/>
    <row r="64504" x14ac:dyDescent="0.2"/>
    <row r="64505" x14ac:dyDescent="0.2"/>
    <row r="64506" x14ac:dyDescent="0.2"/>
    <row r="64507" x14ac:dyDescent="0.2"/>
    <row r="64508" x14ac:dyDescent="0.2"/>
    <row r="64509" x14ac:dyDescent="0.2"/>
    <row r="64510" x14ac:dyDescent="0.2"/>
    <row r="64511" x14ac:dyDescent="0.2"/>
    <row r="64512" x14ac:dyDescent="0.2"/>
    <row r="64513" x14ac:dyDescent="0.2"/>
    <row r="64514" x14ac:dyDescent="0.2"/>
    <row r="64515" x14ac:dyDescent="0.2"/>
    <row r="64516" x14ac:dyDescent="0.2"/>
    <row r="64517" x14ac:dyDescent="0.2"/>
    <row r="64518" x14ac:dyDescent="0.2"/>
    <row r="64519" x14ac:dyDescent="0.2"/>
    <row r="64520" x14ac:dyDescent="0.2"/>
    <row r="64521" x14ac:dyDescent="0.2"/>
    <row r="64522" x14ac:dyDescent="0.2"/>
    <row r="64523" x14ac:dyDescent="0.2"/>
    <row r="64524" x14ac:dyDescent="0.2"/>
    <row r="64525" x14ac:dyDescent="0.2"/>
    <row r="64526" x14ac:dyDescent="0.2"/>
    <row r="64527" x14ac:dyDescent="0.2"/>
    <row r="64528" x14ac:dyDescent="0.2"/>
    <row r="64529" x14ac:dyDescent="0.2"/>
    <row r="64530" x14ac:dyDescent="0.2"/>
    <row r="64531" x14ac:dyDescent="0.2"/>
    <row r="64532" x14ac:dyDescent="0.2"/>
    <row r="64533" x14ac:dyDescent="0.2"/>
    <row r="64534" x14ac:dyDescent="0.2"/>
    <row r="64535" x14ac:dyDescent="0.2"/>
    <row r="64536" x14ac:dyDescent="0.2"/>
    <row r="64537" x14ac:dyDescent="0.2"/>
    <row r="64538" x14ac:dyDescent="0.2"/>
    <row r="64539" x14ac:dyDescent="0.2"/>
    <row r="64540" x14ac:dyDescent="0.2"/>
    <row r="64541" x14ac:dyDescent="0.2"/>
    <row r="64542" x14ac:dyDescent="0.2"/>
    <row r="64543" x14ac:dyDescent="0.2"/>
    <row r="64544" x14ac:dyDescent="0.2"/>
    <row r="64545" x14ac:dyDescent="0.2"/>
    <row r="64546" x14ac:dyDescent="0.2"/>
    <row r="64547" x14ac:dyDescent="0.2"/>
    <row r="64548" x14ac:dyDescent="0.2"/>
    <row r="64549" x14ac:dyDescent="0.2"/>
    <row r="64550" x14ac:dyDescent="0.2"/>
    <row r="64551" x14ac:dyDescent="0.2"/>
    <row r="64552" x14ac:dyDescent="0.2"/>
    <row r="64553" x14ac:dyDescent="0.2"/>
    <row r="64554" x14ac:dyDescent="0.2"/>
    <row r="64555" x14ac:dyDescent="0.2"/>
    <row r="64556" x14ac:dyDescent="0.2"/>
    <row r="64557" x14ac:dyDescent="0.2"/>
    <row r="64558" x14ac:dyDescent="0.2"/>
    <row r="64559" x14ac:dyDescent="0.2"/>
    <row r="64560" x14ac:dyDescent="0.2"/>
    <row r="64561" x14ac:dyDescent="0.2"/>
    <row r="64562" x14ac:dyDescent="0.2"/>
    <row r="64563" x14ac:dyDescent="0.2"/>
    <row r="64564" x14ac:dyDescent="0.2"/>
    <row r="64565" x14ac:dyDescent="0.2"/>
    <row r="64566" x14ac:dyDescent="0.2"/>
    <row r="64567" x14ac:dyDescent="0.2"/>
    <row r="64568" x14ac:dyDescent="0.2"/>
    <row r="64569" x14ac:dyDescent="0.2"/>
    <row r="64570" x14ac:dyDescent="0.2"/>
    <row r="64571" x14ac:dyDescent="0.2"/>
    <row r="64572" x14ac:dyDescent="0.2"/>
    <row r="64573" x14ac:dyDescent="0.2"/>
    <row r="64574" x14ac:dyDescent="0.2"/>
    <row r="64575" x14ac:dyDescent="0.2"/>
    <row r="64576" x14ac:dyDescent="0.2"/>
    <row r="64577" x14ac:dyDescent="0.2"/>
    <row r="64578" x14ac:dyDescent="0.2"/>
    <row r="64579" x14ac:dyDescent="0.2"/>
    <row r="64580" x14ac:dyDescent="0.2"/>
    <row r="64581" x14ac:dyDescent="0.2"/>
    <row r="64582" x14ac:dyDescent="0.2"/>
    <row r="64583" x14ac:dyDescent="0.2"/>
    <row r="64584" x14ac:dyDescent="0.2"/>
    <row r="64585" x14ac:dyDescent="0.2"/>
    <row r="64586" x14ac:dyDescent="0.2"/>
    <row r="64587" x14ac:dyDescent="0.2"/>
    <row r="64588" x14ac:dyDescent="0.2"/>
    <row r="64589" x14ac:dyDescent="0.2"/>
    <row r="64590" x14ac:dyDescent="0.2"/>
    <row r="64591" x14ac:dyDescent="0.2"/>
    <row r="64592" x14ac:dyDescent="0.2"/>
    <row r="64593" x14ac:dyDescent="0.2"/>
    <row r="64594" x14ac:dyDescent="0.2"/>
    <row r="64595" x14ac:dyDescent="0.2"/>
    <row r="64596" x14ac:dyDescent="0.2"/>
    <row r="64597" x14ac:dyDescent="0.2"/>
    <row r="64598" x14ac:dyDescent="0.2"/>
    <row r="64599" x14ac:dyDescent="0.2"/>
    <row r="64600" x14ac:dyDescent="0.2"/>
    <row r="64601" x14ac:dyDescent="0.2"/>
    <row r="64602" x14ac:dyDescent="0.2"/>
    <row r="64603" x14ac:dyDescent="0.2"/>
    <row r="64604" x14ac:dyDescent="0.2"/>
    <row r="64605" x14ac:dyDescent="0.2"/>
    <row r="64606" x14ac:dyDescent="0.2"/>
    <row r="64607" x14ac:dyDescent="0.2"/>
    <row r="64608" x14ac:dyDescent="0.2"/>
    <row r="64609" x14ac:dyDescent="0.2"/>
    <row r="64610" x14ac:dyDescent="0.2"/>
    <row r="64611" x14ac:dyDescent="0.2"/>
    <row r="64612" x14ac:dyDescent="0.2"/>
    <row r="64613" x14ac:dyDescent="0.2"/>
    <row r="64614" x14ac:dyDescent="0.2"/>
    <row r="64615" x14ac:dyDescent="0.2"/>
    <row r="64616" x14ac:dyDescent="0.2"/>
    <row r="64617" x14ac:dyDescent="0.2"/>
    <row r="64618" x14ac:dyDescent="0.2"/>
    <row r="64619" x14ac:dyDescent="0.2"/>
    <row r="64620" x14ac:dyDescent="0.2"/>
    <row r="64621" x14ac:dyDescent="0.2"/>
    <row r="64622" x14ac:dyDescent="0.2"/>
    <row r="64623" x14ac:dyDescent="0.2"/>
    <row r="64624" x14ac:dyDescent="0.2"/>
    <row r="64625" x14ac:dyDescent="0.2"/>
    <row r="64626" x14ac:dyDescent="0.2"/>
    <row r="64627" x14ac:dyDescent="0.2"/>
    <row r="64628" x14ac:dyDescent="0.2"/>
    <row r="64629" x14ac:dyDescent="0.2"/>
    <row r="64630" x14ac:dyDescent="0.2"/>
    <row r="64631" x14ac:dyDescent="0.2"/>
    <row r="64632" x14ac:dyDescent="0.2"/>
    <row r="64633" x14ac:dyDescent="0.2"/>
    <row r="64634" x14ac:dyDescent="0.2"/>
    <row r="64635" x14ac:dyDescent="0.2"/>
    <row r="64636" x14ac:dyDescent="0.2"/>
    <row r="64637" x14ac:dyDescent="0.2"/>
    <row r="64638" x14ac:dyDescent="0.2"/>
    <row r="64639" x14ac:dyDescent="0.2"/>
    <row r="64640" x14ac:dyDescent="0.2"/>
    <row r="64641" x14ac:dyDescent="0.2"/>
    <row r="64642" x14ac:dyDescent="0.2"/>
    <row r="64643" x14ac:dyDescent="0.2"/>
    <row r="64644" x14ac:dyDescent="0.2"/>
    <row r="64645" x14ac:dyDescent="0.2"/>
    <row r="64646" x14ac:dyDescent="0.2"/>
    <row r="64647" x14ac:dyDescent="0.2"/>
    <row r="64648" x14ac:dyDescent="0.2"/>
    <row r="64649" x14ac:dyDescent="0.2"/>
    <row r="64650" x14ac:dyDescent="0.2"/>
    <row r="64651" x14ac:dyDescent="0.2"/>
    <row r="64652" x14ac:dyDescent="0.2"/>
    <row r="64653" x14ac:dyDescent="0.2"/>
    <row r="64654" x14ac:dyDescent="0.2"/>
    <row r="64655" x14ac:dyDescent="0.2"/>
    <row r="64656" x14ac:dyDescent="0.2"/>
    <row r="64657" x14ac:dyDescent="0.2"/>
    <row r="64658" x14ac:dyDescent="0.2"/>
    <row r="64659" x14ac:dyDescent="0.2"/>
    <row r="64660" x14ac:dyDescent="0.2"/>
    <row r="64661" x14ac:dyDescent="0.2"/>
    <row r="64662" x14ac:dyDescent="0.2"/>
    <row r="64663" x14ac:dyDescent="0.2"/>
    <row r="64664" x14ac:dyDescent="0.2"/>
    <row r="64665" x14ac:dyDescent="0.2"/>
    <row r="64666" x14ac:dyDescent="0.2"/>
    <row r="64667" x14ac:dyDescent="0.2"/>
    <row r="64668" x14ac:dyDescent="0.2"/>
    <row r="64669" x14ac:dyDescent="0.2"/>
    <row r="64670" x14ac:dyDescent="0.2"/>
    <row r="64671" x14ac:dyDescent="0.2"/>
    <row r="64672" x14ac:dyDescent="0.2"/>
    <row r="64673" x14ac:dyDescent="0.2"/>
    <row r="64674" x14ac:dyDescent="0.2"/>
    <row r="64675" x14ac:dyDescent="0.2"/>
    <row r="64676" x14ac:dyDescent="0.2"/>
    <row r="64677" x14ac:dyDescent="0.2"/>
    <row r="64678" x14ac:dyDescent="0.2"/>
    <row r="64679" x14ac:dyDescent="0.2"/>
    <row r="64680" x14ac:dyDescent="0.2"/>
    <row r="64681" x14ac:dyDescent="0.2"/>
    <row r="64682" x14ac:dyDescent="0.2"/>
    <row r="64683" x14ac:dyDescent="0.2"/>
    <row r="64684" x14ac:dyDescent="0.2"/>
    <row r="64685" x14ac:dyDescent="0.2"/>
    <row r="64686" x14ac:dyDescent="0.2"/>
    <row r="64687" x14ac:dyDescent="0.2"/>
    <row r="64688" x14ac:dyDescent="0.2"/>
    <row r="64689" x14ac:dyDescent="0.2"/>
    <row r="64690" x14ac:dyDescent="0.2"/>
    <row r="64691" x14ac:dyDescent="0.2"/>
    <row r="64692" x14ac:dyDescent="0.2"/>
    <row r="64693" x14ac:dyDescent="0.2"/>
    <row r="64694" x14ac:dyDescent="0.2"/>
    <row r="64695" x14ac:dyDescent="0.2"/>
    <row r="64696" x14ac:dyDescent="0.2"/>
    <row r="64697" x14ac:dyDescent="0.2"/>
    <row r="64698" x14ac:dyDescent="0.2"/>
    <row r="64699" x14ac:dyDescent="0.2"/>
    <row r="64700" x14ac:dyDescent="0.2"/>
    <row r="64701" x14ac:dyDescent="0.2"/>
    <row r="64702" x14ac:dyDescent="0.2"/>
    <row r="64703" x14ac:dyDescent="0.2"/>
    <row r="64704" x14ac:dyDescent="0.2"/>
    <row r="64705" x14ac:dyDescent="0.2"/>
    <row r="64706" x14ac:dyDescent="0.2"/>
    <row r="64707" x14ac:dyDescent="0.2"/>
    <row r="64708" x14ac:dyDescent="0.2"/>
    <row r="64709" x14ac:dyDescent="0.2"/>
    <row r="64710" x14ac:dyDescent="0.2"/>
    <row r="64711" x14ac:dyDescent="0.2"/>
    <row r="64712" x14ac:dyDescent="0.2"/>
    <row r="64713" x14ac:dyDescent="0.2"/>
    <row r="64714" x14ac:dyDescent="0.2"/>
    <row r="64715" x14ac:dyDescent="0.2"/>
    <row r="64716" x14ac:dyDescent="0.2"/>
    <row r="64717" x14ac:dyDescent="0.2"/>
    <row r="64718" x14ac:dyDescent="0.2"/>
    <row r="64719" x14ac:dyDescent="0.2"/>
    <row r="64720" x14ac:dyDescent="0.2"/>
    <row r="64721" x14ac:dyDescent="0.2"/>
    <row r="64722" x14ac:dyDescent="0.2"/>
    <row r="64723" x14ac:dyDescent="0.2"/>
    <row r="64724" x14ac:dyDescent="0.2"/>
    <row r="64725" x14ac:dyDescent="0.2"/>
    <row r="64726" x14ac:dyDescent="0.2"/>
    <row r="64727" x14ac:dyDescent="0.2"/>
    <row r="64728" x14ac:dyDescent="0.2"/>
    <row r="64729" x14ac:dyDescent="0.2"/>
    <row r="64730" x14ac:dyDescent="0.2"/>
    <row r="64731" x14ac:dyDescent="0.2"/>
    <row r="64732" x14ac:dyDescent="0.2"/>
    <row r="64733" x14ac:dyDescent="0.2"/>
    <row r="64734" x14ac:dyDescent="0.2"/>
    <row r="64735" x14ac:dyDescent="0.2"/>
    <row r="64736" x14ac:dyDescent="0.2"/>
    <row r="64737" x14ac:dyDescent="0.2"/>
    <row r="64738" x14ac:dyDescent="0.2"/>
    <row r="64739" x14ac:dyDescent="0.2"/>
    <row r="64740" x14ac:dyDescent="0.2"/>
    <row r="64741" x14ac:dyDescent="0.2"/>
    <row r="64742" x14ac:dyDescent="0.2"/>
    <row r="64743" x14ac:dyDescent="0.2"/>
    <row r="64744" x14ac:dyDescent="0.2"/>
    <row r="64745" x14ac:dyDescent="0.2"/>
    <row r="64746" x14ac:dyDescent="0.2"/>
    <row r="64747" x14ac:dyDescent="0.2"/>
    <row r="64748" x14ac:dyDescent="0.2"/>
    <row r="64749" x14ac:dyDescent="0.2"/>
    <row r="64750" x14ac:dyDescent="0.2"/>
    <row r="64751" x14ac:dyDescent="0.2"/>
    <row r="64752" x14ac:dyDescent="0.2"/>
    <row r="64753" x14ac:dyDescent="0.2"/>
    <row r="64754" x14ac:dyDescent="0.2"/>
    <row r="64755" x14ac:dyDescent="0.2"/>
    <row r="64756" x14ac:dyDescent="0.2"/>
    <row r="64757" x14ac:dyDescent="0.2"/>
    <row r="64758" x14ac:dyDescent="0.2"/>
    <row r="64759" x14ac:dyDescent="0.2"/>
    <row r="64760" x14ac:dyDescent="0.2"/>
    <row r="64761" x14ac:dyDescent="0.2"/>
    <row r="64762" x14ac:dyDescent="0.2"/>
    <row r="64763" x14ac:dyDescent="0.2"/>
    <row r="64764" x14ac:dyDescent="0.2"/>
    <row r="64765" x14ac:dyDescent="0.2"/>
    <row r="64766" x14ac:dyDescent="0.2"/>
    <row r="64767" x14ac:dyDescent="0.2"/>
    <row r="64768" x14ac:dyDescent="0.2"/>
    <row r="64769" x14ac:dyDescent="0.2"/>
    <row r="64770" x14ac:dyDescent="0.2"/>
    <row r="64771" x14ac:dyDescent="0.2"/>
    <row r="64772" x14ac:dyDescent="0.2"/>
    <row r="64773" x14ac:dyDescent="0.2"/>
    <row r="64774" x14ac:dyDescent="0.2"/>
    <row r="64775" x14ac:dyDescent="0.2"/>
    <row r="64776" x14ac:dyDescent="0.2"/>
    <row r="64777" x14ac:dyDescent="0.2"/>
    <row r="64778" x14ac:dyDescent="0.2"/>
    <row r="64779" x14ac:dyDescent="0.2"/>
    <row r="64780" x14ac:dyDescent="0.2"/>
    <row r="64781" x14ac:dyDescent="0.2"/>
    <row r="64782" x14ac:dyDescent="0.2"/>
    <row r="64783" x14ac:dyDescent="0.2"/>
    <row r="64784" x14ac:dyDescent="0.2"/>
    <row r="64785" x14ac:dyDescent="0.2"/>
    <row r="64786" x14ac:dyDescent="0.2"/>
    <row r="64787" x14ac:dyDescent="0.2"/>
    <row r="64788" x14ac:dyDescent="0.2"/>
    <row r="64789" x14ac:dyDescent="0.2"/>
    <row r="64790" x14ac:dyDescent="0.2"/>
    <row r="64791" x14ac:dyDescent="0.2"/>
    <row r="64792" x14ac:dyDescent="0.2"/>
    <row r="64793" x14ac:dyDescent="0.2"/>
    <row r="64794" x14ac:dyDescent="0.2"/>
    <row r="64795" x14ac:dyDescent="0.2"/>
    <row r="64796" x14ac:dyDescent="0.2"/>
    <row r="64797" x14ac:dyDescent="0.2"/>
    <row r="64798" x14ac:dyDescent="0.2"/>
    <row r="64799" x14ac:dyDescent="0.2"/>
    <row r="64800" x14ac:dyDescent="0.2"/>
    <row r="64801" x14ac:dyDescent="0.2"/>
    <row r="64802" x14ac:dyDescent="0.2"/>
    <row r="64803" x14ac:dyDescent="0.2"/>
    <row r="64804" x14ac:dyDescent="0.2"/>
    <row r="64805" x14ac:dyDescent="0.2"/>
    <row r="64806" x14ac:dyDescent="0.2"/>
    <row r="64807" x14ac:dyDescent="0.2"/>
    <row r="64808" x14ac:dyDescent="0.2"/>
    <row r="64809" x14ac:dyDescent="0.2"/>
    <row r="64810" x14ac:dyDescent="0.2"/>
    <row r="64811" x14ac:dyDescent="0.2"/>
    <row r="64812" x14ac:dyDescent="0.2"/>
    <row r="64813" x14ac:dyDescent="0.2"/>
    <row r="64814" x14ac:dyDescent="0.2"/>
    <row r="64815" x14ac:dyDescent="0.2"/>
    <row r="64816" x14ac:dyDescent="0.2"/>
    <row r="64817" x14ac:dyDescent="0.2"/>
    <row r="64818" x14ac:dyDescent="0.2"/>
    <row r="64819" x14ac:dyDescent="0.2"/>
    <row r="64820" x14ac:dyDescent="0.2"/>
    <row r="64821" x14ac:dyDescent="0.2"/>
    <row r="64822" x14ac:dyDescent="0.2"/>
    <row r="64823" x14ac:dyDescent="0.2"/>
    <row r="64824" x14ac:dyDescent="0.2"/>
    <row r="64825" x14ac:dyDescent="0.2"/>
    <row r="64826" x14ac:dyDescent="0.2"/>
    <row r="64827" x14ac:dyDescent="0.2"/>
    <row r="64828" x14ac:dyDescent="0.2"/>
    <row r="64829" x14ac:dyDescent="0.2"/>
    <row r="64830" x14ac:dyDescent="0.2"/>
    <row r="64831" x14ac:dyDescent="0.2"/>
    <row r="64832" x14ac:dyDescent="0.2"/>
    <row r="64833" x14ac:dyDescent="0.2"/>
    <row r="64834" x14ac:dyDescent="0.2"/>
    <row r="64835" x14ac:dyDescent="0.2"/>
    <row r="64836" x14ac:dyDescent="0.2"/>
    <row r="64837" x14ac:dyDescent="0.2"/>
    <row r="64838" x14ac:dyDescent="0.2"/>
    <row r="64839" x14ac:dyDescent="0.2"/>
    <row r="64840" x14ac:dyDescent="0.2"/>
    <row r="64841" x14ac:dyDescent="0.2"/>
    <row r="64842" x14ac:dyDescent="0.2"/>
    <row r="64843" x14ac:dyDescent="0.2"/>
    <row r="64844" x14ac:dyDescent="0.2"/>
    <row r="64845" x14ac:dyDescent="0.2"/>
    <row r="64846" x14ac:dyDescent="0.2"/>
    <row r="64847" x14ac:dyDescent="0.2"/>
    <row r="64848" x14ac:dyDescent="0.2"/>
    <row r="64849" x14ac:dyDescent="0.2"/>
    <row r="64850" x14ac:dyDescent="0.2"/>
    <row r="64851" x14ac:dyDescent="0.2"/>
    <row r="64852" x14ac:dyDescent="0.2"/>
    <row r="64853" x14ac:dyDescent="0.2"/>
    <row r="64854" x14ac:dyDescent="0.2"/>
    <row r="64855" x14ac:dyDescent="0.2"/>
    <row r="64856" x14ac:dyDescent="0.2"/>
    <row r="64857" x14ac:dyDescent="0.2"/>
    <row r="64858" x14ac:dyDescent="0.2"/>
    <row r="64859" x14ac:dyDescent="0.2"/>
    <row r="64860" x14ac:dyDescent="0.2"/>
    <row r="64861" x14ac:dyDescent="0.2"/>
    <row r="64862" x14ac:dyDescent="0.2"/>
    <row r="64863" x14ac:dyDescent="0.2"/>
    <row r="64864" x14ac:dyDescent="0.2"/>
    <row r="64865" x14ac:dyDescent="0.2"/>
    <row r="64866" x14ac:dyDescent="0.2"/>
    <row r="64867" x14ac:dyDescent="0.2"/>
    <row r="64868" x14ac:dyDescent="0.2"/>
    <row r="64869" x14ac:dyDescent="0.2"/>
    <row r="64870" x14ac:dyDescent="0.2"/>
    <row r="64871" x14ac:dyDescent="0.2"/>
    <row r="64872" x14ac:dyDescent="0.2"/>
    <row r="64873" x14ac:dyDescent="0.2"/>
    <row r="64874" x14ac:dyDescent="0.2"/>
    <row r="64875" x14ac:dyDescent="0.2"/>
    <row r="64876" x14ac:dyDescent="0.2"/>
    <row r="64877" x14ac:dyDescent="0.2"/>
    <row r="64878" x14ac:dyDescent="0.2"/>
    <row r="64879" x14ac:dyDescent="0.2"/>
    <row r="64880" x14ac:dyDescent="0.2"/>
    <row r="64881" x14ac:dyDescent="0.2"/>
    <row r="64882" x14ac:dyDescent="0.2"/>
    <row r="64883" x14ac:dyDescent="0.2"/>
    <row r="64884" x14ac:dyDescent="0.2"/>
    <row r="64885" x14ac:dyDescent="0.2"/>
    <row r="64886" x14ac:dyDescent="0.2"/>
    <row r="64887" x14ac:dyDescent="0.2"/>
    <row r="64888" x14ac:dyDescent="0.2"/>
    <row r="64889" x14ac:dyDescent="0.2"/>
    <row r="64890" x14ac:dyDescent="0.2"/>
    <row r="64891" x14ac:dyDescent="0.2"/>
    <row r="64892" x14ac:dyDescent="0.2"/>
    <row r="64893" x14ac:dyDescent="0.2"/>
    <row r="64894" x14ac:dyDescent="0.2"/>
    <row r="64895" x14ac:dyDescent="0.2"/>
    <row r="64896" x14ac:dyDescent="0.2"/>
    <row r="64897" x14ac:dyDescent="0.2"/>
    <row r="64898" x14ac:dyDescent="0.2"/>
    <row r="64899" x14ac:dyDescent="0.2"/>
    <row r="64900" x14ac:dyDescent="0.2"/>
    <row r="64901" x14ac:dyDescent="0.2"/>
    <row r="64902" x14ac:dyDescent="0.2"/>
    <row r="64903" x14ac:dyDescent="0.2"/>
    <row r="64904" x14ac:dyDescent="0.2"/>
    <row r="64905" x14ac:dyDescent="0.2"/>
    <row r="64906" x14ac:dyDescent="0.2"/>
    <row r="64907" x14ac:dyDescent="0.2"/>
    <row r="64908" x14ac:dyDescent="0.2"/>
    <row r="64909" x14ac:dyDescent="0.2"/>
    <row r="64910" x14ac:dyDescent="0.2"/>
    <row r="64911" x14ac:dyDescent="0.2"/>
    <row r="64912" x14ac:dyDescent="0.2"/>
    <row r="64913" x14ac:dyDescent="0.2"/>
    <row r="64914" x14ac:dyDescent="0.2"/>
    <row r="64915" x14ac:dyDescent="0.2"/>
    <row r="64916" x14ac:dyDescent="0.2"/>
    <row r="64917" x14ac:dyDescent="0.2"/>
    <row r="64918" x14ac:dyDescent="0.2"/>
    <row r="64919" x14ac:dyDescent="0.2"/>
    <row r="64920" x14ac:dyDescent="0.2"/>
    <row r="64921" x14ac:dyDescent="0.2"/>
    <row r="64922" x14ac:dyDescent="0.2"/>
    <row r="64923" x14ac:dyDescent="0.2"/>
    <row r="64924" x14ac:dyDescent="0.2"/>
    <row r="64925" x14ac:dyDescent="0.2"/>
    <row r="64926" x14ac:dyDescent="0.2"/>
    <row r="64927" x14ac:dyDescent="0.2"/>
    <row r="64928" x14ac:dyDescent="0.2"/>
    <row r="64929" x14ac:dyDescent="0.2"/>
    <row r="64930" x14ac:dyDescent="0.2"/>
    <row r="64931" x14ac:dyDescent="0.2"/>
    <row r="64932" x14ac:dyDescent="0.2"/>
    <row r="64933" x14ac:dyDescent="0.2"/>
    <row r="64934" x14ac:dyDescent="0.2"/>
    <row r="64935" x14ac:dyDescent="0.2"/>
    <row r="64936" x14ac:dyDescent="0.2"/>
    <row r="64937" x14ac:dyDescent="0.2"/>
    <row r="64938" x14ac:dyDescent="0.2"/>
    <row r="64939" x14ac:dyDescent="0.2"/>
    <row r="64940" x14ac:dyDescent="0.2"/>
    <row r="64941" x14ac:dyDescent="0.2"/>
    <row r="64942" x14ac:dyDescent="0.2"/>
    <row r="64943" x14ac:dyDescent="0.2"/>
    <row r="64944" x14ac:dyDescent="0.2"/>
    <row r="64945" x14ac:dyDescent="0.2"/>
    <row r="64946" x14ac:dyDescent="0.2"/>
    <row r="64947" x14ac:dyDescent="0.2"/>
    <row r="64948" x14ac:dyDescent="0.2"/>
    <row r="64949" x14ac:dyDescent="0.2"/>
    <row r="64950" x14ac:dyDescent="0.2"/>
    <row r="64951" x14ac:dyDescent="0.2"/>
    <row r="64952" x14ac:dyDescent="0.2"/>
    <row r="64953" x14ac:dyDescent="0.2"/>
    <row r="64954" x14ac:dyDescent="0.2"/>
    <row r="64955" x14ac:dyDescent="0.2"/>
    <row r="64956" x14ac:dyDescent="0.2"/>
    <row r="64957" x14ac:dyDescent="0.2"/>
    <row r="64958" x14ac:dyDescent="0.2"/>
    <row r="64959" x14ac:dyDescent="0.2"/>
    <row r="64960" x14ac:dyDescent="0.2"/>
    <row r="64961" x14ac:dyDescent="0.2"/>
    <row r="64962" x14ac:dyDescent="0.2"/>
    <row r="64963" x14ac:dyDescent="0.2"/>
    <row r="64964" x14ac:dyDescent="0.2"/>
    <row r="64965" x14ac:dyDescent="0.2"/>
    <row r="64966" x14ac:dyDescent="0.2"/>
    <row r="64967" x14ac:dyDescent="0.2"/>
    <row r="64968" x14ac:dyDescent="0.2"/>
    <row r="64969" x14ac:dyDescent="0.2"/>
    <row r="64970" x14ac:dyDescent="0.2"/>
    <row r="64971" x14ac:dyDescent="0.2"/>
    <row r="64972" x14ac:dyDescent="0.2"/>
    <row r="64973" x14ac:dyDescent="0.2"/>
    <row r="64974" x14ac:dyDescent="0.2"/>
    <row r="64975" x14ac:dyDescent="0.2"/>
    <row r="64976" x14ac:dyDescent="0.2"/>
    <row r="64977" x14ac:dyDescent="0.2"/>
    <row r="64978" x14ac:dyDescent="0.2"/>
    <row r="64979" x14ac:dyDescent="0.2"/>
    <row r="64980" x14ac:dyDescent="0.2"/>
    <row r="64981" x14ac:dyDescent="0.2"/>
    <row r="64982" x14ac:dyDescent="0.2"/>
    <row r="64983" x14ac:dyDescent="0.2"/>
    <row r="64984" x14ac:dyDescent="0.2"/>
    <row r="64985" x14ac:dyDescent="0.2"/>
    <row r="64986" x14ac:dyDescent="0.2"/>
    <row r="64987" x14ac:dyDescent="0.2"/>
    <row r="64988" x14ac:dyDescent="0.2"/>
    <row r="64989" x14ac:dyDescent="0.2"/>
    <row r="64990" x14ac:dyDescent="0.2"/>
    <row r="64991" x14ac:dyDescent="0.2"/>
    <row r="64992" x14ac:dyDescent="0.2"/>
    <row r="64993" x14ac:dyDescent="0.2"/>
    <row r="64994" x14ac:dyDescent="0.2"/>
    <row r="64995" x14ac:dyDescent="0.2"/>
    <row r="64996" x14ac:dyDescent="0.2"/>
    <row r="64997" x14ac:dyDescent="0.2"/>
    <row r="64998" x14ac:dyDescent="0.2"/>
    <row r="64999" x14ac:dyDescent="0.2"/>
    <row r="65000" x14ac:dyDescent="0.2"/>
    <row r="65001" x14ac:dyDescent="0.2"/>
    <row r="65002" x14ac:dyDescent="0.2"/>
    <row r="65003" x14ac:dyDescent="0.2"/>
    <row r="65004" x14ac:dyDescent="0.2"/>
    <row r="65005" x14ac:dyDescent="0.2"/>
    <row r="65006" x14ac:dyDescent="0.2"/>
    <row r="65007" x14ac:dyDescent="0.2"/>
    <row r="65008" x14ac:dyDescent="0.2"/>
    <row r="65009" x14ac:dyDescent="0.2"/>
    <row r="65010" x14ac:dyDescent="0.2"/>
    <row r="65011" x14ac:dyDescent="0.2"/>
    <row r="65012" x14ac:dyDescent="0.2"/>
    <row r="65013" x14ac:dyDescent="0.2"/>
    <row r="65014" x14ac:dyDescent="0.2"/>
    <row r="65015" x14ac:dyDescent="0.2"/>
    <row r="65016" x14ac:dyDescent="0.2"/>
    <row r="65017" x14ac:dyDescent="0.2"/>
    <row r="65018" x14ac:dyDescent="0.2"/>
    <row r="65019" x14ac:dyDescent="0.2"/>
    <row r="65020" x14ac:dyDescent="0.2"/>
    <row r="65021" x14ac:dyDescent="0.2"/>
    <row r="65022" x14ac:dyDescent="0.2"/>
    <row r="65023" x14ac:dyDescent="0.2"/>
    <row r="65024" x14ac:dyDescent="0.2"/>
    <row r="65025" x14ac:dyDescent="0.2"/>
    <row r="65026" x14ac:dyDescent="0.2"/>
    <row r="65027" x14ac:dyDescent="0.2"/>
    <row r="65028" x14ac:dyDescent="0.2"/>
    <row r="65029" x14ac:dyDescent="0.2"/>
    <row r="65030" x14ac:dyDescent="0.2"/>
    <row r="65031" x14ac:dyDescent="0.2"/>
    <row r="65032" x14ac:dyDescent="0.2"/>
    <row r="65033" x14ac:dyDescent="0.2"/>
    <row r="65034" x14ac:dyDescent="0.2"/>
    <row r="65035" x14ac:dyDescent="0.2"/>
    <row r="65036" x14ac:dyDescent="0.2"/>
    <row r="65037" x14ac:dyDescent="0.2"/>
    <row r="65038" x14ac:dyDescent="0.2"/>
    <row r="65039" x14ac:dyDescent="0.2"/>
    <row r="65040" x14ac:dyDescent="0.2"/>
    <row r="65041" x14ac:dyDescent="0.2"/>
    <row r="65042" x14ac:dyDescent="0.2"/>
    <row r="65043" x14ac:dyDescent="0.2"/>
    <row r="65044" x14ac:dyDescent="0.2"/>
    <row r="65045" x14ac:dyDescent="0.2"/>
    <row r="65046" x14ac:dyDescent="0.2"/>
    <row r="65047" x14ac:dyDescent="0.2"/>
    <row r="65048" x14ac:dyDescent="0.2"/>
    <row r="65049" x14ac:dyDescent="0.2"/>
    <row r="65050" x14ac:dyDescent="0.2"/>
    <row r="65051" x14ac:dyDescent="0.2"/>
    <row r="65052" x14ac:dyDescent="0.2"/>
    <row r="65053" x14ac:dyDescent="0.2"/>
    <row r="65054" x14ac:dyDescent="0.2"/>
    <row r="65055" x14ac:dyDescent="0.2"/>
    <row r="65056" x14ac:dyDescent="0.2"/>
    <row r="65057" x14ac:dyDescent="0.2"/>
    <row r="65058" x14ac:dyDescent="0.2"/>
    <row r="65059" x14ac:dyDescent="0.2"/>
    <row r="65060" x14ac:dyDescent="0.2"/>
    <row r="65061" x14ac:dyDescent="0.2"/>
    <row r="65062" x14ac:dyDescent="0.2"/>
    <row r="65063" x14ac:dyDescent="0.2"/>
    <row r="65064" x14ac:dyDescent="0.2"/>
    <row r="65065" x14ac:dyDescent="0.2"/>
    <row r="65066" x14ac:dyDescent="0.2"/>
    <row r="65067" x14ac:dyDescent="0.2"/>
    <row r="65068" x14ac:dyDescent="0.2"/>
    <row r="65069" x14ac:dyDescent="0.2"/>
    <row r="65070" x14ac:dyDescent="0.2"/>
    <row r="65071" x14ac:dyDescent="0.2"/>
    <row r="65072" x14ac:dyDescent="0.2"/>
    <row r="65073" x14ac:dyDescent="0.2"/>
    <row r="65074" x14ac:dyDescent="0.2"/>
    <row r="65075" x14ac:dyDescent="0.2"/>
    <row r="65076" x14ac:dyDescent="0.2"/>
    <row r="65077" x14ac:dyDescent="0.2"/>
    <row r="65078" x14ac:dyDescent="0.2"/>
    <row r="65079" x14ac:dyDescent="0.2"/>
    <row r="65080" x14ac:dyDescent="0.2"/>
    <row r="65081" x14ac:dyDescent="0.2"/>
    <row r="65082" x14ac:dyDescent="0.2"/>
    <row r="65083" x14ac:dyDescent="0.2"/>
    <row r="65084" x14ac:dyDescent="0.2"/>
    <row r="65085" x14ac:dyDescent="0.2"/>
    <row r="65086" x14ac:dyDescent="0.2"/>
    <row r="65087" x14ac:dyDescent="0.2"/>
    <row r="65088" x14ac:dyDescent="0.2"/>
    <row r="65089" x14ac:dyDescent="0.2"/>
    <row r="65090" x14ac:dyDescent="0.2"/>
    <row r="65091" x14ac:dyDescent="0.2"/>
    <row r="65092" x14ac:dyDescent="0.2"/>
    <row r="65093" x14ac:dyDescent="0.2"/>
    <row r="65094" x14ac:dyDescent="0.2"/>
    <row r="65095" x14ac:dyDescent="0.2"/>
    <row r="65096" x14ac:dyDescent="0.2"/>
    <row r="65097" x14ac:dyDescent="0.2"/>
    <row r="65098" x14ac:dyDescent="0.2"/>
    <row r="65099" x14ac:dyDescent="0.2"/>
    <row r="65100" x14ac:dyDescent="0.2"/>
    <row r="65101" x14ac:dyDescent="0.2"/>
    <row r="65102" x14ac:dyDescent="0.2"/>
    <row r="65103" x14ac:dyDescent="0.2"/>
    <row r="65104" x14ac:dyDescent="0.2"/>
    <row r="65105" x14ac:dyDescent="0.2"/>
    <row r="65106" x14ac:dyDescent="0.2"/>
    <row r="65107" x14ac:dyDescent="0.2"/>
    <row r="65108" x14ac:dyDescent="0.2"/>
    <row r="65109" x14ac:dyDescent="0.2"/>
    <row r="65110" x14ac:dyDescent="0.2"/>
    <row r="65111" x14ac:dyDescent="0.2"/>
    <row r="65112" x14ac:dyDescent="0.2"/>
    <row r="65113" x14ac:dyDescent="0.2"/>
    <row r="65114" x14ac:dyDescent="0.2"/>
    <row r="65115" x14ac:dyDescent="0.2"/>
    <row r="65116" x14ac:dyDescent="0.2"/>
    <row r="65117" x14ac:dyDescent="0.2"/>
    <row r="65118" x14ac:dyDescent="0.2"/>
    <row r="65119" x14ac:dyDescent="0.2"/>
    <row r="65120" x14ac:dyDescent="0.2"/>
    <row r="65121" x14ac:dyDescent="0.2"/>
    <row r="65122" x14ac:dyDescent="0.2"/>
    <row r="65123" x14ac:dyDescent="0.2"/>
    <row r="65124" x14ac:dyDescent="0.2"/>
    <row r="65125" x14ac:dyDescent="0.2"/>
    <row r="65126" x14ac:dyDescent="0.2"/>
    <row r="65127" x14ac:dyDescent="0.2"/>
    <row r="65128" x14ac:dyDescent="0.2"/>
    <row r="65129" x14ac:dyDescent="0.2"/>
    <row r="65130" x14ac:dyDescent="0.2"/>
    <row r="65131" x14ac:dyDescent="0.2"/>
    <row r="65132" x14ac:dyDescent="0.2"/>
    <row r="65133" x14ac:dyDescent="0.2"/>
    <row r="65134" x14ac:dyDescent="0.2"/>
    <row r="65135" x14ac:dyDescent="0.2"/>
    <row r="65136" x14ac:dyDescent="0.2"/>
    <row r="65137" x14ac:dyDescent="0.2"/>
    <row r="65138" x14ac:dyDescent="0.2"/>
    <row r="65139" x14ac:dyDescent="0.2"/>
    <row r="65140" x14ac:dyDescent="0.2"/>
    <row r="65141" x14ac:dyDescent="0.2"/>
    <row r="65142" x14ac:dyDescent="0.2"/>
    <row r="65143" x14ac:dyDescent="0.2"/>
    <row r="65144" x14ac:dyDescent="0.2"/>
    <row r="65145" x14ac:dyDescent="0.2"/>
    <row r="65146" x14ac:dyDescent="0.2"/>
    <row r="65147" x14ac:dyDescent="0.2"/>
    <row r="65148" x14ac:dyDescent="0.2"/>
    <row r="65149" x14ac:dyDescent="0.2"/>
    <row r="65150" x14ac:dyDescent="0.2"/>
    <row r="65151" x14ac:dyDescent="0.2"/>
    <row r="65152" x14ac:dyDescent="0.2"/>
    <row r="65153" x14ac:dyDescent="0.2"/>
    <row r="65154" x14ac:dyDescent="0.2"/>
    <row r="65155" x14ac:dyDescent="0.2"/>
    <row r="65156" x14ac:dyDescent="0.2"/>
    <row r="65157" x14ac:dyDescent="0.2"/>
    <row r="65158" x14ac:dyDescent="0.2"/>
    <row r="65159" x14ac:dyDescent="0.2"/>
    <row r="65160" x14ac:dyDescent="0.2"/>
    <row r="65161" x14ac:dyDescent="0.2"/>
    <row r="65162" x14ac:dyDescent="0.2"/>
    <row r="65163" x14ac:dyDescent="0.2"/>
    <row r="65164" x14ac:dyDescent="0.2"/>
    <row r="65165" x14ac:dyDescent="0.2"/>
    <row r="65166" x14ac:dyDescent="0.2"/>
    <row r="65167" x14ac:dyDescent="0.2"/>
    <row r="65168" x14ac:dyDescent="0.2"/>
    <row r="65169" x14ac:dyDescent="0.2"/>
    <row r="65170" x14ac:dyDescent="0.2"/>
    <row r="65171" x14ac:dyDescent="0.2"/>
    <row r="65172" x14ac:dyDescent="0.2"/>
    <row r="65173" x14ac:dyDescent="0.2"/>
    <row r="65174" x14ac:dyDescent="0.2"/>
    <row r="65175" x14ac:dyDescent="0.2"/>
    <row r="65176" x14ac:dyDescent="0.2"/>
    <row r="65177" x14ac:dyDescent="0.2"/>
    <row r="65178" x14ac:dyDescent="0.2"/>
    <row r="65179" x14ac:dyDescent="0.2"/>
    <row r="65180" x14ac:dyDescent="0.2"/>
    <row r="65181" x14ac:dyDescent="0.2"/>
    <row r="65182" x14ac:dyDescent="0.2"/>
    <row r="65183" x14ac:dyDescent="0.2"/>
    <row r="65184" x14ac:dyDescent="0.2"/>
    <row r="65185" x14ac:dyDescent="0.2"/>
    <row r="65186" x14ac:dyDescent="0.2"/>
    <row r="65187" x14ac:dyDescent="0.2"/>
    <row r="65188" x14ac:dyDescent="0.2"/>
    <row r="65189" x14ac:dyDescent="0.2"/>
    <row r="65190" x14ac:dyDescent="0.2"/>
    <row r="65191" x14ac:dyDescent="0.2"/>
    <row r="65192" x14ac:dyDescent="0.2"/>
    <row r="65193" x14ac:dyDescent="0.2"/>
    <row r="65194" x14ac:dyDescent="0.2"/>
    <row r="65195" x14ac:dyDescent="0.2"/>
    <row r="65196" x14ac:dyDescent="0.2"/>
    <row r="65197" x14ac:dyDescent="0.2"/>
    <row r="65198" x14ac:dyDescent="0.2"/>
    <row r="65199" x14ac:dyDescent="0.2"/>
    <row r="65200" x14ac:dyDescent="0.2"/>
    <row r="65201" x14ac:dyDescent="0.2"/>
    <row r="65202" x14ac:dyDescent="0.2"/>
    <row r="65203" x14ac:dyDescent="0.2"/>
    <row r="65204" x14ac:dyDescent="0.2"/>
    <row r="65205" x14ac:dyDescent="0.2"/>
    <row r="65206" x14ac:dyDescent="0.2"/>
    <row r="65207" x14ac:dyDescent="0.2"/>
    <row r="65208" x14ac:dyDescent="0.2"/>
    <row r="65209" x14ac:dyDescent="0.2"/>
    <row r="65210" x14ac:dyDescent="0.2"/>
    <row r="65211" x14ac:dyDescent="0.2"/>
    <row r="65212" x14ac:dyDescent="0.2"/>
    <row r="65213" x14ac:dyDescent="0.2"/>
    <row r="65214" x14ac:dyDescent="0.2"/>
    <row r="65215" x14ac:dyDescent="0.2"/>
    <row r="65216" x14ac:dyDescent="0.2"/>
    <row r="65217" x14ac:dyDescent="0.2"/>
    <row r="65218" x14ac:dyDescent="0.2"/>
    <row r="65219" x14ac:dyDescent="0.2"/>
    <row r="65220" x14ac:dyDescent="0.2"/>
    <row r="65221" x14ac:dyDescent="0.2"/>
    <row r="65222" x14ac:dyDescent="0.2"/>
    <row r="65223" x14ac:dyDescent="0.2"/>
    <row r="65224" x14ac:dyDescent="0.2"/>
    <row r="65225" x14ac:dyDescent="0.2"/>
    <row r="65226" x14ac:dyDescent="0.2"/>
    <row r="65227" x14ac:dyDescent="0.2"/>
    <row r="65228" x14ac:dyDescent="0.2"/>
    <row r="65229" x14ac:dyDescent="0.2"/>
    <row r="65230" x14ac:dyDescent="0.2"/>
    <row r="65231" x14ac:dyDescent="0.2"/>
    <row r="65232" x14ac:dyDescent="0.2"/>
    <row r="65233" x14ac:dyDescent="0.2"/>
    <row r="65234" x14ac:dyDescent="0.2"/>
    <row r="65235" x14ac:dyDescent="0.2"/>
    <row r="65236" x14ac:dyDescent="0.2"/>
    <row r="65237" x14ac:dyDescent="0.2"/>
    <row r="65238" x14ac:dyDescent="0.2"/>
    <row r="65239" x14ac:dyDescent="0.2"/>
    <row r="65240" x14ac:dyDescent="0.2"/>
    <row r="65241" x14ac:dyDescent="0.2"/>
    <row r="65242" x14ac:dyDescent="0.2"/>
    <row r="65243" x14ac:dyDescent="0.2"/>
    <row r="65244" x14ac:dyDescent="0.2"/>
    <row r="65245" x14ac:dyDescent="0.2"/>
    <row r="65246" x14ac:dyDescent="0.2"/>
    <row r="65247" x14ac:dyDescent="0.2"/>
    <row r="65248" x14ac:dyDescent="0.2"/>
    <row r="65249" x14ac:dyDescent="0.2"/>
    <row r="65250" x14ac:dyDescent="0.2"/>
    <row r="65251" x14ac:dyDescent="0.2"/>
    <row r="65252" x14ac:dyDescent="0.2"/>
    <row r="65253" x14ac:dyDescent="0.2"/>
    <row r="65254" x14ac:dyDescent="0.2"/>
    <row r="65255" x14ac:dyDescent="0.2"/>
    <row r="65256" x14ac:dyDescent="0.2"/>
    <row r="65257" x14ac:dyDescent="0.2"/>
    <row r="65258" x14ac:dyDescent="0.2"/>
    <row r="65259" x14ac:dyDescent="0.2"/>
    <row r="65260" x14ac:dyDescent="0.2"/>
    <row r="65261" x14ac:dyDescent="0.2"/>
    <row r="65262" x14ac:dyDescent="0.2"/>
    <row r="65263" x14ac:dyDescent="0.2"/>
    <row r="65264" x14ac:dyDescent="0.2"/>
    <row r="65265" x14ac:dyDescent="0.2"/>
    <row r="65266" x14ac:dyDescent="0.2"/>
    <row r="65267" x14ac:dyDescent="0.2"/>
    <row r="65268" x14ac:dyDescent="0.2"/>
    <row r="65269" x14ac:dyDescent="0.2"/>
    <row r="65270" x14ac:dyDescent="0.2"/>
    <row r="65271" x14ac:dyDescent="0.2"/>
    <row r="65272" x14ac:dyDescent="0.2"/>
    <row r="65273" x14ac:dyDescent="0.2"/>
    <row r="65274" x14ac:dyDescent="0.2"/>
    <row r="65275" x14ac:dyDescent="0.2"/>
    <row r="65276" x14ac:dyDescent="0.2"/>
    <row r="65277" x14ac:dyDescent="0.2"/>
    <row r="65278" x14ac:dyDescent="0.2"/>
    <row r="65279" x14ac:dyDescent="0.2"/>
    <row r="65280" x14ac:dyDescent="0.2"/>
    <row r="65281" x14ac:dyDescent="0.2"/>
    <row r="65282" x14ac:dyDescent="0.2"/>
    <row r="65283" x14ac:dyDescent="0.2"/>
    <row r="65284" x14ac:dyDescent="0.2"/>
    <row r="65285" x14ac:dyDescent="0.2"/>
    <row r="65286" x14ac:dyDescent="0.2"/>
    <row r="65287" x14ac:dyDescent="0.2"/>
    <row r="65288" x14ac:dyDescent="0.2"/>
    <row r="65289" x14ac:dyDescent="0.2"/>
    <row r="65290" x14ac:dyDescent="0.2"/>
    <row r="65291" x14ac:dyDescent="0.2"/>
    <row r="65292" x14ac:dyDescent="0.2"/>
    <row r="65293" x14ac:dyDescent="0.2"/>
    <row r="65294" x14ac:dyDescent="0.2"/>
    <row r="65295" x14ac:dyDescent="0.2"/>
    <row r="65296" x14ac:dyDescent="0.2"/>
    <row r="65297" x14ac:dyDescent="0.2"/>
    <row r="65298" x14ac:dyDescent="0.2"/>
    <row r="65299" x14ac:dyDescent="0.2"/>
    <row r="65300" x14ac:dyDescent="0.2"/>
    <row r="65301" x14ac:dyDescent="0.2"/>
    <row r="65302" x14ac:dyDescent="0.2"/>
    <row r="65303" x14ac:dyDescent="0.2"/>
    <row r="65304" x14ac:dyDescent="0.2"/>
    <row r="65305" x14ac:dyDescent="0.2"/>
    <row r="65306" x14ac:dyDescent="0.2"/>
    <row r="65307" x14ac:dyDescent="0.2"/>
    <row r="65308" x14ac:dyDescent="0.2"/>
    <row r="65309" x14ac:dyDescent="0.2"/>
    <row r="65310" x14ac:dyDescent="0.2"/>
    <row r="65311" x14ac:dyDescent="0.2"/>
    <row r="65312" x14ac:dyDescent="0.2"/>
    <row r="65313" x14ac:dyDescent="0.2"/>
    <row r="65314" x14ac:dyDescent="0.2"/>
    <row r="65315" x14ac:dyDescent="0.2"/>
    <row r="65316" x14ac:dyDescent="0.2"/>
    <row r="65317" x14ac:dyDescent="0.2"/>
    <row r="65318" x14ac:dyDescent="0.2"/>
    <row r="65319" x14ac:dyDescent="0.2"/>
    <row r="65320" x14ac:dyDescent="0.2"/>
    <row r="65321" x14ac:dyDescent="0.2"/>
    <row r="65322" x14ac:dyDescent="0.2"/>
    <row r="65323" x14ac:dyDescent="0.2"/>
    <row r="65324" x14ac:dyDescent="0.2"/>
    <row r="65325" x14ac:dyDescent="0.2"/>
    <row r="65326" x14ac:dyDescent="0.2"/>
    <row r="65327" x14ac:dyDescent="0.2"/>
    <row r="65328" x14ac:dyDescent="0.2"/>
    <row r="65329" x14ac:dyDescent="0.2"/>
    <row r="65330" x14ac:dyDescent="0.2"/>
    <row r="65331" x14ac:dyDescent="0.2"/>
    <row r="65332" x14ac:dyDescent="0.2"/>
    <row r="65333" x14ac:dyDescent="0.2"/>
    <row r="65334" x14ac:dyDescent="0.2"/>
    <row r="65335" x14ac:dyDescent="0.2"/>
    <row r="65336" x14ac:dyDescent="0.2"/>
    <row r="65337" x14ac:dyDescent="0.2"/>
    <row r="65338" x14ac:dyDescent="0.2"/>
    <row r="65339" x14ac:dyDescent="0.2"/>
    <row r="65340" x14ac:dyDescent="0.2"/>
    <row r="65341" x14ac:dyDescent="0.2"/>
    <row r="65342" x14ac:dyDescent="0.2"/>
    <row r="65343" x14ac:dyDescent="0.2"/>
    <row r="65344" x14ac:dyDescent="0.2"/>
    <row r="65345" x14ac:dyDescent="0.2"/>
    <row r="65346" x14ac:dyDescent="0.2"/>
    <row r="65347" x14ac:dyDescent="0.2"/>
    <row r="65348" x14ac:dyDescent="0.2"/>
    <row r="65349" x14ac:dyDescent="0.2"/>
    <row r="65350" x14ac:dyDescent="0.2"/>
    <row r="65351" x14ac:dyDescent="0.2"/>
    <row r="65352" x14ac:dyDescent="0.2"/>
    <row r="65353" x14ac:dyDescent="0.2"/>
    <row r="65354" x14ac:dyDescent="0.2"/>
    <row r="65355" x14ac:dyDescent="0.2"/>
    <row r="65356" x14ac:dyDescent="0.2"/>
    <row r="65357" x14ac:dyDescent="0.2"/>
    <row r="65358" x14ac:dyDescent="0.2"/>
    <row r="65359" x14ac:dyDescent="0.2"/>
    <row r="65360" x14ac:dyDescent="0.2"/>
    <row r="65361" x14ac:dyDescent="0.2"/>
    <row r="65362" x14ac:dyDescent="0.2"/>
    <row r="65363" x14ac:dyDescent="0.2"/>
    <row r="65364" x14ac:dyDescent="0.2"/>
    <row r="65365" x14ac:dyDescent="0.2"/>
    <row r="65366" x14ac:dyDescent="0.2"/>
    <row r="65367" x14ac:dyDescent="0.2"/>
    <row r="65368" x14ac:dyDescent="0.2"/>
    <row r="65369" x14ac:dyDescent="0.2"/>
    <row r="65370" x14ac:dyDescent="0.2"/>
    <row r="65371" x14ac:dyDescent="0.2"/>
    <row r="65372" x14ac:dyDescent="0.2"/>
    <row r="65373" x14ac:dyDescent="0.2"/>
    <row r="65374" x14ac:dyDescent="0.2"/>
    <row r="65375" x14ac:dyDescent="0.2"/>
    <row r="65376" x14ac:dyDescent="0.2"/>
    <row r="65377" x14ac:dyDescent="0.2"/>
    <row r="65378" x14ac:dyDescent="0.2"/>
    <row r="65379" x14ac:dyDescent="0.2"/>
    <row r="65380" x14ac:dyDescent="0.2"/>
    <row r="65381" x14ac:dyDescent="0.2"/>
    <row r="65382" x14ac:dyDescent="0.2"/>
    <row r="65383" x14ac:dyDescent="0.2"/>
    <row r="65384" x14ac:dyDescent="0.2"/>
    <row r="65385" x14ac:dyDescent="0.2"/>
    <row r="65386" x14ac:dyDescent="0.2"/>
    <row r="65387" x14ac:dyDescent="0.2"/>
    <row r="65388" x14ac:dyDescent="0.2"/>
    <row r="65389" x14ac:dyDescent="0.2"/>
    <row r="65390" x14ac:dyDescent="0.2"/>
    <row r="65391" x14ac:dyDescent="0.2"/>
    <row r="65392" x14ac:dyDescent="0.2"/>
    <row r="65393" x14ac:dyDescent="0.2"/>
    <row r="65394" x14ac:dyDescent="0.2"/>
    <row r="65395" x14ac:dyDescent="0.2"/>
    <row r="65396" x14ac:dyDescent="0.2"/>
    <row r="65397" x14ac:dyDescent="0.2"/>
    <row r="65398" x14ac:dyDescent="0.2"/>
    <row r="65399" x14ac:dyDescent="0.2"/>
    <row r="65400" x14ac:dyDescent="0.2"/>
    <row r="65401" x14ac:dyDescent="0.2"/>
    <row r="65402" x14ac:dyDescent="0.2"/>
    <row r="65403" x14ac:dyDescent="0.2"/>
    <row r="65404" x14ac:dyDescent="0.2"/>
    <row r="65405" x14ac:dyDescent="0.2"/>
    <row r="65406" x14ac:dyDescent="0.2"/>
    <row r="65407" x14ac:dyDescent="0.2"/>
    <row r="65408" x14ac:dyDescent="0.2"/>
    <row r="65409" x14ac:dyDescent="0.2"/>
    <row r="65410" x14ac:dyDescent="0.2"/>
    <row r="65411" x14ac:dyDescent="0.2"/>
    <row r="65412" x14ac:dyDescent="0.2"/>
    <row r="65413" x14ac:dyDescent="0.2"/>
    <row r="65414" x14ac:dyDescent="0.2"/>
    <row r="65415" x14ac:dyDescent="0.2"/>
    <row r="65416" x14ac:dyDescent="0.2"/>
    <row r="65417" x14ac:dyDescent="0.2"/>
    <row r="65418" x14ac:dyDescent="0.2"/>
    <row r="65419" x14ac:dyDescent="0.2"/>
    <row r="65420" x14ac:dyDescent="0.2"/>
    <row r="65421" x14ac:dyDescent="0.2"/>
    <row r="65422" x14ac:dyDescent="0.2"/>
    <row r="65423" x14ac:dyDescent="0.2"/>
    <row r="65424" x14ac:dyDescent="0.2"/>
    <row r="65425" x14ac:dyDescent="0.2"/>
    <row r="65426" x14ac:dyDescent="0.2"/>
    <row r="65427" x14ac:dyDescent="0.2"/>
    <row r="65428" x14ac:dyDescent="0.2"/>
    <row r="65429" x14ac:dyDescent="0.2"/>
    <row r="65430" x14ac:dyDescent="0.2"/>
    <row r="65431" x14ac:dyDescent="0.2"/>
    <row r="65432" x14ac:dyDescent="0.2"/>
    <row r="65433" x14ac:dyDescent="0.2"/>
    <row r="65434" x14ac:dyDescent="0.2"/>
    <row r="65435" x14ac:dyDescent="0.2"/>
    <row r="65436" x14ac:dyDescent="0.2"/>
    <row r="65437" x14ac:dyDescent="0.2"/>
    <row r="65438" x14ac:dyDescent="0.2"/>
    <row r="65439" x14ac:dyDescent="0.2"/>
    <row r="65440" x14ac:dyDescent="0.2"/>
    <row r="65441" x14ac:dyDescent="0.2"/>
    <row r="65442" x14ac:dyDescent="0.2"/>
    <row r="65443" x14ac:dyDescent="0.2"/>
    <row r="65444" x14ac:dyDescent="0.2"/>
    <row r="65445" x14ac:dyDescent="0.2"/>
    <row r="65446" x14ac:dyDescent="0.2"/>
    <row r="65447" x14ac:dyDescent="0.2"/>
    <row r="65448" x14ac:dyDescent="0.2"/>
    <row r="65449" x14ac:dyDescent="0.2"/>
    <row r="65450" x14ac:dyDescent="0.2"/>
    <row r="65451" x14ac:dyDescent="0.2"/>
    <row r="65452" x14ac:dyDescent="0.2"/>
    <row r="65453" x14ac:dyDescent="0.2"/>
    <row r="65454" x14ac:dyDescent="0.2"/>
    <row r="65455" x14ac:dyDescent="0.2"/>
    <row r="65456" x14ac:dyDescent="0.2"/>
    <row r="65457" x14ac:dyDescent="0.2"/>
    <row r="65458" x14ac:dyDescent="0.2"/>
    <row r="65459" x14ac:dyDescent="0.2"/>
    <row r="65460" x14ac:dyDescent="0.2"/>
    <row r="65461" x14ac:dyDescent="0.2"/>
    <row r="65462" x14ac:dyDescent="0.2"/>
    <row r="65463" x14ac:dyDescent="0.2"/>
    <row r="65464" x14ac:dyDescent="0.2"/>
    <row r="65465" x14ac:dyDescent="0.2"/>
    <row r="65466" x14ac:dyDescent="0.2"/>
    <row r="65467" x14ac:dyDescent="0.2"/>
    <row r="65468" x14ac:dyDescent="0.2"/>
    <row r="65469" x14ac:dyDescent="0.2"/>
    <row r="65470" x14ac:dyDescent="0.2"/>
    <row r="65471" x14ac:dyDescent="0.2"/>
    <row r="65472" x14ac:dyDescent="0.2"/>
    <row r="65473" x14ac:dyDescent="0.2"/>
    <row r="65474" x14ac:dyDescent="0.2"/>
    <row r="65475" x14ac:dyDescent="0.2"/>
    <row r="65476" x14ac:dyDescent="0.2"/>
    <row r="65477" x14ac:dyDescent="0.2"/>
    <row r="65478" x14ac:dyDescent="0.2"/>
    <row r="65479" x14ac:dyDescent="0.2"/>
    <row r="65480" x14ac:dyDescent="0.2"/>
    <row r="65481" x14ac:dyDescent="0.2"/>
    <row r="65482" x14ac:dyDescent="0.2"/>
    <row r="65483" x14ac:dyDescent="0.2"/>
    <row r="65484" x14ac:dyDescent="0.2"/>
    <row r="65485" x14ac:dyDescent="0.2"/>
    <row r="65486" x14ac:dyDescent="0.2"/>
    <row r="65487" x14ac:dyDescent="0.2"/>
    <row r="65488" x14ac:dyDescent="0.2"/>
    <row r="65489" x14ac:dyDescent="0.2"/>
    <row r="65490" x14ac:dyDescent="0.2"/>
    <row r="65491" x14ac:dyDescent="0.2"/>
    <row r="65492" x14ac:dyDescent="0.2"/>
    <row r="65493" x14ac:dyDescent="0.2"/>
    <row r="65494" x14ac:dyDescent="0.2"/>
    <row r="65495" x14ac:dyDescent="0.2"/>
    <row r="65496" x14ac:dyDescent="0.2"/>
    <row r="65497" x14ac:dyDescent="0.2"/>
    <row r="65498" x14ac:dyDescent="0.2"/>
    <row r="65499" x14ac:dyDescent="0.2"/>
    <row r="65500" x14ac:dyDescent="0.2"/>
    <row r="65501" x14ac:dyDescent="0.2"/>
    <row r="65502" x14ac:dyDescent="0.2"/>
    <row r="65503" x14ac:dyDescent="0.2"/>
    <row r="65504" x14ac:dyDescent="0.2"/>
    <row r="65505" x14ac:dyDescent="0.2"/>
    <row r="65506" x14ac:dyDescent="0.2"/>
    <row r="65507" x14ac:dyDescent="0.2"/>
    <row r="65508" x14ac:dyDescent="0.2"/>
    <row r="65509" x14ac:dyDescent="0.2"/>
    <row r="65510" x14ac:dyDescent="0.2"/>
    <row r="65511" x14ac:dyDescent="0.2"/>
    <row r="65512" x14ac:dyDescent="0.2"/>
    <row r="65513" x14ac:dyDescent="0.2"/>
    <row r="65514" x14ac:dyDescent="0.2"/>
    <row r="65515" x14ac:dyDescent="0.2"/>
    <row r="65516" x14ac:dyDescent="0.2"/>
    <row r="65517" x14ac:dyDescent="0.2"/>
    <row r="65518" x14ac:dyDescent="0.2"/>
    <row r="65519" x14ac:dyDescent="0.2"/>
    <row r="65520" x14ac:dyDescent="0.2"/>
    <row r="65521" x14ac:dyDescent="0.2"/>
    <row r="65522" x14ac:dyDescent="0.2"/>
    <row r="65523" x14ac:dyDescent="0.2"/>
    <row r="65524" x14ac:dyDescent="0.2"/>
    <row r="65525" x14ac:dyDescent="0.2"/>
    <row r="65526" x14ac:dyDescent="0.2"/>
    <row r="65527" x14ac:dyDescent="0.2"/>
    <row r="65528" x14ac:dyDescent="0.2"/>
    <row r="65529" x14ac:dyDescent="0.2"/>
    <row r="65530" x14ac:dyDescent="0.2"/>
    <row r="65531" x14ac:dyDescent="0.2"/>
    <row r="65532" x14ac:dyDescent="0.2"/>
    <row r="65533" x14ac:dyDescent="0.2"/>
    <row r="65534" x14ac:dyDescent="0.2"/>
    <row r="65535" x14ac:dyDescent="0.2"/>
    <row r="65536" x14ac:dyDescent="0.2"/>
    <row r="65537" x14ac:dyDescent="0.2"/>
    <row r="65538" x14ac:dyDescent="0.2"/>
    <row r="65539" x14ac:dyDescent="0.2"/>
    <row r="65540" x14ac:dyDescent="0.2"/>
    <row r="65541" x14ac:dyDescent="0.2"/>
    <row r="65542" x14ac:dyDescent="0.2"/>
    <row r="65543" x14ac:dyDescent="0.2"/>
    <row r="65544" x14ac:dyDescent="0.2"/>
    <row r="65545" x14ac:dyDescent="0.2"/>
    <row r="65546" x14ac:dyDescent="0.2"/>
    <row r="65547" x14ac:dyDescent="0.2"/>
  </sheetData>
  <sheetProtection algorithmName="SHA-512" hashValue="qFSwjJFvsGiQz06PCA7TP2ouBVbqe+a/gFm3awNf0TCopb2+Y0SaREtJT3JC9HAghOgewl4mnCoIpGso0u2m6g==" saltValue="ogFl9eOlVy4/xb65MVHu0w==" spinCount="100000" sheet="1" objects="1" scenarios="1"/>
  <mergeCells count="20">
    <mergeCell ref="A38:B38"/>
    <mergeCell ref="A39:B39"/>
    <mergeCell ref="A40:B40"/>
    <mergeCell ref="A41:B41"/>
    <mergeCell ref="A51:E51"/>
    <mergeCell ref="A26:B26"/>
    <mergeCell ref="A27:B27"/>
    <mergeCell ref="A28:B28"/>
    <mergeCell ref="A36:B36"/>
    <mergeCell ref="A37:B37"/>
    <mergeCell ref="C19:E19"/>
    <mergeCell ref="A22:B22"/>
    <mergeCell ref="A23:B23"/>
    <mergeCell ref="A24:B24"/>
    <mergeCell ref="A25:B25"/>
    <mergeCell ref="A11:E11"/>
    <mergeCell ref="A12:E12"/>
    <mergeCell ref="D13:E13"/>
    <mergeCell ref="B15:C15"/>
    <mergeCell ref="B17:C17"/>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L1087"/>
  <sheetViews>
    <sheetView zoomScaleNormal="100" workbookViewId="0">
      <selection activeCell="E10" sqref="E10"/>
    </sheetView>
  </sheetViews>
  <sheetFormatPr defaultColWidth="11.5703125" defaultRowHeight="12.75" customHeight="1" x14ac:dyDescent="0.2"/>
  <cols>
    <col min="1" max="1" width="8.5703125" style="62" customWidth="1"/>
    <col min="2" max="2" width="11.5703125" style="62"/>
    <col min="3" max="3" width="18.42578125" style="62" customWidth="1"/>
    <col min="4" max="4" width="13.85546875" style="62" customWidth="1"/>
    <col min="5" max="5" width="11.5703125" style="62"/>
    <col min="6" max="6" width="16.5703125" style="62" customWidth="1"/>
    <col min="7" max="64" width="11.5703125" style="62"/>
  </cols>
  <sheetData>
    <row r="1" spans="1:11" ht="15.75" x14ac:dyDescent="0.25">
      <c r="A1" s="271" t="s">
        <v>639</v>
      </c>
      <c r="B1" s="271"/>
      <c r="C1" s="271"/>
      <c r="D1" s="271"/>
      <c r="E1" s="271"/>
      <c r="F1" s="271"/>
      <c r="G1" s="271"/>
      <c r="H1" s="135"/>
      <c r="I1" s="135"/>
      <c r="J1" s="135"/>
      <c r="K1" s="135"/>
    </row>
    <row r="2" spans="1:11" x14ac:dyDescent="0.2">
      <c r="A2" s="312"/>
      <c r="B2" s="312"/>
      <c r="C2" s="312"/>
      <c r="D2" s="312"/>
      <c r="E2" s="312"/>
      <c r="F2" s="312"/>
      <c r="G2" s="312"/>
      <c r="H2" s="135"/>
      <c r="I2" s="135"/>
      <c r="J2" s="135"/>
      <c r="K2" s="135"/>
    </row>
    <row r="3" spans="1:11" x14ac:dyDescent="0.2">
      <c r="A3" s="158"/>
      <c r="E3" s="313" t="s">
        <v>640</v>
      </c>
      <c r="F3" s="313"/>
      <c r="H3" s="135"/>
      <c r="I3" s="135"/>
      <c r="J3" s="135"/>
      <c r="K3" s="135"/>
    </row>
    <row r="4" spans="1:11" x14ac:dyDescent="0.2">
      <c r="A4" s="158"/>
      <c r="E4" s="135"/>
      <c r="H4" s="135"/>
      <c r="I4" s="135"/>
      <c r="J4" s="135"/>
      <c r="K4" s="135"/>
    </row>
    <row r="5" spans="1:11" x14ac:dyDescent="0.2">
      <c r="A5" s="314" t="s">
        <v>641</v>
      </c>
      <c r="B5" s="314"/>
      <c r="C5" s="314"/>
      <c r="D5" s="314"/>
      <c r="E5" s="314"/>
      <c r="F5" s="314"/>
      <c r="H5" s="135"/>
      <c r="I5" s="135"/>
      <c r="J5" s="135"/>
      <c r="K5" s="135"/>
    </row>
    <row r="6" spans="1:11" ht="12.75" customHeight="1" x14ac:dyDescent="0.2">
      <c r="A6" s="315" t="s">
        <v>642</v>
      </c>
      <c r="B6" s="316" t="s">
        <v>643</v>
      </c>
      <c r="C6" s="316"/>
      <c r="D6" s="184" t="s">
        <v>644</v>
      </c>
      <c r="E6" s="316" t="s">
        <v>645</v>
      </c>
      <c r="F6" s="316"/>
    </row>
    <row r="7" spans="1:11" x14ac:dyDescent="0.2">
      <c r="A7" s="315"/>
      <c r="B7" s="184" t="s">
        <v>646</v>
      </c>
      <c r="C7" s="184" t="s">
        <v>647</v>
      </c>
      <c r="D7" s="102"/>
      <c r="E7" s="184" t="s">
        <v>648</v>
      </c>
      <c r="F7" s="184" t="s">
        <v>649</v>
      </c>
    </row>
    <row r="8" spans="1:11" x14ac:dyDescent="0.2">
      <c r="A8" s="102"/>
      <c r="B8" s="184" t="s">
        <v>650</v>
      </c>
      <c r="C8" s="184" t="s">
        <v>651</v>
      </c>
      <c r="D8" s="184" t="s">
        <v>652</v>
      </c>
      <c r="E8" s="184" t="s">
        <v>653</v>
      </c>
      <c r="F8" s="184" t="s">
        <v>654</v>
      </c>
    </row>
    <row r="9" spans="1:11" x14ac:dyDescent="0.2">
      <c r="A9" s="102"/>
      <c r="B9" s="185" t="s">
        <v>655</v>
      </c>
      <c r="C9" s="185" t="s">
        <v>655</v>
      </c>
      <c r="D9" s="185" t="s">
        <v>655</v>
      </c>
      <c r="E9" s="185" t="s">
        <v>656</v>
      </c>
      <c r="F9" s="185" t="s">
        <v>655</v>
      </c>
    </row>
    <row r="10" spans="1:11" x14ac:dyDescent="0.2">
      <c r="A10" s="102">
        <v>1</v>
      </c>
      <c r="B10" s="186">
        <v>1</v>
      </c>
      <c r="C10" s="186">
        <v>200000</v>
      </c>
      <c r="D10" s="186">
        <v>11341.85</v>
      </c>
      <c r="E10" s="187">
        <v>17.53</v>
      </c>
      <c r="F10" s="102">
        <f t="shared" ref="F10:F21" si="0">B10</f>
        <v>1</v>
      </c>
    </row>
    <row r="11" spans="1:11" x14ac:dyDescent="0.2">
      <c r="A11" s="102">
        <v>2</v>
      </c>
      <c r="B11" s="102">
        <f t="shared" ref="B11:B21" si="1">C10+1</f>
        <v>200001</v>
      </c>
      <c r="C11" s="186">
        <v>650000</v>
      </c>
      <c r="D11" s="186">
        <v>46393.33</v>
      </c>
      <c r="E11" s="187">
        <v>16.850000000000001</v>
      </c>
      <c r="F11" s="102">
        <f t="shared" si="0"/>
        <v>200001</v>
      </c>
    </row>
    <row r="12" spans="1:11" x14ac:dyDescent="0.2">
      <c r="A12" s="102">
        <v>3</v>
      </c>
      <c r="B12" s="102">
        <f t="shared" si="1"/>
        <v>650001</v>
      </c>
      <c r="C12" s="186">
        <v>2000000</v>
      </c>
      <c r="D12" s="186">
        <v>122193.97</v>
      </c>
      <c r="E12" s="187">
        <v>12.43</v>
      </c>
      <c r="F12" s="102">
        <f t="shared" si="0"/>
        <v>650001</v>
      </c>
    </row>
    <row r="13" spans="1:11" x14ac:dyDescent="0.2">
      <c r="A13" s="102">
        <v>4</v>
      </c>
      <c r="B13" s="102">
        <f t="shared" si="1"/>
        <v>2000001</v>
      </c>
      <c r="C13" s="186">
        <v>4000000</v>
      </c>
      <c r="D13" s="186">
        <v>289927.74</v>
      </c>
      <c r="E13" s="187">
        <v>10.83</v>
      </c>
      <c r="F13" s="102">
        <f t="shared" si="0"/>
        <v>2000001</v>
      </c>
    </row>
    <row r="14" spans="1:11" x14ac:dyDescent="0.2">
      <c r="A14" s="102">
        <v>5</v>
      </c>
      <c r="B14" s="102">
        <f t="shared" si="1"/>
        <v>4000001</v>
      </c>
      <c r="C14" s="186">
        <v>6500000</v>
      </c>
      <c r="D14" s="186">
        <v>506559.8</v>
      </c>
      <c r="E14" s="187">
        <v>10.55</v>
      </c>
      <c r="F14" s="102">
        <f t="shared" si="0"/>
        <v>4000001</v>
      </c>
    </row>
    <row r="15" spans="1:11" x14ac:dyDescent="0.2">
      <c r="A15" s="102">
        <v>6</v>
      </c>
      <c r="B15" s="102">
        <f t="shared" si="1"/>
        <v>6500001</v>
      </c>
      <c r="C15" s="186">
        <v>13000000</v>
      </c>
      <c r="D15" s="186">
        <v>770251.28</v>
      </c>
      <c r="E15" s="187">
        <v>9.16</v>
      </c>
      <c r="F15" s="102">
        <f t="shared" si="0"/>
        <v>6500001</v>
      </c>
    </row>
    <row r="16" spans="1:11" x14ac:dyDescent="0.2">
      <c r="A16" s="102">
        <v>7</v>
      </c>
      <c r="B16" s="102">
        <f t="shared" si="1"/>
        <v>13000001</v>
      </c>
      <c r="C16" s="186">
        <v>40000000</v>
      </c>
      <c r="D16" s="186">
        <v>1365321.64</v>
      </c>
      <c r="E16" s="187">
        <v>8.86</v>
      </c>
      <c r="F16" s="102">
        <f t="shared" si="0"/>
        <v>13000001</v>
      </c>
    </row>
    <row r="17" spans="1:11" x14ac:dyDescent="0.2">
      <c r="A17" s="102">
        <v>8</v>
      </c>
      <c r="B17" s="102">
        <f t="shared" si="1"/>
        <v>40000001</v>
      </c>
      <c r="C17" s="186">
        <v>130000000</v>
      </c>
      <c r="D17" s="186">
        <v>3755421.23</v>
      </c>
      <c r="E17" s="187">
        <v>8.85</v>
      </c>
      <c r="F17" s="102">
        <f t="shared" si="0"/>
        <v>40000001</v>
      </c>
    </row>
    <row r="18" spans="1:11" x14ac:dyDescent="0.2">
      <c r="A18" s="102">
        <v>9</v>
      </c>
      <c r="B18" s="102">
        <f t="shared" si="1"/>
        <v>130000001</v>
      </c>
      <c r="C18" s="186">
        <v>260000000</v>
      </c>
      <c r="D18" s="186">
        <v>11717437.859999999</v>
      </c>
      <c r="E18" s="187">
        <v>8.2799999999999994</v>
      </c>
      <c r="F18" s="102">
        <f t="shared" si="0"/>
        <v>130000001</v>
      </c>
    </row>
    <row r="19" spans="1:11" x14ac:dyDescent="0.2">
      <c r="A19" s="102">
        <v>10</v>
      </c>
      <c r="B19" s="102">
        <f t="shared" si="1"/>
        <v>260000001</v>
      </c>
      <c r="C19" s="186">
        <v>520000000</v>
      </c>
      <c r="D19" s="186">
        <v>22475739.420000002</v>
      </c>
      <c r="E19" s="187">
        <v>8.08</v>
      </c>
      <c r="F19" s="102">
        <f t="shared" si="0"/>
        <v>260000001</v>
      </c>
    </row>
    <row r="20" spans="1:11" x14ac:dyDescent="0.2">
      <c r="A20" s="102">
        <v>11</v>
      </c>
      <c r="B20" s="102">
        <f t="shared" si="1"/>
        <v>520000001</v>
      </c>
      <c r="C20" s="186">
        <v>1040000000</v>
      </c>
      <c r="D20" s="186">
        <v>43501431.140000001</v>
      </c>
      <c r="E20" s="187">
        <v>7.88</v>
      </c>
      <c r="F20" s="102">
        <f t="shared" si="0"/>
        <v>520000001</v>
      </c>
    </row>
    <row r="21" spans="1:11" x14ac:dyDescent="0.2">
      <c r="A21" s="102">
        <v>12</v>
      </c>
      <c r="B21" s="102">
        <f t="shared" si="1"/>
        <v>1040000001</v>
      </c>
      <c r="C21" s="186"/>
      <c r="D21" s="186">
        <v>84483711.590000004</v>
      </c>
      <c r="E21" s="187">
        <v>7.28</v>
      </c>
      <c r="F21" s="102">
        <f t="shared" si="0"/>
        <v>1040000001</v>
      </c>
    </row>
    <row r="22" spans="1:11" x14ac:dyDescent="0.2">
      <c r="A22" s="102"/>
      <c r="B22" s="184"/>
      <c r="C22" s="184"/>
      <c r="D22" s="184"/>
      <c r="E22" s="184"/>
      <c r="F22" s="184"/>
    </row>
    <row r="23" spans="1:11" x14ac:dyDescent="0.2">
      <c r="A23" s="102"/>
      <c r="B23" s="184"/>
      <c r="C23" s="184"/>
      <c r="D23" s="184"/>
      <c r="E23" s="184"/>
      <c r="F23" s="184"/>
      <c r="I23" s="135"/>
      <c r="J23" s="135"/>
      <c r="K23" s="135"/>
    </row>
    <row r="24" spans="1:11" x14ac:dyDescent="0.2">
      <c r="A24" s="301" t="s">
        <v>657</v>
      </c>
      <c r="B24" s="301"/>
      <c r="C24" s="301"/>
      <c r="D24" s="301"/>
      <c r="E24" s="301"/>
      <c r="F24" s="301"/>
      <c r="I24" s="135"/>
      <c r="J24" s="135"/>
      <c r="K24" s="135"/>
    </row>
    <row r="25" spans="1:11" ht="12.75" customHeight="1" x14ac:dyDescent="0.2">
      <c r="A25" s="315" t="s">
        <v>642</v>
      </c>
      <c r="B25" s="316" t="s">
        <v>643</v>
      </c>
      <c r="C25" s="316"/>
      <c r="D25" s="184" t="s">
        <v>644</v>
      </c>
      <c r="E25" s="316" t="s">
        <v>645</v>
      </c>
      <c r="F25" s="316"/>
      <c r="I25" s="135"/>
      <c r="J25" s="135"/>
      <c r="K25" s="135"/>
    </row>
    <row r="26" spans="1:11" x14ac:dyDescent="0.2">
      <c r="A26" s="315"/>
      <c r="B26" s="184" t="s">
        <v>646</v>
      </c>
      <c r="C26" s="184" t="s">
        <v>647</v>
      </c>
      <c r="D26" s="102"/>
      <c r="E26" s="184" t="s">
        <v>648</v>
      </c>
      <c r="F26" s="184" t="s">
        <v>649</v>
      </c>
      <c r="I26" s="135"/>
      <c r="J26" s="135"/>
      <c r="K26" s="135"/>
    </row>
    <row r="27" spans="1:11" x14ac:dyDescent="0.2">
      <c r="A27" s="102"/>
      <c r="B27" s="184" t="s">
        <v>650</v>
      </c>
      <c r="C27" s="184" t="s">
        <v>651</v>
      </c>
      <c r="D27" s="184" t="s">
        <v>652</v>
      </c>
      <c r="E27" s="184" t="s">
        <v>653</v>
      </c>
      <c r="F27" s="184" t="s">
        <v>654</v>
      </c>
      <c r="I27" s="135"/>
      <c r="J27" s="135"/>
      <c r="K27" s="135"/>
    </row>
    <row r="28" spans="1:11" x14ac:dyDescent="0.2">
      <c r="A28" s="102"/>
      <c r="B28" s="185" t="s">
        <v>655</v>
      </c>
      <c r="C28" s="185" t="s">
        <v>655</v>
      </c>
      <c r="D28" s="185" t="s">
        <v>655</v>
      </c>
      <c r="E28" s="185" t="s">
        <v>656</v>
      </c>
      <c r="F28" s="185" t="s">
        <v>655</v>
      </c>
      <c r="I28" s="135"/>
      <c r="J28" s="135"/>
      <c r="K28" s="135"/>
    </row>
    <row r="29" spans="1:11" x14ac:dyDescent="0.2">
      <c r="A29" s="102">
        <v>1</v>
      </c>
      <c r="B29" s="186">
        <v>1</v>
      </c>
      <c r="C29" s="186">
        <v>200000</v>
      </c>
      <c r="D29" s="186">
        <v>13570.07</v>
      </c>
      <c r="E29" s="187">
        <v>20.96</v>
      </c>
      <c r="F29" s="102">
        <f t="shared" ref="F29:F40" si="2">B29</f>
        <v>1</v>
      </c>
      <c r="I29" s="135"/>
      <c r="J29" s="135"/>
      <c r="K29" s="135"/>
    </row>
    <row r="30" spans="1:11" x14ac:dyDescent="0.2">
      <c r="A30" s="102">
        <v>2</v>
      </c>
      <c r="B30" s="102">
        <f t="shared" ref="B30:B40" si="3">C29+1</f>
        <v>200001</v>
      </c>
      <c r="C30" s="186">
        <v>650000</v>
      </c>
      <c r="D30" s="186">
        <v>55507.74</v>
      </c>
      <c r="E30" s="187">
        <v>20.16</v>
      </c>
      <c r="F30" s="102">
        <f t="shared" si="2"/>
        <v>200001</v>
      </c>
      <c r="I30" s="135"/>
      <c r="J30" s="135"/>
      <c r="K30" s="135"/>
    </row>
    <row r="31" spans="1:11" x14ac:dyDescent="0.2">
      <c r="A31" s="102">
        <v>3</v>
      </c>
      <c r="B31" s="102">
        <f t="shared" si="3"/>
        <v>650001</v>
      </c>
      <c r="C31" s="186">
        <v>2000000</v>
      </c>
      <c r="D31" s="186">
        <v>146200.15</v>
      </c>
      <c r="E31" s="187">
        <v>14.87</v>
      </c>
      <c r="F31" s="102">
        <f t="shared" si="2"/>
        <v>650001</v>
      </c>
      <c r="I31" s="135"/>
      <c r="J31" s="135"/>
      <c r="K31" s="135"/>
    </row>
    <row r="32" spans="1:11" x14ac:dyDescent="0.2">
      <c r="A32" s="102">
        <v>4</v>
      </c>
      <c r="B32" s="102">
        <f t="shared" si="3"/>
        <v>2000001</v>
      </c>
      <c r="C32" s="186">
        <v>4000000</v>
      </c>
      <c r="D32" s="186">
        <v>346886.84</v>
      </c>
      <c r="E32" s="187">
        <v>12.96</v>
      </c>
      <c r="F32" s="102">
        <f t="shared" si="2"/>
        <v>2000001</v>
      </c>
      <c r="I32" s="135"/>
      <c r="J32" s="135"/>
      <c r="K32" s="135"/>
    </row>
    <row r="33" spans="1:11" x14ac:dyDescent="0.2">
      <c r="A33" s="102">
        <v>5</v>
      </c>
      <c r="B33" s="102">
        <f t="shared" si="3"/>
        <v>4000001</v>
      </c>
      <c r="C33" s="186">
        <v>6500000</v>
      </c>
      <c r="D33" s="186">
        <v>606078.35</v>
      </c>
      <c r="E33" s="187">
        <v>12.62</v>
      </c>
      <c r="F33" s="102">
        <f t="shared" si="2"/>
        <v>4000001</v>
      </c>
      <c r="I33" s="135"/>
      <c r="J33" s="135"/>
      <c r="K33" s="135"/>
    </row>
    <row r="34" spans="1:11" x14ac:dyDescent="0.2">
      <c r="A34" s="102">
        <v>6</v>
      </c>
      <c r="B34" s="102">
        <f t="shared" si="3"/>
        <v>6500001</v>
      </c>
      <c r="C34" s="186">
        <v>13000000</v>
      </c>
      <c r="D34" s="186">
        <v>921574.57</v>
      </c>
      <c r="E34" s="187">
        <v>10.95</v>
      </c>
      <c r="F34" s="102">
        <f t="shared" si="2"/>
        <v>6500001</v>
      </c>
      <c r="I34" s="135"/>
      <c r="J34" s="135"/>
      <c r="K34" s="135"/>
    </row>
    <row r="35" spans="1:11" x14ac:dyDescent="0.2">
      <c r="A35" s="102">
        <v>7</v>
      </c>
      <c r="B35" s="102">
        <f t="shared" si="3"/>
        <v>13000001</v>
      </c>
      <c r="C35" s="186">
        <v>40000000</v>
      </c>
      <c r="D35" s="186">
        <v>1633552.23</v>
      </c>
      <c r="E35" s="187">
        <v>10.6</v>
      </c>
      <c r="F35" s="102">
        <f t="shared" si="2"/>
        <v>13000001</v>
      </c>
      <c r="I35" s="135"/>
      <c r="J35" s="135"/>
      <c r="K35" s="135"/>
    </row>
    <row r="36" spans="1:11" x14ac:dyDescent="0.2">
      <c r="A36" s="102">
        <v>8</v>
      </c>
      <c r="B36" s="102">
        <f t="shared" si="3"/>
        <v>40000001</v>
      </c>
      <c r="C36" s="186">
        <v>130000000</v>
      </c>
      <c r="D36" s="186">
        <v>4493209.93</v>
      </c>
      <c r="E36" s="187">
        <v>10.59</v>
      </c>
      <c r="F36" s="102">
        <f t="shared" si="2"/>
        <v>40000001</v>
      </c>
      <c r="I36" s="135"/>
      <c r="J36" s="135"/>
      <c r="K36" s="135"/>
    </row>
    <row r="37" spans="1:11" x14ac:dyDescent="0.2">
      <c r="A37" s="102">
        <v>9</v>
      </c>
      <c r="B37" s="102">
        <f t="shared" si="3"/>
        <v>130000001</v>
      </c>
      <c r="C37" s="186">
        <v>260000000</v>
      </c>
      <c r="D37" s="186">
        <v>14019441.470000001</v>
      </c>
      <c r="E37" s="187">
        <v>9.91</v>
      </c>
      <c r="F37" s="102">
        <f t="shared" si="2"/>
        <v>130000001</v>
      </c>
      <c r="I37" s="135"/>
      <c r="J37" s="135"/>
      <c r="K37" s="135"/>
    </row>
    <row r="38" spans="1:11" x14ac:dyDescent="0.2">
      <c r="A38" s="102">
        <v>10</v>
      </c>
      <c r="B38" s="102">
        <f t="shared" si="3"/>
        <v>260000001</v>
      </c>
      <c r="C38" s="186">
        <v>520000000</v>
      </c>
      <c r="D38" s="186">
        <v>26891315.09</v>
      </c>
      <c r="E38" s="187">
        <v>9.68</v>
      </c>
      <c r="F38" s="102">
        <f t="shared" si="2"/>
        <v>260000001</v>
      </c>
      <c r="I38" s="135"/>
      <c r="J38" s="135"/>
      <c r="K38" s="135"/>
    </row>
    <row r="39" spans="1:11" x14ac:dyDescent="0.2">
      <c r="A39" s="102">
        <v>11</v>
      </c>
      <c r="B39" s="102">
        <f t="shared" si="3"/>
        <v>520000001</v>
      </c>
      <c r="C39" s="186">
        <v>1040000000</v>
      </c>
      <c r="D39" s="186">
        <v>52047706.609999999</v>
      </c>
      <c r="E39" s="187">
        <v>9.43</v>
      </c>
      <c r="F39" s="102">
        <f t="shared" si="2"/>
        <v>520000001</v>
      </c>
      <c r="I39" s="135"/>
      <c r="J39" s="135"/>
      <c r="K39" s="135"/>
    </row>
    <row r="40" spans="1:11" x14ac:dyDescent="0.2">
      <c r="A40" s="102">
        <v>12</v>
      </c>
      <c r="B40" s="102">
        <f t="shared" si="3"/>
        <v>1040000001</v>
      </c>
      <c r="C40" s="186"/>
      <c r="D40" s="186">
        <v>101081351.13</v>
      </c>
      <c r="E40" s="187">
        <v>8.7100000000000009</v>
      </c>
      <c r="F40" s="102">
        <f t="shared" si="2"/>
        <v>1040000001</v>
      </c>
      <c r="I40" s="135"/>
      <c r="J40" s="135"/>
      <c r="K40" s="135"/>
    </row>
    <row r="41" spans="1:11" x14ac:dyDescent="0.2">
      <c r="A41" s="102"/>
      <c r="B41" s="102"/>
      <c r="C41" s="102"/>
      <c r="D41" s="102"/>
      <c r="E41" s="102"/>
      <c r="F41" s="102"/>
      <c r="I41" s="135"/>
      <c r="J41" s="135"/>
      <c r="K41" s="135"/>
    </row>
    <row r="42" spans="1:11" x14ac:dyDescent="0.2">
      <c r="A42" s="102"/>
      <c r="B42" s="102"/>
      <c r="C42" s="102"/>
      <c r="D42" s="102"/>
      <c r="E42" s="102"/>
      <c r="F42" s="102"/>
      <c r="I42" s="135"/>
      <c r="J42" s="135"/>
      <c r="K42" s="135"/>
    </row>
    <row r="43" spans="1:11" x14ac:dyDescent="0.2">
      <c r="A43" s="301" t="s">
        <v>658</v>
      </c>
      <c r="B43" s="301"/>
      <c r="C43" s="301"/>
      <c r="D43" s="301"/>
      <c r="E43" s="301"/>
      <c r="F43" s="301"/>
      <c r="I43" s="135"/>
      <c r="J43" s="135"/>
      <c r="K43" s="135"/>
    </row>
    <row r="44" spans="1:11" ht="12.75" customHeight="1" x14ac:dyDescent="0.2">
      <c r="A44" s="315" t="s">
        <v>642</v>
      </c>
      <c r="B44" s="316" t="s">
        <v>643</v>
      </c>
      <c r="C44" s="316"/>
      <c r="D44" s="184" t="s">
        <v>644</v>
      </c>
      <c r="E44" s="316" t="s">
        <v>645</v>
      </c>
      <c r="F44" s="316"/>
      <c r="I44" s="135"/>
      <c r="J44" s="135"/>
      <c r="K44" s="135"/>
    </row>
    <row r="45" spans="1:11" x14ac:dyDescent="0.2">
      <c r="A45" s="315"/>
      <c r="B45" s="184" t="s">
        <v>646</v>
      </c>
      <c r="C45" s="184" t="s">
        <v>647</v>
      </c>
      <c r="D45" s="102"/>
      <c r="E45" s="184" t="s">
        <v>648</v>
      </c>
      <c r="F45" s="184" t="s">
        <v>649</v>
      </c>
      <c r="I45" s="135"/>
      <c r="J45" s="135"/>
      <c r="K45" s="135"/>
    </row>
    <row r="46" spans="1:11" x14ac:dyDescent="0.2">
      <c r="A46" s="102"/>
      <c r="B46" s="184" t="s">
        <v>650</v>
      </c>
      <c r="C46" s="184" t="s">
        <v>651</v>
      </c>
      <c r="D46" s="184" t="s">
        <v>652</v>
      </c>
      <c r="E46" s="184" t="s">
        <v>653</v>
      </c>
      <c r="F46" s="184" t="s">
        <v>654</v>
      </c>
      <c r="I46" s="135"/>
      <c r="J46" s="135"/>
      <c r="K46" s="135"/>
    </row>
    <row r="47" spans="1:11" x14ac:dyDescent="0.2">
      <c r="A47" s="102"/>
      <c r="B47" s="185" t="s">
        <v>655</v>
      </c>
      <c r="C47" s="185" t="s">
        <v>655</v>
      </c>
      <c r="D47" s="185" t="s">
        <v>655</v>
      </c>
      <c r="E47" s="185" t="s">
        <v>656</v>
      </c>
      <c r="F47" s="185" t="s">
        <v>655</v>
      </c>
      <c r="I47" s="135"/>
      <c r="J47" s="135"/>
      <c r="K47" s="135"/>
    </row>
    <row r="48" spans="1:11" x14ac:dyDescent="0.2">
      <c r="A48" s="102">
        <v>1</v>
      </c>
      <c r="B48" s="186">
        <v>1</v>
      </c>
      <c r="C48" s="186">
        <v>200000</v>
      </c>
      <c r="D48" s="186">
        <v>15798.28</v>
      </c>
      <c r="E48" s="187">
        <v>24.41</v>
      </c>
      <c r="F48" s="102">
        <f t="shared" ref="F48:F59" si="4">B48</f>
        <v>1</v>
      </c>
      <c r="I48" s="135"/>
      <c r="J48" s="135"/>
      <c r="K48" s="135"/>
    </row>
    <row r="49" spans="1:11" x14ac:dyDescent="0.2">
      <c r="A49" s="102">
        <v>2</v>
      </c>
      <c r="B49" s="102">
        <f t="shared" ref="B49:B59" si="5">C48+1</f>
        <v>200001</v>
      </c>
      <c r="C49" s="186">
        <v>650000</v>
      </c>
      <c r="D49" s="186">
        <v>64622.16</v>
      </c>
      <c r="E49" s="187">
        <v>23.47</v>
      </c>
      <c r="F49" s="102">
        <f t="shared" si="4"/>
        <v>200001</v>
      </c>
      <c r="I49" s="135"/>
      <c r="J49" s="135"/>
      <c r="K49" s="135"/>
    </row>
    <row r="50" spans="1:11" x14ac:dyDescent="0.2">
      <c r="A50" s="102">
        <v>3</v>
      </c>
      <c r="B50" s="102">
        <f t="shared" si="5"/>
        <v>650001</v>
      </c>
      <c r="C50" s="186">
        <v>2000000</v>
      </c>
      <c r="D50" s="186">
        <v>170206.35</v>
      </c>
      <c r="E50" s="187">
        <v>17.309999999999999</v>
      </c>
      <c r="F50" s="102">
        <f t="shared" si="4"/>
        <v>650001</v>
      </c>
      <c r="I50" s="135"/>
      <c r="J50" s="135"/>
      <c r="K50" s="135"/>
    </row>
    <row r="51" spans="1:11" x14ac:dyDescent="0.2">
      <c r="A51" s="102">
        <v>4</v>
      </c>
      <c r="B51" s="102">
        <f t="shared" si="5"/>
        <v>2000001</v>
      </c>
      <c r="C51" s="186">
        <v>4000000</v>
      </c>
      <c r="D51" s="186">
        <v>403845.93</v>
      </c>
      <c r="E51" s="187">
        <v>15.09</v>
      </c>
      <c r="F51" s="102">
        <f t="shared" si="4"/>
        <v>2000001</v>
      </c>
      <c r="I51" s="135"/>
      <c r="J51" s="135"/>
      <c r="K51" s="135"/>
    </row>
    <row r="52" spans="1:11" x14ac:dyDescent="0.2">
      <c r="A52" s="102">
        <v>5</v>
      </c>
      <c r="B52" s="102">
        <f t="shared" si="5"/>
        <v>4000001</v>
      </c>
      <c r="C52" s="186">
        <v>6500000</v>
      </c>
      <c r="D52" s="186">
        <v>705596.92</v>
      </c>
      <c r="E52" s="187">
        <v>14.69</v>
      </c>
      <c r="F52" s="102">
        <f t="shared" si="4"/>
        <v>4000001</v>
      </c>
      <c r="I52" s="135"/>
      <c r="J52" s="135"/>
      <c r="K52" s="135"/>
    </row>
    <row r="53" spans="1:11" x14ac:dyDescent="0.2">
      <c r="A53" s="102">
        <v>6</v>
      </c>
      <c r="B53" s="102">
        <f t="shared" si="5"/>
        <v>6500001</v>
      </c>
      <c r="C53" s="186">
        <v>13000000</v>
      </c>
      <c r="D53" s="186">
        <v>1072897.8700000001</v>
      </c>
      <c r="E53" s="187">
        <v>12.76</v>
      </c>
      <c r="F53" s="102">
        <f t="shared" si="4"/>
        <v>6500001</v>
      </c>
      <c r="I53" s="135"/>
      <c r="J53" s="135"/>
      <c r="K53" s="135"/>
    </row>
    <row r="54" spans="1:11" x14ac:dyDescent="0.2">
      <c r="A54" s="102">
        <v>7</v>
      </c>
      <c r="B54" s="102">
        <f t="shared" si="5"/>
        <v>13000001</v>
      </c>
      <c r="C54" s="186">
        <v>40000000</v>
      </c>
      <c r="D54" s="186">
        <v>1901782.84</v>
      </c>
      <c r="E54" s="187">
        <v>12.33</v>
      </c>
      <c r="F54" s="102">
        <f t="shared" si="4"/>
        <v>13000001</v>
      </c>
      <c r="I54" s="135"/>
      <c r="J54" s="135"/>
      <c r="K54" s="135"/>
    </row>
    <row r="55" spans="1:11" x14ac:dyDescent="0.2">
      <c r="A55" s="102">
        <v>8</v>
      </c>
      <c r="B55" s="102">
        <f t="shared" si="5"/>
        <v>40000001</v>
      </c>
      <c r="C55" s="186">
        <v>130000000</v>
      </c>
      <c r="D55" s="186">
        <v>5230998.63</v>
      </c>
      <c r="E55" s="187">
        <v>12.33</v>
      </c>
      <c r="F55" s="102">
        <f t="shared" si="4"/>
        <v>40000001</v>
      </c>
      <c r="I55" s="135"/>
      <c r="J55" s="135"/>
      <c r="K55" s="135"/>
    </row>
    <row r="56" spans="1:11" x14ac:dyDescent="0.2">
      <c r="A56" s="102">
        <v>9</v>
      </c>
      <c r="B56" s="102">
        <f t="shared" si="5"/>
        <v>130000001</v>
      </c>
      <c r="C56" s="186">
        <v>260000000</v>
      </c>
      <c r="D56" s="186">
        <v>16321445.09</v>
      </c>
      <c r="E56" s="187">
        <v>11.52</v>
      </c>
      <c r="F56" s="102">
        <f t="shared" si="4"/>
        <v>130000001</v>
      </c>
      <c r="I56" s="135"/>
      <c r="J56" s="135"/>
      <c r="K56" s="135"/>
    </row>
    <row r="57" spans="1:11" x14ac:dyDescent="0.2">
      <c r="A57" s="102">
        <v>10</v>
      </c>
      <c r="B57" s="102">
        <f t="shared" si="5"/>
        <v>260000001</v>
      </c>
      <c r="C57" s="186">
        <v>520000000</v>
      </c>
      <c r="D57" s="186">
        <v>31306890.75</v>
      </c>
      <c r="E57" s="187">
        <v>11.26</v>
      </c>
      <c r="F57" s="102">
        <f t="shared" si="4"/>
        <v>260000001</v>
      </c>
      <c r="I57" s="135"/>
      <c r="J57" s="135"/>
      <c r="K57" s="135"/>
    </row>
    <row r="58" spans="1:11" x14ac:dyDescent="0.2">
      <c r="A58" s="102">
        <v>11</v>
      </c>
      <c r="B58" s="102">
        <f t="shared" si="5"/>
        <v>520000001</v>
      </c>
      <c r="C58" s="186">
        <v>1040000000</v>
      </c>
      <c r="D58" s="186">
        <v>60593982.100000001</v>
      </c>
      <c r="E58" s="187">
        <v>10.98</v>
      </c>
      <c r="F58" s="102">
        <f t="shared" si="4"/>
        <v>520000001</v>
      </c>
      <c r="I58" s="135"/>
      <c r="J58" s="135"/>
      <c r="K58" s="135"/>
    </row>
    <row r="59" spans="1:11" x14ac:dyDescent="0.2">
      <c r="A59" s="102">
        <v>12</v>
      </c>
      <c r="B59" s="102">
        <f t="shared" si="5"/>
        <v>1040000001</v>
      </c>
      <c r="C59" s="186"/>
      <c r="D59" s="186">
        <v>117678990.65000001</v>
      </c>
      <c r="E59" s="187">
        <v>10.16</v>
      </c>
      <c r="F59" s="102">
        <f t="shared" si="4"/>
        <v>1040000001</v>
      </c>
      <c r="I59" s="135"/>
      <c r="J59" s="135"/>
      <c r="K59" s="135"/>
    </row>
    <row r="60" spans="1:11" x14ac:dyDescent="0.2">
      <c r="A60" s="102"/>
      <c r="B60" s="184"/>
      <c r="C60" s="184"/>
      <c r="D60" s="184"/>
      <c r="E60" s="184"/>
      <c r="F60" s="184"/>
      <c r="I60" s="135"/>
      <c r="J60" s="135"/>
      <c r="K60" s="135"/>
    </row>
    <row r="61" spans="1:11" x14ac:dyDescent="0.2">
      <c r="A61" s="102"/>
      <c r="B61" s="102"/>
      <c r="C61" s="102"/>
      <c r="D61" s="102"/>
      <c r="E61" s="102"/>
      <c r="F61" s="102"/>
      <c r="I61" s="135"/>
      <c r="J61" s="135"/>
      <c r="K61" s="135"/>
    </row>
    <row r="62" spans="1:11" x14ac:dyDescent="0.2">
      <c r="A62" s="301">
        <f>'Cost Based Service Req.'!C7</f>
        <v>0</v>
      </c>
      <c r="B62" s="301"/>
      <c r="C62" s="301"/>
      <c r="D62" s="301"/>
      <c r="E62" s="301"/>
      <c r="F62" s="301"/>
      <c r="I62" s="135"/>
      <c r="J62" s="135"/>
      <c r="K62" s="135"/>
    </row>
    <row r="63" spans="1:11" ht="12.75" customHeight="1" x14ac:dyDescent="0.2">
      <c r="A63" s="315" t="s">
        <v>642</v>
      </c>
      <c r="B63" s="316" t="s">
        <v>643</v>
      </c>
      <c r="C63" s="316"/>
      <c r="D63" s="184" t="s">
        <v>644</v>
      </c>
      <c r="E63" s="316" t="s">
        <v>645</v>
      </c>
      <c r="F63" s="316"/>
      <c r="I63" s="135"/>
      <c r="J63" s="135"/>
      <c r="K63" s="135"/>
    </row>
    <row r="64" spans="1:11" x14ac:dyDescent="0.2">
      <c r="A64" s="315"/>
      <c r="B64" s="184" t="s">
        <v>646</v>
      </c>
      <c r="C64" s="184" t="s">
        <v>647</v>
      </c>
      <c r="D64" s="102"/>
      <c r="E64" s="184" t="s">
        <v>648</v>
      </c>
      <c r="F64" s="184" t="s">
        <v>649</v>
      </c>
      <c r="I64" s="135"/>
      <c r="J64" s="135"/>
      <c r="K64" s="135"/>
    </row>
    <row r="65" spans="1:11" x14ac:dyDescent="0.2">
      <c r="A65" s="102"/>
      <c r="B65" s="184" t="s">
        <v>650</v>
      </c>
      <c r="C65" s="184" t="s">
        <v>651</v>
      </c>
      <c r="D65" s="184" t="s">
        <v>652</v>
      </c>
      <c r="E65" s="184" t="s">
        <v>653</v>
      </c>
      <c r="F65" s="184" t="s">
        <v>654</v>
      </c>
      <c r="I65" s="135"/>
      <c r="J65" s="135"/>
      <c r="K65" s="135"/>
    </row>
    <row r="66" spans="1:11" x14ac:dyDescent="0.2">
      <c r="A66" s="102"/>
      <c r="B66" s="185" t="s">
        <v>655</v>
      </c>
      <c r="C66" s="185" t="s">
        <v>655</v>
      </c>
      <c r="D66" s="185" t="s">
        <v>655</v>
      </c>
      <c r="E66" s="185" t="s">
        <v>656</v>
      </c>
      <c r="F66" s="185" t="s">
        <v>655</v>
      </c>
      <c r="I66" s="135"/>
      <c r="J66" s="135"/>
      <c r="K66" s="135"/>
    </row>
    <row r="67" spans="1:11" x14ac:dyDescent="0.2">
      <c r="A67" s="102">
        <v>1</v>
      </c>
      <c r="B67" s="186">
        <v>1</v>
      </c>
      <c r="C67" s="186">
        <v>200000</v>
      </c>
      <c r="D67" s="186" t="str">
        <f t="shared" ref="D67:E78" si="6">IF($A$62=$A$5,D10,IF($A$62=$A$24,D29,IF($A$62=$A$43,D48,"")))</f>
        <v/>
      </c>
      <c r="E67" s="186" t="str">
        <f t="shared" si="6"/>
        <v/>
      </c>
      <c r="F67" s="102">
        <f t="shared" ref="F67:F78" si="7">B67</f>
        <v>1</v>
      </c>
      <c r="I67" s="135"/>
      <c r="J67" s="135"/>
      <c r="K67" s="135"/>
    </row>
    <row r="68" spans="1:11" x14ac:dyDescent="0.2">
      <c r="A68" s="102">
        <v>2</v>
      </c>
      <c r="B68" s="102">
        <f t="shared" ref="B68:B78" si="8">C67+1</f>
        <v>200001</v>
      </c>
      <c r="C68" s="186">
        <v>650000</v>
      </c>
      <c r="D68" s="186" t="str">
        <f t="shared" si="6"/>
        <v/>
      </c>
      <c r="E68" s="186" t="str">
        <f t="shared" si="6"/>
        <v/>
      </c>
      <c r="F68" s="102">
        <f t="shared" si="7"/>
        <v>200001</v>
      </c>
      <c r="I68" s="135"/>
      <c r="J68" s="135"/>
      <c r="K68" s="135"/>
    </row>
    <row r="69" spans="1:11" x14ac:dyDescent="0.2">
      <c r="A69" s="102">
        <v>3</v>
      </c>
      <c r="B69" s="102">
        <f t="shared" si="8"/>
        <v>650001</v>
      </c>
      <c r="C69" s="186">
        <v>2000000</v>
      </c>
      <c r="D69" s="186" t="str">
        <f t="shared" si="6"/>
        <v/>
      </c>
      <c r="E69" s="186" t="str">
        <f t="shared" si="6"/>
        <v/>
      </c>
      <c r="F69" s="102">
        <f t="shared" si="7"/>
        <v>650001</v>
      </c>
      <c r="I69" s="135"/>
      <c r="J69" s="135"/>
      <c r="K69" s="135"/>
    </row>
    <row r="70" spans="1:11" x14ac:dyDescent="0.2">
      <c r="A70" s="102">
        <v>4</v>
      </c>
      <c r="B70" s="102">
        <f t="shared" si="8"/>
        <v>2000001</v>
      </c>
      <c r="C70" s="186">
        <v>4000000</v>
      </c>
      <c r="D70" s="186" t="str">
        <f t="shared" si="6"/>
        <v/>
      </c>
      <c r="E70" s="186" t="str">
        <f t="shared" si="6"/>
        <v/>
      </c>
      <c r="F70" s="102">
        <f t="shared" si="7"/>
        <v>2000001</v>
      </c>
      <c r="I70" s="135"/>
      <c r="J70" s="135"/>
      <c r="K70" s="135"/>
    </row>
    <row r="71" spans="1:11" x14ac:dyDescent="0.2">
      <c r="A71" s="102">
        <v>5</v>
      </c>
      <c r="B71" s="102">
        <f t="shared" si="8"/>
        <v>4000001</v>
      </c>
      <c r="C71" s="186">
        <v>6500000</v>
      </c>
      <c r="D71" s="186" t="str">
        <f t="shared" si="6"/>
        <v/>
      </c>
      <c r="E71" s="186" t="str">
        <f t="shared" si="6"/>
        <v/>
      </c>
      <c r="F71" s="102">
        <f t="shared" si="7"/>
        <v>4000001</v>
      </c>
      <c r="I71" s="135"/>
      <c r="J71" s="135"/>
      <c r="K71" s="135"/>
    </row>
    <row r="72" spans="1:11" x14ac:dyDescent="0.2">
      <c r="A72" s="102">
        <v>6</v>
      </c>
      <c r="B72" s="102">
        <f t="shared" si="8"/>
        <v>6500001</v>
      </c>
      <c r="C72" s="186">
        <v>13000000</v>
      </c>
      <c r="D72" s="186" t="str">
        <f t="shared" si="6"/>
        <v/>
      </c>
      <c r="E72" s="186" t="str">
        <f t="shared" si="6"/>
        <v/>
      </c>
      <c r="F72" s="102">
        <f t="shared" si="7"/>
        <v>6500001</v>
      </c>
      <c r="I72" s="135"/>
      <c r="J72" s="135"/>
      <c r="K72" s="135"/>
    </row>
    <row r="73" spans="1:11" x14ac:dyDescent="0.2">
      <c r="A73" s="102">
        <v>7</v>
      </c>
      <c r="B73" s="102">
        <f t="shared" si="8"/>
        <v>13000001</v>
      </c>
      <c r="C73" s="186">
        <v>40000000</v>
      </c>
      <c r="D73" s="186" t="str">
        <f t="shared" si="6"/>
        <v/>
      </c>
      <c r="E73" s="186" t="str">
        <f t="shared" si="6"/>
        <v/>
      </c>
      <c r="F73" s="102">
        <f t="shared" si="7"/>
        <v>13000001</v>
      </c>
      <c r="I73" s="135"/>
      <c r="J73" s="135"/>
      <c r="K73" s="135"/>
    </row>
    <row r="74" spans="1:11" x14ac:dyDescent="0.2">
      <c r="A74" s="102">
        <v>8</v>
      </c>
      <c r="B74" s="102">
        <f t="shared" si="8"/>
        <v>40000001</v>
      </c>
      <c r="C74" s="186">
        <v>130000000</v>
      </c>
      <c r="D74" s="186" t="str">
        <f t="shared" si="6"/>
        <v/>
      </c>
      <c r="E74" s="186" t="str">
        <f t="shared" si="6"/>
        <v/>
      </c>
      <c r="F74" s="102">
        <f t="shared" si="7"/>
        <v>40000001</v>
      </c>
      <c r="I74" s="135"/>
      <c r="J74" s="135"/>
      <c r="K74" s="135"/>
    </row>
    <row r="75" spans="1:11" x14ac:dyDescent="0.2">
      <c r="A75" s="102">
        <v>9</v>
      </c>
      <c r="B75" s="102">
        <f t="shared" si="8"/>
        <v>130000001</v>
      </c>
      <c r="C75" s="186">
        <v>260000000</v>
      </c>
      <c r="D75" s="186" t="str">
        <f t="shared" si="6"/>
        <v/>
      </c>
      <c r="E75" s="186" t="str">
        <f t="shared" si="6"/>
        <v/>
      </c>
      <c r="F75" s="102">
        <f t="shared" si="7"/>
        <v>130000001</v>
      </c>
      <c r="I75" s="135"/>
      <c r="J75" s="135"/>
      <c r="K75" s="135"/>
    </row>
    <row r="76" spans="1:11" x14ac:dyDescent="0.2">
      <c r="A76" s="102">
        <v>10</v>
      </c>
      <c r="B76" s="102">
        <f t="shared" si="8"/>
        <v>260000001</v>
      </c>
      <c r="C76" s="186">
        <v>520000000</v>
      </c>
      <c r="D76" s="186" t="str">
        <f t="shared" si="6"/>
        <v/>
      </c>
      <c r="E76" s="186" t="str">
        <f t="shared" si="6"/>
        <v/>
      </c>
      <c r="F76" s="102">
        <f t="shared" si="7"/>
        <v>260000001</v>
      </c>
      <c r="I76" s="135"/>
      <c r="J76" s="135"/>
      <c r="K76" s="135"/>
    </row>
    <row r="77" spans="1:11" x14ac:dyDescent="0.2">
      <c r="A77" s="102">
        <v>11</v>
      </c>
      <c r="B77" s="102">
        <f t="shared" si="8"/>
        <v>520000001</v>
      </c>
      <c r="C77" s="186">
        <v>1040000000</v>
      </c>
      <c r="D77" s="186" t="str">
        <f t="shared" si="6"/>
        <v/>
      </c>
      <c r="E77" s="186" t="str">
        <f t="shared" si="6"/>
        <v/>
      </c>
      <c r="F77" s="102">
        <f t="shared" si="7"/>
        <v>520000001</v>
      </c>
      <c r="I77" s="135"/>
      <c r="J77" s="135"/>
      <c r="K77" s="135"/>
    </row>
    <row r="78" spans="1:11" x14ac:dyDescent="0.2">
      <c r="A78" s="102">
        <v>12</v>
      </c>
      <c r="B78" s="102">
        <f t="shared" si="8"/>
        <v>1040000001</v>
      </c>
      <c r="C78" s="186"/>
      <c r="D78" s="186" t="str">
        <f t="shared" si="6"/>
        <v/>
      </c>
      <c r="E78" s="186" t="str">
        <f t="shared" si="6"/>
        <v/>
      </c>
      <c r="F78" s="102">
        <f t="shared" si="7"/>
        <v>1040000001</v>
      </c>
      <c r="I78" s="135"/>
      <c r="J78" s="135"/>
      <c r="K78" s="135"/>
    </row>
    <row r="79" spans="1:11" x14ac:dyDescent="0.2">
      <c r="I79" s="135"/>
      <c r="J79" s="135"/>
      <c r="K79" s="135"/>
    </row>
    <row r="80" spans="1:11" x14ac:dyDescent="0.2">
      <c r="A80" s="135"/>
      <c r="H80" s="135"/>
      <c r="I80" s="135"/>
      <c r="J80" s="135"/>
      <c r="K80" s="135"/>
    </row>
    <row r="81" spans="1:11" x14ac:dyDescent="0.2">
      <c r="B81" s="188" t="s">
        <v>659</v>
      </c>
      <c r="C81" s="317" t="s">
        <v>660</v>
      </c>
      <c r="D81" s="317"/>
      <c r="E81" s="317"/>
      <c r="F81" s="317"/>
      <c r="H81" s="135"/>
      <c r="I81" s="135"/>
      <c r="J81" s="135"/>
      <c r="K81" s="135"/>
    </row>
    <row r="82" spans="1:11" x14ac:dyDescent="0.2">
      <c r="B82" s="189"/>
      <c r="C82" s="317" t="s">
        <v>661</v>
      </c>
      <c r="D82" s="317"/>
      <c r="E82" s="317"/>
      <c r="F82" s="317"/>
      <c r="H82" s="135"/>
      <c r="I82" s="135"/>
      <c r="J82" s="135"/>
      <c r="K82" s="135"/>
    </row>
    <row r="83" spans="1:11" x14ac:dyDescent="0.2">
      <c r="B83" s="189"/>
      <c r="C83" s="317" t="s">
        <v>662</v>
      </c>
      <c r="D83" s="317"/>
      <c r="E83" s="317"/>
      <c r="F83" s="317"/>
      <c r="H83" s="135"/>
      <c r="I83" s="135"/>
      <c r="J83" s="135"/>
      <c r="K83" s="135"/>
    </row>
    <row r="84" spans="1:11" x14ac:dyDescent="0.2">
      <c r="B84" s="189"/>
      <c r="C84" s="317" t="s">
        <v>663</v>
      </c>
      <c r="D84" s="317"/>
      <c r="E84" s="317"/>
      <c r="F84" s="317"/>
      <c r="H84" s="135"/>
      <c r="I84" s="135"/>
      <c r="J84" s="135"/>
      <c r="K84" s="135"/>
    </row>
    <row r="85" spans="1:11" ht="35.1" customHeight="1" x14ac:dyDescent="0.2">
      <c r="A85" s="135"/>
      <c r="C85" s="297" t="s">
        <v>664</v>
      </c>
      <c r="D85" s="297"/>
      <c r="E85" s="297"/>
      <c r="F85" s="297"/>
      <c r="H85" s="135"/>
      <c r="I85" s="135"/>
      <c r="J85" s="135"/>
      <c r="K85" s="135"/>
    </row>
    <row r="86" spans="1:11" x14ac:dyDescent="0.2">
      <c r="A86" s="135"/>
      <c r="C86" s="190"/>
      <c r="H86" s="135"/>
      <c r="I86" s="135"/>
      <c r="J86" s="135"/>
      <c r="K86" s="135"/>
    </row>
    <row r="87" spans="1:11" x14ac:dyDescent="0.2">
      <c r="A87" s="276" t="str">
        <f>Disclaimer!A7</f>
        <v>Copyright © 2025 - M. Keuter - Some Rights Reserved</v>
      </c>
      <c r="B87" s="276"/>
      <c r="C87" s="276"/>
      <c r="D87" s="276"/>
      <c r="E87" s="276"/>
      <c r="F87" s="276"/>
      <c r="G87" s="276"/>
      <c r="H87" s="135"/>
      <c r="I87" s="135"/>
      <c r="J87" s="135"/>
      <c r="K87" s="135"/>
    </row>
    <row r="88" spans="1:11" x14ac:dyDescent="0.2">
      <c r="A88" s="135"/>
      <c r="H88" s="135"/>
      <c r="I88" s="135"/>
      <c r="J88" s="135"/>
      <c r="K88" s="135"/>
    </row>
    <row r="89" spans="1:11" x14ac:dyDescent="0.2">
      <c r="A89" s="135"/>
      <c r="H89" s="135"/>
      <c r="I89" s="135"/>
      <c r="J89" s="135"/>
      <c r="K89" s="135"/>
    </row>
    <row r="90" spans="1:11" x14ac:dyDescent="0.2">
      <c r="A90" s="135"/>
      <c r="H90" s="135"/>
      <c r="I90" s="135"/>
      <c r="J90" s="135"/>
      <c r="K90" s="135"/>
    </row>
    <row r="91" spans="1:11" x14ac:dyDescent="0.2">
      <c r="A91" s="135"/>
      <c r="H91" s="135"/>
      <c r="I91" s="135"/>
      <c r="J91" s="135"/>
      <c r="K91" s="135"/>
    </row>
    <row r="92" spans="1:11" x14ac:dyDescent="0.2">
      <c r="A92" s="135"/>
      <c r="H92" s="135"/>
      <c r="I92" s="135"/>
      <c r="J92" s="135"/>
      <c r="K92" s="135"/>
    </row>
    <row r="93" spans="1:11" x14ac:dyDescent="0.2">
      <c r="A93" s="135"/>
      <c r="H93" s="135"/>
      <c r="I93" s="135"/>
      <c r="J93" s="135"/>
      <c r="K93" s="135"/>
    </row>
    <row r="94" spans="1:11" x14ac:dyDescent="0.2">
      <c r="A94" s="135"/>
      <c r="H94" s="135"/>
      <c r="I94" s="135"/>
      <c r="J94" s="135"/>
      <c r="K94" s="135"/>
    </row>
    <row r="95" spans="1:11" x14ac:dyDescent="0.2">
      <c r="A95" s="135"/>
      <c r="H95" s="135"/>
      <c r="I95" s="135"/>
      <c r="J95" s="135"/>
      <c r="K95" s="135"/>
    </row>
    <row r="96" spans="1:11" x14ac:dyDescent="0.2">
      <c r="A96" s="135"/>
      <c r="H96" s="135"/>
      <c r="I96" s="135"/>
      <c r="J96" s="135"/>
      <c r="K96" s="135"/>
    </row>
    <row r="97" spans="1:11" x14ac:dyDescent="0.2">
      <c r="A97" s="135"/>
      <c r="H97" s="135"/>
      <c r="I97" s="135"/>
      <c r="J97" s="135"/>
      <c r="K97" s="135"/>
    </row>
    <row r="98" spans="1:11" x14ac:dyDescent="0.2">
      <c r="A98" s="135"/>
      <c r="H98" s="135"/>
      <c r="I98" s="135"/>
      <c r="J98" s="135"/>
      <c r="K98" s="135"/>
    </row>
    <row r="99" spans="1:11" x14ac:dyDescent="0.2">
      <c r="A99" s="135"/>
      <c r="H99" s="135"/>
      <c r="I99" s="135"/>
      <c r="J99" s="135"/>
      <c r="K99" s="135"/>
    </row>
    <row r="100" spans="1:11" x14ac:dyDescent="0.2">
      <c r="A100" s="135"/>
      <c r="H100" s="135"/>
      <c r="I100" s="135"/>
      <c r="J100" s="135"/>
      <c r="K100" s="135"/>
    </row>
    <row r="101" spans="1:11" x14ac:dyDescent="0.2">
      <c r="A101" s="135"/>
      <c r="H101" s="135"/>
      <c r="I101" s="135"/>
      <c r="J101" s="135"/>
      <c r="K101" s="135"/>
    </row>
    <row r="102" spans="1:11" x14ac:dyDescent="0.2">
      <c r="A102" s="135"/>
      <c r="H102" s="135"/>
      <c r="I102" s="135"/>
      <c r="J102" s="135"/>
      <c r="K102" s="135"/>
    </row>
    <row r="103" spans="1:11" x14ac:dyDescent="0.2">
      <c r="A103" s="135"/>
      <c r="H103" s="135"/>
      <c r="I103" s="135"/>
      <c r="J103" s="135"/>
      <c r="K103" s="135"/>
    </row>
    <row r="104" spans="1:11" x14ac:dyDescent="0.2">
      <c r="A104" s="135"/>
      <c r="H104" s="135"/>
      <c r="I104" s="135"/>
      <c r="J104" s="135"/>
      <c r="K104" s="135"/>
    </row>
    <row r="105" spans="1:11" x14ac:dyDescent="0.2">
      <c r="A105" s="135"/>
      <c r="H105" s="135"/>
      <c r="I105" s="135"/>
      <c r="J105" s="135"/>
      <c r="K105" s="135"/>
    </row>
    <row r="106" spans="1:11" x14ac:dyDescent="0.2">
      <c r="A106" s="135"/>
      <c r="H106" s="135"/>
      <c r="I106" s="135"/>
      <c r="J106" s="135"/>
      <c r="K106" s="135"/>
    </row>
    <row r="107" spans="1:11" x14ac:dyDescent="0.2">
      <c r="A107" s="135"/>
      <c r="H107" s="135"/>
      <c r="I107" s="135"/>
      <c r="J107" s="135"/>
      <c r="K107" s="135"/>
    </row>
    <row r="108" spans="1:11" x14ac:dyDescent="0.2">
      <c r="A108" s="135"/>
      <c r="H108" s="135"/>
      <c r="I108" s="135"/>
      <c r="J108" s="135"/>
      <c r="K108" s="135"/>
    </row>
    <row r="109" spans="1:11" x14ac:dyDescent="0.2">
      <c r="A109" s="135"/>
      <c r="H109" s="135"/>
      <c r="I109" s="135"/>
      <c r="J109" s="135"/>
      <c r="K109" s="135"/>
    </row>
    <row r="110" spans="1:11" x14ac:dyDescent="0.2">
      <c r="A110" s="135"/>
      <c r="H110" s="135"/>
      <c r="I110" s="135"/>
      <c r="J110" s="135"/>
      <c r="K110" s="135"/>
    </row>
    <row r="111" spans="1:11" x14ac:dyDescent="0.2">
      <c r="A111" s="135"/>
      <c r="H111" s="135"/>
      <c r="I111" s="135"/>
      <c r="J111" s="135"/>
      <c r="K111" s="135"/>
    </row>
    <row r="112" spans="1:11" x14ac:dyDescent="0.2">
      <c r="A112" s="135"/>
      <c r="H112" s="135"/>
      <c r="I112" s="135"/>
      <c r="J112" s="135"/>
      <c r="K112" s="135"/>
    </row>
    <row r="113" spans="1:11" x14ac:dyDescent="0.2">
      <c r="A113" s="135"/>
      <c r="H113" s="135"/>
      <c r="I113" s="135"/>
      <c r="J113" s="135"/>
      <c r="K113" s="135"/>
    </row>
    <row r="114" spans="1:11" x14ac:dyDescent="0.2">
      <c r="A114" s="135"/>
      <c r="H114" s="135"/>
      <c r="I114" s="135"/>
      <c r="J114" s="135"/>
      <c r="K114" s="135"/>
    </row>
    <row r="115" spans="1:11" x14ac:dyDescent="0.2">
      <c r="A115" s="135"/>
      <c r="H115" s="135"/>
      <c r="I115" s="135"/>
      <c r="J115" s="135"/>
      <c r="K115" s="135"/>
    </row>
    <row r="116" spans="1:11" x14ac:dyDescent="0.2">
      <c r="A116" s="135"/>
      <c r="H116" s="135"/>
      <c r="I116" s="135"/>
      <c r="J116" s="135"/>
      <c r="K116" s="135"/>
    </row>
    <row r="117" spans="1:11" x14ac:dyDescent="0.2">
      <c r="A117" s="135"/>
      <c r="H117" s="135"/>
      <c r="I117" s="135"/>
      <c r="J117" s="135"/>
      <c r="K117" s="135"/>
    </row>
    <row r="118" spans="1:11" x14ac:dyDescent="0.2">
      <c r="A118" s="135"/>
      <c r="H118" s="135"/>
      <c r="I118" s="135"/>
      <c r="J118" s="135"/>
      <c r="K118" s="135"/>
    </row>
    <row r="119" spans="1:11" x14ac:dyDescent="0.2">
      <c r="A119" s="135"/>
      <c r="H119" s="135"/>
      <c r="I119" s="135"/>
      <c r="J119" s="135"/>
      <c r="K119" s="135"/>
    </row>
    <row r="120" spans="1:11" x14ac:dyDescent="0.2">
      <c r="A120" s="135"/>
      <c r="H120" s="135"/>
      <c r="I120" s="135"/>
      <c r="J120" s="135"/>
      <c r="K120" s="135"/>
    </row>
    <row r="121" spans="1:11" x14ac:dyDescent="0.2">
      <c r="A121" s="135"/>
      <c r="H121" s="135"/>
      <c r="I121" s="135"/>
      <c r="J121" s="135"/>
      <c r="K121" s="135"/>
    </row>
    <row r="122" spans="1:11" x14ac:dyDescent="0.2">
      <c r="A122" s="135"/>
      <c r="H122" s="135"/>
      <c r="I122" s="135"/>
      <c r="J122" s="135"/>
      <c r="K122" s="135"/>
    </row>
    <row r="123" spans="1:11" x14ac:dyDescent="0.2">
      <c r="A123" s="135"/>
      <c r="H123" s="135"/>
      <c r="I123" s="135"/>
      <c r="J123" s="135"/>
      <c r="K123" s="135"/>
    </row>
    <row r="124" spans="1:11" x14ac:dyDescent="0.2">
      <c r="A124" s="135"/>
      <c r="H124" s="135"/>
      <c r="I124" s="135"/>
      <c r="J124" s="135"/>
      <c r="K124" s="135"/>
    </row>
    <row r="125" spans="1:11" x14ac:dyDescent="0.2">
      <c r="A125" s="135"/>
      <c r="H125" s="135"/>
      <c r="I125" s="135"/>
      <c r="J125" s="135"/>
      <c r="K125" s="135"/>
    </row>
    <row r="126" spans="1:11" x14ac:dyDescent="0.2">
      <c r="A126" s="135"/>
      <c r="H126" s="135"/>
      <c r="I126" s="135"/>
      <c r="J126" s="135"/>
      <c r="K126" s="135"/>
    </row>
    <row r="127" spans="1:11" x14ac:dyDescent="0.2">
      <c r="A127" s="135"/>
      <c r="H127" s="135"/>
      <c r="I127" s="135"/>
      <c r="J127" s="135"/>
      <c r="K127" s="135"/>
    </row>
    <row r="128" spans="1:11" x14ac:dyDescent="0.2">
      <c r="A128" s="135"/>
      <c r="H128" s="135"/>
      <c r="I128" s="135"/>
      <c r="J128" s="135"/>
      <c r="K128" s="135"/>
    </row>
    <row r="129" spans="1:11" x14ac:dyDescent="0.2">
      <c r="A129" s="135"/>
      <c r="H129" s="135"/>
      <c r="I129" s="135"/>
      <c r="J129" s="135"/>
      <c r="K129" s="135"/>
    </row>
    <row r="130" spans="1:11" x14ac:dyDescent="0.2">
      <c r="A130" s="135"/>
      <c r="H130" s="135"/>
      <c r="I130" s="135"/>
      <c r="J130" s="135"/>
      <c r="K130" s="135"/>
    </row>
    <row r="131" spans="1:11" x14ac:dyDescent="0.2">
      <c r="A131" s="135"/>
      <c r="H131" s="135"/>
      <c r="I131" s="135"/>
      <c r="J131" s="135"/>
      <c r="K131" s="135"/>
    </row>
    <row r="132" spans="1:11" x14ac:dyDescent="0.2">
      <c r="A132" s="135"/>
      <c r="H132" s="135"/>
      <c r="I132" s="135"/>
      <c r="J132" s="135"/>
      <c r="K132" s="135"/>
    </row>
    <row r="133" spans="1:11" x14ac:dyDescent="0.2">
      <c r="A133" s="135"/>
      <c r="H133" s="135"/>
      <c r="I133" s="135"/>
      <c r="J133" s="135"/>
      <c r="K133" s="135"/>
    </row>
    <row r="134" spans="1:11" x14ac:dyDescent="0.2">
      <c r="A134" s="135"/>
      <c r="H134" s="135"/>
      <c r="I134" s="135"/>
      <c r="J134" s="135"/>
      <c r="K134" s="135"/>
    </row>
    <row r="135" spans="1:11" x14ac:dyDescent="0.2">
      <c r="A135" s="135"/>
      <c r="H135" s="135"/>
      <c r="I135" s="135"/>
      <c r="J135" s="135"/>
      <c r="K135" s="135"/>
    </row>
    <row r="136" spans="1:11" x14ac:dyDescent="0.2">
      <c r="A136" s="135"/>
      <c r="H136" s="135"/>
      <c r="I136" s="135"/>
      <c r="J136" s="135"/>
      <c r="K136" s="135"/>
    </row>
    <row r="137" spans="1:11" x14ac:dyDescent="0.2">
      <c r="A137" s="135"/>
      <c r="H137" s="135"/>
      <c r="I137" s="135"/>
      <c r="J137" s="135"/>
      <c r="K137" s="135"/>
    </row>
    <row r="138" spans="1:11" x14ac:dyDescent="0.2">
      <c r="A138" s="135"/>
      <c r="H138" s="135"/>
      <c r="I138" s="135"/>
      <c r="J138" s="135"/>
      <c r="K138" s="135"/>
    </row>
    <row r="139" spans="1:11" x14ac:dyDescent="0.2">
      <c r="A139" s="135"/>
      <c r="H139" s="135"/>
      <c r="I139" s="135"/>
      <c r="J139" s="135"/>
      <c r="K139" s="135"/>
    </row>
    <row r="140" spans="1:11" x14ac:dyDescent="0.2">
      <c r="A140" s="135"/>
      <c r="H140" s="135"/>
      <c r="I140" s="135"/>
      <c r="J140" s="135"/>
      <c r="K140" s="135"/>
    </row>
    <row r="141" spans="1:11" x14ac:dyDescent="0.2">
      <c r="A141" s="135"/>
      <c r="H141" s="135"/>
      <c r="I141" s="135"/>
      <c r="J141" s="135"/>
      <c r="K141" s="135"/>
    </row>
    <row r="142" spans="1:11" x14ac:dyDescent="0.2">
      <c r="A142" s="135"/>
      <c r="H142" s="135"/>
      <c r="I142" s="135"/>
      <c r="J142" s="135"/>
      <c r="K142" s="135"/>
    </row>
    <row r="143" spans="1:11" x14ac:dyDescent="0.2">
      <c r="A143" s="135"/>
      <c r="H143" s="135"/>
      <c r="I143" s="135"/>
      <c r="J143" s="135"/>
      <c r="K143" s="135"/>
    </row>
    <row r="144" spans="1:11" x14ac:dyDescent="0.2">
      <c r="A144" s="135"/>
      <c r="H144" s="135"/>
      <c r="I144" s="135"/>
      <c r="J144" s="135"/>
      <c r="K144" s="135"/>
    </row>
    <row r="145" spans="1:11" x14ac:dyDescent="0.2">
      <c r="A145" s="135"/>
      <c r="H145" s="135"/>
      <c r="I145" s="135"/>
      <c r="J145" s="135"/>
      <c r="K145" s="135"/>
    </row>
    <row r="146" spans="1:11" x14ac:dyDescent="0.2">
      <c r="A146" s="135"/>
      <c r="H146" s="135"/>
      <c r="I146" s="135"/>
      <c r="J146" s="135"/>
      <c r="K146" s="135"/>
    </row>
    <row r="147" spans="1:11" x14ac:dyDescent="0.2">
      <c r="A147" s="135"/>
      <c r="H147" s="135"/>
      <c r="I147" s="135"/>
      <c r="J147" s="135"/>
      <c r="K147" s="135"/>
    </row>
    <row r="148" spans="1:11" x14ac:dyDescent="0.2">
      <c r="A148" s="135"/>
      <c r="H148" s="135"/>
      <c r="I148" s="135"/>
      <c r="J148" s="135"/>
      <c r="K148" s="135"/>
    </row>
    <row r="149" spans="1:11" x14ac:dyDescent="0.2">
      <c r="A149" s="135"/>
      <c r="H149" s="135"/>
      <c r="I149" s="135"/>
      <c r="J149" s="135"/>
      <c r="K149" s="135"/>
    </row>
    <row r="150" spans="1:11" x14ac:dyDescent="0.2">
      <c r="A150" s="135"/>
      <c r="H150" s="135"/>
      <c r="I150" s="135"/>
      <c r="J150" s="135"/>
      <c r="K150" s="135"/>
    </row>
    <row r="151" spans="1:11" x14ac:dyDescent="0.2">
      <c r="A151" s="135"/>
      <c r="H151" s="135"/>
      <c r="I151" s="135"/>
      <c r="J151" s="135"/>
      <c r="K151" s="135"/>
    </row>
    <row r="152" spans="1:11" x14ac:dyDescent="0.2">
      <c r="A152" s="135"/>
      <c r="H152" s="135"/>
      <c r="I152" s="135"/>
      <c r="J152" s="135"/>
      <c r="K152" s="135"/>
    </row>
    <row r="153" spans="1:11" x14ac:dyDescent="0.2">
      <c r="A153" s="135"/>
      <c r="H153" s="135"/>
      <c r="I153" s="135"/>
      <c r="J153" s="135"/>
      <c r="K153" s="135"/>
    </row>
    <row r="154" spans="1:11" x14ac:dyDescent="0.2">
      <c r="A154" s="135"/>
      <c r="H154" s="135"/>
      <c r="I154" s="135"/>
      <c r="J154" s="135"/>
      <c r="K154" s="135"/>
    </row>
    <row r="155" spans="1:11" x14ac:dyDescent="0.2">
      <c r="A155" s="135"/>
      <c r="H155" s="135"/>
      <c r="I155" s="135"/>
      <c r="J155" s="135"/>
      <c r="K155" s="135"/>
    </row>
    <row r="156" spans="1:11" x14ac:dyDescent="0.2">
      <c r="A156" s="135"/>
      <c r="H156" s="135"/>
      <c r="I156" s="135"/>
      <c r="J156" s="135"/>
      <c r="K156" s="135"/>
    </row>
    <row r="157" spans="1:11" x14ac:dyDescent="0.2">
      <c r="A157" s="135"/>
      <c r="H157" s="135"/>
      <c r="I157" s="135"/>
      <c r="J157" s="135"/>
      <c r="K157" s="135"/>
    </row>
    <row r="158" spans="1:11" x14ac:dyDescent="0.2">
      <c r="A158" s="135"/>
      <c r="H158" s="135"/>
      <c r="I158" s="135"/>
      <c r="J158" s="135"/>
      <c r="K158" s="135"/>
    </row>
    <row r="159" spans="1:11" x14ac:dyDescent="0.2">
      <c r="A159" s="135"/>
      <c r="H159" s="135"/>
      <c r="I159" s="135"/>
      <c r="J159" s="135"/>
      <c r="K159" s="135"/>
    </row>
    <row r="160" spans="1:11" x14ac:dyDescent="0.2">
      <c r="A160" s="135"/>
      <c r="H160" s="135"/>
      <c r="I160" s="135"/>
      <c r="J160" s="135"/>
      <c r="K160" s="135"/>
    </row>
    <row r="161" spans="1:11" x14ac:dyDescent="0.2">
      <c r="A161" s="135"/>
      <c r="H161" s="135"/>
      <c r="I161" s="135"/>
      <c r="J161" s="135"/>
      <c r="K161" s="135"/>
    </row>
    <row r="162" spans="1:11" x14ac:dyDescent="0.2">
      <c r="A162" s="135"/>
      <c r="H162" s="135"/>
      <c r="I162" s="135"/>
      <c r="J162" s="135"/>
      <c r="K162" s="135"/>
    </row>
    <row r="163" spans="1:11" x14ac:dyDescent="0.2">
      <c r="A163" s="135"/>
      <c r="H163" s="135"/>
      <c r="I163" s="135"/>
      <c r="J163" s="135"/>
      <c r="K163" s="135"/>
    </row>
    <row r="164" spans="1:11" x14ac:dyDescent="0.2">
      <c r="A164" s="135"/>
      <c r="H164" s="135"/>
      <c r="I164" s="135"/>
      <c r="J164" s="135"/>
      <c r="K164" s="135"/>
    </row>
    <row r="165" spans="1:11" x14ac:dyDescent="0.2">
      <c r="A165" s="135"/>
      <c r="H165" s="135"/>
      <c r="I165" s="135"/>
      <c r="J165" s="135"/>
      <c r="K165" s="135"/>
    </row>
    <row r="166" spans="1:11" x14ac:dyDescent="0.2">
      <c r="A166" s="135"/>
      <c r="H166" s="135"/>
      <c r="I166" s="135"/>
      <c r="J166" s="135"/>
      <c r="K166" s="135"/>
    </row>
    <row r="167" spans="1:11" x14ac:dyDescent="0.2">
      <c r="A167" s="135"/>
      <c r="H167" s="135"/>
      <c r="I167" s="135"/>
      <c r="J167" s="135"/>
      <c r="K167" s="135"/>
    </row>
    <row r="168" spans="1:11" x14ac:dyDescent="0.2">
      <c r="A168" s="135"/>
      <c r="H168" s="135"/>
      <c r="I168" s="135"/>
      <c r="J168" s="135"/>
      <c r="K168" s="135"/>
    </row>
    <row r="169" spans="1:11" x14ac:dyDescent="0.2">
      <c r="A169" s="135"/>
      <c r="H169" s="135"/>
      <c r="I169" s="135"/>
      <c r="J169" s="135"/>
      <c r="K169" s="135"/>
    </row>
    <row r="170" spans="1:11" x14ac:dyDescent="0.2">
      <c r="A170" s="135"/>
      <c r="H170" s="135"/>
      <c r="I170" s="135"/>
      <c r="J170" s="135"/>
      <c r="K170" s="135"/>
    </row>
    <row r="171" spans="1:11" x14ac:dyDescent="0.2">
      <c r="A171" s="135"/>
      <c r="H171" s="135"/>
      <c r="I171" s="135"/>
      <c r="J171" s="135"/>
      <c r="K171" s="135"/>
    </row>
    <row r="172" spans="1:11" x14ac:dyDescent="0.2">
      <c r="A172" s="135"/>
      <c r="H172" s="135"/>
      <c r="I172" s="135"/>
      <c r="J172" s="135"/>
      <c r="K172" s="135"/>
    </row>
    <row r="173" spans="1:11" x14ac:dyDescent="0.2">
      <c r="A173" s="135"/>
      <c r="H173" s="135"/>
      <c r="I173" s="135"/>
      <c r="J173" s="135"/>
      <c r="K173" s="135"/>
    </row>
    <row r="174" spans="1:11" x14ac:dyDescent="0.2">
      <c r="A174" s="135"/>
      <c r="H174" s="135"/>
      <c r="I174" s="135"/>
      <c r="J174" s="135"/>
      <c r="K174" s="135"/>
    </row>
    <row r="175" spans="1:11" x14ac:dyDescent="0.2">
      <c r="A175" s="135"/>
      <c r="H175" s="135"/>
      <c r="I175" s="135"/>
      <c r="J175" s="135"/>
      <c r="K175" s="135"/>
    </row>
    <row r="176" spans="1:11" x14ac:dyDescent="0.2">
      <c r="A176" s="135"/>
      <c r="H176" s="135"/>
      <c r="I176" s="135"/>
      <c r="J176" s="135"/>
      <c r="K176" s="135"/>
    </row>
    <row r="177" spans="1:11" x14ac:dyDescent="0.2">
      <c r="A177" s="135"/>
      <c r="H177" s="135"/>
      <c r="I177" s="135"/>
      <c r="J177" s="135"/>
      <c r="K177" s="135"/>
    </row>
    <row r="178" spans="1:11" x14ac:dyDescent="0.2">
      <c r="A178" s="135"/>
      <c r="H178" s="135"/>
      <c r="I178" s="135"/>
      <c r="J178" s="135"/>
      <c r="K178" s="135"/>
    </row>
    <row r="179" spans="1:11" x14ac:dyDescent="0.2">
      <c r="A179" s="135"/>
      <c r="H179" s="135"/>
      <c r="I179" s="135"/>
      <c r="J179" s="135"/>
      <c r="K179" s="135"/>
    </row>
    <row r="180" spans="1:11" x14ac:dyDescent="0.2">
      <c r="A180" s="135"/>
      <c r="H180" s="135"/>
      <c r="I180" s="135"/>
      <c r="J180" s="135"/>
      <c r="K180" s="135"/>
    </row>
    <row r="181" spans="1:11" x14ac:dyDescent="0.2">
      <c r="A181" s="135"/>
      <c r="H181" s="135"/>
      <c r="I181" s="135"/>
      <c r="J181" s="135"/>
      <c r="K181" s="135"/>
    </row>
    <row r="182" spans="1:11" x14ac:dyDescent="0.2">
      <c r="A182" s="135"/>
      <c r="H182" s="135"/>
      <c r="I182" s="135"/>
      <c r="J182" s="135"/>
      <c r="K182" s="135"/>
    </row>
    <row r="183" spans="1:11" x14ac:dyDescent="0.2">
      <c r="A183" s="135"/>
      <c r="H183" s="135"/>
      <c r="I183" s="135"/>
      <c r="J183" s="135"/>
      <c r="K183" s="135"/>
    </row>
    <row r="184" spans="1:11" x14ac:dyDescent="0.2">
      <c r="A184" s="135"/>
      <c r="H184" s="135"/>
      <c r="I184" s="135"/>
      <c r="J184" s="135"/>
      <c r="K184" s="135"/>
    </row>
    <row r="185" spans="1:11" x14ac:dyDescent="0.2">
      <c r="A185" s="135"/>
      <c r="H185" s="135"/>
      <c r="I185" s="135"/>
      <c r="J185" s="135"/>
      <c r="K185" s="135"/>
    </row>
    <row r="186" spans="1:11" x14ac:dyDescent="0.2">
      <c r="A186" s="135"/>
      <c r="H186" s="135"/>
      <c r="I186" s="135"/>
      <c r="J186" s="135"/>
      <c r="K186" s="135"/>
    </row>
    <row r="187" spans="1:11" x14ac:dyDescent="0.2">
      <c r="A187" s="135"/>
      <c r="H187" s="135"/>
      <c r="I187" s="135"/>
      <c r="J187" s="135"/>
      <c r="K187" s="135"/>
    </row>
    <row r="188" spans="1:11" x14ac:dyDescent="0.2">
      <c r="A188" s="135"/>
      <c r="H188" s="135"/>
      <c r="I188" s="135"/>
      <c r="J188" s="135"/>
      <c r="K188" s="135"/>
    </row>
    <row r="189" spans="1:11" x14ac:dyDescent="0.2">
      <c r="A189" s="135"/>
      <c r="H189" s="135"/>
      <c r="I189" s="135"/>
      <c r="J189" s="135"/>
      <c r="K189" s="135"/>
    </row>
    <row r="190" spans="1:11" x14ac:dyDescent="0.2">
      <c r="A190" s="135"/>
      <c r="H190" s="135"/>
      <c r="I190" s="135"/>
      <c r="J190" s="135"/>
      <c r="K190" s="135"/>
    </row>
    <row r="191" spans="1:11" x14ac:dyDescent="0.2">
      <c r="A191" s="135"/>
      <c r="H191" s="135"/>
      <c r="I191" s="135"/>
      <c r="J191" s="135"/>
      <c r="K191" s="135"/>
    </row>
    <row r="192" spans="1:11" x14ac:dyDescent="0.2">
      <c r="A192" s="135"/>
      <c r="H192" s="135"/>
      <c r="I192" s="135"/>
      <c r="J192" s="135"/>
      <c r="K192" s="135"/>
    </row>
    <row r="193" spans="1:11" x14ac:dyDescent="0.2">
      <c r="A193" s="135"/>
      <c r="H193" s="135"/>
      <c r="I193" s="135"/>
      <c r="J193" s="135"/>
      <c r="K193" s="135"/>
    </row>
    <row r="194" spans="1:11" x14ac:dyDescent="0.2">
      <c r="A194" s="135"/>
      <c r="H194" s="135"/>
      <c r="I194" s="135"/>
      <c r="J194" s="135"/>
      <c r="K194" s="135"/>
    </row>
    <row r="195" spans="1:11" x14ac:dyDescent="0.2">
      <c r="A195" s="135"/>
      <c r="H195" s="135"/>
      <c r="I195" s="135"/>
      <c r="J195" s="135"/>
      <c r="K195" s="135"/>
    </row>
    <row r="196" spans="1:11" x14ac:dyDescent="0.2">
      <c r="A196" s="135"/>
      <c r="H196" s="135"/>
      <c r="I196" s="135"/>
      <c r="J196" s="135"/>
      <c r="K196" s="135"/>
    </row>
    <row r="197" spans="1:11" x14ac:dyDescent="0.2">
      <c r="A197" s="135"/>
      <c r="H197" s="135"/>
      <c r="I197" s="135"/>
      <c r="J197" s="135"/>
      <c r="K197" s="135"/>
    </row>
    <row r="198" spans="1:11" x14ac:dyDescent="0.2">
      <c r="A198" s="135"/>
      <c r="H198" s="135"/>
      <c r="I198" s="135"/>
      <c r="J198" s="135"/>
      <c r="K198" s="135"/>
    </row>
    <row r="199" spans="1:11" x14ac:dyDescent="0.2">
      <c r="A199" s="135"/>
      <c r="H199" s="135"/>
      <c r="I199" s="135"/>
      <c r="J199" s="135"/>
      <c r="K199" s="135"/>
    </row>
    <row r="200" spans="1:11" x14ac:dyDescent="0.2">
      <c r="A200" s="135"/>
      <c r="H200" s="135"/>
      <c r="I200" s="135"/>
      <c r="J200" s="135"/>
      <c r="K200" s="135"/>
    </row>
    <row r="201" spans="1:11" x14ac:dyDescent="0.2">
      <c r="A201" s="135"/>
      <c r="H201" s="135"/>
      <c r="I201" s="135"/>
      <c r="J201" s="135"/>
      <c r="K201" s="135"/>
    </row>
    <row r="202" spans="1:11" x14ac:dyDescent="0.2">
      <c r="A202" s="135"/>
      <c r="H202" s="135"/>
      <c r="I202" s="135"/>
      <c r="J202" s="135"/>
      <c r="K202" s="135"/>
    </row>
    <row r="203" spans="1:11" x14ac:dyDescent="0.2">
      <c r="A203" s="135"/>
      <c r="H203" s="135"/>
      <c r="I203" s="135"/>
      <c r="J203" s="135"/>
      <c r="K203" s="135"/>
    </row>
    <row r="204" spans="1:11" x14ac:dyDescent="0.2">
      <c r="A204" s="135"/>
      <c r="H204" s="135"/>
      <c r="I204" s="135"/>
      <c r="J204" s="135"/>
      <c r="K204" s="135"/>
    </row>
    <row r="205" spans="1:11" x14ac:dyDescent="0.2">
      <c r="A205" s="135"/>
      <c r="H205" s="135"/>
      <c r="I205" s="135"/>
      <c r="J205" s="135"/>
      <c r="K205" s="135"/>
    </row>
    <row r="206" spans="1:11" x14ac:dyDescent="0.2">
      <c r="A206" s="135"/>
      <c r="H206" s="135"/>
      <c r="I206" s="135"/>
      <c r="J206" s="135"/>
      <c r="K206" s="135"/>
    </row>
    <row r="207" spans="1:11" x14ac:dyDescent="0.2">
      <c r="A207" s="135"/>
      <c r="H207" s="135"/>
      <c r="I207" s="135"/>
      <c r="J207" s="135"/>
      <c r="K207" s="135"/>
    </row>
    <row r="208" spans="1:11" x14ac:dyDescent="0.2">
      <c r="A208" s="135"/>
      <c r="H208" s="135"/>
      <c r="I208" s="135"/>
      <c r="J208" s="135"/>
      <c r="K208" s="135"/>
    </row>
    <row r="209" spans="1:11" x14ac:dyDescent="0.2">
      <c r="A209" s="135"/>
      <c r="H209" s="135"/>
      <c r="I209" s="135"/>
      <c r="J209" s="135"/>
      <c r="K209" s="135"/>
    </row>
    <row r="210" spans="1:11" x14ac:dyDescent="0.2">
      <c r="A210" s="135"/>
      <c r="H210" s="135"/>
      <c r="I210" s="135"/>
      <c r="J210" s="135"/>
      <c r="K210" s="135"/>
    </row>
    <row r="211" spans="1:11" x14ac:dyDescent="0.2">
      <c r="A211" s="135"/>
      <c r="H211" s="135"/>
      <c r="I211" s="135"/>
      <c r="J211" s="135"/>
      <c r="K211" s="135"/>
    </row>
    <row r="212" spans="1:11" x14ac:dyDescent="0.2">
      <c r="A212" s="135"/>
      <c r="H212" s="135"/>
      <c r="I212" s="135"/>
      <c r="J212" s="135"/>
      <c r="K212" s="135"/>
    </row>
    <row r="213" spans="1:11" x14ac:dyDescent="0.2">
      <c r="A213" s="135"/>
      <c r="H213" s="135"/>
      <c r="I213" s="135"/>
      <c r="J213" s="135"/>
      <c r="K213" s="135"/>
    </row>
    <row r="214" spans="1:11" x14ac:dyDescent="0.2">
      <c r="A214" s="135"/>
      <c r="H214" s="135"/>
      <c r="I214" s="135"/>
      <c r="J214" s="135"/>
      <c r="K214" s="135"/>
    </row>
    <row r="215" spans="1:11" x14ac:dyDescent="0.2">
      <c r="A215" s="135"/>
      <c r="H215" s="135"/>
      <c r="I215" s="135"/>
      <c r="J215" s="135"/>
      <c r="K215" s="135"/>
    </row>
    <row r="216" spans="1:11" x14ac:dyDescent="0.2">
      <c r="A216" s="135"/>
      <c r="H216" s="135"/>
      <c r="I216" s="135"/>
      <c r="J216" s="135"/>
      <c r="K216" s="135"/>
    </row>
    <row r="217" spans="1:11" x14ac:dyDescent="0.2">
      <c r="A217" s="135"/>
      <c r="H217" s="135"/>
      <c r="I217" s="135"/>
      <c r="J217" s="135"/>
      <c r="K217" s="135"/>
    </row>
    <row r="218" spans="1:11" x14ac:dyDescent="0.2">
      <c r="A218" s="135"/>
      <c r="H218" s="135"/>
      <c r="I218" s="135"/>
      <c r="J218" s="135"/>
      <c r="K218" s="135"/>
    </row>
    <row r="219" spans="1:11" x14ac:dyDescent="0.2">
      <c r="A219" s="135"/>
      <c r="H219" s="135"/>
      <c r="I219" s="135"/>
      <c r="J219" s="135"/>
      <c r="K219" s="135"/>
    </row>
    <row r="220" spans="1:11" x14ac:dyDescent="0.2">
      <c r="A220" s="135"/>
      <c r="H220" s="135"/>
      <c r="I220" s="135"/>
      <c r="J220" s="135"/>
      <c r="K220" s="135"/>
    </row>
    <row r="221" spans="1:11" x14ac:dyDescent="0.2">
      <c r="A221" s="135"/>
      <c r="H221" s="135"/>
      <c r="I221" s="135"/>
      <c r="J221" s="135"/>
      <c r="K221" s="135"/>
    </row>
    <row r="222" spans="1:11" x14ac:dyDescent="0.2">
      <c r="A222" s="135"/>
      <c r="H222" s="135"/>
      <c r="I222" s="135"/>
      <c r="J222" s="135"/>
      <c r="K222" s="135"/>
    </row>
    <row r="223" spans="1:11" x14ac:dyDescent="0.2">
      <c r="A223" s="135"/>
      <c r="H223" s="135"/>
      <c r="I223" s="135"/>
      <c r="J223" s="135"/>
      <c r="K223" s="135"/>
    </row>
    <row r="224" spans="1:11" x14ac:dyDescent="0.2">
      <c r="A224" s="135"/>
      <c r="H224" s="135"/>
      <c r="I224" s="135"/>
      <c r="J224" s="135"/>
      <c r="K224" s="135"/>
    </row>
    <row r="225" spans="1:11" x14ac:dyDescent="0.2">
      <c r="A225" s="135"/>
      <c r="H225" s="135"/>
      <c r="I225" s="135"/>
      <c r="J225" s="135"/>
      <c r="K225" s="135"/>
    </row>
    <row r="226" spans="1:11" x14ac:dyDescent="0.2">
      <c r="A226" s="135"/>
      <c r="H226" s="135"/>
      <c r="I226" s="135"/>
      <c r="J226" s="135"/>
      <c r="K226" s="135"/>
    </row>
    <row r="227" spans="1:11" x14ac:dyDescent="0.2">
      <c r="A227" s="135"/>
      <c r="H227" s="135"/>
      <c r="I227" s="135"/>
      <c r="J227" s="135"/>
      <c r="K227" s="135"/>
    </row>
    <row r="228" spans="1:11" x14ac:dyDescent="0.2">
      <c r="A228" s="135"/>
      <c r="H228" s="135"/>
      <c r="I228" s="135"/>
      <c r="J228" s="135"/>
      <c r="K228" s="135"/>
    </row>
    <row r="229" spans="1:11" x14ac:dyDescent="0.2">
      <c r="A229" s="135"/>
      <c r="H229" s="135"/>
      <c r="I229" s="135"/>
      <c r="J229" s="135"/>
      <c r="K229" s="135"/>
    </row>
    <row r="230" spans="1:11" x14ac:dyDescent="0.2">
      <c r="A230" s="135"/>
      <c r="H230" s="135"/>
      <c r="I230" s="135"/>
      <c r="J230" s="135"/>
      <c r="K230" s="135"/>
    </row>
    <row r="231" spans="1:11" x14ac:dyDescent="0.2">
      <c r="A231" s="135"/>
      <c r="H231" s="135"/>
      <c r="I231" s="135"/>
      <c r="J231" s="135"/>
      <c r="K231" s="135"/>
    </row>
    <row r="232" spans="1:11" x14ac:dyDescent="0.2">
      <c r="A232" s="135"/>
      <c r="H232" s="135"/>
      <c r="I232" s="135"/>
      <c r="J232" s="135"/>
      <c r="K232" s="135"/>
    </row>
    <row r="233" spans="1:11" x14ac:dyDescent="0.2">
      <c r="A233" s="135"/>
      <c r="H233" s="135"/>
      <c r="I233" s="135"/>
      <c r="J233" s="135"/>
      <c r="K233" s="135"/>
    </row>
    <row r="234" spans="1:11" x14ac:dyDescent="0.2">
      <c r="A234" s="135"/>
      <c r="H234" s="135"/>
      <c r="I234" s="135"/>
      <c r="J234" s="135"/>
      <c r="K234" s="135"/>
    </row>
    <row r="235" spans="1:11" x14ac:dyDescent="0.2">
      <c r="A235" s="135"/>
      <c r="H235" s="135"/>
      <c r="I235" s="135"/>
      <c r="J235" s="135"/>
      <c r="K235" s="135"/>
    </row>
    <row r="236" spans="1:11" x14ac:dyDescent="0.2">
      <c r="A236" s="135"/>
      <c r="H236" s="135"/>
      <c r="I236" s="135"/>
      <c r="J236" s="135"/>
      <c r="K236" s="135"/>
    </row>
    <row r="237" spans="1:11" x14ac:dyDescent="0.2">
      <c r="A237" s="135"/>
      <c r="H237" s="135"/>
      <c r="I237" s="135"/>
      <c r="J237" s="135"/>
      <c r="K237" s="135"/>
    </row>
    <row r="238" spans="1:11" x14ac:dyDescent="0.2">
      <c r="A238" s="135"/>
      <c r="H238" s="135"/>
      <c r="I238" s="135"/>
      <c r="J238" s="135"/>
      <c r="K238" s="135"/>
    </row>
    <row r="239" spans="1:11" x14ac:dyDescent="0.2">
      <c r="A239" s="135"/>
      <c r="H239" s="135"/>
      <c r="I239" s="135"/>
      <c r="J239" s="135"/>
      <c r="K239" s="135"/>
    </row>
    <row r="240" spans="1:11" x14ac:dyDescent="0.2">
      <c r="A240" s="135"/>
      <c r="H240" s="135"/>
      <c r="I240" s="135"/>
      <c r="J240" s="135"/>
      <c r="K240" s="135"/>
    </row>
    <row r="241" spans="1:11" x14ac:dyDescent="0.2">
      <c r="A241" s="135"/>
      <c r="H241" s="135"/>
      <c r="I241" s="135"/>
      <c r="J241" s="135"/>
      <c r="K241" s="135"/>
    </row>
    <row r="242" spans="1:11" x14ac:dyDescent="0.2">
      <c r="A242" s="135"/>
      <c r="H242" s="135"/>
      <c r="I242" s="135"/>
      <c r="J242" s="135"/>
      <c r="K242" s="135"/>
    </row>
    <row r="243" spans="1:11" x14ac:dyDescent="0.2">
      <c r="A243" s="135"/>
      <c r="H243" s="135"/>
      <c r="I243" s="135"/>
      <c r="J243" s="135"/>
      <c r="K243" s="135"/>
    </row>
    <row r="244" spans="1:11" x14ac:dyDescent="0.2">
      <c r="A244" s="135"/>
      <c r="H244" s="135"/>
      <c r="I244" s="135"/>
      <c r="J244" s="135"/>
      <c r="K244" s="135"/>
    </row>
    <row r="245" spans="1:11" x14ac:dyDescent="0.2">
      <c r="A245" s="135"/>
      <c r="H245" s="135"/>
      <c r="I245" s="135"/>
      <c r="J245" s="135"/>
      <c r="K245" s="135"/>
    </row>
    <row r="246" spans="1:11" x14ac:dyDescent="0.2">
      <c r="A246" s="135"/>
      <c r="H246" s="135"/>
      <c r="I246" s="135"/>
      <c r="J246" s="135"/>
      <c r="K246" s="135"/>
    </row>
    <row r="247" spans="1:11" x14ac:dyDescent="0.2">
      <c r="A247" s="135"/>
      <c r="H247" s="135"/>
      <c r="I247" s="135"/>
      <c r="J247" s="135"/>
      <c r="K247" s="135"/>
    </row>
    <row r="248" spans="1:11" x14ac:dyDescent="0.2">
      <c r="A248" s="135"/>
      <c r="H248" s="135"/>
      <c r="I248" s="135"/>
      <c r="J248" s="135"/>
      <c r="K248" s="135"/>
    </row>
    <row r="249" spans="1:11" x14ac:dyDescent="0.2">
      <c r="A249" s="135"/>
      <c r="H249" s="135"/>
      <c r="I249" s="135"/>
      <c r="J249" s="135"/>
      <c r="K249" s="135"/>
    </row>
    <row r="250" spans="1:11" x14ac:dyDescent="0.2">
      <c r="A250" s="135"/>
      <c r="H250" s="135"/>
      <c r="I250" s="135"/>
      <c r="J250" s="135"/>
      <c r="K250" s="135"/>
    </row>
    <row r="251" spans="1:11" x14ac:dyDescent="0.2">
      <c r="A251" s="135"/>
      <c r="H251" s="135"/>
      <c r="I251" s="135"/>
      <c r="J251" s="135"/>
      <c r="K251" s="135"/>
    </row>
    <row r="252" spans="1:11" x14ac:dyDescent="0.2">
      <c r="A252" s="135"/>
      <c r="H252" s="135"/>
      <c r="I252" s="135"/>
      <c r="J252" s="135"/>
      <c r="K252" s="135"/>
    </row>
    <row r="253" spans="1:11" x14ac:dyDescent="0.2">
      <c r="A253" s="135"/>
      <c r="H253" s="135"/>
      <c r="I253" s="135"/>
      <c r="J253" s="135"/>
      <c r="K253" s="135"/>
    </row>
    <row r="254" spans="1:11" x14ac:dyDescent="0.2">
      <c r="A254" s="135"/>
      <c r="H254" s="135"/>
      <c r="I254" s="135"/>
      <c r="J254" s="135"/>
      <c r="K254" s="135"/>
    </row>
    <row r="255" spans="1:11" x14ac:dyDescent="0.2">
      <c r="A255" s="135"/>
      <c r="H255" s="135"/>
      <c r="I255" s="135"/>
      <c r="J255" s="135"/>
      <c r="K255" s="135"/>
    </row>
    <row r="256" spans="1:11" x14ac:dyDescent="0.2">
      <c r="A256" s="135"/>
      <c r="H256" s="135"/>
      <c r="I256" s="135"/>
      <c r="J256" s="135"/>
      <c r="K256" s="135"/>
    </row>
    <row r="257" spans="1:11" x14ac:dyDescent="0.2">
      <c r="A257" s="135"/>
      <c r="H257" s="135"/>
      <c r="I257" s="135"/>
      <c r="J257" s="135"/>
      <c r="K257" s="135"/>
    </row>
    <row r="258" spans="1:11" x14ac:dyDescent="0.2">
      <c r="A258" s="135"/>
      <c r="H258" s="135"/>
      <c r="I258" s="135"/>
      <c r="J258" s="135"/>
      <c r="K258" s="135"/>
    </row>
    <row r="259" spans="1:11" x14ac:dyDescent="0.2">
      <c r="A259" s="135"/>
      <c r="H259" s="135"/>
      <c r="I259" s="135"/>
      <c r="J259" s="135"/>
      <c r="K259" s="135"/>
    </row>
    <row r="260" spans="1:11" x14ac:dyDescent="0.2">
      <c r="A260" s="135"/>
      <c r="H260" s="135"/>
      <c r="I260" s="135"/>
      <c r="J260" s="135"/>
      <c r="K260" s="135"/>
    </row>
    <row r="261" spans="1:11" x14ac:dyDescent="0.2">
      <c r="A261" s="135"/>
      <c r="H261" s="135"/>
      <c r="I261" s="135"/>
      <c r="J261" s="135"/>
      <c r="K261" s="135"/>
    </row>
    <row r="262" spans="1:11" x14ac:dyDescent="0.2">
      <c r="A262" s="135"/>
      <c r="H262" s="135"/>
      <c r="I262" s="135"/>
      <c r="J262" s="135"/>
      <c r="K262" s="135"/>
    </row>
    <row r="263" spans="1:11" x14ac:dyDescent="0.2">
      <c r="A263" s="135"/>
      <c r="H263" s="135"/>
      <c r="I263" s="135"/>
      <c r="J263" s="135"/>
      <c r="K263" s="135"/>
    </row>
    <row r="264" spans="1:11" x14ac:dyDescent="0.2">
      <c r="A264" s="135"/>
      <c r="H264" s="135"/>
      <c r="I264" s="135"/>
      <c r="J264" s="135"/>
      <c r="K264" s="135"/>
    </row>
    <row r="265" spans="1:11" x14ac:dyDescent="0.2">
      <c r="A265" s="135"/>
      <c r="H265" s="135"/>
      <c r="I265" s="135"/>
      <c r="J265" s="135"/>
      <c r="K265" s="135"/>
    </row>
    <row r="266" spans="1:11" x14ac:dyDescent="0.2">
      <c r="A266" s="135"/>
      <c r="H266" s="135"/>
      <c r="I266" s="135"/>
      <c r="J266" s="135"/>
      <c r="K266" s="135"/>
    </row>
    <row r="267" spans="1:11" x14ac:dyDescent="0.2">
      <c r="A267" s="135"/>
      <c r="H267" s="135"/>
      <c r="I267" s="135"/>
      <c r="J267" s="135"/>
      <c r="K267" s="135"/>
    </row>
    <row r="268" spans="1:11" x14ac:dyDescent="0.2">
      <c r="A268" s="135"/>
      <c r="H268" s="135"/>
      <c r="I268" s="135"/>
      <c r="J268" s="135"/>
      <c r="K268" s="135"/>
    </row>
    <row r="269" spans="1:11" x14ac:dyDescent="0.2">
      <c r="A269" s="135"/>
      <c r="H269" s="135"/>
      <c r="I269" s="135"/>
      <c r="J269" s="135"/>
      <c r="K269" s="135"/>
    </row>
    <row r="270" spans="1:11" x14ac:dyDescent="0.2">
      <c r="A270" s="135"/>
      <c r="H270" s="135"/>
      <c r="I270" s="135"/>
      <c r="J270" s="135"/>
      <c r="K270" s="135"/>
    </row>
    <row r="271" spans="1:11" x14ac:dyDescent="0.2">
      <c r="A271" s="135"/>
      <c r="H271" s="135"/>
      <c r="I271" s="135"/>
      <c r="J271" s="135"/>
      <c r="K271" s="135"/>
    </row>
    <row r="272" spans="1:11" x14ac:dyDescent="0.2">
      <c r="A272" s="135"/>
      <c r="H272" s="135"/>
      <c r="I272" s="135"/>
      <c r="J272" s="135"/>
      <c r="K272" s="135"/>
    </row>
    <row r="273" spans="1:11" x14ac:dyDescent="0.2">
      <c r="A273" s="135"/>
      <c r="H273" s="135"/>
      <c r="I273" s="135"/>
      <c r="J273" s="135"/>
      <c r="K273" s="135"/>
    </row>
    <row r="274" spans="1:11" x14ac:dyDescent="0.2">
      <c r="A274" s="135"/>
      <c r="H274" s="135"/>
      <c r="I274" s="135"/>
      <c r="J274" s="135"/>
      <c r="K274" s="135"/>
    </row>
    <row r="275" spans="1:11" x14ac:dyDescent="0.2">
      <c r="A275" s="135"/>
      <c r="H275" s="135"/>
      <c r="I275" s="135"/>
      <c r="J275" s="135"/>
      <c r="K275" s="135"/>
    </row>
    <row r="276" spans="1:11" x14ac:dyDescent="0.2">
      <c r="A276" s="135"/>
      <c r="H276" s="135"/>
      <c r="I276" s="135"/>
      <c r="J276" s="135"/>
      <c r="K276" s="135"/>
    </row>
    <row r="277" spans="1:11" x14ac:dyDescent="0.2">
      <c r="A277" s="135"/>
      <c r="H277" s="135"/>
      <c r="I277" s="135"/>
      <c r="J277" s="135"/>
      <c r="K277" s="135"/>
    </row>
    <row r="278" spans="1:11" x14ac:dyDescent="0.2">
      <c r="A278" s="135"/>
      <c r="H278" s="135"/>
      <c r="I278" s="135"/>
      <c r="J278" s="135"/>
      <c r="K278" s="135"/>
    </row>
    <row r="279" spans="1:11" x14ac:dyDescent="0.2">
      <c r="A279" s="135"/>
      <c r="H279" s="135"/>
      <c r="I279" s="135"/>
      <c r="J279" s="135"/>
      <c r="K279" s="135"/>
    </row>
    <row r="280" spans="1:11" x14ac:dyDescent="0.2">
      <c r="A280" s="135"/>
      <c r="H280" s="135"/>
      <c r="I280" s="135"/>
      <c r="J280" s="135"/>
      <c r="K280" s="135"/>
    </row>
    <row r="281" spans="1:11" x14ac:dyDescent="0.2">
      <c r="A281" s="135"/>
      <c r="H281" s="135"/>
      <c r="I281" s="135"/>
      <c r="J281" s="135"/>
      <c r="K281" s="135"/>
    </row>
    <row r="282" spans="1:11" x14ac:dyDescent="0.2">
      <c r="A282" s="135"/>
      <c r="H282" s="135"/>
      <c r="I282" s="135"/>
      <c r="J282" s="135"/>
      <c r="K282" s="135"/>
    </row>
    <row r="283" spans="1:11" x14ac:dyDescent="0.2">
      <c r="A283" s="135"/>
      <c r="H283" s="135"/>
      <c r="I283" s="135"/>
      <c r="J283" s="135"/>
      <c r="K283" s="135"/>
    </row>
    <row r="284" spans="1:11" x14ac:dyDescent="0.2">
      <c r="A284" s="135"/>
      <c r="H284" s="135"/>
      <c r="I284" s="135"/>
      <c r="J284" s="135"/>
      <c r="K284" s="135"/>
    </row>
    <row r="285" spans="1:11" x14ac:dyDescent="0.2">
      <c r="A285" s="135"/>
      <c r="H285" s="135"/>
      <c r="I285" s="135"/>
      <c r="J285" s="135"/>
      <c r="K285" s="135"/>
    </row>
    <row r="286" spans="1:11" x14ac:dyDescent="0.2">
      <c r="A286" s="135"/>
      <c r="H286" s="135"/>
      <c r="I286" s="135"/>
      <c r="J286" s="135"/>
      <c r="K286" s="135"/>
    </row>
    <row r="287" spans="1:11" x14ac:dyDescent="0.2">
      <c r="A287" s="135"/>
      <c r="H287" s="135"/>
      <c r="I287" s="135"/>
      <c r="J287" s="135"/>
      <c r="K287" s="135"/>
    </row>
    <row r="288" spans="1:11" x14ac:dyDescent="0.2">
      <c r="A288" s="135"/>
      <c r="H288" s="135"/>
      <c r="I288" s="135"/>
      <c r="J288" s="135"/>
      <c r="K288" s="135"/>
    </row>
    <row r="289" spans="1:11" x14ac:dyDescent="0.2">
      <c r="A289" s="135"/>
      <c r="H289" s="135"/>
      <c r="I289" s="135"/>
      <c r="J289" s="135"/>
      <c r="K289" s="135"/>
    </row>
    <row r="290" spans="1:11" x14ac:dyDescent="0.2">
      <c r="A290" s="135"/>
      <c r="H290" s="135"/>
      <c r="I290" s="135"/>
      <c r="J290" s="135"/>
      <c r="K290" s="135"/>
    </row>
    <row r="291" spans="1:11" x14ac:dyDescent="0.2">
      <c r="A291" s="135"/>
      <c r="H291" s="135"/>
      <c r="I291" s="135"/>
      <c r="J291" s="135"/>
      <c r="K291" s="135"/>
    </row>
    <row r="292" spans="1:11" x14ac:dyDescent="0.2">
      <c r="A292" s="135"/>
      <c r="H292" s="135"/>
      <c r="I292" s="135"/>
      <c r="J292" s="135"/>
      <c r="K292" s="135"/>
    </row>
    <row r="293" spans="1:11" x14ac:dyDescent="0.2">
      <c r="A293" s="135"/>
      <c r="H293" s="135"/>
      <c r="I293" s="135"/>
      <c r="J293" s="135"/>
      <c r="K293" s="135"/>
    </row>
    <row r="294" spans="1:11" x14ac:dyDescent="0.2">
      <c r="A294" s="135"/>
      <c r="H294" s="135"/>
      <c r="I294" s="135"/>
      <c r="J294" s="135"/>
      <c r="K294" s="135"/>
    </row>
    <row r="295" spans="1:11" x14ac:dyDescent="0.2">
      <c r="A295" s="135"/>
      <c r="H295" s="135"/>
      <c r="I295" s="135"/>
      <c r="J295" s="135"/>
      <c r="K295" s="135"/>
    </row>
    <row r="296" spans="1:11" x14ac:dyDescent="0.2">
      <c r="A296" s="135"/>
      <c r="H296" s="135"/>
      <c r="I296" s="135"/>
      <c r="J296" s="135"/>
      <c r="K296" s="135"/>
    </row>
    <row r="297" spans="1:11" x14ac:dyDescent="0.2">
      <c r="A297" s="135"/>
      <c r="H297" s="135"/>
      <c r="I297" s="135"/>
      <c r="J297" s="135"/>
      <c r="K297" s="135"/>
    </row>
    <row r="298" spans="1:11" x14ac:dyDescent="0.2">
      <c r="A298" s="135"/>
      <c r="H298" s="135"/>
      <c r="I298" s="135"/>
      <c r="J298" s="135"/>
      <c r="K298" s="135"/>
    </row>
    <row r="299" spans="1:11" x14ac:dyDescent="0.2">
      <c r="A299" s="135"/>
      <c r="H299" s="135"/>
      <c r="I299" s="135"/>
      <c r="J299" s="135"/>
      <c r="K299" s="135"/>
    </row>
    <row r="300" spans="1:11" x14ac:dyDescent="0.2">
      <c r="A300" s="135"/>
      <c r="H300" s="135"/>
      <c r="I300" s="135"/>
      <c r="J300" s="135"/>
      <c r="K300" s="135"/>
    </row>
    <row r="301" spans="1:11" x14ac:dyDescent="0.2">
      <c r="A301" s="135"/>
      <c r="H301" s="135"/>
      <c r="I301" s="135"/>
      <c r="J301" s="135"/>
      <c r="K301" s="135"/>
    </row>
    <row r="302" spans="1:11" x14ac:dyDescent="0.2">
      <c r="A302" s="135"/>
      <c r="H302" s="135"/>
      <c r="I302" s="135"/>
      <c r="J302" s="135"/>
      <c r="K302" s="135"/>
    </row>
    <row r="303" spans="1:11" x14ac:dyDescent="0.2">
      <c r="A303" s="135"/>
      <c r="H303" s="135"/>
      <c r="I303" s="135"/>
      <c r="J303" s="135"/>
      <c r="K303" s="135"/>
    </row>
    <row r="304" spans="1:11" x14ac:dyDescent="0.2">
      <c r="A304" s="135"/>
      <c r="H304" s="135"/>
      <c r="I304" s="135"/>
      <c r="J304" s="135"/>
      <c r="K304" s="135"/>
    </row>
    <row r="305" spans="1:11" x14ac:dyDescent="0.2">
      <c r="A305" s="135"/>
      <c r="H305" s="135"/>
      <c r="I305" s="135"/>
      <c r="J305" s="135"/>
      <c r="K305" s="135"/>
    </row>
    <row r="306" spans="1:11" x14ac:dyDescent="0.2">
      <c r="A306" s="135"/>
      <c r="H306" s="135"/>
      <c r="I306" s="135"/>
      <c r="J306" s="135"/>
      <c r="K306" s="135"/>
    </row>
    <row r="307" spans="1:11" x14ac:dyDescent="0.2">
      <c r="A307" s="135"/>
      <c r="H307" s="135"/>
      <c r="I307" s="135"/>
      <c r="J307" s="135"/>
      <c r="K307" s="135"/>
    </row>
    <row r="308" spans="1:11" x14ac:dyDescent="0.2">
      <c r="A308" s="135"/>
      <c r="H308" s="135"/>
      <c r="I308" s="135"/>
      <c r="J308" s="135"/>
      <c r="K308" s="135"/>
    </row>
    <row r="309" spans="1:11" x14ac:dyDescent="0.2">
      <c r="A309" s="135"/>
      <c r="H309" s="135"/>
      <c r="I309" s="135"/>
      <c r="J309" s="135"/>
      <c r="K309" s="135"/>
    </row>
    <row r="310" spans="1:11" x14ac:dyDescent="0.2">
      <c r="A310" s="135"/>
      <c r="H310" s="135"/>
      <c r="I310" s="135"/>
      <c r="J310" s="135"/>
      <c r="K310" s="135"/>
    </row>
    <row r="311" spans="1:11" x14ac:dyDescent="0.2">
      <c r="A311" s="135"/>
      <c r="H311" s="135"/>
      <c r="I311" s="135"/>
      <c r="J311" s="135"/>
      <c r="K311" s="135"/>
    </row>
    <row r="312" spans="1:11" x14ac:dyDescent="0.2">
      <c r="A312" s="135"/>
      <c r="H312" s="135"/>
      <c r="I312" s="135"/>
      <c r="J312" s="135"/>
      <c r="K312" s="135"/>
    </row>
    <row r="313" spans="1:11" x14ac:dyDescent="0.2">
      <c r="A313" s="135"/>
      <c r="H313" s="135"/>
      <c r="I313" s="135"/>
      <c r="J313" s="135"/>
      <c r="K313" s="135"/>
    </row>
    <row r="314" spans="1:11" x14ac:dyDescent="0.2">
      <c r="A314" s="135"/>
      <c r="H314" s="135"/>
      <c r="I314" s="135"/>
      <c r="J314" s="135"/>
      <c r="K314" s="135"/>
    </row>
    <row r="315" spans="1:11" x14ac:dyDescent="0.2">
      <c r="A315" s="135"/>
      <c r="H315" s="135"/>
      <c r="I315" s="135"/>
      <c r="J315" s="135"/>
      <c r="K315" s="135"/>
    </row>
    <row r="316" spans="1:11" x14ac:dyDescent="0.2">
      <c r="A316" s="135"/>
      <c r="H316" s="135"/>
      <c r="I316" s="135"/>
      <c r="J316" s="135"/>
      <c r="K316" s="135"/>
    </row>
    <row r="317" spans="1:11" x14ac:dyDescent="0.2">
      <c r="A317" s="135"/>
      <c r="H317" s="135"/>
      <c r="I317" s="135"/>
      <c r="J317" s="135"/>
      <c r="K317" s="135"/>
    </row>
    <row r="318" spans="1:11" x14ac:dyDescent="0.2">
      <c r="A318" s="135"/>
      <c r="H318" s="135"/>
      <c r="I318" s="135"/>
      <c r="J318" s="135"/>
      <c r="K318" s="135"/>
    </row>
    <row r="319" spans="1:11" x14ac:dyDescent="0.2">
      <c r="A319" s="135"/>
      <c r="H319" s="135"/>
      <c r="I319" s="135"/>
      <c r="J319" s="135"/>
      <c r="K319" s="135"/>
    </row>
    <row r="320" spans="1:11" x14ac:dyDescent="0.2">
      <c r="A320" s="135"/>
      <c r="H320" s="135"/>
      <c r="I320" s="135"/>
      <c r="J320" s="135"/>
      <c r="K320" s="135"/>
    </row>
    <row r="321" spans="1:11" x14ac:dyDescent="0.2">
      <c r="A321" s="135"/>
      <c r="H321" s="135"/>
      <c r="I321" s="135"/>
      <c r="J321" s="135"/>
      <c r="K321" s="135"/>
    </row>
    <row r="322" spans="1:11" x14ac:dyDescent="0.2">
      <c r="A322" s="135"/>
      <c r="H322" s="135"/>
      <c r="I322" s="135"/>
      <c r="J322" s="135"/>
      <c r="K322" s="135"/>
    </row>
    <row r="323" spans="1:11" x14ac:dyDescent="0.2">
      <c r="A323" s="135"/>
      <c r="H323" s="135"/>
      <c r="I323" s="135"/>
      <c r="J323" s="135"/>
      <c r="K323" s="135"/>
    </row>
    <row r="324" spans="1:11" x14ac:dyDescent="0.2">
      <c r="A324" s="135"/>
      <c r="H324" s="135"/>
      <c r="I324" s="135"/>
      <c r="J324" s="135"/>
      <c r="K324" s="135"/>
    </row>
    <row r="325" spans="1:11" x14ac:dyDescent="0.2">
      <c r="A325" s="135"/>
      <c r="H325" s="135"/>
      <c r="I325" s="135"/>
      <c r="J325" s="135"/>
      <c r="K325" s="135"/>
    </row>
    <row r="326" spans="1:11" x14ac:dyDescent="0.2">
      <c r="A326" s="135"/>
      <c r="H326" s="135"/>
      <c r="I326" s="135"/>
      <c r="J326" s="135"/>
      <c r="K326" s="135"/>
    </row>
    <row r="327" spans="1:11" x14ac:dyDescent="0.2">
      <c r="A327" s="135"/>
      <c r="H327" s="135"/>
      <c r="I327" s="135"/>
      <c r="J327" s="135"/>
      <c r="K327" s="135"/>
    </row>
    <row r="328" spans="1:11" x14ac:dyDescent="0.2">
      <c r="A328" s="135"/>
      <c r="H328" s="135"/>
      <c r="I328" s="135"/>
      <c r="J328" s="135"/>
      <c r="K328" s="135"/>
    </row>
    <row r="329" spans="1:11" x14ac:dyDescent="0.2">
      <c r="A329" s="135"/>
      <c r="H329" s="135"/>
      <c r="I329" s="135"/>
      <c r="J329" s="135"/>
      <c r="K329" s="135"/>
    </row>
    <row r="330" spans="1:11" x14ac:dyDescent="0.2">
      <c r="A330" s="135"/>
      <c r="H330" s="135"/>
      <c r="I330" s="135"/>
      <c r="J330" s="135"/>
      <c r="K330" s="135"/>
    </row>
    <row r="331" spans="1:11" x14ac:dyDescent="0.2">
      <c r="A331" s="135"/>
      <c r="H331" s="135"/>
      <c r="I331" s="135"/>
      <c r="J331" s="135"/>
      <c r="K331" s="135"/>
    </row>
    <row r="332" spans="1:11" x14ac:dyDescent="0.2">
      <c r="A332" s="135"/>
      <c r="H332" s="135"/>
      <c r="I332" s="135"/>
      <c r="J332" s="135"/>
      <c r="K332" s="135"/>
    </row>
    <row r="333" spans="1:11" x14ac:dyDescent="0.2">
      <c r="A333" s="135"/>
      <c r="H333" s="135"/>
      <c r="I333" s="135"/>
      <c r="J333" s="135"/>
      <c r="K333" s="135"/>
    </row>
    <row r="334" spans="1:11" x14ac:dyDescent="0.2">
      <c r="A334" s="135"/>
      <c r="H334" s="135"/>
      <c r="I334" s="135"/>
      <c r="J334" s="135"/>
      <c r="K334" s="135"/>
    </row>
    <row r="335" spans="1:11" x14ac:dyDescent="0.2">
      <c r="A335" s="135"/>
      <c r="H335" s="135"/>
      <c r="I335" s="135"/>
      <c r="J335" s="135"/>
      <c r="K335" s="135"/>
    </row>
    <row r="336" spans="1:11" x14ac:dyDescent="0.2">
      <c r="A336" s="135"/>
      <c r="H336" s="135"/>
      <c r="I336" s="135"/>
      <c r="J336" s="135"/>
      <c r="K336" s="135"/>
    </row>
    <row r="337" spans="1:11" x14ac:dyDescent="0.2">
      <c r="A337" s="135"/>
      <c r="H337" s="135"/>
      <c r="I337" s="135"/>
      <c r="J337" s="135"/>
      <c r="K337" s="135"/>
    </row>
    <row r="338" spans="1:11" x14ac:dyDescent="0.2">
      <c r="A338" s="135"/>
      <c r="H338" s="135"/>
      <c r="I338" s="135"/>
      <c r="J338" s="135"/>
      <c r="K338" s="135"/>
    </row>
    <row r="339" spans="1:11" x14ac:dyDescent="0.2">
      <c r="A339" s="135"/>
      <c r="H339" s="135"/>
      <c r="I339" s="135"/>
      <c r="J339" s="135"/>
      <c r="K339" s="135"/>
    </row>
    <row r="340" spans="1:11" x14ac:dyDescent="0.2">
      <c r="A340" s="135"/>
      <c r="H340" s="135"/>
      <c r="I340" s="135"/>
      <c r="J340" s="135"/>
      <c r="K340" s="135"/>
    </row>
    <row r="341" spans="1:11" x14ac:dyDescent="0.2">
      <c r="A341" s="135"/>
      <c r="H341" s="135"/>
      <c r="I341" s="135"/>
      <c r="J341" s="135"/>
      <c r="K341" s="135"/>
    </row>
    <row r="342" spans="1:11" x14ac:dyDescent="0.2">
      <c r="A342" s="135"/>
      <c r="H342" s="135"/>
      <c r="I342" s="135"/>
      <c r="J342" s="135"/>
      <c r="K342" s="135"/>
    </row>
    <row r="343" spans="1:11" x14ac:dyDescent="0.2">
      <c r="A343" s="135"/>
      <c r="H343" s="135"/>
      <c r="I343" s="135"/>
      <c r="J343" s="135"/>
      <c r="K343" s="135"/>
    </row>
    <row r="344" spans="1:11" x14ac:dyDescent="0.2">
      <c r="A344" s="135"/>
      <c r="H344" s="135"/>
      <c r="I344" s="135"/>
      <c r="J344" s="135"/>
      <c r="K344" s="135"/>
    </row>
    <row r="345" spans="1:11" x14ac:dyDescent="0.2">
      <c r="A345" s="135"/>
      <c r="H345" s="135"/>
      <c r="I345" s="135"/>
      <c r="J345" s="135"/>
      <c r="K345" s="135"/>
    </row>
    <row r="346" spans="1:11" x14ac:dyDescent="0.2">
      <c r="A346" s="135"/>
      <c r="H346" s="135"/>
      <c r="I346" s="135"/>
      <c r="J346" s="135"/>
      <c r="K346" s="135"/>
    </row>
    <row r="347" spans="1:11" x14ac:dyDescent="0.2">
      <c r="A347" s="135"/>
      <c r="H347" s="135"/>
      <c r="I347" s="135"/>
      <c r="J347" s="135"/>
      <c r="K347" s="135"/>
    </row>
    <row r="348" spans="1:11" x14ac:dyDescent="0.2">
      <c r="A348" s="135"/>
      <c r="H348" s="135"/>
      <c r="I348" s="135"/>
      <c r="J348" s="135"/>
      <c r="K348" s="135"/>
    </row>
    <row r="349" spans="1:11" x14ac:dyDescent="0.2">
      <c r="A349" s="135"/>
      <c r="H349" s="135"/>
      <c r="I349" s="135"/>
      <c r="J349" s="135"/>
      <c r="K349" s="135"/>
    </row>
    <row r="350" spans="1:11" x14ac:dyDescent="0.2">
      <c r="A350" s="135"/>
      <c r="H350" s="135"/>
      <c r="I350" s="135"/>
      <c r="J350" s="135"/>
      <c r="K350" s="135"/>
    </row>
    <row r="351" spans="1:11" x14ac:dyDescent="0.2">
      <c r="A351" s="135"/>
      <c r="H351" s="135"/>
      <c r="I351" s="135"/>
      <c r="J351" s="135"/>
      <c r="K351" s="135"/>
    </row>
    <row r="352" spans="1:11" x14ac:dyDescent="0.2">
      <c r="A352" s="135"/>
      <c r="H352" s="135"/>
      <c r="I352" s="135"/>
      <c r="J352" s="135"/>
      <c r="K352" s="135"/>
    </row>
    <row r="353" spans="1:11" x14ac:dyDescent="0.2">
      <c r="A353" s="135"/>
      <c r="H353" s="135"/>
      <c r="I353" s="135"/>
      <c r="J353" s="135"/>
      <c r="K353" s="135"/>
    </row>
    <row r="354" spans="1:11" x14ac:dyDescent="0.2">
      <c r="A354" s="135"/>
      <c r="H354" s="135"/>
      <c r="I354" s="135"/>
      <c r="J354" s="135"/>
      <c r="K354" s="135"/>
    </row>
    <row r="355" spans="1:11" x14ac:dyDescent="0.2">
      <c r="A355" s="135"/>
      <c r="H355" s="135"/>
      <c r="I355" s="135"/>
      <c r="J355" s="135"/>
      <c r="K355" s="135"/>
    </row>
    <row r="356" spans="1:11" x14ac:dyDescent="0.2">
      <c r="A356" s="135"/>
      <c r="H356" s="135"/>
      <c r="I356" s="135"/>
      <c r="J356" s="135"/>
      <c r="K356" s="135"/>
    </row>
    <row r="357" spans="1:11" x14ac:dyDescent="0.2">
      <c r="A357" s="135"/>
      <c r="H357" s="135"/>
      <c r="I357" s="135"/>
      <c r="J357" s="135"/>
      <c r="K357" s="135"/>
    </row>
    <row r="358" spans="1:11" x14ac:dyDescent="0.2">
      <c r="A358" s="135"/>
      <c r="H358" s="135"/>
      <c r="I358" s="135"/>
      <c r="J358" s="135"/>
      <c r="K358" s="135"/>
    </row>
    <row r="359" spans="1:11" x14ac:dyDescent="0.2">
      <c r="A359" s="135"/>
      <c r="H359" s="135"/>
      <c r="I359" s="135"/>
      <c r="J359" s="135"/>
      <c r="K359" s="135"/>
    </row>
    <row r="360" spans="1:11" x14ac:dyDescent="0.2">
      <c r="A360" s="135"/>
      <c r="H360" s="135"/>
      <c r="I360" s="135"/>
      <c r="J360" s="135"/>
      <c r="K360" s="135"/>
    </row>
    <row r="361" spans="1:11" x14ac:dyDescent="0.2">
      <c r="A361" s="135"/>
      <c r="H361" s="135"/>
      <c r="I361" s="135"/>
      <c r="J361" s="135"/>
      <c r="K361" s="135"/>
    </row>
    <row r="362" spans="1:11" x14ac:dyDescent="0.2">
      <c r="A362" s="135"/>
      <c r="H362" s="135"/>
      <c r="I362" s="135"/>
      <c r="J362" s="135"/>
      <c r="K362" s="135"/>
    </row>
    <row r="363" spans="1:11" x14ac:dyDescent="0.2">
      <c r="A363" s="135"/>
      <c r="H363" s="135"/>
      <c r="I363" s="135"/>
      <c r="J363" s="135"/>
      <c r="K363" s="135"/>
    </row>
    <row r="364" spans="1:11" x14ac:dyDescent="0.2">
      <c r="A364" s="135"/>
      <c r="H364" s="135"/>
      <c r="I364" s="135"/>
      <c r="J364" s="135"/>
      <c r="K364" s="135"/>
    </row>
    <row r="365" spans="1:11" x14ac:dyDescent="0.2">
      <c r="A365" s="135"/>
      <c r="H365" s="135"/>
      <c r="I365" s="135"/>
      <c r="J365" s="135"/>
      <c r="K365" s="135"/>
    </row>
    <row r="366" spans="1:11" x14ac:dyDescent="0.2">
      <c r="A366" s="135"/>
      <c r="H366" s="135"/>
      <c r="I366" s="135"/>
      <c r="J366" s="135"/>
      <c r="K366" s="135"/>
    </row>
    <row r="367" spans="1:11" x14ac:dyDescent="0.2">
      <c r="A367" s="135"/>
      <c r="H367" s="135"/>
      <c r="I367" s="135"/>
      <c r="J367" s="135"/>
      <c r="K367" s="135"/>
    </row>
    <row r="368" spans="1:11" x14ac:dyDescent="0.2">
      <c r="A368" s="135"/>
      <c r="H368" s="135"/>
      <c r="I368" s="135"/>
      <c r="J368" s="135"/>
      <c r="K368" s="135"/>
    </row>
    <row r="369" spans="1:11" x14ac:dyDescent="0.2">
      <c r="A369" s="135"/>
      <c r="H369" s="135"/>
      <c r="I369" s="135"/>
      <c r="J369" s="135"/>
      <c r="K369" s="135"/>
    </row>
    <row r="370" spans="1:11" x14ac:dyDescent="0.2">
      <c r="A370" s="135"/>
      <c r="H370" s="135"/>
      <c r="I370" s="135"/>
      <c r="J370" s="135"/>
      <c r="K370" s="135"/>
    </row>
    <row r="371" spans="1:11" x14ac:dyDescent="0.2">
      <c r="A371" s="135"/>
      <c r="H371" s="135"/>
      <c r="I371" s="135"/>
      <c r="J371" s="135"/>
      <c r="K371" s="135"/>
    </row>
    <row r="372" spans="1:11" x14ac:dyDescent="0.2">
      <c r="A372" s="135"/>
      <c r="H372" s="135"/>
      <c r="I372" s="135"/>
      <c r="J372" s="135"/>
      <c r="K372" s="135"/>
    </row>
    <row r="373" spans="1:11" x14ac:dyDescent="0.2">
      <c r="A373" s="135"/>
      <c r="H373" s="135"/>
      <c r="I373" s="135"/>
      <c r="J373" s="135"/>
      <c r="K373" s="135"/>
    </row>
    <row r="374" spans="1:11" x14ac:dyDescent="0.2">
      <c r="A374" s="135"/>
      <c r="H374" s="135"/>
      <c r="I374" s="135"/>
      <c r="J374" s="135"/>
      <c r="K374" s="135"/>
    </row>
    <row r="375" spans="1:11" x14ac:dyDescent="0.2">
      <c r="A375" s="135"/>
      <c r="H375" s="135"/>
      <c r="I375" s="135"/>
      <c r="J375" s="135"/>
      <c r="K375" s="135"/>
    </row>
    <row r="376" spans="1:11" x14ac:dyDescent="0.2">
      <c r="A376" s="135"/>
      <c r="H376" s="135"/>
      <c r="I376" s="135"/>
      <c r="J376" s="135"/>
      <c r="K376" s="135"/>
    </row>
    <row r="377" spans="1:11" x14ac:dyDescent="0.2">
      <c r="A377" s="135"/>
      <c r="H377" s="135"/>
      <c r="I377" s="135"/>
      <c r="J377" s="135"/>
      <c r="K377" s="135"/>
    </row>
    <row r="378" spans="1:11" x14ac:dyDescent="0.2">
      <c r="A378" s="135"/>
      <c r="H378" s="135"/>
      <c r="I378" s="135"/>
      <c r="J378" s="135"/>
      <c r="K378" s="135"/>
    </row>
    <row r="379" spans="1:11" x14ac:dyDescent="0.2">
      <c r="A379" s="135"/>
      <c r="H379" s="135"/>
      <c r="I379" s="135"/>
      <c r="J379" s="135"/>
      <c r="K379" s="135"/>
    </row>
    <row r="380" spans="1:11" x14ac:dyDescent="0.2">
      <c r="A380" s="135"/>
      <c r="H380" s="135"/>
      <c r="I380" s="135"/>
      <c r="J380" s="135"/>
      <c r="K380" s="135"/>
    </row>
    <row r="381" spans="1:11" x14ac:dyDescent="0.2">
      <c r="A381" s="135"/>
      <c r="H381" s="135"/>
      <c r="I381" s="135"/>
      <c r="J381" s="135"/>
      <c r="K381" s="135"/>
    </row>
    <row r="382" spans="1:11" x14ac:dyDescent="0.2">
      <c r="A382" s="135"/>
      <c r="H382" s="135"/>
      <c r="I382" s="135"/>
      <c r="J382" s="135"/>
      <c r="K382" s="135"/>
    </row>
    <row r="383" spans="1:11" x14ac:dyDescent="0.2">
      <c r="A383" s="135"/>
      <c r="H383" s="135"/>
      <c r="I383" s="135"/>
      <c r="J383" s="135"/>
      <c r="K383" s="135"/>
    </row>
    <row r="384" spans="1:11" x14ac:dyDescent="0.2">
      <c r="A384" s="135"/>
      <c r="H384" s="135"/>
      <c r="I384" s="135"/>
      <c r="J384" s="135"/>
      <c r="K384" s="135"/>
    </row>
    <row r="385" spans="1:11" x14ac:dyDescent="0.2">
      <c r="A385" s="135"/>
      <c r="H385" s="135"/>
      <c r="I385" s="135"/>
      <c r="J385" s="135"/>
      <c r="K385" s="135"/>
    </row>
    <row r="386" spans="1:11" x14ac:dyDescent="0.2">
      <c r="A386" s="135"/>
      <c r="H386" s="135"/>
      <c r="I386" s="135"/>
      <c r="J386" s="135"/>
      <c r="K386" s="135"/>
    </row>
    <row r="387" spans="1:11" x14ac:dyDescent="0.2">
      <c r="A387" s="135"/>
      <c r="H387" s="135"/>
      <c r="I387" s="135"/>
      <c r="J387" s="135"/>
      <c r="K387" s="135"/>
    </row>
    <row r="388" spans="1:11" x14ac:dyDescent="0.2">
      <c r="A388" s="135"/>
      <c r="H388" s="135"/>
      <c r="I388" s="135"/>
      <c r="J388" s="135"/>
      <c r="K388" s="135"/>
    </row>
    <row r="389" spans="1:11" x14ac:dyDescent="0.2">
      <c r="A389" s="135"/>
      <c r="H389" s="135"/>
      <c r="I389" s="135"/>
      <c r="J389" s="135"/>
      <c r="K389" s="135"/>
    </row>
    <row r="390" spans="1:11" x14ac:dyDescent="0.2">
      <c r="A390" s="135"/>
      <c r="H390" s="135"/>
      <c r="I390" s="135"/>
      <c r="J390" s="135"/>
      <c r="K390" s="135"/>
    </row>
    <row r="391" spans="1:11" x14ac:dyDescent="0.2">
      <c r="A391" s="135"/>
      <c r="H391" s="135"/>
      <c r="I391" s="135"/>
      <c r="J391" s="135"/>
      <c r="K391" s="135"/>
    </row>
    <row r="392" spans="1:11" x14ac:dyDescent="0.2">
      <c r="A392" s="135"/>
      <c r="H392" s="135"/>
      <c r="I392" s="135"/>
      <c r="J392" s="135"/>
      <c r="K392" s="135"/>
    </row>
    <row r="393" spans="1:11" x14ac:dyDescent="0.2">
      <c r="A393" s="135"/>
      <c r="H393" s="135"/>
      <c r="I393" s="135"/>
      <c r="J393" s="135"/>
      <c r="K393" s="135"/>
    </row>
    <row r="394" spans="1:11" x14ac:dyDescent="0.2">
      <c r="A394" s="135"/>
      <c r="H394" s="135"/>
      <c r="I394" s="135"/>
      <c r="J394" s="135"/>
      <c r="K394" s="135"/>
    </row>
    <row r="395" spans="1:11" x14ac:dyDescent="0.2">
      <c r="A395" s="135"/>
      <c r="H395" s="135"/>
      <c r="I395" s="135"/>
      <c r="J395" s="135"/>
      <c r="K395" s="135"/>
    </row>
    <row r="396" spans="1:11" x14ac:dyDescent="0.2">
      <c r="A396" s="135"/>
      <c r="H396" s="135"/>
      <c r="I396" s="135"/>
      <c r="J396" s="135"/>
      <c r="K396" s="135"/>
    </row>
    <row r="397" spans="1:11" x14ac:dyDescent="0.2">
      <c r="A397" s="135"/>
      <c r="H397" s="135"/>
      <c r="I397" s="135"/>
      <c r="J397" s="135"/>
      <c r="K397" s="135"/>
    </row>
    <row r="398" spans="1:11" x14ac:dyDescent="0.2">
      <c r="A398" s="135"/>
      <c r="H398" s="135"/>
      <c r="I398" s="135"/>
      <c r="J398" s="135"/>
      <c r="K398" s="135"/>
    </row>
    <row r="399" spans="1:11" x14ac:dyDescent="0.2">
      <c r="A399" s="135"/>
      <c r="H399" s="135"/>
      <c r="I399" s="135"/>
      <c r="J399" s="135"/>
      <c r="K399" s="135"/>
    </row>
    <row r="400" spans="1:11" x14ac:dyDescent="0.2">
      <c r="A400" s="135"/>
      <c r="H400" s="135"/>
      <c r="I400" s="135"/>
      <c r="J400" s="135"/>
      <c r="K400" s="135"/>
    </row>
    <row r="401" spans="1:11" x14ac:dyDescent="0.2">
      <c r="A401" s="135"/>
      <c r="H401" s="135"/>
      <c r="I401" s="135"/>
      <c r="J401" s="135"/>
      <c r="K401" s="135"/>
    </row>
    <row r="402" spans="1:11" x14ac:dyDescent="0.2">
      <c r="A402" s="135"/>
      <c r="H402" s="135"/>
      <c r="I402" s="135"/>
      <c r="J402" s="135"/>
      <c r="K402" s="135"/>
    </row>
    <row r="403" spans="1:11" x14ac:dyDescent="0.2">
      <c r="A403" s="135"/>
      <c r="H403" s="135"/>
      <c r="I403" s="135"/>
      <c r="J403" s="135"/>
      <c r="K403" s="135"/>
    </row>
    <row r="404" spans="1:11" x14ac:dyDescent="0.2">
      <c r="A404" s="135"/>
      <c r="H404" s="135"/>
      <c r="I404" s="135"/>
      <c r="J404" s="135"/>
      <c r="K404" s="135"/>
    </row>
    <row r="405" spans="1:11" x14ac:dyDescent="0.2">
      <c r="A405" s="135"/>
      <c r="H405" s="135"/>
      <c r="I405" s="135"/>
      <c r="J405" s="135"/>
      <c r="K405" s="135"/>
    </row>
    <row r="406" spans="1:11" x14ac:dyDescent="0.2">
      <c r="A406" s="135"/>
      <c r="H406" s="135"/>
      <c r="I406" s="135"/>
      <c r="J406" s="135"/>
      <c r="K406" s="135"/>
    </row>
    <row r="407" spans="1:11" x14ac:dyDescent="0.2">
      <c r="A407" s="135"/>
      <c r="H407" s="135"/>
      <c r="I407" s="135"/>
      <c r="J407" s="135"/>
      <c r="K407" s="135"/>
    </row>
    <row r="408" spans="1:11" x14ac:dyDescent="0.2">
      <c r="A408" s="135"/>
      <c r="H408" s="135"/>
      <c r="I408" s="135"/>
      <c r="J408" s="135"/>
      <c r="K408" s="135"/>
    </row>
    <row r="409" spans="1:11" x14ac:dyDescent="0.2">
      <c r="A409" s="135"/>
      <c r="H409" s="135"/>
      <c r="I409" s="135"/>
      <c r="J409" s="135"/>
      <c r="K409" s="135"/>
    </row>
    <row r="410" spans="1:11" x14ac:dyDescent="0.2">
      <c r="A410" s="135"/>
      <c r="H410" s="135"/>
      <c r="I410" s="135"/>
      <c r="J410" s="135"/>
      <c r="K410" s="135"/>
    </row>
    <row r="411" spans="1:11" x14ac:dyDescent="0.2">
      <c r="A411" s="135"/>
      <c r="H411" s="135"/>
      <c r="I411" s="135"/>
      <c r="J411" s="135"/>
      <c r="K411" s="135"/>
    </row>
    <row r="412" spans="1:11" x14ac:dyDescent="0.2">
      <c r="A412" s="135"/>
      <c r="H412" s="135"/>
      <c r="I412" s="135"/>
      <c r="J412" s="135"/>
      <c r="K412" s="135"/>
    </row>
    <row r="413" spans="1:11" x14ac:dyDescent="0.2">
      <c r="A413" s="135"/>
      <c r="H413" s="135"/>
      <c r="I413" s="135"/>
      <c r="J413" s="135"/>
      <c r="K413" s="135"/>
    </row>
    <row r="414" spans="1:11" x14ac:dyDescent="0.2">
      <c r="A414" s="135"/>
      <c r="H414" s="135"/>
      <c r="I414" s="135"/>
      <c r="J414" s="135"/>
      <c r="K414" s="135"/>
    </row>
    <row r="415" spans="1:11" x14ac:dyDescent="0.2">
      <c r="A415" s="135"/>
      <c r="H415" s="135"/>
      <c r="I415" s="135"/>
      <c r="J415" s="135"/>
      <c r="K415" s="135"/>
    </row>
    <row r="416" spans="1:11" x14ac:dyDescent="0.2">
      <c r="A416" s="135"/>
      <c r="H416" s="135"/>
      <c r="I416" s="135"/>
      <c r="J416" s="135"/>
      <c r="K416" s="135"/>
    </row>
    <row r="417" spans="1:11" x14ac:dyDescent="0.2">
      <c r="A417" s="135"/>
      <c r="H417" s="135"/>
      <c r="I417" s="135"/>
      <c r="J417" s="135"/>
      <c r="K417" s="135"/>
    </row>
    <row r="418" spans="1:11" x14ac:dyDescent="0.2">
      <c r="A418" s="135"/>
      <c r="H418" s="135"/>
      <c r="I418" s="135"/>
      <c r="J418" s="135"/>
      <c r="K418" s="135"/>
    </row>
    <row r="419" spans="1:11" x14ac:dyDescent="0.2">
      <c r="A419" s="135"/>
      <c r="H419" s="135"/>
      <c r="I419" s="135"/>
      <c r="J419" s="135"/>
      <c r="K419" s="135"/>
    </row>
    <row r="420" spans="1:11" x14ac:dyDescent="0.2">
      <c r="A420" s="135"/>
      <c r="H420" s="135"/>
      <c r="I420" s="135"/>
      <c r="J420" s="135"/>
      <c r="K420" s="135"/>
    </row>
    <row r="421" spans="1:11" x14ac:dyDescent="0.2">
      <c r="A421" s="135"/>
      <c r="H421" s="135"/>
      <c r="I421" s="135"/>
      <c r="J421" s="135"/>
      <c r="K421" s="135"/>
    </row>
    <row r="422" spans="1:11" x14ac:dyDescent="0.2">
      <c r="A422" s="135"/>
      <c r="H422" s="135"/>
      <c r="I422" s="135"/>
      <c r="J422" s="135"/>
      <c r="K422" s="135"/>
    </row>
    <row r="423" spans="1:11" x14ac:dyDescent="0.2">
      <c r="A423" s="135"/>
      <c r="H423" s="135"/>
      <c r="I423" s="135"/>
      <c r="J423" s="135"/>
      <c r="K423" s="135"/>
    </row>
    <row r="424" spans="1:11" x14ac:dyDescent="0.2">
      <c r="A424" s="135"/>
      <c r="H424" s="135"/>
      <c r="I424" s="135"/>
      <c r="J424" s="135"/>
      <c r="K424" s="135"/>
    </row>
    <row r="425" spans="1:11" x14ac:dyDescent="0.2">
      <c r="A425" s="135"/>
      <c r="H425" s="135"/>
      <c r="I425" s="135"/>
      <c r="J425" s="135"/>
      <c r="K425" s="135"/>
    </row>
    <row r="426" spans="1:11" x14ac:dyDescent="0.2">
      <c r="A426" s="135"/>
      <c r="H426" s="135"/>
      <c r="I426" s="135"/>
      <c r="J426" s="135"/>
      <c r="K426" s="135"/>
    </row>
    <row r="427" spans="1:11" x14ac:dyDescent="0.2">
      <c r="A427" s="135"/>
      <c r="H427" s="135"/>
      <c r="I427" s="135"/>
      <c r="J427" s="135"/>
      <c r="K427" s="135"/>
    </row>
    <row r="428" spans="1:11" x14ac:dyDescent="0.2">
      <c r="A428" s="135"/>
      <c r="H428" s="135"/>
      <c r="I428" s="135"/>
      <c r="J428" s="135"/>
      <c r="K428" s="135"/>
    </row>
    <row r="429" spans="1:11" x14ac:dyDescent="0.2">
      <c r="A429" s="135"/>
      <c r="H429" s="135"/>
      <c r="I429" s="135"/>
      <c r="J429" s="135"/>
      <c r="K429" s="135"/>
    </row>
    <row r="430" spans="1:11" x14ac:dyDescent="0.2">
      <c r="A430" s="135"/>
      <c r="H430" s="135"/>
      <c r="I430" s="135"/>
      <c r="J430" s="135"/>
      <c r="K430" s="135"/>
    </row>
    <row r="431" spans="1:11" x14ac:dyDescent="0.2">
      <c r="A431" s="135"/>
      <c r="H431" s="135"/>
      <c r="I431" s="135"/>
      <c r="J431" s="135"/>
      <c r="K431" s="135"/>
    </row>
    <row r="432" spans="1:11" x14ac:dyDescent="0.2">
      <c r="A432" s="135"/>
      <c r="H432" s="135"/>
      <c r="I432" s="135"/>
      <c r="J432" s="135"/>
      <c r="K432" s="135"/>
    </row>
    <row r="433" spans="1:11" x14ac:dyDescent="0.2">
      <c r="A433" s="135"/>
      <c r="H433" s="135"/>
      <c r="I433" s="135"/>
      <c r="J433" s="135"/>
      <c r="K433" s="135"/>
    </row>
    <row r="434" spans="1:11" x14ac:dyDescent="0.2">
      <c r="A434" s="135"/>
      <c r="H434" s="135"/>
      <c r="I434" s="135"/>
      <c r="J434" s="135"/>
      <c r="K434" s="135"/>
    </row>
    <row r="435" spans="1:11" x14ac:dyDescent="0.2">
      <c r="A435" s="135"/>
      <c r="H435" s="135"/>
      <c r="I435" s="135"/>
      <c r="J435" s="135"/>
      <c r="K435" s="135"/>
    </row>
    <row r="436" spans="1:11" x14ac:dyDescent="0.2">
      <c r="A436" s="135"/>
      <c r="H436" s="135"/>
      <c r="I436" s="135"/>
      <c r="J436" s="135"/>
      <c r="K436" s="135"/>
    </row>
    <row r="437" spans="1:11" x14ac:dyDescent="0.2">
      <c r="A437" s="135"/>
      <c r="H437" s="135"/>
      <c r="I437" s="135"/>
      <c r="J437" s="135"/>
      <c r="K437" s="135"/>
    </row>
    <row r="438" spans="1:11" x14ac:dyDescent="0.2">
      <c r="A438" s="135"/>
      <c r="H438" s="135"/>
      <c r="I438" s="135"/>
      <c r="J438" s="135"/>
      <c r="K438" s="135"/>
    </row>
    <row r="439" spans="1:11" x14ac:dyDescent="0.2">
      <c r="A439" s="135"/>
      <c r="H439" s="135"/>
      <c r="I439" s="135"/>
      <c r="J439" s="135"/>
      <c r="K439" s="135"/>
    </row>
    <row r="440" spans="1:11" x14ac:dyDescent="0.2">
      <c r="A440" s="135"/>
      <c r="H440" s="135"/>
      <c r="I440" s="135"/>
      <c r="J440" s="135"/>
      <c r="K440" s="135"/>
    </row>
    <row r="441" spans="1:11" x14ac:dyDescent="0.2">
      <c r="A441" s="135"/>
      <c r="H441" s="135"/>
      <c r="I441" s="135"/>
      <c r="J441" s="135"/>
      <c r="K441" s="135"/>
    </row>
    <row r="442" spans="1:11" x14ac:dyDescent="0.2">
      <c r="A442" s="135"/>
      <c r="H442" s="135"/>
      <c r="I442" s="135"/>
      <c r="J442" s="135"/>
      <c r="K442" s="135"/>
    </row>
    <row r="443" spans="1:11" x14ac:dyDescent="0.2">
      <c r="A443" s="135"/>
      <c r="H443" s="135"/>
      <c r="I443" s="135"/>
      <c r="J443" s="135"/>
      <c r="K443" s="135"/>
    </row>
    <row r="444" spans="1:11" x14ac:dyDescent="0.2">
      <c r="A444" s="135"/>
      <c r="H444" s="135"/>
      <c r="I444" s="135"/>
      <c r="J444" s="135"/>
      <c r="K444" s="135"/>
    </row>
    <row r="445" spans="1:11" x14ac:dyDescent="0.2">
      <c r="A445" s="135"/>
      <c r="H445" s="135"/>
      <c r="I445" s="135"/>
      <c r="J445" s="135"/>
      <c r="K445" s="135"/>
    </row>
    <row r="446" spans="1:11" x14ac:dyDescent="0.2">
      <c r="A446" s="135"/>
      <c r="H446" s="135"/>
      <c r="I446" s="135"/>
      <c r="J446" s="135"/>
      <c r="K446" s="135"/>
    </row>
    <row r="447" spans="1:11" x14ac:dyDescent="0.2">
      <c r="A447" s="135"/>
      <c r="H447" s="135"/>
      <c r="I447" s="135"/>
      <c r="J447" s="135"/>
      <c r="K447" s="135"/>
    </row>
    <row r="448" spans="1:11" x14ac:dyDescent="0.2">
      <c r="A448" s="135"/>
      <c r="H448" s="135"/>
      <c r="I448" s="135"/>
      <c r="J448" s="135"/>
      <c r="K448" s="135"/>
    </row>
    <row r="449" spans="1:11" x14ac:dyDescent="0.2">
      <c r="A449" s="135"/>
      <c r="H449" s="135"/>
      <c r="I449" s="135"/>
      <c r="J449" s="135"/>
      <c r="K449" s="135"/>
    </row>
    <row r="450" spans="1:11" x14ac:dyDescent="0.2">
      <c r="A450" s="135"/>
      <c r="H450" s="135"/>
      <c r="I450" s="135"/>
      <c r="J450" s="135"/>
      <c r="K450" s="135"/>
    </row>
    <row r="451" spans="1:11" x14ac:dyDescent="0.2">
      <c r="A451" s="135"/>
      <c r="H451" s="135"/>
      <c r="I451" s="135"/>
      <c r="J451" s="135"/>
      <c r="K451" s="135"/>
    </row>
    <row r="452" spans="1:11" x14ac:dyDescent="0.2">
      <c r="A452" s="135"/>
      <c r="H452" s="135"/>
      <c r="I452" s="135"/>
      <c r="J452" s="135"/>
      <c r="K452" s="135"/>
    </row>
    <row r="453" spans="1:11" x14ac:dyDescent="0.2">
      <c r="A453" s="135"/>
      <c r="H453" s="135"/>
      <c r="I453" s="135"/>
      <c r="J453" s="135"/>
      <c r="K453" s="135"/>
    </row>
    <row r="454" spans="1:11" x14ac:dyDescent="0.2">
      <c r="A454" s="135"/>
      <c r="H454" s="135"/>
      <c r="I454" s="135"/>
      <c r="J454" s="135"/>
      <c r="K454" s="135"/>
    </row>
    <row r="455" spans="1:11" x14ac:dyDescent="0.2">
      <c r="A455" s="135"/>
      <c r="H455" s="135"/>
      <c r="I455" s="135"/>
      <c r="J455" s="135"/>
      <c r="K455" s="135"/>
    </row>
    <row r="456" spans="1:11" x14ac:dyDescent="0.2">
      <c r="A456" s="135"/>
      <c r="H456" s="135"/>
      <c r="I456" s="135"/>
      <c r="J456" s="135"/>
      <c r="K456" s="135"/>
    </row>
    <row r="457" spans="1:11" x14ac:dyDescent="0.2">
      <c r="A457" s="135"/>
      <c r="H457" s="135"/>
      <c r="I457" s="135"/>
      <c r="J457" s="135"/>
      <c r="K457" s="135"/>
    </row>
    <row r="458" spans="1:11" x14ac:dyDescent="0.2">
      <c r="A458" s="135"/>
      <c r="H458" s="135"/>
      <c r="I458" s="135"/>
      <c r="J458" s="135"/>
      <c r="K458" s="135"/>
    </row>
    <row r="459" spans="1:11" x14ac:dyDescent="0.2">
      <c r="A459" s="135"/>
      <c r="H459" s="135"/>
      <c r="I459" s="135"/>
      <c r="J459" s="135"/>
      <c r="K459" s="135"/>
    </row>
    <row r="460" spans="1:11" x14ac:dyDescent="0.2">
      <c r="A460" s="135"/>
      <c r="H460" s="135"/>
      <c r="I460" s="135"/>
      <c r="J460" s="135"/>
      <c r="K460" s="135"/>
    </row>
    <row r="461" spans="1:11" x14ac:dyDescent="0.2">
      <c r="A461" s="135"/>
      <c r="H461" s="135"/>
      <c r="I461" s="135"/>
      <c r="J461" s="135"/>
      <c r="K461" s="135"/>
    </row>
    <row r="462" spans="1:11" x14ac:dyDescent="0.2">
      <c r="A462" s="135"/>
      <c r="H462" s="135"/>
      <c r="I462" s="135"/>
      <c r="J462" s="135"/>
      <c r="K462" s="135"/>
    </row>
    <row r="463" spans="1:11" x14ac:dyDescent="0.2">
      <c r="A463" s="135"/>
      <c r="H463" s="135"/>
      <c r="I463" s="135"/>
      <c r="J463" s="135"/>
      <c r="K463" s="135"/>
    </row>
    <row r="464" spans="1:11" x14ac:dyDescent="0.2">
      <c r="A464" s="135"/>
      <c r="H464" s="135"/>
      <c r="I464" s="135"/>
      <c r="J464" s="135"/>
      <c r="K464" s="135"/>
    </row>
    <row r="465" spans="1:11" x14ac:dyDescent="0.2">
      <c r="A465" s="135"/>
      <c r="H465" s="135"/>
      <c r="I465" s="135"/>
      <c r="J465" s="135"/>
      <c r="K465" s="135"/>
    </row>
    <row r="466" spans="1:11" x14ac:dyDescent="0.2">
      <c r="A466" s="135"/>
      <c r="H466" s="135"/>
      <c r="I466" s="135"/>
      <c r="J466" s="135"/>
      <c r="K466" s="135"/>
    </row>
    <row r="467" spans="1:11" x14ac:dyDescent="0.2">
      <c r="A467" s="135"/>
      <c r="H467" s="135"/>
      <c r="I467" s="135"/>
      <c r="J467" s="135"/>
      <c r="K467" s="135"/>
    </row>
    <row r="468" spans="1:11" x14ac:dyDescent="0.2">
      <c r="A468" s="135"/>
      <c r="H468" s="135"/>
      <c r="I468" s="135"/>
      <c r="J468" s="135"/>
      <c r="K468" s="135"/>
    </row>
    <row r="469" spans="1:11" x14ac:dyDescent="0.2">
      <c r="A469" s="135"/>
      <c r="H469" s="135"/>
      <c r="I469" s="135"/>
      <c r="J469" s="135"/>
      <c r="K469" s="135"/>
    </row>
    <row r="470" spans="1:11" x14ac:dyDescent="0.2">
      <c r="A470" s="135"/>
      <c r="H470" s="135"/>
      <c r="I470" s="135"/>
      <c r="J470" s="135"/>
      <c r="K470" s="135"/>
    </row>
    <row r="471" spans="1:11" x14ac:dyDescent="0.2">
      <c r="A471" s="135"/>
      <c r="H471" s="135"/>
      <c r="I471" s="135"/>
      <c r="J471" s="135"/>
      <c r="K471" s="135"/>
    </row>
    <row r="472" spans="1:11" x14ac:dyDescent="0.2">
      <c r="A472" s="135"/>
      <c r="H472" s="135"/>
      <c r="I472" s="135"/>
      <c r="J472" s="135"/>
      <c r="K472" s="135"/>
    </row>
    <row r="473" spans="1:11" x14ac:dyDescent="0.2">
      <c r="A473" s="135"/>
      <c r="H473" s="135"/>
      <c r="I473" s="135"/>
      <c r="J473" s="135"/>
      <c r="K473" s="135"/>
    </row>
    <row r="474" spans="1:11" x14ac:dyDescent="0.2">
      <c r="A474" s="135"/>
      <c r="H474" s="135"/>
      <c r="I474" s="135"/>
      <c r="J474" s="135"/>
      <c r="K474" s="135"/>
    </row>
    <row r="475" spans="1:11" x14ac:dyDescent="0.2">
      <c r="A475" s="135"/>
      <c r="H475" s="135"/>
      <c r="I475" s="135"/>
      <c r="J475" s="135"/>
      <c r="K475" s="135"/>
    </row>
    <row r="476" spans="1:11" x14ac:dyDescent="0.2">
      <c r="A476" s="135"/>
      <c r="H476" s="135"/>
      <c r="I476" s="135"/>
      <c r="J476" s="135"/>
      <c r="K476" s="135"/>
    </row>
    <row r="477" spans="1:11" x14ac:dyDescent="0.2">
      <c r="A477" s="135"/>
      <c r="H477" s="135"/>
      <c r="I477" s="135"/>
      <c r="J477" s="135"/>
      <c r="K477" s="135"/>
    </row>
    <row r="478" spans="1:11" x14ac:dyDescent="0.2">
      <c r="A478" s="135"/>
      <c r="H478" s="135"/>
      <c r="I478" s="135"/>
      <c r="J478" s="135"/>
      <c r="K478" s="135"/>
    </row>
    <row r="479" spans="1:11" x14ac:dyDescent="0.2">
      <c r="A479" s="135"/>
      <c r="H479" s="135"/>
      <c r="I479" s="135"/>
      <c r="J479" s="135"/>
      <c r="K479" s="135"/>
    </row>
    <row r="480" spans="1:11" x14ac:dyDescent="0.2">
      <c r="A480" s="135"/>
      <c r="H480" s="135"/>
      <c r="I480" s="135"/>
      <c r="J480" s="135"/>
      <c r="K480" s="135"/>
    </row>
    <row r="481" spans="1:11" x14ac:dyDescent="0.2">
      <c r="A481" s="135"/>
      <c r="H481" s="135"/>
      <c r="I481" s="135"/>
      <c r="J481" s="135"/>
      <c r="K481" s="135"/>
    </row>
    <row r="482" spans="1:11" x14ac:dyDescent="0.2">
      <c r="A482" s="135"/>
      <c r="H482" s="135"/>
      <c r="I482" s="135"/>
      <c r="J482" s="135"/>
      <c r="K482" s="135"/>
    </row>
    <row r="483" spans="1:11" x14ac:dyDescent="0.2">
      <c r="A483" s="135"/>
      <c r="H483" s="135"/>
      <c r="I483" s="135"/>
      <c r="J483" s="135"/>
      <c r="K483" s="135"/>
    </row>
    <row r="484" spans="1:11" x14ac:dyDescent="0.2">
      <c r="A484" s="135"/>
      <c r="H484" s="135"/>
      <c r="I484" s="135"/>
      <c r="J484" s="135"/>
      <c r="K484" s="135"/>
    </row>
    <row r="485" spans="1:11" x14ac:dyDescent="0.2">
      <c r="A485" s="135"/>
      <c r="H485" s="135"/>
      <c r="I485" s="135"/>
      <c r="J485" s="135"/>
      <c r="K485" s="135"/>
    </row>
    <row r="486" spans="1:11" x14ac:dyDescent="0.2">
      <c r="A486" s="135"/>
      <c r="H486" s="135"/>
      <c r="I486" s="135"/>
      <c r="J486" s="135"/>
      <c r="K486" s="135"/>
    </row>
    <row r="487" spans="1:11" x14ac:dyDescent="0.2">
      <c r="A487" s="135"/>
      <c r="H487" s="135"/>
      <c r="I487" s="135"/>
      <c r="J487" s="135"/>
      <c r="K487" s="135"/>
    </row>
    <row r="488" spans="1:11" x14ac:dyDescent="0.2">
      <c r="A488" s="135"/>
      <c r="H488" s="135"/>
      <c r="I488" s="135"/>
      <c r="J488" s="135"/>
      <c r="K488" s="135"/>
    </row>
    <row r="489" spans="1:11" x14ac:dyDescent="0.2">
      <c r="A489" s="135"/>
      <c r="H489" s="135"/>
      <c r="I489" s="135"/>
      <c r="J489" s="135"/>
      <c r="K489" s="135"/>
    </row>
    <row r="490" spans="1:11" x14ac:dyDescent="0.2">
      <c r="A490" s="135"/>
      <c r="H490" s="135"/>
      <c r="I490" s="135"/>
      <c r="J490" s="135"/>
      <c r="K490" s="135"/>
    </row>
    <row r="491" spans="1:11" x14ac:dyDescent="0.2">
      <c r="A491" s="135"/>
      <c r="H491" s="135"/>
      <c r="I491" s="135"/>
      <c r="J491" s="135"/>
      <c r="K491" s="135"/>
    </row>
    <row r="492" spans="1:11" x14ac:dyDescent="0.2">
      <c r="A492" s="135"/>
      <c r="H492" s="135"/>
      <c r="I492" s="135"/>
      <c r="J492" s="135"/>
      <c r="K492" s="135"/>
    </row>
    <row r="493" spans="1:11" x14ac:dyDescent="0.2">
      <c r="A493" s="135"/>
      <c r="H493" s="135"/>
      <c r="I493" s="135"/>
      <c r="J493" s="135"/>
      <c r="K493" s="135"/>
    </row>
    <row r="494" spans="1:11" x14ac:dyDescent="0.2">
      <c r="A494" s="135"/>
      <c r="H494" s="135"/>
      <c r="I494" s="135"/>
      <c r="J494" s="135"/>
      <c r="K494" s="135"/>
    </row>
    <row r="495" spans="1:11" x14ac:dyDescent="0.2">
      <c r="A495" s="135"/>
      <c r="H495" s="135"/>
      <c r="I495" s="135"/>
      <c r="J495" s="135"/>
      <c r="K495" s="135"/>
    </row>
    <row r="496" spans="1:11" x14ac:dyDescent="0.2">
      <c r="A496" s="135"/>
      <c r="H496" s="135"/>
      <c r="I496" s="135"/>
      <c r="J496" s="135"/>
      <c r="K496" s="135"/>
    </row>
    <row r="497" spans="1:11" x14ac:dyDescent="0.2">
      <c r="A497" s="135"/>
      <c r="H497" s="135"/>
      <c r="I497" s="135"/>
      <c r="J497" s="135"/>
      <c r="K497" s="135"/>
    </row>
    <row r="498" spans="1:11" x14ac:dyDescent="0.2">
      <c r="A498" s="135"/>
      <c r="H498" s="135"/>
      <c r="I498" s="135"/>
      <c r="J498" s="135"/>
      <c r="K498" s="135"/>
    </row>
    <row r="499" spans="1:11" x14ac:dyDescent="0.2">
      <c r="A499" s="135"/>
      <c r="H499" s="135"/>
      <c r="I499" s="135"/>
      <c r="J499" s="135"/>
      <c r="K499" s="135"/>
    </row>
    <row r="500" spans="1:11" x14ac:dyDescent="0.2">
      <c r="A500" s="135"/>
      <c r="H500" s="135"/>
      <c r="I500" s="135"/>
      <c r="J500" s="135"/>
      <c r="K500" s="135"/>
    </row>
    <row r="501" spans="1:11" x14ac:dyDescent="0.2">
      <c r="A501" s="135"/>
      <c r="H501" s="135"/>
      <c r="I501" s="135"/>
      <c r="J501" s="135"/>
      <c r="K501" s="135"/>
    </row>
    <row r="502" spans="1:11" x14ac:dyDescent="0.2">
      <c r="A502" s="135"/>
      <c r="H502" s="135"/>
      <c r="I502" s="135"/>
      <c r="J502" s="135"/>
      <c r="K502" s="135"/>
    </row>
    <row r="503" spans="1:11" x14ac:dyDescent="0.2">
      <c r="A503" s="135"/>
      <c r="H503" s="135"/>
      <c r="I503" s="135"/>
      <c r="J503" s="135"/>
      <c r="K503" s="135"/>
    </row>
    <row r="504" spans="1:11" x14ac:dyDescent="0.2">
      <c r="A504" s="135"/>
      <c r="H504" s="135"/>
      <c r="I504" s="135"/>
      <c r="J504" s="135"/>
      <c r="K504" s="135"/>
    </row>
    <row r="505" spans="1:11" x14ac:dyDescent="0.2">
      <c r="A505" s="135"/>
      <c r="H505" s="135"/>
      <c r="I505" s="135"/>
      <c r="J505" s="135"/>
      <c r="K505" s="135"/>
    </row>
    <row r="506" spans="1:11" x14ac:dyDescent="0.2">
      <c r="A506" s="135"/>
      <c r="H506" s="135"/>
      <c r="I506" s="135"/>
      <c r="J506" s="135"/>
      <c r="K506" s="135"/>
    </row>
    <row r="507" spans="1:11" x14ac:dyDescent="0.2">
      <c r="A507" s="135"/>
      <c r="H507" s="135"/>
      <c r="I507" s="135"/>
      <c r="J507" s="135"/>
      <c r="K507" s="135"/>
    </row>
    <row r="508" spans="1:11" x14ac:dyDescent="0.2">
      <c r="A508" s="135"/>
      <c r="H508" s="135"/>
      <c r="I508" s="135"/>
      <c r="J508" s="135"/>
      <c r="K508" s="135"/>
    </row>
    <row r="509" spans="1:11" x14ac:dyDescent="0.2">
      <c r="A509" s="135"/>
      <c r="H509" s="135"/>
      <c r="I509" s="135"/>
      <c r="J509" s="135"/>
      <c r="K509" s="135"/>
    </row>
    <row r="510" spans="1:11" x14ac:dyDescent="0.2">
      <c r="A510" s="135"/>
      <c r="H510" s="135"/>
      <c r="I510" s="135"/>
      <c r="J510" s="135"/>
      <c r="K510" s="135"/>
    </row>
    <row r="511" spans="1:11" x14ac:dyDescent="0.2">
      <c r="A511" s="135"/>
      <c r="H511" s="135"/>
      <c r="I511" s="135"/>
      <c r="J511" s="135"/>
      <c r="K511" s="135"/>
    </row>
    <row r="512" spans="1:11" x14ac:dyDescent="0.2">
      <c r="A512" s="135"/>
      <c r="H512" s="135"/>
      <c r="I512" s="135"/>
      <c r="J512" s="135"/>
      <c r="K512" s="135"/>
    </row>
    <row r="513" spans="1:11" x14ac:dyDescent="0.2">
      <c r="A513" s="135"/>
      <c r="H513" s="135"/>
      <c r="I513" s="135"/>
      <c r="J513" s="135"/>
      <c r="K513" s="135"/>
    </row>
    <row r="514" spans="1:11" x14ac:dyDescent="0.2">
      <c r="A514" s="135"/>
      <c r="H514" s="135"/>
      <c r="I514" s="135"/>
      <c r="J514" s="135"/>
      <c r="K514" s="135"/>
    </row>
    <row r="515" spans="1:11" x14ac:dyDescent="0.2">
      <c r="A515" s="135"/>
      <c r="H515" s="135"/>
      <c r="I515" s="135"/>
      <c r="J515" s="135"/>
      <c r="K515" s="135"/>
    </row>
    <row r="516" spans="1:11" x14ac:dyDescent="0.2">
      <c r="A516" s="135"/>
      <c r="H516" s="135"/>
      <c r="I516" s="135"/>
      <c r="J516" s="135"/>
      <c r="K516" s="135"/>
    </row>
    <row r="517" spans="1:11" x14ac:dyDescent="0.2">
      <c r="A517" s="135"/>
      <c r="H517" s="135"/>
      <c r="I517" s="135"/>
      <c r="J517" s="135"/>
      <c r="K517" s="135"/>
    </row>
    <row r="518" spans="1:11" x14ac:dyDescent="0.2">
      <c r="A518" s="135"/>
      <c r="H518" s="135"/>
      <c r="I518" s="135"/>
      <c r="J518" s="135"/>
      <c r="K518" s="135"/>
    </row>
    <row r="519" spans="1:11" x14ac:dyDescent="0.2">
      <c r="A519" s="135"/>
      <c r="H519" s="135"/>
      <c r="I519" s="135"/>
      <c r="J519" s="135"/>
      <c r="K519" s="135"/>
    </row>
    <row r="520" spans="1:11" x14ac:dyDescent="0.2">
      <c r="A520" s="135"/>
      <c r="H520" s="135"/>
      <c r="I520" s="135"/>
      <c r="J520" s="135"/>
      <c r="K520" s="135"/>
    </row>
    <row r="521" spans="1:11" x14ac:dyDescent="0.2">
      <c r="A521" s="135"/>
      <c r="H521" s="135"/>
      <c r="I521" s="135"/>
      <c r="J521" s="135"/>
      <c r="K521" s="135"/>
    </row>
    <row r="522" spans="1:11" x14ac:dyDescent="0.2">
      <c r="A522" s="135"/>
      <c r="H522" s="135"/>
      <c r="I522" s="135"/>
      <c r="J522" s="135"/>
      <c r="K522" s="135"/>
    </row>
    <row r="523" spans="1:11" x14ac:dyDescent="0.2">
      <c r="A523" s="135"/>
      <c r="H523" s="135"/>
      <c r="I523" s="135"/>
      <c r="J523" s="135"/>
      <c r="K523" s="135"/>
    </row>
    <row r="524" spans="1:11" x14ac:dyDescent="0.2">
      <c r="A524" s="135"/>
      <c r="H524" s="135"/>
      <c r="I524" s="135"/>
      <c r="J524" s="135"/>
      <c r="K524" s="135"/>
    </row>
    <row r="525" spans="1:11" x14ac:dyDescent="0.2">
      <c r="A525" s="135"/>
      <c r="H525" s="135"/>
      <c r="I525" s="135"/>
      <c r="J525" s="135"/>
      <c r="K525" s="135"/>
    </row>
    <row r="526" spans="1:11" x14ac:dyDescent="0.2">
      <c r="A526" s="135"/>
      <c r="H526" s="135"/>
      <c r="I526" s="135"/>
      <c r="J526" s="135"/>
      <c r="K526" s="135"/>
    </row>
    <row r="527" spans="1:11" x14ac:dyDescent="0.2">
      <c r="A527" s="135"/>
      <c r="H527" s="135"/>
      <c r="I527" s="135"/>
      <c r="J527" s="135"/>
      <c r="K527" s="135"/>
    </row>
    <row r="528" spans="1:11" x14ac:dyDescent="0.2">
      <c r="A528" s="135"/>
      <c r="H528" s="135"/>
      <c r="I528" s="135"/>
      <c r="J528" s="135"/>
      <c r="K528" s="135"/>
    </row>
    <row r="529" spans="1:11" x14ac:dyDescent="0.2">
      <c r="A529" s="135"/>
      <c r="H529" s="135"/>
      <c r="I529" s="135"/>
      <c r="J529" s="135"/>
      <c r="K529" s="135"/>
    </row>
    <row r="530" spans="1:11" x14ac:dyDescent="0.2">
      <c r="A530" s="135"/>
      <c r="H530" s="135"/>
      <c r="I530" s="135"/>
      <c r="J530" s="135"/>
      <c r="K530" s="135"/>
    </row>
    <row r="531" spans="1:11" x14ac:dyDescent="0.2">
      <c r="A531" s="135"/>
      <c r="H531" s="135"/>
      <c r="I531" s="135"/>
      <c r="J531" s="135"/>
      <c r="K531" s="135"/>
    </row>
    <row r="532" spans="1:11" x14ac:dyDescent="0.2">
      <c r="A532" s="135"/>
      <c r="H532" s="135"/>
      <c r="I532" s="135"/>
      <c r="J532" s="135"/>
      <c r="K532" s="135"/>
    </row>
    <row r="533" spans="1:11" x14ac:dyDescent="0.2">
      <c r="A533" s="135"/>
      <c r="H533" s="135"/>
      <c r="I533" s="135"/>
      <c r="J533" s="135"/>
      <c r="K533" s="135"/>
    </row>
    <row r="534" spans="1:11" x14ac:dyDescent="0.2">
      <c r="A534" s="135"/>
      <c r="H534" s="135"/>
      <c r="I534" s="135"/>
      <c r="J534" s="135"/>
      <c r="K534" s="135"/>
    </row>
    <row r="535" spans="1:11" x14ac:dyDescent="0.2">
      <c r="A535" s="135"/>
      <c r="H535" s="135"/>
      <c r="I535" s="135"/>
      <c r="J535" s="135"/>
      <c r="K535" s="135"/>
    </row>
    <row r="536" spans="1:11" x14ac:dyDescent="0.2">
      <c r="A536" s="135"/>
      <c r="H536" s="135"/>
      <c r="I536" s="135"/>
      <c r="J536" s="135"/>
      <c r="K536" s="135"/>
    </row>
    <row r="537" spans="1:11" x14ac:dyDescent="0.2">
      <c r="A537" s="135"/>
      <c r="H537" s="135"/>
      <c r="I537" s="135"/>
      <c r="J537" s="135"/>
      <c r="K537" s="135"/>
    </row>
    <row r="538" spans="1:11" x14ac:dyDescent="0.2">
      <c r="A538" s="135"/>
      <c r="H538" s="135"/>
      <c r="I538" s="135"/>
      <c r="J538" s="135"/>
      <c r="K538" s="135"/>
    </row>
    <row r="539" spans="1:11" x14ac:dyDescent="0.2">
      <c r="A539" s="135"/>
      <c r="H539" s="135"/>
      <c r="I539" s="135"/>
      <c r="J539" s="135"/>
      <c r="K539" s="135"/>
    </row>
    <row r="540" spans="1:11" x14ac:dyDescent="0.2">
      <c r="A540" s="135"/>
      <c r="H540" s="135"/>
      <c r="I540" s="135"/>
      <c r="J540" s="135"/>
      <c r="K540" s="135"/>
    </row>
    <row r="541" spans="1:11" x14ac:dyDescent="0.2">
      <c r="A541" s="135"/>
      <c r="H541" s="135"/>
      <c r="I541" s="135"/>
      <c r="J541" s="135"/>
      <c r="K541" s="135"/>
    </row>
    <row r="542" spans="1:11" x14ac:dyDescent="0.2">
      <c r="A542" s="135"/>
      <c r="H542" s="135"/>
      <c r="I542" s="135"/>
      <c r="J542" s="135"/>
      <c r="K542" s="135"/>
    </row>
    <row r="543" spans="1:11" x14ac:dyDescent="0.2">
      <c r="A543" s="135"/>
      <c r="H543" s="135"/>
      <c r="I543" s="135"/>
      <c r="J543" s="135"/>
      <c r="K543" s="135"/>
    </row>
    <row r="544" spans="1:11" x14ac:dyDescent="0.2">
      <c r="A544" s="135"/>
      <c r="H544" s="135"/>
      <c r="I544" s="135"/>
      <c r="J544" s="135"/>
      <c r="K544" s="135"/>
    </row>
    <row r="545" spans="1:11" x14ac:dyDescent="0.2">
      <c r="A545" s="135"/>
      <c r="H545" s="135"/>
      <c r="I545" s="135"/>
      <c r="J545" s="135"/>
      <c r="K545" s="135"/>
    </row>
    <row r="546" spans="1:11" x14ac:dyDescent="0.2">
      <c r="A546" s="135"/>
      <c r="H546" s="135"/>
      <c r="I546" s="135"/>
      <c r="J546" s="135"/>
      <c r="K546" s="135"/>
    </row>
    <row r="547" spans="1:11" x14ac:dyDescent="0.2">
      <c r="A547" s="135"/>
      <c r="H547" s="135"/>
      <c r="I547" s="135"/>
      <c r="J547" s="135"/>
      <c r="K547" s="135"/>
    </row>
    <row r="548" spans="1:11" x14ac:dyDescent="0.2">
      <c r="A548" s="135"/>
      <c r="H548" s="135"/>
      <c r="I548" s="135"/>
      <c r="J548" s="135"/>
      <c r="K548" s="135"/>
    </row>
    <row r="549" spans="1:11" x14ac:dyDescent="0.2">
      <c r="A549" s="135"/>
      <c r="H549" s="135"/>
      <c r="I549" s="135"/>
      <c r="J549" s="135"/>
      <c r="K549" s="135"/>
    </row>
    <row r="550" spans="1:11" x14ac:dyDescent="0.2">
      <c r="A550" s="135"/>
      <c r="H550" s="135"/>
      <c r="I550" s="135"/>
      <c r="J550" s="135"/>
      <c r="K550" s="135"/>
    </row>
    <row r="551" spans="1:11" x14ac:dyDescent="0.2">
      <c r="A551" s="135"/>
      <c r="H551" s="135"/>
      <c r="I551" s="135"/>
      <c r="J551" s="135"/>
      <c r="K551" s="135"/>
    </row>
    <row r="552" spans="1:11" x14ac:dyDescent="0.2">
      <c r="A552" s="135"/>
      <c r="H552" s="135"/>
      <c r="I552" s="135"/>
      <c r="J552" s="135"/>
      <c r="K552" s="135"/>
    </row>
    <row r="553" spans="1:11" x14ac:dyDescent="0.2">
      <c r="A553" s="135"/>
      <c r="H553" s="135"/>
      <c r="I553" s="135"/>
      <c r="J553" s="135"/>
      <c r="K553" s="135"/>
    </row>
    <row r="554" spans="1:11" x14ac:dyDescent="0.2">
      <c r="A554" s="135"/>
      <c r="H554" s="135"/>
      <c r="I554" s="135"/>
      <c r="J554" s="135"/>
      <c r="K554" s="135"/>
    </row>
    <row r="555" spans="1:11" x14ac:dyDescent="0.2">
      <c r="A555" s="135"/>
      <c r="H555" s="135"/>
      <c r="I555" s="135"/>
      <c r="J555" s="135"/>
      <c r="K555" s="135"/>
    </row>
    <row r="556" spans="1:11" x14ac:dyDescent="0.2">
      <c r="A556" s="135"/>
      <c r="H556" s="135"/>
      <c r="I556" s="135"/>
      <c r="J556" s="135"/>
      <c r="K556" s="135"/>
    </row>
    <row r="557" spans="1:11" x14ac:dyDescent="0.2">
      <c r="A557" s="135"/>
      <c r="H557" s="135"/>
      <c r="I557" s="135"/>
      <c r="J557" s="135"/>
      <c r="K557" s="135"/>
    </row>
    <row r="558" spans="1:11" x14ac:dyDescent="0.2">
      <c r="A558" s="135"/>
      <c r="H558" s="135"/>
      <c r="I558" s="135"/>
      <c r="J558" s="135"/>
      <c r="K558" s="135"/>
    </row>
    <row r="559" spans="1:11" x14ac:dyDescent="0.2">
      <c r="A559" s="135"/>
      <c r="H559" s="135"/>
      <c r="I559" s="135"/>
      <c r="J559" s="135"/>
      <c r="K559" s="135"/>
    </row>
    <row r="560" spans="1:11" x14ac:dyDescent="0.2">
      <c r="A560" s="135"/>
      <c r="H560" s="135"/>
      <c r="I560" s="135"/>
      <c r="J560" s="135"/>
      <c r="K560" s="135"/>
    </row>
    <row r="561" spans="1:11" x14ac:dyDescent="0.2">
      <c r="A561" s="135"/>
      <c r="H561" s="135"/>
      <c r="I561" s="135"/>
      <c r="J561" s="135"/>
      <c r="K561" s="135"/>
    </row>
    <row r="562" spans="1:11" x14ac:dyDescent="0.2">
      <c r="A562" s="135"/>
      <c r="H562" s="135"/>
      <c r="I562" s="135"/>
      <c r="J562" s="135"/>
      <c r="K562" s="135"/>
    </row>
    <row r="563" spans="1:11" x14ac:dyDescent="0.2">
      <c r="A563" s="135"/>
      <c r="H563" s="135"/>
      <c r="I563" s="135"/>
      <c r="J563" s="135"/>
      <c r="K563" s="135"/>
    </row>
    <row r="564" spans="1:11" x14ac:dyDescent="0.2">
      <c r="A564" s="135"/>
      <c r="H564" s="135"/>
      <c r="I564" s="135"/>
      <c r="J564" s="135"/>
      <c r="K564" s="135"/>
    </row>
    <row r="565" spans="1:11" x14ac:dyDescent="0.2">
      <c r="A565" s="135"/>
      <c r="H565" s="135"/>
      <c r="I565" s="135"/>
      <c r="J565" s="135"/>
      <c r="K565" s="135"/>
    </row>
    <row r="566" spans="1:11" x14ac:dyDescent="0.2">
      <c r="A566" s="135"/>
      <c r="H566" s="135"/>
      <c r="I566" s="135"/>
      <c r="J566" s="135"/>
      <c r="K566" s="135"/>
    </row>
    <row r="567" spans="1:11" x14ac:dyDescent="0.2">
      <c r="A567" s="135"/>
      <c r="H567" s="135"/>
      <c r="I567" s="135"/>
      <c r="J567" s="135"/>
      <c r="K567" s="135"/>
    </row>
    <row r="568" spans="1:11" x14ac:dyDescent="0.2">
      <c r="A568" s="135"/>
      <c r="H568" s="135"/>
      <c r="I568" s="135"/>
      <c r="J568" s="135"/>
      <c r="K568" s="135"/>
    </row>
    <row r="569" spans="1:11" x14ac:dyDescent="0.2">
      <c r="A569" s="135"/>
      <c r="H569" s="135"/>
      <c r="I569" s="135"/>
      <c r="J569" s="135"/>
      <c r="K569" s="135"/>
    </row>
    <row r="570" spans="1:11" x14ac:dyDescent="0.2">
      <c r="A570" s="135"/>
      <c r="H570" s="135"/>
      <c r="I570" s="135"/>
      <c r="J570" s="135"/>
      <c r="K570" s="135"/>
    </row>
    <row r="571" spans="1:11" x14ac:dyDescent="0.2">
      <c r="A571" s="135"/>
      <c r="H571" s="135"/>
      <c r="I571" s="135"/>
      <c r="J571" s="135"/>
      <c r="K571" s="135"/>
    </row>
    <row r="572" spans="1:11" x14ac:dyDescent="0.2">
      <c r="A572" s="135"/>
      <c r="H572" s="135"/>
      <c r="I572" s="135"/>
      <c r="J572" s="135"/>
      <c r="K572" s="135"/>
    </row>
    <row r="573" spans="1:11" x14ac:dyDescent="0.2">
      <c r="A573" s="135"/>
      <c r="H573" s="135"/>
      <c r="I573" s="135"/>
      <c r="J573" s="135"/>
      <c r="K573" s="135"/>
    </row>
    <row r="574" spans="1:11" x14ac:dyDescent="0.2">
      <c r="A574" s="135"/>
      <c r="H574" s="135"/>
      <c r="I574" s="135"/>
      <c r="J574" s="135"/>
      <c r="K574" s="135"/>
    </row>
    <row r="575" spans="1:11" x14ac:dyDescent="0.2">
      <c r="A575" s="135"/>
      <c r="H575" s="135"/>
      <c r="I575" s="135"/>
      <c r="J575" s="135"/>
      <c r="K575" s="135"/>
    </row>
    <row r="576" spans="1:11" x14ac:dyDescent="0.2">
      <c r="A576" s="135"/>
      <c r="H576" s="135"/>
      <c r="I576" s="135"/>
      <c r="J576" s="135"/>
      <c r="K576" s="135"/>
    </row>
    <row r="577" spans="1:11" x14ac:dyDescent="0.2">
      <c r="A577" s="135"/>
      <c r="H577" s="135"/>
      <c r="I577" s="135"/>
      <c r="J577" s="135"/>
      <c r="K577" s="135"/>
    </row>
    <row r="578" spans="1:11" x14ac:dyDescent="0.2">
      <c r="A578" s="135"/>
      <c r="H578" s="135"/>
      <c r="I578" s="135"/>
      <c r="J578" s="135"/>
      <c r="K578" s="135"/>
    </row>
    <row r="579" spans="1:11" x14ac:dyDescent="0.2">
      <c r="A579" s="135"/>
      <c r="H579" s="135"/>
      <c r="I579" s="135"/>
      <c r="J579" s="135"/>
      <c r="K579" s="135"/>
    </row>
    <row r="580" spans="1:11" x14ac:dyDescent="0.2">
      <c r="A580" s="135"/>
      <c r="H580" s="135"/>
      <c r="I580" s="135"/>
      <c r="J580" s="135"/>
      <c r="K580" s="135"/>
    </row>
    <row r="581" spans="1:11" x14ac:dyDescent="0.2">
      <c r="A581" s="135"/>
      <c r="H581" s="135"/>
      <c r="I581" s="135"/>
      <c r="J581" s="135"/>
      <c r="K581" s="135"/>
    </row>
    <row r="582" spans="1:11" x14ac:dyDescent="0.2">
      <c r="A582" s="135"/>
      <c r="H582" s="135"/>
      <c r="I582" s="135"/>
      <c r="J582" s="135"/>
      <c r="K582" s="135"/>
    </row>
    <row r="583" spans="1:11" x14ac:dyDescent="0.2">
      <c r="A583" s="135"/>
      <c r="H583" s="135"/>
      <c r="I583" s="135"/>
      <c r="J583" s="135"/>
      <c r="K583" s="135"/>
    </row>
    <row r="584" spans="1:11" x14ac:dyDescent="0.2">
      <c r="A584" s="135"/>
      <c r="H584" s="135"/>
      <c r="I584" s="135"/>
      <c r="J584" s="135"/>
      <c r="K584" s="135"/>
    </row>
    <row r="585" spans="1:11" x14ac:dyDescent="0.2">
      <c r="A585" s="135"/>
      <c r="H585" s="135"/>
      <c r="I585" s="135"/>
      <c r="J585" s="135"/>
      <c r="K585" s="135"/>
    </row>
    <row r="586" spans="1:11" x14ac:dyDescent="0.2">
      <c r="A586" s="135"/>
      <c r="H586" s="135"/>
      <c r="I586" s="135"/>
      <c r="J586" s="135"/>
      <c r="K586" s="135"/>
    </row>
    <row r="587" spans="1:11" x14ac:dyDescent="0.2">
      <c r="A587" s="135"/>
      <c r="H587" s="135"/>
      <c r="I587" s="135"/>
      <c r="J587" s="135"/>
      <c r="K587" s="135"/>
    </row>
    <row r="588" spans="1:11" x14ac:dyDescent="0.2">
      <c r="A588" s="135"/>
      <c r="H588" s="135"/>
      <c r="I588" s="135"/>
      <c r="J588" s="135"/>
      <c r="K588" s="135"/>
    </row>
    <row r="589" spans="1:11" x14ac:dyDescent="0.2">
      <c r="A589" s="135"/>
      <c r="H589" s="135"/>
      <c r="I589" s="135"/>
      <c r="J589" s="135"/>
      <c r="K589" s="135"/>
    </row>
    <row r="590" spans="1:11" x14ac:dyDescent="0.2">
      <c r="A590" s="135"/>
      <c r="H590" s="135"/>
      <c r="I590" s="135"/>
      <c r="J590" s="135"/>
      <c r="K590" s="135"/>
    </row>
    <row r="591" spans="1:11" x14ac:dyDescent="0.2">
      <c r="A591" s="135"/>
      <c r="H591" s="135"/>
      <c r="I591" s="135"/>
      <c r="J591" s="135"/>
      <c r="K591" s="135"/>
    </row>
    <row r="592" spans="1:11" x14ac:dyDescent="0.2">
      <c r="A592" s="135"/>
      <c r="H592" s="135"/>
      <c r="I592" s="135"/>
      <c r="J592" s="135"/>
      <c r="K592" s="135"/>
    </row>
    <row r="593" spans="1:11" x14ac:dyDescent="0.2">
      <c r="A593" s="135"/>
      <c r="H593" s="135"/>
      <c r="I593" s="135"/>
      <c r="J593" s="135"/>
      <c r="K593" s="135"/>
    </row>
    <row r="594" spans="1:11" x14ac:dyDescent="0.2">
      <c r="A594" s="135"/>
      <c r="H594" s="135"/>
      <c r="I594" s="135"/>
      <c r="J594" s="135"/>
      <c r="K594" s="135"/>
    </row>
    <row r="595" spans="1:11" x14ac:dyDescent="0.2">
      <c r="A595" s="135"/>
      <c r="H595" s="135"/>
      <c r="I595" s="135"/>
      <c r="J595" s="135"/>
      <c r="K595" s="135"/>
    </row>
    <row r="596" spans="1:11" x14ac:dyDescent="0.2">
      <c r="A596" s="135"/>
      <c r="H596" s="135"/>
      <c r="I596" s="135"/>
      <c r="J596" s="135"/>
      <c r="K596" s="135"/>
    </row>
    <row r="597" spans="1:11" x14ac:dyDescent="0.2">
      <c r="A597" s="135"/>
      <c r="H597" s="135"/>
      <c r="I597" s="135"/>
      <c r="J597" s="135"/>
      <c r="K597" s="135"/>
    </row>
    <row r="598" spans="1:11" x14ac:dyDescent="0.2">
      <c r="A598" s="135"/>
      <c r="H598" s="135"/>
      <c r="I598" s="135"/>
      <c r="J598" s="135"/>
      <c r="K598" s="135"/>
    </row>
    <row r="599" spans="1:11" x14ac:dyDescent="0.2">
      <c r="A599" s="135"/>
      <c r="H599" s="135"/>
      <c r="I599" s="135"/>
      <c r="J599" s="135"/>
      <c r="K599" s="135"/>
    </row>
    <row r="600" spans="1:11" x14ac:dyDescent="0.2">
      <c r="A600" s="135"/>
      <c r="H600" s="135"/>
      <c r="I600" s="135"/>
      <c r="J600" s="135"/>
      <c r="K600" s="135"/>
    </row>
    <row r="601" spans="1:11" x14ac:dyDescent="0.2">
      <c r="A601" s="135"/>
      <c r="H601" s="135"/>
      <c r="I601" s="135"/>
      <c r="J601" s="135"/>
      <c r="K601" s="135"/>
    </row>
    <row r="602" spans="1:11" x14ac:dyDescent="0.2">
      <c r="A602" s="135"/>
      <c r="H602" s="135"/>
      <c r="I602" s="135"/>
      <c r="J602" s="135"/>
      <c r="K602" s="135"/>
    </row>
    <row r="603" spans="1:11" x14ac:dyDescent="0.2">
      <c r="A603" s="135"/>
      <c r="H603" s="135"/>
      <c r="I603" s="135"/>
      <c r="J603" s="135"/>
      <c r="K603" s="135"/>
    </row>
    <row r="604" spans="1:11" x14ac:dyDescent="0.2">
      <c r="A604" s="135"/>
      <c r="H604" s="135"/>
      <c r="I604" s="135"/>
      <c r="J604" s="135"/>
      <c r="K604" s="135"/>
    </row>
    <row r="605" spans="1:11" x14ac:dyDescent="0.2">
      <c r="A605" s="135"/>
      <c r="H605" s="135"/>
      <c r="I605" s="135"/>
      <c r="J605" s="135"/>
      <c r="K605" s="135"/>
    </row>
    <row r="606" spans="1:11" x14ac:dyDescent="0.2">
      <c r="A606" s="135"/>
      <c r="H606" s="135"/>
      <c r="I606" s="135"/>
      <c r="J606" s="135"/>
      <c r="K606" s="135"/>
    </row>
    <row r="607" spans="1:11" x14ac:dyDescent="0.2">
      <c r="A607" s="135"/>
      <c r="H607" s="135"/>
      <c r="I607" s="135"/>
      <c r="J607" s="135"/>
      <c r="K607" s="135"/>
    </row>
    <row r="608" spans="1:11" x14ac:dyDescent="0.2">
      <c r="A608" s="135"/>
      <c r="H608" s="135"/>
      <c r="I608" s="135"/>
      <c r="J608" s="135"/>
      <c r="K608" s="135"/>
    </row>
    <row r="609" spans="1:11" x14ac:dyDescent="0.2">
      <c r="A609" s="135"/>
      <c r="H609" s="135"/>
      <c r="I609" s="135"/>
      <c r="J609" s="135"/>
      <c r="K609" s="135"/>
    </row>
    <row r="610" spans="1:11" x14ac:dyDescent="0.2">
      <c r="A610" s="135"/>
      <c r="H610" s="135"/>
      <c r="I610" s="135"/>
      <c r="J610" s="135"/>
      <c r="K610" s="135"/>
    </row>
    <row r="611" spans="1:11" x14ac:dyDescent="0.2">
      <c r="A611" s="135"/>
      <c r="H611" s="135"/>
      <c r="I611" s="135"/>
      <c r="J611" s="135"/>
      <c r="K611" s="135"/>
    </row>
    <row r="612" spans="1:11" x14ac:dyDescent="0.2">
      <c r="A612" s="135"/>
      <c r="H612" s="135"/>
      <c r="I612" s="135"/>
      <c r="J612" s="135"/>
      <c r="K612" s="135"/>
    </row>
    <row r="613" spans="1:11" x14ac:dyDescent="0.2">
      <c r="A613" s="135"/>
      <c r="H613" s="135"/>
      <c r="I613" s="135"/>
      <c r="J613" s="135"/>
      <c r="K613" s="135"/>
    </row>
    <row r="614" spans="1:11" x14ac:dyDescent="0.2">
      <c r="A614" s="135"/>
      <c r="H614" s="135"/>
      <c r="I614" s="135"/>
      <c r="J614" s="135"/>
      <c r="K614" s="135"/>
    </row>
    <row r="615" spans="1:11" x14ac:dyDescent="0.2">
      <c r="A615" s="135"/>
      <c r="H615" s="135"/>
      <c r="I615" s="135"/>
      <c r="J615" s="135"/>
      <c r="K615" s="135"/>
    </row>
    <row r="616" spans="1:11" x14ac:dyDescent="0.2">
      <c r="A616" s="135"/>
      <c r="H616" s="135"/>
      <c r="I616" s="135"/>
      <c r="J616" s="135"/>
      <c r="K616" s="135"/>
    </row>
    <row r="617" spans="1:11" x14ac:dyDescent="0.2">
      <c r="A617" s="135"/>
      <c r="H617" s="135"/>
      <c r="I617" s="135"/>
      <c r="J617" s="135"/>
      <c r="K617" s="135"/>
    </row>
    <row r="618" spans="1:11" x14ac:dyDescent="0.2">
      <c r="A618" s="135"/>
      <c r="H618" s="135"/>
      <c r="I618" s="135"/>
      <c r="J618" s="135"/>
      <c r="K618" s="135"/>
    </row>
    <row r="619" spans="1:11" x14ac:dyDescent="0.2">
      <c r="A619" s="135"/>
      <c r="H619" s="135"/>
      <c r="I619" s="135"/>
      <c r="J619" s="135"/>
      <c r="K619" s="135"/>
    </row>
    <row r="620" spans="1:11" x14ac:dyDescent="0.2">
      <c r="A620" s="135"/>
      <c r="H620" s="135"/>
      <c r="I620" s="135"/>
      <c r="J620" s="135"/>
      <c r="K620" s="135"/>
    </row>
    <row r="621" spans="1:11" x14ac:dyDescent="0.2">
      <c r="A621" s="135"/>
      <c r="H621" s="135"/>
      <c r="I621" s="135"/>
      <c r="J621" s="135"/>
      <c r="K621" s="135"/>
    </row>
    <row r="622" spans="1:11" x14ac:dyDescent="0.2">
      <c r="A622" s="135"/>
      <c r="H622" s="135"/>
      <c r="I622" s="135"/>
      <c r="J622" s="135"/>
      <c r="K622" s="135"/>
    </row>
    <row r="623" spans="1:11" x14ac:dyDescent="0.2">
      <c r="A623" s="135"/>
      <c r="H623" s="135"/>
      <c r="I623" s="135"/>
      <c r="J623" s="135"/>
      <c r="K623" s="135"/>
    </row>
    <row r="624" spans="1:11" x14ac:dyDescent="0.2">
      <c r="A624" s="135"/>
      <c r="H624" s="135"/>
      <c r="I624" s="135"/>
      <c r="J624" s="135"/>
      <c r="K624" s="135"/>
    </row>
    <row r="625" spans="1:11" x14ac:dyDescent="0.2">
      <c r="A625" s="135"/>
      <c r="H625" s="135"/>
      <c r="I625" s="135"/>
      <c r="J625" s="135"/>
      <c r="K625" s="135"/>
    </row>
    <row r="626" spans="1:11" x14ac:dyDescent="0.2">
      <c r="A626" s="135"/>
      <c r="H626" s="135"/>
      <c r="I626" s="135"/>
      <c r="J626" s="135"/>
      <c r="K626" s="135"/>
    </row>
    <row r="627" spans="1:11" x14ac:dyDescent="0.2">
      <c r="A627" s="135"/>
      <c r="H627" s="135"/>
      <c r="I627" s="135"/>
      <c r="J627" s="135"/>
      <c r="K627" s="135"/>
    </row>
    <row r="628" spans="1:11" x14ac:dyDescent="0.2">
      <c r="A628" s="135"/>
      <c r="H628" s="135"/>
      <c r="I628" s="135"/>
      <c r="J628" s="135"/>
      <c r="K628" s="135"/>
    </row>
    <row r="629" spans="1:11" x14ac:dyDescent="0.2">
      <c r="A629" s="135"/>
      <c r="H629" s="135"/>
      <c r="I629" s="135"/>
      <c r="J629" s="135"/>
      <c r="K629" s="135"/>
    </row>
    <row r="630" spans="1:11" x14ac:dyDescent="0.2">
      <c r="A630" s="135"/>
      <c r="H630" s="135"/>
      <c r="I630" s="135"/>
      <c r="J630" s="135"/>
      <c r="K630" s="135"/>
    </row>
    <row r="631" spans="1:11" x14ac:dyDescent="0.2">
      <c r="A631" s="135"/>
      <c r="H631" s="135"/>
      <c r="I631" s="135"/>
      <c r="J631" s="135"/>
      <c r="K631" s="135"/>
    </row>
    <row r="632" spans="1:11" x14ac:dyDescent="0.2">
      <c r="A632" s="135"/>
      <c r="H632" s="135"/>
      <c r="I632" s="135"/>
      <c r="J632" s="135"/>
      <c r="K632" s="135"/>
    </row>
    <row r="633" spans="1:11" x14ac:dyDescent="0.2">
      <c r="A633" s="135"/>
      <c r="H633" s="135"/>
      <c r="I633" s="135"/>
      <c r="J633" s="135"/>
      <c r="K633" s="135"/>
    </row>
    <row r="634" spans="1:11" x14ac:dyDescent="0.2">
      <c r="A634" s="135"/>
      <c r="H634" s="135"/>
      <c r="I634" s="135"/>
      <c r="J634" s="135"/>
      <c r="K634" s="135"/>
    </row>
    <row r="635" spans="1:11" x14ac:dyDescent="0.2">
      <c r="A635" s="135"/>
      <c r="H635" s="135"/>
      <c r="I635" s="135"/>
      <c r="J635" s="135"/>
      <c r="K635" s="135"/>
    </row>
    <row r="636" spans="1:11" x14ac:dyDescent="0.2">
      <c r="A636" s="135"/>
      <c r="H636" s="135"/>
      <c r="I636" s="135"/>
      <c r="J636" s="135"/>
      <c r="K636" s="135"/>
    </row>
    <row r="637" spans="1:11" x14ac:dyDescent="0.2">
      <c r="A637" s="135"/>
      <c r="H637" s="135"/>
      <c r="I637" s="135"/>
      <c r="J637" s="135"/>
      <c r="K637" s="135"/>
    </row>
    <row r="638" spans="1:11" x14ac:dyDescent="0.2">
      <c r="A638" s="135"/>
      <c r="H638" s="135"/>
      <c r="I638" s="135"/>
      <c r="J638" s="135"/>
      <c r="K638" s="135"/>
    </row>
    <row r="639" spans="1:11" x14ac:dyDescent="0.2">
      <c r="A639" s="135"/>
      <c r="H639" s="135"/>
      <c r="I639" s="135"/>
      <c r="J639" s="135"/>
      <c r="K639" s="135"/>
    </row>
    <row r="640" spans="1:11" x14ac:dyDescent="0.2">
      <c r="A640" s="135"/>
      <c r="H640" s="135"/>
      <c r="I640" s="135"/>
      <c r="J640" s="135"/>
      <c r="K640" s="135"/>
    </row>
    <row r="641" spans="1:11" x14ac:dyDescent="0.2">
      <c r="A641" s="135"/>
      <c r="H641" s="135"/>
      <c r="I641" s="135"/>
      <c r="J641" s="135"/>
      <c r="K641" s="135"/>
    </row>
    <row r="642" spans="1:11" x14ac:dyDescent="0.2">
      <c r="A642" s="135"/>
      <c r="H642" s="135"/>
      <c r="I642" s="135"/>
      <c r="J642" s="135"/>
      <c r="K642" s="135"/>
    </row>
    <row r="643" spans="1:11" x14ac:dyDescent="0.2">
      <c r="A643" s="135"/>
      <c r="H643" s="135"/>
      <c r="I643" s="135"/>
      <c r="J643" s="135"/>
      <c r="K643" s="135"/>
    </row>
    <row r="644" spans="1:11" x14ac:dyDescent="0.2">
      <c r="A644" s="135"/>
      <c r="H644" s="135"/>
      <c r="I644" s="135"/>
      <c r="J644" s="135"/>
      <c r="K644" s="135"/>
    </row>
    <row r="645" spans="1:11" x14ac:dyDescent="0.2">
      <c r="A645" s="135"/>
      <c r="H645" s="135"/>
      <c r="I645" s="135"/>
      <c r="J645" s="135"/>
      <c r="K645" s="135"/>
    </row>
    <row r="646" spans="1:11" x14ac:dyDescent="0.2">
      <c r="A646" s="135"/>
      <c r="H646" s="135"/>
      <c r="I646" s="135"/>
      <c r="J646" s="135"/>
      <c r="K646" s="135"/>
    </row>
    <row r="647" spans="1:11" x14ac:dyDescent="0.2">
      <c r="A647" s="135"/>
      <c r="H647" s="135"/>
      <c r="I647" s="135"/>
      <c r="J647" s="135"/>
      <c r="K647" s="135"/>
    </row>
    <row r="648" spans="1:11" x14ac:dyDescent="0.2">
      <c r="A648" s="135"/>
      <c r="H648" s="135"/>
      <c r="I648" s="135"/>
      <c r="J648" s="135"/>
      <c r="K648" s="135"/>
    </row>
    <row r="649" spans="1:11" x14ac:dyDescent="0.2">
      <c r="A649" s="135"/>
      <c r="H649" s="135"/>
      <c r="I649" s="135"/>
      <c r="J649" s="135"/>
      <c r="K649" s="135"/>
    </row>
    <row r="650" spans="1:11" x14ac:dyDescent="0.2">
      <c r="A650" s="135"/>
      <c r="H650" s="135"/>
      <c r="I650" s="135"/>
      <c r="J650" s="135"/>
      <c r="K650" s="135"/>
    </row>
    <row r="651" spans="1:11" x14ac:dyDescent="0.2">
      <c r="A651" s="135"/>
      <c r="H651" s="135"/>
      <c r="I651" s="135"/>
      <c r="J651" s="135"/>
      <c r="K651" s="135"/>
    </row>
    <row r="652" spans="1:11" x14ac:dyDescent="0.2">
      <c r="A652" s="135"/>
      <c r="H652" s="135"/>
      <c r="I652" s="135"/>
      <c r="J652" s="135"/>
      <c r="K652" s="135"/>
    </row>
    <row r="653" spans="1:11" x14ac:dyDescent="0.2">
      <c r="A653" s="135"/>
      <c r="H653" s="135"/>
      <c r="I653" s="135"/>
      <c r="J653" s="135"/>
      <c r="K653" s="135"/>
    </row>
    <row r="654" spans="1:11" x14ac:dyDescent="0.2">
      <c r="A654" s="135"/>
      <c r="H654" s="135"/>
      <c r="I654" s="135"/>
      <c r="J654" s="135"/>
      <c r="K654" s="135"/>
    </row>
    <row r="655" spans="1:11" x14ac:dyDescent="0.2">
      <c r="A655" s="135"/>
      <c r="H655" s="135"/>
      <c r="I655" s="135"/>
      <c r="J655" s="135"/>
      <c r="K655" s="135"/>
    </row>
    <row r="656" spans="1:11" x14ac:dyDescent="0.2">
      <c r="A656" s="135"/>
      <c r="H656" s="135"/>
      <c r="I656" s="135"/>
      <c r="J656" s="135"/>
      <c r="K656" s="135"/>
    </row>
    <row r="657" spans="1:11" x14ac:dyDescent="0.2">
      <c r="A657" s="135"/>
      <c r="H657" s="135"/>
      <c r="I657" s="135"/>
      <c r="J657" s="135"/>
      <c r="K657" s="135"/>
    </row>
    <row r="658" spans="1:11" x14ac:dyDescent="0.2">
      <c r="A658" s="135"/>
      <c r="H658" s="135"/>
      <c r="I658" s="135"/>
      <c r="J658" s="135"/>
      <c r="K658" s="135"/>
    </row>
    <row r="659" spans="1:11" x14ac:dyDescent="0.2">
      <c r="A659" s="135"/>
      <c r="H659" s="135"/>
      <c r="I659" s="135"/>
      <c r="J659" s="135"/>
      <c r="K659" s="135"/>
    </row>
    <row r="660" spans="1:11" x14ac:dyDescent="0.2">
      <c r="A660" s="135"/>
      <c r="H660" s="135"/>
      <c r="I660" s="135"/>
      <c r="J660" s="135"/>
      <c r="K660" s="135"/>
    </row>
    <row r="661" spans="1:11" x14ac:dyDescent="0.2">
      <c r="A661" s="135"/>
      <c r="H661" s="135"/>
      <c r="I661" s="135"/>
      <c r="J661" s="135"/>
      <c r="K661" s="135"/>
    </row>
    <row r="662" spans="1:11" x14ac:dyDescent="0.2">
      <c r="A662" s="135"/>
      <c r="H662" s="135"/>
      <c r="I662" s="135"/>
      <c r="J662" s="135"/>
      <c r="K662" s="135"/>
    </row>
    <row r="663" spans="1:11" x14ac:dyDescent="0.2">
      <c r="A663" s="135"/>
      <c r="H663" s="135"/>
      <c r="I663" s="135"/>
      <c r="J663" s="135"/>
      <c r="K663" s="135"/>
    </row>
    <row r="664" spans="1:11" x14ac:dyDescent="0.2">
      <c r="A664" s="135"/>
      <c r="H664" s="135"/>
      <c r="I664" s="135"/>
      <c r="J664" s="135"/>
      <c r="K664" s="135"/>
    </row>
    <row r="665" spans="1:11" x14ac:dyDescent="0.2">
      <c r="A665" s="135"/>
      <c r="H665" s="135"/>
      <c r="I665" s="135"/>
      <c r="J665" s="135"/>
      <c r="K665" s="135"/>
    </row>
    <row r="666" spans="1:11" x14ac:dyDescent="0.2">
      <c r="A666" s="135"/>
      <c r="H666" s="135"/>
      <c r="I666" s="135"/>
      <c r="J666" s="135"/>
      <c r="K666" s="135"/>
    </row>
    <row r="667" spans="1:11" x14ac:dyDescent="0.2">
      <c r="A667" s="135"/>
      <c r="H667" s="135"/>
      <c r="I667" s="135"/>
      <c r="J667" s="135"/>
      <c r="K667" s="135"/>
    </row>
    <row r="668" spans="1:11" x14ac:dyDescent="0.2">
      <c r="A668" s="135"/>
      <c r="H668" s="135"/>
      <c r="I668" s="135"/>
      <c r="J668" s="135"/>
      <c r="K668" s="135"/>
    </row>
    <row r="669" spans="1:11" x14ac:dyDescent="0.2">
      <c r="A669" s="135"/>
      <c r="H669" s="135"/>
      <c r="I669" s="135"/>
      <c r="J669" s="135"/>
      <c r="K669" s="135"/>
    </row>
    <row r="670" spans="1:11" x14ac:dyDescent="0.2">
      <c r="A670" s="135"/>
      <c r="H670" s="135"/>
      <c r="I670" s="135"/>
      <c r="J670" s="135"/>
      <c r="K670" s="135"/>
    </row>
    <row r="671" spans="1:11" x14ac:dyDescent="0.2">
      <c r="A671" s="135"/>
      <c r="H671" s="135"/>
      <c r="I671" s="135"/>
      <c r="J671" s="135"/>
      <c r="K671" s="135"/>
    </row>
    <row r="672" spans="1:11" x14ac:dyDescent="0.2">
      <c r="A672" s="135"/>
      <c r="H672" s="135"/>
      <c r="I672" s="135"/>
      <c r="J672" s="135"/>
      <c r="K672" s="135"/>
    </row>
    <row r="673" spans="1:11" x14ac:dyDescent="0.2">
      <c r="A673" s="135"/>
      <c r="H673" s="135"/>
      <c r="I673" s="135"/>
      <c r="J673" s="135"/>
      <c r="K673" s="135"/>
    </row>
    <row r="674" spans="1:11" x14ac:dyDescent="0.2">
      <c r="A674" s="135"/>
      <c r="H674" s="135"/>
      <c r="I674" s="135"/>
      <c r="J674" s="135"/>
      <c r="K674" s="135"/>
    </row>
    <row r="675" spans="1:11" x14ac:dyDescent="0.2">
      <c r="A675" s="135"/>
      <c r="H675" s="135"/>
      <c r="I675" s="135"/>
      <c r="J675" s="135"/>
      <c r="K675" s="135"/>
    </row>
    <row r="676" spans="1:11" x14ac:dyDescent="0.2">
      <c r="A676" s="135"/>
      <c r="H676" s="135"/>
      <c r="I676" s="135"/>
      <c r="J676" s="135"/>
      <c r="K676" s="135"/>
    </row>
    <row r="677" spans="1:11" x14ac:dyDescent="0.2">
      <c r="A677" s="135"/>
      <c r="H677" s="135"/>
      <c r="I677" s="135"/>
      <c r="J677" s="135"/>
      <c r="K677" s="135"/>
    </row>
    <row r="678" spans="1:11" x14ac:dyDescent="0.2">
      <c r="A678" s="135"/>
      <c r="H678" s="135"/>
      <c r="I678" s="135"/>
      <c r="J678" s="135"/>
      <c r="K678" s="135"/>
    </row>
    <row r="679" spans="1:11" x14ac:dyDescent="0.2">
      <c r="A679" s="135"/>
      <c r="H679" s="135"/>
      <c r="I679" s="135"/>
      <c r="J679" s="135"/>
      <c r="K679" s="135"/>
    </row>
    <row r="680" spans="1:11" x14ac:dyDescent="0.2">
      <c r="A680" s="135"/>
      <c r="H680" s="135"/>
      <c r="I680" s="135"/>
      <c r="J680" s="135"/>
      <c r="K680" s="135"/>
    </row>
    <row r="681" spans="1:11" x14ac:dyDescent="0.2">
      <c r="A681" s="135"/>
      <c r="H681" s="135"/>
      <c r="I681" s="135"/>
      <c r="J681" s="135"/>
      <c r="K681" s="135"/>
    </row>
    <row r="682" spans="1:11" x14ac:dyDescent="0.2">
      <c r="A682" s="135"/>
      <c r="H682" s="135"/>
      <c r="I682" s="135"/>
      <c r="J682" s="135"/>
      <c r="K682" s="135"/>
    </row>
    <row r="683" spans="1:11" x14ac:dyDescent="0.2">
      <c r="A683" s="135"/>
      <c r="H683" s="135"/>
      <c r="I683" s="135"/>
      <c r="J683" s="135"/>
      <c r="K683" s="135"/>
    </row>
    <row r="684" spans="1:11" x14ac:dyDescent="0.2">
      <c r="A684" s="135"/>
      <c r="H684" s="135"/>
      <c r="I684" s="135"/>
      <c r="J684" s="135"/>
      <c r="K684" s="135"/>
    </row>
    <row r="685" spans="1:11" x14ac:dyDescent="0.2">
      <c r="A685" s="135"/>
      <c r="H685" s="135"/>
      <c r="I685" s="135"/>
      <c r="J685" s="135"/>
      <c r="K685" s="135"/>
    </row>
    <row r="686" spans="1:11" x14ac:dyDescent="0.2">
      <c r="A686" s="135"/>
      <c r="H686" s="135"/>
      <c r="I686" s="135"/>
      <c r="J686" s="135"/>
      <c r="K686" s="135"/>
    </row>
    <row r="687" spans="1:11" x14ac:dyDescent="0.2">
      <c r="A687" s="135"/>
      <c r="H687" s="135"/>
      <c r="I687" s="135"/>
      <c r="J687" s="135"/>
      <c r="K687" s="135"/>
    </row>
    <row r="688" spans="1:11" x14ac:dyDescent="0.2">
      <c r="A688" s="135"/>
      <c r="H688" s="135"/>
      <c r="I688" s="135"/>
      <c r="J688" s="135"/>
      <c r="K688" s="135"/>
    </row>
    <row r="689" spans="1:11" x14ac:dyDescent="0.2">
      <c r="A689" s="135"/>
      <c r="H689" s="135"/>
      <c r="I689" s="135"/>
      <c r="J689" s="135"/>
      <c r="K689" s="135"/>
    </row>
    <row r="690" spans="1:11" x14ac:dyDescent="0.2">
      <c r="A690" s="135"/>
      <c r="H690" s="135"/>
      <c r="I690" s="135"/>
      <c r="J690" s="135"/>
      <c r="K690" s="135"/>
    </row>
    <row r="691" spans="1:11" x14ac:dyDescent="0.2">
      <c r="A691" s="135"/>
      <c r="H691" s="135"/>
      <c r="I691" s="135"/>
      <c r="J691" s="135"/>
      <c r="K691" s="135"/>
    </row>
    <row r="692" spans="1:11" x14ac:dyDescent="0.2">
      <c r="A692" s="135"/>
      <c r="H692" s="135"/>
      <c r="I692" s="135"/>
      <c r="J692" s="135"/>
      <c r="K692" s="135"/>
    </row>
    <row r="693" spans="1:11" x14ac:dyDescent="0.2">
      <c r="A693" s="135"/>
      <c r="H693" s="135"/>
      <c r="I693" s="135"/>
      <c r="J693" s="135"/>
      <c r="K693" s="135"/>
    </row>
    <row r="694" spans="1:11" x14ac:dyDescent="0.2">
      <c r="A694" s="135"/>
      <c r="H694" s="135"/>
      <c r="I694" s="135"/>
      <c r="J694" s="135"/>
      <c r="K694" s="135"/>
    </row>
    <row r="695" spans="1:11" x14ac:dyDescent="0.2">
      <c r="A695" s="135"/>
      <c r="H695" s="135"/>
      <c r="I695" s="135"/>
      <c r="J695" s="135"/>
      <c r="K695" s="135"/>
    </row>
    <row r="696" spans="1:11" x14ac:dyDescent="0.2">
      <c r="A696" s="135"/>
      <c r="H696" s="135"/>
      <c r="I696" s="135"/>
      <c r="J696" s="135"/>
      <c r="K696" s="135"/>
    </row>
    <row r="697" spans="1:11" x14ac:dyDescent="0.2">
      <c r="A697" s="135"/>
      <c r="H697" s="135"/>
      <c r="I697" s="135"/>
      <c r="J697" s="135"/>
      <c r="K697" s="135"/>
    </row>
    <row r="698" spans="1:11" x14ac:dyDescent="0.2">
      <c r="A698" s="135"/>
      <c r="H698" s="135"/>
      <c r="I698" s="135"/>
      <c r="J698" s="135"/>
      <c r="K698" s="135"/>
    </row>
    <row r="699" spans="1:11" x14ac:dyDescent="0.2">
      <c r="A699" s="135"/>
      <c r="H699" s="135"/>
      <c r="I699" s="135"/>
      <c r="J699" s="135"/>
      <c r="K699" s="135"/>
    </row>
    <row r="700" spans="1:11" x14ac:dyDescent="0.2">
      <c r="A700" s="135"/>
      <c r="H700" s="135"/>
      <c r="I700" s="135"/>
      <c r="J700" s="135"/>
      <c r="K700" s="135"/>
    </row>
    <row r="701" spans="1:11" x14ac:dyDescent="0.2">
      <c r="A701" s="135"/>
      <c r="H701" s="135"/>
      <c r="I701" s="135"/>
      <c r="J701" s="135"/>
      <c r="K701" s="135"/>
    </row>
    <row r="702" spans="1:11" x14ac:dyDescent="0.2">
      <c r="A702" s="135"/>
      <c r="H702" s="135"/>
      <c r="I702" s="135"/>
      <c r="J702" s="135"/>
      <c r="K702" s="135"/>
    </row>
    <row r="703" spans="1:11" x14ac:dyDescent="0.2">
      <c r="A703" s="135"/>
      <c r="H703" s="135"/>
      <c r="I703" s="135"/>
      <c r="J703" s="135"/>
      <c r="K703" s="135"/>
    </row>
    <row r="704" spans="1:11" x14ac:dyDescent="0.2">
      <c r="A704" s="135"/>
      <c r="H704" s="135"/>
      <c r="I704" s="135"/>
      <c r="J704" s="135"/>
      <c r="K704" s="135"/>
    </row>
    <row r="705" spans="1:11" x14ac:dyDescent="0.2">
      <c r="A705" s="135"/>
      <c r="H705" s="135"/>
      <c r="I705" s="135"/>
      <c r="J705" s="135"/>
      <c r="K705" s="135"/>
    </row>
    <row r="706" spans="1:11" x14ac:dyDescent="0.2">
      <c r="A706" s="135"/>
      <c r="H706" s="135"/>
      <c r="I706" s="135"/>
      <c r="J706" s="135"/>
      <c r="K706" s="135"/>
    </row>
    <row r="707" spans="1:11" x14ac:dyDescent="0.2">
      <c r="A707" s="135"/>
      <c r="H707" s="135"/>
      <c r="I707" s="135"/>
      <c r="J707" s="135"/>
      <c r="K707" s="135"/>
    </row>
    <row r="708" spans="1:11" x14ac:dyDescent="0.2">
      <c r="A708" s="135"/>
      <c r="H708" s="135"/>
      <c r="I708" s="135"/>
      <c r="J708" s="135"/>
      <c r="K708" s="135"/>
    </row>
    <row r="709" spans="1:11" x14ac:dyDescent="0.2">
      <c r="A709" s="135"/>
      <c r="H709" s="135"/>
      <c r="I709" s="135"/>
      <c r="J709" s="135"/>
      <c r="K709" s="135"/>
    </row>
    <row r="710" spans="1:11" x14ac:dyDescent="0.2">
      <c r="A710" s="135"/>
      <c r="H710" s="135"/>
      <c r="I710" s="135"/>
      <c r="J710" s="135"/>
      <c r="K710" s="135"/>
    </row>
    <row r="711" spans="1:11" x14ac:dyDescent="0.2">
      <c r="A711" s="135"/>
      <c r="H711" s="135"/>
      <c r="I711" s="135"/>
      <c r="J711" s="135"/>
      <c r="K711" s="135"/>
    </row>
    <row r="712" spans="1:11" x14ac:dyDescent="0.2">
      <c r="A712" s="135"/>
      <c r="H712" s="135"/>
      <c r="I712" s="135"/>
      <c r="J712" s="135"/>
      <c r="K712" s="135"/>
    </row>
    <row r="713" spans="1:11" x14ac:dyDescent="0.2">
      <c r="A713" s="135"/>
      <c r="H713" s="135"/>
      <c r="I713" s="135"/>
      <c r="J713" s="135"/>
      <c r="K713" s="135"/>
    </row>
    <row r="714" spans="1:11" x14ac:dyDescent="0.2">
      <c r="A714" s="135"/>
      <c r="H714" s="135"/>
      <c r="I714" s="135"/>
      <c r="J714" s="135"/>
      <c r="K714" s="135"/>
    </row>
    <row r="715" spans="1:11" x14ac:dyDescent="0.2">
      <c r="A715" s="135"/>
      <c r="H715" s="135"/>
      <c r="I715" s="135"/>
      <c r="J715" s="135"/>
      <c r="K715" s="135"/>
    </row>
    <row r="716" spans="1:11" x14ac:dyDescent="0.2">
      <c r="A716" s="135"/>
      <c r="H716" s="135"/>
      <c r="I716" s="135"/>
      <c r="J716" s="135"/>
      <c r="K716" s="135"/>
    </row>
    <row r="717" spans="1:11" x14ac:dyDescent="0.2">
      <c r="A717" s="135"/>
      <c r="H717" s="135"/>
      <c r="I717" s="135"/>
      <c r="J717" s="135"/>
      <c r="K717" s="135"/>
    </row>
    <row r="718" spans="1:11" x14ac:dyDescent="0.2">
      <c r="A718" s="135"/>
      <c r="H718" s="135"/>
      <c r="I718" s="135"/>
      <c r="J718" s="135"/>
      <c r="K718" s="135"/>
    </row>
    <row r="719" spans="1:11" x14ac:dyDescent="0.2">
      <c r="A719" s="135"/>
      <c r="H719" s="135"/>
      <c r="I719" s="135"/>
      <c r="J719" s="135"/>
      <c r="K719" s="135"/>
    </row>
    <row r="720" spans="1:11" x14ac:dyDescent="0.2">
      <c r="A720" s="135"/>
      <c r="H720" s="135"/>
      <c r="I720" s="135"/>
      <c r="J720" s="135"/>
      <c r="K720" s="135"/>
    </row>
    <row r="721" spans="1:11" x14ac:dyDescent="0.2">
      <c r="A721" s="135"/>
      <c r="H721" s="135"/>
      <c r="I721" s="135"/>
      <c r="J721" s="135"/>
      <c r="K721" s="135"/>
    </row>
    <row r="722" spans="1:11" x14ac:dyDescent="0.2">
      <c r="A722" s="135"/>
      <c r="H722" s="135"/>
      <c r="I722" s="135"/>
      <c r="J722" s="135"/>
      <c r="K722" s="135"/>
    </row>
    <row r="723" spans="1:11" x14ac:dyDescent="0.2">
      <c r="A723" s="135"/>
      <c r="H723" s="135"/>
      <c r="I723" s="135"/>
      <c r="J723" s="135"/>
      <c r="K723" s="135"/>
    </row>
    <row r="724" spans="1:11" x14ac:dyDescent="0.2">
      <c r="A724" s="135"/>
      <c r="H724" s="135"/>
      <c r="I724" s="135"/>
      <c r="J724" s="135"/>
      <c r="K724" s="135"/>
    </row>
    <row r="725" spans="1:11" x14ac:dyDescent="0.2">
      <c r="A725" s="135"/>
      <c r="H725" s="135"/>
      <c r="I725" s="135"/>
      <c r="J725" s="135"/>
      <c r="K725" s="135"/>
    </row>
    <row r="726" spans="1:11" x14ac:dyDescent="0.2">
      <c r="A726" s="135"/>
      <c r="H726" s="135"/>
      <c r="I726" s="135"/>
      <c r="J726" s="135"/>
      <c r="K726" s="135"/>
    </row>
    <row r="727" spans="1:11" x14ac:dyDescent="0.2">
      <c r="A727" s="135"/>
      <c r="H727" s="135"/>
      <c r="I727" s="135"/>
      <c r="J727" s="135"/>
      <c r="K727" s="135"/>
    </row>
    <row r="728" spans="1:11" x14ac:dyDescent="0.2">
      <c r="A728" s="135"/>
      <c r="H728" s="135"/>
      <c r="I728" s="135"/>
      <c r="J728" s="135"/>
      <c r="K728" s="135"/>
    </row>
    <row r="729" spans="1:11" x14ac:dyDescent="0.2">
      <c r="A729" s="135"/>
      <c r="H729" s="135"/>
      <c r="I729" s="135"/>
      <c r="J729" s="135"/>
      <c r="K729" s="135"/>
    </row>
    <row r="730" spans="1:11" x14ac:dyDescent="0.2">
      <c r="A730" s="135"/>
      <c r="H730" s="135"/>
      <c r="I730" s="135"/>
      <c r="J730" s="135"/>
      <c r="K730" s="135"/>
    </row>
    <row r="731" spans="1:11" x14ac:dyDescent="0.2">
      <c r="A731" s="135"/>
      <c r="H731" s="135"/>
      <c r="I731" s="135"/>
      <c r="J731" s="135"/>
      <c r="K731" s="135"/>
    </row>
    <row r="732" spans="1:11" x14ac:dyDescent="0.2">
      <c r="A732" s="135"/>
      <c r="H732" s="135"/>
      <c r="I732" s="135"/>
      <c r="J732" s="135"/>
      <c r="K732" s="135"/>
    </row>
    <row r="733" spans="1:11" x14ac:dyDescent="0.2">
      <c r="A733" s="135"/>
      <c r="H733" s="135"/>
      <c r="I733" s="135"/>
      <c r="J733" s="135"/>
      <c r="K733" s="135"/>
    </row>
    <row r="734" spans="1:11" x14ac:dyDescent="0.2">
      <c r="A734" s="135"/>
      <c r="H734" s="135"/>
      <c r="I734" s="135"/>
      <c r="J734" s="135"/>
      <c r="K734" s="135"/>
    </row>
    <row r="735" spans="1:11" x14ac:dyDescent="0.2">
      <c r="A735" s="135"/>
      <c r="H735" s="135"/>
      <c r="I735" s="135"/>
      <c r="J735" s="135"/>
      <c r="K735" s="135"/>
    </row>
    <row r="736" spans="1:11" x14ac:dyDescent="0.2">
      <c r="A736" s="135"/>
      <c r="H736" s="135"/>
      <c r="I736" s="135"/>
      <c r="J736" s="135"/>
      <c r="K736" s="135"/>
    </row>
    <row r="737" spans="1:11" x14ac:dyDescent="0.2">
      <c r="A737" s="135"/>
      <c r="H737" s="135"/>
      <c r="I737" s="135"/>
      <c r="J737" s="135"/>
      <c r="K737" s="135"/>
    </row>
    <row r="738" spans="1:11" x14ac:dyDescent="0.2">
      <c r="A738" s="135"/>
      <c r="H738" s="135"/>
      <c r="I738" s="135"/>
      <c r="J738" s="135"/>
      <c r="K738" s="135"/>
    </row>
    <row r="739" spans="1:11" x14ac:dyDescent="0.2">
      <c r="A739" s="135"/>
      <c r="H739" s="135"/>
      <c r="I739" s="135"/>
      <c r="J739" s="135"/>
      <c r="K739" s="135"/>
    </row>
    <row r="740" spans="1:11" x14ac:dyDescent="0.2">
      <c r="A740" s="135"/>
      <c r="H740" s="135"/>
      <c r="I740" s="135"/>
      <c r="J740" s="135"/>
      <c r="K740" s="135"/>
    </row>
    <row r="741" spans="1:11" x14ac:dyDescent="0.2">
      <c r="A741" s="135"/>
      <c r="H741" s="135"/>
      <c r="I741" s="135"/>
      <c r="J741" s="135"/>
      <c r="K741" s="135"/>
    </row>
    <row r="742" spans="1:11" x14ac:dyDescent="0.2">
      <c r="A742" s="135"/>
      <c r="H742" s="135"/>
      <c r="I742" s="135"/>
      <c r="J742" s="135"/>
      <c r="K742" s="135"/>
    </row>
    <row r="743" spans="1:11" x14ac:dyDescent="0.2">
      <c r="A743" s="135"/>
      <c r="H743" s="135"/>
      <c r="I743" s="135"/>
      <c r="J743" s="135"/>
      <c r="K743" s="135"/>
    </row>
    <row r="744" spans="1:11" x14ac:dyDescent="0.2">
      <c r="A744" s="135"/>
      <c r="H744" s="135"/>
      <c r="I744" s="135"/>
      <c r="J744" s="135"/>
      <c r="K744" s="135"/>
    </row>
    <row r="745" spans="1:11" x14ac:dyDescent="0.2">
      <c r="A745" s="135"/>
      <c r="H745" s="135"/>
      <c r="I745" s="135"/>
      <c r="J745" s="135"/>
      <c r="K745" s="135"/>
    </row>
    <row r="746" spans="1:11" x14ac:dyDescent="0.2">
      <c r="A746" s="135"/>
      <c r="H746" s="135"/>
      <c r="I746" s="135"/>
      <c r="J746" s="135"/>
      <c r="K746" s="135"/>
    </row>
    <row r="747" spans="1:11" x14ac:dyDescent="0.2">
      <c r="A747" s="135"/>
      <c r="H747" s="135"/>
      <c r="I747" s="135"/>
      <c r="J747" s="135"/>
      <c r="K747" s="135"/>
    </row>
    <row r="748" spans="1:11" x14ac:dyDescent="0.2">
      <c r="A748" s="135"/>
      <c r="H748" s="135"/>
      <c r="I748" s="135"/>
      <c r="J748" s="135"/>
      <c r="K748" s="135"/>
    </row>
    <row r="749" spans="1:11" x14ac:dyDescent="0.2">
      <c r="A749" s="135"/>
      <c r="H749" s="135"/>
      <c r="I749" s="135"/>
      <c r="J749" s="135"/>
      <c r="K749" s="135"/>
    </row>
    <row r="750" spans="1:11" x14ac:dyDescent="0.2">
      <c r="A750" s="135"/>
      <c r="H750" s="135"/>
      <c r="I750" s="135"/>
      <c r="J750" s="135"/>
      <c r="K750" s="135"/>
    </row>
    <row r="751" spans="1:11" x14ac:dyDescent="0.2">
      <c r="A751" s="135"/>
      <c r="H751" s="135"/>
      <c r="I751" s="135"/>
      <c r="J751" s="135"/>
      <c r="K751" s="135"/>
    </row>
    <row r="752" spans="1:11" x14ac:dyDescent="0.2">
      <c r="A752" s="135"/>
      <c r="H752" s="135"/>
      <c r="I752" s="135"/>
      <c r="J752" s="135"/>
      <c r="K752" s="135"/>
    </row>
    <row r="753" spans="1:11" x14ac:dyDescent="0.2">
      <c r="A753" s="135"/>
      <c r="H753" s="135"/>
      <c r="I753" s="135"/>
      <c r="J753" s="135"/>
      <c r="K753" s="135"/>
    </row>
    <row r="754" spans="1:11" x14ac:dyDescent="0.2">
      <c r="A754" s="135"/>
      <c r="H754" s="135"/>
      <c r="I754" s="135"/>
      <c r="J754" s="135"/>
      <c r="K754" s="135"/>
    </row>
    <row r="755" spans="1:11" x14ac:dyDescent="0.2">
      <c r="A755" s="135"/>
      <c r="H755" s="135"/>
      <c r="I755" s="135"/>
      <c r="J755" s="135"/>
      <c r="K755" s="135"/>
    </row>
    <row r="756" spans="1:11" x14ac:dyDescent="0.2">
      <c r="A756" s="135"/>
      <c r="H756" s="135"/>
      <c r="I756" s="135"/>
      <c r="J756" s="135"/>
      <c r="K756" s="135"/>
    </row>
    <row r="757" spans="1:11" x14ac:dyDescent="0.2">
      <c r="A757" s="135"/>
      <c r="H757" s="135"/>
      <c r="I757" s="135"/>
      <c r="J757" s="135"/>
      <c r="K757" s="135"/>
    </row>
    <row r="758" spans="1:11" x14ac:dyDescent="0.2">
      <c r="A758" s="135"/>
      <c r="H758" s="135"/>
      <c r="I758" s="135"/>
      <c r="J758" s="135"/>
      <c r="K758" s="135"/>
    </row>
    <row r="759" spans="1:11" x14ac:dyDescent="0.2">
      <c r="A759" s="135"/>
      <c r="H759" s="135"/>
      <c r="I759" s="135"/>
      <c r="J759" s="135"/>
      <c r="K759" s="135"/>
    </row>
    <row r="760" spans="1:11" x14ac:dyDescent="0.2">
      <c r="A760" s="135"/>
      <c r="H760" s="135"/>
      <c r="I760" s="135"/>
      <c r="J760" s="135"/>
      <c r="K760" s="135"/>
    </row>
    <row r="761" spans="1:11" x14ac:dyDescent="0.2">
      <c r="A761" s="135"/>
      <c r="H761" s="135"/>
      <c r="I761" s="135"/>
      <c r="J761" s="135"/>
      <c r="K761" s="135"/>
    </row>
    <row r="762" spans="1:11" x14ac:dyDescent="0.2">
      <c r="A762" s="135"/>
      <c r="H762" s="135"/>
      <c r="I762" s="135"/>
      <c r="J762" s="135"/>
      <c r="K762" s="135"/>
    </row>
    <row r="763" spans="1:11" x14ac:dyDescent="0.2">
      <c r="A763" s="135"/>
      <c r="H763" s="135"/>
      <c r="I763" s="135"/>
      <c r="J763" s="135"/>
      <c r="K763" s="135"/>
    </row>
    <row r="764" spans="1:11" x14ac:dyDescent="0.2">
      <c r="A764" s="135"/>
      <c r="H764" s="135"/>
      <c r="I764" s="135"/>
      <c r="J764" s="135"/>
      <c r="K764" s="135"/>
    </row>
    <row r="765" spans="1:11" x14ac:dyDescent="0.2">
      <c r="A765" s="135"/>
      <c r="H765" s="135"/>
      <c r="I765" s="135"/>
      <c r="J765" s="135"/>
      <c r="K765" s="135"/>
    </row>
    <row r="766" spans="1:11" x14ac:dyDescent="0.2">
      <c r="A766" s="135"/>
      <c r="H766" s="135"/>
      <c r="I766" s="135"/>
      <c r="J766" s="135"/>
      <c r="K766" s="135"/>
    </row>
    <row r="767" spans="1:11" x14ac:dyDescent="0.2">
      <c r="A767" s="135"/>
      <c r="H767" s="135"/>
      <c r="I767" s="135"/>
      <c r="J767" s="135"/>
      <c r="K767" s="135"/>
    </row>
    <row r="768" spans="1:11" x14ac:dyDescent="0.2">
      <c r="A768" s="135"/>
      <c r="H768" s="135"/>
      <c r="I768" s="135"/>
      <c r="J768" s="135"/>
      <c r="K768" s="135"/>
    </row>
    <row r="769" spans="1:11" x14ac:dyDescent="0.2">
      <c r="A769" s="135"/>
      <c r="H769" s="135"/>
      <c r="I769" s="135"/>
      <c r="J769" s="135"/>
      <c r="K769" s="135"/>
    </row>
    <row r="770" spans="1:11" x14ac:dyDescent="0.2">
      <c r="A770" s="135"/>
      <c r="H770" s="135"/>
      <c r="I770" s="135"/>
      <c r="J770" s="135"/>
      <c r="K770" s="135"/>
    </row>
    <row r="771" spans="1:11" x14ac:dyDescent="0.2">
      <c r="A771" s="135"/>
      <c r="H771" s="135"/>
      <c r="I771" s="135"/>
      <c r="J771" s="135"/>
      <c r="K771" s="135"/>
    </row>
    <row r="772" spans="1:11" x14ac:dyDescent="0.2">
      <c r="A772" s="135"/>
      <c r="H772" s="135"/>
      <c r="I772" s="135"/>
      <c r="J772" s="135"/>
      <c r="K772" s="135"/>
    </row>
    <row r="773" spans="1:11" x14ac:dyDescent="0.2">
      <c r="A773" s="135"/>
      <c r="H773" s="135"/>
      <c r="I773" s="135"/>
      <c r="J773" s="135"/>
      <c r="K773" s="135"/>
    </row>
    <row r="774" spans="1:11" x14ac:dyDescent="0.2">
      <c r="A774" s="135"/>
      <c r="H774" s="135"/>
      <c r="I774" s="135"/>
      <c r="J774" s="135"/>
      <c r="K774" s="135"/>
    </row>
    <row r="775" spans="1:11" x14ac:dyDescent="0.2">
      <c r="A775" s="135"/>
      <c r="H775" s="135"/>
      <c r="I775" s="135"/>
      <c r="J775" s="135"/>
      <c r="K775" s="135"/>
    </row>
    <row r="776" spans="1:11" x14ac:dyDescent="0.2">
      <c r="A776" s="135"/>
      <c r="H776" s="135"/>
      <c r="I776" s="135"/>
      <c r="J776" s="135"/>
      <c r="K776" s="135"/>
    </row>
    <row r="777" spans="1:11" x14ac:dyDescent="0.2">
      <c r="A777" s="135"/>
      <c r="H777" s="135"/>
      <c r="I777" s="135"/>
      <c r="J777" s="135"/>
      <c r="K777" s="135"/>
    </row>
    <row r="778" spans="1:11" x14ac:dyDescent="0.2">
      <c r="A778" s="135"/>
      <c r="H778" s="135"/>
      <c r="I778" s="135"/>
      <c r="J778" s="135"/>
      <c r="K778" s="135"/>
    </row>
    <row r="779" spans="1:11" x14ac:dyDescent="0.2">
      <c r="A779" s="135"/>
      <c r="H779" s="135"/>
      <c r="I779" s="135"/>
      <c r="J779" s="135"/>
      <c r="K779" s="135"/>
    </row>
    <row r="780" spans="1:11" x14ac:dyDescent="0.2">
      <c r="A780" s="135"/>
      <c r="H780" s="135"/>
      <c r="I780" s="135"/>
      <c r="J780" s="135"/>
      <c r="K780" s="135"/>
    </row>
    <row r="781" spans="1:11" x14ac:dyDescent="0.2">
      <c r="A781" s="135"/>
      <c r="H781" s="135"/>
      <c r="I781" s="135"/>
      <c r="J781" s="135"/>
      <c r="K781" s="135"/>
    </row>
    <row r="782" spans="1:11" x14ac:dyDescent="0.2">
      <c r="A782" s="135"/>
      <c r="H782" s="135"/>
      <c r="I782" s="135"/>
      <c r="J782" s="135"/>
      <c r="K782" s="135"/>
    </row>
    <row r="783" spans="1:11" x14ac:dyDescent="0.2">
      <c r="A783" s="135"/>
      <c r="H783" s="135"/>
      <c r="I783" s="135"/>
      <c r="J783" s="135"/>
      <c r="K783" s="135"/>
    </row>
    <row r="784" spans="1:11" x14ac:dyDescent="0.2">
      <c r="A784" s="135"/>
      <c r="H784" s="135"/>
      <c r="I784" s="135"/>
      <c r="J784" s="135"/>
      <c r="K784" s="135"/>
    </row>
    <row r="785" spans="1:11" x14ac:dyDescent="0.2">
      <c r="A785" s="135"/>
      <c r="H785" s="135"/>
      <c r="I785" s="135"/>
      <c r="J785" s="135"/>
      <c r="K785" s="135"/>
    </row>
    <row r="786" spans="1:11" x14ac:dyDescent="0.2">
      <c r="A786" s="135"/>
      <c r="H786" s="135"/>
      <c r="I786" s="135"/>
      <c r="J786" s="135"/>
      <c r="K786" s="135"/>
    </row>
    <row r="787" spans="1:11" x14ac:dyDescent="0.2">
      <c r="A787" s="135"/>
      <c r="H787" s="135"/>
      <c r="I787" s="135"/>
      <c r="J787" s="135"/>
      <c r="K787" s="135"/>
    </row>
    <row r="788" spans="1:11" x14ac:dyDescent="0.2">
      <c r="A788" s="135"/>
      <c r="H788" s="135"/>
      <c r="I788" s="135"/>
      <c r="J788" s="135"/>
      <c r="K788" s="135"/>
    </row>
    <row r="789" spans="1:11" x14ac:dyDescent="0.2">
      <c r="A789" s="135"/>
      <c r="H789" s="135"/>
      <c r="I789" s="135"/>
      <c r="J789" s="135"/>
      <c r="K789" s="135"/>
    </row>
    <row r="790" spans="1:11" x14ac:dyDescent="0.2">
      <c r="A790" s="135"/>
      <c r="H790" s="135"/>
      <c r="I790" s="135"/>
      <c r="J790" s="135"/>
      <c r="K790" s="135"/>
    </row>
    <row r="791" spans="1:11" x14ac:dyDescent="0.2">
      <c r="A791" s="135"/>
      <c r="H791" s="135"/>
      <c r="I791" s="135"/>
      <c r="J791" s="135"/>
      <c r="K791" s="135"/>
    </row>
    <row r="792" spans="1:11" x14ac:dyDescent="0.2">
      <c r="A792" s="135"/>
      <c r="H792" s="135"/>
      <c r="I792" s="135"/>
      <c r="J792" s="135"/>
      <c r="K792" s="135"/>
    </row>
    <row r="793" spans="1:11" x14ac:dyDescent="0.2">
      <c r="A793" s="135"/>
      <c r="H793" s="135"/>
      <c r="I793" s="135"/>
      <c r="J793" s="135"/>
      <c r="K793" s="135"/>
    </row>
    <row r="794" spans="1:11" x14ac:dyDescent="0.2">
      <c r="A794" s="135"/>
      <c r="H794" s="135"/>
      <c r="I794" s="135"/>
      <c r="J794" s="135"/>
      <c r="K794" s="135"/>
    </row>
    <row r="795" spans="1:11" x14ac:dyDescent="0.2">
      <c r="A795" s="135"/>
      <c r="H795" s="135"/>
      <c r="I795" s="135"/>
      <c r="J795" s="135"/>
      <c r="K795" s="135"/>
    </row>
    <row r="796" spans="1:11" x14ac:dyDescent="0.2">
      <c r="A796" s="135"/>
      <c r="H796" s="135"/>
      <c r="I796" s="135"/>
      <c r="J796" s="135"/>
      <c r="K796" s="135"/>
    </row>
    <row r="797" spans="1:11" x14ac:dyDescent="0.2">
      <c r="A797" s="135"/>
      <c r="H797" s="135"/>
      <c r="I797" s="135"/>
      <c r="J797" s="135"/>
      <c r="K797" s="135"/>
    </row>
    <row r="798" spans="1:11" x14ac:dyDescent="0.2">
      <c r="A798" s="135"/>
      <c r="H798" s="135"/>
      <c r="I798" s="135"/>
      <c r="J798" s="135"/>
      <c r="K798" s="135"/>
    </row>
    <row r="799" spans="1:11" x14ac:dyDescent="0.2">
      <c r="A799" s="135"/>
      <c r="H799" s="135"/>
      <c r="I799" s="135"/>
      <c r="J799" s="135"/>
      <c r="K799" s="135"/>
    </row>
    <row r="800" spans="1:11" x14ac:dyDescent="0.2">
      <c r="A800" s="135"/>
      <c r="H800" s="135"/>
      <c r="I800" s="135"/>
      <c r="J800" s="135"/>
      <c r="K800" s="135"/>
    </row>
    <row r="801" spans="1:11" x14ac:dyDescent="0.2">
      <c r="A801" s="135"/>
      <c r="H801" s="135"/>
      <c r="I801" s="135"/>
      <c r="J801" s="135"/>
      <c r="K801" s="135"/>
    </row>
    <row r="802" spans="1:11" x14ac:dyDescent="0.2">
      <c r="A802" s="135"/>
      <c r="H802" s="135"/>
      <c r="I802" s="135"/>
      <c r="J802" s="135"/>
      <c r="K802" s="135"/>
    </row>
    <row r="803" spans="1:11" x14ac:dyDescent="0.2">
      <c r="A803" s="135"/>
      <c r="H803" s="135"/>
      <c r="I803" s="135"/>
      <c r="J803" s="135"/>
      <c r="K803" s="135"/>
    </row>
    <row r="804" spans="1:11" x14ac:dyDescent="0.2">
      <c r="A804" s="135"/>
      <c r="H804" s="135"/>
      <c r="I804" s="135"/>
      <c r="J804" s="135"/>
      <c r="K804" s="135"/>
    </row>
    <row r="805" spans="1:11" x14ac:dyDescent="0.2">
      <c r="A805" s="135"/>
      <c r="H805" s="135"/>
      <c r="I805" s="135"/>
      <c r="J805" s="135"/>
      <c r="K805" s="135"/>
    </row>
    <row r="806" spans="1:11" x14ac:dyDescent="0.2">
      <c r="A806" s="135"/>
      <c r="H806" s="135"/>
      <c r="I806" s="135"/>
      <c r="J806" s="135"/>
      <c r="K806" s="135"/>
    </row>
    <row r="807" spans="1:11" x14ac:dyDescent="0.2">
      <c r="A807" s="135"/>
      <c r="H807" s="135"/>
      <c r="I807" s="135"/>
      <c r="J807" s="135"/>
      <c r="K807" s="135"/>
    </row>
    <row r="808" spans="1:11" x14ac:dyDescent="0.2">
      <c r="A808" s="135"/>
      <c r="H808" s="135"/>
      <c r="I808" s="135"/>
      <c r="J808" s="135"/>
      <c r="K808" s="135"/>
    </row>
    <row r="809" spans="1:11" x14ac:dyDescent="0.2">
      <c r="A809" s="135"/>
      <c r="H809" s="135"/>
      <c r="I809" s="135"/>
      <c r="J809" s="135"/>
      <c r="K809" s="135"/>
    </row>
    <row r="810" spans="1:11" x14ac:dyDescent="0.2">
      <c r="A810" s="135"/>
      <c r="H810" s="135"/>
      <c r="I810" s="135"/>
      <c r="J810" s="135"/>
      <c r="K810" s="135"/>
    </row>
    <row r="811" spans="1:11" x14ac:dyDescent="0.2">
      <c r="A811" s="135"/>
      <c r="H811" s="135"/>
      <c r="I811" s="135"/>
      <c r="J811" s="135"/>
      <c r="K811" s="135"/>
    </row>
    <row r="812" spans="1:11" x14ac:dyDescent="0.2">
      <c r="A812" s="135"/>
      <c r="H812" s="135"/>
      <c r="I812" s="135"/>
      <c r="J812" s="135"/>
      <c r="K812" s="135"/>
    </row>
    <row r="813" spans="1:11" x14ac:dyDescent="0.2">
      <c r="A813" s="135"/>
      <c r="H813" s="135"/>
      <c r="I813" s="135"/>
      <c r="J813" s="135"/>
      <c r="K813" s="135"/>
    </row>
    <row r="814" spans="1:11" x14ac:dyDescent="0.2">
      <c r="A814" s="135"/>
      <c r="H814" s="135"/>
      <c r="I814" s="135"/>
      <c r="J814" s="135"/>
      <c r="K814" s="135"/>
    </row>
    <row r="815" spans="1:11" x14ac:dyDescent="0.2">
      <c r="A815" s="135"/>
      <c r="H815" s="135"/>
      <c r="I815" s="135"/>
      <c r="J815" s="135"/>
      <c r="K815" s="135"/>
    </row>
    <row r="816" spans="1:11" x14ac:dyDescent="0.2">
      <c r="A816" s="135"/>
      <c r="H816" s="135"/>
      <c r="I816" s="135"/>
      <c r="J816" s="135"/>
      <c r="K816" s="135"/>
    </row>
    <row r="817" spans="1:11" x14ac:dyDescent="0.2">
      <c r="A817" s="135"/>
      <c r="H817" s="135"/>
      <c r="I817" s="135"/>
      <c r="J817" s="135"/>
      <c r="K817" s="135"/>
    </row>
    <row r="818" spans="1:11" x14ac:dyDescent="0.2">
      <c r="A818" s="135"/>
      <c r="H818" s="135"/>
      <c r="I818" s="135"/>
      <c r="J818" s="135"/>
      <c r="K818" s="135"/>
    </row>
    <row r="819" spans="1:11" x14ac:dyDescent="0.2">
      <c r="A819" s="135"/>
      <c r="H819" s="135"/>
      <c r="I819" s="135"/>
      <c r="J819" s="135"/>
      <c r="K819" s="135"/>
    </row>
    <row r="820" spans="1:11" x14ac:dyDescent="0.2">
      <c r="A820" s="135"/>
      <c r="H820" s="135"/>
      <c r="I820" s="135"/>
      <c r="J820" s="135"/>
      <c r="K820" s="135"/>
    </row>
    <row r="821" spans="1:11" x14ac:dyDescent="0.2">
      <c r="A821" s="135"/>
      <c r="H821" s="135"/>
      <c r="I821" s="135"/>
      <c r="J821" s="135"/>
      <c r="K821" s="135"/>
    </row>
    <row r="822" spans="1:11" x14ac:dyDescent="0.2">
      <c r="A822" s="135"/>
      <c r="H822" s="135"/>
      <c r="I822" s="135"/>
      <c r="J822" s="135"/>
      <c r="K822" s="135"/>
    </row>
    <row r="823" spans="1:11" x14ac:dyDescent="0.2">
      <c r="A823" s="135"/>
      <c r="H823" s="135"/>
      <c r="I823" s="135"/>
      <c r="J823" s="135"/>
      <c r="K823" s="135"/>
    </row>
    <row r="824" spans="1:11" x14ac:dyDescent="0.2">
      <c r="A824" s="135"/>
      <c r="H824" s="135"/>
      <c r="I824" s="135"/>
      <c r="J824" s="135"/>
      <c r="K824" s="135"/>
    </row>
    <row r="825" spans="1:11" x14ac:dyDescent="0.2">
      <c r="A825" s="135"/>
      <c r="H825" s="135"/>
      <c r="I825" s="135"/>
      <c r="J825" s="135"/>
      <c r="K825" s="135"/>
    </row>
    <row r="826" spans="1:11" x14ac:dyDescent="0.2">
      <c r="A826" s="135"/>
      <c r="H826" s="135"/>
      <c r="I826" s="135"/>
      <c r="J826" s="135"/>
      <c r="K826" s="135"/>
    </row>
    <row r="827" spans="1:11" x14ac:dyDescent="0.2">
      <c r="A827" s="135"/>
      <c r="H827" s="135"/>
      <c r="I827" s="135"/>
      <c r="J827" s="135"/>
      <c r="K827" s="135"/>
    </row>
    <row r="828" spans="1:11" x14ac:dyDescent="0.2">
      <c r="A828" s="135"/>
      <c r="H828" s="135"/>
      <c r="I828" s="135"/>
      <c r="J828" s="135"/>
      <c r="K828" s="135"/>
    </row>
    <row r="829" spans="1:11" x14ac:dyDescent="0.2">
      <c r="A829" s="135"/>
      <c r="H829" s="135"/>
      <c r="I829" s="135"/>
      <c r="J829" s="135"/>
      <c r="K829" s="135"/>
    </row>
    <row r="830" spans="1:11" x14ac:dyDescent="0.2">
      <c r="A830" s="135"/>
      <c r="H830" s="135"/>
      <c r="I830" s="135"/>
      <c r="J830" s="135"/>
      <c r="K830" s="135"/>
    </row>
    <row r="831" spans="1:11" x14ac:dyDescent="0.2">
      <c r="A831" s="135"/>
      <c r="H831" s="135"/>
      <c r="I831" s="135"/>
      <c r="J831" s="135"/>
      <c r="K831" s="135"/>
    </row>
    <row r="832" spans="1:11" x14ac:dyDescent="0.2">
      <c r="A832" s="135"/>
      <c r="H832" s="135"/>
      <c r="I832" s="135"/>
      <c r="J832" s="135"/>
      <c r="K832" s="135"/>
    </row>
    <row r="833" spans="1:11" x14ac:dyDescent="0.2">
      <c r="A833" s="135"/>
      <c r="H833" s="135"/>
      <c r="I833" s="135"/>
      <c r="J833" s="135"/>
      <c r="K833" s="135"/>
    </row>
    <row r="834" spans="1:11" x14ac:dyDescent="0.2">
      <c r="A834" s="135"/>
      <c r="H834" s="135"/>
      <c r="I834" s="135"/>
      <c r="J834" s="135"/>
      <c r="K834" s="135"/>
    </row>
    <row r="835" spans="1:11" x14ac:dyDescent="0.2">
      <c r="A835" s="135"/>
      <c r="H835" s="135"/>
      <c r="I835" s="135"/>
      <c r="J835" s="135"/>
      <c r="K835" s="135"/>
    </row>
    <row r="836" spans="1:11" x14ac:dyDescent="0.2">
      <c r="A836" s="135"/>
      <c r="H836" s="135"/>
      <c r="I836" s="135"/>
      <c r="J836" s="135"/>
      <c r="K836" s="135"/>
    </row>
    <row r="837" spans="1:11" x14ac:dyDescent="0.2">
      <c r="A837" s="135"/>
      <c r="H837" s="135"/>
      <c r="I837" s="135"/>
      <c r="J837" s="135"/>
      <c r="K837" s="135"/>
    </row>
    <row r="838" spans="1:11" x14ac:dyDescent="0.2">
      <c r="A838" s="135"/>
      <c r="H838" s="135"/>
      <c r="I838" s="135"/>
      <c r="J838" s="135"/>
      <c r="K838" s="135"/>
    </row>
    <row r="839" spans="1:11" x14ac:dyDescent="0.2">
      <c r="A839" s="135"/>
      <c r="H839" s="135"/>
      <c r="I839" s="135"/>
      <c r="J839" s="135"/>
      <c r="K839" s="135"/>
    </row>
    <row r="840" spans="1:11" x14ac:dyDescent="0.2">
      <c r="A840" s="135"/>
      <c r="H840" s="135"/>
      <c r="I840" s="135"/>
      <c r="J840" s="135"/>
      <c r="K840" s="135"/>
    </row>
    <row r="841" spans="1:11" x14ac:dyDescent="0.2">
      <c r="A841" s="135"/>
      <c r="H841" s="135"/>
      <c r="I841" s="135"/>
      <c r="J841" s="135"/>
      <c r="K841" s="135"/>
    </row>
    <row r="842" spans="1:11" x14ac:dyDescent="0.2">
      <c r="A842" s="135"/>
      <c r="H842" s="135"/>
      <c r="I842" s="135"/>
      <c r="J842" s="135"/>
      <c r="K842" s="135"/>
    </row>
    <row r="843" spans="1:11" x14ac:dyDescent="0.2">
      <c r="A843" s="135"/>
      <c r="H843" s="135"/>
      <c r="I843" s="135"/>
      <c r="J843" s="135"/>
      <c r="K843" s="135"/>
    </row>
    <row r="844" spans="1:11" x14ac:dyDescent="0.2">
      <c r="A844" s="135"/>
      <c r="H844" s="135"/>
      <c r="I844" s="135"/>
      <c r="J844" s="135"/>
      <c r="K844" s="135"/>
    </row>
    <row r="845" spans="1:11" x14ac:dyDescent="0.2">
      <c r="A845" s="135"/>
      <c r="H845" s="135"/>
      <c r="I845" s="135"/>
      <c r="J845" s="135"/>
      <c r="K845" s="135"/>
    </row>
    <row r="846" spans="1:11" x14ac:dyDescent="0.2">
      <c r="A846" s="135"/>
      <c r="H846" s="135"/>
      <c r="I846" s="135"/>
      <c r="J846" s="135"/>
      <c r="K846" s="135"/>
    </row>
    <row r="847" spans="1:11" x14ac:dyDescent="0.2">
      <c r="A847" s="135"/>
      <c r="H847" s="135"/>
      <c r="I847" s="135"/>
      <c r="J847" s="135"/>
      <c r="K847" s="135"/>
    </row>
    <row r="848" spans="1:11" x14ac:dyDescent="0.2">
      <c r="A848" s="135"/>
      <c r="H848" s="135"/>
      <c r="I848" s="135"/>
      <c r="J848" s="135"/>
      <c r="K848" s="135"/>
    </row>
    <row r="849" spans="1:11" x14ac:dyDescent="0.2">
      <c r="A849" s="135"/>
      <c r="H849" s="135"/>
      <c r="I849" s="135"/>
      <c r="J849" s="135"/>
      <c r="K849" s="135"/>
    </row>
    <row r="850" spans="1:11" x14ac:dyDescent="0.2">
      <c r="A850" s="135"/>
      <c r="H850" s="135"/>
      <c r="I850" s="135"/>
      <c r="J850" s="135"/>
      <c r="K850" s="135"/>
    </row>
    <row r="851" spans="1:11" x14ac:dyDescent="0.2">
      <c r="A851" s="135"/>
      <c r="H851" s="135"/>
      <c r="I851" s="135"/>
      <c r="J851" s="135"/>
      <c r="K851" s="135"/>
    </row>
    <row r="852" spans="1:11" x14ac:dyDescent="0.2">
      <c r="A852" s="135"/>
      <c r="H852" s="135"/>
      <c r="I852" s="135"/>
      <c r="J852" s="135"/>
      <c r="K852" s="135"/>
    </row>
    <row r="853" spans="1:11" x14ac:dyDescent="0.2">
      <c r="A853" s="135"/>
      <c r="H853" s="135"/>
      <c r="I853" s="135"/>
      <c r="J853" s="135"/>
      <c r="K853" s="135"/>
    </row>
    <row r="854" spans="1:11" x14ac:dyDescent="0.2">
      <c r="A854" s="135"/>
      <c r="H854" s="135"/>
      <c r="I854" s="135"/>
      <c r="J854" s="135"/>
      <c r="K854" s="135"/>
    </row>
    <row r="855" spans="1:11" x14ac:dyDescent="0.2">
      <c r="A855" s="135"/>
      <c r="H855" s="135"/>
      <c r="I855" s="135"/>
      <c r="J855" s="135"/>
      <c r="K855" s="135"/>
    </row>
    <row r="856" spans="1:11" x14ac:dyDescent="0.2">
      <c r="A856" s="135"/>
      <c r="H856" s="135"/>
      <c r="I856" s="135"/>
      <c r="J856" s="135"/>
      <c r="K856" s="135"/>
    </row>
    <row r="857" spans="1:11" x14ac:dyDescent="0.2">
      <c r="A857" s="135"/>
      <c r="H857" s="135"/>
      <c r="I857" s="135"/>
      <c r="J857" s="135"/>
      <c r="K857" s="135"/>
    </row>
    <row r="858" spans="1:11" x14ac:dyDescent="0.2">
      <c r="A858" s="135"/>
      <c r="H858" s="135"/>
      <c r="I858" s="135"/>
      <c r="J858" s="135"/>
      <c r="K858" s="135"/>
    </row>
    <row r="859" spans="1:11" x14ac:dyDescent="0.2">
      <c r="A859" s="135"/>
      <c r="H859" s="135"/>
      <c r="I859" s="135"/>
      <c r="J859" s="135"/>
      <c r="K859" s="135"/>
    </row>
    <row r="860" spans="1:11" x14ac:dyDescent="0.2">
      <c r="A860" s="135"/>
      <c r="H860" s="135"/>
      <c r="I860" s="135"/>
      <c r="J860" s="135"/>
      <c r="K860" s="135"/>
    </row>
    <row r="861" spans="1:11" x14ac:dyDescent="0.2">
      <c r="A861" s="135"/>
      <c r="H861" s="135"/>
      <c r="I861" s="135"/>
      <c r="J861" s="135"/>
      <c r="K861" s="135"/>
    </row>
    <row r="862" spans="1:11" x14ac:dyDescent="0.2">
      <c r="A862" s="135"/>
      <c r="H862" s="135"/>
      <c r="I862" s="135"/>
      <c r="J862" s="135"/>
      <c r="K862" s="135"/>
    </row>
    <row r="863" spans="1:11" x14ac:dyDescent="0.2">
      <c r="A863" s="135"/>
      <c r="H863" s="135"/>
      <c r="I863" s="135"/>
      <c r="J863" s="135"/>
      <c r="K863" s="135"/>
    </row>
    <row r="864" spans="1:11" x14ac:dyDescent="0.2">
      <c r="A864" s="135"/>
      <c r="H864" s="135"/>
      <c r="I864" s="135"/>
      <c r="J864" s="135"/>
      <c r="K864" s="135"/>
    </row>
    <row r="865" spans="1:11" x14ac:dyDescent="0.2">
      <c r="A865" s="135"/>
      <c r="H865" s="135"/>
      <c r="I865" s="135"/>
      <c r="J865" s="135"/>
      <c r="K865" s="135"/>
    </row>
    <row r="866" spans="1:11" x14ac:dyDescent="0.2">
      <c r="A866" s="135"/>
      <c r="H866" s="135"/>
      <c r="I866" s="135"/>
      <c r="J866" s="135"/>
      <c r="K866" s="135"/>
    </row>
    <row r="867" spans="1:11" x14ac:dyDescent="0.2">
      <c r="A867" s="135"/>
      <c r="H867" s="135"/>
      <c r="I867" s="135"/>
      <c r="J867" s="135"/>
      <c r="K867" s="135"/>
    </row>
    <row r="868" spans="1:11" x14ac:dyDescent="0.2">
      <c r="A868" s="135"/>
      <c r="H868" s="135"/>
      <c r="I868" s="135"/>
      <c r="J868" s="135"/>
      <c r="K868" s="135"/>
    </row>
    <row r="869" spans="1:11" x14ac:dyDescent="0.2">
      <c r="A869" s="135"/>
      <c r="H869" s="135"/>
      <c r="I869" s="135"/>
      <c r="J869" s="135"/>
      <c r="K869" s="135"/>
    </row>
    <row r="870" spans="1:11" x14ac:dyDescent="0.2">
      <c r="A870" s="135"/>
      <c r="H870" s="135"/>
      <c r="I870" s="135"/>
      <c r="J870" s="135"/>
      <c r="K870" s="135"/>
    </row>
    <row r="871" spans="1:11" x14ac:dyDescent="0.2">
      <c r="A871" s="135"/>
      <c r="H871" s="135"/>
      <c r="I871" s="135"/>
      <c r="J871" s="135"/>
      <c r="K871" s="135"/>
    </row>
    <row r="872" spans="1:11" x14ac:dyDescent="0.2">
      <c r="A872" s="135"/>
      <c r="H872" s="135"/>
      <c r="I872" s="135"/>
      <c r="J872" s="135"/>
      <c r="K872" s="135"/>
    </row>
    <row r="873" spans="1:11" x14ac:dyDescent="0.2">
      <c r="A873" s="135"/>
      <c r="H873" s="135"/>
      <c r="I873" s="135"/>
      <c r="J873" s="135"/>
      <c r="K873" s="135"/>
    </row>
    <row r="874" spans="1:11" x14ac:dyDescent="0.2">
      <c r="A874" s="135"/>
      <c r="H874" s="135"/>
      <c r="I874" s="135"/>
      <c r="J874" s="135"/>
      <c r="K874" s="135"/>
    </row>
    <row r="875" spans="1:11" x14ac:dyDescent="0.2">
      <c r="A875" s="135"/>
      <c r="H875" s="135"/>
      <c r="I875" s="135"/>
      <c r="J875" s="135"/>
      <c r="K875" s="135"/>
    </row>
    <row r="876" spans="1:11" x14ac:dyDescent="0.2">
      <c r="A876" s="135"/>
      <c r="H876" s="135"/>
      <c r="I876" s="135"/>
      <c r="J876" s="135"/>
      <c r="K876" s="135"/>
    </row>
    <row r="877" spans="1:11" x14ac:dyDescent="0.2">
      <c r="A877" s="135"/>
      <c r="H877" s="135"/>
      <c r="I877" s="135"/>
      <c r="J877" s="135"/>
      <c r="K877" s="135"/>
    </row>
    <row r="878" spans="1:11" x14ac:dyDescent="0.2">
      <c r="A878" s="135"/>
      <c r="H878" s="135"/>
      <c r="I878" s="135"/>
      <c r="J878" s="135"/>
      <c r="K878" s="135"/>
    </row>
    <row r="879" spans="1:11" x14ac:dyDescent="0.2">
      <c r="A879" s="135"/>
      <c r="H879" s="135"/>
      <c r="I879" s="135"/>
      <c r="J879" s="135"/>
      <c r="K879" s="135"/>
    </row>
    <row r="880" spans="1:11" x14ac:dyDescent="0.2">
      <c r="A880" s="135"/>
      <c r="H880" s="135"/>
      <c r="I880" s="135"/>
      <c r="J880" s="135"/>
      <c r="K880" s="135"/>
    </row>
    <row r="881" spans="1:11" x14ac:dyDescent="0.2">
      <c r="A881" s="135"/>
      <c r="H881" s="135"/>
      <c r="I881" s="135"/>
      <c r="J881" s="135"/>
      <c r="K881" s="135"/>
    </row>
    <row r="882" spans="1:11" x14ac:dyDescent="0.2">
      <c r="A882" s="135"/>
      <c r="H882" s="135"/>
      <c r="I882" s="135"/>
      <c r="J882" s="135"/>
      <c r="K882" s="135"/>
    </row>
    <row r="883" spans="1:11" x14ac:dyDescent="0.2">
      <c r="A883" s="135"/>
      <c r="H883" s="135"/>
      <c r="I883" s="135"/>
      <c r="J883" s="135"/>
      <c r="K883" s="135"/>
    </row>
    <row r="884" spans="1:11" x14ac:dyDescent="0.2">
      <c r="A884" s="135"/>
      <c r="H884" s="135"/>
      <c r="I884" s="135"/>
      <c r="J884" s="135"/>
      <c r="K884" s="135"/>
    </row>
    <row r="885" spans="1:11" x14ac:dyDescent="0.2">
      <c r="A885" s="135"/>
      <c r="H885" s="135"/>
      <c r="I885" s="135"/>
      <c r="J885" s="135"/>
      <c r="K885" s="135"/>
    </row>
    <row r="886" spans="1:11" x14ac:dyDescent="0.2">
      <c r="A886" s="135"/>
      <c r="H886" s="135"/>
      <c r="I886" s="135"/>
      <c r="J886" s="135"/>
      <c r="K886" s="135"/>
    </row>
    <row r="887" spans="1:11" x14ac:dyDescent="0.2">
      <c r="A887" s="135"/>
      <c r="H887" s="135"/>
      <c r="I887" s="135"/>
      <c r="J887" s="135"/>
      <c r="K887" s="135"/>
    </row>
    <row r="888" spans="1:11" x14ac:dyDescent="0.2">
      <c r="A888" s="135"/>
      <c r="H888" s="135"/>
      <c r="I888" s="135"/>
      <c r="J888" s="135"/>
      <c r="K888" s="135"/>
    </row>
    <row r="889" spans="1:11" x14ac:dyDescent="0.2">
      <c r="A889" s="135"/>
      <c r="H889" s="135"/>
      <c r="I889" s="135"/>
      <c r="J889" s="135"/>
      <c r="K889" s="135"/>
    </row>
    <row r="890" spans="1:11" x14ac:dyDescent="0.2">
      <c r="A890" s="135"/>
      <c r="H890" s="135"/>
      <c r="I890" s="135"/>
      <c r="J890" s="135"/>
      <c r="K890" s="135"/>
    </row>
    <row r="891" spans="1:11" x14ac:dyDescent="0.2">
      <c r="A891" s="135"/>
      <c r="H891" s="135"/>
      <c r="I891" s="135"/>
      <c r="J891" s="135"/>
      <c r="K891" s="135"/>
    </row>
    <row r="892" spans="1:11" x14ac:dyDescent="0.2">
      <c r="A892" s="135"/>
      <c r="H892" s="135"/>
      <c r="I892" s="135"/>
      <c r="J892" s="135"/>
      <c r="K892" s="135"/>
    </row>
    <row r="893" spans="1:11" x14ac:dyDescent="0.2">
      <c r="A893" s="135"/>
      <c r="H893" s="135"/>
      <c r="I893" s="135"/>
      <c r="J893" s="135"/>
      <c r="K893" s="135"/>
    </row>
    <row r="894" spans="1:11" x14ac:dyDescent="0.2">
      <c r="A894" s="135"/>
      <c r="H894" s="135"/>
      <c r="I894" s="135"/>
      <c r="J894" s="135"/>
      <c r="K894" s="135"/>
    </row>
    <row r="895" spans="1:11" x14ac:dyDescent="0.2">
      <c r="A895" s="135"/>
      <c r="H895" s="135"/>
      <c r="I895" s="135"/>
      <c r="J895" s="135"/>
      <c r="K895" s="135"/>
    </row>
    <row r="896" spans="1:11" x14ac:dyDescent="0.2">
      <c r="A896" s="135"/>
      <c r="H896" s="135"/>
      <c r="I896" s="135"/>
      <c r="J896" s="135"/>
      <c r="K896" s="135"/>
    </row>
    <row r="897" spans="1:11" x14ac:dyDescent="0.2">
      <c r="A897" s="135"/>
      <c r="H897" s="135"/>
      <c r="I897" s="135"/>
      <c r="J897" s="135"/>
      <c r="K897" s="135"/>
    </row>
    <row r="898" spans="1:11" x14ac:dyDescent="0.2">
      <c r="A898" s="135"/>
      <c r="H898" s="135"/>
      <c r="I898" s="135"/>
      <c r="J898" s="135"/>
      <c r="K898" s="135"/>
    </row>
    <row r="899" spans="1:11" x14ac:dyDescent="0.2">
      <c r="A899" s="135"/>
      <c r="H899" s="135"/>
      <c r="I899" s="135"/>
      <c r="J899" s="135"/>
      <c r="K899" s="135"/>
    </row>
    <row r="900" spans="1:11" x14ac:dyDescent="0.2">
      <c r="A900" s="135"/>
      <c r="H900" s="135"/>
      <c r="I900" s="135"/>
      <c r="J900" s="135"/>
      <c r="K900" s="135"/>
    </row>
    <row r="901" spans="1:11" x14ac:dyDescent="0.2">
      <c r="A901" s="135"/>
      <c r="H901" s="135"/>
      <c r="I901" s="135"/>
      <c r="J901" s="135"/>
      <c r="K901" s="135"/>
    </row>
    <row r="902" spans="1:11" x14ac:dyDescent="0.2">
      <c r="A902" s="135"/>
      <c r="H902" s="135"/>
      <c r="I902" s="135"/>
      <c r="J902" s="135"/>
      <c r="K902" s="135"/>
    </row>
    <row r="903" spans="1:11" x14ac:dyDescent="0.2">
      <c r="A903" s="135"/>
      <c r="H903" s="135"/>
      <c r="I903" s="135"/>
      <c r="J903" s="135"/>
      <c r="K903" s="135"/>
    </row>
    <row r="904" spans="1:11" x14ac:dyDescent="0.2">
      <c r="A904" s="135"/>
      <c r="H904" s="135"/>
      <c r="I904" s="135"/>
      <c r="J904" s="135"/>
      <c r="K904" s="135"/>
    </row>
    <row r="905" spans="1:11" x14ac:dyDescent="0.2">
      <c r="A905" s="135"/>
      <c r="H905" s="135"/>
      <c r="I905" s="135"/>
      <c r="J905" s="135"/>
      <c r="K905" s="135"/>
    </row>
    <row r="906" spans="1:11" x14ac:dyDescent="0.2">
      <c r="A906" s="135"/>
      <c r="H906" s="135"/>
      <c r="I906" s="135"/>
      <c r="J906" s="135"/>
      <c r="K906" s="135"/>
    </row>
    <row r="907" spans="1:11" x14ac:dyDescent="0.2">
      <c r="A907" s="135"/>
      <c r="H907" s="135"/>
      <c r="I907" s="135"/>
      <c r="J907" s="135"/>
      <c r="K907" s="135"/>
    </row>
    <row r="908" spans="1:11" x14ac:dyDescent="0.2">
      <c r="A908" s="135"/>
      <c r="H908" s="135"/>
      <c r="I908" s="135"/>
      <c r="J908" s="135"/>
      <c r="K908" s="135"/>
    </row>
    <row r="909" spans="1:11" x14ac:dyDescent="0.2">
      <c r="A909" s="135"/>
      <c r="H909" s="135"/>
      <c r="I909" s="135"/>
      <c r="J909" s="135"/>
      <c r="K909" s="135"/>
    </row>
    <row r="910" spans="1:11" x14ac:dyDescent="0.2">
      <c r="A910" s="135"/>
      <c r="H910" s="135"/>
      <c r="I910" s="135"/>
      <c r="J910" s="135"/>
      <c r="K910" s="135"/>
    </row>
    <row r="911" spans="1:11" x14ac:dyDescent="0.2">
      <c r="A911" s="135"/>
      <c r="H911" s="135"/>
      <c r="I911" s="135"/>
      <c r="J911" s="135"/>
      <c r="K911" s="135"/>
    </row>
    <row r="912" spans="1:11" x14ac:dyDescent="0.2">
      <c r="A912" s="135"/>
      <c r="H912" s="135"/>
      <c r="I912" s="135"/>
      <c r="J912" s="135"/>
      <c r="K912" s="135"/>
    </row>
    <row r="913" spans="1:11" x14ac:dyDescent="0.2">
      <c r="A913" s="135"/>
      <c r="H913" s="135"/>
      <c r="I913" s="135"/>
      <c r="J913" s="135"/>
      <c r="K913" s="135"/>
    </row>
    <row r="914" spans="1:11" x14ac:dyDescent="0.2">
      <c r="A914" s="135"/>
      <c r="H914" s="135"/>
      <c r="I914" s="135"/>
      <c r="J914" s="135"/>
      <c r="K914" s="135"/>
    </row>
    <row r="915" spans="1:11" x14ac:dyDescent="0.2">
      <c r="A915" s="135"/>
      <c r="H915" s="135"/>
      <c r="I915" s="135"/>
      <c r="J915" s="135"/>
      <c r="K915" s="135"/>
    </row>
    <row r="916" spans="1:11" x14ac:dyDescent="0.2">
      <c r="A916" s="135"/>
      <c r="H916" s="135"/>
      <c r="I916" s="135"/>
      <c r="J916" s="135"/>
      <c r="K916" s="135"/>
    </row>
    <row r="917" spans="1:11" x14ac:dyDescent="0.2">
      <c r="A917" s="135"/>
      <c r="H917" s="135"/>
      <c r="I917" s="135"/>
      <c r="J917" s="135"/>
      <c r="K917" s="135"/>
    </row>
    <row r="918" spans="1:11" x14ac:dyDescent="0.2">
      <c r="A918" s="135"/>
      <c r="H918" s="135"/>
      <c r="I918" s="135"/>
      <c r="J918" s="135"/>
      <c r="K918" s="135"/>
    </row>
    <row r="919" spans="1:11" x14ac:dyDescent="0.2">
      <c r="A919" s="135"/>
      <c r="H919" s="135"/>
      <c r="I919" s="135"/>
      <c r="J919" s="135"/>
      <c r="K919" s="135"/>
    </row>
    <row r="920" spans="1:11" x14ac:dyDescent="0.2">
      <c r="A920" s="135"/>
      <c r="H920" s="135"/>
      <c r="I920" s="135"/>
      <c r="J920" s="135"/>
      <c r="K920" s="135"/>
    </row>
    <row r="921" spans="1:11" x14ac:dyDescent="0.2">
      <c r="A921" s="135"/>
      <c r="H921" s="135"/>
      <c r="I921" s="135"/>
      <c r="J921" s="135"/>
      <c r="K921" s="135"/>
    </row>
    <row r="922" spans="1:11" x14ac:dyDescent="0.2">
      <c r="A922" s="135"/>
      <c r="H922" s="135"/>
      <c r="I922" s="135"/>
      <c r="J922" s="135"/>
      <c r="K922" s="135"/>
    </row>
    <row r="923" spans="1:11" x14ac:dyDescent="0.2">
      <c r="A923" s="135"/>
      <c r="H923" s="135"/>
      <c r="I923" s="135"/>
      <c r="J923" s="135"/>
      <c r="K923" s="135"/>
    </row>
    <row r="924" spans="1:11" x14ac:dyDescent="0.2">
      <c r="A924" s="135"/>
      <c r="H924" s="135"/>
      <c r="I924" s="135"/>
      <c r="J924" s="135"/>
      <c r="K924" s="135"/>
    </row>
    <row r="925" spans="1:11" x14ac:dyDescent="0.2">
      <c r="A925" s="135"/>
      <c r="H925" s="135"/>
      <c r="I925" s="135"/>
      <c r="J925" s="135"/>
      <c r="K925" s="135"/>
    </row>
    <row r="926" spans="1:11" x14ac:dyDescent="0.2">
      <c r="A926" s="135"/>
      <c r="H926" s="135"/>
      <c r="I926" s="135"/>
      <c r="J926" s="135"/>
      <c r="K926" s="135"/>
    </row>
    <row r="927" spans="1:11" x14ac:dyDescent="0.2">
      <c r="A927" s="135"/>
      <c r="H927" s="135"/>
      <c r="I927" s="135"/>
      <c r="J927" s="135"/>
      <c r="K927" s="135"/>
    </row>
    <row r="928" spans="1:11" x14ac:dyDescent="0.2">
      <c r="A928" s="135"/>
      <c r="H928" s="135"/>
      <c r="I928" s="135"/>
      <c r="J928" s="135"/>
      <c r="K928" s="135"/>
    </row>
    <row r="929" spans="1:11" x14ac:dyDescent="0.2">
      <c r="A929" s="135"/>
      <c r="H929" s="135"/>
      <c r="I929" s="135"/>
      <c r="J929" s="135"/>
      <c r="K929" s="135"/>
    </row>
    <row r="930" spans="1:11" x14ac:dyDescent="0.2">
      <c r="A930" s="135"/>
      <c r="H930" s="135"/>
      <c r="I930" s="135"/>
      <c r="J930" s="135"/>
      <c r="K930" s="135"/>
    </row>
    <row r="931" spans="1:11" x14ac:dyDescent="0.2">
      <c r="A931" s="135"/>
      <c r="H931" s="135"/>
      <c r="I931" s="135"/>
      <c r="J931" s="135"/>
      <c r="K931" s="135"/>
    </row>
    <row r="932" spans="1:11" x14ac:dyDescent="0.2">
      <c r="A932" s="135"/>
      <c r="H932" s="135"/>
      <c r="I932" s="135"/>
      <c r="J932" s="135"/>
      <c r="K932" s="135"/>
    </row>
    <row r="933" spans="1:11" x14ac:dyDescent="0.2">
      <c r="A933" s="135"/>
      <c r="H933" s="135"/>
      <c r="I933" s="135"/>
      <c r="J933" s="135"/>
      <c r="K933" s="135"/>
    </row>
    <row r="934" spans="1:11" x14ac:dyDescent="0.2">
      <c r="A934" s="135"/>
      <c r="H934" s="135"/>
      <c r="I934" s="135"/>
      <c r="J934" s="135"/>
      <c r="K934" s="135"/>
    </row>
    <row r="935" spans="1:11" x14ac:dyDescent="0.2">
      <c r="A935" s="135"/>
      <c r="H935" s="135"/>
      <c r="I935" s="135"/>
      <c r="J935" s="135"/>
      <c r="K935" s="135"/>
    </row>
    <row r="936" spans="1:11" x14ac:dyDescent="0.2">
      <c r="A936" s="135"/>
      <c r="H936" s="135"/>
      <c r="I936" s="135"/>
      <c r="J936" s="135"/>
      <c r="K936" s="135"/>
    </row>
    <row r="937" spans="1:11" x14ac:dyDescent="0.2">
      <c r="A937" s="135"/>
      <c r="H937" s="135"/>
      <c r="I937" s="135"/>
      <c r="J937" s="135"/>
      <c r="K937" s="135"/>
    </row>
    <row r="938" spans="1:11" x14ac:dyDescent="0.2">
      <c r="A938" s="135"/>
      <c r="H938" s="135"/>
      <c r="I938" s="135"/>
      <c r="J938" s="135"/>
      <c r="K938" s="135"/>
    </row>
    <row r="939" spans="1:11" x14ac:dyDescent="0.2">
      <c r="A939" s="135"/>
      <c r="H939" s="135"/>
      <c r="I939" s="135"/>
      <c r="J939" s="135"/>
      <c r="K939" s="135"/>
    </row>
    <row r="940" spans="1:11" x14ac:dyDescent="0.2">
      <c r="A940" s="135"/>
      <c r="H940" s="135"/>
      <c r="I940" s="135"/>
      <c r="J940" s="135"/>
      <c r="K940" s="135"/>
    </row>
    <row r="941" spans="1:11" x14ac:dyDescent="0.2">
      <c r="A941" s="135"/>
      <c r="H941" s="135"/>
      <c r="I941" s="135"/>
      <c r="J941" s="135"/>
      <c r="K941" s="135"/>
    </row>
    <row r="942" spans="1:11" x14ac:dyDescent="0.2">
      <c r="A942" s="135"/>
      <c r="H942" s="135"/>
      <c r="I942" s="135"/>
      <c r="J942" s="135"/>
      <c r="K942" s="135"/>
    </row>
    <row r="943" spans="1:11" x14ac:dyDescent="0.2">
      <c r="A943" s="135"/>
      <c r="H943" s="135"/>
      <c r="I943" s="135"/>
      <c r="J943" s="135"/>
      <c r="K943" s="135"/>
    </row>
    <row r="944" spans="1:11" x14ac:dyDescent="0.2">
      <c r="A944" s="135"/>
      <c r="H944" s="135"/>
      <c r="I944" s="135"/>
      <c r="J944" s="135"/>
      <c r="K944" s="135"/>
    </row>
    <row r="945" spans="1:11" x14ac:dyDescent="0.2">
      <c r="A945" s="135"/>
      <c r="H945" s="135"/>
      <c r="I945" s="135"/>
      <c r="J945" s="135"/>
      <c r="K945" s="135"/>
    </row>
    <row r="946" spans="1:11" x14ac:dyDescent="0.2">
      <c r="A946" s="135"/>
      <c r="H946" s="135"/>
      <c r="I946" s="135"/>
      <c r="J946" s="135"/>
      <c r="K946" s="135"/>
    </row>
    <row r="947" spans="1:11" x14ac:dyDescent="0.2">
      <c r="A947" s="135"/>
      <c r="H947" s="135"/>
      <c r="I947" s="135"/>
      <c r="J947" s="135"/>
      <c r="K947" s="135"/>
    </row>
    <row r="948" spans="1:11" x14ac:dyDescent="0.2">
      <c r="A948" s="135"/>
      <c r="H948" s="135"/>
      <c r="I948" s="135"/>
      <c r="J948" s="135"/>
      <c r="K948" s="135"/>
    </row>
    <row r="949" spans="1:11" x14ac:dyDescent="0.2">
      <c r="A949" s="135"/>
      <c r="H949" s="135"/>
      <c r="I949" s="135"/>
      <c r="J949" s="135"/>
      <c r="K949" s="135"/>
    </row>
    <row r="950" spans="1:11" x14ac:dyDescent="0.2">
      <c r="A950" s="135"/>
      <c r="H950" s="135"/>
      <c r="I950" s="135"/>
      <c r="J950" s="135"/>
      <c r="K950" s="135"/>
    </row>
    <row r="951" spans="1:11" x14ac:dyDescent="0.2">
      <c r="A951" s="135"/>
      <c r="H951" s="135"/>
      <c r="I951" s="135"/>
      <c r="J951" s="135"/>
      <c r="K951" s="135"/>
    </row>
    <row r="952" spans="1:11" x14ac:dyDescent="0.2">
      <c r="A952" s="135"/>
      <c r="H952" s="135"/>
      <c r="I952" s="135"/>
      <c r="J952" s="135"/>
      <c r="K952" s="135"/>
    </row>
    <row r="953" spans="1:11" x14ac:dyDescent="0.2">
      <c r="A953" s="135"/>
      <c r="H953" s="135"/>
      <c r="I953" s="135"/>
      <c r="J953" s="135"/>
      <c r="K953" s="135"/>
    </row>
    <row r="954" spans="1:11" x14ac:dyDescent="0.2">
      <c r="A954" s="135"/>
      <c r="H954" s="135"/>
      <c r="I954" s="135"/>
      <c r="J954" s="135"/>
      <c r="K954" s="135"/>
    </row>
    <row r="955" spans="1:11" x14ac:dyDescent="0.2">
      <c r="A955" s="135"/>
      <c r="H955" s="135"/>
      <c r="I955" s="135"/>
      <c r="J955" s="135"/>
      <c r="K955" s="135"/>
    </row>
    <row r="956" spans="1:11" x14ac:dyDescent="0.2">
      <c r="A956" s="135"/>
      <c r="H956" s="135"/>
      <c r="I956" s="135"/>
      <c r="J956" s="135"/>
      <c r="K956" s="135"/>
    </row>
    <row r="957" spans="1:11" x14ac:dyDescent="0.2">
      <c r="A957" s="135"/>
      <c r="H957" s="135"/>
      <c r="I957" s="135"/>
      <c r="J957" s="135"/>
      <c r="K957" s="135"/>
    </row>
    <row r="958" spans="1:11" x14ac:dyDescent="0.2">
      <c r="A958" s="135"/>
      <c r="H958" s="135"/>
      <c r="I958" s="135"/>
      <c r="J958" s="135"/>
      <c r="K958" s="135"/>
    </row>
    <row r="959" spans="1:11" x14ac:dyDescent="0.2">
      <c r="A959" s="135"/>
      <c r="H959" s="135"/>
      <c r="I959" s="135"/>
      <c r="J959" s="135"/>
      <c r="K959" s="135"/>
    </row>
    <row r="960" spans="1:11" x14ac:dyDescent="0.2">
      <c r="A960" s="135"/>
      <c r="H960" s="135"/>
      <c r="I960" s="135"/>
      <c r="J960" s="135"/>
      <c r="K960" s="135"/>
    </row>
    <row r="961" spans="1:11" x14ac:dyDescent="0.2">
      <c r="A961" s="135"/>
      <c r="H961" s="135"/>
      <c r="I961" s="135"/>
      <c r="J961" s="135"/>
      <c r="K961" s="135"/>
    </row>
    <row r="962" spans="1:11" x14ac:dyDescent="0.2">
      <c r="A962" s="135"/>
      <c r="H962" s="135"/>
      <c r="I962" s="135"/>
      <c r="J962" s="135"/>
      <c r="K962" s="135"/>
    </row>
    <row r="963" spans="1:11" x14ac:dyDescent="0.2">
      <c r="A963" s="135"/>
      <c r="H963" s="135"/>
      <c r="I963" s="135"/>
      <c r="J963" s="135"/>
      <c r="K963" s="135"/>
    </row>
    <row r="964" spans="1:11" x14ac:dyDescent="0.2">
      <c r="A964" s="135"/>
      <c r="H964" s="135"/>
      <c r="I964" s="135"/>
      <c r="J964" s="135"/>
      <c r="K964" s="135"/>
    </row>
    <row r="965" spans="1:11" x14ac:dyDescent="0.2">
      <c r="A965" s="135"/>
      <c r="H965" s="135"/>
      <c r="I965" s="135"/>
      <c r="J965" s="135"/>
      <c r="K965" s="135"/>
    </row>
    <row r="966" spans="1:11" x14ac:dyDescent="0.2">
      <c r="A966" s="135"/>
      <c r="H966" s="135"/>
      <c r="I966" s="135"/>
      <c r="J966" s="135"/>
      <c r="K966" s="135"/>
    </row>
    <row r="967" spans="1:11" x14ac:dyDescent="0.2">
      <c r="A967" s="135"/>
      <c r="H967" s="135"/>
      <c r="I967" s="135"/>
      <c r="J967" s="135"/>
      <c r="K967" s="135"/>
    </row>
    <row r="968" spans="1:11" x14ac:dyDescent="0.2">
      <c r="A968" s="135"/>
      <c r="H968" s="135"/>
      <c r="I968" s="135"/>
      <c r="J968" s="135"/>
      <c r="K968" s="135"/>
    </row>
    <row r="969" spans="1:11" x14ac:dyDescent="0.2">
      <c r="A969" s="135"/>
      <c r="H969" s="135"/>
      <c r="I969" s="135"/>
      <c r="J969" s="135"/>
      <c r="K969" s="135"/>
    </row>
    <row r="970" spans="1:11" x14ac:dyDescent="0.2">
      <c r="A970" s="135"/>
      <c r="H970" s="135"/>
      <c r="I970" s="135"/>
      <c r="J970" s="135"/>
      <c r="K970" s="135"/>
    </row>
    <row r="971" spans="1:11" x14ac:dyDescent="0.2">
      <c r="A971" s="135"/>
      <c r="H971" s="135"/>
      <c r="I971" s="135"/>
      <c r="J971" s="135"/>
      <c r="K971" s="135"/>
    </row>
    <row r="972" spans="1:11" x14ac:dyDescent="0.2">
      <c r="A972" s="135"/>
      <c r="H972" s="135"/>
      <c r="I972" s="135"/>
      <c r="J972" s="135"/>
      <c r="K972" s="135"/>
    </row>
    <row r="973" spans="1:11" x14ac:dyDescent="0.2">
      <c r="A973" s="135"/>
      <c r="H973" s="135"/>
      <c r="I973" s="135"/>
      <c r="J973" s="135"/>
      <c r="K973" s="135"/>
    </row>
    <row r="974" spans="1:11" x14ac:dyDescent="0.2">
      <c r="A974" s="135"/>
      <c r="H974" s="135"/>
      <c r="I974" s="135"/>
      <c r="J974" s="135"/>
      <c r="K974" s="135"/>
    </row>
    <row r="975" spans="1:11" x14ac:dyDescent="0.2">
      <c r="A975" s="135"/>
      <c r="H975" s="135"/>
      <c r="I975" s="135"/>
      <c r="J975" s="135"/>
      <c r="K975" s="135"/>
    </row>
    <row r="976" spans="1:11" x14ac:dyDescent="0.2">
      <c r="A976" s="135"/>
      <c r="H976" s="135"/>
      <c r="I976" s="135"/>
      <c r="J976" s="135"/>
      <c r="K976" s="135"/>
    </row>
    <row r="977" spans="1:11" x14ac:dyDescent="0.2">
      <c r="A977" s="135"/>
      <c r="H977" s="135"/>
      <c r="I977" s="135"/>
      <c r="J977" s="135"/>
      <c r="K977" s="135"/>
    </row>
    <row r="978" spans="1:11" x14ac:dyDescent="0.2">
      <c r="A978" s="135"/>
      <c r="H978" s="135"/>
      <c r="I978" s="135"/>
      <c r="J978" s="135"/>
      <c r="K978" s="135"/>
    </row>
    <row r="979" spans="1:11" x14ac:dyDescent="0.2">
      <c r="A979" s="135"/>
      <c r="H979" s="135"/>
      <c r="I979" s="135"/>
      <c r="J979" s="135"/>
      <c r="K979" s="135"/>
    </row>
    <row r="980" spans="1:11" x14ac:dyDescent="0.2">
      <c r="A980" s="135"/>
      <c r="H980" s="135"/>
      <c r="I980" s="135"/>
      <c r="J980" s="135"/>
      <c r="K980" s="135"/>
    </row>
    <row r="981" spans="1:11" x14ac:dyDescent="0.2">
      <c r="A981" s="135"/>
      <c r="H981" s="135"/>
      <c r="I981" s="135"/>
      <c r="J981" s="135"/>
      <c r="K981" s="135"/>
    </row>
    <row r="982" spans="1:11" x14ac:dyDescent="0.2">
      <c r="A982" s="135"/>
      <c r="H982" s="135"/>
      <c r="I982" s="135"/>
      <c r="J982" s="135"/>
      <c r="K982" s="135"/>
    </row>
    <row r="983" spans="1:11" x14ac:dyDescent="0.2">
      <c r="A983" s="135"/>
      <c r="H983" s="135"/>
      <c r="I983" s="135"/>
      <c r="J983" s="135"/>
      <c r="K983" s="135"/>
    </row>
    <row r="984" spans="1:11" x14ac:dyDescent="0.2">
      <c r="A984" s="135"/>
      <c r="H984" s="135"/>
      <c r="I984" s="135"/>
      <c r="J984" s="135"/>
      <c r="K984" s="135"/>
    </row>
    <row r="985" spans="1:11" x14ac:dyDescent="0.2">
      <c r="A985" s="135"/>
      <c r="H985" s="135"/>
      <c r="I985" s="135"/>
      <c r="J985" s="135"/>
      <c r="K985" s="135"/>
    </row>
    <row r="986" spans="1:11" x14ac:dyDescent="0.2">
      <c r="A986" s="135"/>
      <c r="H986" s="135"/>
      <c r="I986" s="135"/>
      <c r="J986" s="135"/>
      <c r="K986" s="135"/>
    </row>
    <row r="987" spans="1:11" x14ac:dyDescent="0.2">
      <c r="A987" s="135"/>
      <c r="H987" s="135"/>
      <c r="I987" s="135"/>
      <c r="J987" s="135"/>
      <c r="K987" s="135"/>
    </row>
    <row r="988" spans="1:11" x14ac:dyDescent="0.2">
      <c r="A988" s="135"/>
      <c r="H988" s="135"/>
      <c r="I988" s="135"/>
      <c r="J988" s="135"/>
      <c r="K988" s="135"/>
    </row>
    <row r="989" spans="1:11" x14ac:dyDescent="0.2">
      <c r="A989" s="135"/>
      <c r="H989" s="135"/>
      <c r="I989" s="135"/>
      <c r="J989" s="135"/>
      <c r="K989" s="135"/>
    </row>
    <row r="990" spans="1:11" x14ac:dyDescent="0.2">
      <c r="A990" s="135"/>
      <c r="H990" s="135"/>
      <c r="I990" s="135"/>
      <c r="J990" s="135"/>
      <c r="K990" s="135"/>
    </row>
    <row r="991" spans="1:11" x14ac:dyDescent="0.2">
      <c r="A991" s="135"/>
      <c r="H991" s="135"/>
      <c r="I991" s="135"/>
      <c r="J991" s="135"/>
      <c r="K991" s="135"/>
    </row>
    <row r="992" spans="1:11" x14ac:dyDescent="0.2">
      <c r="A992" s="135"/>
      <c r="H992" s="135"/>
      <c r="I992" s="135"/>
      <c r="J992" s="135"/>
      <c r="K992" s="135"/>
    </row>
    <row r="993" spans="1:11" x14ac:dyDescent="0.2">
      <c r="A993" s="135"/>
      <c r="H993" s="135"/>
      <c r="I993" s="135"/>
      <c r="J993" s="135"/>
      <c r="K993" s="135"/>
    </row>
    <row r="994" spans="1:11" x14ac:dyDescent="0.2">
      <c r="A994" s="135"/>
      <c r="H994" s="135"/>
      <c r="I994" s="135"/>
      <c r="J994" s="135"/>
      <c r="K994" s="135"/>
    </row>
    <row r="995" spans="1:11" x14ac:dyDescent="0.2">
      <c r="A995" s="135"/>
      <c r="H995" s="135"/>
      <c r="I995" s="135"/>
      <c r="J995" s="135"/>
      <c r="K995" s="135"/>
    </row>
    <row r="996" spans="1:11" x14ac:dyDescent="0.2">
      <c r="A996" s="135"/>
      <c r="H996" s="135"/>
      <c r="I996" s="135"/>
      <c r="J996" s="135"/>
      <c r="K996" s="135"/>
    </row>
    <row r="997" spans="1:11" x14ac:dyDescent="0.2">
      <c r="A997" s="135"/>
      <c r="H997" s="135"/>
      <c r="I997" s="135"/>
      <c r="J997" s="135"/>
      <c r="K997" s="135"/>
    </row>
    <row r="998" spans="1:11" x14ac:dyDescent="0.2">
      <c r="A998" s="135"/>
      <c r="H998" s="135"/>
      <c r="I998" s="135"/>
      <c r="J998" s="135"/>
      <c r="K998" s="135"/>
    </row>
    <row r="999" spans="1:11" x14ac:dyDescent="0.2">
      <c r="A999" s="135"/>
      <c r="H999" s="135"/>
      <c r="I999" s="135"/>
      <c r="J999" s="135"/>
      <c r="K999" s="135"/>
    </row>
    <row r="1000" spans="1:11" x14ac:dyDescent="0.2">
      <c r="A1000" s="135"/>
      <c r="H1000" s="135"/>
      <c r="I1000" s="135"/>
      <c r="J1000" s="135"/>
      <c r="K1000" s="135"/>
    </row>
    <row r="1001" spans="1:11" x14ac:dyDescent="0.2">
      <c r="A1001" s="135"/>
      <c r="H1001" s="135"/>
      <c r="I1001" s="135"/>
      <c r="J1001" s="135"/>
      <c r="K1001" s="135"/>
    </row>
    <row r="1002" spans="1:11" x14ac:dyDescent="0.2">
      <c r="A1002" s="135"/>
      <c r="H1002" s="135"/>
      <c r="I1002" s="135"/>
      <c r="J1002" s="135"/>
      <c r="K1002" s="135"/>
    </row>
    <row r="1003" spans="1:11" x14ac:dyDescent="0.2">
      <c r="A1003" s="135"/>
      <c r="H1003" s="135"/>
      <c r="I1003" s="135"/>
      <c r="J1003" s="135"/>
      <c r="K1003" s="135"/>
    </row>
    <row r="1004" spans="1:11" x14ac:dyDescent="0.2">
      <c r="A1004" s="135"/>
      <c r="H1004" s="135"/>
      <c r="I1004" s="135"/>
      <c r="J1004" s="135"/>
      <c r="K1004" s="135"/>
    </row>
    <row r="1005" spans="1:11" x14ac:dyDescent="0.2">
      <c r="A1005" s="135"/>
      <c r="H1005" s="135"/>
      <c r="I1005" s="135"/>
      <c r="J1005" s="135"/>
      <c r="K1005" s="135"/>
    </row>
    <row r="1006" spans="1:11" x14ac:dyDescent="0.2">
      <c r="A1006" s="135"/>
      <c r="H1006" s="135"/>
      <c r="I1006" s="135"/>
      <c r="J1006" s="135"/>
      <c r="K1006" s="135"/>
    </row>
    <row r="1007" spans="1:11" x14ac:dyDescent="0.2">
      <c r="A1007" s="135"/>
      <c r="H1007" s="135"/>
      <c r="I1007" s="135"/>
      <c r="J1007" s="135"/>
      <c r="K1007" s="135"/>
    </row>
    <row r="1008" spans="1:11" x14ac:dyDescent="0.2">
      <c r="A1008" s="135"/>
      <c r="H1008" s="135"/>
      <c r="I1008" s="135"/>
      <c r="J1008" s="135"/>
      <c r="K1008" s="135"/>
    </row>
    <row r="1009" spans="1:11" x14ac:dyDescent="0.2">
      <c r="A1009" s="135"/>
      <c r="H1009" s="135"/>
      <c r="I1009" s="135"/>
      <c r="J1009" s="135"/>
      <c r="K1009" s="135"/>
    </row>
    <row r="1010" spans="1:11" x14ac:dyDescent="0.2">
      <c r="A1010" s="135"/>
      <c r="H1010" s="135"/>
      <c r="I1010" s="135"/>
      <c r="J1010" s="135"/>
      <c r="K1010" s="135"/>
    </row>
    <row r="1011" spans="1:11" x14ac:dyDescent="0.2">
      <c r="A1011" s="135"/>
      <c r="H1011" s="135"/>
      <c r="I1011" s="135"/>
      <c r="J1011" s="135"/>
      <c r="K1011" s="135"/>
    </row>
    <row r="1012" spans="1:11" x14ac:dyDescent="0.2">
      <c r="A1012" s="135"/>
      <c r="H1012" s="135"/>
      <c r="I1012" s="135"/>
      <c r="J1012" s="135"/>
      <c r="K1012" s="135"/>
    </row>
    <row r="1013" spans="1:11" x14ac:dyDescent="0.2">
      <c r="A1013" s="135"/>
      <c r="H1013" s="135"/>
      <c r="I1013" s="135"/>
      <c r="J1013" s="135"/>
      <c r="K1013" s="135"/>
    </row>
    <row r="1014" spans="1:11" x14ac:dyDescent="0.2">
      <c r="A1014" s="135"/>
      <c r="H1014" s="135"/>
      <c r="I1014" s="135"/>
      <c r="J1014" s="135"/>
      <c r="K1014" s="135"/>
    </row>
    <row r="1015" spans="1:11" x14ac:dyDescent="0.2">
      <c r="A1015" s="135"/>
      <c r="H1015" s="135"/>
      <c r="I1015" s="135"/>
      <c r="J1015" s="135"/>
      <c r="K1015" s="135"/>
    </row>
    <row r="1016" spans="1:11" x14ac:dyDescent="0.2">
      <c r="A1016" s="135"/>
      <c r="H1016" s="135"/>
      <c r="I1016" s="135"/>
      <c r="J1016" s="135"/>
      <c r="K1016" s="135"/>
    </row>
    <row r="1017" spans="1:11" x14ac:dyDescent="0.2">
      <c r="A1017" s="135"/>
      <c r="H1017" s="135"/>
      <c r="I1017" s="135"/>
      <c r="J1017" s="135"/>
      <c r="K1017" s="135"/>
    </row>
    <row r="1018" spans="1:11" x14ac:dyDescent="0.2">
      <c r="A1018" s="135"/>
      <c r="H1018" s="135"/>
      <c r="I1018" s="135"/>
      <c r="J1018" s="135"/>
      <c r="K1018" s="135"/>
    </row>
    <row r="1019" spans="1:11" x14ac:dyDescent="0.2">
      <c r="A1019" s="135"/>
      <c r="H1019" s="135"/>
      <c r="I1019" s="135"/>
      <c r="J1019" s="135"/>
      <c r="K1019" s="135"/>
    </row>
    <row r="1020" spans="1:11" x14ac:dyDescent="0.2">
      <c r="A1020" s="135"/>
      <c r="H1020" s="135"/>
      <c r="I1020" s="135"/>
      <c r="J1020" s="135"/>
      <c r="K1020" s="135"/>
    </row>
    <row r="1021" spans="1:11" x14ac:dyDescent="0.2">
      <c r="A1021" s="135"/>
      <c r="H1021" s="135"/>
      <c r="I1021" s="135"/>
      <c r="J1021" s="135"/>
      <c r="K1021" s="135"/>
    </row>
    <row r="1022" spans="1:11" x14ac:dyDescent="0.2">
      <c r="A1022" s="135"/>
      <c r="H1022" s="135"/>
      <c r="I1022" s="135"/>
      <c r="J1022" s="135"/>
      <c r="K1022" s="135"/>
    </row>
    <row r="1023" spans="1:11" x14ac:dyDescent="0.2">
      <c r="A1023" s="135"/>
      <c r="H1023" s="135"/>
      <c r="I1023" s="135"/>
      <c r="J1023" s="135"/>
      <c r="K1023" s="135"/>
    </row>
    <row r="1024" spans="1:11" x14ac:dyDescent="0.2">
      <c r="A1024" s="135"/>
      <c r="H1024" s="135"/>
      <c r="I1024" s="135"/>
      <c r="J1024" s="135"/>
      <c r="K1024" s="135"/>
    </row>
    <row r="1025" spans="1:11" x14ac:dyDescent="0.2">
      <c r="A1025" s="135"/>
      <c r="H1025" s="135"/>
      <c r="I1025" s="135"/>
      <c r="J1025" s="135"/>
      <c r="K1025" s="135"/>
    </row>
    <row r="1026" spans="1:11" x14ac:dyDescent="0.2">
      <c r="A1026" s="135"/>
      <c r="H1026" s="135"/>
      <c r="I1026" s="135"/>
      <c r="J1026" s="135"/>
      <c r="K1026" s="135"/>
    </row>
    <row r="1027" spans="1:11" x14ac:dyDescent="0.2">
      <c r="A1027" s="135"/>
      <c r="H1027" s="135"/>
      <c r="I1027" s="135"/>
      <c r="J1027" s="135"/>
      <c r="K1027" s="135"/>
    </row>
    <row r="1028" spans="1:11" x14ac:dyDescent="0.2">
      <c r="A1028" s="135"/>
      <c r="H1028" s="135"/>
      <c r="I1028" s="135"/>
      <c r="J1028" s="135"/>
      <c r="K1028" s="135"/>
    </row>
    <row r="1029" spans="1:11" x14ac:dyDescent="0.2">
      <c r="A1029" s="135"/>
      <c r="H1029" s="135"/>
      <c r="I1029" s="135"/>
      <c r="J1029" s="135"/>
      <c r="K1029" s="135"/>
    </row>
    <row r="1030" spans="1:11" x14ac:dyDescent="0.2">
      <c r="A1030" s="135"/>
      <c r="H1030" s="135"/>
      <c r="I1030" s="135"/>
      <c r="J1030" s="135"/>
      <c r="K1030" s="135"/>
    </row>
    <row r="1031" spans="1:11" x14ac:dyDescent="0.2">
      <c r="A1031" s="135"/>
      <c r="H1031" s="135"/>
      <c r="I1031" s="135"/>
      <c r="J1031" s="135"/>
      <c r="K1031" s="135"/>
    </row>
    <row r="1032" spans="1:11" x14ac:dyDescent="0.2">
      <c r="A1032" s="135"/>
      <c r="H1032" s="135"/>
      <c r="I1032" s="135"/>
      <c r="J1032" s="135"/>
      <c r="K1032" s="135"/>
    </row>
    <row r="1033" spans="1:11" x14ac:dyDescent="0.2">
      <c r="A1033" s="135"/>
      <c r="H1033" s="135"/>
      <c r="I1033" s="135"/>
      <c r="J1033" s="135"/>
      <c r="K1033" s="135"/>
    </row>
    <row r="1034" spans="1:11" x14ac:dyDescent="0.2">
      <c r="A1034" s="135"/>
      <c r="H1034" s="135"/>
      <c r="I1034" s="135"/>
      <c r="J1034" s="135"/>
      <c r="K1034" s="135"/>
    </row>
    <row r="1035" spans="1:11" x14ac:dyDescent="0.2">
      <c r="A1035" s="135"/>
      <c r="H1035" s="135"/>
      <c r="I1035" s="135"/>
      <c r="J1035" s="135"/>
      <c r="K1035" s="135"/>
    </row>
    <row r="1036" spans="1:11" x14ac:dyDescent="0.2">
      <c r="A1036" s="135"/>
      <c r="H1036" s="135"/>
      <c r="I1036" s="135"/>
      <c r="J1036" s="135"/>
      <c r="K1036" s="135"/>
    </row>
    <row r="1037" spans="1:11" x14ac:dyDescent="0.2">
      <c r="A1037" s="135"/>
      <c r="H1037" s="135"/>
      <c r="I1037" s="135"/>
      <c r="J1037" s="135"/>
      <c r="K1037" s="135"/>
    </row>
    <row r="1038" spans="1:11" x14ac:dyDescent="0.2">
      <c r="A1038" s="135"/>
      <c r="H1038" s="135"/>
      <c r="I1038" s="135"/>
      <c r="J1038" s="135"/>
      <c r="K1038" s="135"/>
    </row>
    <row r="1039" spans="1:11" x14ac:dyDescent="0.2">
      <c r="A1039" s="135"/>
      <c r="H1039" s="135"/>
      <c r="I1039" s="135"/>
      <c r="J1039" s="135"/>
      <c r="K1039" s="135"/>
    </row>
    <row r="1040" spans="1:11" x14ac:dyDescent="0.2">
      <c r="A1040" s="135"/>
      <c r="H1040" s="135"/>
      <c r="I1040" s="135"/>
      <c r="J1040" s="135"/>
      <c r="K1040" s="135"/>
    </row>
    <row r="1041" spans="1:11" x14ac:dyDescent="0.2">
      <c r="A1041" s="135"/>
      <c r="H1041" s="135"/>
      <c r="I1041" s="135"/>
      <c r="J1041" s="135"/>
      <c r="K1041" s="135"/>
    </row>
    <row r="1042" spans="1:11" x14ac:dyDescent="0.2">
      <c r="A1042" s="135"/>
      <c r="H1042" s="135"/>
      <c r="I1042" s="135"/>
      <c r="J1042" s="135"/>
      <c r="K1042" s="135"/>
    </row>
    <row r="1043" spans="1:11" x14ac:dyDescent="0.2">
      <c r="A1043" s="135"/>
      <c r="H1043" s="135"/>
      <c r="I1043" s="135"/>
      <c r="J1043" s="135"/>
      <c r="K1043" s="135"/>
    </row>
    <row r="1044" spans="1:11" x14ac:dyDescent="0.2">
      <c r="A1044" s="135"/>
      <c r="H1044" s="135"/>
      <c r="I1044" s="135"/>
      <c r="J1044" s="135"/>
      <c r="K1044" s="135"/>
    </row>
    <row r="1045" spans="1:11" x14ac:dyDescent="0.2">
      <c r="A1045" s="135"/>
      <c r="H1045" s="135"/>
      <c r="I1045" s="135"/>
      <c r="J1045" s="135"/>
      <c r="K1045" s="135"/>
    </row>
    <row r="1046" spans="1:11" x14ac:dyDescent="0.2">
      <c r="A1046" s="135"/>
      <c r="H1046" s="135"/>
      <c r="I1046" s="135"/>
      <c r="J1046" s="135"/>
      <c r="K1046" s="135"/>
    </row>
    <row r="1047" spans="1:11" x14ac:dyDescent="0.2">
      <c r="A1047" s="135"/>
      <c r="H1047" s="135"/>
      <c r="I1047" s="135"/>
      <c r="J1047" s="135"/>
      <c r="K1047" s="135"/>
    </row>
    <row r="1048" spans="1:11" x14ac:dyDescent="0.2">
      <c r="A1048" s="135"/>
      <c r="H1048" s="135"/>
      <c r="I1048" s="135"/>
      <c r="J1048" s="135"/>
      <c r="K1048" s="135"/>
    </row>
    <row r="1049" spans="1:11" x14ac:dyDescent="0.2">
      <c r="A1049" s="135"/>
      <c r="H1049" s="135"/>
      <c r="I1049" s="135"/>
      <c r="J1049" s="135"/>
      <c r="K1049" s="135"/>
    </row>
    <row r="1050" spans="1:11" x14ac:dyDescent="0.2">
      <c r="A1050" s="135"/>
      <c r="H1050" s="135"/>
      <c r="I1050" s="135"/>
      <c r="J1050" s="135"/>
      <c r="K1050" s="135"/>
    </row>
    <row r="1051" spans="1:11" x14ac:dyDescent="0.2">
      <c r="A1051" s="135"/>
      <c r="H1051" s="135"/>
      <c r="I1051" s="135"/>
      <c r="J1051" s="135"/>
      <c r="K1051" s="135"/>
    </row>
    <row r="1052" spans="1:11" x14ac:dyDescent="0.2">
      <c r="A1052" s="135"/>
      <c r="H1052" s="135"/>
      <c r="I1052" s="135"/>
      <c r="J1052" s="135"/>
      <c r="K1052" s="135"/>
    </row>
    <row r="1053" spans="1:11" x14ac:dyDescent="0.2">
      <c r="A1053" s="135"/>
      <c r="H1053" s="135"/>
      <c r="I1053" s="135"/>
      <c r="J1053" s="135"/>
      <c r="K1053" s="135"/>
    </row>
    <row r="1054" spans="1:11" x14ac:dyDescent="0.2">
      <c r="A1054" s="135"/>
      <c r="H1054" s="135"/>
      <c r="I1054" s="135"/>
      <c r="J1054" s="135"/>
      <c r="K1054" s="135"/>
    </row>
    <row r="1055" spans="1:11" x14ac:dyDescent="0.2">
      <c r="A1055" s="135"/>
      <c r="H1055" s="135"/>
      <c r="I1055" s="135"/>
      <c r="J1055" s="135"/>
      <c r="K1055" s="135"/>
    </row>
    <row r="1056" spans="1:11" x14ac:dyDescent="0.2">
      <c r="A1056" s="135"/>
      <c r="H1056" s="135"/>
      <c r="I1056" s="135"/>
      <c r="J1056" s="135"/>
      <c r="K1056" s="135"/>
    </row>
    <row r="1057" spans="1:11" x14ac:dyDescent="0.2">
      <c r="A1057" s="135"/>
      <c r="H1057" s="135"/>
      <c r="I1057" s="135"/>
      <c r="J1057" s="135"/>
      <c r="K1057" s="135"/>
    </row>
    <row r="1058" spans="1:11" x14ac:dyDescent="0.2">
      <c r="A1058" s="135"/>
      <c r="H1058" s="135"/>
      <c r="I1058" s="135"/>
      <c r="J1058" s="135"/>
      <c r="K1058" s="135"/>
    </row>
    <row r="1059" spans="1:11" x14ac:dyDescent="0.2">
      <c r="A1059" s="135"/>
      <c r="H1059" s="135"/>
      <c r="I1059" s="135"/>
      <c r="J1059" s="135"/>
      <c r="K1059" s="135"/>
    </row>
    <row r="1060" spans="1:11" x14ac:dyDescent="0.2">
      <c r="A1060" s="135"/>
      <c r="H1060" s="135"/>
      <c r="I1060" s="135"/>
      <c r="J1060" s="135"/>
      <c r="K1060" s="135"/>
    </row>
    <row r="1061" spans="1:11" x14ac:dyDescent="0.2">
      <c r="A1061" s="135"/>
      <c r="H1061" s="135"/>
      <c r="I1061" s="135"/>
      <c r="J1061" s="135"/>
      <c r="K1061" s="135"/>
    </row>
    <row r="1062" spans="1:11" x14ac:dyDescent="0.2">
      <c r="A1062" s="135"/>
      <c r="H1062" s="135"/>
      <c r="I1062" s="135"/>
      <c r="J1062" s="135"/>
      <c r="K1062" s="135"/>
    </row>
    <row r="1063" spans="1:11" x14ac:dyDescent="0.2">
      <c r="A1063" s="135"/>
      <c r="H1063" s="135"/>
      <c r="I1063" s="135"/>
      <c r="J1063" s="135"/>
      <c r="K1063" s="135"/>
    </row>
    <row r="1064" spans="1:11" x14ac:dyDescent="0.2">
      <c r="A1064" s="135"/>
      <c r="H1064" s="135"/>
      <c r="I1064" s="135"/>
      <c r="J1064" s="135"/>
      <c r="K1064" s="135"/>
    </row>
    <row r="1065" spans="1:11" x14ac:dyDescent="0.2">
      <c r="A1065" s="135"/>
      <c r="H1065" s="135"/>
      <c r="I1065" s="135"/>
      <c r="J1065" s="135"/>
      <c r="K1065" s="135"/>
    </row>
    <row r="1066" spans="1:11" x14ac:dyDescent="0.2">
      <c r="A1066" s="135"/>
      <c r="H1066" s="135"/>
      <c r="I1066" s="135"/>
      <c r="J1066" s="135"/>
      <c r="K1066" s="135"/>
    </row>
    <row r="1067" spans="1:11" x14ac:dyDescent="0.2">
      <c r="A1067" s="135"/>
      <c r="H1067" s="135"/>
      <c r="I1067" s="135"/>
      <c r="J1067" s="135"/>
      <c r="K1067" s="135"/>
    </row>
    <row r="1068" spans="1:11" x14ac:dyDescent="0.2">
      <c r="A1068" s="135"/>
      <c r="H1068" s="135"/>
      <c r="I1068" s="135"/>
      <c r="J1068" s="135"/>
      <c r="K1068" s="135"/>
    </row>
    <row r="1069" spans="1:11" x14ac:dyDescent="0.2">
      <c r="A1069" s="135"/>
      <c r="H1069" s="135"/>
      <c r="I1069" s="135"/>
      <c r="J1069" s="135"/>
      <c r="K1069" s="135"/>
    </row>
    <row r="1070" spans="1:11" x14ac:dyDescent="0.2">
      <c r="A1070" s="135"/>
      <c r="H1070" s="135"/>
      <c r="I1070" s="135"/>
      <c r="J1070" s="135"/>
      <c r="K1070" s="135"/>
    </row>
    <row r="1071" spans="1:11" x14ac:dyDescent="0.2">
      <c r="A1071" s="135"/>
      <c r="H1071" s="135"/>
      <c r="I1071" s="135"/>
      <c r="J1071" s="135"/>
      <c r="K1071" s="135"/>
    </row>
    <row r="1072" spans="1:11" x14ac:dyDescent="0.2">
      <c r="A1072" s="135"/>
      <c r="H1072" s="135"/>
      <c r="I1072" s="135"/>
      <c r="J1072" s="135"/>
      <c r="K1072" s="135"/>
    </row>
    <row r="1073" spans="1:11" x14ac:dyDescent="0.2">
      <c r="A1073" s="135"/>
      <c r="H1073" s="135"/>
      <c r="I1073" s="135"/>
      <c r="J1073" s="135"/>
      <c r="K1073" s="135"/>
    </row>
    <row r="1074" spans="1:11" x14ac:dyDescent="0.2">
      <c r="A1074" s="135"/>
      <c r="H1074" s="135"/>
      <c r="I1074" s="135"/>
      <c r="J1074" s="135"/>
      <c r="K1074" s="135"/>
    </row>
    <row r="1075" spans="1:11" x14ac:dyDescent="0.2">
      <c r="A1075" s="135"/>
      <c r="H1075" s="135"/>
      <c r="I1075" s="135"/>
      <c r="J1075" s="135"/>
      <c r="K1075" s="135"/>
    </row>
    <row r="1076" spans="1:11" x14ac:dyDescent="0.2">
      <c r="A1076" s="135"/>
      <c r="H1076" s="135"/>
      <c r="I1076" s="135"/>
      <c r="J1076" s="135"/>
      <c r="K1076" s="135"/>
    </row>
    <row r="1077" spans="1:11" x14ac:dyDescent="0.2">
      <c r="A1077" s="135"/>
      <c r="H1077" s="135"/>
      <c r="I1077" s="135"/>
      <c r="J1077" s="135"/>
      <c r="K1077" s="135"/>
    </row>
    <row r="1078" spans="1:11" x14ac:dyDescent="0.2">
      <c r="A1078" s="135"/>
      <c r="H1078" s="135"/>
      <c r="I1078" s="135"/>
      <c r="J1078" s="135"/>
      <c r="K1078" s="135"/>
    </row>
    <row r="1079" spans="1:11" x14ac:dyDescent="0.2">
      <c r="A1079" s="135"/>
      <c r="H1079" s="135"/>
      <c r="I1079" s="135"/>
      <c r="J1079" s="135"/>
      <c r="K1079" s="135"/>
    </row>
    <row r="1080" spans="1:11" x14ac:dyDescent="0.2">
      <c r="A1080" s="135"/>
      <c r="H1080" s="135"/>
      <c r="I1080" s="135"/>
      <c r="J1080" s="135"/>
      <c r="K1080" s="135"/>
    </row>
    <row r="1081" spans="1:11" x14ac:dyDescent="0.2">
      <c r="A1081" s="135"/>
      <c r="H1081" s="135"/>
      <c r="I1081" s="135"/>
      <c r="J1081" s="135"/>
      <c r="K1081" s="135"/>
    </row>
    <row r="1082" spans="1:11" x14ac:dyDescent="0.2">
      <c r="A1082" s="135"/>
      <c r="H1082" s="135"/>
      <c r="I1082" s="135"/>
      <c r="J1082" s="135"/>
      <c r="K1082" s="135"/>
    </row>
    <row r="1083" spans="1:11" x14ac:dyDescent="0.2">
      <c r="A1083" s="135"/>
      <c r="H1083" s="135"/>
      <c r="I1083" s="135"/>
      <c r="J1083" s="135"/>
      <c r="K1083" s="135"/>
    </row>
    <row r="1084" spans="1:11" x14ac:dyDescent="0.2">
      <c r="A1084" s="135"/>
      <c r="H1084" s="135"/>
      <c r="I1084" s="135"/>
      <c r="J1084" s="135"/>
      <c r="K1084" s="135"/>
    </row>
    <row r="1085" spans="1:11" x14ac:dyDescent="0.2">
      <c r="A1085" s="135"/>
      <c r="H1085" s="135"/>
      <c r="I1085" s="135"/>
      <c r="J1085" s="135"/>
      <c r="K1085" s="135"/>
    </row>
    <row r="1086" spans="1:11" x14ac:dyDescent="0.2">
      <c r="A1086" s="135"/>
      <c r="H1086" s="135"/>
      <c r="I1086" s="135"/>
      <c r="J1086" s="135"/>
      <c r="K1086" s="135"/>
    </row>
    <row r="1087" spans="1:11" x14ac:dyDescent="0.2">
      <c r="A1087" s="135"/>
      <c r="H1087" s="135"/>
      <c r="I1087" s="135"/>
      <c r="J1087" s="135"/>
      <c r="K1087" s="135"/>
    </row>
  </sheetData>
  <sheetProtection password="E2C7" sheet="1" objects="1" scenarios="1"/>
  <mergeCells count="25">
    <mergeCell ref="A87:G87"/>
    <mergeCell ref="C81:F81"/>
    <mergeCell ref="C82:F82"/>
    <mergeCell ref="C83:F83"/>
    <mergeCell ref="C84:F84"/>
    <mergeCell ref="C85:F85"/>
    <mergeCell ref="A44:A45"/>
    <mergeCell ref="B44:C44"/>
    <mergeCell ref="E44:F44"/>
    <mergeCell ref="A62:F62"/>
    <mergeCell ref="A63:A64"/>
    <mergeCell ref="B63:C63"/>
    <mergeCell ref="E63:F63"/>
    <mergeCell ref="A24:F24"/>
    <mergeCell ref="A25:A26"/>
    <mergeCell ref="B25:C25"/>
    <mergeCell ref="E25:F25"/>
    <mergeCell ref="A43:F43"/>
    <mergeCell ref="A1:G1"/>
    <mergeCell ref="A2:G2"/>
    <mergeCell ref="E3:F3"/>
    <mergeCell ref="A5:F5"/>
    <mergeCell ref="A6:A7"/>
    <mergeCell ref="B6:C6"/>
    <mergeCell ref="E6:F6"/>
  </mergeCells>
  <pageMargins left="0.78749999999999998" right="0.78749999999999998" top="0.78749999999999998" bottom="0.78749999999999998" header="0.511811023622047" footer="0.511811023622047"/>
  <pageSetup paperSize="9" scale="92" orientation="portrait" horizontalDpi="300" verticalDpi="300"/>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L1043"/>
  <sheetViews>
    <sheetView topLeftCell="A19" zoomScaleNormal="100" workbookViewId="0">
      <selection activeCell="A7" sqref="A7:G7"/>
    </sheetView>
  </sheetViews>
  <sheetFormatPr defaultColWidth="11.5703125" defaultRowHeight="12.75" customHeight="1" x14ac:dyDescent="0.2"/>
  <cols>
    <col min="1" max="64" width="11.5703125" style="62"/>
  </cols>
  <sheetData>
    <row r="1" spans="1:64" ht="15.75" x14ac:dyDescent="0.25">
      <c r="A1" s="271" t="s">
        <v>665</v>
      </c>
      <c r="B1" s="271"/>
      <c r="C1" s="271"/>
      <c r="D1" s="271"/>
      <c r="E1" s="271"/>
      <c r="F1" s="271"/>
      <c r="G1" s="27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91"/>
      <c r="BC1" s="191"/>
      <c r="BD1" s="191"/>
      <c r="BE1" s="191"/>
      <c r="BF1" s="191"/>
      <c r="BG1" s="191"/>
      <c r="BH1" s="191"/>
      <c r="BI1" s="191"/>
      <c r="BJ1" s="191"/>
      <c r="BK1" s="191"/>
      <c r="BL1" s="191"/>
    </row>
    <row r="2" spans="1:64" x14ac:dyDescent="0.2">
      <c r="A2" s="318"/>
      <c r="B2" s="318"/>
      <c r="C2" s="318"/>
      <c r="D2" s="318"/>
      <c r="E2" s="318"/>
      <c r="F2" s="318"/>
      <c r="G2" s="318"/>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row>
    <row r="3" spans="1:64" x14ac:dyDescent="0.2">
      <c r="A3" s="191"/>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c r="AX3" s="191"/>
      <c r="AY3" s="191"/>
      <c r="AZ3" s="191"/>
      <c r="BA3" s="191"/>
      <c r="BB3" s="191"/>
      <c r="BC3" s="191"/>
      <c r="BD3" s="191"/>
      <c r="BE3" s="191"/>
      <c r="BF3" s="191"/>
      <c r="BG3" s="191"/>
      <c r="BH3" s="191"/>
      <c r="BI3" s="191"/>
      <c r="BJ3" s="191"/>
      <c r="BK3" s="191"/>
      <c r="BL3" s="191"/>
    </row>
    <row r="4" spans="1:64" x14ac:dyDescent="0.2">
      <c r="A4" s="191"/>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AM4" s="191"/>
      <c r="AN4" s="191"/>
      <c r="AO4" s="191"/>
      <c r="AP4" s="191"/>
      <c r="AQ4" s="191"/>
      <c r="AR4" s="191"/>
      <c r="AS4" s="191"/>
      <c r="AT4" s="191"/>
      <c r="AU4" s="191"/>
      <c r="AV4" s="191"/>
      <c r="AW4" s="191"/>
      <c r="AX4" s="191"/>
      <c r="AY4" s="191"/>
      <c r="AZ4" s="191"/>
      <c r="BA4" s="191"/>
      <c r="BB4" s="191"/>
      <c r="BC4" s="191"/>
      <c r="BD4" s="191"/>
      <c r="BE4" s="191"/>
      <c r="BF4" s="191"/>
      <c r="BG4" s="191"/>
      <c r="BH4" s="191"/>
      <c r="BI4" s="191"/>
      <c r="BJ4" s="191"/>
      <c r="BK4" s="191"/>
      <c r="BL4" s="191"/>
    </row>
    <row r="5" spans="1:64" x14ac:dyDescent="0.2">
      <c r="A5" s="191"/>
      <c r="B5" s="191"/>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c r="AQ5" s="191"/>
      <c r="AR5" s="191"/>
      <c r="AS5" s="191"/>
      <c r="AT5" s="191"/>
      <c r="AU5" s="191"/>
      <c r="AV5" s="191"/>
      <c r="AW5" s="191"/>
      <c r="AX5" s="191"/>
      <c r="AY5" s="191"/>
      <c r="AZ5" s="191"/>
      <c r="BA5" s="191"/>
      <c r="BB5" s="191"/>
      <c r="BC5" s="191"/>
      <c r="BD5" s="191"/>
      <c r="BE5" s="191"/>
      <c r="BF5" s="191"/>
      <c r="BG5" s="191"/>
      <c r="BH5" s="191"/>
      <c r="BI5" s="191"/>
      <c r="BJ5" s="191"/>
      <c r="BK5" s="191"/>
      <c r="BL5" s="191"/>
    </row>
    <row r="6" spans="1:64" x14ac:dyDescent="0.2">
      <c r="A6" s="191"/>
      <c r="B6" s="191"/>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row>
    <row r="7" spans="1:64" x14ac:dyDescent="0.2">
      <c r="A7" s="319" t="s">
        <v>666</v>
      </c>
      <c r="B7" s="319"/>
      <c r="C7" s="319"/>
      <c r="D7" s="319"/>
      <c r="E7" s="319"/>
      <c r="F7" s="319"/>
      <c r="G7" s="319"/>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1"/>
      <c r="BG7" s="191"/>
      <c r="BH7" s="191"/>
      <c r="BI7" s="191"/>
      <c r="BJ7" s="191"/>
      <c r="BK7" s="191"/>
      <c r="BL7" s="191"/>
    </row>
    <row r="8" spans="1:64" ht="27" customHeight="1" x14ac:dyDescent="0.2">
      <c r="A8" s="320" t="s">
        <v>667</v>
      </c>
      <c r="B8" s="320"/>
      <c r="C8" s="320"/>
      <c r="D8" s="320"/>
      <c r="E8" s="320"/>
      <c r="F8" s="320"/>
      <c r="G8" s="320"/>
      <c r="H8" s="191"/>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191"/>
      <c r="BD8" s="191"/>
      <c r="BE8" s="191"/>
      <c r="BF8" s="191"/>
      <c r="BG8" s="191"/>
      <c r="BH8" s="191"/>
      <c r="BI8" s="191"/>
      <c r="BJ8" s="191"/>
      <c r="BK8" s="191"/>
      <c r="BL8" s="191"/>
    </row>
    <row r="9" spans="1:64" x14ac:dyDescent="0.2">
      <c r="A9" s="319" t="s">
        <v>668</v>
      </c>
      <c r="B9" s="319"/>
      <c r="C9" s="319"/>
      <c r="D9" s="319"/>
      <c r="E9" s="319"/>
      <c r="F9" s="319"/>
      <c r="G9" s="319"/>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1"/>
      <c r="AV9" s="191"/>
      <c r="AW9" s="191"/>
      <c r="AX9" s="191"/>
      <c r="AY9" s="191"/>
      <c r="AZ9" s="191"/>
      <c r="BA9" s="191"/>
      <c r="BB9" s="191"/>
      <c r="BC9" s="191"/>
      <c r="BD9" s="191"/>
      <c r="BE9" s="191"/>
      <c r="BF9" s="191"/>
      <c r="BG9" s="191"/>
      <c r="BH9" s="191"/>
      <c r="BI9" s="191"/>
      <c r="BJ9" s="191"/>
      <c r="BK9" s="191"/>
      <c r="BL9" s="191"/>
    </row>
    <row r="10" spans="1:64" x14ac:dyDescent="0.2">
      <c r="A10" s="319" t="s">
        <v>669</v>
      </c>
      <c r="B10" s="319"/>
      <c r="C10" s="319"/>
      <c r="D10" s="319"/>
      <c r="E10" s="319"/>
      <c r="F10" s="319"/>
      <c r="G10" s="319"/>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I10" s="191"/>
      <c r="AJ10" s="191"/>
      <c r="AK10" s="191"/>
      <c r="AL10" s="191"/>
      <c r="AM10" s="191"/>
      <c r="AN10" s="191"/>
      <c r="AO10" s="191"/>
      <c r="AP10" s="191"/>
      <c r="AQ10" s="191"/>
      <c r="AR10" s="191"/>
      <c r="AS10" s="191"/>
      <c r="AT10" s="191"/>
      <c r="AU10" s="191"/>
      <c r="AV10" s="191"/>
      <c r="AW10" s="191"/>
      <c r="AX10" s="191"/>
      <c r="AY10" s="191"/>
      <c r="AZ10" s="191"/>
      <c r="BA10" s="191"/>
      <c r="BB10" s="191"/>
      <c r="BC10" s="191"/>
      <c r="BD10" s="191"/>
      <c r="BE10" s="191"/>
      <c r="BF10" s="191"/>
      <c r="BG10" s="191"/>
      <c r="BH10" s="191"/>
      <c r="BI10" s="191"/>
      <c r="BJ10" s="191"/>
      <c r="BK10" s="191"/>
      <c r="BL10" s="191"/>
    </row>
    <row r="11" spans="1:64" x14ac:dyDescent="0.2">
      <c r="A11" s="319" t="s">
        <v>670</v>
      </c>
      <c r="B11" s="319"/>
      <c r="C11" s="319"/>
      <c r="D11" s="319"/>
      <c r="E11" s="319"/>
      <c r="F11" s="319"/>
      <c r="G11" s="319"/>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c r="AF11" s="191"/>
      <c r="AG11" s="191"/>
      <c r="AH11" s="191"/>
      <c r="AI11" s="191"/>
      <c r="AJ11" s="191"/>
      <c r="AK11" s="191"/>
      <c r="AL11" s="191"/>
      <c r="AM11" s="191"/>
      <c r="AN11" s="191"/>
      <c r="AO11" s="191"/>
      <c r="AP11" s="191"/>
      <c r="AQ11" s="191"/>
      <c r="AR11" s="191"/>
      <c r="AS11" s="191"/>
      <c r="AT11" s="191"/>
      <c r="AU11" s="191"/>
      <c r="AV11" s="191"/>
      <c r="AW11" s="191"/>
      <c r="AX11" s="191"/>
      <c r="AY11" s="191"/>
      <c r="AZ11" s="191"/>
      <c r="BA11" s="191"/>
      <c r="BB11" s="191"/>
      <c r="BC11" s="191"/>
      <c r="BD11" s="191"/>
      <c r="BE11" s="191"/>
      <c r="BF11" s="191"/>
      <c r="BG11" s="191"/>
      <c r="BH11" s="191"/>
      <c r="BI11" s="191"/>
      <c r="BJ11" s="191"/>
      <c r="BK11" s="191"/>
      <c r="BL11" s="191"/>
    </row>
    <row r="12" spans="1:64" x14ac:dyDescent="0.2">
      <c r="A12" s="321" t="s">
        <v>671</v>
      </c>
      <c r="B12" s="321"/>
      <c r="C12" s="321"/>
      <c r="D12" s="321"/>
      <c r="E12" s="321"/>
      <c r="F12" s="321"/>
      <c r="G12" s="32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1"/>
      <c r="AE12" s="191"/>
      <c r="AF12" s="191"/>
      <c r="AG12" s="191"/>
      <c r="AH12" s="191"/>
      <c r="AI12" s="191"/>
      <c r="AJ12" s="191"/>
      <c r="AK12" s="191"/>
      <c r="AL12" s="191"/>
      <c r="AM12" s="191"/>
      <c r="AN12" s="191"/>
      <c r="AO12" s="191"/>
      <c r="AP12" s="191"/>
      <c r="AQ12" s="191"/>
      <c r="AR12" s="191"/>
      <c r="AS12" s="191"/>
      <c r="AT12" s="191"/>
      <c r="AU12" s="191"/>
      <c r="AV12" s="191"/>
      <c r="AW12" s="191"/>
      <c r="AX12" s="191"/>
      <c r="AY12" s="191"/>
      <c r="AZ12" s="191"/>
      <c r="BA12" s="191"/>
      <c r="BB12" s="191"/>
      <c r="BC12" s="191"/>
      <c r="BD12" s="191"/>
      <c r="BE12" s="191"/>
      <c r="BF12" s="191"/>
      <c r="BG12" s="191"/>
      <c r="BH12" s="191"/>
      <c r="BI12" s="191"/>
      <c r="BJ12" s="191"/>
      <c r="BK12" s="191"/>
      <c r="BL12" s="191"/>
    </row>
    <row r="13" spans="1:64" x14ac:dyDescent="0.2">
      <c r="A13" s="322" t="s">
        <v>672</v>
      </c>
      <c r="B13" s="322"/>
      <c r="C13" s="322"/>
      <c r="D13" s="322"/>
      <c r="E13" s="322"/>
      <c r="F13" s="322"/>
      <c r="G13" s="322"/>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row>
    <row r="14" spans="1:64" x14ac:dyDescent="0.2">
      <c r="A14" s="323" t="s">
        <v>673</v>
      </c>
      <c r="B14" s="323"/>
      <c r="C14" s="323"/>
      <c r="D14" s="323"/>
      <c r="E14" s="323"/>
      <c r="F14" s="323"/>
      <c r="G14" s="323"/>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row>
    <row r="15" spans="1:64" x14ac:dyDescent="0.2">
      <c r="A15" s="192"/>
      <c r="B15" s="192"/>
      <c r="C15" s="192"/>
      <c r="D15" s="192"/>
      <c r="E15" s="192"/>
      <c r="F15" s="192"/>
      <c r="G15" s="192"/>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row>
    <row r="16" spans="1:64" x14ac:dyDescent="0.2">
      <c r="A16" s="319" t="s">
        <v>674</v>
      </c>
      <c r="B16" s="319"/>
      <c r="C16" s="319"/>
      <c r="D16" s="319"/>
      <c r="E16" s="319"/>
      <c r="F16" s="319"/>
      <c r="G16" s="319"/>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191"/>
      <c r="AL16" s="191"/>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row>
    <row r="17" spans="1:64" x14ac:dyDescent="0.2">
      <c r="A17" s="321" t="s">
        <v>675</v>
      </c>
      <c r="B17" s="321"/>
      <c r="C17" s="321"/>
      <c r="D17" s="321"/>
      <c r="E17" s="321"/>
      <c r="F17" s="321"/>
      <c r="G17" s="32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191"/>
      <c r="AL17" s="191"/>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row>
    <row r="18" spans="1:64" ht="24" customHeight="1" x14ac:dyDescent="0.2">
      <c r="A18" s="324" t="s">
        <v>676</v>
      </c>
      <c r="B18" s="324"/>
      <c r="C18" s="324"/>
      <c r="D18" s="324"/>
      <c r="E18" s="324"/>
      <c r="F18" s="324"/>
      <c r="G18" s="324"/>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1"/>
      <c r="BE18" s="191"/>
      <c r="BF18" s="191"/>
      <c r="BG18" s="191"/>
      <c r="BH18" s="191"/>
      <c r="BI18" s="191"/>
      <c r="BJ18" s="191"/>
      <c r="BK18" s="191"/>
      <c r="BL18" s="191"/>
    </row>
    <row r="19" spans="1:64" x14ac:dyDescent="0.2">
      <c r="A19" s="321" t="s">
        <v>677</v>
      </c>
      <c r="B19" s="321"/>
      <c r="C19" s="321"/>
      <c r="D19" s="321"/>
      <c r="E19" s="321"/>
      <c r="F19" s="321"/>
      <c r="G19" s="32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1"/>
      <c r="BB19" s="191"/>
      <c r="BC19" s="191"/>
      <c r="BD19" s="191"/>
      <c r="BE19" s="191"/>
      <c r="BF19" s="191"/>
      <c r="BG19" s="191"/>
      <c r="BH19" s="191"/>
      <c r="BI19" s="191"/>
      <c r="BJ19" s="191"/>
      <c r="BK19" s="191"/>
      <c r="BL19" s="191"/>
    </row>
    <row r="20" spans="1:64" x14ac:dyDescent="0.2">
      <c r="A20" s="322" t="s">
        <v>678</v>
      </c>
      <c r="B20" s="322"/>
      <c r="C20" s="322"/>
      <c r="D20" s="322"/>
      <c r="E20" s="322"/>
      <c r="F20" s="322"/>
      <c r="G20" s="322"/>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191"/>
    </row>
    <row r="21" spans="1:64" x14ac:dyDescent="0.2">
      <c r="A21" s="321" t="s">
        <v>679</v>
      </c>
      <c r="B21" s="321"/>
      <c r="C21" s="321"/>
      <c r="D21" s="321"/>
      <c r="E21" s="321"/>
      <c r="F21" s="321"/>
      <c r="G21" s="32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191"/>
      <c r="AQ21" s="191"/>
      <c r="AR21" s="191"/>
      <c r="AS21" s="191"/>
      <c r="AT21" s="191"/>
      <c r="AU21" s="191"/>
      <c r="AV21" s="191"/>
      <c r="AW21" s="191"/>
      <c r="AX21" s="191"/>
      <c r="AY21" s="191"/>
      <c r="AZ21" s="191"/>
      <c r="BA21" s="191"/>
      <c r="BB21" s="191"/>
      <c r="BC21" s="191"/>
      <c r="BD21" s="191"/>
      <c r="BE21" s="191"/>
      <c r="BF21" s="191"/>
      <c r="BG21" s="191"/>
      <c r="BH21" s="191"/>
      <c r="BI21" s="191"/>
      <c r="BJ21" s="191"/>
      <c r="BK21" s="191"/>
      <c r="BL21" s="191"/>
    </row>
    <row r="22" spans="1:64" x14ac:dyDescent="0.2">
      <c r="A22" s="322" t="s">
        <v>680</v>
      </c>
      <c r="B22" s="322"/>
      <c r="C22" s="322"/>
      <c r="D22" s="322"/>
      <c r="E22" s="322"/>
      <c r="F22" s="322"/>
      <c r="G22" s="322"/>
      <c r="H22" s="191"/>
      <c r="I22" s="191"/>
      <c r="J22" s="191"/>
      <c r="K22" s="191"/>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191"/>
      <c r="AQ22" s="191"/>
      <c r="AR22" s="191"/>
      <c r="AS22" s="191"/>
      <c r="AT22" s="191"/>
      <c r="AU22" s="191"/>
      <c r="AV22" s="191"/>
      <c r="AW22" s="191"/>
      <c r="AX22" s="191"/>
      <c r="AY22" s="191"/>
      <c r="AZ22" s="191"/>
      <c r="BA22" s="191"/>
      <c r="BB22" s="191"/>
      <c r="BC22" s="191"/>
      <c r="BD22" s="191"/>
      <c r="BE22" s="191"/>
      <c r="BF22" s="191"/>
      <c r="BG22" s="191"/>
      <c r="BH22" s="191"/>
      <c r="BI22" s="191"/>
      <c r="BJ22" s="191"/>
      <c r="BK22" s="191"/>
      <c r="BL22" s="191"/>
    </row>
    <row r="23" spans="1:64" x14ac:dyDescent="0.2">
      <c r="A23" s="192"/>
      <c r="B23" s="192"/>
      <c r="C23" s="192"/>
      <c r="D23" s="192"/>
      <c r="E23" s="192"/>
      <c r="F23" s="192"/>
      <c r="G23" s="192"/>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191"/>
      <c r="BC23" s="191"/>
      <c r="BD23" s="191"/>
      <c r="BE23" s="191"/>
      <c r="BF23" s="191"/>
      <c r="BG23" s="191"/>
      <c r="BH23" s="191"/>
      <c r="BI23" s="191"/>
      <c r="BJ23" s="191"/>
      <c r="BK23" s="191"/>
      <c r="BL23" s="191"/>
    </row>
    <row r="24" spans="1:64" x14ac:dyDescent="0.2">
      <c r="A24" s="325" t="s">
        <v>681</v>
      </c>
      <c r="B24" s="325"/>
      <c r="C24" s="325"/>
      <c r="D24" s="325"/>
      <c r="E24" s="325"/>
      <c r="F24" s="325"/>
      <c r="G24" s="325"/>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191"/>
      <c r="BC24" s="191"/>
      <c r="BD24" s="191"/>
      <c r="BE24" s="191"/>
      <c r="BF24" s="191"/>
      <c r="BG24" s="191"/>
      <c r="BH24" s="191"/>
      <c r="BI24" s="191"/>
      <c r="BJ24" s="191"/>
      <c r="BK24" s="191"/>
      <c r="BL24" s="191"/>
    </row>
    <row r="25" spans="1:64" ht="25.5" customHeight="1" x14ac:dyDescent="0.2">
      <c r="A25" s="324" t="s">
        <v>682</v>
      </c>
      <c r="B25" s="324"/>
      <c r="C25" s="324"/>
      <c r="D25" s="324"/>
      <c r="E25" s="324"/>
      <c r="F25" s="324"/>
      <c r="G25" s="324"/>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row>
    <row r="26" spans="1:64" x14ac:dyDescent="0.2">
      <c r="A26" s="325" t="s">
        <v>683</v>
      </c>
      <c r="B26" s="325"/>
      <c r="C26" s="325"/>
      <c r="D26" s="325"/>
      <c r="E26" s="325"/>
      <c r="F26" s="325"/>
      <c r="G26" s="325"/>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row>
    <row r="27" spans="1:64" x14ac:dyDescent="0.2">
      <c r="A27" s="325" t="s">
        <v>684</v>
      </c>
      <c r="B27" s="325"/>
      <c r="C27" s="325"/>
      <c r="D27" s="325"/>
      <c r="E27" s="325"/>
      <c r="F27" s="325"/>
      <c r="G27" s="325"/>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row>
    <row r="28" spans="1:64" x14ac:dyDescent="0.2">
      <c r="A28" s="192"/>
      <c r="B28" s="192"/>
      <c r="C28" s="192"/>
      <c r="D28" s="192"/>
      <c r="E28" s="192"/>
      <c r="F28" s="192"/>
      <c r="G28" s="192"/>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row>
    <row r="29" spans="1:64" x14ac:dyDescent="0.2">
      <c r="A29" s="319" t="s">
        <v>685</v>
      </c>
      <c r="B29" s="319"/>
      <c r="C29" s="319"/>
      <c r="D29" s="319"/>
      <c r="E29" s="319"/>
      <c r="F29" s="319"/>
      <c r="G29" s="319"/>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191"/>
      <c r="AJ29" s="191"/>
      <c r="AK29" s="191"/>
      <c r="AL29" s="191"/>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row>
    <row r="30" spans="1:64" x14ac:dyDescent="0.2">
      <c r="A30" s="319" t="s">
        <v>686</v>
      </c>
      <c r="B30" s="319"/>
      <c r="C30" s="319"/>
      <c r="D30" s="319"/>
      <c r="E30" s="319"/>
      <c r="F30" s="319"/>
      <c r="G30" s="319"/>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1"/>
      <c r="AZ30" s="191"/>
      <c r="BA30" s="191"/>
      <c r="BB30" s="191"/>
      <c r="BC30" s="191"/>
      <c r="BD30" s="191"/>
      <c r="BE30" s="191"/>
      <c r="BF30" s="191"/>
      <c r="BG30" s="191"/>
      <c r="BH30" s="191"/>
      <c r="BI30" s="191"/>
      <c r="BJ30" s="191"/>
      <c r="BK30" s="191"/>
      <c r="BL30" s="191"/>
    </row>
    <row r="31" spans="1:64" x14ac:dyDescent="0.2">
      <c r="A31" s="319" t="s">
        <v>687</v>
      </c>
      <c r="B31" s="319"/>
      <c r="C31" s="319"/>
      <c r="D31" s="319"/>
      <c r="E31" s="319"/>
      <c r="F31" s="319"/>
      <c r="G31" s="319"/>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row>
    <row r="32" spans="1:64" x14ac:dyDescent="0.2">
      <c r="A32" s="319" t="s">
        <v>688</v>
      </c>
      <c r="B32" s="319"/>
      <c r="C32" s="319"/>
      <c r="D32" s="319"/>
      <c r="E32" s="319"/>
      <c r="F32" s="319"/>
      <c r="G32" s="319"/>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row>
    <row r="33" spans="1:64" x14ac:dyDescent="0.2">
      <c r="A33" s="319" t="s">
        <v>689</v>
      </c>
      <c r="B33" s="319"/>
      <c r="C33" s="319"/>
      <c r="D33" s="319"/>
      <c r="E33" s="319"/>
      <c r="F33" s="319"/>
      <c r="G33" s="319"/>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row>
    <row r="34" spans="1:64" x14ac:dyDescent="0.2">
      <c r="A34" s="193"/>
      <c r="B34" s="192"/>
      <c r="C34" s="192"/>
      <c r="D34" s="192"/>
      <c r="E34" s="192"/>
      <c r="F34" s="192"/>
      <c r="G34" s="192"/>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row>
    <row r="35" spans="1:64" x14ac:dyDescent="0.2">
      <c r="A35" s="326" t="s">
        <v>690</v>
      </c>
      <c r="B35" s="326"/>
      <c r="C35" s="326"/>
      <c r="D35" s="326"/>
      <c r="E35" s="326"/>
      <c r="F35" s="326"/>
      <c r="G35" s="326"/>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row>
    <row r="36" spans="1:64" x14ac:dyDescent="0.2">
      <c r="A36" s="192"/>
      <c r="B36" s="192"/>
      <c r="C36" s="192"/>
      <c r="D36" s="192"/>
      <c r="E36" s="192"/>
      <c r="F36" s="192"/>
      <c r="G36" s="192"/>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row>
    <row r="37" spans="1:64" ht="108" customHeight="1" x14ac:dyDescent="0.2">
      <c r="A37" s="320" t="s">
        <v>691</v>
      </c>
      <c r="B37" s="320"/>
      <c r="C37" s="320"/>
      <c r="D37" s="320"/>
      <c r="E37" s="320"/>
      <c r="F37" s="320"/>
      <c r="G37" s="320"/>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row>
    <row r="38" spans="1:64" x14ac:dyDescent="0.2">
      <c r="A38" s="192"/>
      <c r="B38" s="192"/>
      <c r="C38" s="192"/>
      <c r="D38" s="192"/>
      <c r="E38" s="192"/>
      <c r="F38" s="192"/>
      <c r="G38" s="192"/>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row>
    <row r="39" spans="1:64" x14ac:dyDescent="0.2">
      <c r="A39" s="319" t="s">
        <v>692</v>
      </c>
      <c r="B39" s="319"/>
      <c r="C39" s="319"/>
      <c r="D39" s="319"/>
      <c r="E39" s="319"/>
      <c r="F39" s="319"/>
      <c r="G39" s="319"/>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row>
    <row r="40" spans="1:64" x14ac:dyDescent="0.2">
      <c r="A40" s="327" t="s">
        <v>693</v>
      </c>
      <c r="B40" s="327"/>
      <c r="C40" s="327"/>
      <c r="D40" s="327"/>
      <c r="E40" s="327"/>
      <c r="F40" s="327"/>
      <c r="G40" s="327"/>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row>
    <row r="41" spans="1:64" x14ac:dyDescent="0.2">
      <c r="A41" s="192"/>
      <c r="B41" s="192"/>
      <c r="C41" s="192"/>
      <c r="D41" s="192"/>
      <c r="E41" s="192"/>
      <c r="F41" s="192"/>
      <c r="G41" s="192"/>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row>
    <row r="42" spans="1:64" x14ac:dyDescent="0.2">
      <c r="A42" s="325" t="s">
        <v>694</v>
      </c>
      <c r="B42" s="325"/>
      <c r="C42" s="325"/>
      <c r="D42" s="325"/>
      <c r="E42" s="325"/>
      <c r="F42" s="325"/>
      <c r="G42" s="325"/>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row>
    <row r="43" spans="1:64" x14ac:dyDescent="0.2">
      <c r="A43" s="325" t="s">
        <v>695</v>
      </c>
      <c r="B43" s="325"/>
      <c r="C43" s="325"/>
      <c r="D43" s="325"/>
      <c r="E43" s="325"/>
      <c r="F43" s="325"/>
      <c r="G43" s="325"/>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row>
    <row r="44" spans="1:64" x14ac:dyDescent="0.2">
      <c r="A44" s="19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row>
    <row r="45" spans="1:64" x14ac:dyDescent="0.2">
      <c r="A45" s="191"/>
      <c r="B45" s="191"/>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row>
    <row r="46" spans="1:64" x14ac:dyDescent="0.2">
      <c r="A46" s="191"/>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row>
    <row r="47" spans="1:64" x14ac:dyDescent="0.2">
      <c r="A47" s="191"/>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row>
    <row r="48" spans="1:64" x14ac:dyDescent="0.2">
      <c r="A48" s="191"/>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row>
    <row r="49" spans="1:64" x14ac:dyDescent="0.2">
      <c r="A49" s="191"/>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row>
    <row r="50" spans="1:64" x14ac:dyDescent="0.2">
      <c r="A50" s="191"/>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row>
    <row r="51" spans="1:64" x14ac:dyDescent="0.2">
      <c r="A51" s="191"/>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row>
    <row r="52" spans="1:64" x14ac:dyDescent="0.2">
      <c r="A52" s="191"/>
      <c r="B52" s="191"/>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c r="AC52" s="191"/>
      <c r="AD52" s="191"/>
      <c r="AE52" s="191"/>
      <c r="AF52" s="191"/>
      <c r="AG52" s="191"/>
      <c r="AH52" s="191"/>
      <c r="AI52" s="191"/>
      <c r="AJ52" s="191"/>
      <c r="AK52" s="191"/>
      <c r="AL52" s="191"/>
      <c r="AM52" s="191"/>
      <c r="AN52" s="191"/>
      <c r="AO52" s="191"/>
      <c r="AP52" s="191"/>
      <c r="AQ52" s="191"/>
      <c r="AR52" s="191"/>
      <c r="AS52" s="191"/>
      <c r="AT52" s="191"/>
      <c r="AU52" s="191"/>
      <c r="AV52" s="191"/>
      <c r="AW52" s="191"/>
      <c r="AX52" s="191"/>
      <c r="AY52" s="191"/>
      <c r="AZ52" s="191"/>
      <c r="BA52" s="191"/>
      <c r="BB52" s="191"/>
      <c r="BC52" s="191"/>
      <c r="BD52" s="191"/>
      <c r="BE52" s="191"/>
      <c r="BF52" s="191"/>
      <c r="BG52" s="191"/>
      <c r="BH52" s="191"/>
      <c r="BI52" s="191"/>
      <c r="BJ52" s="191"/>
      <c r="BK52" s="191"/>
      <c r="BL52" s="191"/>
    </row>
    <row r="53" spans="1:64" x14ac:dyDescent="0.2">
      <c r="A53" s="191"/>
      <c r="B53" s="191"/>
      <c r="C53" s="191"/>
      <c r="D53" s="191"/>
      <c r="E53" s="191"/>
      <c r="F53" s="191"/>
      <c r="G53" s="191"/>
      <c r="H53" s="191"/>
      <c r="I53" s="191"/>
      <c r="J53" s="191"/>
      <c r="K53" s="191"/>
      <c r="L53" s="191"/>
      <c r="M53" s="191"/>
      <c r="N53" s="191"/>
      <c r="O53" s="191"/>
      <c r="P53" s="191"/>
      <c r="Q53" s="191"/>
      <c r="R53" s="191"/>
      <c r="S53" s="191"/>
      <c r="T53" s="191"/>
      <c r="U53" s="191"/>
      <c r="V53" s="191"/>
      <c r="W53" s="191"/>
      <c r="X53" s="191"/>
      <c r="Y53" s="191"/>
      <c r="Z53" s="191"/>
      <c r="AA53" s="191"/>
      <c r="AB53" s="191"/>
      <c r="AC53" s="191"/>
      <c r="AD53" s="191"/>
      <c r="AE53" s="191"/>
      <c r="AF53" s="191"/>
      <c r="AG53" s="191"/>
      <c r="AH53" s="191"/>
      <c r="AI53" s="191"/>
      <c r="AJ53" s="191"/>
      <c r="AK53" s="191"/>
      <c r="AL53" s="191"/>
      <c r="AM53" s="191"/>
      <c r="AN53" s="191"/>
      <c r="AO53" s="191"/>
      <c r="AP53" s="191"/>
      <c r="AQ53" s="191"/>
      <c r="AR53" s="191"/>
      <c r="AS53" s="191"/>
      <c r="AT53" s="191"/>
      <c r="AU53" s="191"/>
      <c r="AV53" s="191"/>
      <c r="AW53" s="191"/>
      <c r="AX53" s="191"/>
      <c r="AY53" s="191"/>
      <c r="AZ53" s="191"/>
      <c r="BA53" s="191"/>
      <c r="BB53" s="191"/>
      <c r="BC53" s="191"/>
      <c r="BD53" s="191"/>
      <c r="BE53" s="191"/>
      <c r="BF53" s="191"/>
      <c r="BG53" s="191"/>
      <c r="BH53" s="191"/>
      <c r="BI53" s="191"/>
      <c r="BJ53" s="191"/>
      <c r="BK53" s="191"/>
      <c r="BL53" s="191"/>
    </row>
    <row r="54" spans="1:64" x14ac:dyDescent="0.2">
      <c r="A54" s="191"/>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row>
    <row r="55" spans="1:64" x14ac:dyDescent="0.2">
      <c r="A55" s="191"/>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c r="AV55" s="191"/>
      <c r="AW55" s="191"/>
      <c r="AX55" s="191"/>
      <c r="AY55" s="191"/>
      <c r="AZ55" s="191"/>
      <c r="BA55" s="191"/>
      <c r="BB55" s="191"/>
      <c r="BC55" s="191"/>
      <c r="BD55" s="191"/>
      <c r="BE55" s="191"/>
      <c r="BF55" s="191"/>
      <c r="BG55" s="191"/>
      <c r="BH55" s="191"/>
      <c r="BI55" s="191"/>
      <c r="BJ55" s="191"/>
      <c r="BK55" s="191"/>
      <c r="BL55" s="191"/>
    </row>
    <row r="56" spans="1:64" x14ac:dyDescent="0.2">
      <c r="A56" s="191"/>
      <c r="B56" s="191"/>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row>
    <row r="57" spans="1:64" x14ac:dyDescent="0.2">
      <c r="A57" s="191"/>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row>
    <row r="58" spans="1:64" x14ac:dyDescent="0.2">
      <c r="A58" s="191"/>
      <c r="B58" s="191"/>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row>
    <row r="59" spans="1:64" x14ac:dyDescent="0.2">
      <c r="A59" s="191"/>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row>
    <row r="60" spans="1:64" x14ac:dyDescent="0.2">
      <c r="A60" s="191"/>
      <c r="B60" s="191"/>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1"/>
      <c r="BI60" s="191"/>
      <c r="BJ60" s="191"/>
      <c r="BK60" s="191"/>
      <c r="BL60" s="191"/>
    </row>
    <row r="61" spans="1:64" x14ac:dyDescent="0.2">
      <c r="A61" s="191"/>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1"/>
      <c r="BI61" s="191"/>
      <c r="BJ61" s="191"/>
      <c r="BK61" s="191"/>
      <c r="BL61" s="191"/>
    </row>
    <row r="62" spans="1:64" x14ac:dyDescent="0.2">
      <c r="A62" s="191"/>
      <c r="B62" s="191"/>
      <c r="C62" s="191"/>
      <c r="D62" s="191"/>
      <c r="E62" s="191"/>
      <c r="F62" s="191"/>
      <c r="G62" s="191"/>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1"/>
      <c r="BI62" s="191"/>
      <c r="BJ62" s="191"/>
      <c r="BK62" s="191"/>
      <c r="BL62" s="191"/>
    </row>
    <row r="63" spans="1:64" x14ac:dyDescent="0.2">
      <c r="A63" s="19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191"/>
      <c r="BA63" s="191"/>
      <c r="BB63" s="191"/>
      <c r="BC63" s="191"/>
      <c r="BD63" s="191"/>
      <c r="BE63" s="191"/>
      <c r="BF63" s="191"/>
      <c r="BG63" s="191"/>
      <c r="BH63" s="191"/>
      <c r="BI63" s="191"/>
      <c r="BJ63" s="191"/>
      <c r="BK63" s="191"/>
      <c r="BL63" s="191"/>
    </row>
    <row r="64" spans="1:64" x14ac:dyDescent="0.2">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row>
    <row r="65" spans="1:64" x14ac:dyDescent="0.2">
      <c r="A65" s="191"/>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row>
    <row r="66" spans="1:64" x14ac:dyDescent="0.2">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row>
    <row r="67" spans="1:64" x14ac:dyDescent="0.2">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row>
    <row r="68" spans="1:64" x14ac:dyDescent="0.2">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row>
    <row r="69" spans="1:64" x14ac:dyDescent="0.2">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row>
    <row r="70" spans="1:64" x14ac:dyDescent="0.2">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row>
    <row r="71" spans="1:64" x14ac:dyDescent="0.2">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row>
    <row r="72" spans="1:64" x14ac:dyDescent="0.2">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row>
    <row r="73" spans="1:64" x14ac:dyDescent="0.2">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row>
    <row r="74" spans="1:64" x14ac:dyDescent="0.2">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row>
    <row r="75" spans="1:64" x14ac:dyDescent="0.2">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row>
    <row r="76" spans="1:64" x14ac:dyDescent="0.2">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row>
    <row r="77" spans="1:64" x14ac:dyDescent="0.2">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row>
    <row r="78" spans="1:64" x14ac:dyDescent="0.2">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row>
    <row r="79" spans="1:64" x14ac:dyDescent="0.2">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row>
    <row r="80" spans="1:64" x14ac:dyDescent="0.2">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row>
    <row r="81" spans="1:64" x14ac:dyDescent="0.2">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row>
    <row r="82" spans="1:64" x14ac:dyDescent="0.2">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row>
    <row r="83" spans="1:64" x14ac:dyDescent="0.2">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row>
    <row r="84" spans="1:64" x14ac:dyDescent="0.2">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row>
    <row r="85" spans="1:64" x14ac:dyDescent="0.2">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row>
    <row r="86" spans="1:64" x14ac:dyDescent="0.2">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row>
    <row r="87" spans="1:64" x14ac:dyDescent="0.2">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row>
    <row r="88" spans="1:64" x14ac:dyDescent="0.2">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row>
    <row r="89" spans="1:64" x14ac:dyDescent="0.2">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row>
    <row r="90" spans="1:64" x14ac:dyDescent="0.2">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row>
    <row r="91" spans="1:64" x14ac:dyDescent="0.2">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row>
    <row r="92" spans="1:64" x14ac:dyDescent="0.2">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row>
    <row r="93" spans="1:64" x14ac:dyDescent="0.2">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row>
    <row r="94" spans="1:64" x14ac:dyDescent="0.2">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91"/>
      <c r="BK94" s="191"/>
      <c r="BL94" s="191"/>
    </row>
    <row r="95" spans="1:64" x14ac:dyDescent="0.2">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91"/>
      <c r="BK95" s="191"/>
      <c r="BL95" s="191"/>
    </row>
    <row r="96" spans="1:64" x14ac:dyDescent="0.2">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191"/>
      <c r="AE96" s="191"/>
      <c r="AF96" s="191"/>
      <c r="AG96" s="191"/>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row>
    <row r="97" spans="1:64" x14ac:dyDescent="0.2">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91"/>
      <c r="AB97" s="191"/>
      <c r="AC97" s="191"/>
      <c r="AD97" s="191"/>
      <c r="AE97" s="191"/>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row>
    <row r="98" spans="1:64" x14ac:dyDescent="0.2">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row>
    <row r="99" spans="1:64" x14ac:dyDescent="0.2">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91"/>
      <c r="BF99" s="191"/>
      <c r="BG99" s="191"/>
      <c r="BH99" s="191"/>
      <c r="BI99" s="191"/>
      <c r="BJ99" s="191"/>
      <c r="BK99" s="191"/>
      <c r="BL99" s="191"/>
    </row>
    <row r="100" spans="1:64" x14ac:dyDescent="0.2">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91"/>
      <c r="AB100" s="191"/>
      <c r="AC100" s="191"/>
      <c r="AD100" s="191"/>
      <c r="AE100" s="191"/>
      <c r="AF100" s="191"/>
      <c r="AG100" s="191"/>
      <c r="AH100" s="191"/>
      <c r="AI100" s="191"/>
      <c r="AJ100" s="191"/>
      <c r="AK100" s="191"/>
      <c r="AL100" s="191"/>
      <c r="AM100" s="191"/>
      <c r="AN100" s="191"/>
      <c r="AO100" s="191"/>
      <c r="AP100" s="191"/>
      <c r="AQ100" s="191"/>
      <c r="AR100" s="191"/>
      <c r="AS100" s="191"/>
      <c r="AT100" s="191"/>
      <c r="AU100" s="191"/>
      <c r="AV100" s="191"/>
      <c r="AW100" s="191"/>
      <c r="AX100" s="191"/>
      <c r="AY100" s="191"/>
      <c r="AZ100" s="191"/>
      <c r="BA100" s="191"/>
      <c r="BB100" s="191"/>
      <c r="BC100" s="191"/>
      <c r="BD100" s="191"/>
      <c r="BE100" s="191"/>
      <c r="BF100" s="191"/>
      <c r="BG100" s="191"/>
      <c r="BH100" s="191"/>
      <c r="BI100" s="191"/>
      <c r="BJ100" s="191"/>
      <c r="BK100" s="191"/>
      <c r="BL100" s="191"/>
    </row>
    <row r="101" spans="1:64" x14ac:dyDescent="0.2">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91"/>
      <c r="AB101" s="191"/>
      <c r="AC101" s="191"/>
      <c r="AD101" s="191"/>
      <c r="AE101" s="191"/>
      <c r="AF101" s="191"/>
      <c r="AG101" s="191"/>
      <c r="AH101" s="191"/>
      <c r="AI101" s="191"/>
      <c r="AJ101" s="191"/>
      <c r="AK101" s="191"/>
      <c r="AL101" s="191"/>
      <c r="AM101" s="191"/>
      <c r="AN101" s="191"/>
      <c r="AO101" s="191"/>
      <c r="AP101" s="191"/>
      <c r="AQ101" s="191"/>
      <c r="AR101" s="191"/>
      <c r="AS101" s="191"/>
      <c r="AT101" s="191"/>
      <c r="AU101" s="191"/>
      <c r="AV101" s="191"/>
      <c r="AW101" s="191"/>
      <c r="AX101" s="191"/>
      <c r="AY101" s="191"/>
      <c r="AZ101" s="191"/>
      <c r="BA101" s="191"/>
      <c r="BB101" s="191"/>
      <c r="BC101" s="191"/>
      <c r="BD101" s="191"/>
      <c r="BE101" s="191"/>
      <c r="BF101" s="191"/>
      <c r="BG101" s="191"/>
      <c r="BH101" s="191"/>
      <c r="BI101" s="191"/>
      <c r="BJ101" s="191"/>
      <c r="BK101" s="191"/>
      <c r="BL101" s="191"/>
    </row>
    <row r="102" spans="1:64" x14ac:dyDescent="0.2">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91"/>
      <c r="AB102" s="191"/>
      <c r="AC102" s="191"/>
      <c r="AD102" s="191"/>
      <c r="AE102" s="191"/>
      <c r="AF102" s="191"/>
      <c r="AG102" s="191"/>
      <c r="AH102" s="191"/>
      <c r="AI102" s="191"/>
      <c r="AJ102" s="191"/>
      <c r="AK102" s="191"/>
      <c r="AL102" s="191"/>
      <c r="AM102" s="191"/>
      <c r="AN102" s="191"/>
      <c r="AO102" s="191"/>
      <c r="AP102" s="191"/>
      <c r="AQ102" s="191"/>
      <c r="AR102" s="191"/>
      <c r="AS102" s="191"/>
      <c r="AT102" s="191"/>
      <c r="AU102" s="191"/>
      <c r="AV102" s="191"/>
      <c r="AW102" s="191"/>
      <c r="AX102" s="191"/>
      <c r="AY102" s="191"/>
      <c r="AZ102" s="191"/>
      <c r="BA102" s="191"/>
      <c r="BB102" s="191"/>
      <c r="BC102" s="191"/>
      <c r="BD102" s="191"/>
      <c r="BE102" s="191"/>
      <c r="BF102" s="191"/>
      <c r="BG102" s="191"/>
      <c r="BH102" s="191"/>
      <c r="BI102" s="191"/>
      <c r="BJ102" s="191"/>
      <c r="BK102" s="191"/>
      <c r="BL102" s="191"/>
    </row>
    <row r="103" spans="1:64" x14ac:dyDescent="0.2">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c r="AO103" s="191"/>
      <c r="AP103" s="191"/>
      <c r="AQ103" s="191"/>
      <c r="AR103" s="191"/>
      <c r="AS103" s="191"/>
      <c r="AT103" s="191"/>
      <c r="AU103" s="191"/>
      <c r="AV103" s="191"/>
      <c r="AW103" s="191"/>
      <c r="AX103" s="191"/>
      <c r="AY103" s="191"/>
      <c r="AZ103" s="191"/>
      <c r="BA103" s="191"/>
      <c r="BB103" s="191"/>
      <c r="BC103" s="191"/>
      <c r="BD103" s="191"/>
      <c r="BE103" s="191"/>
      <c r="BF103" s="191"/>
      <c r="BG103" s="191"/>
      <c r="BH103" s="191"/>
      <c r="BI103" s="191"/>
      <c r="BJ103" s="191"/>
      <c r="BK103" s="191"/>
      <c r="BL103" s="191"/>
    </row>
    <row r="104" spans="1:64" x14ac:dyDescent="0.2">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91"/>
      <c r="AB104" s="191"/>
      <c r="AC104" s="191"/>
      <c r="AD104" s="191"/>
      <c r="AE104" s="191"/>
      <c r="AF104" s="191"/>
      <c r="AG104" s="191"/>
      <c r="AH104" s="191"/>
      <c r="AI104" s="191"/>
      <c r="AJ104" s="191"/>
      <c r="AK104" s="191"/>
      <c r="AL104" s="191"/>
      <c r="AM104" s="191"/>
      <c r="AN104" s="191"/>
      <c r="AO104" s="191"/>
      <c r="AP104" s="191"/>
      <c r="AQ104" s="191"/>
      <c r="AR104" s="191"/>
      <c r="AS104" s="191"/>
      <c r="AT104" s="191"/>
      <c r="AU104" s="191"/>
      <c r="AV104" s="191"/>
      <c r="AW104" s="191"/>
      <c r="AX104" s="191"/>
      <c r="AY104" s="191"/>
      <c r="AZ104" s="191"/>
      <c r="BA104" s="191"/>
      <c r="BB104" s="191"/>
      <c r="BC104" s="191"/>
      <c r="BD104" s="191"/>
      <c r="BE104" s="191"/>
      <c r="BF104" s="191"/>
      <c r="BG104" s="191"/>
      <c r="BH104" s="191"/>
      <c r="BI104" s="191"/>
      <c r="BJ104" s="191"/>
      <c r="BK104" s="191"/>
      <c r="BL104" s="191"/>
    </row>
    <row r="105" spans="1:64" x14ac:dyDescent="0.2">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91"/>
      <c r="AB105" s="191"/>
      <c r="AC105" s="191"/>
      <c r="AD105" s="191"/>
      <c r="AE105" s="191"/>
      <c r="AF105" s="191"/>
      <c r="AG105" s="191"/>
      <c r="AH105" s="191"/>
      <c r="AI105" s="191"/>
      <c r="AJ105" s="191"/>
      <c r="AK105" s="191"/>
      <c r="AL105" s="191"/>
      <c r="AM105" s="191"/>
      <c r="AN105" s="191"/>
      <c r="AO105" s="191"/>
      <c r="AP105" s="191"/>
      <c r="AQ105" s="191"/>
      <c r="AR105" s="191"/>
      <c r="AS105" s="191"/>
      <c r="AT105" s="191"/>
      <c r="AU105" s="191"/>
      <c r="AV105" s="191"/>
      <c r="AW105" s="191"/>
      <c r="AX105" s="191"/>
      <c r="AY105" s="191"/>
      <c r="AZ105" s="191"/>
      <c r="BA105" s="191"/>
      <c r="BB105" s="191"/>
      <c r="BC105" s="191"/>
      <c r="BD105" s="191"/>
      <c r="BE105" s="191"/>
      <c r="BF105" s="191"/>
      <c r="BG105" s="191"/>
      <c r="BH105" s="191"/>
      <c r="BI105" s="191"/>
      <c r="BJ105" s="191"/>
      <c r="BK105" s="191"/>
      <c r="BL105" s="191"/>
    </row>
    <row r="106" spans="1:64" x14ac:dyDescent="0.2">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E106" s="191"/>
      <c r="AF106" s="191"/>
      <c r="AG106" s="191"/>
      <c r="AH106" s="191"/>
      <c r="AI106" s="191"/>
      <c r="AJ106" s="191"/>
      <c r="AK106" s="191"/>
      <c r="AL106" s="191"/>
      <c r="AM106" s="191"/>
      <c r="AN106" s="191"/>
      <c r="AO106" s="191"/>
      <c r="AP106" s="191"/>
      <c r="AQ106" s="191"/>
      <c r="AR106" s="191"/>
      <c r="AS106" s="191"/>
      <c r="AT106" s="191"/>
      <c r="AU106" s="191"/>
      <c r="AV106" s="191"/>
      <c r="AW106" s="191"/>
      <c r="AX106" s="191"/>
      <c r="AY106" s="191"/>
      <c r="AZ106" s="191"/>
      <c r="BA106" s="191"/>
      <c r="BB106" s="191"/>
      <c r="BC106" s="191"/>
      <c r="BD106" s="191"/>
      <c r="BE106" s="191"/>
      <c r="BF106" s="191"/>
      <c r="BG106" s="191"/>
      <c r="BH106" s="191"/>
      <c r="BI106" s="191"/>
      <c r="BJ106" s="191"/>
      <c r="BK106" s="191"/>
      <c r="BL106" s="191"/>
    </row>
    <row r="107" spans="1:64" x14ac:dyDescent="0.2">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91"/>
      <c r="AB107" s="191"/>
      <c r="AC107" s="191"/>
      <c r="AD107" s="191"/>
      <c r="AE107" s="191"/>
      <c r="AF107" s="191"/>
      <c r="AG107" s="191"/>
      <c r="AH107" s="191"/>
      <c r="AI107" s="191"/>
      <c r="AJ107" s="191"/>
      <c r="AK107" s="191"/>
      <c r="AL107" s="191"/>
      <c r="AM107" s="191"/>
      <c r="AN107" s="191"/>
      <c r="AO107" s="191"/>
      <c r="AP107" s="191"/>
      <c r="AQ107" s="191"/>
      <c r="AR107" s="191"/>
      <c r="AS107" s="191"/>
      <c r="AT107" s="191"/>
      <c r="AU107" s="191"/>
      <c r="AV107" s="191"/>
      <c r="AW107" s="191"/>
      <c r="AX107" s="191"/>
      <c r="AY107" s="191"/>
      <c r="AZ107" s="191"/>
      <c r="BA107" s="191"/>
      <c r="BB107" s="191"/>
      <c r="BC107" s="191"/>
      <c r="BD107" s="191"/>
      <c r="BE107" s="191"/>
      <c r="BF107" s="191"/>
      <c r="BG107" s="191"/>
      <c r="BH107" s="191"/>
      <c r="BI107" s="191"/>
      <c r="BJ107" s="191"/>
      <c r="BK107" s="191"/>
      <c r="BL107" s="191"/>
    </row>
    <row r="108" spans="1:64" x14ac:dyDescent="0.2">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91"/>
      <c r="AB108" s="191"/>
      <c r="AC108" s="191"/>
      <c r="AD108" s="191"/>
      <c r="AE108" s="191"/>
      <c r="AF108" s="191"/>
      <c r="AG108" s="191"/>
      <c r="AH108" s="191"/>
      <c r="AI108" s="191"/>
      <c r="AJ108" s="191"/>
      <c r="AK108" s="191"/>
      <c r="AL108" s="191"/>
      <c r="AM108" s="191"/>
      <c r="AN108" s="191"/>
      <c r="AO108" s="191"/>
      <c r="AP108" s="191"/>
      <c r="AQ108" s="191"/>
      <c r="AR108" s="191"/>
      <c r="AS108" s="191"/>
      <c r="AT108" s="191"/>
      <c r="AU108" s="191"/>
      <c r="AV108" s="191"/>
      <c r="AW108" s="191"/>
      <c r="AX108" s="191"/>
      <c r="AY108" s="191"/>
      <c r="AZ108" s="191"/>
      <c r="BA108" s="191"/>
      <c r="BB108" s="191"/>
      <c r="BC108" s="191"/>
      <c r="BD108" s="191"/>
      <c r="BE108" s="191"/>
      <c r="BF108" s="191"/>
      <c r="BG108" s="191"/>
      <c r="BH108" s="191"/>
      <c r="BI108" s="191"/>
      <c r="BJ108" s="191"/>
      <c r="BK108" s="191"/>
      <c r="BL108" s="191"/>
    </row>
    <row r="109" spans="1:64" x14ac:dyDescent="0.2">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c r="AA109" s="191"/>
      <c r="AB109" s="191"/>
      <c r="AC109" s="191"/>
      <c r="AD109" s="191"/>
      <c r="AE109" s="191"/>
      <c r="AF109" s="191"/>
      <c r="AG109" s="191"/>
      <c r="AH109" s="191"/>
      <c r="AI109" s="191"/>
      <c r="AJ109" s="191"/>
      <c r="AK109" s="191"/>
      <c r="AL109" s="191"/>
      <c r="AM109" s="191"/>
      <c r="AN109" s="191"/>
      <c r="AO109" s="191"/>
      <c r="AP109" s="191"/>
      <c r="AQ109" s="191"/>
      <c r="AR109" s="191"/>
      <c r="AS109" s="191"/>
      <c r="AT109" s="191"/>
      <c r="AU109" s="191"/>
      <c r="AV109" s="191"/>
      <c r="AW109" s="191"/>
      <c r="AX109" s="191"/>
      <c r="AY109" s="191"/>
      <c r="AZ109" s="191"/>
      <c r="BA109" s="191"/>
      <c r="BB109" s="191"/>
      <c r="BC109" s="191"/>
      <c r="BD109" s="191"/>
      <c r="BE109" s="191"/>
      <c r="BF109" s="191"/>
      <c r="BG109" s="191"/>
      <c r="BH109" s="191"/>
      <c r="BI109" s="191"/>
      <c r="BJ109" s="191"/>
      <c r="BK109" s="191"/>
      <c r="BL109" s="191"/>
    </row>
    <row r="110" spans="1:64" x14ac:dyDescent="0.2">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91"/>
      <c r="AB110" s="191"/>
      <c r="AC110" s="191"/>
      <c r="AD110" s="191"/>
      <c r="AE110" s="191"/>
      <c r="AF110" s="191"/>
      <c r="AG110" s="191"/>
      <c r="AH110" s="191"/>
      <c r="AI110" s="191"/>
      <c r="AJ110" s="191"/>
      <c r="AK110" s="191"/>
      <c r="AL110" s="191"/>
      <c r="AM110" s="191"/>
      <c r="AN110" s="191"/>
      <c r="AO110" s="191"/>
      <c r="AP110" s="191"/>
      <c r="AQ110" s="191"/>
      <c r="AR110" s="191"/>
      <c r="AS110" s="191"/>
      <c r="AT110" s="191"/>
      <c r="AU110" s="191"/>
      <c r="AV110" s="191"/>
      <c r="AW110" s="191"/>
      <c r="AX110" s="191"/>
      <c r="AY110" s="191"/>
      <c r="AZ110" s="191"/>
      <c r="BA110" s="191"/>
      <c r="BB110" s="191"/>
      <c r="BC110" s="191"/>
      <c r="BD110" s="191"/>
      <c r="BE110" s="191"/>
      <c r="BF110" s="191"/>
      <c r="BG110" s="191"/>
      <c r="BH110" s="191"/>
      <c r="BI110" s="191"/>
      <c r="BJ110" s="191"/>
      <c r="BK110" s="191"/>
      <c r="BL110" s="191"/>
    </row>
    <row r="111" spans="1:64" x14ac:dyDescent="0.2">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91"/>
      <c r="AB111" s="191"/>
      <c r="AC111" s="191"/>
      <c r="AD111" s="191"/>
      <c r="AE111" s="191"/>
      <c r="AF111" s="191"/>
      <c r="AG111" s="191"/>
      <c r="AH111" s="191"/>
      <c r="AI111" s="191"/>
      <c r="AJ111" s="191"/>
      <c r="AK111" s="191"/>
      <c r="AL111" s="191"/>
      <c r="AM111" s="191"/>
      <c r="AN111" s="191"/>
      <c r="AO111" s="191"/>
      <c r="AP111" s="191"/>
      <c r="AQ111" s="191"/>
      <c r="AR111" s="191"/>
      <c r="AS111" s="191"/>
      <c r="AT111" s="191"/>
      <c r="AU111" s="191"/>
      <c r="AV111" s="191"/>
      <c r="AW111" s="191"/>
      <c r="AX111" s="191"/>
      <c r="AY111" s="191"/>
      <c r="AZ111" s="191"/>
      <c r="BA111" s="191"/>
      <c r="BB111" s="191"/>
      <c r="BC111" s="191"/>
      <c r="BD111" s="191"/>
      <c r="BE111" s="191"/>
      <c r="BF111" s="191"/>
      <c r="BG111" s="191"/>
      <c r="BH111" s="191"/>
      <c r="BI111" s="191"/>
      <c r="BJ111" s="191"/>
      <c r="BK111" s="191"/>
      <c r="BL111" s="191"/>
    </row>
    <row r="112" spans="1:64" x14ac:dyDescent="0.2">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91"/>
      <c r="AB112" s="191"/>
      <c r="AC112" s="191"/>
      <c r="AD112" s="191"/>
      <c r="AE112" s="191"/>
      <c r="AF112" s="191"/>
      <c r="AG112" s="191"/>
      <c r="AH112" s="191"/>
      <c r="AI112" s="191"/>
      <c r="AJ112" s="191"/>
      <c r="AK112" s="191"/>
      <c r="AL112" s="191"/>
      <c r="AM112" s="191"/>
      <c r="AN112" s="191"/>
      <c r="AO112" s="191"/>
      <c r="AP112" s="191"/>
      <c r="AQ112" s="191"/>
      <c r="AR112" s="191"/>
      <c r="AS112" s="191"/>
      <c r="AT112" s="191"/>
      <c r="AU112" s="191"/>
      <c r="AV112" s="191"/>
      <c r="AW112" s="191"/>
      <c r="AX112" s="191"/>
      <c r="AY112" s="191"/>
      <c r="AZ112" s="191"/>
      <c r="BA112" s="191"/>
      <c r="BB112" s="191"/>
      <c r="BC112" s="191"/>
      <c r="BD112" s="191"/>
      <c r="BE112" s="191"/>
      <c r="BF112" s="191"/>
      <c r="BG112" s="191"/>
      <c r="BH112" s="191"/>
      <c r="BI112" s="191"/>
      <c r="BJ112" s="191"/>
      <c r="BK112" s="191"/>
      <c r="BL112" s="191"/>
    </row>
    <row r="113" spans="1:64" x14ac:dyDescent="0.2">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91"/>
      <c r="AB113" s="191"/>
      <c r="AC113" s="191"/>
      <c r="AD113" s="191"/>
      <c r="AE113" s="191"/>
      <c r="AF113" s="191"/>
      <c r="AG113" s="191"/>
      <c r="AH113" s="191"/>
      <c r="AI113" s="191"/>
      <c r="AJ113" s="191"/>
      <c r="AK113" s="191"/>
      <c r="AL113" s="191"/>
      <c r="AM113" s="191"/>
      <c r="AN113" s="191"/>
      <c r="AO113" s="191"/>
      <c r="AP113" s="191"/>
      <c r="AQ113" s="191"/>
      <c r="AR113" s="191"/>
      <c r="AS113" s="191"/>
      <c r="AT113" s="191"/>
      <c r="AU113" s="191"/>
      <c r="AV113" s="191"/>
      <c r="AW113" s="191"/>
      <c r="AX113" s="191"/>
      <c r="AY113" s="191"/>
      <c r="AZ113" s="191"/>
      <c r="BA113" s="191"/>
      <c r="BB113" s="191"/>
      <c r="BC113" s="191"/>
      <c r="BD113" s="191"/>
      <c r="BE113" s="191"/>
      <c r="BF113" s="191"/>
      <c r="BG113" s="191"/>
      <c r="BH113" s="191"/>
      <c r="BI113" s="191"/>
      <c r="BJ113" s="191"/>
      <c r="BK113" s="191"/>
      <c r="BL113" s="191"/>
    </row>
    <row r="114" spans="1:64" x14ac:dyDescent="0.2">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91"/>
      <c r="AB114" s="191"/>
      <c r="AC114" s="191"/>
      <c r="AD114" s="191"/>
      <c r="AE114" s="191"/>
      <c r="AF114" s="191"/>
      <c r="AG114" s="191"/>
      <c r="AH114" s="191"/>
      <c r="AI114" s="191"/>
      <c r="AJ114" s="191"/>
      <c r="AK114" s="191"/>
      <c r="AL114" s="191"/>
      <c r="AM114" s="191"/>
      <c r="AN114" s="191"/>
      <c r="AO114" s="191"/>
      <c r="AP114" s="191"/>
      <c r="AQ114" s="191"/>
      <c r="AR114" s="191"/>
      <c r="AS114" s="191"/>
      <c r="AT114" s="191"/>
      <c r="AU114" s="191"/>
      <c r="AV114" s="191"/>
      <c r="AW114" s="191"/>
      <c r="AX114" s="191"/>
      <c r="AY114" s="191"/>
      <c r="AZ114" s="191"/>
      <c r="BA114" s="191"/>
      <c r="BB114" s="191"/>
      <c r="BC114" s="191"/>
      <c r="BD114" s="191"/>
      <c r="BE114" s="191"/>
      <c r="BF114" s="191"/>
      <c r="BG114" s="191"/>
      <c r="BH114" s="191"/>
      <c r="BI114" s="191"/>
      <c r="BJ114" s="191"/>
      <c r="BK114" s="191"/>
      <c r="BL114" s="191"/>
    </row>
    <row r="115" spans="1:64" x14ac:dyDescent="0.2">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91"/>
      <c r="AB115" s="191"/>
      <c r="AC115" s="191"/>
      <c r="AD115" s="191"/>
      <c r="AE115" s="191"/>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1"/>
      <c r="BI115" s="191"/>
      <c r="BJ115" s="191"/>
      <c r="BK115" s="191"/>
      <c r="BL115" s="191"/>
    </row>
    <row r="116" spans="1:64" x14ac:dyDescent="0.2">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91"/>
      <c r="AB116" s="191"/>
      <c r="AC116" s="191"/>
      <c r="AD116" s="191"/>
      <c r="AE116" s="191"/>
      <c r="AF116" s="191"/>
      <c r="AG116" s="191"/>
      <c r="AH116" s="191"/>
      <c r="AI116" s="191"/>
      <c r="AJ116" s="191"/>
      <c r="AK116" s="191"/>
      <c r="AL116" s="191"/>
      <c r="AM116" s="191"/>
      <c r="AN116" s="191"/>
      <c r="AO116" s="191"/>
      <c r="AP116" s="191"/>
      <c r="AQ116" s="191"/>
      <c r="AR116" s="191"/>
      <c r="AS116" s="191"/>
      <c r="AT116" s="191"/>
      <c r="AU116" s="191"/>
      <c r="AV116" s="191"/>
      <c r="AW116" s="191"/>
      <c r="AX116" s="191"/>
      <c r="AY116" s="191"/>
      <c r="AZ116" s="191"/>
      <c r="BA116" s="191"/>
      <c r="BB116" s="191"/>
      <c r="BC116" s="191"/>
      <c r="BD116" s="191"/>
      <c r="BE116" s="191"/>
      <c r="BF116" s="191"/>
      <c r="BG116" s="191"/>
      <c r="BH116" s="191"/>
      <c r="BI116" s="191"/>
      <c r="BJ116" s="191"/>
      <c r="BK116" s="191"/>
      <c r="BL116" s="191"/>
    </row>
    <row r="117" spans="1:64" x14ac:dyDescent="0.2">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row>
    <row r="118" spans="1:64" x14ac:dyDescent="0.2">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91"/>
      <c r="AB118" s="191"/>
      <c r="AC118" s="191"/>
      <c r="AD118" s="191"/>
      <c r="AE118" s="191"/>
      <c r="AF118" s="191"/>
      <c r="AG118" s="191"/>
      <c r="AH118" s="191"/>
      <c r="AI118" s="191"/>
      <c r="AJ118" s="191"/>
      <c r="AK118" s="191"/>
      <c r="AL118" s="191"/>
      <c r="AM118" s="191"/>
      <c r="AN118" s="191"/>
      <c r="AO118" s="191"/>
      <c r="AP118" s="191"/>
      <c r="AQ118" s="191"/>
      <c r="AR118" s="191"/>
      <c r="AS118" s="191"/>
      <c r="AT118" s="191"/>
      <c r="AU118" s="191"/>
      <c r="AV118" s="191"/>
      <c r="AW118" s="191"/>
      <c r="AX118" s="191"/>
      <c r="AY118" s="191"/>
      <c r="AZ118" s="191"/>
      <c r="BA118" s="191"/>
      <c r="BB118" s="191"/>
      <c r="BC118" s="191"/>
      <c r="BD118" s="191"/>
      <c r="BE118" s="191"/>
      <c r="BF118" s="191"/>
      <c r="BG118" s="191"/>
      <c r="BH118" s="191"/>
      <c r="BI118" s="191"/>
      <c r="BJ118" s="191"/>
      <c r="BK118" s="191"/>
      <c r="BL118" s="191"/>
    </row>
    <row r="119" spans="1:64" x14ac:dyDescent="0.2">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1"/>
      <c r="AL119" s="191"/>
      <c r="AM119" s="191"/>
      <c r="AN119" s="191"/>
      <c r="AO119" s="191"/>
      <c r="AP119" s="191"/>
      <c r="AQ119" s="191"/>
      <c r="AR119" s="191"/>
      <c r="AS119" s="191"/>
      <c r="AT119" s="191"/>
      <c r="AU119" s="191"/>
      <c r="AV119" s="191"/>
      <c r="AW119" s="191"/>
      <c r="AX119" s="191"/>
      <c r="AY119" s="191"/>
      <c r="AZ119" s="191"/>
      <c r="BA119" s="191"/>
      <c r="BB119" s="191"/>
      <c r="BC119" s="191"/>
      <c r="BD119" s="191"/>
      <c r="BE119" s="191"/>
      <c r="BF119" s="191"/>
      <c r="BG119" s="191"/>
      <c r="BH119" s="191"/>
      <c r="BI119" s="191"/>
      <c r="BJ119" s="191"/>
      <c r="BK119" s="191"/>
      <c r="BL119" s="191"/>
    </row>
    <row r="120" spans="1:64" x14ac:dyDescent="0.2">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1"/>
      <c r="AL120" s="191"/>
      <c r="AM120" s="191"/>
      <c r="AN120" s="191"/>
      <c r="AO120" s="191"/>
      <c r="AP120" s="191"/>
      <c r="AQ120" s="191"/>
      <c r="AR120" s="191"/>
      <c r="AS120" s="191"/>
      <c r="AT120" s="191"/>
      <c r="AU120" s="191"/>
      <c r="AV120" s="191"/>
      <c r="AW120" s="191"/>
      <c r="AX120" s="191"/>
      <c r="AY120" s="191"/>
      <c r="AZ120" s="191"/>
      <c r="BA120" s="191"/>
      <c r="BB120" s="191"/>
      <c r="BC120" s="191"/>
      <c r="BD120" s="191"/>
      <c r="BE120" s="191"/>
      <c r="BF120" s="191"/>
      <c r="BG120" s="191"/>
      <c r="BH120" s="191"/>
      <c r="BI120" s="191"/>
      <c r="BJ120" s="191"/>
      <c r="BK120" s="191"/>
      <c r="BL120" s="191"/>
    </row>
    <row r="121" spans="1:64" x14ac:dyDescent="0.2">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1"/>
      <c r="AL121" s="191"/>
      <c r="AM121" s="191"/>
      <c r="AN121" s="191"/>
      <c r="AO121" s="191"/>
      <c r="AP121" s="191"/>
      <c r="AQ121" s="191"/>
      <c r="AR121" s="191"/>
      <c r="AS121" s="191"/>
      <c r="AT121" s="191"/>
      <c r="AU121" s="191"/>
      <c r="AV121" s="191"/>
      <c r="AW121" s="191"/>
      <c r="AX121" s="191"/>
      <c r="AY121" s="191"/>
      <c r="AZ121" s="191"/>
      <c r="BA121" s="191"/>
      <c r="BB121" s="191"/>
      <c r="BC121" s="191"/>
      <c r="BD121" s="191"/>
      <c r="BE121" s="191"/>
      <c r="BF121" s="191"/>
      <c r="BG121" s="191"/>
      <c r="BH121" s="191"/>
      <c r="BI121" s="191"/>
      <c r="BJ121" s="191"/>
      <c r="BK121" s="191"/>
      <c r="BL121" s="191"/>
    </row>
    <row r="122" spans="1:64" x14ac:dyDescent="0.2">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1"/>
      <c r="AL122" s="191"/>
      <c r="AM122" s="191"/>
      <c r="AN122" s="191"/>
      <c r="AO122" s="191"/>
      <c r="AP122" s="191"/>
      <c r="AQ122" s="191"/>
      <c r="AR122" s="191"/>
      <c r="AS122" s="191"/>
      <c r="AT122" s="191"/>
      <c r="AU122" s="191"/>
      <c r="AV122" s="191"/>
      <c r="AW122" s="191"/>
      <c r="AX122" s="191"/>
      <c r="AY122" s="191"/>
      <c r="AZ122" s="191"/>
      <c r="BA122" s="191"/>
      <c r="BB122" s="191"/>
      <c r="BC122" s="191"/>
      <c r="BD122" s="191"/>
      <c r="BE122" s="191"/>
      <c r="BF122" s="191"/>
      <c r="BG122" s="191"/>
      <c r="BH122" s="191"/>
      <c r="BI122" s="191"/>
      <c r="BJ122" s="191"/>
      <c r="BK122" s="191"/>
      <c r="BL122" s="191"/>
    </row>
    <row r="123" spans="1:64" x14ac:dyDescent="0.2">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1"/>
      <c r="AL123" s="191"/>
      <c r="AM123" s="191"/>
      <c r="AN123" s="191"/>
      <c r="AO123" s="191"/>
      <c r="AP123" s="191"/>
      <c r="AQ123" s="191"/>
      <c r="AR123" s="191"/>
      <c r="AS123" s="191"/>
      <c r="AT123" s="191"/>
      <c r="AU123" s="191"/>
      <c r="AV123" s="191"/>
      <c r="AW123" s="191"/>
      <c r="AX123" s="191"/>
      <c r="AY123" s="191"/>
      <c r="AZ123" s="191"/>
      <c r="BA123" s="191"/>
      <c r="BB123" s="191"/>
      <c r="BC123" s="191"/>
      <c r="BD123" s="191"/>
      <c r="BE123" s="191"/>
      <c r="BF123" s="191"/>
      <c r="BG123" s="191"/>
      <c r="BH123" s="191"/>
      <c r="BI123" s="191"/>
      <c r="BJ123" s="191"/>
      <c r="BK123" s="191"/>
      <c r="BL123" s="191"/>
    </row>
    <row r="124" spans="1:64" x14ac:dyDescent="0.2">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1"/>
      <c r="AL124" s="191"/>
      <c r="AM124" s="191"/>
      <c r="AN124" s="191"/>
      <c r="AO124" s="191"/>
      <c r="AP124" s="191"/>
      <c r="AQ124" s="191"/>
      <c r="AR124" s="191"/>
      <c r="AS124" s="191"/>
      <c r="AT124" s="191"/>
      <c r="AU124" s="191"/>
      <c r="AV124" s="191"/>
      <c r="AW124" s="191"/>
      <c r="AX124" s="191"/>
      <c r="AY124" s="191"/>
      <c r="AZ124" s="191"/>
      <c r="BA124" s="191"/>
      <c r="BB124" s="191"/>
      <c r="BC124" s="191"/>
      <c r="BD124" s="191"/>
      <c r="BE124" s="191"/>
      <c r="BF124" s="191"/>
      <c r="BG124" s="191"/>
      <c r="BH124" s="191"/>
      <c r="BI124" s="191"/>
      <c r="BJ124" s="191"/>
      <c r="BK124" s="191"/>
      <c r="BL124" s="191"/>
    </row>
    <row r="125" spans="1:64" x14ac:dyDescent="0.2">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191"/>
      <c r="AJ125" s="191"/>
      <c r="AK125" s="191"/>
      <c r="AL125" s="191"/>
      <c r="AM125" s="191"/>
      <c r="AN125" s="191"/>
      <c r="AO125" s="191"/>
      <c r="AP125" s="191"/>
      <c r="AQ125" s="191"/>
      <c r="AR125" s="191"/>
      <c r="AS125" s="191"/>
      <c r="AT125" s="191"/>
      <c r="AU125" s="191"/>
      <c r="AV125" s="191"/>
      <c r="AW125" s="191"/>
      <c r="AX125" s="191"/>
      <c r="AY125" s="191"/>
      <c r="AZ125" s="191"/>
      <c r="BA125" s="191"/>
      <c r="BB125" s="191"/>
      <c r="BC125" s="191"/>
      <c r="BD125" s="191"/>
      <c r="BE125" s="191"/>
      <c r="BF125" s="191"/>
      <c r="BG125" s="191"/>
      <c r="BH125" s="191"/>
      <c r="BI125" s="191"/>
      <c r="BJ125" s="191"/>
      <c r="BK125" s="191"/>
      <c r="BL125" s="191"/>
    </row>
    <row r="126" spans="1:64" x14ac:dyDescent="0.2">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91"/>
      <c r="AB126" s="191"/>
      <c r="AC126" s="191"/>
      <c r="AD126" s="191"/>
      <c r="AE126" s="191"/>
      <c r="AF126" s="191"/>
      <c r="AG126" s="191"/>
      <c r="AH126" s="191"/>
      <c r="AI126" s="191"/>
      <c r="AJ126" s="191"/>
      <c r="AK126" s="191"/>
      <c r="AL126" s="191"/>
      <c r="AM126" s="191"/>
      <c r="AN126" s="191"/>
      <c r="AO126" s="191"/>
      <c r="AP126" s="191"/>
      <c r="AQ126" s="191"/>
      <c r="AR126" s="191"/>
      <c r="AS126" s="191"/>
      <c r="AT126" s="191"/>
      <c r="AU126" s="191"/>
      <c r="AV126" s="191"/>
      <c r="AW126" s="191"/>
      <c r="AX126" s="191"/>
      <c r="AY126" s="191"/>
      <c r="AZ126" s="191"/>
      <c r="BA126" s="191"/>
      <c r="BB126" s="191"/>
      <c r="BC126" s="191"/>
      <c r="BD126" s="191"/>
      <c r="BE126" s="191"/>
      <c r="BF126" s="191"/>
      <c r="BG126" s="191"/>
      <c r="BH126" s="191"/>
      <c r="BI126" s="191"/>
      <c r="BJ126" s="191"/>
      <c r="BK126" s="191"/>
      <c r="BL126" s="191"/>
    </row>
    <row r="127" spans="1:64" x14ac:dyDescent="0.2">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c r="AA127" s="191"/>
      <c r="AB127" s="191"/>
      <c r="AC127" s="191"/>
      <c r="AD127" s="191"/>
      <c r="AE127" s="191"/>
      <c r="AF127" s="191"/>
      <c r="AG127" s="191"/>
      <c r="AH127" s="191"/>
      <c r="AI127" s="191"/>
      <c r="AJ127" s="191"/>
      <c r="AK127" s="191"/>
      <c r="AL127" s="191"/>
      <c r="AM127" s="191"/>
      <c r="AN127" s="191"/>
      <c r="AO127" s="191"/>
      <c r="AP127" s="191"/>
      <c r="AQ127" s="191"/>
      <c r="AR127" s="191"/>
      <c r="AS127" s="191"/>
      <c r="AT127" s="191"/>
      <c r="AU127" s="191"/>
      <c r="AV127" s="191"/>
      <c r="AW127" s="191"/>
      <c r="AX127" s="191"/>
      <c r="AY127" s="191"/>
      <c r="AZ127" s="191"/>
      <c r="BA127" s="191"/>
      <c r="BB127" s="191"/>
      <c r="BC127" s="191"/>
      <c r="BD127" s="191"/>
      <c r="BE127" s="191"/>
      <c r="BF127" s="191"/>
      <c r="BG127" s="191"/>
      <c r="BH127" s="191"/>
      <c r="BI127" s="191"/>
      <c r="BJ127" s="191"/>
      <c r="BK127" s="191"/>
      <c r="BL127" s="191"/>
    </row>
    <row r="128" spans="1:64" x14ac:dyDescent="0.2">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191"/>
      <c r="AE128" s="191"/>
      <c r="AF128" s="191"/>
      <c r="AG128" s="191"/>
      <c r="AH128" s="191"/>
      <c r="AI128" s="191"/>
      <c r="AJ128" s="191"/>
      <c r="AK128" s="191"/>
      <c r="AL128" s="191"/>
      <c r="AM128" s="191"/>
      <c r="AN128" s="191"/>
      <c r="AO128" s="191"/>
      <c r="AP128" s="191"/>
      <c r="AQ128" s="191"/>
      <c r="AR128" s="191"/>
      <c r="AS128" s="191"/>
      <c r="AT128" s="191"/>
      <c r="AU128" s="191"/>
      <c r="AV128" s="191"/>
      <c r="AW128" s="191"/>
      <c r="AX128" s="191"/>
      <c r="AY128" s="191"/>
      <c r="AZ128" s="191"/>
      <c r="BA128" s="191"/>
      <c r="BB128" s="191"/>
      <c r="BC128" s="191"/>
      <c r="BD128" s="191"/>
      <c r="BE128" s="191"/>
      <c r="BF128" s="191"/>
      <c r="BG128" s="191"/>
      <c r="BH128" s="191"/>
      <c r="BI128" s="191"/>
      <c r="BJ128" s="191"/>
      <c r="BK128" s="191"/>
      <c r="BL128" s="191"/>
    </row>
    <row r="129" spans="1:64" x14ac:dyDescent="0.2">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c r="AA129" s="191"/>
      <c r="AB129" s="191"/>
      <c r="AC129" s="191"/>
      <c r="AD129" s="191"/>
      <c r="AE129" s="191"/>
      <c r="AF129" s="191"/>
      <c r="AG129" s="191"/>
      <c r="AH129" s="191"/>
      <c r="AI129" s="191"/>
      <c r="AJ129" s="191"/>
      <c r="AK129" s="191"/>
      <c r="AL129" s="191"/>
      <c r="AM129" s="191"/>
      <c r="AN129" s="191"/>
      <c r="AO129" s="191"/>
      <c r="AP129" s="191"/>
      <c r="AQ129" s="191"/>
      <c r="AR129" s="191"/>
      <c r="AS129" s="191"/>
      <c r="AT129" s="191"/>
      <c r="AU129" s="191"/>
      <c r="AV129" s="191"/>
      <c r="AW129" s="191"/>
      <c r="AX129" s="191"/>
      <c r="AY129" s="191"/>
      <c r="AZ129" s="191"/>
      <c r="BA129" s="191"/>
      <c r="BB129" s="191"/>
      <c r="BC129" s="191"/>
      <c r="BD129" s="191"/>
      <c r="BE129" s="191"/>
      <c r="BF129" s="191"/>
      <c r="BG129" s="191"/>
      <c r="BH129" s="191"/>
      <c r="BI129" s="191"/>
      <c r="BJ129" s="191"/>
      <c r="BK129" s="191"/>
      <c r="BL129" s="191"/>
    </row>
    <row r="130" spans="1:64" x14ac:dyDescent="0.2">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191"/>
      <c r="AE130" s="191"/>
      <c r="AF130" s="191"/>
      <c r="AG130" s="191"/>
      <c r="AH130" s="191"/>
      <c r="AI130" s="191"/>
      <c r="AJ130" s="191"/>
      <c r="AK130" s="191"/>
      <c r="AL130" s="191"/>
      <c r="AM130" s="191"/>
      <c r="AN130" s="191"/>
      <c r="AO130" s="191"/>
      <c r="AP130" s="191"/>
      <c r="AQ130" s="191"/>
      <c r="AR130" s="191"/>
      <c r="AS130" s="191"/>
      <c r="AT130" s="191"/>
      <c r="AU130" s="191"/>
      <c r="AV130" s="191"/>
      <c r="AW130" s="191"/>
      <c r="AX130" s="191"/>
      <c r="AY130" s="191"/>
      <c r="AZ130" s="191"/>
      <c r="BA130" s="191"/>
      <c r="BB130" s="191"/>
      <c r="BC130" s="191"/>
      <c r="BD130" s="191"/>
      <c r="BE130" s="191"/>
      <c r="BF130" s="191"/>
      <c r="BG130" s="191"/>
      <c r="BH130" s="191"/>
      <c r="BI130" s="191"/>
      <c r="BJ130" s="191"/>
      <c r="BK130" s="191"/>
      <c r="BL130" s="191"/>
    </row>
    <row r="131" spans="1:64" x14ac:dyDescent="0.2">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c r="AA131" s="191"/>
      <c r="AB131" s="191"/>
      <c r="AC131" s="191"/>
      <c r="AD131" s="191"/>
      <c r="AE131" s="191"/>
      <c r="AF131" s="191"/>
      <c r="AG131" s="191"/>
      <c r="AH131" s="191"/>
      <c r="AI131" s="191"/>
      <c r="AJ131" s="191"/>
      <c r="AK131" s="191"/>
      <c r="AL131" s="191"/>
      <c r="AM131" s="191"/>
      <c r="AN131" s="191"/>
      <c r="AO131" s="191"/>
      <c r="AP131" s="191"/>
      <c r="AQ131" s="191"/>
      <c r="AR131" s="191"/>
      <c r="AS131" s="191"/>
      <c r="AT131" s="191"/>
      <c r="AU131" s="191"/>
      <c r="AV131" s="191"/>
      <c r="AW131" s="191"/>
      <c r="AX131" s="191"/>
      <c r="AY131" s="191"/>
      <c r="AZ131" s="191"/>
      <c r="BA131" s="191"/>
      <c r="BB131" s="191"/>
      <c r="BC131" s="191"/>
      <c r="BD131" s="191"/>
      <c r="BE131" s="191"/>
      <c r="BF131" s="191"/>
      <c r="BG131" s="191"/>
      <c r="BH131" s="191"/>
      <c r="BI131" s="191"/>
      <c r="BJ131" s="191"/>
      <c r="BK131" s="191"/>
      <c r="BL131" s="191"/>
    </row>
    <row r="132" spans="1:64" x14ac:dyDescent="0.2">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91"/>
      <c r="AB132" s="191"/>
      <c r="AC132" s="191"/>
      <c r="AD132" s="191"/>
      <c r="AE132" s="191"/>
      <c r="AF132" s="191"/>
      <c r="AG132" s="191"/>
      <c r="AH132" s="191"/>
      <c r="AI132" s="191"/>
      <c r="AJ132" s="191"/>
      <c r="AK132" s="191"/>
      <c r="AL132" s="191"/>
      <c r="AM132" s="191"/>
      <c r="AN132" s="191"/>
      <c r="AO132" s="191"/>
      <c r="AP132" s="191"/>
      <c r="AQ132" s="191"/>
      <c r="AR132" s="191"/>
      <c r="AS132" s="191"/>
      <c r="AT132" s="191"/>
      <c r="AU132" s="191"/>
      <c r="AV132" s="191"/>
      <c r="AW132" s="191"/>
      <c r="AX132" s="191"/>
      <c r="AY132" s="191"/>
      <c r="AZ132" s="191"/>
      <c r="BA132" s="191"/>
      <c r="BB132" s="191"/>
      <c r="BC132" s="191"/>
      <c r="BD132" s="191"/>
      <c r="BE132" s="191"/>
      <c r="BF132" s="191"/>
      <c r="BG132" s="191"/>
      <c r="BH132" s="191"/>
      <c r="BI132" s="191"/>
      <c r="BJ132" s="191"/>
      <c r="BK132" s="191"/>
      <c r="BL132" s="191"/>
    </row>
    <row r="133" spans="1:64" x14ac:dyDescent="0.2">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c r="AI133" s="191"/>
      <c r="AJ133" s="191"/>
      <c r="AK133" s="191"/>
      <c r="AL133" s="191"/>
      <c r="AM133" s="191"/>
      <c r="AN133" s="191"/>
      <c r="AO133" s="191"/>
      <c r="AP133" s="191"/>
      <c r="AQ133" s="191"/>
      <c r="AR133" s="191"/>
      <c r="AS133" s="191"/>
      <c r="AT133" s="191"/>
      <c r="AU133" s="191"/>
      <c r="AV133" s="191"/>
      <c r="AW133" s="191"/>
      <c r="AX133" s="191"/>
      <c r="AY133" s="191"/>
      <c r="AZ133" s="191"/>
      <c r="BA133" s="191"/>
      <c r="BB133" s="191"/>
      <c r="BC133" s="191"/>
      <c r="BD133" s="191"/>
      <c r="BE133" s="191"/>
      <c r="BF133" s="191"/>
      <c r="BG133" s="191"/>
      <c r="BH133" s="191"/>
      <c r="BI133" s="191"/>
      <c r="BJ133" s="191"/>
      <c r="BK133" s="191"/>
      <c r="BL133" s="191"/>
    </row>
    <row r="134" spans="1:64" x14ac:dyDescent="0.2">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191"/>
      <c r="AE134" s="191"/>
      <c r="AF134" s="191"/>
      <c r="AG134" s="191"/>
      <c r="AH134" s="191"/>
      <c r="AI134" s="191"/>
      <c r="AJ134" s="191"/>
      <c r="AK134" s="191"/>
      <c r="AL134" s="191"/>
      <c r="AM134" s="191"/>
      <c r="AN134" s="191"/>
      <c r="AO134" s="191"/>
      <c r="AP134" s="191"/>
      <c r="AQ134" s="191"/>
      <c r="AR134" s="191"/>
      <c r="AS134" s="191"/>
      <c r="AT134" s="191"/>
      <c r="AU134" s="191"/>
      <c r="AV134" s="191"/>
      <c r="AW134" s="191"/>
      <c r="AX134" s="191"/>
      <c r="AY134" s="191"/>
      <c r="AZ134" s="191"/>
      <c r="BA134" s="191"/>
      <c r="BB134" s="191"/>
      <c r="BC134" s="191"/>
      <c r="BD134" s="191"/>
      <c r="BE134" s="191"/>
      <c r="BF134" s="191"/>
      <c r="BG134" s="191"/>
      <c r="BH134" s="191"/>
      <c r="BI134" s="191"/>
      <c r="BJ134" s="191"/>
      <c r="BK134" s="191"/>
      <c r="BL134" s="191"/>
    </row>
    <row r="135" spans="1:64" x14ac:dyDescent="0.2">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c r="AA135" s="191"/>
      <c r="AB135" s="191"/>
      <c r="AC135" s="191"/>
      <c r="AD135" s="191"/>
      <c r="AE135" s="191"/>
      <c r="AF135" s="191"/>
      <c r="AG135" s="191"/>
      <c r="AH135" s="191"/>
      <c r="AI135" s="191"/>
      <c r="AJ135" s="191"/>
      <c r="AK135" s="191"/>
      <c r="AL135" s="191"/>
      <c r="AM135" s="191"/>
      <c r="AN135" s="191"/>
      <c r="AO135" s="191"/>
      <c r="AP135" s="191"/>
      <c r="AQ135" s="191"/>
      <c r="AR135" s="191"/>
      <c r="AS135" s="191"/>
      <c r="AT135" s="191"/>
      <c r="AU135" s="191"/>
      <c r="AV135" s="191"/>
      <c r="AW135" s="191"/>
      <c r="AX135" s="191"/>
      <c r="AY135" s="191"/>
      <c r="AZ135" s="191"/>
      <c r="BA135" s="191"/>
      <c r="BB135" s="191"/>
      <c r="BC135" s="191"/>
      <c r="BD135" s="191"/>
      <c r="BE135" s="191"/>
      <c r="BF135" s="191"/>
      <c r="BG135" s="191"/>
      <c r="BH135" s="191"/>
      <c r="BI135" s="191"/>
      <c r="BJ135" s="191"/>
      <c r="BK135" s="191"/>
      <c r="BL135" s="191"/>
    </row>
    <row r="136" spans="1:64" x14ac:dyDescent="0.2">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191"/>
      <c r="AE136" s="191"/>
      <c r="AF136" s="191"/>
      <c r="AG136" s="191"/>
      <c r="AH136" s="191"/>
      <c r="AI136" s="191"/>
      <c r="AJ136" s="191"/>
      <c r="AK136" s="191"/>
      <c r="AL136" s="191"/>
      <c r="AM136" s="191"/>
      <c r="AN136" s="191"/>
      <c r="AO136" s="191"/>
      <c r="AP136" s="191"/>
      <c r="AQ136" s="191"/>
      <c r="AR136" s="191"/>
      <c r="AS136" s="191"/>
      <c r="AT136" s="191"/>
      <c r="AU136" s="191"/>
      <c r="AV136" s="191"/>
      <c r="AW136" s="191"/>
      <c r="AX136" s="191"/>
      <c r="AY136" s="191"/>
      <c r="AZ136" s="191"/>
      <c r="BA136" s="191"/>
      <c r="BB136" s="191"/>
      <c r="BC136" s="191"/>
      <c r="BD136" s="191"/>
      <c r="BE136" s="191"/>
      <c r="BF136" s="191"/>
      <c r="BG136" s="191"/>
      <c r="BH136" s="191"/>
      <c r="BI136" s="191"/>
      <c r="BJ136" s="191"/>
      <c r="BK136" s="191"/>
      <c r="BL136" s="191"/>
    </row>
    <row r="137" spans="1:64" x14ac:dyDescent="0.2">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91"/>
      <c r="AB137" s="191"/>
      <c r="AC137" s="191"/>
      <c r="AD137" s="191"/>
      <c r="AE137" s="191"/>
      <c r="AF137" s="191"/>
      <c r="AG137" s="191"/>
      <c r="AH137" s="191"/>
      <c r="AI137" s="191"/>
      <c r="AJ137" s="191"/>
      <c r="AK137" s="191"/>
      <c r="AL137" s="191"/>
      <c r="AM137" s="191"/>
      <c r="AN137" s="191"/>
      <c r="AO137" s="191"/>
      <c r="AP137" s="191"/>
      <c r="AQ137" s="191"/>
      <c r="AR137" s="191"/>
      <c r="AS137" s="191"/>
      <c r="AT137" s="191"/>
      <c r="AU137" s="191"/>
      <c r="AV137" s="191"/>
      <c r="AW137" s="191"/>
      <c r="AX137" s="191"/>
      <c r="AY137" s="191"/>
      <c r="AZ137" s="191"/>
      <c r="BA137" s="191"/>
      <c r="BB137" s="191"/>
      <c r="BC137" s="191"/>
      <c r="BD137" s="191"/>
      <c r="BE137" s="191"/>
      <c r="BF137" s="191"/>
      <c r="BG137" s="191"/>
      <c r="BH137" s="191"/>
      <c r="BI137" s="191"/>
      <c r="BJ137" s="191"/>
      <c r="BK137" s="191"/>
      <c r="BL137" s="191"/>
    </row>
    <row r="138" spans="1:64" x14ac:dyDescent="0.2">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191"/>
      <c r="AJ138" s="191"/>
      <c r="AK138" s="191"/>
      <c r="AL138" s="191"/>
      <c r="AM138" s="191"/>
      <c r="AN138" s="191"/>
      <c r="AO138" s="191"/>
      <c r="AP138" s="191"/>
      <c r="AQ138" s="191"/>
      <c r="AR138" s="191"/>
      <c r="AS138" s="191"/>
      <c r="AT138" s="191"/>
      <c r="AU138" s="191"/>
      <c r="AV138" s="191"/>
      <c r="AW138" s="191"/>
      <c r="AX138" s="191"/>
      <c r="AY138" s="191"/>
      <c r="AZ138" s="191"/>
      <c r="BA138" s="191"/>
      <c r="BB138" s="191"/>
      <c r="BC138" s="191"/>
      <c r="BD138" s="191"/>
      <c r="BE138" s="191"/>
      <c r="BF138" s="191"/>
      <c r="BG138" s="191"/>
      <c r="BH138" s="191"/>
      <c r="BI138" s="191"/>
      <c r="BJ138" s="191"/>
      <c r="BK138" s="191"/>
      <c r="BL138" s="191"/>
    </row>
    <row r="139" spans="1:64" x14ac:dyDescent="0.2">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191"/>
      <c r="AE139" s="191"/>
      <c r="AF139" s="191"/>
      <c r="AG139" s="191"/>
      <c r="AH139" s="191"/>
      <c r="AI139" s="191"/>
      <c r="AJ139" s="191"/>
      <c r="AK139" s="191"/>
      <c r="AL139" s="191"/>
      <c r="AM139" s="191"/>
      <c r="AN139" s="191"/>
      <c r="AO139" s="191"/>
      <c r="AP139" s="191"/>
      <c r="AQ139" s="191"/>
      <c r="AR139" s="191"/>
      <c r="AS139" s="191"/>
      <c r="AT139" s="191"/>
      <c r="AU139" s="191"/>
      <c r="AV139" s="191"/>
      <c r="AW139" s="191"/>
      <c r="AX139" s="191"/>
      <c r="AY139" s="191"/>
      <c r="AZ139" s="191"/>
      <c r="BA139" s="191"/>
      <c r="BB139" s="191"/>
      <c r="BC139" s="191"/>
      <c r="BD139" s="191"/>
      <c r="BE139" s="191"/>
      <c r="BF139" s="191"/>
      <c r="BG139" s="191"/>
      <c r="BH139" s="191"/>
      <c r="BI139" s="191"/>
      <c r="BJ139" s="191"/>
      <c r="BK139" s="191"/>
      <c r="BL139" s="191"/>
    </row>
    <row r="140" spans="1:64" x14ac:dyDescent="0.2">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191"/>
      <c r="AJ140" s="191"/>
      <c r="AK140" s="191"/>
      <c r="AL140" s="191"/>
      <c r="AM140" s="191"/>
      <c r="AN140" s="191"/>
      <c r="AO140" s="191"/>
      <c r="AP140" s="191"/>
      <c r="AQ140" s="191"/>
      <c r="AR140" s="191"/>
      <c r="AS140" s="191"/>
      <c r="AT140" s="191"/>
      <c r="AU140" s="191"/>
      <c r="AV140" s="191"/>
      <c r="AW140" s="191"/>
      <c r="AX140" s="191"/>
      <c r="AY140" s="191"/>
      <c r="AZ140" s="191"/>
      <c r="BA140" s="191"/>
      <c r="BB140" s="191"/>
      <c r="BC140" s="191"/>
      <c r="BD140" s="191"/>
      <c r="BE140" s="191"/>
      <c r="BF140" s="191"/>
      <c r="BG140" s="191"/>
      <c r="BH140" s="191"/>
      <c r="BI140" s="191"/>
      <c r="BJ140" s="191"/>
      <c r="BK140" s="191"/>
      <c r="BL140" s="191"/>
    </row>
    <row r="141" spans="1:64" x14ac:dyDescent="0.2">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1"/>
      <c r="AK141" s="191"/>
      <c r="AL141" s="191"/>
      <c r="AM141" s="191"/>
      <c r="AN141" s="191"/>
      <c r="AO141" s="191"/>
      <c r="AP141" s="191"/>
      <c r="AQ141" s="191"/>
      <c r="AR141" s="191"/>
      <c r="AS141" s="191"/>
      <c r="AT141" s="191"/>
      <c r="AU141" s="191"/>
      <c r="AV141" s="191"/>
      <c r="AW141" s="191"/>
      <c r="AX141" s="191"/>
      <c r="AY141" s="191"/>
      <c r="AZ141" s="191"/>
      <c r="BA141" s="191"/>
      <c r="BB141" s="191"/>
      <c r="BC141" s="191"/>
      <c r="BD141" s="191"/>
      <c r="BE141" s="191"/>
      <c r="BF141" s="191"/>
      <c r="BG141" s="191"/>
      <c r="BH141" s="191"/>
      <c r="BI141" s="191"/>
      <c r="BJ141" s="191"/>
      <c r="BK141" s="191"/>
      <c r="BL141" s="191"/>
    </row>
    <row r="142" spans="1:64" x14ac:dyDescent="0.2">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1"/>
      <c r="AK142" s="191"/>
      <c r="AL142" s="191"/>
      <c r="AM142" s="191"/>
      <c r="AN142" s="191"/>
      <c r="AO142" s="191"/>
      <c r="AP142" s="191"/>
      <c r="AQ142" s="191"/>
      <c r="AR142" s="191"/>
      <c r="AS142" s="191"/>
      <c r="AT142" s="191"/>
      <c r="AU142" s="191"/>
      <c r="AV142" s="191"/>
      <c r="AW142" s="191"/>
      <c r="AX142" s="191"/>
      <c r="AY142" s="191"/>
      <c r="AZ142" s="191"/>
      <c r="BA142" s="191"/>
      <c r="BB142" s="191"/>
      <c r="BC142" s="191"/>
      <c r="BD142" s="191"/>
      <c r="BE142" s="191"/>
      <c r="BF142" s="191"/>
      <c r="BG142" s="191"/>
      <c r="BH142" s="191"/>
      <c r="BI142" s="191"/>
      <c r="BJ142" s="191"/>
      <c r="BK142" s="191"/>
      <c r="BL142" s="191"/>
    </row>
    <row r="143" spans="1:64" x14ac:dyDescent="0.2">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191"/>
      <c r="AE143" s="191"/>
      <c r="AF143" s="191"/>
      <c r="AG143" s="191"/>
      <c r="AH143" s="191"/>
      <c r="AI143" s="191"/>
      <c r="AJ143" s="191"/>
      <c r="AK143" s="191"/>
      <c r="AL143" s="191"/>
      <c r="AM143" s="191"/>
      <c r="AN143" s="191"/>
      <c r="AO143" s="191"/>
      <c r="AP143" s="191"/>
      <c r="AQ143" s="191"/>
      <c r="AR143" s="191"/>
      <c r="AS143" s="191"/>
      <c r="AT143" s="191"/>
      <c r="AU143" s="191"/>
      <c r="AV143" s="191"/>
      <c r="AW143" s="191"/>
      <c r="AX143" s="191"/>
      <c r="AY143" s="191"/>
      <c r="AZ143" s="191"/>
      <c r="BA143" s="191"/>
      <c r="BB143" s="191"/>
      <c r="BC143" s="191"/>
      <c r="BD143" s="191"/>
      <c r="BE143" s="191"/>
      <c r="BF143" s="191"/>
      <c r="BG143" s="191"/>
      <c r="BH143" s="191"/>
      <c r="BI143" s="191"/>
      <c r="BJ143" s="191"/>
      <c r="BK143" s="191"/>
      <c r="BL143" s="191"/>
    </row>
    <row r="144" spans="1:64" x14ac:dyDescent="0.2">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1"/>
      <c r="AK144" s="191"/>
      <c r="AL144" s="191"/>
      <c r="AM144" s="191"/>
      <c r="AN144" s="191"/>
      <c r="AO144" s="191"/>
      <c r="AP144" s="191"/>
      <c r="AQ144" s="191"/>
      <c r="AR144" s="191"/>
      <c r="AS144" s="191"/>
      <c r="AT144" s="191"/>
      <c r="AU144" s="191"/>
      <c r="AV144" s="191"/>
      <c r="AW144" s="191"/>
      <c r="AX144" s="191"/>
      <c r="AY144" s="191"/>
      <c r="AZ144" s="191"/>
      <c r="BA144" s="191"/>
      <c r="BB144" s="191"/>
      <c r="BC144" s="191"/>
      <c r="BD144" s="191"/>
      <c r="BE144" s="191"/>
      <c r="BF144" s="191"/>
      <c r="BG144" s="191"/>
      <c r="BH144" s="191"/>
      <c r="BI144" s="191"/>
      <c r="BJ144" s="191"/>
      <c r="BK144" s="191"/>
      <c r="BL144" s="191"/>
    </row>
    <row r="145" spans="1:64" x14ac:dyDescent="0.2">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191"/>
      <c r="AE145" s="191"/>
      <c r="AF145" s="191"/>
      <c r="AG145" s="191"/>
      <c r="AH145" s="191"/>
      <c r="AI145" s="191"/>
      <c r="AJ145" s="191"/>
      <c r="AK145" s="191"/>
      <c r="AL145" s="191"/>
      <c r="AM145" s="191"/>
      <c r="AN145" s="191"/>
      <c r="AO145" s="191"/>
      <c r="AP145" s="191"/>
      <c r="AQ145" s="191"/>
      <c r="AR145" s="191"/>
      <c r="AS145" s="191"/>
      <c r="AT145" s="191"/>
      <c r="AU145" s="191"/>
      <c r="AV145" s="191"/>
      <c r="AW145" s="191"/>
      <c r="AX145" s="191"/>
      <c r="AY145" s="191"/>
      <c r="AZ145" s="191"/>
      <c r="BA145" s="191"/>
      <c r="BB145" s="191"/>
      <c r="BC145" s="191"/>
      <c r="BD145" s="191"/>
      <c r="BE145" s="191"/>
      <c r="BF145" s="191"/>
      <c r="BG145" s="191"/>
      <c r="BH145" s="191"/>
      <c r="BI145" s="191"/>
      <c r="BJ145" s="191"/>
      <c r="BK145" s="191"/>
      <c r="BL145" s="191"/>
    </row>
    <row r="146" spans="1:64" x14ac:dyDescent="0.2">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1"/>
      <c r="AK146" s="191"/>
      <c r="AL146" s="191"/>
      <c r="AM146" s="191"/>
      <c r="AN146" s="191"/>
      <c r="AO146" s="191"/>
      <c r="AP146" s="191"/>
      <c r="AQ146" s="191"/>
      <c r="AR146" s="191"/>
      <c r="AS146" s="191"/>
      <c r="AT146" s="191"/>
      <c r="AU146" s="191"/>
      <c r="AV146" s="191"/>
      <c r="AW146" s="191"/>
      <c r="AX146" s="191"/>
      <c r="AY146" s="191"/>
      <c r="AZ146" s="191"/>
      <c r="BA146" s="191"/>
      <c r="BB146" s="191"/>
      <c r="BC146" s="191"/>
      <c r="BD146" s="191"/>
      <c r="BE146" s="191"/>
      <c r="BF146" s="191"/>
      <c r="BG146" s="191"/>
      <c r="BH146" s="191"/>
      <c r="BI146" s="191"/>
      <c r="BJ146" s="191"/>
      <c r="BK146" s="191"/>
      <c r="BL146" s="191"/>
    </row>
    <row r="147" spans="1:64" x14ac:dyDescent="0.2">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91"/>
      <c r="AB147" s="191"/>
      <c r="AC147" s="191"/>
      <c r="AD147" s="191"/>
      <c r="AE147" s="191"/>
      <c r="AF147" s="191"/>
      <c r="AG147" s="191"/>
      <c r="AH147" s="191"/>
      <c r="AI147" s="191"/>
      <c r="AJ147" s="191"/>
      <c r="AK147" s="191"/>
      <c r="AL147" s="191"/>
      <c r="AM147" s="191"/>
      <c r="AN147" s="191"/>
      <c r="AO147" s="191"/>
      <c r="AP147" s="191"/>
      <c r="AQ147" s="191"/>
      <c r="AR147" s="191"/>
      <c r="AS147" s="191"/>
      <c r="AT147" s="191"/>
      <c r="AU147" s="191"/>
      <c r="AV147" s="191"/>
      <c r="AW147" s="191"/>
      <c r="AX147" s="191"/>
      <c r="AY147" s="191"/>
      <c r="AZ147" s="191"/>
      <c r="BA147" s="191"/>
      <c r="BB147" s="191"/>
      <c r="BC147" s="191"/>
      <c r="BD147" s="191"/>
      <c r="BE147" s="191"/>
      <c r="BF147" s="191"/>
      <c r="BG147" s="191"/>
      <c r="BH147" s="191"/>
      <c r="BI147" s="191"/>
      <c r="BJ147" s="191"/>
      <c r="BK147" s="191"/>
      <c r="BL147" s="191"/>
    </row>
    <row r="148" spans="1:64" x14ac:dyDescent="0.2">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91"/>
      <c r="AB148" s="191"/>
      <c r="AC148" s="191"/>
      <c r="AD148" s="191"/>
      <c r="AE148" s="191"/>
      <c r="AF148" s="191"/>
      <c r="AG148" s="191"/>
      <c r="AH148" s="191"/>
      <c r="AI148" s="191"/>
      <c r="AJ148" s="191"/>
      <c r="AK148" s="191"/>
      <c r="AL148" s="191"/>
      <c r="AM148" s="191"/>
      <c r="AN148" s="191"/>
      <c r="AO148" s="191"/>
      <c r="AP148" s="191"/>
      <c r="AQ148" s="191"/>
      <c r="AR148" s="191"/>
      <c r="AS148" s="191"/>
      <c r="AT148" s="191"/>
      <c r="AU148" s="191"/>
      <c r="AV148" s="191"/>
      <c r="AW148" s="191"/>
      <c r="AX148" s="191"/>
      <c r="AY148" s="191"/>
      <c r="AZ148" s="191"/>
      <c r="BA148" s="191"/>
      <c r="BB148" s="191"/>
      <c r="BC148" s="191"/>
      <c r="BD148" s="191"/>
      <c r="BE148" s="191"/>
      <c r="BF148" s="191"/>
      <c r="BG148" s="191"/>
      <c r="BH148" s="191"/>
      <c r="BI148" s="191"/>
      <c r="BJ148" s="191"/>
      <c r="BK148" s="191"/>
      <c r="BL148" s="191"/>
    </row>
    <row r="149" spans="1:64" x14ac:dyDescent="0.2">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c r="AA149" s="191"/>
      <c r="AB149" s="191"/>
      <c r="AC149" s="191"/>
      <c r="AD149" s="191"/>
      <c r="AE149" s="191"/>
      <c r="AF149" s="191"/>
      <c r="AG149" s="191"/>
      <c r="AH149" s="191"/>
      <c r="AI149" s="191"/>
      <c r="AJ149" s="191"/>
      <c r="AK149" s="191"/>
      <c r="AL149" s="191"/>
      <c r="AM149" s="191"/>
      <c r="AN149" s="191"/>
      <c r="AO149" s="191"/>
      <c r="AP149" s="191"/>
      <c r="AQ149" s="191"/>
      <c r="AR149" s="191"/>
      <c r="AS149" s="191"/>
      <c r="AT149" s="191"/>
      <c r="AU149" s="191"/>
      <c r="AV149" s="191"/>
      <c r="AW149" s="191"/>
      <c r="AX149" s="191"/>
      <c r="AY149" s="191"/>
      <c r="AZ149" s="191"/>
      <c r="BA149" s="191"/>
      <c r="BB149" s="191"/>
      <c r="BC149" s="191"/>
      <c r="BD149" s="191"/>
      <c r="BE149" s="191"/>
      <c r="BF149" s="191"/>
      <c r="BG149" s="191"/>
      <c r="BH149" s="191"/>
      <c r="BI149" s="191"/>
      <c r="BJ149" s="191"/>
      <c r="BK149" s="191"/>
      <c r="BL149" s="191"/>
    </row>
    <row r="150" spans="1:64" x14ac:dyDescent="0.2">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91"/>
      <c r="AB150" s="191"/>
      <c r="AC150" s="191"/>
      <c r="AD150" s="191"/>
      <c r="AE150" s="191"/>
      <c r="AF150" s="191"/>
      <c r="AG150" s="191"/>
      <c r="AH150" s="191"/>
      <c r="AI150" s="191"/>
      <c r="AJ150" s="191"/>
      <c r="AK150" s="191"/>
      <c r="AL150" s="191"/>
      <c r="AM150" s="191"/>
      <c r="AN150" s="191"/>
      <c r="AO150" s="191"/>
      <c r="AP150" s="191"/>
      <c r="AQ150" s="191"/>
      <c r="AR150" s="191"/>
      <c r="AS150" s="191"/>
      <c r="AT150" s="191"/>
      <c r="AU150" s="191"/>
      <c r="AV150" s="191"/>
      <c r="AW150" s="191"/>
      <c r="AX150" s="191"/>
      <c r="AY150" s="191"/>
      <c r="AZ150" s="191"/>
      <c r="BA150" s="191"/>
      <c r="BB150" s="191"/>
      <c r="BC150" s="191"/>
      <c r="BD150" s="191"/>
      <c r="BE150" s="191"/>
      <c r="BF150" s="191"/>
      <c r="BG150" s="191"/>
      <c r="BH150" s="191"/>
      <c r="BI150" s="191"/>
      <c r="BJ150" s="191"/>
      <c r="BK150" s="191"/>
      <c r="BL150" s="191"/>
    </row>
    <row r="151" spans="1:64" x14ac:dyDescent="0.2">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91"/>
      <c r="AB151" s="191"/>
      <c r="AC151" s="191"/>
      <c r="AD151" s="191"/>
      <c r="AE151" s="191"/>
      <c r="AF151" s="191"/>
      <c r="AG151" s="191"/>
      <c r="AH151" s="191"/>
      <c r="AI151" s="191"/>
      <c r="AJ151" s="191"/>
      <c r="AK151" s="191"/>
      <c r="AL151" s="191"/>
      <c r="AM151" s="191"/>
      <c r="AN151" s="191"/>
      <c r="AO151" s="191"/>
      <c r="AP151" s="191"/>
      <c r="AQ151" s="191"/>
      <c r="AR151" s="191"/>
      <c r="AS151" s="191"/>
      <c r="AT151" s="191"/>
      <c r="AU151" s="191"/>
      <c r="AV151" s="191"/>
      <c r="AW151" s="191"/>
      <c r="AX151" s="191"/>
      <c r="AY151" s="191"/>
      <c r="AZ151" s="191"/>
      <c r="BA151" s="191"/>
      <c r="BB151" s="191"/>
      <c r="BC151" s="191"/>
      <c r="BD151" s="191"/>
      <c r="BE151" s="191"/>
      <c r="BF151" s="191"/>
      <c r="BG151" s="191"/>
      <c r="BH151" s="191"/>
      <c r="BI151" s="191"/>
      <c r="BJ151" s="191"/>
      <c r="BK151" s="191"/>
      <c r="BL151" s="191"/>
    </row>
    <row r="152" spans="1:64" x14ac:dyDescent="0.2">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91"/>
      <c r="AB152" s="191"/>
      <c r="AC152" s="191"/>
      <c r="AD152" s="191"/>
      <c r="AE152" s="191"/>
      <c r="AF152" s="191"/>
      <c r="AG152" s="191"/>
      <c r="AH152" s="191"/>
      <c r="AI152" s="191"/>
      <c r="AJ152" s="191"/>
      <c r="AK152" s="191"/>
      <c r="AL152" s="191"/>
      <c r="AM152" s="191"/>
      <c r="AN152" s="191"/>
      <c r="AO152" s="191"/>
      <c r="AP152" s="191"/>
      <c r="AQ152" s="191"/>
      <c r="AR152" s="191"/>
      <c r="AS152" s="191"/>
      <c r="AT152" s="191"/>
      <c r="AU152" s="191"/>
      <c r="AV152" s="191"/>
      <c r="AW152" s="191"/>
      <c r="AX152" s="191"/>
      <c r="AY152" s="191"/>
      <c r="AZ152" s="191"/>
      <c r="BA152" s="191"/>
      <c r="BB152" s="191"/>
      <c r="BC152" s="191"/>
      <c r="BD152" s="191"/>
      <c r="BE152" s="191"/>
      <c r="BF152" s="191"/>
      <c r="BG152" s="191"/>
      <c r="BH152" s="191"/>
      <c r="BI152" s="191"/>
      <c r="BJ152" s="191"/>
      <c r="BK152" s="191"/>
      <c r="BL152" s="191"/>
    </row>
    <row r="153" spans="1:64" x14ac:dyDescent="0.2">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191"/>
      <c r="AE153" s="191"/>
      <c r="AF153" s="191"/>
      <c r="AG153" s="191"/>
      <c r="AH153" s="191"/>
      <c r="AI153" s="191"/>
      <c r="AJ153" s="191"/>
      <c r="AK153" s="191"/>
      <c r="AL153" s="191"/>
      <c r="AM153" s="191"/>
      <c r="AN153" s="191"/>
      <c r="AO153" s="191"/>
      <c r="AP153" s="191"/>
      <c r="AQ153" s="191"/>
      <c r="AR153" s="191"/>
      <c r="AS153" s="191"/>
      <c r="AT153" s="191"/>
      <c r="AU153" s="191"/>
      <c r="AV153" s="191"/>
      <c r="AW153" s="191"/>
      <c r="AX153" s="191"/>
      <c r="AY153" s="191"/>
      <c r="AZ153" s="191"/>
      <c r="BA153" s="191"/>
      <c r="BB153" s="191"/>
      <c r="BC153" s="191"/>
      <c r="BD153" s="191"/>
      <c r="BE153" s="191"/>
      <c r="BF153" s="191"/>
      <c r="BG153" s="191"/>
      <c r="BH153" s="191"/>
      <c r="BI153" s="191"/>
      <c r="BJ153" s="191"/>
      <c r="BK153" s="191"/>
      <c r="BL153" s="191"/>
    </row>
    <row r="154" spans="1:64" x14ac:dyDescent="0.2">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91"/>
      <c r="AB154" s="191"/>
      <c r="AC154" s="191"/>
      <c r="AD154" s="191"/>
      <c r="AE154" s="191"/>
      <c r="AF154" s="191"/>
      <c r="AG154" s="191"/>
      <c r="AH154" s="191"/>
      <c r="AI154" s="191"/>
      <c r="AJ154" s="191"/>
      <c r="AK154" s="191"/>
      <c r="AL154" s="191"/>
      <c r="AM154" s="191"/>
      <c r="AN154" s="191"/>
      <c r="AO154" s="191"/>
      <c r="AP154" s="191"/>
      <c r="AQ154" s="191"/>
      <c r="AR154" s="191"/>
      <c r="AS154" s="191"/>
      <c r="AT154" s="191"/>
      <c r="AU154" s="191"/>
      <c r="AV154" s="191"/>
      <c r="AW154" s="191"/>
      <c r="AX154" s="191"/>
      <c r="AY154" s="191"/>
      <c r="AZ154" s="191"/>
      <c r="BA154" s="191"/>
      <c r="BB154" s="191"/>
      <c r="BC154" s="191"/>
      <c r="BD154" s="191"/>
      <c r="BE154" s="191"/>
      <c r="BF154" s="191"/>
      <c r="BG154" s="191"/>
      <c r="BH154" s="191"/>
      <c r="BI154" s="191"/>
      <c r="BJ154" s="191"/>
      <c r="BK154" s="191"/>
      <c r="BL154" s="191"/>
    </row>
    <row r="155" spans="1:64" x14ac:dyDescent="0.2">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191"/>
      <c r="AE155" s="191"/>
      <c r="AF155" s="191"/>
      <c r="AG155" s="191"/>
      <c r="AH155" s="191"/>
      <c r="AI155" s="191"/>
      <c r="AJ155" s="191"/>
      <c r="AK155" s="191"/>
      <c r="AL155" s="191"/>
      <c r="AM155" s="191"/>
      <c r="AN155" s="191"/>
      <c r="AO155" s="191"/>
      <c r="AP155" s="191"/>
      <c r="AQ155" s="191"/>
      <c r="AR155" s="191"/>
      <c r="AS155" s="191"/>
      <c r="AT155" s="191"/>
      <c r="AU155" s="191"/>
      <c r="AV155" s="191"/>
      <c r="AW155" s="191"/>
      <c r="AX155" s="191"/>
      <c r="AY155" s="191"/>
      <c r="AZ155" s="191"/>
      <c r="BA155" s="191"/>
      <c r="BB155" s="191"/>
      <c r="BC155" s="191"/>
      <c r="BD155" s="191"/>
      <c r="BE155" s="191"/>
      <c r="BF155" s="191"/>
      <c r="BG155" s="191"/>
      <c r="BH155" s="191"/>
      <c r="BI155" s="191"/>
      <c r="BJ155" s="191"/>
      <c r="BK155" s="191"/>
      <c r="BL155" s="191"/>
    </row>
    <row r="156" spans="1:64" x14ac:dyDescent="0.2">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c r="AT156" s="191"/>
      <c r="AU156" s="191"/>
      <c r="AV156" s="191"/>
      <c r="AW156" s="191"/>
      <c r="AX156" s="191"/>
      <c r="AY156" s="191"/>
      <c r="AZ156" s="191"/>
      <c r="BA156" s="191"/>
      <c r="BB156" s="191"/>
      <c r="BC156" s="191"/>
      <c r="BD156" s="191"/>
      <c r="BE156" s="191"/>
      <c r="BF156" s="191"/>
      <c r="BG156" s="191"/>
      <c r="BH156" s="191"/>
      <c r="BI156" s="191"/>
      <c r="BJ156" s="191"/>
      <c r="BK156" s="191"/>
      <c r="BL156" s="191"/>
    </row>
    <row r="157" spans="1:64" x14ac:dyDescent="0.2">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91"/>
      <c r="AB157" s="191"/>
      <c r="AC157" s="191"/>
      <c r="AD157" s="191"/>
      <c r="AE157" s="191"/>
      <c r="AF157" s="191"/>
      <c r="AG157" s="191"/>
      <c r="AH157" s="191"/>
      <c r="AI157" s="191"/>
      <c r="AJ157" s="191"/>
      <c r="AK157" s="191"/>
      <c r="AL157" s="191"/>
      <c r="AM157" s="191"/>
      <c r="AN157" s="191"/>
      <c r="AO157" s="191"/>
      <c r="AP157" s="191"/>
      <c r="AQ157" s="191"/>
      <c r="AR157" s="191"/>
      <c r="AS157" s="191"/>
      <c r="AT157" s="191"/>
      <c r="AU157" s="191"/>
      <c r="AV157" s="191"/>
      <c r="AW157" s="191"/>
      <c r="AX157" s="191"/>
      <c r="AY157" s="191"/>
      <c r="AZ157" s="191"/>
      <c r="BA157" s="191"/>
      <c r="BB157" s="191"/>
      <c r="BC157" s="191"/>
      <c r="BD157" s="191"/>
      <c r="BE157" s="191"/>
      <c r="BF157" s="191"/>
      <c r="BG157" s="191"/>
      <c r="BH157" s="191"/>
      <c r="BI157" s="191"/>
      <c r="BJ157" s="191"/>
      <c r="BK157" s="191"/>
      <c r="BL157" s="191"/>
    </row>
    <row r="158" spans="1:64" x14ac:dyDescent="0.2">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91"/>
      <c r="AB158" s="191"/>
      <c r="AC158" s="191"/>
      <c r="AD158" s="191"/>
      <c r="AE158" s="191"/>
      <c r="AF158" s="191"/>
      <c r="AG158" s="191"/>
      <c r="AH158" s="191"/>
      <c r="AI158" s="191"/>
      <c r="AJ158" s="191"/>
      <c r="AK158" s="191"/>
      <c r="AL158" s="191"/>
      <c r="AM158" s="191"/>
      <c r="AN158" s="191"/>
      <c r="AO158" s="191"/>
      <c r="AP158" s="191"/>
      <c r="AQ158" s="191"/>
      <c r="AR158" s="191"/>
      <c r="AS158" s="191"/>
      <c r="AT158" s="191"/>
      <c r="AU158" s="191"/>
      <c r="AV158" s="191"/>
      <c r="AW158" s="191"/>
      <c r="AX158" s="191"/>
      <c r="AY158" s="191"/>
      <c r="AZ158" s="191"/>
      <c r="BA158" s="191"/>
      <c r="BB158" s="191"/>
      <c r="BC158" s="191"/>
      <c r="BD158" s="191"/>
      <c r="BE158" s="191"/>
      <c r="BF158" s="191"/>
      <c r="BG158" s="191"/>
      <c r="BH158" s="191"/>
      <c r="BI158" s="191"/>
      <c r="BJ158" s="191"/>
      <c r="BK158" s="191"/>
      <c r="BL158" s="191"/>
    </row>
    <row r="159" spans="1:64" x14ac:dyDescent="0.2">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c r="AA159" s="191"/>
      <c r="AB159" s="191"/>
      <c r="AC159" s="191"/>
      <c r="AD159" s="191"/>
      <c r="AE159" s="191"/>
      <c r="AF159" s="191"/>
      <c r="AG159" s="191"/>
      <c r="AH159" s="191"/>
      <c r="AI159" s="191"/>
      <c r="AJ159" s="191"/>
      <c r="AK159" s="191"/>
      <c r="AL159" s="191"/>
      <c r="AM159" s="191"/>
      <c r="AN159" s="191"/>
      <c r="AO159" s="191"/>
      <c r="AP159" s="191"/>
      <c r="AQ159" s="191"/>
      <c r="AR159" s="191"/>
      <c r="AS159" s="191"/>
      <c r="AT159" s="191"/>
      <c r="AU159" s="191"/>
      <c r="AV159" s="191"/>
      <c r="AW159" s="191"/>
      <c r="AX159" s="191"/>
      <c r="AY159" s="191"/>
      <c r="AZ159" s="191"/>
      <c r="BA159" s="191"/>
      <c r="BB159" s="191"/>
      <c r="BC159" s="191"/>
      <c r="BD159" s="191"/>
      <c r="BE159" s="191"/>
      <c r="BF159" s="191"/>
      <c r="BG159" s="191"/>
      <c r="BH159" s="191"/>
      <c r="BI159" s="191"/>
      <c r="BJ159" s="191"/>
      <c r="BK159" s="191"/>
      <c r="BL159" s="191"/>
    </row>
    <row r="160" spans="1:64" x14ac:dyDescent="0.2">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91"/>
      <c r="AB160" s="191"/>
      <c r="AC160" s="191"/>
      <c r="AD160" s="191"/>
      <c r="AE160" s="191"/>
      <c r="AF160" s="191"/>
      <c r="AG160" s="191"/>
      <c r="AH160" s="191"/>
      <c r="AI160" s="191"/>
      <c r="AJ160" s="191"/>
      <c r="AK160" s="191"/>
      <c r="AL160" s="191"/>
      <c r="AM160" s="191"/>
      <c r="AN160" s="191"/>
      <c r="AO160" s="191"/>
      <c r="AP160" s="191"/>
      <c r="AQ160" s="191"/>
      <c r="AR160" s="191"/>
      <c r="AS160" s="191"/>
      <c r="AT160" s="191"/>
      <c r="AU160" s="191"/>
      <c r="AV160" s="191"/>
      <c r="AW160" s="191"/>
      <c r="AX160" s="191"/>
      <c r="AY160" s="191"/>
      <c r="AZ160" s="191"/>
      <c r="BA160" s="191"/>
      <c r="BB160" s="191"/>
      <c r="BC160" s="191"/>
      <c r="BD160" s="191"/>
      <c r="BE160" s="191"/>
      <c r="BF160" s="191"/>
      <c r="BG160" s="191"/>
      <c r="BH160" s="191"/>
      <c r="BI160" s="191"/>
      <c r="BJ160" s="191"/>
      <c r="BK160" s="191"/>
      <c r="BL160" s="191"/>
    </row>
    <row r="161" spans="1:64" x14ac:dyDescent="0.2">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91"/>
      <c r="AB161" s="191"/>
      <c r="AC161" s="191"/>
      <c r="AD161" s="191"/>
      <c r="AE161" s="191"/>
      <c r="AF161" s="191"/>
      <c r="AG161" s="191"/>
      <c r="AH161" s="191"/>
      <c r="AI161" s="191"/>
      <c r="AJ161" s="191"/>
      <c r="AK161" s="191"/>
      <c r="AL161" s="191"/>
      <c r="AM161" s="191"/>
      <c r="AN161" s="191"/>
      <c r="AO161" s="191"/>
      <c r="AP161" s="191"/>
      <c r="AQ161" s="191"/>
      <c r="AR161" s="191"/>
      <c r="AS161" s="191"/>
      <c r="AT161" s="191"/>
      <c r="AU161" s="191"/>
      <c r="AV161" s="191"/>
      <c r="AW161" s="191"/>
      <c r="AX161" s="191"/>
      <c r="AY161" s="191"/>
      <c r="AZ161" s="191"/>
      <c r="BA161" s="191"/>
      <c r="BB161" s="191"/>
      <c r="BC161" s="191"/>
      <c r="BD161" s="191"/>
      <c r="BE161" s="191"/>
      <c r="BF161" s="191"/>
      <c r="BG161" s="191"/>
      <c r="BH161" s="191"/>
      <c r="BI161" s="191"/>
      <c r="BJ161" s="191"/>
      <c r="BK161" s="191"/>
      <c r="BL161" s="191"/>
    </row>
    <row r="162" spans="1:64" x14ac:dyDescent="0.2">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191"/>
      <c r="AE162" s="191"/>
      <c r="AF162" s="191"/>
      <c r="AG162" s="191"/>
      <c r="AH162" s="191"/>
      <c r="AI162" s="191"/>
      <c r="AJ162" s="191"/>
      <c r="AK162" s="191"/>
      <c r="AL162" s="191"/>
      <c r="AM162" s="191"/>
      <c r="AN162" s="191"/>
      <c r="AO162" s="191"/>
      <c r="AP162" s="191"/>
      <c r="AQ162" s="191"/>
      <c r="AR162" s="191"/>
      <c r="AS162" s="191"/>
      <c r="AT162" s="191"/>
      <c r="AU162" s="191"/>
      <c r="AV162" s="191"/>
      <c r="AW162" s="191"/>
      <c r="AX162" s="191"/>
      <c r="AY162" s="191"/>
      <c r="AZ162" s="191"/>
      <c r="BA162" s="191"/>
      <c r="BB162" s="191"/>
      <c r="BC162" s="191"/>
      <c r="BD162" s="191"/>
      <c r="BE162" s="191"/>
      <c r="BF162" s="191"/>
      <c r="BG162" s="191"/>
      <c r="BH162" s="191"/>
      <c r="BI162" s="191"/>
      <c r="BJ162" s="191"/>
      <c r="BK162" s="191"/>
      <c r="BL162" s="191"/>
    </row>
    <row r="163" spans="1:64" x14ac:dyDescent="0.2">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c r="AA163" s="191"/>
      <c r="AB163" s="191"/>
      <c r="AC163" s="191"/>
      <c r="AD163" s="191"/>
      <c r="AE163" s="191"/>
      <c r="AF163" s="191"/>
      <c r="AG163" s="191"/>
      <c r="AH163" s="191"/>
      <c r="AI163" s="191"/>
      <c r="AJ163" s="191"/>
      <c r="AK163" s="191"/>
      <c r="AL163" s="191"/>
      <c r="AM163" s="191"/>
      <c r="AN163" s="191"/>
      <c r="AO163" s="191"/>
      <c r="AP163" s="191"/>
      <c r="AQ163" s="191"/>
      <c r="AR163" s="191"/>
      <c r="AS163" s="191"/>
      <c r="AT163" s="191"/>
      <c r="AU163" s="191"/>
      <c r="AV163" s="191"/>
      <c r="AW163" s="191"/>
      <c r="AX163" s="191"/>
      <c r="AY163" s="191"/>
      <c r="AZ163" s="191"/>
      <c r="BA163" s="191"/>
      <c r="BB163" s="191"/>
      <c r="BC163" s="191"/>
      <c r="BD163" s="191"/>
      <c r="BE163" s="191"/>
      <c r="BF163" s="191"/>
      <c r="BG163" s="191"/>
      <c r="BH163" s="191"/>
      <c r="BI163" s="191"/>
      <c r="BJ163" s="191"/>
      <c r="BK163" s="191"/>
      <c r="BL163" s="191"/>
    </row>
    <row r="164" spans="1:64" x14ac:dyDescent="0.2">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191"/>
      <c r="AE164" s="191"/>
      <c r="AF164" s="191"/>
      <c r="AG164" s="191"/>
      <c r="AH164" s="191"/>
      <c r="AI164" s="191"/>
      <c r="AJ164" s="191"/>
      <c r="AK164" s="191"/>
      <c r="AL164" s="191"/>
      <c r="AM164" s="191"/>
      <c r="AN164" s="191"/>
      <c r="AO164" s="191"/>
      <c r="AP164" s="191"/>
      <c r="AQ164" s="191"/>
      <c r="AR164" s="191"/>
      <c r="AS164" s="191"/>
      <c r="AT164" s="191"/>
      <c r="AU164" s="191"/>
      <c r="AV164" s="191"/>
      <c r="AW164" s="191"/>
      <c r="AX164" s="191"/>
      <c r="AY164" s="191"/>
      <c r="AZ164" s="191"/>
      <c r="BA164" s="191"/>
      <c r="BB164" s="191"/>
      <c r="BC164" s="191"/>
      <c r="BD164" s="191"/>
      <c r="BE164" s="191"/>
      <c r="BF164" s="191"/>
      <c r="BG164" s="191"/>
      <c r="BH164" s="191"/>
      <c r="BI164" s="191"/>
      <c r="BJ164" s="191"/>
      <c r="BK164" s="191"/>
      <c r="BL164" s="191"/>
    </row>
    <row r="165" spans="1:64" x14ac:dyDescent="0.2">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91"/>
      <c r="AB165" s="191"/>
      <c r="AC165" s="191"/>
      <c r="AD165" s="191"/>
      <c r="AE165" s="191"/>
      <c r="AF165" s="191"/>
      <c r="AG165" s="191"/>
      <c r="AH165" s="191"/>
      <c r="AI165" s="191"/>
      <c r="AJ165" s="191"/>
      <c r="AK165" s="191"/>
      <c r="AL165" s="191"/>
      <c r="AM165" s="191"/>
      <c r="AN165" s="191"/>
      <c r="AO165" s="191"/>
      <c r="AP165" s="191"/>
      <c r="AQ165" s="191"/>
      <c r="AR165" s="191"/>
      <c r="AS165" s="191"/>
      <c r="AT165" s="191"/>
      <c r="AU165" s="191"/>
      <c r="AV165" s="191"/>
      <c r="AW165" s="191"/>
      <c r="AX165" s="191"/>
      <c r="AY165" s="191"/>
      <c r="AZ165" s="191"/>
      <c r="BA165" s="191"/>
      <c r="BB165" s="191"/>
      <c r="BC165" s="191"/>
      <c r="BD165" s="191"/>
      <c r="BE165" s="191"/>
      <c r="BF165" s="191"/>
      <c r="BG165" s="191"/>
      <c r="BH165" s="191"/>
      <c r="BI165" s="191"/>
      <c r="BJ165" s="191"/>
      <c r="BK165" s="191"/>
      <c r="BL165" s="191"/>
    </row>
    <row r="166" spans="1:64" x14ac:dyDescent="0.2">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91"/>
      <c r="AB166" s="191"/>
      <c r="AC166" s="191"/>
      <c r="AD166" s="191"/>
      <c r="AE166" s="191"/>
      <c r="AF166" s="191"/>
      <c r="AG166" s="191"/>
      <c r="AH166" s="191"/>
      <c r="AI166" s="191"/>
      <c r="AJ166" s="191"/>
      <c r="AK166" s="191"/>
      <c r="AL166" s="191"/>
      <c r="AM166" s="191"/>
      <c r="AN166" s="191"/>
      <c r="AO166" s="191"/>
      <c r="AP166" s="191"/>
      <c r="AQ166" s="191"/>
      <c r="AR166" s="191"/>
      <c r="AS166" s="191"/>
      <c r="AT166" s="191"/>
      <c r="AU166" s="191"/>
      <c r="AV166" s="191"/>
      <c r="AW166" s="191"/>
      <c r="AX166" s="191"/>
      <c r="AY166" s="191"/>
      <c r="AZ166" s="191"/>
      <c r="BA166" s="191"/>
      <c r="BB166" s="191"/>
      <c r="BC166" s="191"/>
      <c r="BD166" s="191"/>
      <c r="BE166" s="191"/>
      <c r="BF166" s="191"/>
      <c r="BG166" s="191"/>
      <c r="BH166" s="191"/>
      <c r="BI166" s="191"/>
      <c r="BJ166" s="191"/>
      <c r="BK166" s="191"/>
      <c r="BL166" s="191"/>
    </row>
    <row r="167" spans="1:64" x14ac:dyDescent="0.2">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c r="AA167" s="191"/>
      <c r="AB167" s="191"/>
      <c r="AC167" s="191"/>
      <c r="AD167" s="191"/>
      <c r="AE167" s="191"/>
      <c r="AF167" s="191"/>
      <c r="AG167" s="191"/>
      <c r="AH167" s="191"/>
      <c r="AI167" s="191"/>
      <c r="AJ167" s="191"/>
      <c r="AK167" s="191"/>
      <c r="AL167" s="191"/>
      <c r="AM167" s="191"/>
      <c r="AN167" s="191"/>
      <c r="AO167" s="191"/>
      <c r="AP167" s="191"/>
      <c r="AQ167" s="191"/>
      <c r="AR167" s="191"/>
      <c r="AS167" s="191"/>
      <c r="AT167" s="191"/>
      <c r="AU167" s="191"/>
      <c r="AV167" s="191"/>
      <c r="AW167" s="191"/>
      <c r="AX167" s="191"/>
      <c r="AY167" s="191"/>
      <c r="AZ167" s="191"/>
      <c r="BA167" s="191"/>
      <c r="BB167" s="191"/>
      <c r="BC167" s="191"/>
      <c r="BD167" s="191"/>
      <c r="BE167" s="191"/>
      <c r="BF167" s="191"/>
      <c r="BG167" s="191"/>
      <c r="BH167" s="191"/>
      <c r="BI167" s="191"/>
      <c r="BJ167" s="191"/>
      <c r="BK167" s="191"/>
      <c r="BL167" s="191"/>
    </row>
    <row r="168" spans="1:64" x14ac:dyDescent="0.2">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91"/>
      <c r="AB168" s="191"/>
      <c r="AC168" s="191"/>
      <c r="AD168" s="191"/>
      <c r="AE168" s="191"/>
      <c r="AF168" s="191"/>
      <c r="AG168" s="191"/>
      <c r="AH168" s="191"/>
      <c r="AI168" s="191"/>
      <c r="AJ168" s="191"/>
      <c r="AK168" s="191"/>
      <c r="AL168" s="191"/>
      <c r="AM168" s="191"/>
      <c r="AN168" s="191"/>
      <c r="AO168" s="191"/>
      <c r="AP168" s="191"/>
      <c r="AQ168" s="191"/>
      <c r="AR168" s="191"/>
      <c r="AS168" s="191"/>
      <c r="AT168" s="191"/>
      <c r="AU168" s="191"/>
      <c r="AV168" s="191"/>
      <c r="AW168" s="191"/>
      <c r="AX168" s="191"/>
      <c r="AY168" s="191"/>
      <c r="AZ168" s="191"/>
      <c r="BA168" s="191"/>
      <c r="BB168" s="191"/>
      <c r="BC168" s="191"/>
      <c r="BD168" s="191"/>
      <c r="BE168" s="191"/>
      <c r="BF168" s="191"/>
      <c r="BG168" s="191"/>
      <c r="BH168" s="191"/>
      <c r="BI168" s="191"/>
      <c r="BJ168" s="191"/>
      <c r="BK168" s="191"/>
      <c r="BL168" s="191"/>
    </row>
    <row r="169" spans="1:64" x14ac:dyDescent="0.2">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91"/>
      <c r="AB169" s="191"/>
      <c r="AC169" s="191"/>
      <c r="AD169" s="191"/>
      <c r="AE169" s="191"/>
      <c r="AF169" s="191"/>
      <c r="AG169" s="191"/>
      <c r="AH169" s="191"/>
      <c r="AI169" s="191"/>
      <c r="AJ169" s="191"/>
      <c r="AK169" s="191"/>
      <c r="AL169" s="191"/>
      <c r="AM169" s="191"/>
      <c r="AN169" s="191"/>
      <c r="AO169" s="191"/>
      <c r="AP169" s="191"/>
      <c r="AQ169" s="191"/>
      <c r="AR169" s="191"/>
      <c r="AS169" s="191"/>
      <c r="AT169" s="191"/>
      <c r="AU169" s="191"/>
      <c r="AV169" s="191"/>
      <c r="AW169" s="191"/>
      <c r="AX169" s="191"/>
      <c r="AY169" s="191"/>
      <c r="AZ169" s="191"/>
      <c r="BA169" s="191"/>
      <c r="BB169" s="191"/>
      <c r="BC169" s="191"/>
      <c r="BD169" s="191"/>
      <c r="BE169" s="191"/>
      <c r="BF169" s="191"/>
      <c r="BG169" s="191"/>
      <c r="BH169" s="191"/>
      <c r="BI169" s="191"/>
      <c r="BJ169" s="191"/>
      <c r="BK169" s="191"/>
      <c r="BL169" s="191"/>
    </row>
    <row r="170" spans="1:64" x14ac:dyDescent="0.2">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91"/>
      <c r="AB170" s="191"/>
      <c r="AC170" s="191"/>
      <c r="AD170" s="191"/>
      <c r="AE170" s="191"/>
      <c r="AF170" s="191"/>
      <c r="AG170" s="191"/>
      <c r="AH170" s="191"/>
      <c r="AI170" s="191"/>
      <c r="AJ170" s="191"/>
      <c r="AK170" s="191"/>
      <c r="AL170" s="191"/>
      <c r="AM170" s="191"/>
      <c r="AN170" s="191"/>
      <c r="AO170" s="191"/>
      <c r="AP170" s="191"/>
      <c r="AQ170" s="191"/>
      <c r="AR170" s="191"/>
      <c r="AS170" s="191"/>
      <c r="AT170" s="191"/>
      <c r="AU170" s="191"/>
      <c r="AV170" s="191"/>
      <c r="AW170" s="191"/>
      <c r="AX170" s="191"/>
      <c r="AY170" s="191"/>
      <c r="AZ170" s="191"/>
      <c r="BA170" s="191"/>
      <c r="BB170" s="191"/>
      <c r="BC170" s="191"/>
      <c r="BD170" s="191"/>
      <c r="BE170" s="191"/>
      <c r="BF170" s="191"/>
      <c r="BG170" s="191"/>
      <c r="BH170" s="191"/>
      <c r="BI170" s="191"/>
      <c r="BJ170" s="191"/>
      <c r="BK170" s="191"/>
      <c r="BL170" s="191"/>
    </row>
    <row r="171" spans="1:64" x14ac:dyDescent="0.2">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91"/>
      <c r="AB171" s="191"/>
      <c r="AC171" s="191"/>
      <c r="AD171" s="191"/>
      <c r="AE171" s="191"/>
      <c r="AF171" s="191"/>
      <c r="AG171" s="191"/>
      <c r="AH171" s="191"/>
      <c r="AI171" s="191"/>
      <c r="AJ171" s="191"/>
      <c r="AK171" s="191"/>
      <c r="AL171" s="191"/>
      <c r="AM171" s="191"/>
      <c r="AN171" s="191"/>
      <c r="AO171" s="191"/>
      <c r="AP171" s="191"/>
      <c r="AQ171" s="191"/>
      <c r="AR171" s="191"/>
      <c r="AS171" s="191"/>
      <c r="AT171" s="191"/>
      <c r="AU171" s="191"/>
      <c r="AV171" s="191"/>
      <c r="AW171" s="191"/>
      <c r="AX171" s="191"/>
      <c r="AY171" s="191"/>
      <c r="AZ171" s="191"/>
      <c r="BA171" s="191"/>
      <c r="BB171" s="191"/>
      <c r="BC171" s="191"/>
      <c r="BD171" s="191"/>
      <c r="BE171" s="191"/>
      <c r="BF171" s="191"/>
      <c r="BG171" s="191"/>
      <c r="BH171" s="191"/>
      <c r="BI171" s="191"/>
      <c r="BJ171" s="191"/>
      <c r="BK171" s="191"/>
      <c r="BL171" s="191"/>
    </row>
    <row r="172" spans="1:64" x14ac:dyDescent="0.2">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191"/>
      <c r="AE172" s="191"/>
      <c r="AF172" s="191"/>
      <c r="AG172" s="191"/>
      <c r="AH172" s="191"/>
      <c r="AI172" s="191"/>
      <c r="AJ172" s="191"/>
      <c r="AK172" s="191"/>
      <c r="AL172" s="191"/>
      <c r="AM172" s="191"/>
      <c r="AN172" s="191"/>
      <c r="AO172" s="191"/>
      <c r="AP172" s="191"/>
      <c r="AQ172" s="191"/>
      <c r="AR172" s="191"/>
      <c r="AS172" s="191"/>
      <c r="AT172" s="191"/>
      <c r="AU172" s="191"/>
      <c r="AV172" s="191"/>
      <c r="AW172" s="191"/>
      <c r="AX172" s="191"/>
      <c r="AY172" s="191"/>
      <c r="AZ172" s="191"/>
      <c r="BA172" s="191"/>
      <c r="BB172" s="191"/>
      <c r="BC172" s="191"/>
      <c r="BD172" s="191"/>
      <c r="BE172" s="191"/>
      <c r="BF172" s="191"/>
      <c r="BG172" s="191"/>
      <c r="BH172" s="191"/>
      <c r="BI172" s="191"/>
      <c r="BJ172" s="191"/>
      <c r="BK172" s="191"/>
      <c r="BL172" s="191"/>
    </row>
    <row r="173" spans="1:64" x14ac:dyDescent="0.2">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191"/>
      <c r="AE173" s="191"/>
      <c r="AF173" s="191"/>
      <c r="AG173" s="191"/>
      <c r="AH173" s="191"/>
      <c r="AI173" s="191"/>
      <c r="AJ173" s="191"/>
      <c r="AK173" s="191"/>
      <c r="AL173" s="191"/>
      <c r="AM173" s="191"/>
      <c r="AN173" s="191"/>
      <c r="AO173" s="191"/>
      <c r="AP173" s="191"/>
      <c r="AQ173" s="191"/>
      <c r="AR173" s="191"/>
      <c r="AS173" s="191"/>
      <c r="AT173" s="191"/>
      <c r="AU173" s="191"/>
      <c r="AV173" s="191"/>
      <c r="AW173" s="191"/>
      <c r="AX173" s="191"/>
      <c r="AY173" s="191"/>
      <c r="AZ173" s="191"/>
      <c r="BA173" s="191"/>
      <c r="BB173" s="191"/>
      <c r="BC173" s="191"/>
      <c r="BD173" s="191"/>
      <c r="BE173" s="191"/>
      <c r="BF173" s="191"/>
      <c r="BG173" s="191"/>
      <c r="BH173" s="191"/>
      <c r="BI173" s="191"/>
      <c r="BJ173" s="191"/>
      <c r="BK173" s="191"/>
      <c r="BL173" s="191"/>
    </row>
    <row r="174" spans="1:64" x14ac:dyDescent="0.2">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E174" s="191"/>
      <c r="AF174" s="191"/>
      <c r="AG174" s="191"/>
      <c r="AH174" s="191"/>
      <c r="AI174" s="191"/>
      <c r="AJ174" s="191"/>
      <c r="AK174" s="191"/>
      <c r="AL174" s="191"/>
      <c r="AM174" s="191"/>
      <c r="AN174" s="191"/>
      <c r="AO174" s="191"/>
      <c r="AP174" s="191"/>
      <c r="AQ174" s="191"/>
      <c r="AR174" s="191"/>
      <c r="AS174" s="191"/>
      <c r="AT174" s="191"/>
      <c r="AU174" s="191"/>
      <c r="AV174" s="191"/>
      <c r="AW174" s="191"/>
      <c r="AX174" s="191"/>
      <c r="AY174" s="191"/>
      <c r="AZ174" s="191"/>
      <c r="BA174" s="191"/>
      <c r="BB174" s="191"/>
      <c r="BC174" s="191"/>
      <c r="BD174" s="191"/>
      <c r="BE174" s="191"/>
      <c r="BF174" s="191"/>
      <c r="BG174" s="191"/>
      <c r="BH174" s="191"/>
      <c r="BI174" s="191"/>
      <c r="BJ174" s="191"/>
      <c r="BK174" s="191"/>
      <c r="BL174" s="191"/>
    </row>
    <row r="175" spans="1:64" x14ac:dyDescent="0.2">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91"/>
      <c r="AB175" s="191"/>
      <c r="AC175" s="191"/>
      <c r="AD175" s="191"/>
      <c r="AE175" s="191"/>
      <c r="AF175" s="191"/>
      <c r="AG175" s="191"/>
      <c r="AH175" s="191"/>
      <c r="AI175" s="191"/>
      <c r="AJ175" s="191"/>
      <c r="AK175" s="191"/>
      <c r="AL175" s="191"/>
      <c r="AM175" s="191"/>
      <c r="AN175" s="191"/>
      <c r="AO175" s="191"/>
      <c r="AP175" s="191"/>
      <c r="AQ175" s="191"/>
      <c r="AR175" s="191"/>
      <c r="AS175" s="191"/>
      <c r="AT175" s="191"/>
      <c r="AU175" s="191"/>
      <c r="AV175" s="191"/>
      <c r="AW175" s="191"/>
      <c r="AX175" s="191"/>
      <c r="AY175" s="191"/>
      <c r="AZ175" s="191"/>
      <c r="BA175" s="191"/>
      <c r="BB175" s="191"/>
      <c r="BC175" s="191"/>
      <c r="BD175" s="191"/>
      <c r="BE175" s="191"/>
      <c r="BF175" s="191"/>
      <c r="BG175" s="191"/>
      <c r="BH175" s="191"/>
      <c r="BI175" s="191"/>
      <c r="BJ175" s="191"/>
      <c r="BK175" s="191"/>
      <c r="BL175" s="191"/>
    </row>
    <row r="176" spans="1:64" x14ac:dyDescent="0.2">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91"/>
      <c r="AB176" s="191"/>
      <c r="AC176" s="191"/>
      <c r="AD176" s="191"/>
      <c r="AE176" s="191"/>
      <c r="AF176" s="191"/>
      <c r="AG176" s="191"/>
      <c r="AH176" s="191"/>
      <c r="AI176" s="191"/>
      <c r="AJ176" s="191"/>
      <c r="AK176" s="191"/>
      <c r="AL176" s="191"/>
      <c r="AM176" s="191"/>
      <c r="AN176" s="191"/>
      <c r="AO176" s="191"/>
      <c r="AP176" s="191"/>
      <c r="AQ176" s="191"/>
      <c r="AR176" s="191"/>
      <c r="AS176" s="191"/>
      <c r="AT176" s="191"/>
      <c r="AU176" s="191"/>
      <c r="AV176" s="191"/>
      <c r="AW176" s="191"/>
      <c r="AX176" s="191"/>
      <c r="AY176" s="191"/>
      <c r="AZ176" s="191"/>
      <c r="BA176" s="191"/>
      <c r="BB176" s="191"/>
      <c r="BC176" s="191"/>
      <c r="BD176" s="191"/>
      <c r="BE176" s="191"/>
      <c r="BF176" s="191"/>
      <c r="BG176" s="191"/>
      <c r="BH176" s="191"/>
      <c r="BI176" s="191"/>
      <c r="BJ176" s="191"/>
      <c r="BK176" s="191"/>
      <c r="BL176" s="191"/>
    </row>
    <row r="177" spans="1:64" x14ac:dyDescent="0.2">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91"/>
      <c r="AB177" s="191"/>
      <c r="AC177" s="191"/>
      <c r="AD177" s="191"/>
      <c r="AE177" s="191"/>
      <c r="AF177" s="191"/>
      <c r="AG177" s="191"/>
      <c r="AH177" s="191"/>
      <c r="AI177" s="191"/>
      <c r="AJ177" s="191"/>
      <c r="AK177" s="191"/>
      <c r="AL177" s="191"/>
      <c r="AM177" s="191"/>
      <c r="AN177" s="191"/>
      <c r="AO177" s="191"/>
      <c r="AP177" s="191"/>
      <c r="AQ177" s="191"/>
      <c r="AR177" s="191"/>
      <c r="AS177" s="191"/>
      <c r="AT177" s="191"/>
      <c r="AU177" s="191"/>
      <c r="AV177" s="191"/>
      <c r="AW177" s="191"/>
      <c r="AX177" s="191"/>
      <c r="AY177" s="191"/>
      <c r="AZ177" s="191"/>
      <c r="BA177" s="191"/>
      <c r="BB177" s="191"/>
      <c r="BC177" s="191"/>
      <c r="BD177" s="191"/>
      <c r="BE177" s="191"/>
      <c r="BF177" s="191"/>
      <c r="BG177" s="191"/>
      <c r="BH177" s="191"/>
      <c r="BI177" s="191"/>
      <c r="BJ177" s="191"/>
      <c r="BK177" s="191"/>
      <c r="BL177" s="191"/>
    </row>
    <row r="178" spans="1:64" x14ac:dyDescent="0.2">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191"/>
      <c r="AG178" s="191"/>
      <c r="AH178" s="191"/>
      <c r="AI178" s="191"/>
      <c r="AJ178" s="191"/>
      <c r="AK178" s="191"/>
      <c r="AL178" s="191"/>
      <c r="AM178" s="191"/>
      <c r="AN178" s="191"/>
      <c r="AO178" s="191"/>
      <c r="AP178" s="191"/>
      <c r="AQ178" s="191"/>
      <c r="AR178" s="191"/>
      <c r="AS178" s="191"/>
      <c r="AT178" s="191"/>
      <c r="AU178" s="191"/>
      <c r="AV178" s="191"/>
      <c r="AW178" s="191"/>
      <c r="AX178" s="191"/>
      <c r="AY178" s="191"/>
      <c r="AZ178" s="191"/>
      <c r="BA178" s="191"/>
      <c r="BB178" s="191"/>
      <c r="BC178" s="191"/>
      <c r="BD178" s="191"/>
      <c r="BE178" s="191"/>
      <c r="BF178" s="191"/>
      <c r="BG178" s="191"/>
      <c r="BH178" s="191"/>
      <c r="BI178" s="191"/>
      <c r="BJ178" s="191"/>
      <c r="BK178" s="191"/>
      <c r="BL178" s="191"/>
    </row>
    <row r="179" spans="1:64" x14ac:dyDescent="0.2">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191"/>
      <c r="AG179" s="191"/>
      <c r="AH179" s="191"/>
      <c r="AI179" s="191"/>
      <c r="AJ179" s="191"/>
      <c r="AK179" s="191"/>
      <c r="AL179" s="191"/>
      <c r="AM179" s="191"/>
      <c r="AN179" s="191"/>
      <c r="AO179" s="191"/>
      <c r="AP179" s="191"/>
      <c r="AQ179" s="191"/>
      <c r="AR179" s="191"/>
      <c r="AS179" s="191"/>
      <c r="AT179" s="191"/>
      <c r="AU179" s="191"/>
      <c r="AV179" s="191"/>
      <c r="AW179" s="191"/>
      <c r="AX179" s="191"/>
      <c r="AY179" s="191"/>
      <c r="AZ179" s="191"/>
      <c r="BA179" s="191"/>
      <c r="BB179" s="191"/>
      <c r="BC179" s="191"/>
      <c r="BD179" s="191"/>
      <c r="BE179" s="191"/>
      <c r="BF179" s="191"/>
      <c r="BG179" s="191"/>
      <c r="BH179" s="191"/>
      <c r="BI179" s="191"/>
      <c r="BJ179" s="191"/>
      <c r="BK179" s="191"/>
      <c r="BL179" s="191"/>
    </row>
    <row r="180" spans="1:64" x14ac:dyDescent="0.2">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191"/>
      <c r="AG180" s="191"/>
      <c r="AH180" s="191"/>
      <c r="AI180" s="191"/>
      <c r="AJ180" s="191"/>
      <c r="AK180" s="191"/>
      <c r="AL180" s="191"/>
      <c r="AM180" s="191"/>
      <c r="AN180" s="191"/>
      <c r="AO180" s="191"/>
      <c r="AP180" s="191"/>
      <c r="AQ180" s="191"/>
      <c r="AR180" s="191"/>
      <c r="AS180" s="191"/>
      <c r="AT180" s="191"/>
      <c r="AU180" s="191"/>
      <c r="AV180" s="191"/>
      <c r="AW180" s="191"/>
      <c r="AX180" s="191"/>
      <c r="AY180" s="191"/>
      <c r="AZ180" s="191"/>
      <c r="BA180" s="191"/>
      <c r="BB180" s="191"/>
      <c r="BC180" s="191"/>
      <c r="BD180" s="191"/>
      <c r="BE180" s="191"/>
      <c r="BF180" s="191"/>
      <c r="BG180" s="191"/>
      <c r="BH180" s="191"/>
      <c r="BI180" s="191"/>
      <c r="BJ180" s="191"/>
      <c r="BK180" s="191"/>
      <c r="BL180" s="191"/>
    </row>
    <row r="181" spans="1:64" x14ac:dyDescent="0.2">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191"/>
      <c r="AG181" s="191"/>
      <c r="AH181" s="191"/>
      <c r="AI181" s="191"/>
      <c r="AJ181" s="191"/>
      <c r="AK181" s="191"/>
      <c r="AL181" s="191"/>
      <c r="AM181" s="191"/>
      <c r="AN181" s="191"/>
      <c r="AO181" s="191"/>
      <c r="AP181" s="191"/>
      <c r="AQ181" s="191"/>
      <c r="AR181" s="191"/>
      <c r="AS181" s="191"/>
      <c r="AT181" s="191"/>
      <c r="AU181" s="191"/>
      <c r="AV181" s="191"/>
      <c r="AW181" s="191"/>
      <c r="AX181" s="191"/>
      <c r="AY181" s="191"/>
      <c r="AZ181" s="191"/>
      <c r="BA181" s="191"/>
      <c r="BB181" s="191"/>
      <c r="BC181" s="191"/>
      <c r="BD181" s="191"/>
      <c r="BE181" s="191"/>
      <c r="BF181" s="191"/>
      <c r="BG181" s="191"/>
      <c r="BH181" s="191"/>
      <c r="BI181" s="191"/>
      <c r="BJ181" s="191"/>
      <c r="BK181" s="191"/>
      <c r="BL181" s="191"/>
    </row>
    <row r="182" spans="1:64" x14ac:dyDescent="0.2">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191"/>
      <c r="AP182" s="191"/>
      <c r="AQ182" s="191"/>
      <c r="AR182" s="191"/>
      <c r="AS182" s="191"/>
      <c r="AT182" s="191"/>
      <c r="AU182" s="191"/>
      <c r="AV182" s="191"/>
      <c r="AW182" s="191"/>
      <c r="AX182" s="191"/>
      <c r="AY182" s="191"/>
      <c r="AZ182" s="191"/>
      <c r="BA182" s="191"/>
      <c r="BB182" s="191"/>
      <c r="BC182" s="191"/>
      <c r="BD182" s="191"/>
      <c r="BE182" s="191"/>
      <c r="BF182" s="191"/>
      <c r="BG182" s="191"/>
      <c r="BH182" s="191"/>
      <c r="BI182" s="191"/>
      <c r="BJ182" s="191"/>
      <c r="BK182" s="191"/>
      <c r="BL182" s="191"/>
    </row>
    <row r="183" spans="1:64" x14ac:dyDescent="0.2">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E183" s="191"/>
      <c r="AF183" s="191"/>
      <c r="AG183" s="191"/>
      <c r="AH183" s="191"/>
      <c r="AI183" s="191"/>
      <c r="AJ183" s="191"/>
      <c r="AK183" s="191"/>
      <c r="AL183" s="191"/>
      <c r="AM183" s="191"/>
      <c r="AN183" s="191"/>
      <c r="AO183" s="191"/>
      <c r="AP183" s="191"/>
      <c r="AQ183" s="191"/>
      <c r="AR183" s="191"/>
      <c r="AS183" s="191"/>
      <c r="AT183" s="191"/>
      <c r="AU183" s="191"/>
      <c r="AV183" s="191"/>
      <c r="AW183" s="191"/>
      <c r="AX183" s="191"/>
      <c r="AY183" s="191"/>
      <c r="AZ183" s="191"/>
      <c r="BA183" s="191"/>
      <c r="BB183" s="191"/>
      <c r="BC183" s="191"/>
      <c r="BD183" s="191"/>
      <c r="BE183" s="191"/>
      <c r="BF183" s="191"/>
      <c r="BG183" s="191"/>
      <c r="BH183" s="191"/>
      <c r="BI183" s="191"/>
      <c r="BJ183" s="191"/>
      <c r="BK183" s="191"/>
      <c r="BL183" s="191"/>
    </row>
    <row r="184" spans="1:64" x14ac:dyDescent="0.2">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91"/>
      <c r="AB184" s="191"/>
      <c r="AC184" s="191"/>
      <c r="AD184" s="191"/>
      <c r="AE184" s="191"/>
      <c r="AF184" s="191"/>
      <c r="AG184" s="191"/>
      <c r="AH184" s="191"/>
      <c r="AI184" s="191"/>
      <c r="AJ184" s="191"/>
      <c r="AK184" s="191"/>
      <c r="AL184" s="191"/>
      <c r="AM184" s="191"/>
      <c r="AN184" s="191"/>
      <c r="AO184" s="191"/>
      <c r="AP184" s="191"/>
      <c r="AQ184" s="191"/>
      <c r="AR184" s="191"/>
      <c r="AS184" s="191"/>
      <c r="AT184" s="191"/>
      <c r="AU184" s="191"/>
      <c r="AV184" s="191"/>
      <c r="AW184" s="191"/>
      <c r="AX184" s="191"/>
      <c r="AY184" s="191"/>
      <c r="AZ184" s="191"/>
      <c r="BA184" s="191"/>
      <c r="BB184" s="191"/>
      <c r="BC184" s="191"/>
      <c r="BD184" s="191"/>
      <c r="BE184" s="191"/>
      <c r="BF184" s="191"/>
      <c r="BG184" s="191"/>
      <c r="BH184" s="191"/>
      <c r="BI184" s="191"/>
      <c r="BJ184" s="191"/>
      <c r="BK184" s="191"/>
      <c r="BL184" s="191"/>
    </row>
    <row r="185" spans="1:64" x14ac:dyDescent="0.2">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191"/>
      <c r="AG185" s="191"/>
      <c r="AH185" s="191"/>
      <c r="AI185" s="191"/>
      <c r="AJ185" s="191"/>
      <c r="AK185" s="191"/>
      <c r="AL185" s="191"/>
      <c r="AM185" s="191"/>
      <c r="AN185" s="191"/>
      <c r="AO185" s="191"/>
      <c r="AP185" s="191"/>
      <c r="AQ185" s="191"/>
      <c r="AR185" s="191"/>
      <c r="AS185" s="191"/>
      <c r="AT185" s="191"/>
      <c r="AU185" s="191"/>
      <c r="AV185" s="191"/>
      <c r="AW185" s="191"/>
      <c r="AX185" s="191"/>
      <c r="AY185" s="191"/>
      <c r="AZ185" s="191"/>
      <c r="BA185" s="191"/>
      <c r="BB185" s="191"/>
      <c r="BC185" s="191"/>
      <c r="BD185" s="191"/>
      <c r="BE185" s="191"/>
      <c r="BF185" s="191"/>
      <c r="BG185" s="191"/>
      <c r="BH185" s="191"/>
      <c r="BI185" s="191"/>
      <c r="BJ185" s="191"/>
      <c r="BK185" s="191"/>
      <c r="BL185" s="191"/>
    </row>
    <row r="186" spans="1:64" x14ac:dyDescent="0.2">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91"/>
      <c r="AB186" s="191"/>
      <c r="AC186" s="191"/>
      <c r="AD186" s="191"/>
      <c r="AE186" s="191"/>
      <c r="AF186" s="191"/>
      <c r="AG186" s="191"/>
      <c r="AH186" s="191"/>
      <c r="AI186" s="191"/>
      <c r="AJ186" s="191"/>
      <c r="AK186" s="191"/>
      <c r="AL186" s="191"/>
      <c r="AM186" s="191"/>
      <c r="AN186" s="191"/>
      <c r="AO186" s="191"/>
      <c r="AP186" s="191"/>
      <c r="AQ186" s="191"/>
      <c r="AR186" s="191"/>
      <c r="AS186" s="191"/>
      <c r="AT186" s="191"/>
      <c r="AU186" s="191"/>
      <c r="AV186" s="191"/>
      <c r="AW186" s="191"/>
      <c r="AX186" s="191"/>
      <c r="AY186" s="191"/>
      <c r="AZ186" s="191"/>
      <c r="BA186" s="191"/>
      <c r="BB186" s="191"/>
      <c r="BC186" s="191"/>
      <c r="BD186" s="191"/>
      <c r="BE186" s="191"/>
      <c r="BF186" s="191"/>
      <c r="BG186" s="191"/>
      <c r="BH186" s="191"/>
      <c r="BI186" s="191"/>
      <c r="BJ186" s="191"/>
      <c r="BK186" s="191"/>
      <c r="BL186" s="191"/>
    </row>
    <row r="187" spans="1:64" x14ac:dyDescent="0.2">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91"/>
      <c r="AB187" s="191"/>
      <c r="AC187" s="191"/>
      <c r="AD187" s="191"/>
      <c r="AE187" s="191"/>
      <c r="AF187" s="191"/>
      <c r="AG187" s="191"/>
      <c r="AH187" s="191"/>
      <c r="AI187" s="191"/>
      <c r="AJ187" s="191"/>
      <c r="AK187" s="191"/>
      <c r="AL187" s="191"/>
      <c r="AM187" s="191"/>
      <c r="AN187" s="191"/>
      <c r="AO187" s="191"/>
      <c r="AP187" s="191"/>
      <c r="AQ187" s="191"/>
      <c r="AR187" s="191"/>
      <c r="AS187" s="191"/>
      <c r="AT187" s="191"/>
      <c r="AU187" s="191"/>
      <c r="AV187" s="191"/>
      <c r="AW187" s="191"/>
      <c r="AX187" s="191"/>
      <c r="AY187" s="191"/>
      <c r="AZ187" s="191"/>
      <c r="BA187" s="191"/>
      <c r="BB187" s="191"/>
      <c r="BC187" s="191"/>
      <c r="BD187" s="191"/>
      <c r="BE187" s="191"/>
      <c r="BF187" s="191"/>
      <c r="BG187" s="191"/>
      <c r="BH187" s="191"/>
      <c r="BI187" s="191"/>
      <c r="BJ187" s="191"/>
      <c r="BK187" s="191"/>
      <c r="BL187" s="191"/>
    </row>
    <row r="188" spans="1:64" x14ac:dyDescent="0.2">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191"/>
      <c r="AG188" s="191"/>
      <c r="AH188" s="191"/>
      <c r="AI188" s="191"/>
      <c r="AJ188" s="191"/>
      <c r="AK188" s="191"/>
      <c r="AL188" s="191"/>
      <c r="AM188" s="191"/>
      <c r="AN188" s="191"/>
      <c r="AO188" s="191"/>
      <c r="AP188" s="191"/>
      <c r="AQ188" s="191"/>
      <c r="AR188" s="191"/>
      <c r="AS188" s="191"/>
      <c r="AT188" s="191"/>
      <c r="AU188" s="191"/>
      <c r="AV188" s="191"/>
      <c r="AW188" s="191"/>
      <c r="AX188" s="191"/>
      <c r="AY188" s="191"/>
      <c r="AZ188" s="191"/>
      <c r="BA188" s="191"/>
      <c r="BB188" s="191"/>
      <c r="BC188" s="191"/>
      <c r="BD188" s="191"/>
      <c r="BE188" s="191"/>
      <c r="BF188" s="191"/>
      <c r="BG188" s="191"/>
      <c r="BH188" s="191"/>
      <c r="BI188" s="191"/>
      <c r="BJ188" s="191"/>
      <c r="BK188" s="191"/>
      <c r="BL188" s="191"/>
    </row>
    <row r="189" spans="1:64" x14ac:dyDescent="0.2">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91"/>
      <c r="AB189" s="191"/>
      <c r="AC189" s="191"/>
      <c r="AD189" s="191"/>
      <c r="AE189" s="191"/>
      <c r="AF189" s="191"/>
      <c r="AG189" s="191"/>
      <c r="AH189" s="191"/>
      <c r="AI189" s="191"/>
      <c r="AJ189" s="191"/>
      <c r="AK189" s="191"/>
      <c r="AL189" s="191"/>
      <c r="AM189" s="191"/>
      <c r="AN189" s="191"/>
      <c r="AO189" s="191"/>
      <c r="AP189" s="191"/>
      <c r="AQ189" s="191"/>
      <c r="AR189" s="191"/>
      <c r="AS189" s="191"/>
      <c r="AT189" s="191"/>
      <c r="AU189" s="191"/>
      <c r="AV189" s="191"/>
      <c r="AW189" s="191"/>
      <c r="AX189" s="191"/>
      <c r="AY189" s="191"/>
      <c r="AZ189" s="191"/>
      <c r="BA189" s="191"/>
      <c r="BB189" s="191"/>
      <c r="BC189" s="191"/>
      <c r="BD189" s="191"/>
      <c r="BE189" s="191"/>
      <c r="BF189" s="191"/>
      <c r="BG189" s="191"/>
      <c r="BH189" s="191"/>
      <c r="BI189" s="191"/>
      <c r="BJ189" s="191"/>
      <c r="BK189" s="191"/>
      <c r="BL189" s="191"/>
    </row>
    <row r="190" spans="1:64" x14ac:dyDescent="0.2">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91"/>
      <c r="AB190" s="191"/>
      <c r="AC190" s="191"/>
      <c r="AD190" s="191"/>
      <c r="AE190" s="191"/>
      <c r="AF190" s="191"/>
      <c r="AG190" s="191"/>
      <c r="AH190" s="191"/>
      <c r="AI190" s="191"/>
      <c r="AJ190" s="191"/>
      <c r="AK190" s="191"/>
      <c r="AL190" s="191"/>
      <c r="AM190" s="191"/>
      <c r="AN190" s="191"/>
      <c r="AO190" s="191"/>
      <c r="AP190" s="191"/>
      <c r="AQ190" s="191"/>
      <c r="AR190" s="191"/>
      <c r="AS190" s="191"/>
      <c r="AT190" s="191"/>
      <c r="AU190" s="191"/>
      <c r="AV190" s="191"/>
      <c r="AW190" s="191"/>
      <c r="AX190" s="191"/>
      <c r="AY190" s="191"/>
      <c r="AZ190" s="191"/>
      <c r="BA190" s="191"/>
      <c r="BB190" s="191"/>
      <c r="BC190" s="191"/>
      <c r="BD190" s="191"/>
      <c r="BE190" s="191"/>
      <c r="BF190" s="191"/>
      <c r="BG190" s="191"/>
      <c r="BH190" s="191"/>
      <c r="BI190" s="191"/>
      <c r="BJ190" s="191"/>
      <c r="BK190" s="191"/>
      <c r="BL190" s="191"/>
    </row>
    <row r="191" spans="1:64" x14ac:dyDescent="0.2">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91"/>
      <c r="AB191" s="191"/>
      <c r="AC191" s="191"/>
      <c r="AD191" s="191"/>
      <c r="AE191" s="191"/>
      <c r="AF191" s="191"/>
      <c r="AG191" s="191"/>
      <c r="AH191" s="191"/>
      <c r="AI191" s="191"/>
      <c r="AJ191" s="191"/>
      <c r="AK191" s="191"/>
      <c r="AL191" s="191"/>
      <c r="AM191" s="191"/>
      <c r="AN191" s="191"/>
      <c r="AO191" s="191"/>
      <c r="AP191" s="191"/>
      <c r="AQ191" s="191"/>
      <c r="AR191" s="191"/>
      <c r="AS191" s="191"/>
      <c r="AT191" s="191"/>
      <c r="AU191" s="191"/>
      <c r="AV191" s="191"/>
      <c r="AW191" s="191"/>
      <c r="AX191" s="191"/>
      <c r="AY191" s="191"/>
      <c r="AZ191" s="191"/>
      <c r="BA191" s="191"/>
      <c r="BB191" s="191"/>
      <c r="BC191" s="191"/>
      <c r="BD191" s="191"/>
      <c r="BE191" s="191"/>
      <c r="BF191" s="191"/>
      <c r="BG191" s="191"/>
      <c r="BH191" s="191"/>
      <c r="BI191" s="191"/>
      <c r="BJ191" s="191"/>
      <c r="BK191" s="191"/>
      <c r="BL191" s="191"/>
    </row>
    <row r="192" spans="1:64" x14ac:dyDescent="0.2">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191"/>
      <c r="AG192" s="191"/>
      <c r="AH192" s="191"/>
      <c r="AI192" s="191"/>
      <c r="AJ192" s="191"/>
      <c r="AK192" s="191"/>
      <c r="AL192" s="191"/>
      <c r="AM192" s="191"/>
      <c r="AN192" s="191"/>
      <c r="AO192" s="191"/>
      <c r="AP192" s="191"/>
      <c r="AQ192" s="191"/>
      <c r="AR192" s="191"/>
      <c r="AS192" s="191"/>
      <c r="AT192" s="191"/>
      <c r="AU192" s="191"/>
      <c r="AV192" s="191"/>
      <c r="AW192" s="191"/>
      <c r="AX192" s="191"/>
      <c r="AY192" s="191"/>
      <c r="AZ192" s="191"/>
      <c r="BA192" s="191"/>
      <c r="BB192" s="191"/>
      <c r="BC192" s="191"/>
      <c r="BD192" s="191"/>
      <c r="BE192" s="191"/>
      <c r="BF192" s="191"/>
      <c r="BG192" s="191"/>
      <c r="BH192" s="191"/>
      <c r="BI192" s="191"/>
      <c r="BJ192" s="191"/>
      <c r="BK192" s="191"/>
      <c r="BL192" s="191"/>
    </row>
    <row r="193" spans="1:64" x14ac:dyDescent="0.2">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191"/>
      <c r="AE193" s="191"/>
      <c r="AF193" s="191"/>
      <c r="AG193" s="191"/>
      <c r="AH193" s="191"/>
      <c r="AI193" s="191"/>
      <c r="AJ193" s="191"/>
      <c r="AK193" s="191"/>
      <c r="AL193" s="191"/>
      <c r="AM193" s="191"/>
      <c r="AN193" s="191"/>
      <c r="AO193" s="191"/>
      <c r="AP193" s="191"/>
      <c r="AQ193" s="191"/>
      <c r="AR193" s="191"/>
      <c r="AS193" s="191"/>
      <c r="AT193" s="191"/>
      <c r="AU193" s="191"/>
      <c r="AV193" s="191"/>
      <c r="AW193" s="191"/>
      <c r="AX193" s="191"/>
      <c r="AY193" s="191"/>
      <c r="AZ193" s="191"/>
      <c r="BA193" s="191"/>
      <c r="BB193" s="191"/>
      <c r="BC193" s="191"/>
      <c r="BD193" s="191"/>
      <c r="BE193" s="191"/>
      <c r="BF193" s="191"/>
      <c r="BG193" s="191"/>
      <c r="BH193" s="191"/>
      <c r="BI193" s="191"/>
      <c r="BJ193" s="191"/>
      <c r="BK193" s="191"/>
      <c r="BL193" s="191"/>
    </row>
    <row r="194" spans="1:64" x14ac:dyDescent="0.2">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91"/>
      <c r="AB194" s="191"/>
      <c r="AC194" s="191"/>
      <c r="AD194" s="191"/>
      <c r="AE194" s="191"/>
      <c r="AF194" s="191"/>
      <c r="AG194" s="191"/>
      <c r="AH194" s="191"/>
      <c r="AI194" s="191"/>
      <c r="AJ194" s="191"/>
      <c r="AK194" s="191"/>
      <c r="AL194" s="191"/>
      <c r="AM194" s="191"/>
      <c r="AN194" s="191"/>
      <c r="AO194" s="191"/>
      <c r="AP194" s="191"/>
      <c r="AQ194" s="191"/>
      <c r="AR194" s="191"/>
      <c r="AS194" s="191"/>
      <c r="AT194" s="191"/>
      <c r="AU194" s="191"/>
      <c r="AV194" s="191"/>
      <c r="AW194" s="191"/>
      <c r="AX194" s="191"/>
      <c r="AY194" s="191"/>
      <c r="AZ194" s="191"/>
      <c r="BA194" s="191"/>
      <c r="BB194" s="191"/>
      <c r="BC194" s="191"/>
      <c r="BD194" s="191"/>
      <c r="BE194" s="191"/>
      <c r="BF194" s="191"/>
      <c r="BG194" s="191"/>
      <c r="BH194" s="191"/>
      <c r="BI194" s="191"/>
      <c r="BJ194" s="191"/>
      <c r="BK194" s="191"/>
      <c r="BL194" s="191"/>
    </row>
    <row r="195" spans="1:64" x14ac:dyDescent="0.2">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91"/>
      <c r="AB195" s="191"/>
      <c r="AC195" s="191"/>
      <c r="AD195" s="191"/>
      <c r="AE195" s="191"/>
      <c r="AF195" s="191"/>
      <c r="AG195" s="191"/>
      <c r="AH195" s="191"/>
      <c r="AI195" s="191"/>
      <c r="AJ195" s="191"/>
      <c r="AK195" s="191"/>
      <c r="AL195" s="191"/>
      <c r="AM195" s="191"/>
      <c r="AN195" s="191"/>
      <c r="AO195" s="191"/>
      <c r="AP195" s="191"/>
      <c r="AQ195" s="191"/>
      <c r="AR195" s="191"/>
      <c r="AS195" s="191"/>
      <c r="AT195" s="191"/>
      <c r="AU195" s="191"/>
      <c r="AV195" s="191"/>
      <c r="AW195" s="191"/>
      <c r="AX195" s="191"/>
      <c r="AY195" s="191"/>
      <c r="AZ195" s="191"/>
      <c r="BA195" s="191"/>
      <c r="BB195" s="191"/>
      <c r="BC195" s="191"/>
      <c r="BD195" s="191"/>
      <c r="BE195" s="191"/>
      <c r="BF195" s="191"/>
      <c r="BG195" s="191"/>
      <c r="BH195" s="191"/>
      <c r="BI195" s="191"/>
      <c r="BJ195" s="191"/>
      <c r="BK195" s="191"/>
      <c r="BL195" s="191"/>
    </row>
    <row r="196" spans="1:64" x14ac:dyDescent="0.2">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91"/>
      <c r="AB196" s="191"/>
      <c r="AC196" s="191"/>
      <c r="AD196" s="191"/>
      <c r="AE196" s="191"/>
      <c r="AF196" s="191"/>
      <c r="AG196" s="191"/>
      <c r="AH196" s="191"/>
      <c r="AI196" s="191"/>
      <c r="AJ196" s="191"/>
      <c r="AK196" s="191"/>
      <c r="AL196" s="191"/>
      <c r="AM196" s="191"/>
      <c r="AN196" s="191"/>
      <c r="AO196" s="191"/>
      <c r="AP196" s="191"/>
      <c r="AQ196" s="191"/>
      <c r="AR196" s="191"/>
      <c r="AS196" s="191"/>
      <c r="AT196" s="191"/>
      <c r="AU196" s="191"/>
      <c r="AV196" s="191"/>
      <c r="AW196" s="191"/>
      <c r="AX196" s="191"/>
      <c r="AY196" s="191"/>
      <c r="AZ196" s="191"/>
      <c r="BA196" s="191"/>
      <c r="BB196" s="191"/>
      <c r="BC196" s="191"/>
      <c r="BD196" s="191"/>
      <c r="BE196" s="191"/>
      <c r="BF196" s="191"/>
      <c r="BG196" s="191"/>
      <c r="BH196" s="191"/>
      <c r="BI196" s="191"/>
      <c r="BJ196" s="191"/>
      <c r="BK196" s="191"/>
      <c r="BL196" s="191"/>
    </row>
    <row r="197" spans="1:64" x14ac:dyDescent="0.2">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191"/>
      <c r="AG197" s="191"/>
      <c r="AH197" s="191"/>
      <c r="AI197" s="191"/>
      <c r="AJ197" s="191"/>
      <c r="AK197" s="191"/>
      <c r="AL197" s="191"/>
      <c r="AM197" s="191"/>
      <c r="AN197" s="191"/>
      <c r="AO197" s="191"/>
      <c r="AP197" s="191"/>
      <c r="AQ197" s="191"/>
      <c r="AR197" s="191"/>
      <c r="AS197" s="191"/>
      <c r="AT197" s="191"/>
      <c r="AU197" s="191"/>
      <c r="AV197" s="191"/>
      <c r="AW197" s="191"/>
      <c r="AX197" s="191"/>
      <c r="AY197" s="191"/>
      <c r="AZ197" s="191"/>
      <c r="BA197" s="191"/>
      <c r="BB197" s="191"/>
      <c r="BC197" s="191"/>
      <c r="BD197" s="191"/>
      <c r="BE197" s="191"/>
      <c r="BF197" s="191"/>
      <c r="BG197" s="191"/>
      <c r="BH197" s="191"/>
      <c r="BI197" s="191"/>
      <c r="BJ197" s="191"/>
      <c r="BK197" s="191"/>
      <c r="BL197" s="191"/>
    </row>
    <row r="198" spans="1:64" x14ac:dyDescent="0.2">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91"/>
      <c r="AB198" s="191"/>
      <c r="AC198" s="191"/>
      <c r="AD198" s="191"/>
      <c r="AE198" s="191"/>
      <c r="AF198" s="191"/>
      <c r="AG198" s="191"/>
      <c r="AH198" s="191"/>
      <c r="AI198" s="191"/>
      <c r="AJ198" s="191"/>
      <c r="AK198" s="191"/>
      <c r="AL198" s="191"/>
      <c r="AM198" s="191"/>
      <c r="AN198" s="191"/>
      <c r="AO198" s="191"/>
      <c r="AP198" s="191"/>
      <c r="AQ198" s="191"/>
      <c r="AR198" s="191"/>
      <c r="AS198" s="191"/>
      <c r="AT198" s="191"/>
      <c r="AU198" s="191"/>
      <c r="AV198" s="191"/>
      <c r="AW198" s="191"/>
      <c r="AX198" s="191"/>
      <c r="AY198" s="191"/>
      <c r="AZ198" s="191"/>
      <c r="BA198" s="191"/>
      <c r="BB198" s="191"/>
      <c r="BC198" s="191"/>
      <c r="BD198" s="191"/>
      <c r="BE198" s="191"/>
      <c r="BF198" s="191"/>
      <c r="BG198" s="191"/>
      <c r="BH198" s="191"/>
      <c r="BI198" s="191"/>
      <c r="BJ198" s="191"/>
      <c r="BK198" s="191"/>
      <c r="BL198" s="191"/>
    </row>
    <row r="199" spans="1:64" x14ac:dyDescent="0.2">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191"/>
      <c r="AE199" s="191"/>
      <c r="AF199" s="191"/>
      <c r="AG199" s="191"/>
      <c r="AH199" s="191"/>
      <c r="AI199" s="191"/>
      <c r="AJ199" s="191"/>
      <c r="AK199" s="191"/>
      <c r="AL199" s="191"/>
      <c r="AM199" s="191"/>
      <c r="AN199" s="191"/>
      <c r="AO199" s="191"/>
      <c r="AP199" s="191"/>
      <c r="AQ199" s="191"/>
      <c r="AR199" s="191"/>
      <c r="AS199" s="191"/>
      <c r="AT199" s="191"/>
      <c r="AU199" s="191"/>
      <c r="AV199" s="191"/>
      <c r="AW199" s="191"/>
      <c r="AX199" s="191"/>
      <c r="AY199" s="191"/>
      <c r="AZ199" s="191"/>
      <c r="BA199" s="191"/>
      <c r="BB199" s="191"/>
      <c r="BC199" s="191"/>
      <c r="BD199" s="191"/>
      <c r="BE199" s="191"/>
      <c r="BF199" s="191"/>
      <c r="BG199" s="191"/>
      <c r="BH199" s="191"/>
      <c r="BI199" s="191"/>
      <c r="BJ199" s="191"/>
      <c r="BK199" s="191"/>
      <c r="BL199" s="191"/>
    </row>
    <row r="200" spans="1:64" x14ac:dyDescent="0.2">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c r="AA200" s="191"/>
      <c r="AB200" s="191"/>
      <c r="AC200" s="191"/>
      <c r="AD200" s="191"/>
      <c r="AE200" s="191"/>
      <c r="AF200" s="191"/>
      <c r="AG200" s="191"/>
      <c r="AH200" s="191"/>
      <c r="AI200" s="191"/>
      <c r="AJ200" s="191"/>
      <c r="AK200" s="191"/>
      <c r="AL200" s="191"/>
      <c r="AM200" s="191"/>
      <c r="AN200" s="191"/>
      <c r="AO200" s="191"/>
      <c r="AP200" s="191"/>
      <c r="AQ200" s="191"/>
      <c r="AR200" s="191"/>
      <c r="AS200" s="191"/>
      <c r="AT200" s="191"/>
      <c r="AU200" s="191"/>
      <c r="AV200" s="191"/>
      <c r="AW200" s="191"/>
      <c r="AX200" s="191"/>
      <c r="AY200" s="191"/>
      <c r="AZ200" s="191"/>
      <c r="BA200" s="191"/>
      <c r="BB200" s="191"/>
      <c r="BC200" s="191"/>
      <c r="BD200" s="191"/>
      <c r="BE200" s="191"/>
      <c r="BF200" s="191"/>
      <c r="BG200" s="191"/>
      <c r="BH200" s="191"/>
      <c r="BI200" s="191"/>
      <c r="BJ200" s="191"/>
      <c r="BK200" s="191"/>
      <c r="BL200" s="191"/>
    </row>
    <row r="201" spans="1:64" x14ac:dyDescent="0.2">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c r="AA201" s="191"/>
      <c r="AB201" s="191"/>
      <c r="AC201" s="191"/>
      <c r="AD201" s="191"/>
      <c r="AE201" s="191"/>
      <c r="AF201" s="191"/>
      <c r="AG201" s="191"/>
      <c r="AH201" s="191"/>
      <c r="AI201" s="191"/>
      <c r="AJ201" s="191"/>
      <c r="AK201" s="191"/>
      <c r="AL201" s="191"/>
      <c r="AM201" s="191"/>
      <c r="AN201" s="191"/>
      <c r="AO201" s="191"/>
      <c r="AP201" s="191"/>
      <c r="AQ201" s="191"/>
      <c r="AR201" s="191"/>
      <c r="AS201" s="191"/>
      <c r="AT201" s="191"/>
      <c r="AU201" s="191"/>
      <c r="AV201" s="191"/>
      <c r="AW201" s="191"/>
      <c r="AX201" s="191"/>
      <c r="AY201" s="191"/>
      <c r="AZ201" s="191"/>
      <c r="BA201" s="191"/>
      <c r="BB201" s="191"/>
      <c r="BC201" s="191"/>
      <c r="BD201" s="191"/>
      <c r="BE201" s="191"/>
      <c r="BF201" s="191"/>
      <c r="BG201" s="191"/>
      <c r="BH201" s="191"/>
      <c r="BI201" s="191"/>
      <c r="BJ201" s="191"/>
      <c r="BK201" s="191"/>
      <c r="BL201" s="191"/>
    </row>
    <row r="202" spans="1:64" x14ac:dyDescent="0.2">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c r="AA202" s="191"/>
      <c r="AB202" s="191"/>
      <c r="AC202" s="191"/>
      <c r="AD202" s="191"/>
      <c r="AE202" s="191"/>
      <c r="AF202" s="191"/>
      <c r="AG202" s="191"/>
      <c r="AH202" s="191"/>
      <c r="AI202" s="191"/>
      <c r="AJ202" s="191"/>
      <c r="AK202" s="191"/>
      <c r="AL202" s="191"/>
      <c r="AM202" s="191"/>
      <c r="AN202" s="191"/>
      <c r="AO202" s="191"/>
      <c r="AP202" s="191"/>
      <c r="AQ202" s="191"/>
      <c r="AR202" s="191"/>
      <c r="AS202" s="191"/>
      <c r="AT202" s="191"/>
      <c r="AU202" s="191"/>
      <c r="AV202" s="191"/>
      <c r="AW202" s="191"/>
      <c r="AX202" s="191"/>
      <c r="AY202" s="191"/>
      <c r="AZ202" s="191"/>
      <c r="BA202" s="191"/>
      <c r="BB202" s="191"/>
      <c r="BC202" s="191"/>
      <c r="BD202" s="191"/>
      <c r="BE202" s="191"/>
      <c r="BF202" s="191"/>
      <c r="BG202" s="191"/>
      <c r="BH202" s="191"/>
      <c r="BI202" s="191"/>
      <c r="BJ202" s="191"/>
      <c r="BK202" s="191"/>
      <c r="BL202" s="191"/>
    </row>
    <row r="203" spans="1:64" x14ac:dyDescent="0.2">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c r="AA203" s="191"/>
      <c r="AB203" s="191"/>
      <c r="AC203" s="191"/>
      <c r="AD203" s="191"/>
      <c r="AE203" s="191"/>
      <c r="AF203" s="191"/>
      <c r="AG203" s="191"/>
      <c r="AH203" s="191"/>
      <c r="AI203" s="191"/>
      <c r="AJ203" s="191"/>
      <c r="AK203" s="191"/>
      <c r="AL203" s="191"/>
      <c r="AM203" s="191"/>
      <c r="AN203" s="191"/>
      <c r="AO203" s="191"/>
      <c r="AP203" s="191"/>
      <c r="AQ203" s="191"/>
      <c r="AR203" s="191"/>
      <c r="AS203" s="191"/>
      <c r="AT203" s="191"/>
      <c r="AU203" s="191"/>
      <c r="AV203" s="191"/>
      <c r="AW203" s="191"/>
      <c r="AX203" s="191"/>
      <c r="AY203" s="191"/>
      <c r="AZ203" s="191"/>
      <c r="BA203" s="191"/>
      <c r="BB203" s="191"/>
      <c r="BC203" s="191"/>
      <c r="BD203" s="191"/>
      <c r="BE203" s="191"/>
      <c r="BF203" s="191"/>
      <c r="BG203" s="191"/>
      <c r="BH203" s="191"/>
      <c r="BI203" s="191"/>
      <c r="BJ203" s="191"/>
      <c r="BK203" s="191"/>
      <c r="BL203" s="191"/>
    </row>
    <row r="204" spans="1:64" x14ac:dyDescent="0.2">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91"/>
      <c r="AB204" s="191"/>
      <c r="AC204" s="191"/>
      <c r="AD204" s="191"/>
      <c r="AE204" s="191"/>
      <c r="AF204" s="191"/>
      <c r="AG204" s="191"/>
      <c r="AH204" s="191"/>
      <c r="AI204" s="191"/>
      <c r="AJ204" s="191"/>
      <c r="AK204" s="191"/>
      <c r="AL204" s="191"/>
      <c r="AM204" s="191"/>
      <c r="AN204" s="191"/>
      <c r="AO204" s="191"/>
      <c r="AP204" s="191"/>
      <c r="AQ204" s="191"/>
      <c r="AR204" s="191"/>
      <c r="AS204" s="191"/>
      <c r="AT204" s="191"/>
      <c r="AU204" s="191"/>
      <c r="AV204" s="191"/>
      <c r="AW204" s="191"/>
      <c r="AX204" s="191"/>
      <c r="AY204" s="191"/>
      <c r="AZ204" s="191"/>
      <c r="BA204" s="191"/>
      <c r="BB204" s="191"/>
      <c r="BC204" s="191"/>
      <c r="BD204" s="191"/>
      <c r="BE204" s="191"/>
      <c r="BF204" s="191"/>
      <c r="BG204" s="191"/>
      <c r="BH204" s="191"/>
      <c r="BI204" s="191"/>
      <c r="BJ204" s="191"/>
      <c r="BK204" s="191"/>
      <c r="BL204" s="191"/>
    </row>
    <row r="205" spans="1:64" x14ac:dyDescent="0.2">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191"/>
      <c r="AE205" s="191"/>
      <c r="AF205" s="191"/>
      <c r="AG205" s="191"/>
      <c r="AH205" s="191"/>
      <c r="AI205" s="191"/>
      <c r="AJ205" s="191"/>
      <c r="AK205" s="191"/>
      <c r="AL205" s="191"/>
      <c r="AM205" s="191"/>
      <c r="AN205" s="191"/>
      <c r="AO205" s="191"/>
      <c r="AP205" s="191"/>
      <c r="AQ205" s="191"/>
      <c r="AR205" s="191"/>
      <c r="AS205" s="191"/>
      <c r="AT205" s="191"/>
      <c r="AU205" s="191"/>
      <c r="AV205" s="191"/>
      <c r="AW205" s="191"/>
      <c r="AX205" s="191"/>
      <c r="AY205" s="191"/>
      <c r="AZ205" s="191"/>
      <c r="BA205" s="191"/>
      <c r="BB205" s="191"/>
      <c r="BC205" s="191"/>
      <c r="BD205" s="191"/>
      <c r="BE205" s="191"/>
      <c r="BF205" s="191"/>
      <c r="BG205" s="191"/>
      <c r="BH205" s="191"/>
      <c r="BI205" s="191"/>
      <c r="BJ205" s="191"/>
      <c r="BK205" s="191"/>
      <c r="BL205" s="191"/>
    </row>
    <row r="206" spans="1:64" x14ac:dyDescent="0.2">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191"/>
      <c r="AE206" s="191"/>
      <c r="AF206" s="191"/>
      <c r="AG206" s="191"/>
      <c r="AH206" s="191"/>
      <c r="AI206" s="191"/>
      <c r="AJ206" s="191"/>
      <c r="AK206" s="191"/>
      <c r="AL206" s="191"/>
      <c r="AM206" s="191"/>
      <c r="AN206" s="191"/>
      <c r="AO206" s="191"/>
      <c r="AP206" s="191"/>
      <c r="AQ206" s="191"/>
      <c r="AR206" s="191"/>
      <c r="AS206" s="191"/>
      <c r="AT206" s="191"/>
      <c r="AU206" s="191"/>
      <c r="AV206" s="191"/>
      <c r="AW206" s="191"/>
      <c r="AX206" s="191"/>
      <c r="AY206" s="191"/>
      <c r="AZ206" s="191"/>
      <c r="BA206" s="191"/>
      <c r="BB206" s="191"/>
      <c r="BC206" s="191"/>
      <c r="BD206" s="191"/>
      <c r="BE206" s="191"/>
      <c r="BF206" s="191"/>
      <c r="BG206" s="191"/>
      <c r="BH206" s="191"/>
      <c r="BI206" s="191"/>
      <c r="BJ206" s="191"/>
      <c r="BK206" s="191"/>
      <c r="BL206" s="191"/>
    </row>
    <row r="207" spans="1:64" x14ac:dyDescent="0.2">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91"/>
      <c r="AB207" s="191"/>
      <c r="AC207" s="191"/>
      <c r="AD207" s="191"/>
      <c r="AE207" s="191"/>
      <c r="AF207" s="191"/>
      <c r="AG207" s="191"/>
      <c r="AH207" s="191"/>
      <c r="AI207" s="191"/>
      <c r="AJ207" s="191"/>
      <c r="AK207" s="191"/>
      <c r="AL207" s="191"/>
      <c r="AM207" s="191"/>
      <c r="AN207" s="191"/>
      <c r="AO207" s="191"/>
      <c r="AP207" s="191"/>
      <c r="AQ207" s="191"/>
      <c r="AR207" s="191"/>
      <c r="AS207" s="191"/>
      <c r="AT207" s="191"/>
      <c r="AU207" s="191"/>
      <c r="AV207" s="191"/>
      <c r="AW207" s="191"/>
      <c r="AX207" s="191"/>
      <c r="AY207" s="191"/>
      <c r="AZ207" s="191"/>
      <c r="BA207" s="191"/>
      <c r="BB207" s="191"/>
      <c r="BC207" s="191"/>
      <c r="BD207" s="191"/>
      <c r="BE207" s="191"/>
      <c r="BF207" s="191"/>
      <c r="BG207" s="191"/>
      <c r="BH207" s="191"/>
      <c r="BI207" s="191"/>
      <c r="BJ207" s="191"/>
      <c r="BK207" s="191"/>
      <c r="BL207" s="191"/>
    </row>
    <row r="208" spans="1:64" x14ac:dyDescent="0.2">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91"/>
      <c r="AB208" s="191"/>
      <c r="AC208" s="191"/>
      <c r="AD208" s="191"/>
      <c r="AE208" s="191"/>
      <c r="AF208" s="191"/>
      <c r="AG208" s="191"/>
      <c r="AH208" s="191"/>
      <c r="AI208" s="191"/>
      <c r="AJ208" s="191"/>
      <c r="AK208" s="191"/>
      <c r="AL208" s="191"/>
      <c r="AM208" s="191"/>
      <c r="AN208" s="191"/>
      <c r="AO208" s="191"/>
      <c r="AP208" s="191"/>
      <c r="AQ208" s="191"/>
      <c r="AR208" s="191"/>
      <c r="AS208" s="191"/>
      <c r="AT208" s="191"/>
      <c r="AU208" s="191"/>
      <c r="AV208" s="191"/>
      <c r="AW208" s="191"/>
      <c r="AX208" s="191"/>
      <c r="AY208" s="191"/>
      <c r="AZ208" s="191"/>
      <c r="BA208" s="191"/>
      <c r="BB208" s="191"/>
      <c r="BC208" s="191"/>
      <c r="BD208" s="191"/>
      <c r="BE208" s="191"/>
      <c r="BF208" s="191"/>
      <c r="BG208" s="191"/>
      <c r="BH208" s="191"/>
      <c r="BI208" s="191"/>
      <c r="BJ208" s="191"/>
      <c r="BK208" s="191"/>
      <c r="BL208" s="191"/>
    </row>
    <row r="209" spans="1:64" x14ac:dyDescent="0.2">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91"/>
      <c r="AB209" s="191"/>
      <c r="AC209" s="191"/>
      <c r="AD209" s="191"/>
      <c r="AE209" s="191"/>
      <c r="AF209" s="191"/>
      <c r="AG209" s="191"/>
      <c r="AH209" s="191"/>
      <c r="AI209" s="191"/>
      <c r="AJ209" s="191"/>
      <c r="AK209" s="191"/>
      <c r="AL209" s="191"/>
      <c r="AM209" s="191"/>
      <c r="AN209" s="191"/>
      <c r="AO209" s="191"/>
      <c r="AP209" s="191"/>
      <c r="AQ209" s="191"/>
      <c r="AR209" s="191"/>
      <c r="AS209" s="191"/>
      <c r="AT209" s="191"/>
      <c r="AU209" s="191"/>
      <c r="AV209" s="191"/>
      <c r="AW209" s="191"/>
      <c r="AX209" s="191"/>
      <c r="AY209" s="191"/>
      <c r="AZ209" s="191"/>
      <c r="BA209" s="191"/>
      <c r="BB209" s="191"/>
      <c r="BC209" s="191"/>
      <c r="BD209" s="191"/>
      <c r="BE209" s="191"/>
      <c r="BF209" s="191"/>
      <c r="BG209" s="191"/>
      <c r="BH209" s="191"/>
      <c r="BI209" s="191"/>
      <c r="BJ209" s="191"/>
      <c r="BK209" s="191"/>
      <c r="BL209" s="191"/>
    </row>
    <row r="210" spans="1:64" x14ac:dyDescent="0.2">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91"/>
      <c r="AB210" s="191"/>
      <c r="AC210" s="191"/>
      <c r="AD210" s="191"/>
      <c r="AE210" s="191"/>
      <c r="AF210" s="191"/>
      <c r="AG210" s="191"/>
      <c r="AH210" s="191"/>
      <c r="AI210" s="191"/>
      <c r="AJ210" s="191"/>
      <c r="AK210" s="191"/>
      <c r="AL210" s="191"/>
      <c r="AM210" s="191"/>
      <c r="AN210" s="191"/>
      <c r="AO210" s="191"/>
      <c r="AP210" s="191"/>
      <c r="AQ210" s="191"/>
      <c r="AR210" s="191"/>
      <c r="AS210" s="191"/>
      <c r="AT210" s="191"/>
      <c r="AU210" s="191"/>
      <c r="AV210" s="191"/>
      <c r="AW210" s="191"/>
      <c r="AX210" s="191"/>
      <c r="AY210" s="191"/>
      <c r="AZ210" s="191"/>
      <c r="BA210" s="191"/>
      <c r="BB210" s="191"/>
      <c r="BC210" s="191"/>
      <c r="BD210" s="191"/>
      <c r="BE210" s="191"/>
      <c r="BF210" s="191"/>
      <c r="BG210" s="191"/>
      <c r="BH210" s="191"/>
      <c r="BI210" s="191"/>
      <c r="BJ210" s="191"/>
      <c r="BK210" s="191"/>
      <c r="BL210" s="191"/>
    </row>
    <row r="211" spans="1:64" x14ac:dyDescent="0.2">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91"/>
      <c r="AB211" s="191"/>
      <c r="AC211" s="191"/>
      <c r="AD211" s="191"/>
      <c r="AE211" s="191"/>
      <c r="AF211" s="191"/>
      <c r="AG211" s="191"/>
      <c r="AH211" s="191"/>
      <c r="AI211" s="191"/>
      <c r="AJ211" s="191"/>
      <c r="AK211" s="191"/>
      <c r="AL211" s="191"/>
      <c r="AM211" s="191"/>
      <c r="AN211" s="191"/>
      <c r="AO211" s="191"/>
      <c r="AP211" s="191"/>
      <c r="AQ211" s="191"/>
      <c r="AR211" s="191"/>
      <c r="AS211" s="191"/>
      <c r="AT211" s="191"/>
      <c r="AU211" s="191"/>
      <c r="AV211" s="191"/>
      <c r="AW211" s="191"/>
      <c r="AX211" s="191"/>
      <c r="AY211" s="191"/>
      <c r="AZ211" s="191"/>
      <c r="BA211" s="191"/>
      <c r="BB211" s="191"/>
      <c r="BC211" s="191"/>
      <c r="BD211" s="191"/>
      <c r="BE211" s="191"/>
      <c r="BF211" s="191"/>
      <c r="BG211" s="191"/>
      <c r="BH211" s="191"/>
      <c r="BI211" s="191"/>
      <c r="BJ211" s="191"/>
      <c r="BK211" s="191"/>
      <c r="BL211" s="191"/>
    </row>
    <row r="212" spans="1:64" x14ac:dyDescent="0.2">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191"/>
      <c r="AE212" s="191"/>
      <c r="AF212" s="191"/>
      <c r="AG212" s="191"/>
      <c r="AH212" s="191"/>
      <c r="AI212" s="191"/>
      <c r="AJ212" s="191"/>
      <c r="AK212" s="191"/>
      <c r="AL212" s="191"/>
      <c r="AM212" s="191"/>
      <c r="AN212" s="191"/>
      <c r="AO212" s="191"/>
      <c r="AP212" s="191"/>
      <c r="AQ212" s="191"/>
      <c r="AR212" s="191"/>
      <c r="AS212" s="191"/>
      <c r="AT212" s="191"/>
      <c r="AU212" s="191"/>
      <c r="AV212" s="191"/>
      <c r="AW212" s="191"/>
      <c r="AX212" s="191"/>
      <c r="AY212" s="191"/>
      <c r="AZ212" s="191"/>
      <c r="BA212" s="191"/>
      <c r="BB212" s="191"/>
      <c r="BC212" s="191"/>
      <c r="BD212" s="191"/>
      <c r="BE212" s="191"/>
      <c r="BF212" s="191"/>
      <c r="BG212" s="191"/>
      <c r="BH212" s="191"/>
      <c r="BI212" s="191"/>
      <c r="BJ212" s="191"/>
      <c r="BK212" s="191"/>
      <c r="BL212" s="191"/>
    </row>
    <row r="213" spans="1:64" x14ac:dyDescent="0.2">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191"/>
      <c r="AE213" s="191"/>
      <c r="AF213" s="191"/>
      <c r="AG213" s="191"/>
      <c r="AH213" s="191"/>
      <c r="AI213" s="191"/>
      <c r="AJ213" s="191"/>
      <c r="AK213" s="191"/>
      <c r="AL213" s="191"/>
      <c r="AM213" s="191"/>
      <c r="AN213" s="191"/>
      <c r="AO213" s="191"/>
      <c r="AP213" s="191"/>
      <c r="AQ213" s="191"/>
      <c r="AR213" s="191"/>
      <c r="AS213" s="191"/>
      <c r="AT213" s="191"/>
      <c r="AU213" s="191"/>
      <c r="AV213" s="191"/>
      <c r="AW213" s="191"/>
      <c r="AX213" s="191"/>
      <c r="AY213" s="191"/>
      <c r="AZ213" s="191"/>
      <c r="BA213" s="191"/>
      <c r="BB213" s="191"/>
      <c r="BC213" s="191"/>
      <c r="BD213" s="191"/>
      <c r="BE213" s="191"/>
      <c r="BF213" s="191"/>
      <c r="BG213" s="191"/>
      <c r="BH213" s="191"/>
      <c r="BI213" s="191"/>
      <c r="BJ213" s="191"/>
      <c r="BK213" s="191"/>
      <c r="BL213" s="191"/>
    </row>
    <row r="214" spans="1:64" x14ac:dyDescent="0.2">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191"/>
      <c r="AE214" s="191"/>
      <c r="AF214" s="191"/>
      <c r="AG214" s="191"/>
      <c r="AH214" s="191"/>
      <c r="AI214" s="191"/>
      <c r="AJ214" s="191"/>
      <c r="AK214" s="191"/>
      <c r="AL214" s="191"/>
      <c r="AM214" s="191"/>
      <c r="AN214" s="191"/>
      <c r="AO214" s="191"/>
      <c r="AP214" s="191"/>
      <c r="AQ214" s="191"/>
      <c r="AR214" s="191"/>
      <c r="AS214" s="191"/>
      <c r="AT214" s="191"/>
      <c r="AU214" s="191"/>
      <c r="AV214" s="191"/>
      <c r="AW214" s="191"/>
      <c r="AX214" s="191"/>
      <c r="AY214" s="191"/>
      <c r="AZ214" s="191"/>
      <c r="BA214" s="191"/>
      <c r="BB214" s="191"/>
      <c r="BC214" s="191"/>
      <c r="BD214" s="191"/>
      <c r="BE214" s="191"/>
      <c r="BF214" s="191"/>
      <c r="BG214" s="191"/>
      <c r="BH214" s="191"/>
      <c r="BI214" s="191"/>
      <c r="BJ214" s="191"/>
      <c r="BK214" s="191"/>
      <c r="BL214" s="191"/>
    </row>
    <row r="215" spans="1:64" x14ac:dyDescent="0.2">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91"/>
      <c r="AB215" s="191"/>
      <c r="AC215" s="191"/>
      <c r="AD215" s="191"/>
      <c r="AE215" s="191"/>
      <c r="AF215" s="191"/>
      <c r="AG215" s="191"/>
      <c r="AH215" s="191"/>
      <c r="AI215" s="191"/>
      <c r="AJ215" s="191"/>
      <c r="AK215" s="191"/>
      <c r="AL215" s="191"/>
      <c r="AM215" s="191"/>
      <c r="AN215" s="191"/>
      <c r="AO215" s="191"/>
      <c r="AP215" s="191"/>
      <c r="AQ215" s="191"/>
      <c r="AR215" s="191"/>
      <c r="AS215" s="191"/>
      <c r="AT215" s="191"/>
      <c r="AU215" s="191"/>
      <c r="AV215" s="191"/>
      <c r="AW215" s="191"/>
      <c r="AX215" s="191"/>
      <c r="AY215" s="191"/>
      <c r="AZ215" s="191"/>
      <c r="BA215" s="191"/>
      <c r="BB215" s="191"/>
      <c r="BC215" s="191"/>
      <c r="BD215" s="191"/>
      <c r="BE215" s="191"/>
      <c r="BF215" s="191"/>
      <c r="BG215" s="191"/>
      <c r="BH215" s="191"/>
      <c r="BI215" s="191"/>
      <c r="BJ215" s="191"/>
      <c r="BK215" s="191"/>
      <c r="BL215" s="191"/>
    </row>
    <row r="216" spans="1:64" x14ac:dyDescent="0.2">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91"/>
      <c r="AB216" s="191"/>
      <c r="AC216" s="191"/>
      <c r="AD216" s="191"/>
      <c r="AE216" s="191"/>
      <c r="AF216" s="191"/>
      <c r="AG216" s="191"/>
      <c r="AH216" s="191"/>
      <c r="AI216" s="191"/>
      <c r="AJ216" s="191"/>
      <c r="AK216" s="191"/>
      <c r="AL216" s="191"/>
      <c r="AM216" s="191"/>
      <c r="AN216" s="191"/>
      <c r="AO216" s="191"/>
      <c r="AP216" s="191"/>
      <c r="AQ216" s="191"/>
      <c r="AR216" s="191"/>
      <c r="AS216" s="191"/>
      <c r="AT216" s="191"/>
      <c r="AU216" s="191"/>
      <c r="AV216" s="191"/>
      <c r="AW216" s="191"/>
      <c r="AX216" s="191"/>
      <c r="AY216" s="191"/>
      <c r="AZ216" s="191"/>
      <c r="BA216" s="191"/>
      <c r="BB216" s="191"/>
      <c r="BC216" s="191"/>
      <c r="BD216" s="191"/>
      <c r="BE216" s="191"/>
      <c r="BF216" s="191"/>
      <c r="BG216" s="191"/>
      <c r="BH216" s="191"/>
      <c r="BI216" s="191"/>
      <c r="BJ216" s="191"/>
      <c r="BK216" s="191"/>
      <c r="BL216" s="191"/>
    </row>
    <row r="217" spans="1:64" x14ac:dyDescent="0.2">
      <c r="A217" s="191"/>
      <c r="B217" s="191"/>
      <c r="C217" s="191"/>
      <c r="D217" s="191"/>
      <c r="E217" s="191"/>
      <c r="F217" s="191"/>
      <c r="G217" s="191"/>
      <c r="H217" s="191"/>
      <c r="I217" s="191"/>
      <c r="J217" s="191"/>
      <c r="K217" s="191"/>
      <c r="L217" s="191"/>
      <c r="M217" s="191"/>
      <c r="N217" s="191"/>
      <c r="O217" s="191"/>
      <c r="P217" s="191"/>
      <c r="Q217" s="191"/>
      <c r="R217" s="191"/>
      <c r="S217" s="191"/>
      <c r="T217" s="191"/>
      <c r="U217" s="191"/>
      <c r="V217" s="191"/>
      <c r="W217" s="191"/>
      <c r="X217" s="191"/>
      <c r="Y217" s="191"/>
      <c r="Z217" s="191"/>
      <c r="AA217" s="191"/>
      <c r="AB217" s="191"/>
      <c r="AC217" s="191"/>
      <c r="AD217" s="191"/>
      <c r="AE217" s="191"/>
      <c r="AF217" s="191"/>
      <c r="AG217" s="191"/>
      <c r="AH217" s="191"/>
      <c r="AI217" s="191"/>
      <c r="AJ217" s="191"/>
      <c r="AK217" s="191"/>
      <c r="AL217" s="191"/>
      <c r="AM217" s="191"/>
      <c r="AN217" s="191"/>
      <c r="AO217" s="191"/>
      <c r="AP217" s="191"/>
      <c r="AQ217" s="191"/>
      <c r="AR217" s="191"/>
      <c r="AS217" s="191"/>
      <c r="AT217" s="191"/>
      <c r="AU217" s="191"/>
      <c r="AV217" s="191"/>
      <c r="AW217" s="191"/>
      <c r="AX217" s="191"/>
      <c r="AY217" s="191"/>
      <c r="AZ217" s="191"/>
      <c r="BA217" s="191"/>
      <c r="BB217" s="191"/>
      <c r="BC217" s="191"/>
      <c r="BD217" s="191"/>
      <c r="BE217" s="191"/>
      <c r="BF217" s="191"/>
      <c r="BG217" s="191"/>
      <c r="BH217" s="191"/>
      <c r="BI217" s="191"/>
      <c r="BJ217" s="191"/>
      <c r="BK217" s="191"/>
      <c r="BL217" s="191"/>
    </row>
    <row r="218" spans="1:64" x14ac:dyDescent="0.2">
      <c r="A218" s="191"/>
      <c r="B218" s="191"/>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191"/>
      <c r="AA218" s="191"/>
      <c r="AB218" s="191"/>
      <c r="AC218" s="191"/>
      <c r="AD218" s="191"/>
      <c r="AE218" s="191"/>
      <c r="AF218" s="191"/>
      <c r="AG218" s="191"/>
      <c r="AH218" s="191"/>
      <c r="AI218" s="191"/>
      <c r="AJ218" s="191"/>
      <c r="AK218" s="191"/>
      <c r="AL218" s="191"/>
      <c r="AM218" s="191"/>
      <c r="AN218" s="191"/>
      <c r="AO218" s="191"/>
      <c r="AP218" s="191"/>
      <c r="AQ218" s="191"/>
      <c r="AR218" s="191"/>
      <c r="AS218" s="191"/>
      <c r="AT218" s="191"/>
      <c r="AU218" s="191"/>
      <c r="AV218" s="191"/>
      <c r="AW218" s="191"/>
      <c r="AX218" s="191"/>
      <c r="AY218" s="191"/>
      <c r="AZ218" s="191"/>
      <c r="BA218" s="191"/>
      <c r="BB218" s="191"/>
      <c r="BC218" s="191"/>
      <c r="BD218" s="191"/>
      <c r="BE218" s="191"/>
      <c r="BF218" s="191"/>
      <c r="BG218" s="191"/>
      <c r="BH218" s="191"/>
      <c r="BI218" s="191"/>
      <c r="BJ218" s="191"/>
      <c r="BK218" s="191"/>
      <c r="BL218" s="191"/>
    </row>
    <row r="219" spans="1:64" x14ac:dyDescent="0.2">
      <c r="A219" s="191"/>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191"/>
      <c r="AA219" s="191"/>
      <c r="AB219" s="191"/>
      <c r="AC219" s="191"/>
      <c r="AD219" s="191"/>
      <c r="AE219" s="191"/>
      <c r="AF219" s="191"/>
      <c r="AG219" s="191"/>
      <c r="AH219" s="191"/>
      <c r="AI219" s="191"/>
      <c r="AJ219" s="191"/>
      <c r="AK219" s="191"/>
      <c r="AL219" s="191"/>
      <c r="AM219" s="191"/>
      <c r="AN219" s="191"/>
      <c r="AO219" s="191"/>
      <c r="AP219" s="191"/>
      <c r="AQ219" s="191"/>
      <c r="AR219" s="191"/>
      <c r="AS219" s="191"/>
      <c r="AT219" s="191"/>
      <c r="AU219" s="191"/>
      <c r="AV219" s="191"/>
      <c r="AW219" s="191"/>
      <c r="AX219" s="191"/>
      <c r="AY219" s="191"/>
      <c r="AZ219" s="191"/>
      <c r="BA219" s="191"/>
      <c r="BB219" s="191"/>
      <c r="BC219" s="191"/>
      <c r="BD219" s="191"/>
      <c r="BE219" s="191"/>
      <c r="BF219" s="191"/>
      <c r="BG219" s="191"/>
      <c r="BH219" s="191"/>
      <c r="BI219" s="191"/>
      <c r="BJ219" s="191"/>
      <c r="BK219" s="191"/>
      <c r="BL219" s="191"/>
    </row>
    <row r="220" spans="1:64" x14ac:dyDescent="0.2">
      <c r="A220" s="191"/>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191"/>
      <c r="AE220" s="191"/>
      <c r="AF220" s="191"/>
      <c r="AG220" s="191"/>
      <c r="AH220" s="191"/>
      <c r="AI220" s="191"/>
      <c r="AJ220" s="191"/>
      <c r="AK220" s="191"/>
      <c r="AL220" s="191"/>
      <c r="AM220" s="191"/>
      <c r="AN220" s="191"/>
      <c r="AO220" s="191"/>
      <c r="AP220" s="191"/>
      <c r="AQ220" s="191"/>
      <c r="AR220" s="191"/>
      <c r="AS220" s="191"/>
      <c r="AT220" s="191"/>
      <c r="AU220" s="191"/>
      <c r="AV220" s="191"/>
      <c r="AW220" s="191"/>
      <c r="AX220" s="191"/>
      <c r="AY220" s="191"/>
      <c r="AZ220" s="191"/>
      <c r="BA220" s="191"/>
      <c r="BB220" s="191"/>
      <c r="BC220" s="191"/>
      <c r="BD220" s="191"/>
      <c r="BE220" s="191"/>
      <c r="BF220" s="191"/>
      <c r="BG220" s="191"/>
      <c r="BH220" s="191"/>
      <c r="BI220" s="191"/>
      <c r="BJ220" s="191"/>
      <c r="BK220" s="191"/>
      <c r="BL220" s="191"/>
    </row>
    <row r="221" spans="1:64" x14ac:dyDescent="0.2">
      <c r="A221" s="191"/>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191"/>
      <c r="AA221" s="191"/>
      <c r="AB221" s="191"/>
      <c r="AC221" s="191"/>
      <c r="AD221" s="191"/>
      <c r="AE221" s="191"/>
      <c r="AF221" s="191"/>
      <c r="AG221" s="191"/>
      <c r="AH221" s="191"/>
      <c r="AI221" s="191"/>
      <c r="AJ221" s="191"/>
      <c r="AK221" s="191"/>
      <c r="AL221" s="191"/>
      <c r="AM221" s="191"/>
      <c r="AN221" s="191"/>
      <c r="AO221" s="191"/>
      <c r="AP221" s="191"/>
      <c r="AQ221" s="191"/>
      <c r="AR221" s="191"/>
      <c r="AS221" s="191"/>
      <c r="AT221" s="191"/>
      <c r="AU221" s="191"/>
      <c r="AV221" s="191"/>
      <c r="AW221" s="191"/>
      <c r="AX221" s="191"/>
      <c r="AY221" s="191"/>
      <c r="AZ221" s="191"/>
      <c r="BA221" s="191"/>
      <c r="BB221" s="191"/>
      <c r="BC221" s="191"/>
      <c r="BD221" s="191"/>
      <c r="BE221" s="191"/>
      <c r="BF221" s="191"/>
      <c r="BG221" s="191"/>
      <c r="BH221" s="191"/>
      <c r="BI221" s="191"/>
      <c r="BJ221" s="191"/>
      <c r="BK221" s="191"/>
      <c r="BL221" s="191"/>
    </row>
    <row r="222" spans="1:64" x14ac:dyDescent="0.2">
      <c r="A222" s="191"/>
      <c r="B222" s="191"/>
      <c r="C222" s="191"/>
      <c r="D222" s="191"/>
      <c r="E222" s="191"/>
      <c r="F222" s="191"/>
      <c r="G222" s="191"/>
      <c r="H222" s="191"/>
      <c r="I222" s="191"/>
      <c r="J222" s="191"/>
      <c r="K222" s="191"/>
      <c r="L222" s="191"/>
      <c r="M222" s="191"/>
      <c r="N222" s="191"/>
      <c r="O222" s="191"/>
      <c r="P222" s="191"/>
      <c r="Q222" s="191"/>
      <c r="R222" s="191"/>
      <c r="S222" s="191"/>
      <c r="T222" s="191"/>
      <c r="U222" s="191"/>
      <c r="V222" s="191"/>
      <c r="W222" s="191"/>
      <c r="X222" s="191"/>
      <c r="Y222" s="191"/>
      <c r="Z222" s="191"/>
      <c r="AA222" s="191"/>
      <c r="AB222" s="191"/>
      <c r="AC222" s="191"/>
      <c r="AD222" s="191"/>
      <c r="AE222" s="191"/>
      <c r="AF222" s="191"/>
      <c r="AG222" s="191"/>
      <c r="AH222" s="191"/>
      <c r="AI222" s="191"/>
      <c r="AJ222" s="191"/>
      <c r="AK222" s="191"/>
      <c r="AL222" s="191"/>
      <c r="AM222" s="191"/>
      <c r="AN222" s="191"/>
      <c r="AO222" s="191"/>
      <c r="AP222" s="191"/>
      <c r="AQ222" s="191"/>
      <c r="AR222" s="191"/>
      <c r="AS222" s="191"/>
      <c r="AT222" s="191"/>
      <c r="AU222" s="191"/>
      <c r="AV222" s="191"/>
      <c r="AW222" s="191"/>
      <c r="AX222" s="191"/>
      <c r="AY222" s="191"/>
      <c r="AZ222" s="191"/>
      <c r="BA222" s="191"/>
      <c r="BB222" s="191"/>
      <c r="BC222" s="191"/>
      <c r="BD222" s="191"/>
      <c r="BE222" s="191"/>
      <c r="BF222" s="191"/>
      <c r="BG222" s="191"/>
      <c r="BH222" s="191"/>
      <c r="BI222" s="191"/>
      <c r="BJ222" s="191"/>
      <c r="BK222" s="191"/>
      <c r="BL222" s="191"/>
    </row>
    <row r="223" spans="1:64" x14ac:dyDescent="0.2">
      <c r="A223" s="191"/>
      <c r="B223" s="191"/>
      <c r="C223" s="191"/>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191"/>
      <c r="AE223" s="191"/>
      <c r="AF223" s="191"/>
      <c r="AG223" s="191"/>
      <c r="AH223" s="191"/>
      <c r="AI223" s="191"/>
      <c r="AJ223" s="191"/>
      <c r="AK223" s="191"/>
      <c r="AL223" s="191"/>
      <c r="AM223" s="191"/>
      <c r="AN223" s="191"/>
      <c r="AO223" s="191"/>
      <c r="AP223" s="191"/>
      <c r="AQ223" s="191"/>
      <c r="AR223" s="191"/>
      <c r="AS223" s="191"/>
      <c r="AT223" s="191"/>
      <c r="AU223" s="191"/>
      <c r="AV223" s="191"/>
      <c r="AW223" s="191"/>
      <c r="AX223" s="191"/>
      <c r="AY223" s="191"/>
      <c r="AZ223" s="191"/>
      <c r="BA223" s="191"/>
      <c r="BB223" s="191"/>
      <c r="BC223" s="191"/>
      <c r="BD223" s="191"/>
      <c r="BE223" s="191"/>
      <c r="BF223" s="191"/>
      <c r="BG223" s="191"/>
      <c r="BH223" s="191"/>
      <c r="BI223" s="191"/>
      <c r="BJ223" s="191"/>
      <c r="BK223" s="191"/>
      <c r="BL223" s="191"/>
    </row>
    <row r="224" spans="1:64" x14ac:dyDescent="0.2">
      <c r="A224" s="191"/>
      <c r="B224" s="191"/>
      <c r="C224" s="191"/>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191"/>
      <c r="AE224" s="191"/>
      <c r="AF224" s="191"/>
      <c r="AG224" s="191"/>
      <c r="AH224" s="191"/>
      <c r="AI224" s="191"/>
      <c r="AJ224" s="191"/>
      <c r="AK224" s="191"/>
      <c r="AL224" s="191"/>
      <c r="AM224" s="191"/>
      <c r="AN224" s="191"/>
      <c r="AO224" s="191"/>
      <c r="AP224" s="191"/>
      <c r="AQ224" s="191"/>
      <c r="AR224" s="191"/>
      <c r="AS224" s="191"/>
      <c r="AT224" s="191"/>
      <c r="AU224" s="191"/>
      <c r="AV224" s="191"/>
      <c r="AW224" s="191"/>
      <c r="AX224" s="191"/>
      <c r="AY224" s="191"/>
      <c r="AZ224" s="191"/>
      <c r="BA224" s="191"/>
      <c r="BB224" s="191"/>
      <c r="BC224" s="191"/>
      <c r="BD224" s="191"/>
      <c r="BE224" s="191"/>
      <c r="BF224" s="191"/>
      <c r="BG224" s="191"/>
      <c r="BH224" s="191"/>
      <c r="BI224" s="191"/>
      <c r="BJ224" s="191"/>
      <c r="BK224" s="191"/>
      <c r="BL224" s="191"/>
    </row>
    <row r="225" spans="1:64" x14ac:dyDescent="0.2">
      <c r="A225" s="191"/>
      <c r="B225" s="191"/>
      <c r="C225" s="191"/>
      <c r="D225" s="191"/>
      <c r="E225" s="191"/>
      <c r="F225" s="191"/>
      <c r="G225" s="191"/>
      <c r="H225" s="191"/>
      <c r="I225" s="191"/>
      <c r="J225" s="191"/>
      <c r="K225" s="191"/>
      <c r="L225" s="191"/>
      <c r="M225" s="191"/>
      <c r="N225" s="191"/>
      <c r="O225" s="191"/>
      <c r="P225" s="191"/>
      <c r="Q225" s="191"/>
      <c r="R225" s="191"/>
      <c r="S225" s="191"/>
      <c r="T225" s="191"/>
      <c r="U225" s="191"/>
      <c r="V225" s="191"/>
      <c r="W225" s="191"/>
      <c r="X225" s="191"/>
      <c r="Y225" s="191"/>
      <c r="Z225" s="191"/>
      <c r="AA225" s="191"/>
      <c r="AB225" s="191"/>
      <c r="AC225" s="191"/>
      <c r="AD225" s="191"/>
      <c r="AE225" s="191"/>
      <c r="AF225" s="191"/>
      <c r="AG225" s="191"/>
      <c r="AH225" s="191"/>
      <c r="AI225" s="191"/>
      <c r="AJ225" s="191"/>
      <c r="AK225" s="191"/>
      <c r="AL225" s="191"/>
      <c r="AM225" s="191"/>
      <c r="AN225" s="191"/>
      <c r="AO225" s="191"/>
      <c r="AP225" s="191"/>
      <c r="AQ225" s="191"/>
      <c r="AR225" s="191"/>
      <c r="AS225" s="191"/>
      <c r="AT225" s="191"/>
      <c r="AU225" s="191"/>
      <c r="AV225" s="191"/>
      <c r="AW225" s="191"/>
      <c r="AX225" s="191"/>
      <c r="AY225" s="191"/>
      <c r="AZ225" s="191"/>
      <c r="BA225" s="191"/>
      <c r="BB225" s="191"/>
      <c r="BC225" s="191"/>
      <c r="BD225" s="191"/>
      <c r="BE225" s="191"/>
      <c r="BF225" s="191"/>
      <c r="BG225" s="191"/>
      <c r="BH225" s="191"/>
      <c r="BI225" s="191"/>
      <c r="BJ225" s="191"/>
      <c r="BK225" s="191"/>
      <c r="BL225" s="191"/>
    </row>
    <row r="226" spans="1:64" x14ac:dyDescent="0.2">
      <c r="A226" s="191"/>
      <c r="B226" s="191"/>
      <c r="C226" s="191"/>
      <c r="D226" s="191"/>
      <c r="E226" s="191"/>
      <c r="F226" s="191"/>
      <c r="G226" s="191"/>
      <c r="H226" s="191"/>
      <c r="I226" s="191"/>
      <c r="J226" s="191"/>
      <c r="K226" s="191"/>
      <c r="L226" s="191"/>
      <c r="M226" s="191"/>
      <c r="N226" s="191"/>
      <c r="O226" s="191"/>
      <c r="P226" s="191"/>
      <c r="Q226" s="191"/>
      <c r="R226" s="191"/>
      <c r="S226" s="191"/>
      <c r="T226" s="191"/>
      <c r="U226" s="191"/>
      <c r="V226" s="191"/>
      <c r="W226" s="191"/>
      <c r="X226" s="191"/>
      <c r="Y226" s="191"/>
      <c r="Z226" s="191"/>
      <c r="AA226" s="191"/>
      <c r="AB226" s="191"/>
      <c r="AC226" s="191"/>
      <c r="AD226" s="191"/>
      <c r="AE226" s="191"/>
      <c r="AF226" s="191"/>
      <c r="AG226" s="191"/>
      <c r="AH226" s="191"/>
      <c r="AI226" s="191"/>
      <c r="AJ226" s="191"/>
      <c r="AK226" s="191"/>
      <c r="AL226" s="191"/>
      <c r="AM226" s="191"/>
      <c r="AN226" s="191"/>
      <c r="AO226" s="191"/>
      <c r="AP226" s="191"/>
      <c r="AQ226" s="191"/>
      <c r="AR226" s="191"/>
      <c r="AS226" s="191"/>
      <c r="AT226" s="191"/>
      <c r="AU226" s="191"/>
      <c r="AV226" s="191"/>
      <c r="AW226" s="191"/>
      <c r="AX226" s="191"/>
      <c r="AY226" s="191"/>
      <c r="AZ226" s="191"/>
      <c r="BA226" s="191"/>
      <c r="BB226" s="191"/>
      <c r="BC226" s="191"/>
      <c r="BD226" s="191"/>
      <c r="BE226" s="191"/>
      <c r="BF226" s="191"/>
      <c r="BG226" s="191"/>
      <c r="BH226" s="191"/>
      <c r="BI226" s="191"/>
      <c r="BJ226" s="191"/>
      <c r="BK226" s="191"/>
      <c r="BL226" s="191"/>
    </row>
    <row r="227" spans="1:64" x14ac:dyDescent="0.2">
      <c r="A227" s="191"/>
      <c r="B227" s="191"/>
      <c r="C227" s="191"/>
      <c r="D227" s="191"/>
      <c r="E227" s="191"/>
      <c r="F227" s="191"/>
      <c r="G227" s="191"/>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191"/>
      <c r="AE227" s="191"/>
      <c r="AF227" s="191"/>
      <c r="AG227" s="191"/>
      <c r="AH227" s="191"/>
      <c r="AI227" s="191"/>
      <c r="AJ227" s="191"/>
      <c r="AK227" s="191"/>
      <c r="AL227" s="191"/>
      <c r="AM227" s="191"/>
      <c r="AN227" s="191"/>
      <c r="AO227" s="191"/>
      <c r="AP227" s="191"/>
      <c r="AQ227" s="191"/>
      <c r="AR227" s="191"/>
      <c r="AS227" s="191"/>
      <c r="AT227" s="191"/>
      <c r="AU227" s="191"/>
      <c r="AV227" s="191"/>
      <c r="AW227" s="191"/>
      <c r="AX227" s="191"/>
      <c r="AY227" s="191"/>
      <c r="AZ227" s="191"/>
      <c r="BA227" s="191"/>
      <c r="BB227" s="191"/>
      <c r="BC227" s="191"/>
      <c r="BD227" s="191"/>
      <c r="BE227" s="191"/>
      <c r="BF227" s="191"/>
      <c r="BG227" s="191"/>
      <c r="BH227" s="191"/>
      <c r="BI227" s="191"/>
      <c r="BJ227" s="191"/>
      <c r="BK227" s="191"/>
      <c r="BL227" s="191"/>
    </row>
    <row r="228" spans="1:64" x14ac:dyDescent="0.2">
      <c r="A228" s="191"/>
      <c r="B228" s="191"/>
      <c r="C228" s="191"/>
      <c r="D228" s="191"/>
      <c r="E228" s="191"/>
      <c r="F228" s="191"/>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191"/>
      <c r="AJ228" s="191"/>
      <c r="AK228" s="191"/>
      <c r="AL228" s="191"/>
      <c r="AM228" s="191"/>
      <c r="AN228" s="191"/>
      <c r="AO228" s="191"/>
      <c r="AP228" s="191"/>
      <c r="AQ228" s="191"/>
      <c r="AR228" s="191"/>
      <c r="AS228" s="191"/>
      <c r="AT228" s="191"/>
      <c r="AU228" s="191"/>
      <c r="AV228" s="191"/>
      <c r="AW228" s="191"/>
      <c r="AX228" s="191"/>
      <c r="AY228" s="191"/>
      <c r="AZ228" s="191"/>
      <c r="BA228" s="191"/>
      <c r="BB228" s="191"/>
      <c r="BC228" s="191"/>
      <c r="BD228" s="191"/>
      <c r="BE228" s="191"/>
      <c r="BF228" s="191"/>
      <c r="BG228" s="191"/>
      <c r="BH228" s="191"/>
      <c r="BI228" s="191"/>
      <c r="BJ228" s="191"/>
      <c r="BK228" s="191"/>
      <c r="BL228" s="191"/>
    </row>
    <row r="229" spans="1:64" x14ac:dyDescent="0.2">
      <c r="A229" s="191"/>
      <c r="B229" s="191"/>
      <c r="C229" s="191"/>
      <c r="D229" s="191"/>
      <c r="E229" s="191"/>
      <c r="F229" s="191"/>
      <c r="G229" s="191"/>
      <c r="H229" s="191"/>
      <c r="I229" s="191"/>
      <c r="J229" s="191"/>
      <c r="K229" s="191"/>
      <c r="L229" s="191"/>
      <c r="M229" s="191"/>
      <c r="N229" s="191"/>
      <c r="O229" s="191"/>
      <c r="P229" s="191"/>
      <c r="Q229" s="191"/>
      <c r="R229" s="191"/>
      <c r="S229" s="191"/>
      <c r="T229" s="191"/>
      <c r="U229" s="191"/>
      <c r="V229" s="191"/>
      <c r="W229" s="191"/>
      <c r="X229" s="191"/>
      <c r="Y229" s="191"/>
      <c r="Z229" s="191"/>
      <c r="AA229" s="191"/>
      <c r="AB229" s="191"/>
      <c r="AC229" s="191"/>
      <c r="AD229" s="191"/>
      <c r="AE229" s="191"/>
      <c r="AF229" s="191"/>
      <c r="AG229" s="191"/>
      <c r="AH229" s="191"/>
      <c r="AI229" s="191"/>
      <c r="AJ229" s="191"/>
      <c r="AK229" s="191"/>
      <c r="AL229" s="191"/>
      <c r="AM229" s="191"/>
      <c r="AN229" s="191"/>
      <c r="AO229" s="191"/>
      <c r="AP229" s="191"/>
      <c r="AQ229" s="191"/>
      <c r="AR229" s="191"/>
      <c r="AS229" s="191"/>
      <c r="AT229" s="191"/>
      <c r="AU229" s="191"/>
      <c r="AV229" s="191"/>
      <c r="AW229" s="191"/>
      <c r="AX229" s="191"/>
      <c r="AY229" s="191"/>
      <c r="AZ229" s="191"/>
      <c r="BA229" s="191"/>
      <c r="BB229" s="191"/>
      <c r="BC229" s="191"/>
      <c r="BD229" s="191"/>
      <c r="BE229" s="191"/>
      <c r="BF229" s="191"/>
      <c r="BG229" s="191"/>
      <c r="BH229" s="191"/>
      <c r="BI229" s="191"/>
      <c r="BJ229" s="191"/>
      <c r="BK229" s="191"/>
      <c r="BL229" s="191"/>
    </row>
    <row r="230" spans="1:64" x14ac:dyDescent="0.2">
      <c r="A230" s="191"/>
      <c r="B230" s="191"/>
      <c r="C230" s="191"/>
      <c r="D230" s="191"/>
      <c r="E230" s="191"/>
      <c r="F230" s="191"/>
      <c r="G230" s="191"/>
      <c r="H230" s="191"/>
      <c r="I230" s="191"/>
      <c r="J230" s="191"/>
      <c r="K230" s="191"/>
      <c r="L230" s="191"/>
      <c r="M230" s="191"/>
      <c r="N230" s="191"/>
      <c r="O230" s="191"/>
      <c r="P230" s="191"/>
      <c r="Q230" s="191"/>
      <c r="R230" s="191"/>
      <c r="S230" s="191"/>
      <c r="T230" s="191"/>
      <c r="U230" s="191"/>
      <c r="V230" s="191"/>
      <c r="W230" s="191"/>
      <c r="X230" s="191"/>
      <c r="Y230" s="191"/>
      <c r="Z230" s="191"/>
      <c r="AA230" s="191"/>
      <c r="AB230" s="191"/>
      <c r="AC230" s="191"/>
      <c r="AD230" s="191"/>
      <c r="AE230" s="191"/>
      <c r="AF230" s="191"/>
      <c r="AG230" s="191"/>
      <c r="AH230" s="191"/>
      <c r="AI230" s="191"/>
      <c r="AJ230" s="191"/>
      <c r="AK230" s="191"/>
      <c r="AL230" s="191"/>
      <c r="AM230" s="191"/>
      <c r="AN230" s="191"/>
      <c r="AO230" s="191"/>
      <c r="AP230" s="191"/>
      <c r="AQ230" s="191"/>
      <c r="AR230" s="191"/>
      <c r="AS230" s="191"/>
      <c r="AT230" s="191"/>
      <c r="AU230" s="191"/>
      <c r="AV230" s="191"/>
      <c r="AW230" s="191"/>
      <c r="AX230" s="191"/>
      <c r="AY230" s="191"/>
      <c r="AZ230" s="191"/>
      <c r="BA230" s="191"/>
      <c r="BB230" s="191"/>
      <c r="BC230" s="191"/>
      <c r="BD230" s="191"/>
      <c r="BE230" s="191"/>
      <c r="BF230" s="191"/>
      <c r="BG230" s="191"/>
      <c r="BH230" s="191"/>
      <c r="BI230" s="191"/>
      <c r="BJ230" s="191"/>
      <c r="BK230" s="191"/>
      <c r="BL230" s="191"/>
    </row>
    <row r="231" spans="1:64" x14ac:dyDescent="0.2">
      <c r="A231" s="191"/>
      <c r="B231" s="191"/>
      <c r="C231" s="191"/>
      <c r="D231" s="191"/>
      <c r="E231" s="191"/>
      <c r="F231" s="191"/>
      <c r="G231" s="191"/>
      <c r="H231" s="191"/>
      <c r="I231" s="191"/>
      <c r="J231" s="191"/>
      <c r="K231" s="191"/>
      <c r="L231" s="191"/>
      <c r="M231" s="191"/>
      <c r="N231" s="191"/>
      <c r="O231" s="191"/>
      <c r="P231" s="191"/>
      <c r="Q231" s="191"/>
      <c r="R231" s="191"/>
      <c r="S231" s="191"/>
      <c r="T231" s="191"/>
      <c r="U231" s="191"/>
      <c r="V231" s="191"/>
      <c r="W231" s="191"/>
      <c r="X231" s="191"/>
      <c r="Y231" s="191"/>
      <c r="Z231" s="191"/>
      <c r="AA231" s="191"/>
      <c r="AB231" s="191"/>
      <c r="AC231" s="191"/>
      <c r="AD231" s="191"/>
      <c r="AE231" s="191"/>
      <c r="AF231" s="191"/>
      <c r="AG231" s="191"/>
      <c r="AH231" s="191"/>
      <c r="AI231" s="191"/>
      <c r="AJ231" s="191"/>
      <c r="AK231" s="191"/>
      <c r="AL231" s="191"/>
      <c r="AM231" s="191"/>
      <c r="AN231" s="191"/>
      <c r="AO231" s="191"/>
      <c r="AP231" s="191"/>
      <c r="AQ231" s="191"/>
      <c r="AR231" s="191"/>
      <c r="AS231" s="191"/>
      <c r="AT231" s="191"/>
      <c r="AU231" s="191"/>
      <c r="AV231" s="191"/>
      <c r="AW231" s="191"/>
      <c r="AX231" s="191"/>
      <c r="AY231" s="191"/>
      <c r="AZ231" s="191"/>
      <c r="BA231" s="191"/>
      <c r="BB231" s="191"/>
      <c r="BC231" s="191"/>
      <c r="BD231" s="191"/>
      <c r="BE231" s="191"/>
      <c r="BF231" s="191"/>
      <c r="BG231" s="191"/>
      <c r="BH231" s="191"/>
      <c r="BI231" s="191"/>
      <c r="BJ231" s="191"/>
      <c r="BK231" s="191"/>
      <c r="BL231" s="191"/>
    </row>
    <row r="232" spans="1:64" x14ac:dyDescent="0.2">
      <c r="A232" s="191"/>
      <c r="B232" s="191"/>
      <c r="C232" s="191"/>
      <c r="D232" s="191"/>
      <c r="E232" s="191"/>
      <c r="F232" s="191"/>
      <c r="G232" s="191"/>
      <c r="H232" s="191"/>
      <c r="I232" s="191"/>
      <c r="J232" s="191"/>
      <c r="K232" s="191"/>
      <c r="L232" s="191"/>
      <c r="M232" s="191"/>
      <c r="N232" s="191"/>
      <c r="O232" s="191"/>
      <c r="P232" s="191"/>
      <c r="Q232" s="191"/>
      <c r="R232" s="191"/>
      <c r="S232" s="191"/>
      <c r="T232" s="191"/>
      <c r="U232" s="191"/>
      <c r="V232" s="191"/>
      <c r="W232" s="191"/>
      <c r="X232" s="191"/>
      <c r="Y232" s="191"/>
      <c r="Z232" s="191"/>
      <c r="AA232" s="191"/>
      <c r="AB232" s="191"/>
      <c r="AC232" s="191"/>
      <c r="AD232" s="191"/>
      <c r="AE232" s="191"/>
      <c r="AF232" s="191"/>
      <c r="AG232" s="191"/>
      <c r="AH232" s="191"/>
      <c r="AI232" s="191"/>
      <c r="AJ232" s="191"/>
      <c r="AK232" s="191"/>
      <c r="AL232" s="191"/>
      <c r="AM232" s="191"/>
      <c r="AN232" s="191"/>
      <c r="AO232" s="191"/>
      <c r="AP232" s="191"/>
      <c r="AQ232" s="191"/>
      <c r="AR232" s="191"/>
      <c r="AS232" s="191"/>
      <c r="AT232" s="191"/>
      <c r="AU232" s="191"/>
      <c r="AV232" s="191"/>
      <c r="AW232" s="191"/>
      <c r="AX232" s="191"/>
      <c r="AY232" s="191"/>
      <c r="AZ232" s="191"/>
      <c r="BA232" s="191"/>
      <c r="BB232" s="191"/>
      <c r="BC232" s="191"/>
      <c r="BD232" s="191"/>
      <c r="BE232" s="191"/>
      <c r="BF232" s="191"/>
      <c r="BG232" s="191"/>
      <c r="BH232" s="191"/>
      <c r="BI232" s="191"/>
      <c r="BJ232" s="191"/>
      <c r="BK232" s="191"/>
      <c r="BL232" s="191"/>
    </row>
    <row r="233" spans="1:64" x14ac:dyDescent="0.2">
      <c r="A233" s="191"/>
      <c r="B233" s="191"/>
      <c r="C233" s="191"/>
      <c r="D233" s="191"/>
      <c r="E233" s="191"/>
      <c r="F233" s="191"/>
      <c r="G233" s="191"/>
      <c r="H233" s="191"/>
      <c r="I233" s="191"/>
      <c r="J233" s="191"/>
      <c r="K233" s="191"/>
      <c r="L233" s="191"/>
      <c r="M233" s="191"/>
      <c r="N233" s="191"/>
      <c r="O233" s="191"/>
      <c r="P233" s="191"/>
      <c r="Q233" s="191"/>
      <c r="R233" s="191"/>
      <c r="S233" s="191"/>
      <c r="T233" s="191"/>
      <c r="U233" s="191"/>
      <c r="V233" s="191"/>
      <c r="W233" s="191"/>
      <c r="X233" s="191"/>
      <c r="Y233" s="191"/>
      <c r="Z233" s="191"/>
      <c r="AA233" s="191"/>
      <c r="AB233" s="191"/>
      <c r="AC233" s="191"/>
      <c r="AD233" s="191"/>
      <c r="AE233" s="191"/>
      <c r="AF233" s="191"/>
      <c r="AG233" s="191"/>
      <c r="AH233" s="191"/>
      <c r="AI233" s="191"/>
      <c r="AJ233" s="191"/>
      <c r="AK233" s="191"/>
      <c r="AL233" s="191"/>
      <c r="AM233" s="191"/>
      <c r="AN233" s="191"/>
      <c r="AO233" s="191"/>
      <c r="AP233" s="191"/>
      <c r="AQ233" s="191"/>
      <c r="AR233" s="191"/>
      <c r="AS233" s="191"/>
      <c r="AT233" s="191"/>
      <c r="AU233" s="191"/>
      <c r="AV233" s="191"/>
      <c r="AW233" s="191"/>
      <c r="AX233" s="191"/>
      <c r="AY233" s="191"/>
      <c r="AZ233" s="191"/>
      <c r="BA233" s="191"/>
      <c r="BB233" s="191"/>
      <c r="BC233" s="191"/>
      <c r="BD233" s="191"/>
      <c r="BE233" s="191"/>
      <c r="BF233" s="191"/>
      <c r="BG233" s="191"/>
      <c r="BH233" s="191"/>
      <c r="BI233" s="191"/>
      <c r="BJ233" s="191"/>
      <c r="BK233" s="191"/>
      <c r="BL233" s="191"/>
    </row>
    <row r="234" spans="1:64" x14ac:dyDescent="0.2">
      <c r="A234" s="191"/>
      <c r="B234" s="191"/>
      <c r="C234" s="191"/>
      <c r="D234" s="191"/>
      <c r="E234" s="191"/>
      <c r="F234" s="191"/>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191"/>
      <c r="AE234" s="191"/>
      <c r="AF234" s="191"/>
      <c r="AG234" s="191"/>
      <c r="AH234" s="191"/>
      <c r="AI234" s="191"/>
      <c r="AJ234" s="191"/>
      <c r="AK234" s="191"/>
      <c r="AL234" s="191"/>
      <c r="AM234" s="191"/>
      <c r="AN234" s="191"/>
      <c r="AO234" s="191"/>
      <c r="AP234" s="191"/>
      <c r="AQ234" s="191"/>
      <c r="AR234" s="191"/>
      <c r="AS234" s="191"/>
      <c r="AT234" s="191"/>
      <c r="AU234" s="191"/>
      <c r="AV234" s="191"/>
      <c r="AW234" s="191"/>
      <c r="AX234" s="191"/>
      <c r="AY234" s="191"/>
      <c r="AZ234" s="191"/>
      <c r="BA234" s="191"/>
      <c r="BB234" s="191"/>
      <c r="BC234" s="191"/>
      <c r="BD234" s="191"/>
      <c r="BE234" s="191"/>
      <c r="BF234" s="191"/>
      <c r="BG234" s="191"/>
      <c r="BH234" s="191"/>
      <c r="BI234" s="191"/>
      <c r="BJ234" s="191"/>
      <c r="BK234" s="191"/>
      <c r="BL234" s="191"/>
    </row>
    <row r="235" spans="1:64" x14ac:dyDescent="0.2">
      <c r="A235" s="191"/>
      <c r="B235" s="191"/>
      <c r="C235" s="191"/>
      <c r="D235" s="191"/>
      <c r="E235" s="191"/>
      <c r="F235" s="191"/>
      <c r="G235" s="191"/>
      <c r="H235" s="191"/>
      <c r="I235" s="191"/>
      <c r="J235" s="191"/>
      <c r="K235" s="191"/>
      <c r="L235" s="191"/>
      <c r="M235" s="191"/>
      <c r="N235" s="191"/>
      <c r="O235" s="191"/>
      <c r="P235" s="191"/>
      <c r="Q235" s="191"/>
      <c r="R235" s="191"/>
      <c r="S235" s="191"/>
      <c r="T235" s="191"/>
      <c r="U235" s="191"/>
      <c r="V235" s="191"/>
      <c r="W235" s="191"/>
      <c r="X235" s="191"/>
      <c r="Y235" s="191"/>
      <c r="Z235" s="191"/>
      <c r="AA235" s="191"/>
      <c r="AB235" s="191"/>
      <c r="AC235" s="191"/>
      <c r="AD235" s="191"/>
      <c r="AE235" s="191"/>
      <c r="AF235" s="191"/>
      <c r="AG235" s="191"/>
      <c r="AH235" s="191"/>
      <c r="AI235" s="191"/>
      <c r="AJ235" s="191"/>
      <c r="AK235" s="191"/>
      <c r="AL235" s="191"/>
      <c r="AM235" s="191"/>
      <c r="AN235" s="191"/>
      <c r="AO235" s="191"/>
      <c r="AP235" s="191"/>
      <c r="AQ235" s="191"/>
      <c r="AR235" s="191"/>
      <c r="AS235" s="191"/>
      <c r="AT235" s="191"/>
      <c r="AU235" s="191"/>
      <c r="AV235" s="191"/>
      <c r="AW235" s="191"/>
      <c r="AX235" s="191"/>
      <c r="AY235" s="191"/>
      <c r="AZ235" s="191"/>
      <c r="BA235" s="191"/>
      <c r="BB235" s="191"/>
      <c r="BC235" s="191"/>
      <c r="BD235" s="191"/>
      <c r="BE235" s="191"/>
      <c r="BF235" s="191"/>
      <c r="BG235" s="191"/>
      <c r="BH235" s="191"/>
      <c r="BI235" s="191"/>
      <c r="BJ235" s="191"/>
      <c r="BK235" s="191"/>
      <c r="BL235" s="191"/>
    </row>
    <row r="236" spans="1:64" x14ac:dyDescent="0.2">
      <c r="A236" s="191"/>
      <c r="B236" s="191"/>
      <c r="C236" s="191"/>
      <c r="D236" s="191"/>
      <c r="E236" s="191"/>
      <c r="F236" s="191"/>
      <c r="G236" s="191"/>
      <c r="H236" s="191"/>
      <c r="I236" s="191"/>
      <c r="J236" s="191"/>
      <c r="K236" s="191"/>
      <c r="L236" s="191"/>
      <c r="M236" s="191"/>
      <c r="N236" s="191"/>
      <c r="O236" s="191"/>
      <c r="P236" s="191"/>
      <c r="Q236" s="191"/>
      <c r="R236" s="191"/>
      <c r="S236" s="191"/>
      <c r="T236" s="191"/>
      <c r="U236" s="191"/>
      <c r="V236" s="191"/>
      <c r="W236" s="191"/>
      <c r="X236" s="191"/>
      <c r="Y236" s="191"/>
      <c r="Z236" s="191"/>
      <c r="AA236" s="191"/>
      <c r="AB236" s="191"/>
      <c r="AC236" s="191"/>
      <c r="AD236" s="191"/>
      <c r="AE236" s="191"/>
      <c r="AF236" s="191"/>
      <c r="AG236" s="191"/>
      <c r="AH236" s="191"/>
      <c r="AI236" s="191"/>
      <c r="AJ236" s="191"/>
      <c r="AK236" s="191"/>
      <c r="AL236" s="191"/>
      <c r="AM236" s="191"/>
      <c r="AN236" s="191"/>
      <c r="AO236" s="191"/>
      <c r="AP236" s="191"/>
      <c r="AQ236" s="191"/>
      <c r="AR236" s="191"/>
      <c r="AS236" s="191"/>
      <c r="AT236" s="191"/>
      <c r="AU236" s="191"/>
      <c r="AV236" s="191"/>
      <c r="AW236" s="191"/>
      <c r="AX236" s="191"/>
      <c r="AY236" s="191"/>
      <c r="AZ236" s="191"/>
      <c r="BA236" s="191"/>
      <c r="BB236" s="191"/>
      <c r="BC236" s="191"/>
      <c r="BD236" s="191"/>
      <c r="BE236" s="191"/>
      <c r="BF236" s="191"/>
      <c r="BG236" s="191"/>
      <c r="BH236" s="191"/>
      <c r="BI236" s="191"/>
      <c r="BJ236" s="191"/>
      <c r="BK236" s="191"/>
      <c r="BL236" s="191"/>
    </row>
    <row r="237" spans="1:64" x14ac:dyDescent="0.2">
      <c r="A237" s="191"/>
      <c r="B237" s="191"/>
      <c r="C237" s="191"/>
      <c r="D237" s="191"/>
      <c r="E237" s="191"/>
      <c r="F237" s="191"/>
      <c r="G237" s="191"/>
      <c r="H237" s="191"/>
      <c r="I237" s="191"/>
      <c r="J237" s="191"/>
      <c r="K237" s="191"/>
      <c r="L237" s="191"/>
      <c r="M237" s="191"/>
      <c r="N237" s="191"/>
      <c r="O237" s="191"/>
      <c r="P237" s="191"/>
      <c r="Q237" s="191"/>
      <c r="R237" s="191"/>
      <c r="S237" s="191"/>
      <c r="T237" s="191"/>
      <c r="U237" s="191"/>
      <c r="V237" s="191"/>
      <c r="W237" s="191"/>
      <c r="X237" s="191"/>
      <c r="Y237" s="191"/>
      <c r="Z237" s="191"/>
      <c r="AA237" s="191"/>
      <c r="AB237" s="191"/>
      <c r="AC237" s="191"/>
      <c r="AD237" s="191"/>
      <c r="AE237" s="191"/>
      <c r="AF237" s="191"/>
      <c r="AG237" s="191"/>
      <c r="AH237" s="191"/>
      <c r="AI237" s="191"/>
      <c r="AJ237" s="191"/>
      <c r="AK237" s="191"/>
      <c r="AL237" s="191"/>
      <c r="AM237" s="191"/>
      <c r="AN237" s="191"/>
      <c r="AO237" s="191"/>
      <c r="AP237" s="191"/>
      <c r="AQ237" s="191"/>
      <c r="AR237" s="191"/>
      <c r="AS237" s="191"/>
      <c r="AT237" s="191"/>
      <c r="AU237" s="191"/>
      <c r="AV237" s="191"/>
      <c r="AW237" s="191"/>
      <c r="AX237" s="191"/>
      <c r="AY237" s="191"/>
      <c r="AZ237" s="191"/>
      <c r="BA237" s="191"/>
      <c r="BB237" s="191"/>
      <c r="BC237" s="191"/>
      <c r="BD237" s="191"/>
      <c r="BE237" s="191"/>
      <c r="BF237" s="191"/>
      <c r="BG237" s="191"/>
      <c r="BH237" s="191"/>
      <c r="BI237" s="191"/>
      <c r="BJ237" s="191"/>
      <c r="BK237" s="191"/>
      <c r="BL237" s="191"/>
    </row>
    <row r="238" spans="1:64" x14ac:dyDescent="0.2">
      <c r="A238" s="191"/>
      <c r="B238" s="191"/>
      <c r="C238" s="191"/>
      <c r="D238" s="191"/>
      <c r="E238" s="191"/>
      <c r="F238" s="191"/>
      <c r="G238" s="191"/>
      <c r="H238" s="191"/>
      <c r="I238" s="191"/>
      <c r="J238" s="191"/>
      <c r="K238" s="191"/>
      <c r="L238" s="191"/>
      <c r="M238" s="191"/>
      <c r="N238" s="191"/>
      <c r="O238" s="191"/>
      <c r="P238" s="191"/>
      <c r="Q238" s="191"/>
      <c r="R238" s="191"/>
      <c r="S238" s="191"/>
      <c r="T238" s="191"/>
      <c r="U238" s="191"/>
      <c r="V238" s="191"/>
      <c r="W238" s="191"/>
      <c r="X238" s="191"/>
      <c r="Y238" s="191"/>
      <c r="Z238" s="191"/>
      <c r="AA238" s="191"/>
      <c r="AB238" s="191"/>
      <c r="AC238" s="191"/>
      <c r="AD238" s="191"/>
      <c r="AE238" s="191"/>
      <c r="AF238" s="191"/>
      <c r="AG238" s="191"/>
      <c r="AH238" s="191"/>
      <c r="AI238" s="191"/>
      <c r="AJ238" s="191"/>
      <c r="AK238" s="191"/>
      <c r="AL238" s="191"/>
      <c r="AM238" s="191"/>
      <c r="AN238" s="191"/>
      <c r="AO238" s="191"/>
      <c r="AP238" s="191"/>
      <c r="AQ238" s="191"/>
      <c r="AR238" s="191"/>
      <c r="AS238" s="191"/>
      <c r="AT238" s="191"/>
      <c r="AU238" s="191"/>
      <c r="AV238" s="191"/>
      <c r="AW238" s="191"/>
      <c r="AX238" s="191"/>
      <c r="AY238" s="191"/>
      <c r="AZ238" s="191"/>
      <c r="BA238" s="191"/>
      <c r="BB238" s="191"/>
      <c r="BC238" s="191"/>
      <c r="BD238" s="191"/>
      <c r="BE238" s="191"/>
      <c r="BF238" s="191"/>
      <c r="BG238" s="191"/>
      <c r="BH238" s="191"/>
      <c r="BI238" s="191"/>
      <c r="BJ238" s="191"/>
      <c r="BK238" s="191"/>
      <c r="BL238" s="191"/>
    </row>
    <row r="239" spans="1:64" x14ac:dyDescent="0.2">
      <c r="A239" s="191"/>
      <c r="B239" s="191"/>
      <c r="C239" s="191"/>
      <c r="D239" s="191"/>
      <c r="E239" s="191"/>
      <c r="F239" s="191"/>
      <c r="G239" s="191"/>
      <c r="H239" s="191"/>
      <c r="I239" s="191"/>
      <c r="J239" s="191"/>
      <c r="K239" s="191"/>
      <c r="L239" s="191"/>
      <c r="M239" s="191"/>
      <c r="N239" s="191"/>
      <c r="O239" s="191"/>
      <c r="P239" s="191"/>
      <c r="Q239" s="191"/>
      <c r="R239" s="191"/>
      <c r="S239" s="191"/>
      <c r="T239" s="191"/>
      <c r="U239" s="191"/>
      <c r="V239" s="191"/>
      <c r="W239" s="191"/>
      <c r="X239" s="191"/>
      <c r="Y239" s="191"/>
      <c r="Z239" s="191"/>
      <c r="AA239" s="191"/>
      <c r="AB239" s="191"/>
      <c r="AC239" s="191"/>
      <c r="AD239" s="191"/>
      <c r="AE239" s="191"/>
      <c r="AF239" s="191"/>
      <c r="AG239" s="191"/>
      <c r="AH239" s="191"/>
      <c r="AI239" s="191"/>
      <c r="AJ239" s="191"/>
      <c r="AK239" s="191"/>
      <c r="AL239" s="191"/>
      <c r="AM239" s="191"/>
      <c r="AN239" s="191"/>
      <c r="AO239" s="191"/>
      <c r="AP239" s="191"/>
      <c r="AQ239" s="191"/>
      <c r="AR239" s="191"/>
      <c r="AS239" s="191"/>
      <c r="AT239" s="191"/>
      <c r="AU239" s="191"/>
      <c r="AV239" s="191"/>
      <c r="AW239" s="191"/>
      <c r="AX239" s="191"/>
      <c r="AY239" s="191"/>
      <c r="AZ239" s="191"/>
      <c r="BA239" s="191"/>
      <c r="BB239" s="191"/>
      <c r="BC239" s="191"/>
      <c r="BD239" s="191"/>
      <c r="BE239" s="191"/>
      <c r="BF239" s="191"/>
      <c r="BG239" s="191"/>
      <c r="BH239" s="191"/>
      <c r="BI239" s="191"/>
      <c r="BJ239" s="191"/>
      <c r="BK239" s="191"/>
      <c r="BL239" s="191"/>
    </row>
    <row r="240" spans="1:64" x14ac:dyDescent="0.2">
      <c r="A240" s="191"/>
      <c r="B240" s="191"/>
      <c r="C240" s="191"/>
      <c r="D240" s="191"/>
      <c r="E240" s="191"/>
      <c r="F240" s="191"/>
      <c r="G240" s="191"/>
      <c r="H240" s="191"/>
      <c r="I240" s="191"/>
      <c r="J240" s="191"/>
      <c r="K240" s="191"/>
      <c r="L240" s="191"/>
      <c r="M240" s="191"/>
      <c r="N240" s="191"/>
      <c r="O240" s="191"/>
      <c r="P240" s="191"/>
      <c r="Q240" s="191"/>
      <c r="R240" s="191"/>
      <c r="S240" s="191"/>
      <c r="T240" s="191"/>
      <c r="U240" s="191"/>
      <c r="V240" s="191"/>
      <c r="W240" s="191"/>
      <c r="X240" s="191"/>
      <c r="Y240" s="191"/>
      <c r="Z240" s="191"/>
      <c r="AA240" s="191"/>
      <c r="AB240" s="191"/>
      <c r="AC240" s="191"/>
      <c r="AD240" s="191"/>
      <c r="AE240" s="191"/>
      <c r="AF240" s="191"/>
      <c r="AG240" s="191"/>
      <c r="AH240" s="191"/>
      <c r="AI240" s="191"/>
      <c r="AJ240" s="191"/>
      <c r="AK240" s="191"/>
      <c r="AL240" s="191"/>
      <c r="AM240" s="191"/>
      <c r="AN240" s="191"/>
      <c r="AO240" s="191"/>
      <c r="AP240" s="191"/>
      <c r="AQ240" s="191"/>
      <c r="AR240" s="191"/>
      <c r="AS240" s="191"/>
      <c r="AT240" s="191"/>
      <c r="AU240" s="191"/>
      <c r="AV240" s="191"/>
      <c r="AW240" s="191"/>
      <c r="AX240" s="191"/>
      <c r="AY240" s="191"/>
      <c r="AZ240" s="191"/>
      <c r="BA240" s="191"/>
      <c r="BB240" s="191"/>
      <c r="BC240" s="191"/>
      <c r="BD240" s="191"/>
      <c r="BE240" s="191"/>
      <c r="BF240" s="191"/>
      <c r="BG240" s="191"/>
      <c r="BH240" s="191"/>
      <c r="BI240" s="191"/>
      <c r="BJ240" s="191"/>
      <c r="BK240" s="191"/>
      <c r="BL240" s="191"/>
    </row>
    <row r="241" spans="1:64" x14ac:dyDescent="0.2">
      <c r="A241" s="191"/>
      <c r="B241" s="191"/>
      <c r="C241" s="191"/>
      <c r="D241" s="191"/>
      <c r="E241" s="191"/>
      <c r="F241" s="191"/>
      <c r="G241" s="191"/>
      <c r="H241" s="191"/>
      <c r="I241" s="191"/>
      <c r="J241" s="191"/>
      <c r="K241" s="191"/>
      <c r="L241" s="191"/>
      <c r="M241" s="191"/>
      <c r="N241" s="191"/>
      <c r="O241" s="191"/>
      <c r="P241" s="191"/>
      <c r="Q241" s="191"/>
      <c r="R241" s="191"/>
      <c r="S241" s="191"/>
      <c r="T241" s="191"/>
      <c r="U241" s="191"/>
      <c r="V241" s="191"/>
      <c r="W241" s="191"/>
      <c r="X241" s="191"/>
      <c r="Y241" s="191"/>
      <c r="Z241" s="191"/>
      <c r="AA241" s="191"/>
      <c r="AB241" s="191"/>
      <c r="AC241" s="191"/>
      <c r="AD241" s="191"/>
      <c r="AE241" s="191"/>
      <c r="AF241" s="191"/>
      <c r="AG241" s="191"/>
      <c r="AH241" s="191"/>
      <c r="AI241" s="191"/>
      <c r="AJ241" s="191"/>
      <c r="AK241" s="191"/>
      <c r="AL241" s="191"/>
      <c r="AM241" s="191"/>
      <c r="AN241" s="191"/>
      <c r="AO241" s="191"/>
      <c r="AP241" s="191"/>
      <c r="AQ241" s="191"/>
      <c r="AR241" s="191"/>
      <c r="AS241" s="191"/>
      <c r="AT241" s="191"/>
      <c r="AU241" s="191"/>
      <c r="AV241" s="191"/>
      <c r="AW241" s="191"/>
      <c r="AX241" s="191"/>
      <c r="AY241" s="191"/>
      <c r="AZ241" s="191"/>
      <c r="BA241" s="191"/>
      <c r="BB241" s="191"/>
      <c r="BC241" s="191"/>
      <c r="BD241" s="191"/>
      <c r="BE241" s="191"/>
      <c r="BF241" s="191"/>
      <c r="BG241" s="191"/>
      <c r="BH241" s="191"/>
      <c r="BI241" s="191"/>
      <c r="BJ241" s="191"/>
      <c r="BK241" s="191"/>
      <c r="BL241" s="191"/>
    </row>
    <row r="242" spans="1:64" x14ac:dyDescent="0.2">
      <c r="A242" s="191"/>
      <c r="B242" s="191"/>
      <c r="C242" s="191"/>
      <c r="D242" s="191"/>
      <c r="E242" s="191"/>
      <c r="F242" s="191"/>
      <c r="G242" s="191"/>
      <c r="H242" s="191"/>
      <c r="I242" s="191"/>
      <c r="J242" s="191"/>
      <c r="K242" s="191"/>
      <c r="L242" s="191"/>
      <c r="M242" s="191"/>
      <c r="N242" s="191"/>
      <c r="O242" s="191"/>
      <c r="P242" s="191"/>
      <c r="Q242" s="191"/>
      <c r="R242" s="191"/>
      <c r="S242" s="191"/>
      <c r="T242" s="191"/>
      <c r="U242" s="191"/>
      <c r="V242" s="191"/>
      <c r="W242" s="191"/>
      <c r="X242" s="191"/>
      <c r="Y242" s="191"/>
      <c r="Z242" s="191"/>
      <c r="AA242" s="191"/>
      <c r="AB242" s="191"/>
      <c r="AC242" s="191"/>
      <c r="AD242" s="191"/>
      <c r="AE242" s="191"/>
      <c r="AF242" s="191"/>
      <c r="AG242" s="191"/>
      <c r="AH242" s="191"/>
      <c r="AI242" s="191"/>
      <c r="AJ242" s="191"/>
      <c r="AK242" s="191"/>
      <c r="AL242" s="191"/>
      <c r="AM242" s="191"/>
      <c r="AN242" s="191"/>
      <c r="AO242" s="191"/>
      <c r="AP242" s="191"/>
      <c r="AQ242" s="191"/>
      <c r="AR242" s="191"/>
      <c r="AS242" s="191"/>
      <c r="AT242" s="191"/>
      <c r="AU242" s="191"/>
      <c r="AV242" s="191"/>
      <c r="AW242" s="191"/>
      <c r="AX242" s="191"/>
      <c r="AY242" s="191"/>
      <c r="AZ242" s="191"/>
      <c r="BA242" s="191"/>
      <c r="BB242" s="191"/>
      <c r="BC242" s="191"/>
      <c r="BD242" s="191"/>
      <c r="BE242" s="191"/>
      <c r="BF242" s="191"/>
      <c r="BG242" s="191"/>
      <c r="BH242" s="191"/>
      <c r="BI242" s="191"/>
      <c r="BJ242" s="191"/>
      <c r="BK242" s="191"/>
      <c r="BL242" s="191"/>
    </row>
    <row r="243" spans="1:64" x14ac:dyDescent="0.2">
      <c r="A243" s="191"/>
      <c r="B243" s="191"/>
      <c r="C243" s="191"/>
      <c r="D243" s="191"/>
      <c r="E243" s="191"/>
      <c r="F243" s="191"/>
      <c r="G243" s="191"/>
      <c r="H243" s="191"/>
      <c r="I243" s="191"/>
      <c r="J243" s="191"/>
      <c r="K243" s="191"/>
      <c r="L243" s="191"/>
      <c r="M243" s="191"/>
      <c r="N243" s="191"/>
      <c r="O243" s="191"/>
      <c r="P243" s="191"/>
      <c r="Q243" s="191"/>
      <c r="R243" s="191"/>
      <c r="S243" s="191"/>
      <c r="T243" s="191"/>
      <c r="U243" s="191"/>
      <c r="V243" s="191"/>
      <c r="W243" s="191"/>
      <c r="X243" s="191"/>
      <c r="Y243" s="191"/>
      <c r="Z243" s="191"/>
      <c r="AA243" s="191"/>
      <c r="AB243" s="191"/>
      <c r="AC243" s="191"/>
      <c r="AD243" s="191"/>
      <c r="AE243" s="191"/>
      <c r="AF243" s="191"/>
      <c r="AG243" s="191"/>
      <c r="AH243" s="191"/>
      <c r="AI243" s="191"/>
      <c r="AJ243" s="191"/>
      <c r="AK243" s="191"/>
      <c r="AL243" s="191"/>
      <c r="AM243" s="191"/>
      <c r="AN243" s="191"/>
      <c r="AO243" s="191"/>
      <c r="AP243" s="191"/>
      <c r="AQ243" s="191"/>
      <c r="AR243" s="191"/>
      <c r="AS243" s="191"/>
      <c r="AT243" s="191"/>
      <c r="AU243" s="191"/>
      <c r="AV243" s="191"/>
      <c r="AW243" s="191"/>
      <c r="AX243" s="191"/>
      <c r="AY243" s="191"/>
      <c r="AZ243" s="191"/>
      <c r="BA243" s="191"/>
      <c r="BB243" s="191"/>
      <c r="BC243" s="191"/>
      <c r="BD243" s="191"/>
      <c r="BE243" s="191"/>
      <c r="BF243" s="191"/>
      <c r="BG243" s="191"/>
      <c r="BH243" s="191"/>
      <c r="BI243" s="191"/>
      <c r="BJ243" s="191"/>
      <c r="BK243" s="191"/>
      <c r="BL243" s="191"/>
    </row>
    <row r="244" spans="1:64" x14ac:dyDescent="0.2">
      <c r="A244" s="191"/>
      <c r="B244" s="191"/>
      <c r="C244" s="191"/>
      <c r="D244" s="191"/>
      <c r="E244" s="191"/>
      <c r="F244" s="191"/>
      <c r="G244" s="191"/>
      <c r="H244" s="191"/>
      <c r="I244" s="191"/>
      <c r="J244" s="191"/>
      <c r="K244" s="191"/>
      <c r="L244" s="191"/>
      <c r="M244" s="191"/>
      <c r="N244" s="191"/>
      <c r="O244" s="191"/>
      <c r="P244" s="191"/>
      <c r="Q244" s="191"/>
      <c r="R244" s="191"/>
      <c r="S244" s="191"/>
      <c r="T244" s="191"/>
      <c r="U244" s="191"/>
      <c r="V244" s="191"/>
      <c r="W244" s="191"/>
      <c r="X244" s="191"/>
      <c r="Y244" s="191"/>
      <c r="Z244" s="191"/>
      <c r="AA244" s="191"/>
      <c r="AB244" s="191"/>
      <c r="AC244" s="191"/>
      <c r="AD244" s="191"/>
      <c r="AE244" s="191"/>
      <c r="AF244" s="191"/>
      <c r="AG244" s="191"/>
      <c r="AH244" s="191"/>
      <c r="AI244" s="191"/>
      <c r="AJ244" s="191"/>
      <c r="AK244" s="191"/>
      <c r="AL244" s="191"/>
      <c r="AM244" s="191"/>
      <c r="AN244" s="191"/>
      <c r="AO244" s="191"/>
      <c r="AP244" s="191"/>
      <c r="AQ244" s="191"/>
      <c r="AR244" s="191"/>
      <c r="AS244" s="191"/>
      <c r="AT244" s="191"/>
      <c r="AU244" s="191"/>
      <c r="AV244" s="191"/>
      <c r="AW244" s="191"/>
      <c r="AX244" s="191"/>
      <c r="AY244" s="191"/>
      <c r="AZ244" s="191"/>
      <c r="BA244" s="191"/>
      <c r="BB244" s="191"/>
      <c r="BC244" s="191"/>
      <c r="BD244" s="191"/>
      <c r="BE244" s="191"/>
      <c r="BF244" s="191"/>
      <c r="BG244" s="191"/>
      <c r="BH244" s="191"/>
      <c r="BI244" s="191"/>
      <c r="BJ244" s="191"/>
      <c r="BK244" s="191"/>
      <c r="BL244" s="191"/>
    </row>
    <row r="245" spans="1:64" x14ac:dyDescent="0.2">
      <c r="A245" s="191"/>
      <c r="B245" s="191"/>
      <c r="C245" s="191"/>
      <c r="D245" s="191"/>
      <c r="E245" s="191"/>
      <c r="F245" s="191"/>
      <c r="G245" s="191"/>
      <c r="H245" s="191"/>
      <c r="I245" s="191"/>
      <c r="J245" s="191"/>
      <c r="K245" s="191"/>
      <c r="L245" s="191"/>
      <c r="M245" s="191"/>
      <c r="N245" s="191"/>
      <c r="O245" s="191"/>
      <c r="P245" s="191"/>
      <c r="Q245" s="191"/>
      <c r="R245" s="191"/>
      <c r="S245" s="191"/>
      <c r="T245" s="191"/>
      <c r="U245" s="191"/>
      <c r="V245" s="191"/>
      <c r="W245" s="191"/>
      <c r="X245" s="191"/>
      <c r="Y245" s="191"/>
      <c r="Z245" s="191"/>
      <c r="AA245" s="191"/>
      <c r="AB245" s="191"/>
      <c r="AC245" s="191"/>
      <c r="AD245" s="191"/>
      <c r="AE245" s="191"/>
      <c r="AF245" s="191"/>
      <c r="AG245" s="191"/>
      <c r="AH245" s="191"/>
      <c r="AI245" s="191"/>
      <c r="AJ245" s="191"/>
      <c r="AK245" s="191"/>
      <c r="AL245" s="191"/>
      <c r="AM245" s="191"/>
      <c r="AN245" s="191"/>
      <c r="AO245" s="191"/>
      <c r="AP245" s="191"/>
      <c r="AQ245" s="191"/>
      <c r="AR245" s="191"/>
      <c r="AS245" s="191"/>
      <c r="AT245" s="191"/>
      <c r="AU245" s="191"/>
      <c r="AV245" s="191"/>
      <c r="AW245" s="191"/>
      <c r="AX245" s="191"/>
      <c r="AY245" s="191"/>
      <c r="AZ245" s="191"/>
      <c r="BA245" s="191"/>
      <c r="BB245" s="191"/>
      <c r="BC245" s="191"/>
      <c r="BD245" s="191"/>
      <c r="BE245" s="191"/>
      <c r="BF245" s="191"/>
      <c r="BG245" s="191"/>
      <c r="BH245" s="191"/>
      <c r="BI245" s="191"/>
      <c r="BJ245" s="191"/>
      <c r="BK245" s="191"/>
      <c r="BL245" s="191"/>
    </row>
    <row r="246" spans="1:64" x14ac:dyDescent="0.2">
      <c r="A246" s="191"/>
      <c r="B246" s="191"/>
      <c r="C246" s="191"/>
      <c r="D246" s="191"/>
      <c r="E246" s="191"/>
      <c r="F246" s="191"/>
      <c r="G246" s="191"/>
      <c r="H246" s="191"/>
      <c r="I246" s="191"/>
      <c r="J246" s="191"/>
      <c r="K246" s="191"/>
      <c r="L246" s="191"/>
      <c r="M246" s="191"/>
      <c r="N246" s="191"/>
      <c r="O246" s="191"/>
      <c r="P246" s="191"/>
      <c r="Q246" s="191"/>
      <c r="R246" s="191"/>
      <c r="S246" s="191"/>
      <c r="T246" s="191"/>
      <c r="U246" s="191"/>
      <c r="V246" s="191"/>
      <c r="W246" s="191"/>
      <c r="X246" s="191"/>
      <c r="Y246" s="191"/>
      <c r="Z246" s="191"/>
      <c r="AA246" s="191"/>
      <c r="AB246" s="191"/>
      <c r="AC246" s="191"/>
      <c r="AD246" s="191"/>
      <c r="AE246" s="191"/>
      <c r="AF246" s="191"/>
      <c r="AG246" s="191"/>
      <c r="AH246" s="191"/>
      <c r="AI246" s="191"/>
      <c r="AJ246" s="191"/>
      <c r="AK246" s="191"/>
      <c r="AL246" s="191"/>
      <c r="AM246" s="191"/>
      <c r="AN246" s="191"/>
      <c r="AO246" s="191"/>
      <c r="AP246" s="191"/>
      <c r="AQ246" s="191"/>
      <c r="AR246" s="191"/>
      <c r="AS246" s="191"/>
      <c r="AT246" s="191"/>
      <c r="AU246" s="191"/>
      <c r="AV246" s="191"/>
      <c r="AW246" s="191"/>
      <c r="AX246" s="191"/>
      <c r="AY246" s="191"/>
      <c r="AZ246" s="191"/>
      <c r="BA246" s="191"/>
      <c r="BB246" s="191"/>
      <c r="BC246" s="191"/>
      <c r="BD246" s="191"/>
      <c r="BE246" s="191"/>
      <c r="BF246" s="191"/>
      <c r="BG246" s="191"/>
      <c r="BH246" s="191"/>
      <c r="BI246" s="191"/>
      <c r="BJ246" s="191"/>
      <c r="BK246" s="191"/>
      <c r="BL246" s="191"/>
    </row>
    <row r="247" spans="1:64" x14ac:dyDescent="0.2">
      <c r="A247" s="191"/>
      <c r="B247" s="191"/>
      <c r="C247" s="191"/>
      <c r="D247" s="191"/>
      <c r="E247" s="191"/>
      <c r="F247" s="191"/>
      <c r="G247" s="191"/>
      <c r="H247" s="191"/>
      <c r="I247" s="191"/>
      <c r="J247" s="191"/>
      <c r="K247" s="191"/>
      <c r="L247" s="191"/>
      <c r="M247" s="191"/>
      <c r="N247" s="191"/>
      <c r="O247" s="191"/>
      <c r="P247" s="191"/>
      <c r="Q247" s="191"/>
      <c r="R247" s="191"/>
      <c r="S247" s="191"/>
      <c r="T247" s="191"/>
      <c r="U247" s="191"/>
      <c r="V247" s="191"/>
      <c r="W247" s="191"/>
      <c r="X247" s="191"/>
      <c r="Y247" s="191"/>
      <c r="Z247" s="191"/>
      <c r="AA247" s="191"/>
      <c r="AB247" s="191"/>
      <c r="AC247" s="191"/>
      <c r="AD247" s="191"/>
      <c r="AE247" s="191"/>
      <c r="AF247" s="191"/>
      <c r="AG247" s="191"/>
      <c r="AH247" s="191"/>
      <c r="AI247" s="191"/>
      <c r="AJ247" s="191"/>
      <c r="AK247" s="191"/>
      <c r="AL247" s="191"/>
      <c r="AM247" s="191"/>
      <c r="AN247" s="191"/>
      <c r="AO247" s="191"/>
      <c r="AP247" s="191"/>
      <c r="AQ247" s="191"/>
      <c r="AR247" s="191"/>
      <c r="AS247" s="191"/>
      <c r="AT247" s="191"/>
      <c r="AU247" s="191"/>
      <c r="AV247" s="191"/>
      <c r="AW247" s="191"/>
      <c r="AX247" s="191"/>
      <c r="AY247" s="191"/>
      <c r="AZ247" s="191"/>
      <c r="BA247" s="191"/>
      <c r="BB247" s="191"/>
      <c r="BC247" s="191"/>
      <c r="BD247" s="191"/>
      <c r="BE247" s="191"/>
      <c r="BF247" s="191"/>
      <c r="BG247" s="191"/>
      <c r="BH247" s="191"/>
      <c r="BI247" s="191"/>
      <c r="BJ247" s="191"/>
      <c r="BK247" s="191"/>
      <c r="BL247" s="191"/>
    </row>
    <row r="248" spans="1:64" x14ac:dyDescent="0.2">
      <c r="A248" s="191"/>
      <c r="B248" s="191"/>
      <c r="C248" s="191"/>
      <c r="D248" s="191"/>
      <c r="E248" s="191"/>
      <c r="F248" s="191"/>
      <c r="G248" s="191"/>
      <c r="H248" s="191"/>
      <c r="I248" s="191"/>
      <c r="J248" s="191"/>
      <c r="K248" s="191"/>
      <c r="L248" s="191"/>
      <c r="M248" s="191"/>
      <c r="N248" s="191"/>
      <c r="O248" s="191"/>
      <c r="P248" s="191"/>
      <c r="Q248" s="191"/>
      <c r="R248" s="191"/>
      <c r="S248" s="191"/>
      <c r="T248" s="191"/>
      <c r="U248" s="191"/>
      <c r="V248" s="191"/>
      <c r="W248" s="191"/>
      <c r="X248" s="191"/>
      <c r="Y248" s="191"/>
      <c r="Z248" s="191"/>
      <c r="AA248" s="191"/>
      <c r="AB248" s="191"/>
      <c r="AC248" s="191"/>
      <c r="AD248" s="191"/>
      <c r="AE248" s="191"/>
      <c r="AF248" s="191"/>
      <c r="AG248" s="191"/>
      <c r="AH248" s="191"/>
      <c r="AI248" s="191"/>
      <c r="AJ248" s="191"/>
      <c r="AK248" s="191"/>
      <c r="AL248" s="191"/>
      <c r="AM248" s="191"/>
      <c r="AN248" s="191"/>
      <c r="AO248" s="191"/>
      <c r="AP248" s="191"/>
      <c r="AQ248" s="191"/>
      <c r="AR248" s="191"/>
      <c r="AS248" s="191"/>
      <c r="AT248" s="191"/>
      <c r="AU248" s="191"/>
      <c r="AV248" s="191"/>
      <c r="AW248" s="191"/>
      <c r="AX248" s="191"/>
      <c r="AY248" s="191"/>
      <c r="AZ248" s="191"/>
      <c r="BA248" s="191"/>
      <c r="BB248" s="191"/>
      <c r="BC248" s="191"/>
      <c r="BD248" s="191"/>
      <c r="BE248" s="191"/>
      <c r="BF248" s="191"/>
      <c r="BG248" s="191"/>
      <c r="BH248" s="191"/>
      <c r="BI248" s="191"/>
      <c r="BJ248" s="191"/>
      <c r="BK248" s="191"/>
      <c r="BL248" s="191"/>
    </row>
    <row r="249" spans="1:64" x14ac:dyDescent="0.2">
      <c r="A249" s="191"/>
      <c r="B249" s="191"/>
      <c r="C249" s="191"/>
      <c r="D249" s="191"/>
      <c r="E249" s="191"/>
      <c r="F249" s="191"/>
      <c r="G249" s="191"/>
      <c r="H249" s="191"/>
      <c r="I249" s="191"/>
      <c r="J249" s="191"/>
      <c r="K249" s="191"/>
      <c r="L249" s="191"/>
      <c r="M249" s="191"/>
      <c r="N249" s="191"/>
      <c r="O249" s="191"/>
      <c r="P249" s="191"/>
      <c r="Q249" s="191"/>
      <c r="R249" s="191"/>
      <c r="S249" s="191"/>
      <c r="T249" s="191"/>
      <c r="U249" s="191"/>
      <c r="V249" s="191"/>
      <c r="W249" s="191"/>
      <c r="X249" s="191"/>
      <c r="Y249" s="191"/>
      <c r="Z249" s="191"/>
      <c r="AA249" s="191"/>
      <c r="AB249" s="191"/>
      <c r="AC249" s="191"/>
      <c r="AD249" s="191"/>
      <c r="AE249" s="191"/>
      <c r="AF249" s="191"/>
      <c r="AG249" s="191"/>
      <c r="AH249" s="191"/>
      <c r="AI249" s="191"/>
      <c r="AJ249" s="191"/>
      <c r="AK249" s="191"/>
      <c r="AL249" s="191"/>
      <c r="AM249" s="191"/>
      <c r="AN249" s="191"/>
      <c r="AO249" s="191"/>
      <c r="AP249" s="191"/>
      <c r="AQ249" s="191"/>
      <c r="AR249" s="191"/>
      <c r="AS249" s="191"/>
      <c r="AT249" s="191"/>
      <c r="AU249" s="191"/>
      <c r="AV249" s="191"/>
      <c r="AW249" s="191"/>
      <c r="AX249" s="191"/>
      <c r="AY249" s="191"/>
      <c r="AZ249" s="191"/>
      <c r="BA249" s="191"/>
      <c r="BB249" s="191"/>
      <c r="BC249" s="191"/>
      <c r="BD249" s="191"/>
      <c r="BE249" s="191"/>
      <c r="BF249" s="191"/>
      <c r="BG249" s="191"/>
      <c r="BH249" s="191"/>
      <c r="BI249" s="191"/>
      <c r="BJ249" s="191"/>
      <c r="BK249" s="191"/>
      <c r="BL249" s="191"/>
    </row>
    <row r="250" spans="1:64" x14ac:dyDescent="0.2">
      <c r="A250" s="191"/>
      <c r="B250" s="191"/>
      <c r="C250" s="191"/>
      <c r="D250" s="191"/>
      <c r="E250" s="191"/>
      <c r="F250" s="191"/>
      <c r="G250" s="191"/>
      <c r="H250" s="191"/>
      <c r="I250" s="191"/>
      <c r="J250" s="191"/>
      <c r="K250" s="191"/>
      <c r="L250" s="191"/>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191"/>
      <c r="AK250" s="191"/>
      <c r="AL250" s="191"/>
      <c r="AM250" s="191"/>
      <c r="AN250" s="191"/>
      <c r="AO250" s="191"/>
      <c r="AP250" s="191"/>
      <c r="AQ250" s="191"/>
      <c r="AR250" s="191"/>
      <c r="AS250" s="191"/>
      <c r="AT250" s="191"/>
      <c r="AU250" s="191"/>
      <c r="AV250" s="191"/>
      <c r="AW250" s="191"/>
      <c r="AX250" s="191"/>
      <c r="AY250" s="191"/>
      <c r="AZ250" s="191"/>
      <c r="BA250" s="191"/>
      <c r="BB250" s="191"/>
      <c r="BC250" s="191"/>
      <c r="BD250" s="191"/>
      <c r="BE250" s="191"/>
      <c r="BF250" s="191"/>
      <c r="BG250" s="191"/>
      <c r="BH250" s="191"/>
      <c r="BI250" s="191"/>
      <c r="BJ250" s="191"/>
      <c r="BK250" s="191"/>
      <c r="BL250" s="191"/>
    </row>
    <row r="251" spans="1:64" x14ac:dyDescent="0.2">
      <c r="A251" s="191"/>
      <c r="B251" s="191"/>
      <c r="C251" s="191"/>
      <c r="D251" s="191"/>
      <c r="E251" s="191"/>
      <c r="F251" s="191"/>
      <c r="G251" s="191"/>
      <c r="H251" s="191"/>
      <c r="I251" s="191"/>
      <c r="J251" s="191"/>
      <c r="K251" s="191"/>
      <c r="L251" s="191"/>
      <c r="M251" s="191"/>
      <c r="N251" s="191"/>
      <c r="O251" s="191"/>
      <c r="P251" s="191"/>
      <c r="Q251" s="191"/>
      <c r="R251" s="191"/>
      <c r="S251" s="191"/>
      <c r="T251" s="191"/>
      <c r="U251" s="191"/>
      <c r="V251" s="191"/>
      <c r="W251" s="191"/>
      <c r="X251" s="191"/>
      <c r="Y251" s="191"/>
      <c r="Z251" s="191"/>
      <c r="AA251" s="191"/>
      <c r="AB251" s="191"/>
      <c r="AC251" s="191"/>
      <c r="AD251" s="191"/>
      <c r="AE251" s="191"/>
      <c r="AF251" s="191"/>
      <c r="AG251" s="191"/>
      <c r="AH251" s="191"/>
      <c r="AI251" s="191"/>
      <c r="AJ251" s="191"/>
      <c r="AK251" s="191"/>
      <c r="AL251" s="191"/>
      <c r="AM251" s="191"/>
      <c r="AN251" s="191"/>
      <c r="AO251" s="191"/>
      <c r="AP251" s="191"/>
      <c r="AQ251" s="191"/>
      <c r="AR251" s="191"/>
      <c r="AS251" s="191"/>
      <c r="AT251" s="191"/>
      <c r="AU251" s="191"/>
      <c r="AV251" s="191"/>
      <c r="AW251" s="191"/>
      <c r="AX251" s="191"/>
      <c r="AY251" s="191"/>
      <c r="AZ251" s="191"/>
      <c r="BA251" s="191"/>
      <c r="BB251" s="191"/>
      <c r="BC251" s="191"/>
      <c r="BD251" s="191"/>
      <c r="BE251" s="191"/>
      <c r="BF251" s="191"/>
      <c r="BG251" s="191"/>
      <c r="BH251" s="191"/>
      <c r="BI251" s="191"/>
      <c r="BJ251" s="191"/>
      <c r="BK251" s="191"/>
      <c r="BL251" s="191"/>
    </row>
    <row r="252" spans="1:64" x14ac:dyDescent="0.2">
      <c r="A252" s="191"/>
      <c r="B252" s="191"/>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191"/>
      <c r="AG252" s="191"/>
      <c r="AH252" s="191"/>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1"/>
      <c r="BI252" s="191"/>
      <c r="BJ252" s="191"/>
      <c r="BK252" s="191"/>
      <c r="BL252" s="191"/>
    </row>
    <row r="253" spans="1:64" x14ac:dyDescent="0.2">
      <c r="A253" s="191"/>
      <c r="B253" s="191"/>
      <c r="C253" s="191"/>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191"/>
      <c r="AG253" s="191"/>
      <c r="AH253" s="191"/>
      <c r="AI253" s="191"/>
      <c r="AJ253" s="191"/>
      <c r="AK253" s="191"/>
      <c r="AL253" s="191"/>
      <c r="AM253" s="191"/>
      <c r="AN253" s="191"/>
      <c r="AO253" s="191"/>
      <c r="AP253" s="191"/>
      <c r="AQ253" s="191"/>
      <c r="AR253" s="191"/>
      <c r="AS253" s="191"/>
      <c r="AT253" s="191"/>
      <c r="AU253" s="191"/>
      <c r="AV253" s="191"/>
      <c r="AW253" s="191"/>
      <c r="AX253" s="191"/>
      <c r="AY253" s="191"/>
      <c r="AZ253" s="191"/>
      <c r="BA253" s="191"/>
      <c r="BB253" s="191"/>
      <c r="BC253" s="191"/>
      <c r="BD253" s="191"/>
      <c r="BE253" s="191"/>
      <c r="BF253" s="191"/>
      <c r="BG253" s="191"/>
      <c r="BH253" s="191"/>
      <c r="BI253" s="191"/>
      <c r="BJ253" s="191"/>
      <c r="BK253" s="191"/>
      <c r="BL253" s="191"/>
    </row>
    <row r="254" spans="1:64" x14ac:dyDescent="0.2">
      <c r="A254" s="191"/>
      <c r="B254" s="191"/>
      <c r="C254" s="191"/>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191"/>
      <c r="AG254" s="191"/>
      <c r="AH254" s="191"/>
      <c r="AI254" s="191"/>
      <c r="AJ254" s="191"/>
      <c r="AK254" s="191"/>
      <c r="AL254" s="191"/>
      <c r="AM254" s="191"/>
      <c r="AN254" s="191"/>
      <c r="AO254" s="191"/>
      <c r="AP254" s="191"/>
      <c r="AQ254" s="191"/>
      <c r="AR254" s="191"/>
      <c r="AS254" s="191"/>
      <c r="AT254" s="191"/>
      <c r="AU254" s="191"/>
      <c r="AV254" s="191"/>
      <c r="AW254" s="191"/>
      <c r="AX254" s="191"/>
      <c r="AY254" s="191"/>
      <c r="AZ254" s="191"/>
      <c r="BA254" s="191"/>
      <c r="BB254" s="191"/>
      <c r="BC254" s="191"/>
      <c r="BD254" s="191"/>
      <c r="BE254" s="191"/>
      <c r="BF254" s="191"/>
      <c r="BG254" s="191"/>
      <c r="BH254" s="191"/>
      <c r="BI254" s="191"/>
      <c r="BJ254" s="191"/>
      <c r="BK254" s="191"/>
      <c r="BL254" s="191"/>
    </row>
    <row r="255" spans="1:64" x14ac:dyDescent="0.2">
      <c r="A255" s="191"/>
      <c r="B255" s="191"/>
      <c r="C255" s="191"/>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191"/>
      <c r="AG255" s="191"/>
      <c r="AH255" s="191"/>
      <c r="AI255" s="191"/>
      <c r="AJ255" s="191"/>
      <c r="AK255" s="191"/>
      <c r="AL255" s="191"/>
      <c r="AM255" s="191"/>
      <c r="AN255" s="191"/>
      <c r="AO255" s="191"/>
      <c r="AP255" s="191"/>
      <c r="AQ255" s="191"/>
      <c r="AR255" s="191"/>
      <c r="AS255" s="191"/>
      <c r="AT255" s="191"/>
      <c r="AU255" s="191"/>
      <c r="AV255" s="191"/>
      <c r="AW255" s="191"/>
      <c r="AX255" s="191"/>
      <c r="AY255" s="191"/>
      <c r="AZ255" s="191"/>
      <c r="BA255" s="191"/>
      <c r="BB255" s="191"/>
      <c r="BC255" s="191"/>
      <c r="BD255" s="191"/>
      <c r="BE255" s="191"/>
      <c r="BF255" s="191"/>
      <c r="BG255" s="191"/>
      <c r="BH255" s="191"/>
      <c r="BI255" s="191"/>
      <c r="BJ255" s="191"/>
      <c r="BK255" s="191"/>
      <c r="BL255" s="191"/>
    </row>
    <row r="256" spans="1:64" x14ac:dyDescent="0.2">
      <c r="A256" s="191"/>
      <c r="B256" s="191"/>
      <c r="C256" s="191"/>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191"/>
      <c r="AG256" s="191"/>
      <c r="AH256" s="191"/>
      <c r="AI256" s="191"/>
      <c r="AJ256" s="191"/>
      <c r="AK256" s="191"/>
      <c r="AL256" s="191"/>
      <c r="AM256" s="191"/>
      <c r="AN256" s="191"/>
      <c r="AO256" s="191"/>
      <c r="AP256" s="191"/>
      <c r="AQ256" s="191"/>
      <c r="AR256" s="191"/>
      <c r="AS256" s="191"/>
      <c r="AT256" s="191"/>
      <c r="AU256" s="191"/>
      <c r="AV256" s="191"/>
      <c r="AW256" s="191"/>
      <c r="AX256" s="191"/>
      <c r="AY256" s="191"/>
      <c r="AZ256" s="191"/>
      <c r="BA256" s="191"/>
      <c r="BB256" s="191"/>
      <c r="BC256" s="191"/>
      <c r="BD256" s="191"/>
      <c r="BE256" s="191"/>
      <c r="BF256" s="191"/>
      <c r="BG256" s="191"/>
      <c r="BH256" s="191"/>
      <c r="BI256" s="191"/>
      <c r="BJ256" s="191"/>
      <c r="BK256" s="191"/>
      <c r="BL256" s="191"/>
    </row>
    <row r="257" spans="1:64" x14ac:dyDescent="0.2">
      <c r="A257" s="191"/>
      <c r="B257" s="191"/>
      <c r="C257" s="191"/>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191"/>
      <c r="AG257" s="191"/>
      <c r="AH257" s="191"/>
      <c r="AI257" s="191"/>
      <c r="AJ257" s="191"/>
      <c r="AK257" s="191"/>
      <c r="AL257" s="191"/>
      <c r="AM257" s="191"/>
      <c r="AN257" s="191"/>
      <c r="AO257" s="191"/>
      <c r="AP257" s="191"/>
      <c r="AQ257" s="191"/>
      <c r="AR257" s="191"/>
      <c r="AS257" s="191"/>
      <c r="AT257" s="191"/>
      <c r="AU257" s="191"/>
      <c r="AV257" s="191"/>
      <c r="AW257" s="191"/>
      <c r="AX257" s="191"/>
      <c r="AY257" s="191"/>
      <c r="AZ257" s="191"/>
      <c r="BA257" s="191"/>
      <c r="BB257" s="191"/>
      <c r="BC257" s="191"/>
      <c r="BD257" s="191"/>
      <c r="BE257" s="191"/>
      <c r="BF257" s="191"/>
      <c r="BG257" s="191"/>
      <c r="BH257" s="191"/>
      <c r="BI257" s="191"/>
      <c r="BJ257" s="191"/>
      <c r="BK257" s="191"/>
      <c r="BL257" s="191"/>
    </row>
    <row r="258" spans="1:64" x14ac:dyDescent="0.2">
      <c r="A258" s="191"/>
      <c r="B258" s="191"/>
      <c r="C258" s="191"/>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row>
    <row r="259" spans="1:64" x14ac:dyDescent="0.2">
      <c r="A259" s="191"/>
      <c r="B259" s="191"/>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191"/>
      <c r="AG259" s="191"/>
      <c r="AH259" s="191"/>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row>
    <row r="260" spans="1:64" x14ac:dyDescent="0.2">
      <c r="A260" s="191"/>
      <c r="B260" s="191"/>
      <c r="C260" s="191"/>
      <c r="D260" s="191"/>
      <c r="E260" s="191"/>
      <c r="F260" s="191"/>
      <c r="G260" s="191"/>
      <c r="H260" s="191"/>
      <c r="I260" s="191"/>
      <c r="J260" s="191"/>
      <c r="K260" s="191"/>
      <c r="L260" s="191"/>
      <c r="M260" s="191"/>
      <c r="N260" s="191"/>
      <c r="O260" s="191"/>
      <c r="P260" s="191"/>
      <c r="Q260" s="191"/>
      <c r="R260" s="191"/>
      <c r="S260" s="191"/>
      <c r="T260" s="191"/>
      <c r="U260" s="191"/>
      <c r="V260" s="191"/>
      <c r="W260" s="191"/>
      <c r="X260" s="191"/>
      <c r="Y260" s="191"/>
      <c r="Z260" s="191"/>
      <c r="AA260" s="191"/>
      <c r="AB260" s="191"/>
      <c r="AC260" s="191"/>
      <c r="AD260" s="191"/>
      <c r="AE260" s="191"/>
      <c r="AF260" s="191"/>
      <c r="AG260" s="191"/>
      <c r="AH260" s="191"/>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row>
    <row r="261" spans="1:64" x14ac:dyDescent="0.2">
      <c r="A261" s="191"/>
      <c r="B261" s="191"/>
      <c r="C261" s="191"/>
      <c r="D261" s="191"/>
      <c r="E261" s="191"/>
      <c r="F261" s="191"/>
      <c r="G261" s="191"/>
      <c r="H261" s="191"/>
      <c r="I261" s="191"/>
      <c r="J261" s="191"/>
      <c r="K261" s="191"/>
      <c r="L261" s="191"/>
      <c r="M261" s="191"/>
      <c r="N261" s="191"/>
      <c r="O261" s="191"/>
      <c r="P261" s="191"/>
      <c r="Q261" s="191"/>
      <c r="R261" s="191"/>
      <c r="S261" s="191"/>
      <c r="T261" s="191"/>
      <c r="U261" s="191"/>
      <c r="V261" s="191"/>
      <c r="W261" s="191"/>
      <c r="X261" s="191"/>
      <c r="Y261" s="191"/>
      <c r="Z261" s="191"/>
      <c r="AA261" s="191"/>
      <c r="AB261" s="191"/>
      <c r="AC261" s="191"/>
      <c r="AD261" s="191"/>
      <c r="AE261" s="191"/>
      <c r="AF261" s="191"/>
      <c r="AG261" s="191"/>
      <c r="AH261" s="191"/>
      <c r="AI261" s="191"/>
      <c r="AJ261" s="191"/>
      <c r="AK261" s="191"/>
      <c r="AL261" s="191"/>
      <c r="AM261" s="191"/>
      <c r="AN261" s="191"/>
      <c r="AO261" s="191"/>
      <c r="AP261" s="191"/>
      <c r="AQ261" s="191"/>
      <c r="AR261" s="191"/>
      <c r="AS261" s="191"/>
      <c r="AT261" s="191"/>
      <c r="AU261" s="191"/>
      <c r="AV261" s="191"/>
      <c r="AW261" s="191"/>
      <c r="AX261" s="191"/>
      <c r="AY261" s="191"/>
      <c r="AZ261" s="191"/>
      <c r="BA261" s="191"/>
      <c r="BB261" s="191"/>
      <c r="BC261" s="191"/>
      <c r="BD261" s="191"/>
      <c r="BE261" s="191"/>
      <c r="BF261" s="191"/>
      <c r="BG261" s="191"/>
      <c r="BH261" s="191"/>
      <c r="BI261" s="191"/>
      <c r="BJ261" s="191"/>
      <c r="BK261" s="191"/>
      <c r="BL261" s="191"/>
    </row>
    <row r="262" spans="1:64" x14ac:dyDescent="0.2">
      <c r="A262" s="191"/>
      <c r="B262" s="191"/>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191"/>
      <c r="AG262" s="191"/>
      <c r="AH262" s="191"/>
      <c r="AI262" s="191"/>
      <c r="AJ262" s="191"/>
      <c r="AK262" s="191"/>
      <c r="AL262" s="191"/>
      <c r="AM262" s="191"/>
      <c r="AN262" s="191"/>
      <c r="AO262" s="191"/>
      <c r="AP262" s="191"/>
      <c r="AQ262" s="191"/>
      <c r="AR262" s="191"/>
      <c r="AS262" s="191"/>
      <c r="AT262" s="191"/>
      <c r="AU262" s="191"/>
      <c r="AV262" s="191"/>
      <c r="AW262" s="191"/>
      <c r="AX262" s="191"/>
      <c r="AY262" s="191"/>
      <c r="AZ262" s="191"/>
      <c r="BA262" s="191"/>
      <c r="BB262" s="191"/>
      <c r="BC262" s="191"/>
      <c r="BD262" s="191"/>
      <c r="BE262" s="191"/>
      <c r="BF262" s="191"/>
      <c r="BG262" s="191"/>
      <c r="BH262" s="191"/>
      <c r="BI262" s="191"/>
      <c r="BJ262" s="191"/>
      <c r="BK262" s="191"/>
      <c r="BL262" s="191"/>
    </row>
    <row r="263" spans="1:64" x14ac:dyDescent="0.2">
      <c r="A263" s="191"/>
      <c r="B263" s="191"/>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191"/>
      <c r="AG263" s="191"/>
      <c r="AH263" s="191"/>
      <c r="AI263" s="191"/>
      <c r="AJ263" s="191"/>
      <c r="AK263" s="191"/>
      <c r="AL263" s="191"/>
      <c r="AM263" s="191"/>
      <c r="AN263" s="191"/>
      <c r="AO263" s="191"/>
      <c r="AP263" s="191"/>
      <c r="AQ263" s="191"/>
      <c r="AR263" s="191"/>
      <c r="AS263" s="191"/>
      <c r="AT263" s="191"/>
      <c r="AU263" s="191"/>
      <c r="AV263" s="191"/>
      <c r="AW263" s="191"/>
      <c r="AX263" s="191"/>
      <c r="AY263" s="191"/>
      <c r="AZ263" s="191"/>
      <c r="BA263" s="191"/>
      <c r="BB263" s="191"/>
      <c r="BC263" s="191"/>
      <c r="BD263" s="191"/>
      <c r="BE263" s="191"/>
      <c r="BF263" s="191"/>
      <c r="BG263" s="191"/>
      <c r="BH263" s="191"/>
      <c r="BI263" s="191"/>
      <c r="BJ263" s="191"/>
      <c r="BK263" s="191"/>
      <c r="BL263" s="191"/>
    </row>
    <row r="264" spans="1:64" x14ac:dyDescent="0.2">
      <c r="A264" s="191"/>
      <c r="B264" s="191"/>
      <c r="C264" s="191"/>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191"/>
      <c r="AG264" s="191"/>
      <c r="AH264" s="191"/>
      <c r="AI264" s="191"/>
      <c r="AJ264" s="191"/>
      <c r="AK264" s="191"/>
      <c r="AL264" s="191"/>
      <c r="AM264" s="191"/>
      <c r="AN264" s="191"/>
      <c r="AO264" s="191"/>
      <c r="AP264" s="191"/>
      <c r="AQ264" s="191"/>
      <c r="AR264" s="191"/>
      <c r="AS264" s="191"/>
      <c r="AT264" s="191"/>
      <c r="AU264" s="191"/>
      <c r="AV264" s="191"/>
      <c r="AW264" s="191"/>
      <c r="AX264" s="191"/>
      <c r="AY264" s="191"/>
      <c r="AZ264" s="191"/>
      <c r="BA264" s="191"/>
      <c r="BB264" s="191"/>
      <c r="BC264" s="191"/>
      <c r="BD264" s="191"/>
      <c r="BE264" s="191"/>
      <c r="BF264" s="191"/>
      <c r="BG264" s="191"/>
      <c r="BH264" s="191"/>
      <c r="BI264" s="191"/>
      <c r="BJ264" s="191"/>
      <c r="BK264" s="191"/>
      <c r="BL264" s="191"/>
    </row>
    <row r="265" spans="1:64" x14ac:dyDescent="0.2">
      <c r="A265" s="191"/>
      <c r="B265" s="191"/>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191"/>
      <c r="AG265" s="191"/>
      <c r="AH265" s="191"/>
      <c r="AI265" s="191"/>
      <c r="AJ265" s="191"/>
      <c r="AK265" s="191"/>
      <c r="AL265" s="191"/>
      <c r="AM265" s="191"/>
      <c r="AN265" s="191"/>
      <c r="AO265" s="191"/>
      <c r="AP265" s="191"/>
      <c r="AQ265" s="191"/>
      <c r="AR265" s="191"/>
      <c r="AS265" s="191"/>
      <c r="AT265" s="191"/>
      <c r="AU265" s="191"/>
      <c r="AV265" s="191"/>
      <c r="AW265" s="191"/>
      <c r="AX265" s="191"/>
      <c r="AY265" s="191"/>
      <c r="AZ265" s="191"/>
      <c r="BA265" s="191"/>
      <c r="BB265" s="191"/>
      <c r="BC265" s="191"/>
      <c r="BD265" s="191"/>
      <c r="BE265" s="191"/>
      <c r="BF265" s="191"/>
      <c r="BG265" s="191"/>
      <c r="BH265" s="191"/>
      <c r="BI265" s="191"/>
      <c r="BJ265" s="191"/>
      <c r="BK265" s="191"/>
      <c r="BL265" s="191"/>
    </row>
    <row r="266" spans="1:64" x14ac:dyDescent="0.2">
      <c r="A266" s="191"/>
      <c r="B266" s="191"/>
      <c r="C266" s="191"/>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191"/>
      <c r="AG266" s="191"/>
      <c r="AH266" s="191"/>
      <c r="AI266" s="191"/>
      <c r="AJ266" s="191"/>
      <c r="AK266" s="191"/>
      <c r="AL266" s="191"/>
      <c r="AM266" s="191"/>
      <c r="AN266" s="191"/>
      <c r="AO266" s="191"/>
      <c r="AP266" s="191"/>
      <c r="AQ266" s="191"/>
      <c r="AR266" s="191"/>
      <c r="AS266" s="191"/>
      <c r="AT266" s="191"/>
      <c r="AU266" s="191"/>
      <c r="AV266" s="191"/>
      <c r="AW266" s="191"/>
      <c r="AX266" s="191"/>
      <c r="AY266" s="191"/>
      <c r="AZ266" s="191"/>
      <c r="BA266" s="191"/>
      <c r="BB266" s="191"/>
      <c r="BC266" s="191"/>
      <c r="BD266" s="191"/>
      <c r="BE266" s="191"/>
      <c r="BF266" s="191"/>
      <c r="BG266" s="191"/>
      <c r="BH266" s="191"/>
      <c r="BI266" s="191"/>
      <c r="BJ266" s="191"/>
      <c r="BK266" s="191"/>
      <c r="BL266" s="191"/>
    </row>
    <row r="267" spans="1:64" x14ac:dyDescent="0.2">
      <c r="A267" s="191"/>
      <c r="B267" s="191"/>
      <c r="C267" s="191"/>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191"/>
      <c r="AG267" s="191"/>
      <c r="AH267" s="191"/>
      <c r="AI267" s="191"/>
      <c r="AJ267" s="191"/>
      <c r="AK267" s="191"/>
      <c r="AL267" s="191"/>
      <c r="AM267" s="191"/>
      <c r="AN267" s="191"/>
      <c r="AO267" s="191"/>
      <c r="AP267" s="191"/>
      <c r="AQ267" s="191"/>
      <c r="AR267" s="191"/>
      <c r="AS267" s="191"/>
      <c r="AT267" s="191"/>
      <c r="AU267" s="191"/>
      <c r="AV267" s="191"/>
      <c r="AW267" s="191"/>
      <c r="AX267" s="191"/>
      <c r="AY267" s="191"/>
      <c r="AZ267" s="191"/>
      <c r="BA267" s="191"/>
      <c r="BB267" s="191"/>
      <c r="BC267" s="191"/>
      <c r="BD267" s="191"/>
      <c r="BE267" s="191"/>
      <c r="BF267" s="191"/>
      <c r="BG267" s="191"/>
      <c r="BH267" s="191"/>
      <c r="BI267" s="191"/>
      <c r="BJ267" s="191"/>
      <c r="BK267" s="191"/>
      <c r="BL267" s="191"/>
    </row>
    <row r="268" spans="1:64" x14ac:dyDescent="0.2">
      <c r="A268" s="191"/>
      <c r="B268" s="191"/>
      <c r="C268" s="191"/>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191"/>
      <c r="AG268" s="191"/>
      <c r="AH268" s="191"/>
      <c r="AI268" s="191"/>
      <c r="AJ268" s="191"/>
      <c r="AK268" s="191"/>
      <c r="AL268" s="191"/>
      <c r="AM268" s="191"/>
      <c r="AN268" s="191"/>
      <c r="AO268" s="191"/>
      <c r="AP268" s="191"/>
      <c r="AQ268" s="191"/>
      <c r="AR268" s="191"/>
      <c r="AS268" s="191"/>
      <c r="AT268" s="191"/>
      <c r="AU268" s="191"/>
      <c r="AV268" s="191"/>
      <c r="AW268" s="191"/>
      <c r="AX268" s="191"/>
      <c r="AY268" s="191"/>
      <c r="AZ268" s="191"/>
      <c r="BA268" s="191"/>
      <c r="BB268" s="191"/>
      <c r="BC268" s="191"/>
      <c r="BD268" s="191"/>
      <c r="BE268" s="191"/>
      <c r="BF268" s="191"/>
      <c r="BG268" s="191"/>
      <c r="BH268" s="191"/>
      <c r="BI268" s="191"/>
      <c r="BJ268" s="191"/>
      <c r="BK268" s="191"/>
      <c r="BL268" s="191"/>
    </row>
    <row r="269" spans="1:64" x14ac:dyDescent="0.2">
      <c r="A269" s="191"/>
      <c r="B269" s="191"/>
      <c r="C269" s="191"/>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191"/>
      <c r="AG269" s="191"/>
      <c r="AH269" s="191"/>
      <c r="AI269" s="191"/>
      <c r="AJ269" s="191"/>
      <c r="AK269" s="191"/>
      <c r="AL269" s="191"/>
      <c r="AM269" s="191"/>
      <c r="AN269" s="191"/>
      <c r="AO269" s="191"/>
      <c r="AP269" s="191"/>
      <c r="AQ269" s="191"/>
      <c r="AR269" s="191"/>
      <c r="AS269" s="191"/>
      <c r="AT269" s="191"/>
      <c r="AU269" s="191"/>
      <c r="AV269" s="191"/>
      <c r="AW269" s="191"/>
      <c r="AX269" s="191"/>
      <c r="AY269" s="191"/>
      <c r="AZ269" s="191"/>
      <c r="BA269" s="191"/>
      <c r="BB269" s="191"/>
      <c r="BC269" s="191"/>
      <c r="BD269" s="191"/>
      <c r="BE269" s="191"/>
      <c r="BF269" s="191"/>
      <c r="BG269" s="191"/>
      <c r="BH269" s="191"/>
      <c r="BI269" s="191"/>
      <c r="BJ269" s="191"/>
      <c r="BK269" s="191"/>
      <c r="BL269" s="191"/>
    </row>
    <row r="270" spans="1:64" x14ac:dyDescent="0.2">
      <c r="A270" s="191"/>
      <c r="B270" s="191"/>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191"/>
      <c r="AG270" s="191"/>
      <c r="AH270" s="191"/>
      <c r="AI270" s="191"/>
      <c r="AJ270" s="191"/>
      <c r="AK270" s="191"/>
      <c r="AL270" s="191"/>
      <c r="AM270" s="191"/>
      <c r="AN270" s="191"/>
      <c r="AO270" s="191"/>
      <c r="AP270" s="191"/>
      <c r="AQ270" s="191"/>
      <c r="AR270" s="191"/>
      <c r="AS270" s="191"/>
      <c r="AT270" s="191"/>
      <c r="AU270" s="191"/>
      <c r="AV270" s="191"/>
      <c r="AW270" s="191"/>
      <c r="AX270" s="191"/>
      <c r="AY270" s="191"/>
      <c r="AZ270" s="191"/>
      <c r="BA270" s="191"/>
      <c r="BB270" s="191"/>
      <c r="BC270" s="191"/>
      <c r="BD270" s="191"/>
      <c r="BE270" s="191"/>
      <c r="BF270" s="191"/>
      <c r="BG270" s="191"/>
      <c r="BH270" s="191"/>
      <c r="BI270" s="191"/>
      <c r="BJ270" s="191"/>
      <c r="BK270" s="191"/>
      <c r="BL270" s="191"/>
    </row>
    <row r="271" spans="1:64" x14ac:dyDescent="0.2">
      <c r="A271" s="191"/>
      <c r="B271" s="191"/>
      <c r="C271" s="191"/>
      <c r="D271" s="191"/>
      <c r="E271" s="191"/>
      <c r="F271" s="191"/>
      <c r="G271" s="191"/>
      <c r="H271" s="191"/>
      <c r="I271" s="191"/>
      <c r="J271" s="191"/>
      <c r="K271" s="191"/>
      <c r="L271" s="191"/>
      <c r="M271" s="191"/>
      <c r="N271" s="191"/>
      <c r="O271" s="191"/>
      <c r="P271" s="191"/>
      <c r="Q271" s="191"/>
      <c r="R271" s="191"/>
      <c r="S271" s="191"/>
      <c r="T271" s="191"/>
      <c r="U271" s="191"/>
      <c r="V271" s="191"/>
      <c r="W271" s="191"/>
      <c r="X271" s="191"/>
      <c r="Y271" s="191"/>
      <c r="Z271" s="191"/>
      <c r="AA271" s="191"/>
      <c r="AB271" s="191"/>
      <c r="AC271" s="191"/>
      <c r="AD271" s="191"/>
      <c r="AE271" s="191"/>
      <c r="AF271" s="191"/>
      <c r="AG271" s="191"/>
      <c r="AH271" s="191"/>
      <c r="AI271" s="191"/>
      <c r="AJ271" s="191"/>
      <c r="AK271" s="191"/>
      <c r="AL271" s="191"/>
      <c r="AM271" s="191"/>
      <c r="AN271" s="191"/>
      <c r="AO271" s="191"/>
      <c r="AP271" s="191"/>
      <c r="AQ271" s="191"/>
      <c r="AR271" s="191"/>
      <c r="AS271" s="191"/>
      <c r="AT271" s="191"/>
      <c r="AU271" s="191"/>
      <c r="AV271" s="191"/>
      <c r="AW271" s="191"/>
      <c r="AX271" s="191"/>
      <c r="AY271" s="191"/>
      <c r="AZ271" s="191"/>
      <c r="BA271" s="191"/>
      <c r="BB271" s="191"/>
      <c r="BC271" s="191"/>
      <c r="BD271" s="191"/>
      <c r="BE271" s="191"/>
      <c r="BF271" s="191"/>
      <c r="BG271" s="191"/>
      <c r="BH271" s="191"/>
      <c r="BI271" s="191"/>
      <c r="BJ271" s="191"/>
      <c r="BK271" s="191"/>
      <c r="BL271" s="191"/>
    </row>
    <row r="272" spans="1:64" x14ac:dyDescent="0.2">
      <c r="A272" s="191"/>
      <c r="B272" s="191"/>
      <c r="C272" s="191"/>
      <c r="D272" s="191"/>
      <c r="E272" s="191"/>
      <c r="F272" s="191"/>
      <c r="G272" s="191"/>
      <c r="H272" s="191"/>
      <c r="I272" s="191"/>
      <c r="J272" s="191"/>
      <c r="K272" s="191"/>
      <c r="L272" s="191"/>
      <c r="M272" s="191"/>
      <c r="N272" s="191"/>
      <c r="O272" s="191"/>
      <c r="P272" s="191"/>
      <c r="Q272" s="191"/>
      <c r="R272" s="191"/>
      <c r="S272" s="191"/>
      <c r="T272" s="191"/>
      <c r="U272" s="191"/>
      <c r="V272" s="191"/>
      <c r="W272" s="191"/>
      <c r="X272" s="191"/>
      <c r="Y272" s="191"/>
      <c r="Z272" s="191"/>
      <c r="AA272" s="191"/>
      <c r="AB272" s="191"/>
      <c r="AC272" s="191"/>
      <c r="AD272" s="191"/>
      <c r="AE272" s="191"/>
      <c r="AF272" s="191"/>
      <c r="AG272" s="191"/>
      <c r="AH272" s="191"/>
      <c r="AI272" s="191"/>
      <c r="AJ272" s="191"/>
      <c r="AK272" s="191"/>
      <c r="AL272" s="191"/>
      <c r="AM272" s="191"/>
      <c r="AN272" s="191"/>
      <c r="AO272" s="191"/>
      <c r="AP272" s="191"/>
      <c r="AQ272" s="191"/>
      <c r="AR272" s="191"/>
      <c r="AS272" s="191"/>
      <c r="AT272" s="191"/>
      <c r="AU272" s="191"/>
      <c r="AV272" s="191"/>
      <c r="AW272" s="191"/>
      <c r="AX272" s="191"/>
      <c r="AY272" s="191"/>
      <c r="AZ272" s="191"/>
      <c r="BA272" s="191"/>
      <c r="BB272" s="191"/>
      <c r="BC272" s="191"/>
      <c r="BD272" s="191"/>
      <c r="BE272" s="191"/>
      <c r="BF272" s="191"/>
      <c r="BG272" s="191"/>
      <c r="BH272" s="191"/>
      <c r="BI272" s="191"/>
      <c r="BJ272" s="191"/>
      <c r="BK272" s="191"/>
      <c r="BL272" s="191"/>
    </row>
    <row r="273" spans="1:64" x14ac:dyDescent="0.2">
      <c r="A273" s="191"/>
      <c r="B273" s="191"/>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191"/>
      <c r="AG273" s="191"/>
      <c r="AH273" s="191"/>
      <c r="AI273" s="191"/>
      <c r="AJ273" s="191"/>
      <c r="AK273" s="191"/>
      <c r="AL273" s="191"/>
      <c r="AM273" s="191"/>
      <c r="AN273" s="191"/>
      <c r="AO273" s="191"/>
      <c r="AP273" s="191"/>
      <c r="AQ273" s="191"/>
      <c r="AR273" s="191"/>
      <c r="AS273" s="191"/>
      <c r="AT273" s="191"/>
      <c r="AU273" s="191"/>
      <c r="AV273" s="191"/>
      <c r="AW273" s="191"/>
      <c r="AX273" s="191"/>
      <c r="AY273" s="191"/>
      <c r="AZ273" s="191"/>
      <c r="BA273" s="191"/>
      <c r="BB273" s="191"/>
      <c r="BC273" s="191"/>
      <c r="BD273" s="191"/>
      <c r="BE273" s="191"/>
      <c r="BF273" s="191"/>
      <c r="BG273" s="191"/>
      <c r="BH273" s="191"/>
      <c r="BI273" s="191"/>
      <c r="BJ273" s="191"/>
      <c r="BK273" s="191"/>
      <c r="BL273" s="191"/>
    </row>
    <row r="274" spans="1:64" x14ac:dyDescent="0.2">
      <c r="A274" s="191"/>
      <c r="B274" s="191"/>
      <c r="C274" s="191"/>
      <c r="D274" s="191"/>
      <c r="E274" s="191"/>
      <c r="F274" s="191"/>
      <c r="G274" s="191"/>
      <c r="H274" s="191"/>
      <c r="I274" s="191"/>
      <c r="J274" s="191"/>
      <c r="K274" s="191"/>
      <c r="L274" s="191"/>
      <c r="M274" s="191"/>
      <c r="N274" s="191"/>
      <c r="O274" s="191"/>
      <c r="P274" s="191"/>
      <c r="Q274" s="191"/>
      <c r="R274" s="191"/>
      <c r="S274" s="191"/>
      <c r="T274" s="191"/>
      <c r="U274" s="191"/>
      <c r="V274" s="191"/>
      <c r="W274" s="191"/>
      <c r="X274" s="191"/>
      <c r="Y274" s="191"/>
      <c r="Z274" s="191"/>
      <c r="AA274" s="191"/>
      <c r="AB274" s="191"/>
      <c r="AC274" s="191"/>
      <c r="AD274" s="191"/>
      <c r="AE274" s="191"/>
      <c r="AF274" s="191"/>
      <c r="AG274" s="191"/>
      <c r="AH274" s="191"/>
      <c r="AI274" s="191"/>
      <c r="AJ274" s="191"/>
      <c r="AK274" s="191"/>
      <c r="AL274" s="191"/>
      <c r="AM274" s="191"/>
      <c r="AN274" s="191"/>
      <c r="AO274" s="191"/>
      <c r="AP274" s="191"/>
      <c r="AQ274" s="191"/>
      <c r="AR274" s="191"/>
      <c r="AS274" s="191"/>
      <c r="AT274" s="191"/>
      <c r="AU274" s="191"/>
      <c r="AV274" s="191"/>
      <c r="AW274" s="191"/>
      <c r="AX274" s="191"/>
      <c r="AY274" s="191"/>
      <c r="AZ274" s="191"/>
      <c r="BA274" s="191"/>
      <c r="BB274" s="191"/>
      <c r="BC274" s="191"/>
      <c r="BD274" s="191"/>
      <c r="BE274" s="191"/>
      <c r="BF274" s="191"/>
      <c r="BG274" s="191"/>
      <c r="BH274" s="191"/>
      <c r="BI274" s="191"/>
      <c r="BJ274" s="191"/>
      <c r="BK274" s="191"/>
      <c r="BL274" s="191"/>
    </row>
    <row r="275" spans="1:64" x14ac:dyDescent="0.2">
      <c r="A275" s="191"/>
      <c r="B275" s="191"/>
      <c r="C275" s="191"/>
      <c r="D275" s="191"/>
      <c r="E275" s="191"/>
      <c r="F275" s="191"/>
      <c r="G275" s="191"/>
      <c r="H275" s="191"/>
      <c r="I275" s="191"/>
      <c r="J275" s="191"/>
      <c r="K275" s="191"/>
      <c r="L275" s="191"/>
      <c r="M275" s="191"/>
      <c r="N275" s="191"/>
      <c r="O275" s="191"/>
      <c r="P275" s="191"/>
      <c r="Q275" s="191"/>
      <c r="R275" s="191"/>
      <c r="S275" s="191"/>
      <c r="T275" s="191"/>
      <c r="U275" s="191"/>
      <c r="V275" s="191"/>
      <c r="W275" s="191"/>
      <c r="X275" s="191"/>
      <c r="Y275" s="191"/>
      <c r="Z275" s="191"/>
      <c r="AA275" s="191"/>
      <c r="AB275" s="191"/>
      <c r="AC275" s="191"/>
      <c r="AD275" s="191"/>
      <c r="AE275" s="191"/>
      <c r="AF275" s="191"/>
      <c r="AG275" s="191"/>
      <c r="AH275" s="191"/>
      <c r="AI275" s="191"/>
      <c r="AJ275" s="191"/>
      <c r="AK275" s="191"/>
      <c r="AL275" s="191"/>
      <c r="AM275" s="191"/>
      <c r="AN275" s="191"/>
      <c r="AO275" s="191"/>
      <c r="AP275" s="191"/>
      <c r="AQ275" s="191"/>
      <c r="AR275" s="191"/>
      <c r="AS275" s="191"/>
      <c r="AT275" s="191"/>
      <c r="AU275" s="191"/>
      <c r="AV275" s="191"/>
      <c r="AW275" s="191"/>
      <c r="AX275" s="191"/>
      <c r="AY275" s="191"/>
      <c r="AZ275" s="191"/>
      <c r="BA275" s="191"/>
      <c r="BB275" s="191"/>
      <c r="BC275" s="191"/>
      <c r="BD275" s="191"/>
      <c r="BE275" s="191"/>
      <c r="BF275" s="191"/>
      <c r="BG275" s="191"/>
      <c r="BH275" s="191"/>
      <c r="BI275" s="191"/>
      <c r="BJ275" s="191"/>
      <c r="BK275" s="191"/>
      <c r="BL275" s="191"/>
    </row>
    <row r="276" spans="1:64" x14ac:dyDescent="0.2">
      <c r="A276" s="191"/>
      <c r="B276" s="191"/>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191"/>
      <c r="AG276" s="191"/>
      <c r="AH276" s="191"/>
      <c r="AI276" s="191"/>
      <c r="AJ276" s="191"/>
      <c r="AK276" s="191"/>
      <c r="AL276" s="191"/>
      <c r="AM276" s="191"/>
      <c r="AN276" s="191"/>
      <c r="AO276" s="191"/>
      <c r="AP276" s="191"/>
      <c r="AQ276" s="191"/>
      <c r="AR276" s="191"/>
      <c r="AS276" s="191"/>
      <c r="AT276" s="191"/>
      <c r="AU276" s="191"/>
      <c r="AV276" s="191"/>
      <c r="AW276" s="191"/>
      <c r="AX276" s="191"/>
      <c r="AY276" s="191"/>
      <c r="AZ276" s="191"/>
      <c r="BA276" s="191"/>
      <c r="BB276" s="191"/>
      <c r="BC276" s="191"/>
      <c r="BD276" s="191"/>
      <c r="BE276" s="191"/>
      <c r="BF276" s="191"/>
      <c r="BG276" s="191"/>
      <c r="BH276" s="191"/>
      <c r="BI276" s="191"/>
      <c r="BJ276" s="191"/>
      <c r="BK276" s="191"/>
      <c r="BL276" s="191"/>
    </row>
    <row r="277" spans="1:64" x14ac:dyDescent="0.2">
      <c r="A277" s="191"/>
      <c r="B277" s="191"/>
      <c r="C277" s="191"/>
      <c r="D277" s="191"/>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c r="AA277" s="191"/>
      <c r="AB277" s="191"/>
      <c r="AC277" s="191"/>
      <c r="AD277" s="191"/>
      <c r="AE277" s="191"/>
      <c r="AF277" s="191"/>
      <c r="AG277" s="191"/>
      <c r="AH277" s="191"/>
      <c r="AI277" s="191"/>
      <c r="AJ277" s="191"/>
      <c r="AK277" s="191"/>
      <c r="AL277" s="191"/>
      <c r="AM277" s="191"/>
      <c r="AN277" s="191"/>
      <c r="AO277" s="191"/>
      <c r="AP277" s="191"/>
      <c r="AQ277" s="191"/>
      <c r="AR277" s="191"/>
      <c r="AS277" s="191"/>
      <c r="AT277" s="191"/>
      <c r="AU277" s="191"/>
      <c r="AV277" s="191"/>
      <c r="AW277" s="191"/>
      <c r="AX277" s="191"/>
      <c r="AY277" s="191"/>
      <c r="AZ277" s="191"/>
      <c r="BA277" s="191"/>
      <c r="BB277" s="191"/>
      <c r="BC277" s="191"/>
      <c r="BD277" s="191"/>
      <c r="BE277" s="191"/>
      <c r="BF277" s="191"/>
      <c r="BG277" s="191"/>
      <c r="BH277" s="191"/>
      <c r="BI277" s="191"/>
      <c r="BJ277" s="191"/>
      <c r="BK277" s="191"/>
      <c r="BL277" s="191"/>
    </row>
    <row r="278" spans="1:64" x14ac:dyDescent="0.2">
      <c r="A278" s="191"/>
      <c r="B278" s="191"/>
      <c r="C278" s="191"/>
      <c r="D278" s="191"/>
      <c r="E278" s="191"/>
      <c r="F278" s="191"/>
      <c r="G278" s="191"/>
      <c r="H278" s="191"/>
      <c r="I278" s="191"/>
      <c r="J278" s="191"/>
      <c r="K278" s="191"/>
      <c r="L278" s="191"/>
      <c r="M278" s="191"/>
      <c r="N278" s="191"/>
      <c r="O278" s="191"/>
      <c r="P278" s="191"/>
      <c r="Q278" s="191"/>
      <c r="R278" s="191"/>
      <c r="S278" s="191"/>
      <c r="T278" s="191"/>
      <c r="U278" s="191"/>
      <c r="V278" s="191"/>
      <c r="W278" s="191"/>
      <c r="X278" s="191"/>
      <c r="Y278" s="191"/>
      <c r="Z278" s="191"/>
      <c r="AA278" s="191"/>
      <c r="AB278" s="191"/>
      <c r="AC278" s="191"/>
      <c r="AD278" s="191"/>
      <c r="AE278" s="191"/>
      <c r="AF278" s="191"/>
      <c r="AG278" s="191"/>
      <c r="AH278" s="191"/>
      <c r="AI278" s="191"/>
      <c r="AJ278" s="191"/>
      <c r="AK278" s="191"/>
      <c r="AL278" s="191"/>
      <c r="AM278" s="191"/>
      <c r="AN278" s="191"/>
      <c r="AO278" s="191"/>
      <c r="AP278" s="191"/>
      <c r="AQ278" s="191"/>
      <c r="AR278" s="191"/>
      <c r="AS278" s="191"/>
      <c r="AT278" s="191"/>
      <c r="AU278" s="191"/>
      <c r="AV278" s="191"/>
      <c r="AW278" s="191"/>
      <c r="AX278" s="191"/>
      <c r="AY278" s="191"/>
      <c r="AZ278" s="191"/>
      <c r="BA278" s="191"/>
      <c r="BB278" s="191"/>
      <c r="BC278" s="191"/>
      <c r="BD278" s="191"/>
      <c r="BE278" s="191"/>
      <c r="BF278" s="191"/>
      <c r="BG278" s="191"/>
      <c r="BH278" s="191"/>
      <c r="BI278" s="191"/>
      <c r="BJ278" s="191"/>
      <c r="BK278" s="191"/>
      <c r="BL278" s="191"/>
    </row>
    <row r="279" spans="1:64" x14ac:dyDescent="0.2">
      <c r="A279" s="191"/>
      <c r="B279" s="191"/>
      <c r="C279" s="191"/>
      <c r="D279" s="191"/>
      <c r="E279" s="191"/>
      <c r="F279" s="191"/>
      <c r="G279" s="191"/>
      <c r="H279" s="191"/>
      <c r="I279" s="191"/>
      <c r="J279" s="191"/>
      <c r="K279" s="191"/>
      <c r="L279" s="191"/>
      <c r="M279" s="191"/>
      <c r="N279" s="191"/>
      <c r="O279" s="191"/>
      <c r="P279" s="191"/>
      <c r="Q279" s="191"/>
      <c r="R279" s="191"/>
      <c r="S279" s="191"/>
      <c r="T279" s="191"/>
      <c r="U279" s="191"/>
      <c r="V279" s="191"/>
      <c r="W279" s="191"/>
      <c r="X279" s="191"/>
      <c r="Y279" s="191"/>
      <c r="Z279" s="191"/>
      <c r="AA279" s="191"/>
      <c r="AB279" s="191"/>
      <c r="AC279" s="191"/>
      <c r="AD279" s="191"/>
      <c r="AE279" s="191"/>
      <c r="AF279" s="191"/>
      <c r="AG279" s="191"/>
      <c r="AH279" s="191"/>
      <c r="AI279" s="191"/>
      <c r="AJ279" s="191"/>
      <c r="AK279" s="191"/>
      <c r="AL279" s="191"/>
      <c r="AM279" s="191"/>
      <c r="AN279" s="191"/>
      <c r="AO279" s="191"/>
      <c r="AP279" s="191"/>
      <c r="AQ279" s="191"/>
      <c r="AR279" s="191"/>
      <c r="AS279" s="191"/>
      <c r="AT279" s="191"/>
      <c r="AU279" s="191"/>
      <c r="AV279" s="191"/>
      <c r="AW279" s="191"/>
      <c r="AX279" s="191"/>
      <c r="AY279" s="191"/>
      <c r="AZ279" s="191"/>
      <c r="BA279" s="191"/>
      <c r="BB279" s="191"/>
      <c r="BC279" s="191"/>
      <c r="BD279" s="191"/>
      <c r="BE279" s="191"/>
      <c r="BF279" s="191"/>
      <c r="BG279" s="191"/>
      <c r="BH279" s="191"/>
      <c r="BI279" s="191"/>
      <c r="BJ279" s="191"/>
      <c r="BK279" s="191"/>
      <c r="BL279" s="191"/>
    </row>
    <row r="280" spans="1:64" x14ac:dyDescent="0.2">
      <c r="A280" s="191"/>
      <c r="B280" s="191"/>
      <c r="C280" s="191"/>
      <c r="D280" s="191"/>
      <c r="E280" s="191"/>
      <c r="F280" s="191"/>
      <c r="G280" s="191"/>
      <c r="H280" s="191"/>
      <c r="I280" s="191"/>
      <c r="J280" s="191"/>
      <c r="K280" s="191"/>
      <c r="L280" s="191"/>
      <c r="M280" s="191"/>
      <c r="N280" s="191"/>
      <c r="O280" s="191"/>
      <c r="P280" s="191"/>
      <c r="Q280" s="191"/>
      <c r="R280" s="191"/>
      <c r="S280" s="191"/>
      <c r="T280" s="191"/>
      <c r="U280" s="191"/>
      <c r="V280" s="191"/>
      <c r="W280" s="191"/>
      <c r="X280" s="191"/>
      <c r="Y280" s="191"/>
      <c r="Z280" s="191"/>
      <c r="AA280" s="191"/>
      <c r="AB280" s="191"/>
      <c r="AC280" s="191"/>
      <c r="AD280" s="191"/>
      <c r="AE280" s="191"/>
      <c r="AF280" s="191"/>
      <c r="AG280" s="191"/>
      <c r="AH280" s="191"/>
      <c r="AI280" s="191"/>
      <c r="AJ280" s="191"/>
      <c r="AK280" s="191"/>
      <c r="AL280" s="191"/>
      <c r="AM280" s="191"/>
      <c r="AN280" s="191"/>
      <c r="AO280" s="191"/>
      <c r="AP280" s="191"/>
      <c r="AQ280" s="191"/>
      <c r="AR280" s="191"/>
      <c r="AS280" s="191"/>
      <c r="AT280" s="191"/>
      <c r="AU280" s="191"/>
      <c r="AV280" s="191"/>
      <c r="AW280" s="191"/>
      <c r="AX280" s="191"/>
      <c r="AY280" s="191"/>
      <c r="AZ280" s="191"/>
      <c r="BA280" s="191"/>
      <c r="BB280" s="191"/>
      <c r="BC280" s="191"/>
      <c r="BD280" s="191"/>
      <c r="BE280" s="191"/>
      <c r="BF280" s="191"/>
      <c r="BG280" s="191"/>
      <c r="BH280" s="191"/>
      <c r="BI280" s="191"/>
      <c r="BJ280" s="191"/>
      <c r="BK280" s="191"/>
      <c r="BL280" s="191"/>
    </row>
    <row r="281" spans="1:64" x14ac:dyDescent="0.2">
      <c r="A281" s="191"/>
      <c r="B281" s="191"/>
      <c r="C281" s="191"/>
      <c r="D281" s="191"/>
      <c r="E281" s="191"/>
      <c r="F281" s="191"/>
      <c r="G281" s="191"/>
      <c r="H281" s="191"/>
      <c r="I281" s="191"/>
      <c r="J281" s="191"/>
      <c r="K281" s="191"/>
      <c r="L281" s="191"/>
      <c r="M281" s="191"/>
      <c r="N281" s="191"/>
      <c r="O281" s="191"/>
      <c r="P281" s="191"/>
      <c r="Q281" s="191"/>
      <c r="R281" s="191"/>
      <c r="S281" s="191"/>
      <c r="T281" s="191"/>
      <c r="U281" s="191"/>
      <c r="V281" s="191"/>
      <c r="W281" s="191"/>
      <c r="X281" s="191"/>
      <c r="Y281" s="191"/>
      <c r="Z281" s="191"/>
      <c r="AA281" s="191"/>
      <c r="AB281" s="191"/>
      <c r="AC281" s="191"/>
      <c r="AD281" s="191"/>
      <c r="AE281" s="191"/>
      <c r="AF281" s="191"/>
      <c r="AG281" s="191"/>
      <c r="AH281" s="191"/>
      <c r="AI281" s="191"/>
      <c r="AJ281" s="191"/>
      <c r="AK281" s="191"/>
      <c r="AL281" s="191"/>
      <c r="AM281" s="191"/>
      <c r="AN281" s="191"/>
      <c r="AO281" s="191"/>
      <c r="AP281" s="191"/>
      <c r="AQ281" s="191"/>
      <c r="AR281" s="191"/>
      <c r="AS281" s="191"/>
      <c r="AT281" s="191"/>
      <c r="AU281" s="191"/>
      <c r="AV281" s="191"/>
      <c r="AW281" s="191"/>
      <c r="AX281" s="191"/>
      <c r="AY281" s="191"/>
      <c r="AZ281" s="191"/>
      <c r="BA281" s="191"/>
      <c r="BB281" s="191"/>
      <c r="BC281" s="191"/>
      <c r="BD281" s="191"/>
      <c r="BE281" s="191"/>
      <c r="BF281" s="191"/>
      <c r="BG281" s="191"/>
      <c r="BH281" s="191"/>
      <c r="BI281" s="191"/>
      <c r="BJ281" s="191"/>
      <c r="BK281" s="191"/>
      <c r="BL281" s="191"/>
    </row>
    <row r="282" spans="1:64" x14ac:dyDescent="0.2">
      <c r="A282" s="191"/>
      <c r="B282" s="191"/>
      <c r="C282" s="191"/>
      <c r="D282" s="191"/>
      <c r="E282" s="191"/>
      <c r="F282" s="191"/>
      <c r="G282" s="191"/>
      <c r="H282" s="191"/>
      <c r="I282" s="191"/>
      <c r="J282" s="191"/>
      <c r="K282" s="191"/>
      <c r="L282" s="191"/>
      <c r="M282" s="191"/>
      <c r="N282" s="191"/>
      <c r="O282" s="191"/>
      <c r="P282" s="191"/>
      <c r="Q282" s="191"/>
      <c r="R282" s="191"/>
      <c r="S282" s="191"/>
      <c r="T282" s="191"/>
      <c r="U282" s="191"/>
      <c r="V282" s="191"/>
      <c r="W282" s="191"/>
      <c r="X282" s="191"/>
      <c r="Y282" s="191"/>
      <c r="Z282" s="191"/>
      <c r="AA282" s="191"/>
      <c r="AB282" s="191"/>
      <c r="AC282" s="191"/>
      <c r="AD282" s="191"/>
      <c r="AE282" s="191"/>
      <c r="AF282" s="191"/>
      <c r="AG282" s="191"/>
      <c r="AH282" s="191"/>
      <c r="AI282" s="191"/>
      <c r="AJ282" s="191"/>
      <c r="AK282" s="191"/>
      <c r="AL282" s="191"/>
      <c r="AM282" s="191"/>
      <c r="AN282" s="191"/>
      <c r="AO282" s="191"/>
      <c r="AP282" s="191"/>
      <c r="AQ282" s="191"/>
      <c r="AR282" s="191"/>
      <c r="AS282" s="191"/>
      <c r="AT282" s="191"/>
      <c r="AU282" s="191"/>
      <c r="AV282" s="191"/>
      <c r="AW282" s="191"/>
      <c r="AX282" s="191"/>
      <c r="AY282" s="191"/>
      <c r="AZ282" s="191"/>
      <c r="BA282" s="191"/>
      <c r="BB282" s="191"/>
      <c r="BC282" s="191"/>
      <c r="BD282" s="191"/>
      <c r="BE282" s="191"/>
      <c r="BF282" s="191"/>
      <c r="BG282" s="191"/>
      <c r="BH282" s="191"/>
      <c r="BI282" s="191"/>
      <c r="BJ282" s="191"/>
      <c r="BK282" s="191"/>
      <c r="BL282" s="191"/>
    </row>
    <row r="283" spans="1:64" x14ac:dyDescent="0.2">
      <c r="A283" s="191"/>
      <c r="B283" s="191"/>
      <c r="C283" s="191"/>
      <c r="D283" s="191"/>
      <c r="E283" s="191"/>
      <c r="F283" s="191"/>
      <c r="G283" s="191"/>
      <c r="H283" s="191"/>
      <c r="I283" s="191"/>
      <c r="J283" s="191"/>
      <c r="K283" s="191"/>
      <c r="L283" s="191"/>
      <c r="M283" s="191"/>
      <c r="N283" s="191"/>
      <c r="O283" s="191"/>
      <c r="P283" s="191"/>
      <c r="Q283" s="191"/>
      <c r="R283" s="191"/>
      <c r="S283" s="191"/>
      <c r="T283" s="191"/>
      <c r="U283" s="191"/>
      <c r="V283" s="191"/>
      <c r="W283" s="191"/>
      <c r="X283" s="191"/>
      <c r="Y283" s="191"/>
      <c r="Z283" s="191"/>
      <c r="AA283" s="191"/>
      <c r="AB283" s="191"/>
      <c r="AC283" s="191"/>
      <c r="AD283" s="191"/>
      <c r="AE283" s="191"/>
      <c r="AF283" s="191"/>
      <c r="AG283" s="191"/>
      <c r="AH283" s="191"/>
      <c r="AI283" s="191"/>
      <c r="AJ283" s="191"/>
      <c r="AK283" s="191"/>
      <c r="AL283" s="191"/>
      <c r="AM283" s="191"/>
      <c r="AN283" s="191"/>
      <c r="AO283" s="191"/>
      <c r="AP283" s="191"/>
      <c r="AQ283" s="191"/>
      <c r="AR283" s="191"/>
      <c r="AS283" s="191"/>
      <c r="AT283" s="191"/>
      <c r="AU283" s="191"/>
      <c r="AV283" s="191"/>
      <c r="AW283" s="191"/>
      <c r="AX283" s="191"/>
      <c r="AY283" s="191"/>
      <c r="AZ283" s="191"/>
      <c r="BA283" s="191"/>
      <c r="BB283" s="191"/>
      <c r="BC283" s="191"/>
      <c r="BD283" s="191"/>
      <c r="BE283" s="191"/>
      <c r="BF283" s="191"/>
      <c r="BG283" s="191"/>
      <c r="BH283" s="191"/>
      <c r="BI283" s="191"/>
      <c r="BJ283" s="191"/>
      <c r="BK283" s="191"/>
      <c r="BL283" s="191"/>
    </row>
    <row r="284" spans="1:64" x14ac:dyDescent="0.2">
      <c r="A284" s="191"/>
      <c r="B284" s="191"/>
      <c r="C284" s="191"/>
      <c r="D284" s="191"/>
      <c r="E284" s="191"/>
      <c r="F284" s="191"/>
      <c r="G284" s="191"/>
      <c r="H284" s="191"/>
      <c r="I284" s="191"/>
      <c r="J284" s="191"/>
      <c r="K284" s="191"/>
      <c r="L284" s="191"/>
      <c r="M284" s="191"/>
      <c r="N284" s="191"/>
      <c r="O284" s="191"/>
      <c r="P284" s="191"/>
      <c r="Q284" s="191"/>
      <c r="R284" s="191"/>
      <c r="S284" s="191"/>
      <c r="T284" s="191"/>
      <c r="U284" s="191"/>
      <c r="V284" s="191"/>
      <c r="W284" s="191"/>
      <c r="X284" s="191"/>
      <c r="Y284" s="191"/>
      <c r="Z284" s="191"/>
      <c r="AA284" s="191"/>
      <c r="AB284" s="191"/>
      <c r="AC284" s="191"/>
      <c r="AD284" s="191"/>
      <c r="AE284" s="191"/>
      <c r="AF284" s="191"/>
      <c r="AG284" s="191"/>
      <c r="AH284" s="191"/>
      <c r="AI284" s="191"/>
      <c r="AJ284" s="191"/>
      <c r="AK284" s="191"/>
      <c r="AL284" s="191"/>
      <c r="AM284" s="191"/>
      <c r="AN284" s="191"/>
      <c r="AO284" s="191"/>
      <c r="AP284" s="191"/>
      <c r="AQ284" s="191"/>
      <c r="AR284" s="191"/>
      <c r="AS284" s="191"/>
      <c r="AT284" s="191"/>
      <c r="AU284" s="191"/>
      <c r="AV284" s="191"/>
      <c r="AW284" s="191"/>
      <c r="AX284" s="191"/>
      <c r="AY284" s="191"/>
      <c r="AZ284" s="191"/>
      <c r="BA284" s="191"/>
      <c r="BB284" s="191"/>
      <c r="BC284" s="191"/>
      <c r="BD284" s="191"/>
      <c r="BE284" s="191"/>
      <c r="BF284" s="191"/>
      <c r="BG284" s="191"/>
      <c r="BH284" s="191"/>
      <c r="BI284" s="191"/>
      <c r="BJ284" s="191"/>
      <c r="BK284" s="191"/>
      <c r="BL284" s="191"/>
    </row>
    <row r="285" spans="1:64" x14ac:dyDescent="0.2">
      <c r="A285" s="191"/>
      <c r="B285" s="191"/>
      <c r="C285" s="191"/>
      <c r="D285" s="191"/>
      <c r="E285" s="191"/>
      <c r="F285" s="191"/>
      <c r="G285" s="191"/>
      <c r="H285" s="191"/>
      <c r="I285" s="191"/>
      <c r="J285" s="191"/>
      <c r="K285" s="191"/>
      <c r="L285" s="191"/>
      <c r="M285" s="191"/>
      <c r="N285" s="191"/>
      <c r="O285" s="191"/>
      <c r="P285" s="191"/>
      <c r="Q285" s="191"/>
      <c r="R285" s="191"/>
      <c r="S285" s="191"/>
      <c r="T285" s="191"/>
      <c r="U285" s="191"/>
      <c r="V285" s="191"/>
      <c r="W285" s="191"/>
      <c r="X285" s="191"/>
      <c r="Y285" s="191"/>
      <c r="Z285" s="191"/>
      <c r="AA285" s="191"/>
      <c r="AB285" s="191"/>
      <c r="AC285" s="191"/>
      <c r="AD285" s="191"/>
      <c r="AE285" s="191"/>
      <c r="AF285" s="191"/>
      <c r="AG285" s="191"/>
      <c r="AH285" s="191"/>
      <c r="AI285" s="191"/>
      <c r="AJ285" s="191"/>
      <c r="AK285" s="191"/>
      <c r="AL285" s="191"/>
      <c r="AM285" s="191"/>
      <c r="AN285" s="191"/>
      <c r="AO285" s="191"/>
      <c r="AP285" s="191"/>
      <c r="AQ285" s="191"/>
      <c r="AR285" s="191"/>
      <c r="AS285" s="191"/>
      <c r="AT285" s="191"/>
      <c r="AU285" s="191"/>
      <c r="AV285" s="191"/>
      <c r="AW285" s="191"/>
      <c r="AX285" s="191"/>
      <c r="AY285" s="191"/>
      <c r="AZ285" s="191"/>
      <c r="BA285" s="191"/>
      <c r="BB285" s="191"/>
      <c r="BC285" s="191"/>
      <c r="BD285" s="191"/>
      <c r="BE285" s="191"/>
      <c r="BF285" s="191"/>
      <c r="BG285" s="191"/>
      <c r="BH285" s="191"/>
      <c r="BI285" s="191"/>
      <c r="BJ285" s="191"/>
      <c r="BK285" s="191"/>
      <c r="BL285" s="191"/>
    </row>
    <row r="286" spans="1:64" x14ac:dyDescent="0.2">
      <c r="A286" s="191"/>
      <c r="B286" s="191"/>
      <c r="C286" s="191"/>
      <c r="D286" s="191"/>
      <c r="E286" s="191"/>
      <c r="F286" s="191"/>
      <c r="G286" s="191"/>
      <c r="H286" s="191"/>
      <c r="I286" s="191"/>
      <c r="J286" s="191"/>
      <c r="K286" s="191"/>
      <c r="L286" s="191"/>
      <c r="M286" s="191"/>
      <c r="N286" s="191"/>
      <c r="O286" s="191"/>
      <c r="P286" s="191"/>
      <c r="Q286" s="191"/>
      <c r="R286" s="191"/>
      <c r="S286" s="191"/>
      <c r="T286" s="191"/>
      <c r="U286" s="191"/>
      <c r="V286" s="191"/>
      <c r="W286" s="191"/>
      <c r="X286" s="191"/>
      <c r="Y286" s="191"/>
      <c r="Z286" s="191"/>
      <c r="AA286" s="191"/>
      <c r="AB286" s="191"/>
      <c r="AC286" s="191"/>
      <c r="AD286" s="191"/>
      <c r="AE286" s="191"/>
      <c r="AF286" s="191"/>
      <c r="AG286" s="191"/>
      <c r="AH286" s="191"/>
      <c r="AI286" s="191"/>
      <c r="AJ286" s="191"/>
      <c r="AK286" s="191"/>
      <c r="AL286" s="191"/>
      <c r="AM286" s="191"/>
      <c r="AN286" s="191"/>
      <c r="AO286" s="191"/>
      <c r="AP286" s="191"/>
      <c r="AQ286" s="191"/>
      <c r="AR286" s="191"/>
      <c r="AS286" s="191"/>
      <c r="AT286" s="191"/>
      <c r="AU286" s="191"/>
      <c r="AV286" s="191"/>
      <c r="AW286" s="191"/>
      <c r="AX286" s="191"/>
      <c r="AY286" s="191"/>
      <c r="AZ286" s="191"/>
      <c r="BA286" s="191"/>
      <c r="BB286" s="191"/>
      <c r="BC286" s="191"/>
      <c r="BD286" s="191"/>
      <c r="BE286" s="191"/>
      <c r="BF286" s="191"/>
      <c r="BG286" s="191"/>
      <c r="BH286" s="191"/>
      <c r="BI286" s="191"/>
      <c r="BJ286" s="191"/>
      <c r="BK286" s="191"/>
      <c r="BL286" s="191"/>
    </row>
    <row r="287" spans="1:64" x14ac:dyDescent="0.2">
      <c r="A287" s="191"/>
      <c r="B287" s="191"/>
      <c r="C287" s="191"/>
      <c r="D287" s="191"/>
      <c r="E287" s="191"/>
      <c r="F287" s="191"/>
      <c r="G287" s="191"/>
      <c r="H287" s="191"/>
      <c r="I287" s="191"/>
      <c r="J287" s="191"/>
      <c r="K287" s="191"/>
      <c r="L287" s="191"/>
      <c r="M287" s="191"/>
      <c r="N287" s="191"/>
      <c r="O287" s="191"/>
      <c r="P287" s="191"/>
      <c r="Q287" s="191"/>
      <c r="R287" s="191"/>
      <c r="S287" s="191"/>
      <c r="T287" s="191"/>
      <c r="U287" s="191"/>
      <c r="V287" s="191"/>
      <c r="W287" s="191"/>
      <c r="X287" s="191"/>
      <c r="Y287" s="191"/>
      <c r="Z287" s="191"/>
      <c r="AA287" s="191"/>
      <c r="AB287" s="191"/>
      <c r="AC287" s="191"/>
      <c r="AD287" s="191"/>
      <c r="AE287" s="191"/>
      <c r="AF287" s="191"/>
      <c r="AG287" s="191"/>
      <c r="AH287" s="191"/>
      <c r="AI287" s="191"/>
      <c r="AJ287" s="191"/>
      <c r="AK287" s="191"/>
      <c r="AL287" s="191"/>
      <c r="AM287" s="191"/>
      <c r="AN287" s="191"/>
      <c r="AO287" s="191"/>
      <c r="AP287" s="191"/>
      <c r="AQ287" s="191"/>
      <c r="AR287" s="191"/>
      <c r="AS287" s="191"/>
      <c r="AT287" s="191"/>
      <c r="AU287" s="191"/>
      <c r="AV287" s="191"/>
      <c r="AW287" s="191"/>
      <c r="AX287" s="191"/>
      <c r="AY287" s="191"/>
      <c r="AZ287" s="191"/>
      <c r="BA287" s="191"/>
      <c r="BB287" s="191"/>
      <c r="BC287" s="191"/>
      <c r="BD287" s="191"/>
      <c r="BE287" s="191"/>
      <c r="BF287" s="191"/>
      <c r="BG287" s="191"/>
      <c r="BH287" s="191"/>
      <c r="BI287" s="191"/>
      <c r="BJ287" s="191"/>
      <c r="BK287" s="191"/>
      <c r="BL287" s="191"/>
    </row>
    <row r="288" spans="1:64" x14ac:dyDescent="0.2">
      <c r="A288" s="191"/>
      <c r="B288" s="191"/>
      <c r="C288" s="191"/>
      <c r="D288" s="191"/>
      <c r="E288" s="191"/>
      <c r="F288" s="191"/>
      <c r="G288" s="191"/>
      <c r="H288" s="191"/>
      <c r="I288" s="191"/>
      <c r="J288" s="191"/>
      <c r="K288" s="191"/>
      <c r="L288" s="191"/>
      <c r="M288" s="191"/>
      <c r="N288" s="191"/>
      <c r="O288" s="191"/>
      <c r="P288" s="191"/>
      <c r="Q288" s="191"/>
      <c r="R288" s="191"/>
      <c r="S288" s="191"/>
      <c r="T288" s="191"/>
      <c r="U288" s="191"/>
      <c r="V288" s="191"/>
      <c r="W288" s="191"/>
      <c r="X288" s="191"/>
      <c r="Y288" s="191"/>
      <c r="Z288" s="191"/>
      <c r="AA288" s="191"/>
      <c r="AB288" s="191"/>
      <c r="AC288" s="191"/>
      <c r="AD288" s="191"/>
      <c r="AE288" s="191"/>
      <c r="AF288" s="191"/>
      <c r="AG288" s="191"/>
      <c r="AH288" s="191"/>
      <c r="AI288" s="191"/>
      <c r="AJ288" s="191"/>
      <c r="AK288" s="191"/>
      <c r="AL288" s="191"/>
      <c r="AM288" s="191"/>
      <c r="AN288" s="191"/>
      <c r="AO288" s="191"/>
      <c r="AP288" s="191"/>
      <c r="AQ288" s="191"/>
      <c r="AR288" s="191"/>
      <c r="AS288" s="191"/>
      <c r="AT288" s="191"/>
      <c r="AU288" s="191"/>
      <c r="AV288" s="191"/>
      <c r="AW288" s="191"/>
      <c r="AX288" s="191"/>
      <c r="AY288" s="191"/>
      <c r="AZ288" s="191"/>
      <c r="BA288" s="191"/>
      <c r="BB288" s="191"/>
      <c r="BC288" s="191"/>
      <c r="BD288" s="191"/>
      <c r="BE288" s="191"/>
      <c r="BF288" s="191"/>
      <c r="BG288" s="191"/>
      <c r="BH288" s="191"/>
      <c r="BI288" s="191"/>
      <c r="BJ288" s="191"/>
      <c r="BK288" s="191"/>
      <c r="BL288" s="191"/>
    </row>
    <row r="289" spans="1:64" x14ac:dyDescent="0.2">
      <c r="A289" s="191"/>
      <c r="B289" s="191"/>
      <c r="C289" s="191"/>
      <c r="D289" s="191"/>
      <c r="E289" s="191"/>
      <c r="F289" s="191"/>
      <c r="G289" s="191"/>
      <c r="H289" s="191"/>
      <c r="I289" s="191"/>
      <c r="J289" s="191"/>
      <c r="K289" s="191"/>
      <c r="L289" s="191"/>
      <c r="M289" s="191"/>
      <c r="N289" s="191"/>
      <c r="O289" s="191"/>
      <c r="P289" s="191"/>
      <c r="Q289" s="191"/>
      <c r="R289" s="191"/>
      <c r="S289" s="191"/>
      <c r="T289" s="191"/>
      <c r="U289" s="191"/>
      <c r="V289" s="191"/>
      <c r="W289" s="191"/>
      <c r="X289" s="191"/>
      <c r="Y289" s="191"/>
      <c r="Z289" s="191"/>
      <c r="AA289" s="191"/>
      <c r="AB289" s="191"/>
      <c r="AC289" s="191"/>
      <c r="AD289" s="191"/>
      <c r="AE289" s="191"/>
      <c r="AF289" s="191"/>
      <c r="AG289" s="191"/>
      <c r="AH289" s="191"/>
      <c r="AI289" s="191"/>
      <c r="AJ289" s="191"/>
      <c r="AK289" s="191"/>
      <c r="AL289" s="191"/>
      <c r="AM289" s="191"/>
      <c r="AN289" s="191"/>
      <c r="AO289" s="191"/>
      <c r="AP289" s="191"/>
      <c r="AQ289" s="191"/>
      <c r="AR289" s="191"/>
      <c r="AS289" s="191"/>
      <c r="AT289" s="191"/>
      <c r="AU289" s="191"/>
      <c r="AV289" s="191"/>
      <c r="AW289" s="191"/>
      <c r="AX289" s="191"/>
      <c r="AY289" s="191"/>
      <c r="AZ289" s="191"/>
      <c r="BA289" s="191"/>
      <c r="BB289" s="191"/>
      <c r="BC289" s="191"/>
      <c r="BD289" s="191"/>
      <c r="BE289" s="191"/>
      <c r="BF289" s="191"/>
      <c r="BG289" s="191"/>
      <c r="BH289" s="191"/>
      <c r="BI289" s="191"/>
      <c r="BJ289" s="191"/>
      <c r="BK289" s="191"/>
      <c r="BL289" s="191"/>
    </row>
    <row r="290" spans="1:64" x14ac:dyDescent="0.2">
      <c r="A290" s="191"/>
      <c r="B290" s="191"/>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191"/>
      <c r="AG290" s="191"/>
      <c r="AH290" s="191"/>
      <c r="AI290" s="191"/>
      <c r="AJ290" s="191"/>
      <c r="AK290" s="191"/>
      <c r="AL290" s="191"/>
      <c r="AM290" s="191"/>
      <c r="AN290" s="191"/>
      <c r="AO290" s="191"/>
      <c r="AP290" s="191"/>
      <c r="AQ290" s="191"/>
      <c r="AR290" s="191"/>
      <c r="AS290" s="191"/>
      <c r="AT290" s="191"/>
      <c r="AU290" s="191"/>
      <c r="AV290" s="191"/>
      <c r="AW290" s="191"/>
      <c r="AX290" s="191"/>
      <c r="AY290" s="191"/>
      <c r="AZ290" s="191"/>
      <c r="BA290" s="191"/>
      <c r="BB290" s="191"/>
      <c r="BC290" s="191"/>
      <c r="BD290" s="191"/>
      <c r="BE290" s="191"/>
      <c r="BF290" s="191"/>
      <c r="BG290" s="191"/>
      <c r="BH290" s="191"/>
      <c r="BI290" s="191"/>
      <c r="BJ290" s="191"/>
      <c r="BK290" s="191"/>
      <c r="BL290" s="191"/>
    </row>
    <row r="291" spans="1:64" x14ac:dyDescent="0.2">
      <c r="A291" s="191"/>
      <c r="B291" s="191"/>
      <c r="C291" s="191"/>
      <c r="D291" s="191"/>
      <c r="E291" s="191"/>
      <c r="F291" s="191"/>
      <c r="G291" s="191"/>
      <c r="H291" s="191"/>
      <c r="I291" s="191"/>
      <c r="J291" s="191"/>
      <c r="K291" s="191"/>
      <c r="L291" s="191"/>
      <c r="M291" s="191"/>
      <c r="N291" s="191"/>
      <c r="O291" s="191"/>
      <c r="P291" s="191"/>
      <c r="Q291" s="191"/>
      <c r="R291" s="191"/>
      <c r="S291" s="191"/>
      <c r="T291" s="191"/>
      <c r="U291" s="191"/>
      <c r="V291" s="191"/>
      <c r="W291" s="191"/>
      <c r="X291" s="191"/>
      <c r="Y291" s="191"/>
      <c r="Z291" s="191"/>
      <c r="AA291" s="191"/>
      <c r="AB291" s="191"/>
      <c r="AC291" s="191"/>
      <c r="AD291" s="191"/>
      <c r="AE291" s="191"/>
      <c r="AF291" s="191"/>
      <c r="AG291" s="191"/>
      <c r="AH291" s="191"/>
      <c r="AI291" s="191"/>
      <c r="AJ291" s="191"/>
      <c r="AK291" s="191"/>
      <c r="AL291" s="191"/>
      <c r="AM291" s="191"/>
      <c r="AN291" s="191"/>
      <c r="AO291" s="191"/>
      <c r="AP291" s="191"/>
      <c r="AQ291" s="191"/>
      <c r="AR291" s="191"/>
      <c r="AS291" s="191"/>
      <c r="AT291" s="191"/>
      <c r="AU291" s="191"/>
      <c r="AV291" s="191"/>
      <c r="AW291" s="191"/>
      <c r="AX291" s="191"/>
      <c r="AY291" s="191"/>
      <c r="AZ291" s="191"/>
      <c r="BA291" s="191"/>
      <c r="BB291" s="191"/>
      <c r="BC291" s="191"/>
      <c r="BD291" s="191"/>
      <c r="BE291" s="191"/>
      <c r="BF291" s="191"/>
      <c r="BG291" s="191"/>
      <c r="BH291" s="191"/>
      <c r="BI291" s="191"/>
      <c r="BJ291" s="191"/>
      <c r="BK291" s="191"/>
      <c r="BL291" s="191"/>
    </row>
    <row r="292" spans="1:64" x14ac:dyDescent="0.2">
      <c r="A292" s="191"/>
      <c r="B292" s="191"/>
      <c r="C292" s="191"/>
      <c r="D292" s="191"/>
      <c r="E292" s="191"/>
      <c r="F292" s="191"/>
      <c r="G292" s="191"/>
      <c r="H292" s="191"/>
      <c r="I292" s="191"/>
      <c r="J292" s="191"/>
      <c r="K292" s="191"/>
      <c r="L292" s="191"/>
      <c r="M292" s="191"/>
      <c r="N292" s="191"/>
      <c r="O292" s="191"/>
      <c r="P292" s="191"/>
      <c r="Q292" s="191"/>
      <c r="R292" s="191"/>
      <c r="S292" s="191"/>
      <c r="T292" s="191"/>
      <c r="U292" s="191"/>
      <c r="V292" s="191"/>
      <c r="W292" s="191"/>
      <c r="X292" s="191"/>
      <c r="Y292" s="191"/>
      <c r="Z292" s="191"/>
      <c r="AA292" s="191"/>
      <c r="AB292" s="191"/>
      <c r="AC292" s="191"/>
      <c r="AD292" s="191"/>
      <c r="AE292" s="191"/>
      <c r="AF292" s="191"/>
      <c r="AG292" s="191"/>
      <c r="AH292" s="191"/>
      <c r="AI292" s="191"/>
      <c r="AJ292" s="191"/>
      <c r="AK292" s="191"/>
      <c r="AL292" s="191"/>
      <c r="AM292" s="191"/>
      <c r="AN292" s="191"/>
      <c r="AO292" s="191"/>
      <c r="AP292" s="191"/>
      <c r="AQ292" s="191"/>
      <c r="AR292" s="191"/>
      <c r="AS292" s="191"/>
      <c r="AT292" s="191"/>
      <c r="AU292" s="191"/>
      <c r="AV292" s="191"/>
      <c r="AW292" s="191"/>
      <c r="AX292" s="191"/>
      <c r="AY292" s="191"/>
      <c r="AZ292" s="191"/>
      <c r="BA292" s="191"/>
      <c r="BB292" s="191"/>
      <c r="BC292" s="191"/>
      <c r="BD292" s="191"/>
      <c r="BE292" s="191"/>
      <c r="BF292" s="191"/>
      <c r="BG292" s="191"/>
      <c r="BH292" s="191"/>
      <c r="BI292" s="191"/>
      <c r="BJ292" s="191"/>
      <c r="BK292" s="191"/>
      <c r="BL292" s="191"/>
    </row>
    <row r="293" spans="1:64" x14ac:dyDescent="0.2">
      <c r="A293" s="191"/>
      <c r="B293" s="191"/>
      <c r="C293" s="191"/>
      <c r="D293" s="191"/>
      <c r="E293" s="191"/>
      <c r="F293" s="191"/>
      <c r="G293" s="191"/>
      <c r="H293" s="191"/>
      <c r="I293" s="191"/>
      <c r="J293" s="191"/>
      <c r="K293" s="191"/>
      <c r="L293" s="191"/>
      <c r="M293" s="191"/>
      <c r="N293" s="191"/>
      <c r="O293" s="191"/>
      <c r="P293" s="191"/>
      <c r="Q293" s="191"/>
      <c r="R293" s="191"/>
      <c r="S293" s="191"/>
      <c r="T293" s="191"/>
      <c r="U293" s="191"/>
      <c r="V293" s="191"/>
      <c r="W293" s="191"/>
      <c r="X293" s="191"/>
      <c r="Y293" s="191"/>
      <c r="Z293" s="191"/>
      <c r="AA293" s="191"/>
      <c r="AB293" s="191"/>
      <c r="AC293" s="191"/>
      <c r="AD293" s="191"/>
      <c r="AE293" s="191"/>
      <c r="AF293" s="191"/>
      <c r="AG293" s="191"/>
      <c r="AH293" s="191"/>
      <c r="AI293" s="191"/>
      <c r="AJ293" s="191"/>
      <c r="AK293" s="191"/>
      <c r="AL293" s="191"/>
      <c r="AM293" s="191"/>
      <c r="AN293" s="191"/>
      <c r="AO293" s="191"/>
      <c r="AP293" s="191"/>
      <c r="AQ293" s="191"/>
      <c r="AR293" s="191"/>
      <c r="AS293" s="191"/>
      <c r="AT293" s="191"/>
      <c r="AU293" s="191"/>
      <c r="AV293" s="191"/>
      <c r="AW293" s="191"/>
      <c r="AX293" s="191"/>
      <c r="AY293" s="191"/>
      <c r="AZ293" s="191"/>
      <c r="BA293" s="191"/>
      <c r="BB293" s="191"/>
      <c r="BC293" s="191"/>
      <c r="BD293" s="191"/>
      <c r="BE293" s="191"/>
      <c r="BF293" s="191"/>
      <c r="BG293" s="191"/>
      <c r="BH293" s="191"/>
      <c r="BI293" s="191"/>
      <c r="BJ293" s="191"/>
      <c r="BK293" s="191"/>
      <c r="BL293" s="191"/>
    </row>
    <row r="294" spans="1:64" x14ac:dyDescent="0.2">
      <c r="A294" s="191"/>
      <c r="B294" s="191"/>
      <c r="C294" s="191"/>
      <c r="D294" s="191"/>
      <c r="E294" s="191"/>
      <c r="F294" s="191"/>
      <c r="G294" s="191"/>
      <c r="H294" s="191"/>
      <c r="I294" s="191"/>
      <c r="J294" s="191"/>
      <c r="K294" s="191"/>
      <c r="L294" s="191"/>
      <c r="M294" s="191"/>
      <c r="N294" s="191"/>
      <c r="O294" s="191"/>
      <c r="P294" s="191"/>
      <c r="Q294" s="191"/>
      <c r="R294" s="191"/>
      <c r="S294" s="191"/>
      <c r="T294" s="191"/>
      <c r="U294" s="191"/>
      <c r="V294" s="191"/>
      <c r="W294" s="191"/>
      <c r="X294" s="191"/>
      <c r="Y294" s="191"/>
      <c r="Z294" s="191"/>
      <c r="AA294" s="191"/>
      <c r="AB294" s="191"/>
      <c r="AC294" s="191"/>
      <c r="AD294" s="191"/>
      <c r="AE294" s="191"/>
      <c r="AF294" s="191"/>
      <c r="AG294" s="191"/>
      <c r="AH294" s="191"/>
      <c r="AI294" s="191"/>
      <c r="AJ294" s="191"/>
      <c r="AK294" s="191"/>
      <c r="AL294" s="191"/>
      <c r="AM294" s="191"/>
      <c r="AN294" s="191"/>
      <c r="AO294" s="191"/>
      <c r="AP294" s="191"/>
      <c r="AQ294" s="191"/>
      <c r="AR294" s="191"/>
      <c r="AS294" s="191"/>
      <c r="AT294" s="191"/>
      <c r="AU294" s="191"/>
      <c r="AV294" s="191"/>
      <c r="AW294" s="191"/>
      <c r="AX294" s="191"/>
      <c r="AY294" s="191"/>
      <c r="AZ294" s="191"/>
      <c r="BA294" s="191"/>
      <c r="BB294" s="191"/>
      <c r="BC294" s="191"/>
      <c r="BD294" s="191"/>
      <c r="BE294" s="191"/>
      <c r="BF294" s="191"/>
      <c r="BG294" s="191"/>
      <c r="BH294" s="191"/>
      <c r="BI294" s="191"/>
      <c r="BJ294" s="191"/>
      <c r="BK294" s="191"/>
      <c r="BL294" s="191"/>
    </row>
    <row r="295" spans="1:64" x14ac:dyDescent="0.2">
      <c r="A295" s="191"/>
      <c r="B295" s="191"/>
      <c r="C295" s="191"/>
      <c r="D295" s="191"/>
      <c r="E295" s="191"/>
      <c r="F295" s="191"/>
      <c r="G295" s="191"/>
      <c r="H295" s="191"/>
      <c r="I295" s="191"/>
      <c r="J295" s="191"/>
      <c r="K295" s="191"/>
      <c r="L295" s="191"/>
      <c r="M295" s="191"/>
      <c r="N295" s="191"/>
      <c r="O295" s="191"/>
      <c r="P295" s="191"/>
      <c r="Q295" s="191"/>
      <c r="R295" s="191"/>
      <c r="S295" s="191"/>
      <c r="T295" s="191"/>
      <c r="U295" s="191"/>
      <c r="V295" s="191"/>
      <c r="W295" s="191"/>
      <c r="X295" s="191"/>
      <c r="Y295" s="191"/>
      <c r="Z295" s="191"/>
      <c r="AA295" s="191"/>
      <c r="AB295" s="191"/>
      <c r="AC295" s="191"/>
      <c r="AD295" s="191"/>
      <c r="AE295" s="191"/>
      <c r="AF295" s="191"/>
      <c r="AG295" s="191"/>
      <c r="AH295" s="191"/>
      <c r="AI295" s="191"/>
      <c r="AJ295" s="191"/>
      <c r="AK295" s="191"/>
      <c r="AL295" s="191"/>
      <c r="AM295" s="191"/>
      <c r="AN295" s="191"/>
      <c r="AO295" s="191"/>
      <c r="AP295" s="191"/>
      <c r="AQ295" s="191"/>
      <c r="AR295" s="191"/>
      <c r="AS295" s="191"/>
      <c r="AT295" s="191"/>
      <c r="AU295" s="191"/>
      <c r="AV295" s="191"/>
      <c r="AW295" s="191"/>
      <c r="AX295" s="191"/>
      <c r="AY295" s="191"/>
      <c r="AZ295" s="191"/>
      <c r="BA295" s="191"/>
      <c r="BB295" s="191"/>
      <c r="BC295" s="191"/>
      <c r="BD295" s="191"/>
      <c r="BE295" s="191"/>
      <c r="BF295" s="191"/>
      <c r="BG295" s="191"/>
      <c r="BH295" s="191"/>
      <c r="BI295" s="191"/>
      <c r="BJ295" s="191"/>
      <c r="BK295" s="191"/>
      <c r="BL295" s="191"/>
    </row>
    <row r="296" spans="1:64" x14ac:dyDescent="0.2">
      <c r="A296" s="191"/>
      <c r="B296" s="191"/>
      <c r="C296" s="191"/>
      <c r="D296" s="191"/>
      <c r="E296" s="191"/>
      <c r="F296" s="191"/>
      <c r="G296" s="191"/>
      <c r="H296" s="191"/>
      <c r="I296" s="191"/>
      <c r="J296" s="191"/>
      <c r="K296" s="191"/>
      <c r="L296" s="191"/>
      <c r="M296" s="191"/>
      <c r="N296" s="191"/>
      <c r="O296" s="191"/>
      <c r="P296" s="191"/>
      <c r="Q296" s="191"/>
      <c r="R296" s="191"/>
      <c r="S296" s="191"/>
      <c r="T296" s="191"/>
      <c r="U296" s="191"/>
      <c r="V296" s="191"/>
      <c r="W296" s="191"/>
      <c r="X296" s="191"/>
      <c r="Y296" s="191"/>
      <c r="Z296" s="191"/>
      <c r="AA296" s="191"/>
      <c r="AB296" s="191"/>
      <c r="AC296" s="191"/>
      <c r="AD296" s="191"/>
      <c r="AE296" s="191"/>
      <c r="AF296" s="191"/>
      <c r="AG296" s="191"/>
      <c r="AH296" s="191"/>
      <c r="AI296" s="191"/>
      <c r="AJ296" s="191"/>
      <c r="AK296" s="191"/>
      <c r="AL296" s="191"/>
      <c r="AM296" s="191"/>
      <c r="AN296" s="191"/>
      <c r="AO296" s="191"/>
      <c r="AP296" s="191"/>
      <c r="AQ296" s="191"/>
      <c r="AR296" s="191"/>
      <c r="AS296" s="191"/>
      <c r="AT296" s="191"/>
      <c r="AU296" s="191"/>
      <c r="AV296" s="191"/>
      <c r="AW296" s="191"/>
      <c r="AX296" s="191"/>
      <c r="AY296" s="191"/>
      <c r="AZ296" s="191"/>
      <c r="BA296" s="191"/>
      <c r="BB296" s="191"/>
      <c r="BC296" s="191"/>
      <c r="BD296" s="191"/>
      <c r="BE296" s="191"/>
      <c r="BF296" s="191"/>
      <c r="BG296" s="191"/>
      <c r="BH296" s="191"/>
      <c r="BI296" s="191"/>
      <c r="BJ296" s="191"/>
      <c r="BK296" s="191"/>
      <c r="BL296" s="191"/>
    </row>
    <row r="297" spans="1:64" x14ac:dyDescent="0.2">
      <c r="A297" s="191"/>
      <c r="B297" s="191"/>
      <c r="C297" s="191"/>
      <c r="D297" s="191"/>
      <c r="E297" s="191"/>
      <c r="F297" s="191"/>
      <c r="G297" s="191"/>
      <c r="H297" s="191"/>
      <c r="I297" s="191"/>
      <c r="J297" s="191"/>
      <c r="K297" s="191"/>
      <c r="L297" s="191"/>
      <c r="M297" s="191"/>
      <c r="N297" s="191"/>
      <c r="O297" s="191"/>
      <c r="P297" s="191"/>
      <c r="Q297" s="191"/>
      <c r="R297" s="191"/>
      <c r="S297" s="191"/>
      <c r="T297" s="191"/>
      <c r="U297" s="191"/>
      <c r="V297" s="191"/>
      <c r="W297" s="191"/>
      <c r="X297" s="191"/>
      <c r="Y297" s="191"/>
      <c r="Z297" s="191"/>
      <c r="AA297" s="191"/>
      <c r="AB297" s="191"/>
      <c r="AC297" s="191"/>
      <c r="AD297" s="191"/>
      <c r="AE297" s="191"/>
      <c r="AF297" s="191"/>
      <c r="AG297" s="191"/>
      <c r="AH297" s="191"/>
      <c r="AI297" s="191"/>
      <c r="AJ297" s="191"/>
      <c r="AK297" s="191"/>
      <c r="AL297" s="191"/>
      <c r="AM297" s="191"/>
      <c r="AN297" s="191"/>
      <c r="AO297" s="191"/>
      <c r="AP297" s="191"/>
      <c r="AQ297" s="191"/>
      <c r="AR297" s="191"/>
      <c r="AS297" s="191"/>
      <c r="AT297" s="191"/>
      <c r="AU297" s="191"/>
      <c r="AV297" s="191"/>
      <c r="AW297" s="191"/>
      <c r="AX297" s="191"/>
      <c r="AY297" s="191"/>
      <c r="AZ297" s="191"/>
      <c r="BA297" s="191"/>
      <c r="BB297" s="191"/>
      <c r="BC297" s="191"/>
      <c r="BD297" s="191"/>
      <c r="BE297" s="191"/>
      <c r="BF297" s="191"/>
      <c r="BG297" s="191"/>
      <c r="BH297" s="191"/>
      <c r="BI297" s="191"/>
      <c r="BJ297" s="191"/>
      <c r="BK297" s="191"/>
      <c r="BL297" s="191"/>
    </row>
    <row r="298" spans="1:64" x14ac:dyDescent="0.2">
      <c r="A298" s="191"/>
      <c r="B298" s="191"/>
      <c r="C298" s="191"/>
      <c r="D298" s="191"/>
      <c r="E298" s="191"/>
      <c r="F298" s="191"/>
      <c r="G298" s="191"/>
      <c r="H298" s="191"/>
      <c r="I298" s="191"/>
      <c r="J298" s="191"/>
      <c r="K298" s="191"/>
      <c r="L298" s="191"/>
      <c r="M298" s="191"/>
      <c r="N298" s="191"/>
      <c r="O298" s="191"/>
      <c r="P298" s="191"/>
      <c r="Q298" s="191"/>
      <c r="R298" s="191"/>
      <c r="S298" s="191"/>
      <c r="T298" s="191"/>
      <c r="U298" s="191"/>
      <c r="V298" s="191"/>
      <c r="W298" s="191"/>
      <c r="X298" s="191"/>
      <c r="Y298" s="191"/>
      <c r="Z298" s="191"/>
      <c r="AA298" s="191"/>
      <c r="AB298" s="191"/>
      <c r="AC298" s="191"/>
      <c r="AD298" s="191"/>
      <c r="AE298" s="191"/>
      <c r="AF298" s="191"/>
      <c r="AG298" s="191"/>
      <c r="AH298" s="191"/>
      <c r="AI298" s="191"/>
      <c r="AJ298" s="191"/>
      <c r="AK298" s="191"/>
      <c r="AL298" s="191"/>
      <c r="AM298" s="191"/>
      <c r="AN298" s="191"/>
      <c r="AO298" s="191"/>
      <c r="AP298" s="191"/>
      <c r="AQ298" s="191"/>
      <c r="AR298" s="191"/>
      <c r="AS298" s="191"/>
      <c r="AT298" s="191"/>
      <c r="AU298" s="191"/>
      <c r="AV298" s="191"/>
      <c r="AW298" s="191"/>
      <c r="AX298" s="191"/>
      <c r="AY298" s="191"/>
      <c r="AZ298" s="191"/>
      <c r="BA298" s="191"/>
      <c r="BB298" s="191"/>
      <c r="BC298" s="191"/>
      <c r="BD298" s="191"/>
      <c r="BE298" s="191"/>
      <c r="BF298" s="191"/>
      <c r="BG298" s="191"/>
      <c r="BH298" s="191"/>
      <c r="BI298" s="191"/>
      <c r="BJ298" s="191"/>
      <c r="BK298" s="191"/>
      <c r="BL298" s="191"/>
    </row>
    <row r="299" spans="1:64" x14ac:dyDescent="0.2">
      <c r="A299" s="191"/>
      <c r="B299" s="191"/>
      <c r="C299" s="191"/>
      <c r="D299" s="191"/>
      <c r="E299" s="191"/>
      <c r="F299" s="191"/>
      <c r="G299" s="191"/>
      <c r="H299" s="191"/>
      <c r="I299" s="191"/>
      <c r="J299" s="191"/>
      <c r="K299" s="191"/>
      <c r="L299" s="191"/>
      <c r="M299" s="191"/>
      <c r="N299" s="191"/>
      <c r="O299" s="191"/>
      <c r="P299" s="191"/>
      <c r="Q299" s="191"/>
      <c r="R299" s="191"/>
      <c r="S299" s="191"/>
      <c r="T299" s="191"/>
      <c r="U299" s="191"/>
      <c r="V299" s="191"/>
      <c r="W299" s="191"/>
      <c r="X299" s="191"/>
      <c r="Y299" s="191"/>
      <c r="Z299" s="191"/>
      <c r="AA299" s="191"/>
      <c r="AB299" s="191"/>
      <c r="AC299" s="191"/>
      <c r="AD299" s="191"/>
      <c r="AE299" s="191"/>
      <c r="AF299" s="191"/>
      <c r="AG299" s="191"/>
      <c r="AH299" s="191"/>
      <c r="AI299" s="191"/>
      <c r="AJ299" s="191"/>
      <c r="AK299" s="191"/>
      <c r="AL299" s="191"/>
      <c r="AM299" s="191"/>
      <c r="AN299" s="191"/>
      <c r="AO299" s="191"/>
      <c r="AP299" s="191"/>
      <c r="AQ299" s="191"/>
      <c r="AR299" s="191"/>
      <c r="AS299" s="191"/>
      <c r="AT299" s="191"/>
      <c r="AU299" s="191"/>
      <c r="AV299" s="191"/>
      <c r="AW299" s="191"/>
      <c r="AX299" s="191"/>
      <c r="AY299" s="191"/>
      <c r="AZ299" s="191"/>
      <c r="BA299" s="191"/>
      <c r="BB299" s="191"/>
      <c r="BC299" s="191"/>
      <c r="BD299" s="191"/>
      <c r="BE299" s="191"/>
      <c r="BF299" s="191"/>
      <c r="BG299" s="191"/>
      <c r="BH299" s="191"/>
      <c r="BI299" s="191"/>
      <c r="BJ299" s="191"/>
      <c r="BK299" s="191"/>
      <c r="BL299" s="191"/>
    </row>
    <row r="300" spans="1:64" x14ac:dyDescent="0.2">
      <c r="A300" s="191"/>
      <c r="B300" s="191"/>
      <c r="C300" s="191"/>
      <c r="D300" s="191"/>
      <c r="E300" s="191"/>
      <c r="F300" s="191"/>
      <c r="G300" s="191"/>
      <c r="H300" s="191"/>
      <c r="I300" s="191"/>
      <c r="J300" s="191"/>
      <c r="K300" s="191"/>
      <c r="L300" s="191"/>
      <c r="M300" s="191"/>
      <c r="N300" s="191"/>
      <c r="O300" s="191"/>
      <c r="P300" s="191"/>
      <c r="Q300" s="191"/>
      <c r="R300" s="191"/>
      <c r="S300" s="191"/>
      <c r="T300" s="191"/>
      <c r="U300" s="191"/>
      <c r="V300" s="191"/>
      <c r="W300" s="191"/>
      <c r="X300" s="191"/>
      <c r="Y300" s="191"/>
      <c r="Z300" s="191"/>
      <c r="AA300" s="191"/>
      <c r="AB300" s="191"/>
      <c r="AC300" s="191"/>
      <c r="AD300" s="191"/>
      <c r="AE300" s="191"/>
      <c r="AF300" s="191"/>
      <c r="AG300" s="191"/>
      <c r="AH300" s="191"/>
      <c r="AI300" s="191"/>
      <c r="AJ300" s="191"/>
      <c r="AK300" s="191"/>
      <c r="AL300" s="191"/>
      <c r="AM300" s="191"/>
      <c r="AN300" s="191"/>
      <c r="AO300" s="191"/>
      <c r="AP300" s="191"/>
      <c r="AQ300" s="191"/>
      <c r="AR300" s="191"/>
      <c r="AS300" s="191"/>
      <c r="AT300" s="191"/>
      <c r="AU300" s="191"/>
      <c r="AV300" s="191"/>
      <c r="AW300" s="191"/>
      <c r="AX300" s="191"/>
      <c r="AY300" s="191"/>
      <c r="AZ300" s="191"/>
      <c r="BA300" s="191"/>
      <c r="BB300" s="191"/>
      <c r="BC300" s="191"/>
      <c r="BD300" s="191"/>
      <c r="BE300" s="191"/>
      <c r="BF300" s="191"/>
      <c r="BG300" s="191"/>
      <c r="BH300" s="191"/>
      <c r="BI300" s="191"/>
      <c r="BJ300" s="191"/>
      <c r="BK300" s="191"/>
      <c r="BL300" s="191"/>
    </row>
    <row r="301" spans="1:64" x14ac:dyDescent="0.2">
      <c r="A301" s="191"/>
      <c r="B301" s="191"/>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191"/>
      <c r="AG301" s="191"/>
      <c r="AH301" s="191"/>
      <c r="AI301" s="191"/>
      <c r="AJ301" s="191"/>
      <c r="AK301" s="191"/>
      <c r="AL301" s="191"/>
      <c r="AM301" s="191"/>
      <c r="AN301" s="191"/>
      <c r="AO301" s="191"/>
      <c r="AP301" s="191"/>
      <c r="AQ301" s="191"/>
      <c r="AR301" s="191"/>
      <c r="AS301" s="191"/>
      <c r="AT301" s="191"/>
      <c r="AU301" s="191"/>
      <c r="AV301" s="191"/>
      <c r="AW301" s="191"/>
      <c r="AX301" s="191"/>
      <c r="AY301" s="191"/>
      <c r="AZ301" s="191"/>
      <c r="BA301" s="191"/>
      <c r="BB301" s="191"/>
      <c r="BC301" s="191"/>
      <c r="BD301" s="191"/>
      <c r="BE301" s="191"/>
      <c r="BF301" s="191"/>
      <c r="BG301" s="191"/>
      <c r="BH301" s="191"/>
      <c r="BI301" s="191"/>
      <c r="BJ301" s="191"/>
      <c r="BK301" s="191"/>
      <c r="BL301" s="191"/>
    </row>
    <row r="302" spans="1:64" x14ac:dyDescent="0.2">
      <c r="A302" s="191"/>
      <c r="B302" s="191"/>
      <c r="C302" s="191"/>
      <c r="D302" s="191"/>
      <c r="E302" s="191"/>
      <c r="F302" s="191"/>
      <c r="G302" s="191"/>
      <c r="H302" s="191"/>
      <c r="I302" s="191"/>
      <c r="J302" s="191"/>
      <c r="K302" s="191"/>
      <c r="L302" s="191"/>
      <c r="M302" s="191"/>
      <c r="N302" s="191"/>
      <c r="O302" s="191"/>
      <c r="P302" s="191"/>
      <c r="Q302" s="191"/>
      <c r="R302" s="191"/>
      <c r="S302" s="191"/>
      <c r="T302" s="191"/>
      <c r="U302" s="191"/>
      <c r="V302" s="191"/>
      <c r="W302" s="191"/>
      <c r="X302" s="191"/>
      <c r="Y302" s="191"/>
      <c r="Z302" s="191"/>
      <c r="AA302" s="191"/>
      <c r="AB302" s="191"/>
      <c r="AC302" s="191"/>
      <c r="AD302" s="191"/>
      <c r="AE302" s="191"/>
      <c r="AF302" s="191"/>
      <c r="AG302" s="191"/>
      <c r="AH302" s="191"/>
      <c r="AI302" s="191"/>
      <c r="AJ302" s="191"/>
      <c r="AK302" s="191"/>
      <c r="AL302" s="191"/>
      <c r="AM302" s="191"/>
      <c r="AN302" s="191"/>
      <c r="AO302" s="191"/>
      <c r="AP302" s="191"/>
      <c r="AQ302" s="191"/>
      <c r="AR302" s="191"/>
      <c r="AS302" s="191"/>
      <c r="AT302" s="191"/>
      <c r="AU302" s="191"/>
      <c r="AV302" s="191"/>
      <c r="AW302" s="191"/>
      <c r="AX302" s="191"/>
      <c r="AY302" s="191"/>
      <c r="AZ302" s="191"/>
      <c r="BA302" s="191"/>
      <c r="BB302" s="191"/>
      <c r="BC302" s="191"/>
      <c r="BD302" s="191"/>
      <c r="BE302" s="191"/>
      <c r="BF302" s="191"/>
      <c r="BG302" s="191"/>
      <c r="BH302" s="191"/>
      <c r="BI302" s="191"/>
      <c r="BJ302" s="191"/>
      <c r="BK302" s="191"/>
      <c r="BL302" s="191"/>
    </row>
    <row r="303" spans="1:64" x14ac:dyDescent="0.2">
      <c r="A303" s="191"/>
      <c r="B303" s="191"/>
      <c r="C303" s="191"/>
      <c r="D303" s="191"/>
      <c r="E303" s="191"/>
      <c r="F303" s="191"/>
      <c r="G303" s="191"/>
      <c r="H303" s="191"/>
      <c r="I303" s="191"/>
      <c r="J303" s="191"/>
      <c r="K303" s="191"/>
      <c r="L303" s="191"/>
      <c r="M303" s="191"/>
      <c r="N303" s="191"/>
      <c r="O303" s="191"/>
      <c r="P303" s="191"/>
      <c r="Q303" s="191"/>
      <c r="R303" s="191"/>
      <c r="S303" s="191"/>
      <c r="T303" s="191"/>
      <c r="U303" s="191"/>
      <c r="V303" s="191"/>
      <c r="W303" s="191"/>
      <c r="X303" s="191"/>
      <c r="Y303" s="191"/>
      <c r="Z303" s="191"/>
      <c r="AA303" s="191"/>
      <c r="AB303" s="191"/>
      <c r="AC303" s="191"/>
      <c r="AD303" s="191"/>
      <c r="AE303" s="191"/>
      <c r="AF303" s="191"/>
      <c r="AG303" s="191"/>
      <c r="AH303" s="191"/>
      <c r="AI303" s="191"/>
      <c r="AJ303" s="191"/>
      <c r="AK303" s="191"/>
      <c r="AL303" s="191"/>
      <c r="AM303" s="191"/>
      <c r="AN303" s="191"/>
      <c r="AO303" s="191"/>
      <c r="AP303" s="191"/>
      <c r="AQ303" s="191"/>
      <c r="AR303" s="191"/>
      <c r="AS303" s="191"/>
      <c r="AT303" s="191"/>
      <c r="AU303" s="191"/>
      <c r="AV303" s="191"/>
      <c r="AW303" s="191"/>
      <c r="AX303" s="191"/>
      <c r="AY303" s="191"/>
      <c r="AZ303" s="191"/>
      <c r="BA303" s="191"/>
      <c r="BB303" s="191"/>
      <c r="BC303" s="191"/>
      <c r="BD303" s="191"/>
      <c r="BE303" s="191"/>
      <c r="BF303" s="191"/>
      <c r="BG303" s="191"/>
      <c r="BH303" s="191"/>
      <c r="BI303" s="191"/>
      <c r="BJ303" s="191"/>
      <c r="BK303" s="191"/>
      <c r="BL303" s="191"/>
    </row>
    <row r="304" spans="1:64" x14ac:dyDescent="0.2">
      <c r="A304" s="191"/>
      <c r="B304" s="191"/>
      <c r="C304" s="191"/>
      <c r="D304" s="191"/>
      <c r="E304" s="191"/>
      <c r="F304" s="191"/>
      <c r="G304" s="191"/>
      <c r="H304" s="191"/>
      <c r="I304" s="191"/>
      <c r="J304" s="191"/>
      <c r="K304" s="191"/>
      <c r="L304" s="191"/>
      <c r="M304" s="191"/>
      <c r="N304" s="191"/>
      <c r="O304" s="191"/>
      <c r="P304" s="191"/>
      <c r="Q304" s="191"/>
      <c r="R304" s="191"/>
      <c r="S304" s="191"/>
      <c r="T304" s="191"/>
      <c r="U304" s="191"/>
      <c r="V304" s="191"/>
      <c r="W304" s="191"/>
      <c r="X304" s="191"/>
      <c r="Y304" s="191"/>
      <c r="Z304" s="191"/>
      <c r="AA304" s="191"/>
      <c r="AB304" s="191"/>
      <c r="AC304" s="191"/>
      <c r="AD304" s="191"/>
      <c r="AE304" s="191"/>
      <c r="AF304" s="191"/>
      <c r="AG304" s="191"/>
      <c r="AH304" s="191"/>
      <c r="AI304" s="191"/>
      <c r="AJ304" s="191"/>
      <c r="AK304" s="191"/>
      <c r="AL304" s="191"/>
      <c r="AM304" s="191"/>
      <c r="AN304" s="191"/>
      <c r="AO304" s="191"/>
      <c r="AP304" s="191"/>
      <c r="AQ304" s="191"/>
      <c r="AR304" s="191"/>
      <c r="AS304" s="191"/>
      <c r="AT304" s="191"/>
      <c r="AU304" s="191"/>
      <c r="AV304" s="191"/>
      <c r="AW304" s="191"/>
      <c r="AX304" s="191"/>
      <c r="AY304" s="191"/>
      <c r="AZ304" s="191"/>
      <c r="BA304" s="191"/>
      <c r="BB304" s="191"/>
      <c r="BC304" s="191"/>
      <c r="BD304" s="191"/>
      <c r="BE304" s="191"/>
      <c r="BF304" s="191"/>
      <c r="BG304" s="191"/>
      <c r="BH304" s="191"/>
      <c r="BI304" s="191"/>
      <c r="BJ304" s="191"/>
      <c r="BK304" s="191"/>
      <c r="BL304" s="191"/>
    </row>
    <row r="305" spans="1:64" x14ac:dyDescent="0.2">
      <c r="A305" s="191"/>
      <c r="B305" s="191"/>
      <c r="C305" s="191"/>
      <c r="D305" s="191"/>
      <c r="E305" s="191"/>
      <c r="F305" s="191"/>
      <c r="G305" s="191"/>
      <c r="H305" s="191"/>
      <c r="I305" s="191"/>
      <c r="J305" s="191"/>
      <c r="K305" s="191"/>
      <c r="L305" s="191"/>
      <c r="M305" s="191"/>
      <c r="N305" s="191"/>
      <c r="O305" s="191"/>
      <c r="P305" s="191"/>
      <c r="Q305" s="191"/>
      <c r="R305" s="191"/>
      <c r="S305" s="191"/>
      <c r="T305" s="191"/>
      <c r="U305" s="191"/>
      <c r="V305" s="191"/>
      <c r="W305" s="191"/>
      <c r="X305" s="191"/>
      <c r="Y305" s="191"/>
      <c r="Z305" s="191"/>
      <c r="AA305" s="191"/>
      <c r="AB305" s="191"/>
      <c r="AC305" s="191"/>
      <c r="AD305" s="191"/>
      <c r="AE305" s="191"/>
      <c r="AF305" s="191"/>
      <c r="AG305" s="191"/>
      <c r="AH305" s="191"/>
      <c r="AI305" s="191"/>
      <c r="AJ305" s="191"/>
      <c r="AK305" s="191"/>
      <c r="AL305" s="191"/>
      <c r="AM305" s="191"/>
      <c r="AN305" s="191"/>
      <c r="AO305" s="191"/>
      <c r="AP305" s="191"/>
      <c r="AQ305" s="191"/>
      <c r="AR305" s="191"/>
      <c r="AS305" s="191"/>
      <c r="AT305" s="191"/>
      <c r="AU305" s="191"/>
      <c r="AV305" s="191"/>
      <c r="AW305" s="191"/>
      <c r="AX305" s="191"/>
      <c r="AY305" s="191"/>
      <c r="AZ305" s="191"/>
      <c r="BA305" s="191"/>
      <c r="BB305" s="191"/>
      <c r="BC305" s="191"/>
      <c r="BD305" s="191"/>
      <c r="BE305" s="191"/>
      <c r="BF305" s="191"/>
      <c r="BG305" s="191"/>
      <c r="BH305" s="191"/>
      <c r="BI305" s="191"/>
      <c r="BJ305" s="191"/>
      <c r="BK305" s="191"/>
      <c r="BL305" s="191"/>
    </row>
    <row r="306" spans="1:64" x14ac:dyDescent="0.2">
      <c r="A306" s="191"/>
      <c r="B306" s="191"/>
      <c r="C306" s="191"/>
      <c r="D306" s="191"/>
      <c r="E306" s="191"/>
      <c r="F306" s="191"/>
      <c r="G306" s="191"/>
      <c r="H306" s="191"/>
      <c r="I306" s="191"/>
      <c r="J306" s="191"/>
      <c r="K306" s="191"/>
      <c r="L306" s="191"/>
      <c r="M306" s="191"/>
      <c r="N306" s="191"/>
      <c r="O306" s="191"/>
      <c r="P306" s="191"/>
      <c r="Q306" s="191"/>
      <c r="R306" s="191"/>
      <c r="S306" s="191"/>
      <c r="T306" s="191"/>
      <c r="U306" s="191"/>
      <c r="V306" s="191"/>
      <c r="W306" s="191"/>
      <c r="X306" s="191"/>
      <c r="Y306" s="191"/>
      <c r="Z306" s="191"/>
      <c r="AA306" s="191"/>
      <c r="AB306" s="191"/>
      <c r="AC306" s="191"/>
      <c r="AD306" s="191"/>
      <c r="AE306" s="191"/>
      <c r="AF306" s="191"/>
      <c r="AG306" s="191"/>
      <c r="AH306" s="191"/>
      <c r="AI306" s="191"/>
      <c r="AJ306" s="191"/>
      <c r="AK306" s="191"/>
      <c r="AL306" s="191"/>
      <c r="AM306" s="191"/>
      <c r="AN306" s="191"/>
      <c r="AO306" s="191"/>
      <c r="AP306" s="191"/>
      <c r="AQ306" s="191"/>
      <c r="AR306" s="191"/>
      <c r="AS306" s="191"/>
      <c r="AT306" s="191"/>
      <c r="AU306" s="191"/>
      <c r="AV306" s="191"/>
      <c r="AW306" s="191"/>
      <c r="AX306" s="191"/>
      <c r="AY306" s="191"/>
      <c r="AZ306" s="191"/>
      <c r="BA306" s="191"/>
      <c r="BB306" s="191"/>
      <c r="BC306" s="191"/>
      <c r="BD306" s="191"/>
      <c r="BE306" s="191"/>
      <c r="BF306" s="191"/>
      <c r="BG306" s="191"/>
      <c r="BH306" s="191"/>
      <c r="BI306" s="191"/>
      <c r="BJ306" s="191"/>
      <c r="BK306" s="191"/>
      <c r="BL306" s="191"/>
    </row>
    <row r="307" spans="1:64" x14ac:dyDescent="0.2">
      <c r="A307" s="191"/>
      <c r="B307" s="191"/>
      <c r="C307" s="191"/>
      <c r="D307" s="191"/>
      <c r="E307" s="191"/>
      <c r="F307" s="191"/>
      <c r="G307" s="191"/>
      <c r="H307" s="191"/>
      <c r="I307" s="191"/>
      <c r="J307" s="191"/>
      <c r="K307" s="191"/>
      <c r="L307" s="191"/>
      <c r="M307" s="191"/>
      <c r="N307" s="191"/>
      <c r="O307" s="191"/>
      <c r="P307" s="191"/>
      <c r="Q307" s="191"/>
      <c r="R307" s="191"/>
      <c r="S307" s="191"/>
      <c r="T307" s="191"/>
      <c r="U307" s="191"/>
      <c r="V307" s="191"/>
      <c r="W307" s="191"/>
      <c r="X307" s="191"/>
      <c r="Y307" s="191"/>
      <c r="Z307" s="191"/>
      <c r="AA307" s="191"/>
      <c r="AB307" s="191"/>
      <c r="AC307" s="191"/>
      <c r="AD307" s="191"/>
      <c r="AE307" s="191"/>
      <c r="AF307" s="191"/>
      <c r="AG307" s="191"/>
      <c r="AH307" s="191"/>
      <c r="AI307" s="191"/>
      <c r="AJ307" s="191"/>
      <c r="AK307" s="191"/>
      <c r="AL307" s="191"/>
      <c r="AM307" s="191"/>
      <c r="AN307" s="191"/>
      <c r="AO307" s="191"/>
      <c r="AP307" s="191"/>
      <c r="AQ307" s="191"/>
      <c r="AR307" s="191"/>
      <c r="AS307" s="191"/>
      <c r="AT307" s="191"/>
      <c r="AU307" s="191"/>
      <c r="AV307" s="191"/>
      <c r="AW307" s="191"/>
      <c r="AX307" s="191"/>
      <c r="AY307" s="191"/>
      <c r="AZ307" s="191"/>
      <c r="BA307" s="191"/>
      <c r="BB307" s="191"/>
      <c r="BC307" s="191"/>
      <c r="BD307" s="191"/>
      <c r="BE307" s="191"/>
      <c r="BF307" s="191"/>
      <c r="BG307" s="191"/>
      <c r="BH307" s="191"/>
      <c r="BI307" s="191"/>
      <c r="BJ307" s="191"/>
      <c r="BK307" s="191"/>
      <c r="BL307" s="191"/>
    </row>
    <row r="308" spans="1:64" x14ac:dyDescent="0.2">
      <c r="A308" s="191"/>
      <c r="B308" s="191"/>
      <c r="C308" s="191"/>
      <c r="D308" s="191"/>
      <c r="E308" s="191"/>
      <c r="F308" s="191"/>
      <c r="G308" s="191"/>
      <c r="H308" s="191"/>
      <c r="I308" s="191"/>
      <c r="J308" s="191"/>
      <c r="K308" s="191"/>
      <c r="L308" s="191"/>
      <c r="M308" s="191"/>
      <c r="N308" s="191"/>
      <c r="O308" s="191"/>
      <c r="P308" s="191"/>
      <c r="Q308" s="191"/>
      <c r="R308" s="191"/>
      <c r="S308" s="191"/>
      <c r="T308" s="191"/>
      <c r="U308" s="191"/>
      <c r="V308" s="191"/>
      <c r="W308" s="191"/>
      <c r="X308" s="191"/>
      <c r="Y308" s="191"/>
      <c r="Z308" s="191"/>
      <c r="AA308" s="191"/>
      <c r="AB308" s="191"/>
      <c r="AC308" s="191"/>
      <c r="AD308" s="191"/>
      <c r="AE308" s="191"/>
      <c r="AF308" s="191"/>
      <c r="AG308" s="191"/>
      <c r="AH308" s="191"/>
      <c r="AI308" s="191"/>
      <c r="AJ308" s="191"/>
      <c r="AK308" s="191"/>
      <c r="AL308" s="191"/>
      <c r="AM308" s="191"/>
      <c r="AN308" s="191"/>
      <c r="AO308" s="191"/>
      <c r="AP308" s="191"/>
      <c r="AQ308" s="191"/>
      <c r="AR308" s="191"/>
      <c r="AS308" s="191"/>
      <c r="AT308" s="191"/>
      <c r="AU308" s="191"/>
      <c r="AV308" s="191"/>
      <c r="AW308" s="191"/>
      <c r="AX308" s="191"/>
      <c r="AY308" s="191"/>
      <c r="AZ308" s="191"/>
      <c r="BA308" s="191"/>
      <c r="BB308" s="191"/>
      <c r="BC308" s="191"/>
      <c r="BD308" s="191"/>
      <c r="BE308" s="191"/>
      <c r="BF308" s="191"/>
      <c r="BG308" s="191"/>
      <c r="BH308" s="191"/>
      <c r="BI308" s="191"/>
      <c r="BJ308" s="191"/>
      <c r="BK308" s="191"/>
      <c r="BL308" s="191"/>
    </row>
    <row r="309" spans="1:64" x14ac:dyDescent="0.2">
      <c r="A309" s="191"/>
      <c r="B309" s="191"/>
      <c r="C309" s="191"/>
      <c r="D309" s="191"/>
      <c r="E309" s="191"/>
      <c r="F309" s="191"/>
      <c r="G309" s="191"/>
      <c r="H309" s="191"/>
      <c r="I309" s="191"/>
      <c r="J309" s="191"/>
      <c r="K309" s="191"/>
      <c r="L309" s="191"/>
      <c r="M309" s="191"/>
      <c r="N309" s="191"/>
      <c r="O309" s="191"/>
      <c r="P309" s="191"/>
      <c r="Q309" s="191"/>
      <c r="R309" s="191"/>
      <c r="S309" s="191"/>
      <c r="T309" s="191"/>
      <c r="U309" s="191"/>
      <c r="V309" s="191"/>
      <c r="W309" s="191"/>
      <c r="X309" s="191"/>
      <c r="Y309" s="191"/>
      <c r="Z309" s="191"/>
      <c r="AA309" s="191"/>
      <c r="AB309" s="191"/>
      <c r="AC309" s="191"/>
      <c r="AD309" s="191"/>
      <c r="AE309" s="191"/>
      <c r="AF309" s="191"/>
      <c r="AG309" s="191"/>
      <c r="AH309" s="191"/>
      <c r="AI309" s="191"/>
      <c r="AJ309" s="191"/>
      <c r="AK309" s="191"/>
      <c r="AL309" s="191"/>
      <c r="AM309" s="191"/>
      <c r="AN309" s="191"/>
      <c r="AO309" s="191"/>
      <c r="AP309" s="191"/>
      <c r="AQ309" s="191"/>
      <c r="AR309" s="191"/>
      <c r="AS309" s="191"/>
      <c r="AT309" s="191"/>
      <c r="AU309" s="191"/>
      <c r="AV309" s="191"/>
      <c r="AW309" s="191"/>
      <c r="AX309" s="191"/>
      <c r="AY309" s="191"/>
      <c r="AZ309" s="191"/>
      <c r="BA309" s="191"/>
      <c r="BB309" s="191"/>
      <c r="BC309" s="191"/>
      <c r="BD309" s="191"/>
      <c r="BE309" s="191"/>
      <c r="BF309" s="191"/>
      <c r="BG309" s="191"/>
      <c r="BH309" s="191"/>
      <c r="BI309" s="191"/>
      <c r="BJ309" s="191"/>
      <c r="BK309" s="191"/>
      <c r="BL309" s="191"/>
    </row>
    <row r="310" spans="1:64" x14ac:dyDescent="0.2">
      <c r="A310" s="191"/>
      <c r="B310" s="191"/>
      <c r="C310" s="191"/>
      <c r="D310" s="191"/>
      <c r="E310" s="191"/>
      <c r="F310" s="191"/>
      <c r="G310" s="191"/>
      <c r="H310" s="191"/>
      <c r="I310" s="191"/>
      <c r="J310" s="191"/>
      <c r="K310" s="191"/>
      <c r="L310" s="191"/>
      <c r="M310" s="191"/>
      <c r="N310" s="191"/>
      <c r="O310" s="191"/>
      <c r="P310" s="191"/>
      <c r="Q310" s="191"/>
      <c r="R310" s="191"/>
      <c r="S310" s="191"/>
      <c r="T310" s="191"/>
      <c r="U310" s="191"/>
      <c r="V310" s="191"/>
      <c r="W310" s="191"/>
      <c r="X310" s="191"/>
      <c r="Y310" s="191"/>
      <c r="Z310" s="191"/>
      <c r="AA310" s="191"/>
      <c r="AB310" s="191"/>
      <c r="AC310" s="191"/>
      <c r="AD310" s="191"/>
      <c r="AE310" s="191"/>
      <c r="AF310" s="191"/>
      <c r="AG310" s="191"/>
      <c r="AH310" s="191"/>
      <c r="AI310" s="191"/>
      <c r="AJ310" s="191"/>
      <c r="AK310" s="191"/>
      <c r="AL310" s="191"/>
      <c r="AM310" s="191"/>
      <c r="AN310" s="191"/>
      <c r="AO310" s="191"/>
      <c r="AP310" s="191"/>
      <c r="AQ310" s="191"/>
      <c r="AR310" s="191"/>
      <c r="AS310" s="191"/>
      <c r="AT310" s="191"/>
      <c r="AU310" s="191"/>
      <c r="AV310" s="191"/>
      <c r="AW310" s="191"/>
      <c r="AX310" s="191"/>
      <c r="AY310" s="191"/>
      <c r="AZ310" s="191"/>
      <c r="BA310" s="191"/>
      <c r="BB310" s="191"/>
      <c r="BC310" s="191"/>
      <c r="BD310" s="191"/>
      <c r="BE310" s="191"/>
      <c r="BF310" s="191"/>
      <c r="BG310" s="191"/>
      <c r="BH310" s="191"/>
      <c r="BI310" s="191"/>
      <c r="BJ310" s="191"/>
      <c r="BK310" s="191"/>
      <c r="BL310" s="191"/>
    </row>
    <row r="311" spans="1:64" x14ac:dyDescent="0.2">
      <c r="A311" s="191"/>
      <c r="B311" s="191"/>
      <c r="C311" s="191"/>
      <c r="D311" s="191"/>
      <c r="E311" s="191"/>
      <c r="F311" s="191"/>
      <c r="G311" s="191"/>
      <c r="H311" s="191"/>
      <c r="I311" s="191"/>
      <c r="J311" s="191"/>
      <c r="K311" s="191"/>
      <c r="L311" s="191"/>
      <c r="M311" s="191"/>
      <c r="N311" s="191"/>
      <c r="O311" s="191"/>
      <c r="P311" s="191"/>
      <c r="Q311" s="191"/>
      <c r="R311" s="191"/>
      <c r="S311" s="191"/>
      <c r="T311" s="191"/>
      <c r="U311" s="191"/>
      <c r="V311" s="191"/>
      <c r="W311" s="191"/>
      <c r="X311" s="191"/>
      <c r="Y311" s="191"/>
      <c r="Z311" s="191"/>
      <c r="AA311" s="191"/>
      <c r="AB311" s="191"/>
      <c r="AC311" s="191"/>
      <c r="AD311" s="191"/>
      <c r="AE311" s="191"/>
      <c r="AF311" s="191"/>
      <c r="AG311" s="191"/>
      <c r="AH311" s="191"/>
      <c r="AI311" s="191"/>
      <c r="AJ311" s="191"/>
      <c r="AK311" s="191"/>
      <c r="AL311" s="191"/>
      <c r="AM311" s="191"/>
      <c r="AN311" s="191"/>
      <c r="AO311" s="191"/>
      <c r="AP311" s="191"/>
      <c r="AQ311" s="191"/>
      <c r="AR311" s="191"/>
      <c r="AS311" s="191"/>
      <c r="AT311" s="191"/>
      <c r="AU311" s="191"/>
      <c r="AV311" s="191"/>
      <c r="AW311" s="191"/>
      <c r="AX311" s="191"/>
      <c r="AY311" s="191"/>
      <c r="AZ311" s="191"/>
      <c r="BA311" s="191"/>
      <c r="BB311" s="191"/>
      <c r="BC311" s="191"/>
      <c r="BD311" s="191"/>
      <c r="BE311" s="191"/>
      <c r="BF311" s="191"/>
      <c r="BG311" s="191"/>
      <c r="BH311" s="191"/>
      <c r="BI311" s="191"/>
      <c r="BJ311" s="191"/>
      <c r="BK311" s="191"/>
      <c r="BL311" s="191"/>
    </row>
    <row r="312" spans="1:64" x14ac:dyDescent="0.2">
      <c r="A312" s="191"/>
      <c r="B312" s="191"/>
      <c r="C312" s="191"/>
      <c r="D312" s="191"/>
      <c r="E312" s="191"/>
      <c r="F312" s="191"/>
      <c r="G312" s="191"/>
      <c r="H312" s="191"/>
      <c r="I312" s="191"/>
      <c r="J312" s="191"/>
      <c r="K312" s="191"/>
      <c r="L312" s="191"/>
      <c r="M312" s="191"/>
      <c r="N312" s="191"/>
      <c r="O312" s="191"/>
      <c r="P312" s="191"/>
      <c r="Q312" s="191"/>
      <c r="R312" s="191"/>
      <c r="S312" s="191"/>
      <c r="T312" s="191"/>
      <c r="U312" s="191"/>
      <c r="V312" s="191"/>
      <c r="W312" s="191"/>
      <c r="X312" s="191"/>
      <c r="Y312" s="191"/>
      <c r="Z312" s="191"/>
      <c r="AA312" s="191"/>
      <c r="AB312" s="191"/>
      <c r="AC312" s="191"/>
      <c r="AD312" s="191"/>
      <c r="AE312" s="191"/>
      <c r="AF312" s="191"/>
      <c r="AG312" s="191"/>
      <c r="AH312" s="191"/>
      <c r="AI312" s="191"/>
      <c r="AJ312" s="191"/>
      <c r="AK312" s="191"/>
      <c r="AL312" s="191"/>
      <c r="AM312" s="191"/>
      <c r="AN312" s="191"/>
      <c r="AO312" s="191"/>
      <c r="AP312" s="191"/>
      <c r="AQ312" s="191"/>
      <c r="AR312" s="191"/>
      <c r="AS312" s="191"/>
      <c r="AT312" s="191"/>
      <c r="AU312" s="191"/>
      <c r="AV312" s="191"/>
      <c r="AW312" s="191"/>
      <c r="AX312" s="191"/>
      <c r="AY312" s="191"/>
      <c r="AZ312" s="191"/>
      <c r="BA312" s="191"/>
      <c r="BB312" s="191"/>
      <c r="BC312" s="191"/>
      <c r="BD312" s="191"/>
      <c r="BE312" s="191"/>
      <c r="BF312" s="191"/>
      <c r="BG312" s="191"/>
      <c r="BH312" s="191"/>
      <c r="BI312" s="191"/>
      <c r="BJ312" s="191"/>
      <c r="BK312" s="191"/>
      <c r="BL312" s="191"/>
    </row>
    <row r="313" spans="1:64" x14ac:dyDescent="0.2">
      <c r="A313" s="191"/>
      <c r="B313" s="191"/>
      <c r="C313" s="191"/>
      <c r="D313" s="191"/>
      <c r="E313" s="191"/>
      <c r="F313" s="191"/>
      <c r="G313" s="191"/>
      <c r="H313" s="191"/>
      <c r="I313" s="191"/>
      <c r="J313" s="191"/>
      <c r="K313" s="191"/>
      <c r="L313" s="191"/>
      <c r="M313" s="191"/>
      <c r="N313" s="191"/>
      <c r="O313" s="191"/>
      <c r="P313" s="191"/>
      <c r="Q313" s="191"/>
      <c r="R313" s="191"/>
      <c r="S313" s="191"/>
      <c r="T313" s="191"/>
      <c r="U313" s="191"/>
      <c r="V313" s="191"/>
      <c r="W313" s="191"/>
      <c r="X313" s="191"/>
      <c r="Y313" s="191"/>
      <c r="Z313" s="191"/>
      <c r="AA313" s="191"/>
      <c r="AB313" s="191"/>
      <c r="AC313" s="191"/>
      <c r="AD313" s="191"/>
      <c r="AE313" s="191"/>
      <c r="AF313" s="191"/>
      <c r="AG313" s="191"/>
      <c r="AH313" s="191"/>
      <c r="AI313" s="191"/>
      <c r="AJ313" s="191"/>
      <c r="AK313" s="191"/>
      <c r="AL313" s="191"/>
      <c r="AM313" s="191"/>
      <c r="AN313" s="191"/>
      <c r="AO313" s="191"/>
      <c r="AP313" s="191"/>
      <c r="AQ313" s="191"/>
      <c r="AR313" s="191"/>
      <c r="AS313" s="191"/>
      <c r="AT313" s="191"/>
      <c r="AU313" s="191"/>
      <c r="AV313" s="191"/>
      <c r="AW313" s="191"/>
      <c r="AX313" s="191"/>
      <c r="AY313" s="191"/>
      <c r="AZ313" s="191"/>
      <c r="BA313" s="191"/>
      <c r="BB313" s="191"/>
      <c r="BC313" s="191"/>
      <c r="BD313" s="191"/>
      <c r="BE313" s="191"/>
      <c r="BF313" s="191"/>
      <c r="BG313" s="191"/>
      <c r="BH313" s="191"/>
      <c r="BI313" s="191"/>
      <c r="BJ313" s="191"/>
      <c r="BK313" s="191"/>
      <c r="BL313" s="191"/>
    </row>
    <row r="314" spans="1:64" x14ac:dyDescent="0.2">
      <c r="A314" s="191"/>
      <c r="B314" s="191"/>
      <c r="C314" s="191"/>
      <c r="D314" s="191"/>
      <c r="E314" s="191"/>
      <c r="F314" s="191"/>
      <c r="G314" s="191"/>
      <c r="H314" s="191"/>
      <c r="I314" s="191"/>
      <c r="J314" s="191"/>
      <c r="K314" s="191"/>
      <c r="L314" s="191"/>
      <c r="M314" s="191"/>
      <c r="N314" s="191"/>
      <c r="O314" s="191"/>
      <c r="P314" s="191"/>
      <c r="Q314" s="191"/>
      <c r="R314" s="191"/>
      <c r="S314" s="191"/>
      <c r="T314" s="191"/>
      <c r="U314" s="191"/>
      <c r="V314" s="191"/>
      <c r="W314" s="191"/>
      <c r="X314" s="191"/>
      <c r="Y314" s="191"/>
      <c r="Z314" s="191"/>
      <c r="AA314" s="191"/>
      <c r="AB314" s="191"/>
      <c r="AC314" s="191"/>
      <c r="AD314" s="191"/>
      <c r="AE314" s="191"/>
      <c r="AF314" s="191"/>
      <c r="AG314" s="191"/>
      <c r="AH314" s="191"/>
      <c r="AI314" s="191"/>
      <c r="AJ314" s="191"/>
      <c r="AK314" s="191"/>
      <c r="AL314" s="191"/>
      <c r="AM314" s="191"/>
      <c r="AN314" s="191"/>
      <c r="AO314" s="191"/>
      <c r="AP314" s="191"/>
      <c r="AQ314" s="191"/>
      <c r="AR314" s="191"/>
      <c r="AS314" s="191"/>
      <c r="AT314" s="191"/>
      <c r="AU314" s="191"/>
      <c r="AV314" s="191"/>
      <c r="AW314" s="191"/>
      <c r="AX314" s="191"/>
      <c r="AY314" s="191"/>
      <c r="AZ314" s="191"/>
      <c r="BA314" s="191"/>
      <c r="BB314" s="191"/>
      <c r="BC314" s="191"/>
      <c r="BD314" s="191"/>
      <c r="BE314" s="191"/>
      <c r="BF314" s="191"/>
      <c r="BG314" s="191"/>
      <c r="BH314" s="191"/>
      <c r="BI314" s="191"/>
      <c r="BJ314" s="191"/>
      <c r="BK314" s="191"/>
      <c r="BL314" s="191"/>
    </row>
    <row r="315" spans="1:64" x14ac:dyDescent="0.2">
      <c r="A315" s="191"/>
      <c r="B315" s="191"/>
      <c r="C315" s="191"/>
      <c r="D315" s="191"/>
      <c r="E315" s="191"/>
      <c r="F315" s="191"/>
      <c r="G315" s="191"/>
      <c r="H315" s="191"/>
      <c r="I315" s="191"/>
      <c r="J315" s="191"/>
      <c r="K315" s="191"/>
      <c r="L315" s="191"/>
      <c r="M315" s="191"/>
      <c r="N315" s="191"/>
      <c r="O315" s="191"/>
      <c r="P315" s="191"/>
      <c r="Q315" s="191"/>
      <c r="R315" s="191"/>
      <c r="S315" s="191"/>
      <c r="T315" s="191"/>
      <c r="U315" s="191"/>
      <c r="V315" s="191"/>
      <c r="W315" s="191"/>
      <c r="X315" s="191"/>
      <c r="Y315" s="191"/>
      <c r="Z315" s="191"/>
      <c r="AA315" s="191"/>
      <c r="AB315" s="191"/>
      <c r="AC315" s="191"/>
      <c r="AD315" s="191"/>
      <c r="AE315" s="191"/>
      <c r="AF315" s="191"/>
      <c r="AG315" s="191"/>
      <c r="AH315" s="191"/>
      <c r="AI315" s="191"/>
      <c r="AJ315" s="191"/>
      <c r="AK315" s="191"/>
      <c r="AL315" s="191"/>
      <c r="AM315" s="191"/>
      <c r="AN315" s="191"/>
      <c r="AO315" s="191"/>
      <c r="AP315" s="191"/>
      <c r="AQ315" s="191"/>
      <c r="AR315" s="191"/>
      <c r="AS315" s="191"/>
      <c r="AT315" s="191"/>
      <c r="AU315" s="191"/>
      <c r="AV315" s="191"/>
      <c r="AW315" s="191"/>
      <c r="AX315" s="191"/>
      <c r="AY315" s="191"/>
      <c r="AZ315" s="191"/>
      <c r="BA315" s="191"/>
      <c r="BB315" s="191"/>
      <c r="BC315" s="191"/>
      <c r="BD315" s="191"/>
      <c r="BE315" s="191"/>
      <c r="BF315" s="191"/>
      <c r="BG315" s="191"/>
      <c r="BH315" s="191"/>
      <c r="BI315" s="191"/>
      <c r="BJ315" s="191"/>
      <c r="BK315" s="191"/>
      <c r="BL315" s="191"/>
    </row>
    <row r="316" spans="1:64" x14ac:dyDescent="0.2">
      <c r="A316" s="191"/>
      <c r="B316" s="191"/>
      <c r="C316" s="191"/>
      <c r="D316" s="191"/>
      <c r="E316" s="191"/>
      <c r="F316" s="191"/>
      <c r="G316" s="191"/>
      <c r="H316" s="191"/>
      <c r="I316" s="191"/>
      <c r="J316" s="191"/>
      <c r="K316" s="191"/>
      <c r="L316" s="191"/>
      <c r="M316" s="191"/>
      <c r="N316" s="191"/>
      <c r="O316" s="191"/>
      <c r="P316" s="191"/>
      <c r="Q316" s="191"/>
      <c r="R316" s="191"/>
      <c r="S316" s="191"/>
      <c r="T316" s="191"/>
      <c r="U316" s="191"/>
      <c r="V316" s="191"/>
      <c r="W316" s="191"/>
      <c r="X316" s="191"/>
      <c r="Y316" s="191"/>
      <c r="Z316" s="191"/>
      <c r="AA316" s="191"/>
      <c r="AB316" s="191"/>
      <c r="AC316" s="191"/>
      <c r="AD316" s="191"/>
      <c r="AE316" s="191"/>
      <c r="AF316" s="191"/>
      <c r="AG316" s="191"/>
      <c r="AH316" s="191"/>
      <c r="AI316" s="191"/>
      <c r="AJ316" s="191"/>
      <c r="AK316" s="191"/>
      <c r="AL316" s="191"/>
      <c r="AM316" s="191"/>
      <c r="AN316" s="191"/>
      <c r="AO316" s="191"/>
      <c r="AP316" s="191"/>
      <c r="AQ316" s="191"/>
      <c r="AR316" s="191"/>
      <c r="AS316" s="191"/>
      <c r="AT316" s="191"/>
      <c r="AU316" s="191"/>
      <c r="AV316" s="191"/>
      <c r="AW316" s="191"/>
      <c r="AX316" s="191"/>
      <c r="AY316" s="191"/>
      <c r="AZ316" s="191"/>
      <c r="BA316" s="191"/>
      <c r="BB316" s="191"/>
      <c r="BC316" s="191"/>
      <c r="BD316" s="191"/>
      <c r="BE316" s="191"/>
      <c r="BF316" s="191"/>
      <c r="BG316" s="191"/>
      <c r="BH316" s="191"/>
      <c r="BI316" s="191"/>
      <c r="BJ316" s="191"/>
      <c r="BK316" s="191"/>
      <c r="BL316" s="191"/>
    </row>
    <row r="317" spans="1:64" x14ac:dyDescent="0.2">
      <c r="A317" s="191"/>
      <c r="B317" s="191"/>
      <c r="C317" s="191"/>
      <c r="D317" s="191"/>
      <c r="E317" s="191"/>
      <c r="F317" s="191"/>
      <c r="G317" s="191"/>
      <c r="H317" s="191"/>
      <c r="I317" s="191"/>
      <c r="J317" s="191"/>
      <c r="K317" s="191"/>
      <c r="L317" s="191"/>
      <c r="M317" s="191"/>
      <c r="N317" s="191"/>
      <c r="O317" s="191"/>
      <c r="P317" s="191"/>
      <c r="Q317" s="191"/>
      <c r="R317" s="191"/>
      <c r="S317" s="191"/>
      <c r="T317" s="191"/>
      <c r="U317" s="191"/>
      <c r="V317" s="191"/>
      <c r="W317" s="191"/>
      <c r="X317" s="191"/>
      <c r="Y317" s="191"/>
      <c r="Z317" s="191"/>
      <c r="AA317" s="191"/>
      <c r="AB317" s="191"/>
      <c r="AC317" s="191"/>
      <c r="AD317" s="191"/>
      <c r="AE317" s="191"/>
      <c r="AF317" s="191"/>
      <c r="AG317" s="191"/>
      <c r="AH317" s="191"/>
      <c r="AI317" s="191"/>
      <c r="AJ317" s="191"/>
      <c r="AK317" s="191"/>
      <c r="AL317" s="191"/>
      <c r="AM317" s="191"/>
      <c r="AN317" s="191"/>
      <c r="AO317" s="191"/>
      <c r="AP317" s="191"/>
      <c r="AQ317" s="191"/>
      <c r="AR317" s="191"/>
      <c r="AS317" s="191"/>
      <c r="AT317" s="191"/>
      <c r="AU317" s="191"/>
      <c r="AV317" s="191"/>
      <c r="AW317" s="191"/>
      <c r="AX317" s="191"/>
      <c r="AY317" s="191"/>
      <c r="AZ317" s="191"/>
      <c r="BA317" s="191"/>
      <c r="BB317" s="191"/>
      <c r="BC317" s="191"/>
      <c r="BD317" s="191"/>
      <c r="BE317" s="191"/>
      <c r="BF317" s="191"/>
      <c r="BG317" s="191"/>
      <c r="BH317" s="191"/>
      <c r="BI317" s="191"/>
      <c r="BJ317" s="191"/>
      <c r="BK317" s="191"/>
      <c r="BL317" s="191"/>
    </row>
    <row r="318" spans="1:64" x14ac:dyDescent="0.2">
      <c r="A318" s="191"/>
      <c r="B318" s="191"/>
      <c r="C318" s="191"/>
      <c r="D318" s="191"/>
      <c r="E318" s="191"/>
      <c r="F318" s="191"/>
      <c r="G318" s="191"/>
      <c r="H318" s="191"/>
      <c r="I318" s="191"/>
      <c r="J318" s="191"/>
      <c r="K318" s="191"/>
      <c r="L318" s="191"/>
      <c r="M318" s="191"/>
      <c r="N318" s="191"/>
      <c r="O318" s="191"/>
      <c r="P318" s="191"/>
      <c r="Q318" s="191"/>
      <c r="R318" s="191"/>
      <c r="S318" s="191"/>
      <c r="T318" s="191"/>
      <c r="U318" s="191"/>
      <c r="V318" s="191"/>
      <c r="W318" s="191"/>
      <c r="X318" s="191"/>
      <c r="Y318" s="191"/>
      <c r="Z318" s="191"/>
      <c r="AA318" s="191"/>
      <c r="AB318" s="191"/>
      <c r="AC318" s="191"/>
      <c r="AD318" s="191"/>
      <c r="AE318" s="191"/>
      <c r="AF318" s="191"/>
      <c r="AG318" s="191"/>
      <c r="AH318" s="191"/>
      <c r="AI318" s="191"/>
      <c r="AJ318" s="191"/>
      <c r="AK318" s="191"/>
      <c r="AL318" s="191"/>
      <c r="AM318" s="191"/>
      <c r="AN318" s="191"/>
      <c r="AO318" s="191"/>
      <c r="AP318" s="191"/>
      <c r="AQ318" s="191"/>
      <c r="AR318" s="191"/>
      <c r="AS318" s="191"/>
      <c r="AT318" s="191"/>
      <c r="AU318" s="191"/>
      <c r="AV318" s="191"/>
      <c r="AW318" s="191"/>
      <c r="AX318" s="191"/>
      <c r="AY318" s="191"/>
      <c r="AZ318" s="191"/>
      <c r="BA318" s="191"/>
      <c r="BB318" s="191"/>
      <c r="BC318" s="191"/>
      <c r="BD318" s="191"/>
      <c r="BE318" s="191"/>
      <c r="BF318" s="191"/>
      <c r="BG318" s="191"/>
      <c r="BH318" s="191"/>
      <c r="BI318" s="191"/>
      <c r="BJ318" s="191"/>
      <c r="BK318" s="191"/>
      <c r="BL318" s="191"/>
    </row>
    <row r="319" spans="1:64" x14ac:dyDescent="0.2">
      <c r="A319" s="191"/>
      <c r="B319" s="191"/>
      <c r="C319" s="191"/>
      <c r="D319" s="191"/>
      <c r="E319" s="191"/>
      <c r="F319" s="191"/>
      <c r="G319" s="191"/>
      <c r="H319" s="191"/>
      <c r="I319" s="191"/>
      <c r="J319" s="191"/>
      <c r="K319" s="191"/>
      <c r="L319" s="191"/>
      <c r="M319" s="191"/>
      <c r="N319" s="191"/>
      <c r="O319" s="191"/>
      <c r="P319" s="191"/>
      <c r="Q319" s="191"/>
      <c r="R319" s="191"/>
      <c r="S319" s="191"/>
      <c r="T319" s="191"/>
      <c r="U319" s="191"/>
      <c r="V319" s="191"/>
      <c r="W319" s="191"/>
      <c r="X319" s="191"/>
      <c r="Y319" s="191"/>
      <c r="Z319" s="191"/>
      <c r="AA319" s="191"/>
      <c r="AB319" s="191"/>
      <c r="AC319" s="191"/>
      <c r="AD319" s="191"/>
      <c r="AE319" s="191"/>
      <c r="AF319" s="191"/>
      <c r="AG319" s="191"/>
      <c r="AH319" s="191"/>
      <c r="AI319" s="191"/>
      <c r="AJ319" s="191"/>
      <c r="AK319" s="191"/>
      <c r="AL319" s="191"/>
      <c r="AM319" s="191"/>
      <c r="AN319" s="191"/>
      <c r="AO319" s="191"/>
      <c r="AP319" s="191"/>
      <c r="AQ319" s="191"/>
      <c r="AR319" s="191"/>
      <c r="AS319" s="191"/>
      <c r="AT319" s="191"/>
      <c r="AU319" s="191"/>
      <c r="AV319" s="191"/>
      <c r="AW319" s="191"/>
      <c r="AX319" s="191"/>
      <c r="AY319" s="191"/>
      <c r="AZ319" s="191"/>
      <c r="BA319" s="191"/>
      <c r="BB319" s="191"/>
      <c r="BC319" s="191"/>
      <c r="BD319" s="191"/>
      <c r="BE319" s="191"/>
      <c r="BF319" s="191"/>
      <c r="BG319" s="191"/>
      <c r="BH319" s="191"/>
      <c r="BI319" s="191"/>
      <c r="BJ319" s="191"/>
      <c r="BK319" s="191"/>
      <c r="BL319" s="191"/>
    </row>
    <row r="320" spans="1:64" x14ac:dyDescent="0.2">
      <c r="A320" s="191"/>
      <c r="B320" s="191"/>
      <c r="C320" s="191"/>
      <c r="D320" s="191"/>
      <c r="E320" s="191"/>
      <c r="F320" s="191"/>
      <c r="G320" s="191"/>
      <c r="H320" s="191"/>
      <c r="I320" s="191"/>
      <c r="J320" s="191"/>
      <c r="K320" s="191"/>
      <c r="L320" s="191"/>
      <c r="M320" s="191"/>
      <c r="N320" s="191"/>
      <c r="O320" s="191"/>
      <c r="P320" s="191"/>
      <c r="Q320" s="191"/>
      <c r="R320" s="191"/>
      <c r="S320" s="191"/>
      <c r="T320" s="191"/>
      <c r="U320" s="191"/>
      <c r="V320" s="191"/>
      <c r="W320" s="191"/>
      <c r="X320" s="191"/>
      <c r="Y320" s="191"/>
      <c r="Z320" s="191"/>
      <c r="AA320" s="191"/>
      <c r="AB320" s="191"/>
      <c r="AC320" s="191"/>
      <c r="AD320" s="191"/>
      <c r="AE320" s="191"/>
      <c r="AF320" s="191"/>
      <c r="AG320" s="191"/>
      <c r="AH320" s="191"/>
      <c r="AI320" s="191"/>
      <c r="AJ320" s="191"/>
      <c r="AK320" s="191"/>
      <c r="AL320" s="191"/>
      <c r="AM320" s="191"/>
      <c r="AN320" s="191"/>
      <c r="AO320" s="191"/>
      <c r="AP320" s="191"/>
      <c r="AQ320" s="191"/>
      <c r="AR320" s="191"/>
      <c r="AS320" s="191"/>
      <c r="AT320" s="191"/>
      <c r="AU320" s="191"/>
      <c r="AV320" s="191"/>
      <c r="AW320" s="191"/>
      <c r="AX320" s="191"/>
      <c r="AY320" s="191"/>
      <c r="AZ320" s="191"/>
      <c r="BA320" s="191"/>
      <c r="BB320" s="191"/>
      <c r="BC320" s="191"/>
      <c r="BD320" s="191"/>
      <c r="BE320" s="191"/>
      <c r="BF320" s="191"/>
      <c r="BG320" s="191"/>
      <c r="BH320" s="191"/>
      <c r="BI320" s="191"/>
      <c r="BJ320" s="191"/>
      <c r="BK320" s="191"/>
      <c r="BL320" s="191"/>
    </row>
    <row r="321" spans="1:64" x14ac:dyDescent="0.2">
      <c r="A321" s="191"/>
      <c r="B321" s="191"/>
      <c r="C321" s="191"/>
      <c r="D321" s="191"/>
      <c r="E321" s="191"/>
      <c r="F321" s="191"/>
      <c r="G321" s="191"/>
      <c r="H321" s="191"/>
      <c r="I321" s="191"/>
      <c r="J321" s="191"/>
      <c r="K321" s="191"/>
      <c r="L321" s="191"/>
      <c r="M321" s="191"/>
      <c r="N321" s="191"/>
      <c r="O321" s="191"/>
      <c r="P321" s="191"/>
      <c r="Q321" s="191"/>
      <c r="R321" s="191"/>
      <c r="S321" s="191"/>
      <c r="T321" s="191"/>
      <c r="U321" s="191"/>
      <c r="V321" s="191"/>
      <c r="W321" s="191"/>
      <c r="X321" s="191"/>
      <c r="Y321" s="191"/>
      <c r="Z321" s="191"/>
      <c r="AA321" s="191"/>
      <c r="AB321" s="191"/>
      <c r="AC321" s="191"/>
      <c r="AD321" s="191"/>
      <c r="AE321" s="191"/>
      <c r="AF321" s="191"/>
      <c r="AG321" s="191"/>
      <c r="AH321" s="191"/>
      <c r="AI321" s="191"/>
      <c r="AJ321" s="191"/>
      <c r="AK321" s="191"/>
      <c r="AL321" s="191"/>
      <c r="AM321" s="191"/>
      <c r="AN321" s="191"/>
      <c r="AO321" s="191"/>
      <c r="AP321" s="191"/>
      <c r="AQ321" s="191"/>
      <c r="AR321" s="191"/>
      <c r="AS321" s="191"/>
      <c r="AT321" s="191"/>
      <c r="AU321" s="191"/>
      <c r="AV321" s="191"/>
      <c r="AW321" s="191"/>
      <c r="AX321" s="191"/>
      <c r="AY321" s="191"/>
      <c r="AZ321" s="191"/>
      <c r="BA321" s="191"/>
      <c r="BB321" s="191"/>
      <c r="BC321" s="191"/>
      <c r="BD321" s="191"/>
      <c r="BE321" s="191"/>
      <c r="BF321" s="191"/>
      <c r="BG321" s="191"/>
      <c r="BH321" s="191"/>
      <c r="BI321" s="191"/>
      <c r="BJ321" s="191"/>
      <c r="BK321" s="191"/>
      <c r="BL321" s="191"/>
    </row>
    <row r="322" spans="1:64" x14ac:dyDescent="0.2">
      <c r="A322" s="191"/>
      <c r="B322" s="191"/>
      <c r="C322" s="191"/>
      <c r="D322" s="191"/>
      <c r="E322" s="191"/>
      <c r="F322" s="191"/>
      <c r="G322" s="191"/>
      <c r="H322" s="191"/>
      <c r="I322" s="191"/>
      <c r="J322" s="191"/>
      <c r="K322" s="191"/>
      <c r="L322" s="191"/>
      <c r="M322" s="191"/>
      <c r="N322" s="191"/>
      <c r="O322" s="191"/>
      <c r="P322" s="191"/>
      <c r="Q322" s="191"/>
      <c r="R322" s="191"/>
      <c r="S322" s="191"/>
      <c r="T322" s="191"/>
      <c r="U322" s="191"/>
      <c r="V322" s="191"/>
      <c r="W322" s="191"/>
      <c r="X322" s="191"/>
      <c r="Y322" s="191"/>
      <c r="Z322" s="191"/>
      <c r="AA322" s="191"/>
      <c r="AB322" s="191"/>
      <c r="AC322" s="191"/>
      <c r="AD322" s="191"/>
      <c r="AE322" s="191"/>
      <c r="AF322" s="191"/>
      <c r="AG322" s="191"/>
      <c r="AH322" s="191"/>
      <c r="AI322" s="191"/>
      <c r="AJ322" s="191"/>
      <c r="AK322" s="191"/>
      <c r="AL322" s="191"/>
      <c r="AM322" s="191"/>
      <c r="AN322" s="191"/>
      <c r="AO322" s="191"/>
      <c r="AP322" s="191"/>
      <c r="AQ322" s="191"/>
      <c r="AR322" s="191"/>
      <c r="AS322" s="191"/>
      <c r="AT322" s="191"/>
      <c r="AU322" s="191"/>
      <c r="AV322" s="191"/>
      <c r="AW322" s="191"/>
      <c r="AX322" s="191"/>
      <c r="AY322" s="191"/>
      <c r="AZ322" s="191"/>
      <c r="BA322" s="191"/>
      <c r="BB322" s="191"/>
      <c r="BC322" s="191"/>
      <c r="BD322" s="191"/>
      <c r="BE322" s="191"/>
      <c r="BF322" s="191"/>
      <c r="BG322" s="191"/>
      <c r="BH322" s="191"/>
      <c r="BI322" s="191"/>
      <c r="BJ322" s="191"/>
      <c r="BK322" s="191"/>
      <c r="BL322" s="191"/>
    </row>
    <row r="323" spans="1:64" x14ac:dyDescent="0.2">
      <c r="A323" s="191"/>
      <c r="B323" s="191"/>
      <c r="C323" s="191"/>
      <c r="D323" s="191"/>
      <c r="E323" s="191"/>
      <c r="F323" s="191"/>
      <c r="G323" s="191"/>
      <c r="H323" s="191"/>
      <c r="I323" s="191"/>
      <c r="J323" s="191"/>
      <c r="K323" s="191"/>
      <c r="L323" s="191"/>
      <c r="M323" s="191"/>
      <c r="N323" s="191"/>
      <c r="O323" s="191"/>
      <c r="P323" s="191"/>
      <c r="Q323" s="191"/>
      <c r="R323" s="191"/>
      <c r="S323" s="191"/>
      <c r="T323" s="191"/>
      <c r="U323" s="191"/>
      <c r="V323" s="191"/>
      <c r="W323" s="191"/>
      <c r="X323" s="191"/>
      <c r="Y323" s="191"/>
      <c r="Z323" s="191"/>
      <c r="AA323" s="191"/>
      <c r="AB323" s="191"/>
      <c r="AC323" s="191"/>
      <c r="AD323" s="191"/>
      <c r="AE323" s="191"/>
      <c r="AF323" s="191"/>
      <c r="AG323" s="191"/>
      <c r="AH323" s="191"/>
      <c r="AI323" s="191"/>
      <c r="AJ323" s="191"/>
      <c r="AK323" s="191"/>
      <c r="AL323" s="191"/>
      <c r="AM323" s="191"/>
      <c r="AN323" s="191"/>
      <c r="AO323" s="191"/>
      <c r="AP323" s="191"/>
      <c r="AQ323" s="191"/>
      <c r="AR323" s="191"/>
      <c r="AS323" s="191"/>
      <c r="AT323" s="191"/>
      <c r="AU323" s="191"/>
      <c r="AV323" s="191"/>
      <c r="AW323" s="191"/>
      <c r="AX323" s="191"/>
      <c r="AY323" s="191"/>
      <c r="AZ323" s="191"/>
      <c r="BA323" s="191"/>
      <c r="BB323" s="191"/>
      <c r="BC323" s="191"/>
      <c r="BD323" s="191"/>
      <c r="BE323" s="191"/>
      <c r="BF323" s="191"/>
      <c r="BG323" s="191"/>
      <c r="BH323" s="191"/>
      <c r="BI323" s="191"/>
      <c r="BJ323" s="191"/>
      <c r="BK323" s="191"/>
      <c r="BL323" s="191"/>
    </row>
    <row r="324" spans="1:64" x14ac:dyDescent="0.2">
      <c r="A324" s="191"/>
      <c r="B324" s="191"/>
      <c r="C324" s="191"/>
      <c r="D324" s="191"/>
      <c r="E324" s="191"/>
      <c r="F324" s="191"/>
      <c r="G324" s="191"/>
      <c r="H324" s="191"/>
      <c r="I324" s="191"/>
      <c r="J324" s="191"/>
      <c r="K324" s="191"/>
      <c r="L324" s="191"/>
      <c r="M324" s="191"/>
      <c r="N324" s="191"/>
      <c r="O324" s="191"/>
      <c r="P324" s="191"/>
      <c r="Q324" s="191"/>
      <c r="R324" s="191"/>
      <c r="S324" s="191"/>
      <c r="T324" s="191"/>
      <c r="U324" s="191"/>
      <c r="V324" s="191"/>
      <c r="W324" s="191"/>
      <c r="X324" s="191"/>
      <c r="Y324" s="191"/>
      <c r="Z324" s="191"/>
      <c r="AA324" s="191"/>
      <c r="AB324" s="191"/>
      <c r="AC324" s="191"/>
      <c r="AD324" s="191"/>
      <c r="AE324" s="191"/>
      <c r="AF324" s="191"/>
      <c r="AG324" s="191"/>
      <c r="AH324" s="191"/>
      <c r="AI324" s="191"/>
      <c r="AJ324" s="191"/>
      <c r="AK324" s="191"/>
      <c r="AL324" s="191"/>
      <c r="AM324" s="191"/>
      <c r="AN324" s="191"/>
      <c r="AO324" s="191"/>
      <c r="AP324" s="191"/>
      <c r="AQ324" s="191"/>
      <c r="AR324" s="191"/>
      <c r="AS324" s="191"/>
      <c r="AT324" s="191"/>
      <c r="AU324" s="191"/>
      <c r="AV324" s="191"/>
      <c r="AW324" s="191"/>
      <c r="AX324" s="191"/>
      <c r="AY324" s="191"/>
      <c r="AZ324" s="191"/>
      <c r="BA324" s="191"/>
      <c r="BB324" s="191"/>
      <c r="BC324" s="191"/>
      <c r="BD324" s="191"/>
      <c r="BE324" s="191"/>
      <c r="BF324" s="191"/>
      <c r="BG324" s="191"/>
      <c r="BH324" s="191"/>
      <c r="BI324" s="191"/>
      <c r="BJ324" s="191"/>
      <c r="BK324" s="191"/>
      <c r="BL324" s="191"/>
    </row>
    <row r="325" spans="1:64" x14ac:dyDescent="0.2">
      <c r="A325" s="191"/>
      <c r="B325" s="191"/>
      <c r="C325" s="191"/>
      <c r="D325" s="191"/>
      <c r="E325" s="191"/>
      <c r="F325" s="191"/>
      <c r="G325" s="191"/>
      <c r="H325" s="191"/>
      <c r="I325" s="191"/>
      <c r="J325" s="191"/>
      <c r="K325" s="191"/>
      <c r="L325" s="191"/>
      <c r="M325" s="191"/>
      <c r="N325" s="191"/>
      <c r="O325" s="191"/>
      <c r="P325" s="191"/>
      <c r="Q325" s="191"/>
      <c r="R325" s="191"/>
      <c r="S325" s="191"/>
      <c r="T325" s="191"/>
      <c r="U325" s="191"/>
      <c r="V325" s="191"/>
      <c r="W325" s="191"/>
      <c r="X325" s="191"/>
      <c r="Y325" s="191"/>
      <c r="Z325" s="191"/>
      <c r="AA325" s="191"/>
      <c r="AB325" s="191"/>
      <c r="AC325" s="191"/>
      <c r="AD325" s="191"/>
      <c r="AE325" s="191"/>
      <c r="AF325" s="191"/>
      <c r="AG325" s="191"/>
      <c r="AH325" s="191"/>
      <c r="AI325" s="191"/>
      <c r="AJ325" s="191"/>
      <c r="AK325" s="191"/>
      <c r="AL325" s="191"/>
      <c r="AM325" s="191"/>
      <c r="AN325" s="191"/>
      <c r="AO325" s="191"/>
      <c r="AP325" s="191"/>
      <c r="AQ325" s="191"/>
      <c r="AR325" s="191"/>
      <c r="AS325" s="191"/>
      <c r="AT325" s="191"/>
      <c r="AU325" s="191"/>
      <c r="AV325" s="191"/>
      <c r="AW325" s="191"/>
      <c r="AX325" s="191"/>
      <c r="AY325" s="191"/>
      <c r="AZ325" s="191"/>
      <c r="BA325" s="191"/>
      <c r="BB325" s="191"/>
      <c r="BC325" s="191"/>
      <c r="BD325" s="191"/>
      <c r="BE325" s="191"/>
      <c r="BF325" s="191"/>
      <c r="BG325" s="191"/>
      <c r="BH325" s="191"/>
      <c r="BI325" s="191"/>
      <c r="BJ325" s="191"/>
      <c r="BK325" s="191"/>
      <c r="BL325" s="191"/>
    </row>
    <row r="326" spans="1:64" x14ac:dyDescent="0.2">
      <c r="A326" s="191"/>
      <c r="B326" s="191"/>
      <c r="C326" s="191"/>
      <c r="D326" s="191"/>
      <c r="E326" s="191"/>
      <c r="F326" s="191"/>
      <c r="G326" s="191"/>
      <c r="H326" s="191"/>
      <c r="I326" s="191"/>
      <c r="J326" s="191"/>
      <c r="K326" s="191"/>
      <c r="L326" s="191"/>
      <c r="M326" s="191"/>
      <c r="N326" s="191"/>
      <c r="O326" s="191"/>
      <c r="P326" s="191"/>
      <c r="Q326" s="191"/>
      <c r="R326" s="191"/>
      <c r="S326" s="191"/>
      <c r="T326" s="191"/>
      <c r="U326" s="191"/>
      <c r="V326" s="191"/>
      <c r="W326" s="191"/>
      <c r="X326" s="191"/>
      <c r="Y326" s="191"/>
      <c r="Z326" s="191"/>
      <c r="AA326" s="191"/>
      <c r="AB326" s="191"/>
      <c r="AC326" s="191"/>
      <c r="AD326" s="191"/>
      <c r="AE326" s="191"/>
      <c r="AF326" s="191"/>
      <c r="AG326" s="191"/>
      <c r="AH326" s="191"/>
      <c r="AI326" s="191"/>
      <c r="AJ326" s="191"/>
      <c r="AK326" s="191"/>
      <c r="AL326" s="191"/>
      <c r="AM326" s="191"/>
      <c r="AN326" s="191"/>
      <c r="AO326" s="191"/>
      <c r="AP326" s="191"/>
      <c r="AQ326" s="191"/>
      <c r="AR326" s="191"/>
      <c r="AS326" s="191"/>
      <c r="AT326" s="191"/>
      <c r="AU326" s="191"/>
      <c r="AV326" s="191"/>
      <c r="AW326" s="191"/>
      <c r="AX326" s="191"/>
      <c r="AY326" s="191"/>
      <c r="AZ326" s="191"/>
      <c r="BA326" s="191"/>
      <c r="BB326" s="191"/>
      <c r="BC326" s="191"/>
      <c r="BD326" s="191"/>
      <c r="BE326" s="191"/>
      <c r="BF326" s="191"/>
      <c r="BG326" s="191"/>
      <c r="BH326" s="191"/>
      <c r="BI326" s="191"/>
      <c r="BJ326" s="191"/>
      <c r="BK326" s="191"/>
      <c r="BL326" s="191"/>
    </row>
    <row r="327" spans="1:64" x14ac:dyDescent="0.2">
      <c r="A327" s="191"/>
      <c r="B327" s="191"/>
      <c r="C327" s="191"/>
      <c r="D327" s="191"/>
      <c r="E327" s="191"/>
      <c r="F327" s="191"/>
      <c r="G327" s="191"/>
      <c r="H327" s="191"/>
      <c r="I327" s="191"/>
      <c r="J327" s="191"/>
      <c r="K327" s="191"/>
      <c r="L327" s="191"/>
      <c r="M327" s="191"/>
      <c r="N327" s="191"/>
      <c r="O327" s="191"/>
      <c r="P327" s="191"/>
      <c r="Q327" s="191"/>
      <c r="R327" s="191"/>
      <c r="S327" s="191"/>
      <c r="T327" s="191"/>
      <c r="U327" s="191"/>
      <c r="V327" s="191"/>
      <c r="W327" s="191"/>
      <c r="X327" s="191"/>
      <c r="Y327" s="191"/>
      <c r="Z327" s="191"/>
      <c r="AA327" s="191"/>
      <c r="AB327" s="191"/>
      <c r="AC327" s="191"/>
      <c r="AD327" s="191"/>
      <c r="AE327" s="191"/>
      <c r="AF327" s="191"/>
      <c r="AG327" s="191"/>
      <c r="AH327" s="191"/>
      <c r="AI327" s="191"/>
      <c r="AJ327" s="191"/>
      <c r="AK327" s="191"/>
      <c r="AL327" s="191"/>
      <c r="AM327" s="191"/>
      <c r="AN327" s="191"/>
      <c r="AO327" s="191"/>
      <c r="AP327" s="191"/>
      <c r="AQ327" s="191"/>
      <c r="AR327" s="191"/>
      <c r="AS327" s="191"/>
      <c r="AT327" s="191"/>
      <c r="AU327" s="191"/>
      <c r="AV327" s="191"/>
      <c r="AW327" s="191"/>
      <c r="AX327" s="191"/>
      <c r="AY327" s="191"/>
      <c r="AZ327" s="191"/>
      <c r="BA327" s="191"/>
      <c r="BB327" s="191"/>
      <c r="BC327" s="191"/>
      <c r="BD327" s="191"/>
      <c r="BE327" s="191"/>
      <c r="BF327" s="191"/>
      <c r="BG327" s="191"/>
      <c r="BH327" s="191"/>
      <c r="BI327" s="191"/>
      <c r="BJ327" s="191"/>
      <c r="BK327" s="191"/>
      <c r="BL327" s="191"/>
    </row>
    <row r="328" spans="1:64" x14ac:dyDescent="0.2">
      <c r="A328" s="191"/>
      <c r="B328" s="191"/>
      <c r="C328" s="191"/>
      <c r="D328" s="191"/>
      <c r="E328" s="191"/>
      <c r="F328" s="191"/>
      <c r="G328" s="191"/>
      <c r="H328" s="191"/>
      <c r="I328" s="191"/>
      <c r="J328" s="191"/>
      <c r="K328" s="191"/>
      <c r="L328" s="191"/>
      <c r="M328" s="191"/>
      <c r="N328" s="191"/>
      <c r="O328" s="191"/>
      <c r="P328" s="191"/>
      <c r="Q328" s="191"/>
      <c r="R328" s="191"/>
      <c r="S328" s="191"/>
      <c r="T328" s="191"/>
      <c r="U328" s="191"/>
      <c r="V328" s="191"/>
      <c r="W328" s="191"/>
      <c r="X328" s="191"/>
      <c r="Y328" s="191"/>
      <c r="Z328" s="191"/>
      <c r="AA328" s="191"/>
      <c r="AB328" s="191"/>
      <c r="AC328" s="191"/>
      <c r="AD328" s="191"/>
      <c r="AE328" s="191"/>
      <c r="AF328" s="191"/>
      <c r="AG328" s="191"/>
      <c r="AH328" s="191"/>
      <c r="AI328" s="191"/>
      <c r="AJ328" s="191"/>
      <c r="AK328" s="191"/>
      <c r="AL328" s="191"/>
      <c r="AM328" s="191"/>
      <c r="AN328" s="191"/>
      <c r="AO328" s="191"/>
      <c r="AP328" s="191"/>
      <c r="AQ328" s="191"/>
      <c r="AR328" s="191"/>
      <c r="AS328" s="191"/>
      <c r="AT328" s="191"/>
      <c r="AU328" s="191"/>
      <c r="AV328" s="191"/>
      <c r="AW328" s="191"/>
      <c r="AX328" s="191"/>
      <c r="AY328" s="191"/>
      <c r="AZ328" s="191"/>
      <c r="BA328" s="191"/>
      <c r="BB328" s="191"/>
      <c r="BC328" s="191"/>
      <c r="BD328" s="191"/>
      <c r="BE328" s="191"/>
      <c r="BF328" s="191"/>
      <c r="BG328" s="191"/>
      <c r="BH328" s="191"/>
      <c r="BI328" s="191"/>
      <c r="BJ328" s="191"/>
      <c r="BK328" s="191"/>
      <c r="BL328" s="191"/>
    </row>
    <row r="329" spans="1:64" x14ac:dyDescent="0.2">
      <c r="A329" s="191"/>
      <c r="B329" s="191"/>
      <c r="C329" s="191"/>
      <c r="D329" s="191"/>
      <c r="E329" s="191"/>
      <c r="F329" s="191"/>
      <c r="G329" s="191"/>
      <c r="H329" s="191"/>
      <c r="I329" s="191"/>
      <c r="J329" s="191"/>
      <c r="K329" s="191"/>
      <c r="L329" s="191"/>
      <c r="M329" s="191"/>
      <c r="N329" s="191"/>
      <c r="O329" s="191"/>
      <c r="P329" s="191"/>
      <c r="Q329" s="191"/>
      <c r="R329" s="191"/>
      <c r="S329" s="191"/>
      <c r="T329" s="191"/>
      <c r="U329" s="191"/>
      <c r="V329" s="191"/>
      <c r="W329" s="191"/>
      <c r="X329" s="191"/>
      <c r="Y329" s="191"/>
      <c r="Z329" s="191"/>
      <c r="AA329" s="191"/>
      <c r="AB329" s="191"/>
      <c r="AC329" s="191"/>
      <c r="AD329" s="191"/>
      <c r="AE329" s="191"/>
      <c r="AF329" s="191"/>
      <c r="AG329" s="191"/>
      <c r="AH329" s="191"/>
      <c r="AI329" s="191"/>
      <c r="AJ329" s="191"/>
      <c r="AK329" s="191"/>
      <c r="AL329" s="191"/>
      <c r="AM329" s="191"/>
      <c r="AN329" s="191"/>
      <c r="AO329" s="191"/>
      <c r="AP329" s="191"/>
      <c r="AQ329" s="191"/>
      <c r="AR329" s="191"/>
      <c r="AS329" s="191"/>
      <c r="AT329" s="191"/>
      <c r="AU329" s="191"/>
      <c r="AV329" s="191"/>
      <c r="AW329" s="191"/>
      <c r="AX329" s="191"/>
      <c r="AY329" s="191"/>
      <c r="AZ329" s="191"/>
      <c r="BA329" s="191"/>
      <c r="BB329" s="191"/>
      <c r="BC329" s="191"/>
      <c r="BD329" s="191"/>
      <c r="BE329" s="191"/>
      <c r="BF329" s="191"/>
      <c r="BG329" s="191"/>
      <c r="BH329" s="191"/>
      <c r="BI329" s="191"/>
      <c r="BJ329" s="191"/>
      <c r="BK329" s="191"/>
      <c r="BL329" s="191"/>
    </row>
    <row r="330" spans="1:64" x14ac:dyDescent="0.2">
      <c r="A330" s="191"/>
      <c r="B330" s="191"/>
      <c r="C330" s="191"/>
      <c r="D330" s="191"/>
      <c r="E330" s="191"/>
      <c r="F330" s="191"/>
      <c r="G330" s="191"/>
      <c r="H330" s="191"/>
      <c r="I330" s="191"/>
      <c r="J330" s="191"/>
      <c r="K330" s="191"/>
      <c r="L330" s="191"/>
      <c r="M330" s="191"/>
      <c r="N330" s="191"/>
      <c r="O330" s="191"/>
      <c r="P330" s="191"/>
      <c r="Q330" s="191"/>
      <c r="R330" s="191"/>
      <c r="S330" s="191"/>
      <c r="T330" s="191"/>
      <c r="U330" s="191"/>
      <c r="V330" s="191"/>
      <c r="W330" s="191"/>
      <c r="X330" s="191"/>
      <c r="Y330" s="191"/>
      <c r="Z330" s="191"/>
      <c r="AA330" s="191"/>
      <c r="AB330" s="191"/>
      <c r="AC330" s="191"/>
      <c r="AD330" s="191"/>
      <c r="AE330" s="191"/>
      <c r="AF330" s="191"/>
      <c r="AG330" s="191"/>
      <c r="AH330" s="191"/>
      <c r="AI330" s="191"/>
      <c r="AJ330" s="191"/>
      <c r="AK330" s="191"/>
      <c r="AL330" s="191"/>
      <c r="AM330" s="191"/>
      <c r="AN330" s="191"/>
      <c r="AO330" s="191"/>
      <c r="AP330" s="191"/>
      <c r="AQ330" s="191"/>
      <c r="AR330" s="191"/>
      <c r="AS330" s="191"/>
      <c r="AT330" s="191"/>
      <c r="AU330" s="191"/>
      <c r="AV330" s="191"/>
      <c r="AW330" s="191"/>
      <c r="AX330" s="191"/>
      <c r="AY330" s="191"/>
      <c r="AZ330" s="191"/>
      <c r="BA330" s="191"/>
      <c r="BB330" s="191"/>
      <c r="BC330" s="191"/>
      <c r="BD330" s="191"/>
      <c r="BE330" s="191"/>
      <c r="BF330" s="191"/>
      <c r="BG330" s="191"/>
      <c r="BH330" s="191"/>
      <c r="BI330" s="191"/>
      <c r="BJ330" s="191"/>
      <c r="BK330" s="191"/>
      <c r="BL330" s="191"/>
    </row>
    <row r="331" spans="1:64" x14ac:dyDescent="0.2">
      <c r="A331" s="191"/>
      <c r="B331" s="191"/>
      <c r="C331" s="191"/>
      <c r="D331" s="191"/>
      <c r="E331" s="191"/>
      <c r="F331" s="191"/>
      <c r="G331" s="191"/>
      <c r="H331" s="191"/>
      <c r="I331" s="191"/>
      <c r="J331" s="191"/>
      <c r="K331" s="191"/>
      <c r="L331" s="191"/>
      <c r="M331" s="191"/>
      <c r="N331" s="191"/>
      <c r="O331" s="191"/>
      <c r="P331" s="191"/>
      <c r="Q331" s="191"/>
      <c r="R331" s="191"/>
      <c r="S331" s="191"/>
      <c r="T331" s="191"/>
      <c r="U331" s="191"/>
      <c r="V331" s="191"/>
      <c r="W331" s="191"/>
      <c r="X331" s="191"/>
      <c r="Y331" s="191"/>
      <c r="Z331" s="191"/>
      <c r="AA331" s="191"/>
      <c r="AB331" s="191"/>
      <c r="AC331" s="191"/>
      <c r="AD331" s="191"/>
      <c r="AE331" s="191"/>
      <c r="AF331" s="191"/>
      <c r="AG331" s="191"/>
      <c r="AH331" s="191"/>
      <c r="AI331" s="191"/>
      <c r="AJ331" s="191"/>
      <c r="AK331" s="191"/>
      <c r="AL331" s="191"/>
      <c r="AM331" s="191"/>
      <c r="AN331" s="191"/>
      <c r="AO331" s="191"/>
      <c r="AP331" s="191"/>
      <c r="AQ331" s="191"/>
      <c r="AR331" s="191"/>
      <c r="AS331" s="191"/>
      <c r="AT331" s="191"/>
      <c r="AU331" s="191"/>
      <c r="AV331" s="191"/>
      <c r="AW331" s="191"/>
      <c r="AX331" s="191"/>
      <c r="AY331" s="191"/>
      <c r="AZ331" s="191"/>
      <c r="BA331" s="191"/>
      <c r="BB331" s="191"/>
      <c r="BC331" s="191"/>
      <c r="BD331" s="191"/>
      <c r="BE331" s="191"/>
      <c r="BF331" s="191"/>
      <c r="BG331" s="191"/>
      <c r="BH331" s="191"/>
      <c r="BI331" s="191"/>
      <c r="BJ331" s="191"/>
      <c r="BK331" s="191"/>
      <c r="BL331" s="191"/>
    </row>
    <row r="332" spans="1:64" x14ac:dyDescent="0.2">
      <c r="A332" s="191"/>
      <c r="B332" s="191"/>
      <c r="C332" s="191"/>
      <c r="D332" s="191"/>
      <c r="E332" s="191"/>
      <c r="F332" s="191"/>
      <c r="G332" s="191"/>
      <c r="H332" s="191"/>
      <c r="I332" s="191"/>
      <c r="J332" s="191"/>
      <c r="K332" s="191"/>
      <c r="L332" s="191"/>
      <c r="M332" s="191"/>
      <c r="N332" s="191"/>
      <c r="O332" s="191"/>
      <c r="P332" s="191"/>
      <c r="Q332" s="191"/>
      <c r="R332" s="191"/>
      <c r="S332" s="191"/>
      <c r="T332" s="191"/>
      <c r="U332" s="191"/>
      <c r="V332" s="191"/>
      <c r="W332" s="191"/>
      <c r="X332" s="191"/>
      <c r="Y332" s="191"/>
      <c r="Z332" s="191"/>
      <c r="AA332" s="191"/>
      <c r="AB332" s="191"/>
      <c r="AC332" s="191"/>
      <c r="AD332" s="191"/>
      <c r="AE332" s="191"/>
      <c r="AF332" s="191"/>
      <c r="AG332" s="191"/>
      <c r="AH332" s="191"/>
      <c r="AI332" s="191"/>
      <c r="AJ332" s="191"/>
      <c r="AK332" s="191"/>
      <c r="AL332" s="191"/>
      <c r="AM332" s="191"/>
      <c r="AN332" s="191"/>
      <c r="AO332" s="191"/>
      <c r="AP332" s="191"/>
      <c r="AQ332" s="191"/>
      <c r="AR332" s="191"/>
      <c r="AS332" s="191"/>
      <c r="AT332" s="191"/>
      <c r="AU332" s="191"/>
      <c r="AV332" s="191"/>
      <c r="AW332" s="191"/>
      <c r="AX332" s="191"/>
      <c r="AY332" s="191"/>
      <c r="AZ332" s="191"/>
      <c r="BA332" s="191"/>
      <c r="BB332" s="191"/>
      <c r="BC332" s="191"/>
      <c r="BD332" s="191"/>
      <c r="BE332" s="191"/>
      <c r="BF332" s="191"/>
      <c r="BG332" s="191"/>
      <c r="BH332" s="191"/>
      <c r="BI332" s="191"/>
      <c r="BJ332" s="191"/>
      <c r="BK332" s="191"/>
      <c r="BL332" s="191"/>
    </row>
    <row r="333" spans="1:64" x14ac:dyDescent="0.2">
      <c r="A333" s="191"/>
      <c r="B333" s="191"/>
      <c r="C333" s="191"/>
      <c r="D333" s="191"/>
      <c r="E333" s="191"/>
      <c r="F333" s="191"/>
      <c r="G333" s="191"/>
      <c r="H333" s="191"/>
      <c r="I333" s="191"/>
      <c r="J333" s="191"/>
      <c r="K333" s="191"/>
      <c r="L333" s="191"/>
      <c r="M333" s="191"/>
      <c r="N333" s="191"/>
      <c r="O333" s="191"/>
      <c r="P333" s="191"/>
      <c r="Q333" s="191"/>
      <c r="R333" s="191"/>
      <c r="S333" s="191"/>
      <c r="T333" s="191"/>
      <c r="U333" s="191"/>
      <c r="V333" s="191"/>
      <c r="W333" s="191"/>
      <c r="X333" s="191"/>
      <c r="Y333" s="191"/>
      <c r="Z333" s="191"/>
      <c r="AA333" s="191"/>
      <c r="AB333" s="191"/>
      <c r="AC333" s="191"/>
      <c r="AD333" s="191"/>
      <c r="AE333" s="191"/>
      <c r="AF333" s="191"/>
      <c r="AG333" s="191"/>
      <c r="AH333" s="191"/>
      <c r="AI333" s="191"/>
      <c r="AJ333" s="191"/>
      <c r="AK333" s="191"/>
      <c r="AL333" s="191"/>
      <c r="AM333" s="191"/>
      <c r="AN333" s="191"/>
      <c r="AO333" s="191"/>
      <c r="AP333" s="191"/>
      <c r="AQ333" s="191"/>
      <c r="AR333" s="191"/>
      <c r="AS333" s="191"/>
      <c r="AT333" s="191"/>
      <c r="AU333" s="191"/>
      <c r="AV333" s="191"/>
      <c r="AW333" s="191"/>
      <c r="AX333" s="191"/>
      <c r="AY333" s="191"/>
      <c r="AZ333" s="191"/>
      <c r="BA333" s="191"/>
      <c r="BB333" s="191"/>
      <c r="BC333" s="191"/>
      <c r="BD333" s="191"/>
      <c r="BE333" s="191"/>
      <c r="BF333" s="191"/>
      <c r="BG333" s="191"/>
      <c r="BH333" s="191"/>
      <c r="BI333" s="191"/>
      <c r="BJ333" s="191"/>
      <c r="BK333" s="191"/>
      <c r="BL333" s="191"/>
    </row>
    <row r="334" spans="1:64" x14ac:dyDescent="0.2">
      <c r="A334" s="191"/>
      <c r="B334" s="191"/>
      <c r="C334" s="191"/>
      <c r="D334" s="191"/>
      <c r="E334" s="191"/>
      <c r="F334" s="191"/>
      <c r="G334" s="191"/>
      <c r="H334" s="191"/>
      <c r="I334" s="191"/>
      <c r="J334" s="191"/>
      <c r="K334" s="191"/>
      <c r="L334" s="191"/>
      <c r="M334" s="191"/>
      <c r="N334" s="191"/>
      <c r="O334" s="191"/>
      <c r="P334" s="191"/>
      <c r="Q334" s="191"/>
      <c r="R334" s="191"/>
      <c r="S334" s="191"/>
      <c r="T334" s="191"/>
      <c r="U334" s="191"/>
      <c r="V334" s="191"/>
      <c r="W334" s="191"/>
      <c r="X334" s="191"/>
      <c r="Y334" s="191"/>
      <c r="Z334" s="191"/>
      <c r="AA334" s="191"/>
      <c r="AB334" s="191"/>
      <c r="AC334" s="191"/>
      <c r="AD334" s="191"/>
      <c r="AE334" s="191"/>
      <c r="AF334" s="191"/>
      <c r="AG334" s="191"/>
      <c r="AH334" s="191"/>
      <c r="AI334" s="191"/>
      <c r="AJ334" s="191"/>
      <c r="AK334" s="191"/>
      <c r="AL334" s="191"/>
      <c r="AM334" s="191"/>
      <c r="AN334" s="191"/>
      <c r="AO334" s="191"/>
      <c r="AP334" s="191"/>
      <c r="AQ334" s="191"/>
      <c r="AR334" s="191"/>
      <c r="AS334" s="191"/>
      <c r="AT334" s="191"/>
      <c r="AU334" s="191"/>
      <c r="AV334" s="191"/>
      <c r="AW334" s="191"/>
      <c r="AX334" s="191"/>
      <c r="AY334" s="191"/>
      <c r="AZ334" s="191"/>
      <c r="BA334" s="191"/>
      <c r="BB334" s="191"/>
      <c r="BC334" s="191"/>
      <c r="BD334" s="191"/>
      <c r="BE334" s="191"/>
      <c r="BF334" s="191"/>
      <c r="BG334" s="191"/>
      <c r="BH334" s="191"/>
      <c r="BI334" s="191"/>
      <c r="BJ334" s="191"/>
      <c r="BK334" s="191"/>
      <c r="BL334" s="191"/>
    </row>
    <row r="335" spans="1:64" x14ac:dyDescent="0.2">
      <c r="A335" s="191"/>
      <c r="B335" s="191"/>
      <c r="C335" s="191"/>
      <c r="D335" s="191"/>
      <c r="E335" s="191"/>
      <c r="F335" s="191"/>
      <c r="G335" s="191"/>
      <c r="H335" s="191"/>
      <c r="I335" s="191"/>
      <c r="J335" s="191"/>
      <c r="K335" s="191"/>
      <c r="L335" s="191"/>
      <c r="M335" s="191"/>
      <c r="N335" s="191"/>
      <c r="O335" s="191"/>
      <c r="P335" s="191"/>
      <c r="Q335" s="191"/>
      <c r="R335" s="191"/>
      <c r="S335" s="191"/>
      <c r="T335" s="191"/>
      <c r="U335" s="191"/>
      <c r="V335" s="191"/>
      <c r="W335" s="191"/>
      <c r="X335" s="191"/>
      <c r="Y335" s="191"/>
      <c r="Z335" s="191"/>
      <c r="AA335" s="191"/>
      <c r="AB335" s="191"/>
      <c r="AC335" s="191"/>
      <c r="AD335" s="191"/>
      <c r="AE335" s="191"/>
      <c r="AF335" s="191"/>
      <c r="AG335" s="191"/>
      <c r="AH335" s="191"/>
      <c r="AI335" s="191"/>
      <c r="AJ335" s="191"/>
      <c r="AK335" s="191"/>
      <c r="AL335" s="191"/>
      <c r="AM335" s="191"/>
      <c r="AN335" s="191"/>
      <c r="AO335" s="191"/>
      <c r="AP335" s="191"/>
      <c r="AQ335" s="191"/>
      <c r="AR335" s="191"/>
      <c r="AS335" s="191"/>
      <c r="AT335" s="191"/>
      <c r="AU335" s="191"/>
      <c r="AV335" s="191"/>
      <c r="AW335" s="191"/>
      <c r="AX335" s="191"/>
      <c r="AY335" s="191"/>
      <c r="AZ335" s="191"/>
      <c r="BA335" s="191"/>
      <c r="BB335" s="191"/>
      <c r="BC335" s="191"/>
      <c r="BD335" s="191"/>
      <c r="BE335" s="191"/>
      <c r="BF335" s="191"/>
      <c r="BG335" s="191"/>
      <c r="BH335" s="191"/>
      <c r="BI335" s="191"/>
      <c r="BJ335" s="191"/>
      <c r="BK335" s="191"/>
      <c r="BL335" s="191"/>
    </row>
    <row r="336" spans="1:64" x14ac:dyDescent="0.2">
      <c r="A336" s="191"/>
      <c r="B336" s="191"/>
      <c r="C336" s="191"/>
      <c r="D336" s="191"/>
      <c r="E336" s="191"/>
      <c r="F336" s="191"/>
      <c r="G336" s="191"/>
      <c r="H336" s="191"/>
      <c r="I336" s="191"/>
      <c r="J336" s="191"/>
      <c r="K336" s="191"/>
      <c r="L336" s="191"/>
      <c r="M336" s="191"/>
      <c r="N336" s="191"/>
      <c r="O336" s="191"/>
      <c r="P336" s="191"/>
      <c r="Q336" s="191"/>
      <c r="R336" s="191"/>
      <c r="S336" s="191"/>
      <c r="T336" s="191"/>
      <c r="U336" s="191"/>
      <c r="V336" s="191"/>
      <c r="W336" s="191"/>
      <c r="X336" s="191"/>
      <c r="Y336" s="191"/>
      <c r="Z336" s="191"/>
      <c r="AA336" s="191"/>
      <c r="AB336" s="191"/>
      <c r="AC336" s="191"/>
      <c r="AD336" s="191"/>
      <c r="AE336" s="191"/>
      <c r="AF336" s="191"/>
      <c r="AG336" s="191"/>
      <c r="AH336" s="191"/>
      <c r="AI336" s="191"/>
      <c r="AJ336" s="191"/>
      <c r="AK336" s="191"/>
      <c r="AL336" s="191"/>
      <c r="AM336" s="191"/>
      <c r="AN336" s="191"/>
      <c r="AO336" s="191"/>
      <c r="AP336" s="191"/>
      <c r="AQ336" s="191"/>
      <c r="AR336" s="191"/>
      <c r="AS336" s="191"/>
      <c r="AT336" s="191"/>
      <c r="AU336" s="191"/>
      <c r="AV336" s="191"/>
      <c r="AW336" s="191"/>
      <c r="AX336" s="191"/>
      <c r="AY336" s="191"/>
      <c r="AZ336" s="191"/>
      <c r="BA336" s="191"/>
      <c r="BB336" s="191"/>
      <c r="BC336" s="191"/>
      <c r="BD336" s="191"/>
      <c r="BE336" s="191"/>
      <c r="BF336" s="191"/>
      <c r="BG336" s="191"/>
      <c r="BH336" s="191"/>
      <c r="BI336" s="191"/>
      <c r="BJ336" s="191"/>
      <c r="BK336" s="191"/>
      <c r="BL336" s="191"/>
    </row>
    <row r="337" spans="1:64" x14ac:dyDescent="0.2">
      <c r="A337" s="191"/>
      <c r="B337" s="191"/>
      <c r="C337" s="191"/>
      <c r="D337" s="191"/>
      <c r="E337" s="191"/>
      <c r="F337" s="191"/>
      <c r="G337" s="191"/>
      <c r="H337" s="191"/>
      <c r="I337" s="191"/>
      <c r="J337" s="191"/>
      <c r="K337" s="191"/>
      <c r="L337" s="191"/>
      <c r="M337" s="191"/>
      <c r="N337" s="191"/>
      <c r="O337" s="191"/>
      <c r="P337" s="191"/>
      <c r="Q337" s="191"/>
      <c r="R337" s="191"/>
      <c r="S337" s="191"/>
      <c r="T337" s="191"/>
      <c r="U337" s="191"/>
      <c r="V337" s="191"/>
      <c r="W337" s="191"/>
      <c r="X337" s="191"/>
      <c r="Y337" s="191"/>
      <c r="Z337" s="191"/>
      <c r="AA337" s="191"/>
      <c r="AB337" s="191"/>
      <c r="AC337" s="191"/>
      <c r="AD337" s="191"/>
      <c r="AE337" s="191"/>
      <c r="AF337" s="191"/>
      <c r="AG337" s="191"/>
      <c r="AH337" s="191"/>
      <c r="AI337" s="191"/>
      <c r="AJ337" s="191"/>
      <c r="AK337" s="191"/>
      <c r="AL337" s="191"/>
      <c r="AM337" s="191"/>
      <c r="AN337" s="191"/>
      <c r="AO337" s="191"/>
      <c r="AP337" s="191"/>
      <c r="AQ337" s="191"/>
      <c r="AR337" s="191"/>
      <c r="AS337" s="191"/>
      <c r="AT337" s="191"/>
      <c r="AU337" s="191"/>
      <c r="AV337" s="191"/>
      <c r="AW337" s="191"/>
      <c r="AX337" s="191"/>
      <c r="AY337" s="191"/>
      <c r="AZ337" s="191"/>
      <c r="BA337" s="191"/>
      <c r="BB337" s="191"/>
      <c r="BC337" s="191"/>
      <c r="BD337" s="191"/>
      <c r="BE337" s="191"/>
      <c r="BF337" s="191"/>
      <c r="BG337" s="191"/>
      <c r="BH337" s="191"/>
      <c r="BI337" s="191"/>
      <c r="BJ337" s="191"/>
      <c r="BK337" s="191"/>
      <c r="BL337" s="191"/>
    </row>
    <row r="338" spans="1:64" x14ac:dyDescent="0.2">
      <c r="A338" s="191"/>
      <c r="B338" s="191"/>
      <c r="C338" s="191"/>
      <c r="D338" s="191"/>
      <c r="E338" s="191"/>
      <c r="F338" s="191"/>
      <c r="G338" s="191"/>
      <c r="H338" s="191"/>
      <c r="I338" s="191"/>
      <c r="J338" s="191"/>
      <c r="K338" s="191"/>
      <c r="L338" s="191"/>
      <c r="M338" s="191"/>
      <c r="N338" s="191"/>
      <c r="O338" s="191"/>
      <c r="P338" s="191"/>
      <c r="Q338" s="191"/>
      <c r="R338" s="191"/>
      <c r="S338" s="191"/>
      <c r="T338" s="191"/>
      <c r="U338" s="191"/>
      <c r="V338" s="191"/>
      <c r="W338" s="191"/>
      <c r="X338" s="191"/>
      <c r="Y338" s="191"/>
      <c r="Z338" s="191"/>
      <c r="AA338" s="191"/>
      <c r="AB338" s="191"/>
      <c r="AC338" s="191"/>
      <c r="AD338" s="191"/>
      <c r="AE338" s="191"/>
      <c r="AF338" s="191"/>
      <c r="AG338" s="191"/>
      <c r="AH338" s="191"/>
      <c r="AI338" s="191"/>
      <c r="AJ338" s="191"/>
      <c r="AK338" s="191"/>
      <c r="AL338" s="191"/>
      <c r="AM338" s="191"/>
      <c r="AN338" s="191"/>
      <c r="AO338" s="191"/>
      <c r="AP338" s="191"/>
      <c r="AQ338" s="191"/>
      <c r="AR338" s="191"/>
      <c r="AS338" s="191"/>
      <c r="AT338" s="191"/>
      <c r="AU338" s="191"/>
      <c r="AV338" s="191"/>
      <c r="AW338" s="191"/>
      <c r="AX338" s="191"/>
      <c r="AY338" s="191"/>
      <c r="AZ338" s="191"/>
      <c r="BA338" s="191"/>
      <c r="BB338" s="191"/>
      <c r="BC338" s="191"/>
      <c r="BD338" s="191"/>
      <c r="BE338" s="191"/>
      <c r="BF338" s="191"/>
      <c r="BG338" s="191"/>
      <c r="BH338" s="191"/>
      <c r="BI338" s="191"/>
      <c r="BJ338" s="191"/>
      <c r="BK338" s="191"/>
      <c r="BL338" s="191"/>
    </row>
    <row r="339" spans="1:64" x14ac:dyDescent="0.2">
      <c r="A339" s="191"/>
      <c r="B339" s="191"/>
      <c r="C339" s="191"/>
      <c r="D339" s="191"/>
      <c r="E339" s="191"/>
      <c r="F339" s="191"/>
      <c r="G339" s="191"/>
      <c r="H339" s="191"/>
      <c r="I339" s="191"/>
      <c r="J339" s="191"/>
      <c r="K339" s="191"/>
      <c r="L339" s="191"/>
      <c r="M339" s="191"/>
      <c r="N339" s="191"/>
      <c r="O339" s="191"/>
      <c r="P339" s="191"/>
      <c r="Q339" s="191"/>
      <c r="R339" s="191"/>
      <c r="S339" s="191"/>
      <c r="T339" s="191"/>
      <c r="U339" s="191"/>
      <c r="V339" s="191"/>
      <c r="W339" s="191"/>
      <c r="X339" s="191"/>
      <c r="Y339" s="191"/>
      <c r="Z339" s="191"/>
      <c r="AA339" s="191"/>
      <c r="AB339" s="191"/>
      <c r="AC339" s="191"/>
      <c r="AD339" s="191"/>
      <c r="AE339" s="191"/>
      <c r="AF339" s="191"/>
      <c r="AG339" s="191"/>
      <c r="AH339" s="191"/>
      <c r="AI339" s="191"/>
      <c r="AJ339" s="191"/>
      <c r="AK339" s="191"/>
      <c r="AL339" s="191"/>
      <c r="AM339" s="191"/>
      <c r="AN339" s="191"/>
      <c r="AO339" s="191"/>
      <c r="AP339" s="191"/>
      <c r="AQ339" s="191"/>
      <c r="AR339" s="191"/>
      <c r="AS339" s="191"/>
      <c r="AT339" s="191"/>
      <c r="AU339" s="191"/>
      <c r="AV339" s="191"/>
      <c r="AW339" s="191"/>
      <c r="AX339" s="191"/>
      <c r="AY339" s="191"/>
      <c r="AZ339" s="191"/>
      <c r="BA339" s="191"/>
      <c r="BB339" s="191"/>
      <c r="BC339" s="191"/>
      <c r="BD339" s="191"/>
      <c r="BE339" s="191"/>
      <c r="BF339" s="191"/>
      <c r="BG339" s="191"/>
      <c r="BH339" s="191"/>
      <c r="BI339" s="191"/>
      <c r="BJ339" s="191"/>
      <c r="BK339" s="191"/>
      <c r="BL339" s="191"/>
    </row>
    <row r="340" spans="1:64" x14ac:dyDescent="0.2">
      <c r="A340" s="191"/>
      <c r="B340" s="191"/>
      <c r="C340" s="191"/>
      <c r="D340" s="191"/>
      <c r="E340" s="191"/>
      <c r="F340" s="191"/>
      <c r="G340" s="191"/>
      <c r="H340" s="191"/>
      <c r="I340" s="191"/>
      <c r="J340" s="191"/>
      <c r="K340" s="191"/>
      <c r="L340" s="191"/>
      <c r="M340" s="191"/>
      <c r="N340" s="191"/>
      <c r="O340" s="191"/>
      <c r="P340" s="191"/>
      <c r="Q340" s="191"/>
      <c r="R340" s="191"/>
      <c r="S340" s="191"/>
      <c r="T340" s="191"/>
      <c r="U340" s="191"/>
      <c r="V340" s="191"/>
      <c r="W340" s="191"/>
      <c r="X340" s="191"/>
      <c r="Y340" s="191"/>
      <c r="Z340" s="191"/>
      <c r="AA340" s="191"/>
      <c r="AB340" s="191"/>
      <c r="AC340" s="191"/>
      <c r="AD340" s="191"/>
      <c r="AE340" s="191"/>
      <c r="AF340" s="191"/>
      <c r="AG340" s="191"/>
      <c r="AH340" s="191"/>
      <c r="AI340" s="191"/>
      <c r="AJ340" s="191"/>
      <c r="AK340" s="191"/>
      <c r="AL340" s="191"/>
      <c r="AM340" s="191"/>
      <c r="AN340" s="191"/>
      <c r="AO340" s="191"/>
      <c r="AP340" s="191"/>
      <c r="AQ340" s="191"/>
      <c r="AR340" s="191"/>
      <c r="AS340" s="191"/>
      <c r="AT340" s="191"/>
      <c r="AU340" s="191"/>
      <c r="AV340" s="191"/>
      <c r="AW340" s="191"/>
      <c r="AX340" s="191"/>
      <c r="AY340" s="191"/>
      <c r="AZ340" s="191"/>
      <c r="BA340" s="191"/>
      <c r="BB340" s="191"/>
      <c r="BC340" s="191"/>
      <c r="BD340" s="191"/>
      <c r="BE340" s="191"/>
      <c r="BF340" s="191"/>
      <c r="BG340" s="191"/>
      <c r="BH340" s="191"/>
      <c r="BI340" s="191"/>
      <c r="BJ340" s="191"/>
      <c r="BK340" s="191"/>
      <c r="BL340" s="191"/>
    </row>
    <row r="341" spans="1:64" x14ac:dyDescent="0.2">
      <c r="A341" s="191"/>
      <c r="B341" s="191"/>
      <c r="C341" s="191"/>
      <c r="D341" s="191"/>
      <c r="E341" s="191"/>
      <c r="F341" s="191"/>
      <c r="G341" s="191"/>
      <c r="H341" s="191"/>
      <c r="I341" s="191"/>
      <c r="J341" s="191"/>
      <c r="K341" s="191"/>
      <c r="L341" s="191"/>
      <c r="M341" s="191"/>
      <c r="N341" s="191"/>
      <c r="O341" s="191"/>
      <c r="P341" s="191"/>
      <c r="Q341" s="191"/>
      <c r="R341" s="191"/>
      <c r="S341" s="191"/>
      <c r="T341" s="191"/>
      <c r="U341" s="191"/>
      <c r="V341" s="191"/>
      <c r="W341" s="191"/>
      <c r="X341" s="191"/>
      <c r="Y341" s="191"/>
      <c r="Z341" s="191"/>
      <c r="AA341" s="191"/>
      <c r="AB341" s="191"/>
      <c r="AC341" s="191"/>
      <c r="AD341" s="191"/>
      <c r="AE341" s="191"/>
      <c r="AF341" s="191"/>
      <c r="AG341" s="191"/>
      <c r="AH341" s="191"/>
      <c r="AI341" s="191"/>
      <c r="AJ341" s="191"/>
      <c r="AK341" s="191"/>
      <c r="AL341" s="191"/>
      <c r="AM341" s="191"/>
      <c r="AN341" s="191"/>
      <c r="AO341" s="191"/>
      <c r="AP341" s="191"/>
      <c r="AQ341" s="191"/>
      <c r="AR341" s="191"/>
      <c r="AS341" s="191"/>
      <c r="AT341" s="191"/>
      <c r="AU341" s="191"/>
      <c r="AV341" s="191"/>
      <c r="AW341" s="191"/>
      <c r="AX341" s="191"/>
      <c r="AY341" s="191"/>
      <c r="AZ341" s="191"/>
      <c r="BA341" s="191"/>
      <c r="BB341" s="191"/>
      <c r="BC341" s="191"/>
      <c r="BD341" s="191"/>
      <c r="BE341" s="191"/>
      <c r="BF341" s="191"/>
      <c r="BG341" s="191"/>
      <c r="BH341" s="191"/>
      <c r="BI341" s="191"/>
      <c r="BJ341" s="191"/>
      <c r="BK341" s="191"/>
      <c r="BL341" s="191"/>
    </row>
    <row r="342" spans="1:64" x14ac:dyDescent="0.2">
      <c r="A342" s="191"/>
      <c r="B342" s="191"/>
      <c r="C342" s="191"/>
      <c r="D342" s="191"/>
      <c r="E342" s="191"/>
      <c r="F342" s="191"/>
      <c r="G342" s="191"/>
      <c r="H342" s="191"/>
      <c r="I342" s="191"/>
      <c r="J342" s="191"/>
      <c r="K342" s="191"/>
      <c r="L342" s="191"/>
      <c r="M342" s="191"/>
      <c r="N342" s="191"/>
      <c r="O342" s="191"/>
      <c r="P342" s="191"/>
      <c r="Q342" s="191"/>
      <c r="R342" s="191"/>
      <c r="S342" s="191"/>
      <c r="T342" s="191"/>
      <c r="U342" s="191"/>
      <c r="V342" s="191"/>
      <c r="W342" s="191"/>
      <c r="X342" s="191"/>
      <c r="Y342" s="191"/>
      <c r="Z342" s="191"/>
      <c r="AA342" s="191"/>
      <c r="AB342" s="191"/>
      <c r="AC342" s="191"/>
      <c r="AD342" s="191"/>
      <c r="AE342" s="191"/>
      <c r="AF342" s="191"/>
      <c r="AG342" s="191"/>
      <c r="AH342" s="191"/>
      <c r="AI342" s="191"/>
      <c r="AJ342" s="191"/>
      <c r="AK342" s="191"/>
      <c r="AL342" s="191"/>
      <c r="AM342" s="191"/>
      <c r="AN342" s="191"/>
      <c r="AO342" s="191"/>
      <c r="AP342" s="191"/>
      <c r="AQ342" s="191"/>
      <c r="AR342" s="191"/>
      <c r="AS342" s="191"/>
      <c r="AT342" s="191"/>
      <c r="AU342" s="191"/>
      <c r="AV342" s="191"/>
      <c r="AW342" s="191"/>
      <c r="AX342" s="191"/>
      <c r="AY342" s="191"/>
      <c r="AZ342" s="191"/>
      <c r="BA342" s="191"/>
      <c r="BB342" s="191"/>
      <c r="BC342" s="191"/>
      <c r="BD342" s="191"/>
      <c r="BE342" s="191"/>
      <c r="BF342" s="191"/>
      <c r="BG342" s="191"/>
      <c r="BH342" s="191"/>
      <c r="BI342" s="191"/>
      <c r="BJ342" s="191"/>
      <c r="BK342" s="191"/>
      <c r="BL342" s="191"/>
    </row>
    <row r="343" spans="1:64" x14ac:dyDescent="0.2">
      <c r="A343" s="191"/>
      <c r="B343" s="191"/>
      <c r="C343" s="191"/>
      <c r="D343" s="191"/>
      <c r="E343" s="191"/>
      <c r="F343" s="191"/>
      <c r="G343" s="191"/>
      <c r="H343" s="191"/>
      <c r="I343" s="191"/>
      <c r="J343" s="191"/>
      <c r="K343" s="191"/>
      <c r="L343" s="191"/>
      <c r="M343" s="191"/>
      <c r="N343" s="191"/>
      <c r="O343" s="191"/>
      <c r="P343" s="191"/>
      <c r="Q343" s="191"/>
      <c r="R343" s="191"/>
      <c r="S343" s="191"/>
      <c r="T343" s="191"/>
      <c r="U343" s="191"/>
      <c r="V343" s="191"/>
      <c r="W343" s="191"/>
      <c r="X343" s="191"/>
      <c r="Y343" s="191"/>
      <c r="Z343" s="191"/>
      <c r="AA343" s="191"/>
      <c r="AB343" s="191"/>
      <c r="AC343" s="191"/>
      <c r="AD343" s="191"/>
      <c r="AE343" s="191"/>
      <c r="AF343" s="191"/>
      <c r="AG343" s="191"/>
      <c r="AH343" s="191"/>
      <c r="AI343" s="191"/>
      <c r="AJ343" s="191"/>
      <c r="AK343" s="191"/>
      <c r="AL343" s="191"/>
      <c r="AM343" s="191"/>
      <c r="AN343" s="191"/>
      <c r="AO343" s="191"/>
      <c r="AP343" s="191"/>
      <c r="AQ343" s="191"/>
      <c r="AR343" s="191"/>
      <c r="AS343" s="191"/>
      <c r="AT343" s="191"/>
      <c r="AU343" s="191"/>
      <c r="AV343" s="191"/>
      <c r="AW343" s="191"/>
      <c r="AX343" s="191"/>
      <c r="AY343" s="191"/>
      <c r="AZ343" s="191"/>
      <c r="BA343" s="191"/>
      <c r="BB343" s="191"/>
      <c r="BC343" s="191"/>
      <c r="BD343" s="191"/>
      <c r="BE343" s="191"/>
      <c r="BF343" s="191"/>
      <c r="BG343" s="191"/>
      <c r="BH343" s="191"/>
      <c r="BI343" s="191"/>
      <c r="BJ343" s="191"/>
      <c r="BK343" s="191"/>
      <c r="BL343" s="191"/>
    </row>
    <row r="344" spans="1:64" x14ac:dyDescent="0.2">
      <c r="A344" s="191"/>
      <c r="B344" s="191"/>
      <c r="C344" s="191"/>
      <c r="D344" s="191"/>
      <c r="E344" s="191"/>
      <c r="F344" s="191"/>
      <c r="G344" s="191"/>
      <c r="H344" s="191"/>
      <c r="I344" s="191"/>
      <c r="J344" s="191"/>
      <c r="K344" s="191"/>
      <c r="L344" s="191"/>
      <c r="M344" s="191"/>
      <c r="N344" s="191"/>
      <c r="O344" s="191"/>
      <c r="P344" s="191"/>
      <c r="Q344" s="191"/>
      <c r="R344" s="191"/>
      <c r="S344" s="191"/>
      <c r="T344" s="191"/>
      <c r="U344" s="191"/>
      <c r="V344" s="191"/>
      <c r="W344" s="191"/>
      <c r="X344" s="191"/>
      <c r="Y344" s="191"/>
      <c r="Z344" s="191"/>
      <c r="AA344" s="191"/>
      <c r="AB344" s="191"/>
      <c r="AC344" s="191"/>
      <c r="AD344" s="191"/>
      <c r="AE344" s="191"/>
      <c r="AF344" s="191"/>
      <c r="AG344" s="191"/>
      <c r="AH344" s="191"/>
      <c r="AI344" s="191"/>
      <c r="AJ344" s="191"/>
      <c r="AK344" s="191"/>
      <c r="AL344" s="191"/>
      <c r="AM344" s="191"/>
      <c r="AN344" s="191"/>
      <c r="AO344" s="191"/>
      <c r="AP344" s="191"/>
      <c r="AQ344" s="191"/>
      <c r="AR344" s="191"/>
      <c r="AS344" s="191"/>
      <c r="AT344" s="191"/>
      <c r="AU344" s="191"/>
      <c r="AV344" s="191"/>
      <c r="AW344" s="191"/>
      <c r="AX344" s="191"/>
      <c r="AY344" s="191"/>
      <c r="AZ344" s="191"/>
      <c r="BA344" s="191"/>
      <c r="BB344" s="191"/>
      <c r="BC344" s="191"/>
      <c r="BD344" s="191"/>
      <c r="BE344" s="191"/>
      <c r="BF344" s="191"/>
      <c r="BG344" s="191"/>
      <c r="BH344" s="191"/>
      <c r="BI344" s="191"/>
      <c r="BJ344" s="191"/>
      <c r="BK344" s="191"/>
      <c r="BL344" s="191"/>
    </row>
    <row r="345" spans="1:64" x14ac:dyDescent="0.2">
      <c r="A345" s="191"/>
      <c r="B345" s="191"/>
      <c r="C345" s="191"/>
      <c r="D345" s="191"/>
      <c r="E345" s="191"/>
      <c r="F345" s="191"/>
      <c r="G345" s="191"/>
      <c r="H345" s="191"/>
      <c r="I345" s="191"/>
      <c r="J345" s="191"/>
      <c r="K345" s="191"/>
      <c r="L345" s="191"/>
      <c r="M345" s="191"/>
      <c r="N345" s="191"/>
      <c r="O345" s="191"/>
      <c r="P345" s="191"/>
      <c r="Q345" s="191"/>
      <c r="R345" s="191"/>
      <c r="S345" s="191"/>
      <c r="T345" s="191"/>
      <c r="U345" s="191"/>
      <c r="V345" s="191"/>
      <c r="W345" s="191"/>
      <c r="X345" s="191"/>
      <c r="Y345" s="191"/>
      <c r="Z345" s="191"/>
      <c r="AA345" s="191"/>
      <c r="AB345" s="191"/>
      <c r="AC345" s="191"/>
      <c r="AD345" s="191"/>
      <c r="AE345" s="191"/>
      <c r="AF345" s="191"/>
      <c r="AG345" s="191"/>
      <c r="AH345" s="191"/>
      <c r="AI345" s="191"/>
      <c r="AJ345" s="191"/>
      <c r="AK345" s="191"/>
      <c r="AL345" s="191"/>
      <c r="AM345" s="191"/>
      <c r="AN345" s="191"/>
      <c r="AO345" s="191"/>
      <c r="AP345" s="191"/>
      <c r="AQ345" s="191"/>
      <c r="AR345" s="191"/>
      <c r="AS345" s="191"/>
      <c r="AT345" s="191"/>
      <c r="AU345" s="191"/>
      <c r="AV345" s="191"/>
      <c r="AW345" s="191"/>
      <c r="AX345" s="191"/>
      <c r="AY345" s="191"/>
      <c r="AZ345" s="191"/>
      <c r="BA345" s="191"/>
      <c r="BB345" s="191"/>
      <c r="BC345" s="191"/>
      <c r="BD345" s="191"/>
      <c r="BE345" s="191"/>
      <c r="BF345" s="191"/>
      <c r="BG345" s="191"/>
      <c r="BH345" s="191"/>
      <c r="BI345" s="191"/>
      <c r="BJ345" s="191"/>
      <c r="BK345" s="191"/>
      <c r="BL345" s="191"/>
    </row>
    <row r="346" spans="1:64" x14ac:dyDescent="0.2">
      <c r="A346" s="191"/>
      <c r="B346" s="191"/>
      <c r="C346" s="191"/>
      <c r="D346" s="191"/>
      <c r="E346" s="191"/>
      <c r="F346" s="191"/>
      <c r="G346" s="191"/>
      <c r="H346" s="191"/>
      <c r="I346" s="191"/>
      <c r="J346" s="191"/>
      <c r="K346" s="191"/>
      <c r="L346" s="191"/>
      <c r="M346" s="191"/>
      <c r="N346" s="191"/>
      <c r="O346" s="191"/>
      <c r="P346" s="191"/>
      <c r="Q346" s="191"/>
      <c r="R346" s="191"/>
      <c r="S346" s="191"/>
      <c r="T346" s="191"/>
      <c r="U346" s="191"/>
      <c r="V346" s="191"/>
      <c r="W346" s="191"/>
      <c r="X346" s="191"/>
      <c r="Y346" s="191"/>
      <c r="Z346" s="191"/>
      <c r="AA346" s="191"/>
      <c r="AB346" s="191"/>
      <c r="AC346" s="191"/>
      <c r="AD346" s="191"/>
      <c r="AE346" s="191"/>
      <c r="AF346" s="191"/>
      <c r="AG346" s="191"/>
      <c r="AH346" s="191"/>
      <c r="AI346" s="191"/>
      <c r="AJ346" s="191"/>
      <c r="AK346" s="191"/>
      <c r="AL346" s="191"/>
      <c r="AM346" s="191"/>
      <c r="AN346" s="191"/>
      <c r="AO346" s="191"/>
      <c r="AP346" s="191"/>
      <c r="AQ346" s="191"/>
      <c r="AR346" s="191"/>
      <c r="AS346" s="191"/>
      <c r="AT346" s="191"/>
      <c r="AU346" s="191"/>
      <c r="AV346" s="191"/>
      <c r="AW346" s="191"/>
      <c r="AX346" s="191"/>
      <c r="AY346" s="191"/>
      <c r="AZ346" s="191"/>
      <c r="BA346" s="191"/>
      <c r="BB346" s="191"/>
      <c r="BC346" s="191"/>
      <c r="BD346" s="191"/>
      <c r="BE346" s="191"/>
      <c r="BF346" s="191"/>
      <c r="BG346" s="191"/>
      <c r="BH346" s="191"/>
      <c r="BI346" s="191"/>
      <c r="BJ346" s="191"/>
      <c r="BK346" s="191"/>
      <c r="BL346" s="191"/>
    </row>
    <row r="347" spans="1:64" x14ac:dyDescent="0.2">
      <c r="A347" s="191"/>
      <c r="B347" s="191"/>
      <c r="C347" s="191"/>
      <c r="D347" s="191"/>
      <c r="E347" s="191"/>
      <c r="F347" s="191"/>
      <c r="G347" s="191"/>
      <c r="H347" s="191"/>
      <c r="I347" s="191"/>
      <c r="J347" s="191"/>
      <c r="K347" s="191"/>
      <c r="L347" s="191"/>
      <c r="M347" s="191"/>
      <c r="N347" s="191"/>
      <c r="O347" s="191"/>
      <c r="P347" s="191"/>
      <c r="Q347" s="191"/>
      <c r="R347" s="191"/>
      <c r="S347" s="191"/>
      <c r="T347" s="191"/>
      <c r="U347" s="191"/>
      <c r="V347" s="191"/>
      <c r="W347" s="191"/>
      <c r="X347" s="191"/>
      <c r="Y347" s="191"/>
      <c r="Z347" s="191"/>
      <c r="AA347" s="191"/>
      <c r="AB347" s="191"/>
      <c r="AC347" s="191"/>
      <c r="AD347" s="191"/>
      <c r="AE347" s="191"/>
      <c r="AF347" s="191"/>
      <c r="AG347" s="191"/>
      <c r="AH347" s="191"/>
      <c r="AI347" s="191"/>
      <c r="AJ347" s="191"/>
      <c r="AK347" s="191"/>
      <c r="AL347" s="191"/>
      <c r="AM347" s="191"/>
      <c r="AN347" s="191"/>
      <c r="AO347" s="191"/>
      <c r="AP347" s="191"/>
      <c r="AQ347" s="191"/>
      <c r="AR347" s="191"/>
      <c r="AS347" s="191"/>
      <c r="AT347" s="191"/>
      <c r="AU347" s="191"/>
      <c r="AV347" s="191"/>
      <c r="AW347" s="191"/>
      <c r="AX347" s="191"/>
      <c r="AY347" s="191"/>
      <c r="AZ347" s="191"/>
      <c r="BA347" s="191"/>
      <c r="BB347" s="191"/>
      <c r="BC347" s="191"/>
      <c r="BD347" s="191"/>
      <c r="BE347" s="191"/>
      <c r="BF347" s="191"/>
      <c r="BG347" s="191"/>
      <c r="BH347" s="191"/>
      <c r="BI347" s="191"/>
      <c r="BJ347" s="191"/>
      <c r="BK347" s="191"/>
      <c r="BL347" s="191"/>
    </row>
    <row r="348" spans="1:64" x14ac:dyDescent="0.2">
      <c r="A348" s="191"/>
      <c r="B348" s="191"/>
      <c r="C348" s="191"/>
      <c r="D348" s="191"/>
      <c r="E348" s="191"/>
      <c r="F348" s="191"/>
      <c r="G348" s="191"/>
      <c r="H348" s="191"/>
      <c r="I348" s="191"/>
      <c r="J348" s="191"/>
      <c r="K348" s="191"/>
      <c r="L348" s="191"/>
      <c r="M348" s="191"/>
      <c r="N348" s="191"/>
      <c r="O348" s="191"/>
      <c r="P348" s="191"/>
      <c r="Q348" s="191"/>
      <c r="R348" s="191"/>
      <c r="S348" s="191"/>
      <c r="T348" s="191"/>
      <c r="U348" s="191"/>
      <c r="V348" s="191"/>
      <c r="W348" s="191"/>
      <c r="X348" s="191"/>
      <c r="Y348" s="191"/>
      <c r="Z348" s="191"/>
      <c r="AA348" s="191"/>
      <c r="AB348" s="191"/>
      <c r="AC348" s="191"/>
      <c r="AD348" s="191"/>
      <c r="AE348" s="191"/>
      <c r="AF348" s="191"/>
      <c r="AG348" s="191"/>
      <c r="AH348" s="191"/>
      <c r="AI348" s="191"/>
      <c r="AJ348" s="191"/>
      <c r="AK348" s="191"/>
      <c r="AL348" s="191"/>
      <c r="AM348" s="191"/>
      <c r="AN348" s="191"/>
      <c r="AO348" s="191"/>
      <c r="AP348" s="191"/>
      <c r="AQ348" s="191"/>
      <c r="AR348" s="191"/>
      <c r="AS348" s="191"/>
      <c r="AT348" s="191"/>
      <c r="AU348" s="191"/>
      <c r="AV348" s="191"/>
      <c r="AW348" s="191"/>
      <c r="AX348" s="191"/>
      <c r="AY348" s="191"/>
      <c r="AZ348" s="191"/>
      <c r="BA348" s="191"/>
      <c r="BB348" s="191"/>
      <c r="BC348" s="191"/>
      <c r="BD348" s="191"/>
      <c r="BE348" s="191"/>
      <c r="BF348" s="191"/>
      <c r="BG348" s="191"/>
      <c r="BH348" s="191"/>
      <c r="BI348" s="191"/>
      <c r="BJ348" s="191"/>
      <c r="BK348" s="191"/>
      <c r="BL348" s="191"/>
    </row>
    <row r="349" spans="1:64" x14ac:dyDescent="0.2">
      <c r="A349" s="191"/>
      <c r="B349" s="191"/>
      <c r="C349" s="191"/>
      <c r="D349" s="191"/>
      <c r="E349" s="191"/>
      <c r="F349" s="191"/>
      <c r="G349" s="191"/>
      <c r="H349" s="191"/>
      <c r="I349" s="191"/>
      <c r="J349" s="191"/>
      <c r="K349" s="191"/>
      <c r="L349" s="191"/>
      <c r="M349" s="191"/>
      <c r="N349" s="191"/>
      <c r="O349" s="191"/>
      <c r="P349" s="191"/>
      <c r="Q349" s="191"/>
      <c r="R349" s="191"/>
      <c r="S349" s="191"/>
      <c r="T349" s="191"/>
      <c r="U349" s="191"/>
      <c r="V349" s="191"/>
      <c r="W349" s="191"/>
      <c r="X349" s="191"/>
      <c r="Y349" s="191"/>
      <c r="Z349" s="191"/>
      <c r="AA349" s="191"/>
      <c r="AB349" s="191"/>
      <c r="AC349" s="191"/>
      <c r="AD349" s="191"/>
      <c r="AE349" s="191"/>
      <c r="AF349" s="191"/>
      <c r="AG349" s="191"/>
      <c r="AH349" s="191"/>
      <c r="AI349" s="191"/>
      <c r="AJ349" s="191"/>
      <c r="AK349" s="191"/>
      <c r="AL349" s="191"/>
      <c r="AM349" s="191"/>
      <c r="AN349" s="191"/>
      <c r="AO349" s="191"/>
      <c r="AP349" s="191"/>
      <c r="AQ349" s="191"/>
      <c r="AR349" s="191"/>
      <c r="AS349" s="191"/>
      <c r="AT349" s="191"/>
      <c r="AU349" s="191"/>
      <c r="AV349" s="191"/>
      <c r="AW349" s="191"/>
      <c r="AX349" s="191"/>
      <c r="AY349" s="191"/>
      <c r="AZ349" s="191"/>
      <c r="BA349" s="191"/>
      <c r="BB349" s="191"/>
      <c r="BC349" s="191"/>
      <c r="BD349" s="191"/>
      <c r="BE349" s="191"/>
      <c r="BF349" s="191"/>
      <c r="BG349" s="191"/>
      <c r="BH349" s="191"/>
      <c r="BI349" s="191"/>
      <c r="BJ349" s="191"/>
      <c r="BK349" s="191"/>
      <c r="BL349" s="191"/>
    </row>
    <row r="350" spans="1:64" x14ac:dyDescent="0.2">
      <c r="A350" s="191"/>
      <c r="B350" s="191"/>
      <c r="C350" s="191"/>
      <c r="D350" s="191"/>
      <c r="E350" s="191"/>
      <c r="F350" s="191"/>
      <c r="G350" s="191"/>
      <c r="H350" s="191"/>
      <c r="I350" s="191"/>
      <c r="J350" s="191"/>
      <c r="K350" s="191"/>
      <c r="L350" s="191"/>
      <c r="M350" s="191"/>
      <c r="N350" s="191"/>
      <c r="O350" s="191"/>
      <c r="P350" s="191"/>
      <c r="Q350" s="191"/>
      <c r="R350" s="191"/>
      <c r="S350" s="191"/>
      <c r="T350" s="191"/>
      <c r="U350" s="191"/>
      <c r="V350" s="191"/>
      <c r="W350" s="191"/>
      <c r="X350" s="191"/>
      <c r="Y350" s="191"/>
      <c r="Z350" s="191"/>
      <c r="AA350" s="191"/>
      <c r="AB350" s="191"/>
      <c r="AC350" s="191"/>
      <c r="AD350" s="191"/>
      <c r="AE350" s="191"/>
      <c r="AF350" s="191"/>
      <c r="AG350" s="191"/>
      <c r="AH350" s="191"/>
      <c r="AI350" s="191"/>
      <c r="AJ350" s="191"/>
      <c r="AK350" s="191"/>
      <c r="AL350" s="191"/>
      <c r="AM350" s="191"/>
      <c r="AN350" s="191"/>
      <c r="AO350" s="191"/>
      <c r="AP350" s="191"/>
      <c r="AQ350" s="191"/>
      <c r="AR350" s="191"/>
      <c r="AS350" s="191"/>
      <c r="AT350" s="191"/>
      <c r="AU350" s="191"/>
      <c r="AV350" s="191"/>
      <c r="AW350" s="191"/>
      <c r="AX350" s="191"/>
      <c r="AY350" s="191"/>
      <c r="AZ350" s="191"/>
      <c r="BA350" s="191"/>
      <c r="BB350" s="191"/>
      <c r="BC350" s="191"/>
      <c r="BD350" s="191"/>
      <c r="BE350" s="191"/>
      <c r="BF350" s="191"/>
      <c r="BG350" s="191"/>
      <c r="BH350" s="191"/>
      <c r="BI350" s="191"/>
      <c r="BJ350" s="191"/>
      <c r="BK350" s="191"/>
      <c r="BL350" s="191"/>
    </row>
    <row r="351" spans="1:64" x14ac:dyDescent="0.2">
      <c r="A351" s="191"/>
      <c r="B351" s="191"/>
      <c r="C351" s="191"/>
      <c r="D351" s="191"/>
      <c r="E351" s="191"/>
      <c r="F351" s="191"/>
      <c r="G351" s="191"/>
      <c r="H351" s="191"/>
      <c r="I351" s="191"/>
      <c r="J351" s="191"/>
      <c r="K351" s="191"/>
      <c r="L351" s="191"/>
      <c r="M351" s="191"/>
      <c r="N351" s="191"/>
      <c r="O351" s="191"/>
      <c r="P351" s="191"/>
      <c r="Q351" s="191"/>
      <c r="R351" s="191"/>
      <c r="S351" s="191"/>
      <c r="T351" s="191"/>
      <c r="U351" s="191"/>
      <c r="V351" s="191"/>
      <c r="W351" s="191"/>
      <c r="X351" s="191"/>
      <c r="Y351" s="191"/>
      <c r="Z351" s="191"/>
      <c r="AA351" s="191"/>
      <c r="AB351" s="191"/>
      <c r="AC351" s="191"/>
      <c r="AD351" s="191"/>
      <c r="AE351" s="191"/>
      <c r="AF351" s="191"/>
      <c r="AG351" s="191"/>
      <c r="AH351" s="191"/>
      <c r="AI351" s="191"/>
      <c r="AJ351" s="191"/>
      <c r="AK351" s="191"/>
      <c r="AL351" s="191"/>
      <c r="AM351" s="191"/>
      <c r="AN351" s="191"/>
      <c r="AO351" s="191"/>
      <c r="AP351" s="191"/>
      <c r="AQ351" s="191"/>
      <c r="AR351" s="191"/>
      <c r="AS351" s="191"/>
      <c r="AT351" s="191"/>
      <c r="AU351" s="191"/>
      <c r="AV351" s="191"/>
      <c r="AW351" s="191"/>
      <c r="AX351" s="191"/>
      <c r="AY351" s="191"/>
      <c r="AZ351" s="191"/>
      <c r="BA351" s="191"/>
      <c r="BB351" s="191"/>
      <c r="BC351" s="191"/>
      <c r="BD351" s="191"/>
      <c r="BE351" s="191"/>
      <c r="BF351" s="191"/>
      <c r="BG351" s="191"/>
      <c r="BH351" s="191"/>
      <c r="BI351" s="191"/>
      <c r="BJ351" s="191"/>
      <c r="BK351" s="191"/>
      <c r="BL351" s="191"/>
    </row>
    <row r="352" spans="1:64" x14ac:dyDescent="0.2">
      <c r="A352" s="191"/>
      <c r="B352" s="191"/>
      <c r="C352" s="191"/>
      <c r="D352" s="191"/>
      <c r="E352" s="191"/>
      <c r="F352" s="191"/>
      <c r="G352" s="191"/>
      <c r="H352" s="191"/>
      <c r="I352" s="191"/>
      <c r="J352" s="191"/>
      <c r="K352" s="191"/>
      <c r="L352" s="191"/>
      <c r="M352" s="191"/>
      <c r="N352" s="191"/>
      <c r="O352" s="191"/>
      <c r="P352" s="191"/>
      <c r="Q352" s="191"/>
      <c r="R352" s="191"/>
      <c r="S352" s="191"/>
      <c r="T352" s="191"/>
      <c r="U352" s="191"/>
      <c r="V352" s="191"/>
      <c r="W352" s="191"/>
      <c r="X352" s="191"/>
      <c r="Y352" s="191"/>
      <c r="Z352" s="191"/>
      <c r="AA352" s="191"/>
      <c r="AB352" s="191"/>
      <c r="AC352" s="191"/>
      <c r="AD352" s="191"/>
      <c r="AE352" s="191"/>
      <c r="AF352" s="191"/>
      <c r="AG352" s="191"/>
      <c r="AH352" s="191"/>
      <c r="AI352" s="191"/>
      <c r="AJ352" s="191"/>
      <c r="AK352" s="191"/>
      <c r="AL352" s="191"/>
      <c r="AM352" s="191"/>
      <c r="AN352" s="191"/>
      <c r="AO352" s="191"/>
      <c r="AP352" s="191"/>
      <c r="AQ352" s="191"/>
      <c r="AR352" s="191"/>
      <c r="AS352" s="191"/>
      <c r="AT352" s="191"/>
      <c r="AU352" s="191"/>
      <c r="AV352" s="191"/>
      <c r="AW352" s="191"/>
      <c r="AX352" s="191"/>
      <c r="AY352" s="191"/>
      <c r="AZ352" s="191"/>
      <c r="BA352" s="191"/>
      <c r="BB352" s="191"/>
      <c r="BC352" s="191"/>
      <c r="BD352" s="191"/>
      <c r="BE352" s="191"/>
      <c r="BF352" s="191"/>
      <c r="BG352" s="191"/>
      <c r="BH352" s="191"/>
      <c r="BI352" s="191"/>
      <c r="BJ352" s="191"/>
      <c r="BK352" s="191"/>
      <c r="BL352" s="191"/>
    </row>
    <row r="353" spans="1:64" x14ac:dyDescent="0.2">
      <c r="A353" s="191"/>
      <c r="B353" s="191"/>
      <c r="C353" s="191"/>
      <c r="D353" s="191"/>
      <c r="E353" s="191"/>
      <c r="F353" s="191"/>
      <c r="G353" s="191"/>
      <c r="H353" s="191"/>
      <c r="I353" s="191"/>
      <c r="J353" s="191"/>
      <c r="K353" s="191"/>
      <c r="L353" s="191"/>
      <c r="M353" s="191"/>
      <c r="N353" s="191"/>
      <c r="O353" s="191"/>
      <c r="P353" s="191"/>
      <c r="Q353" s="191"/>
      <c r="R353" s="191"/>
      <c r="S353" s="191"/>
      <c r="T353" s="191"/>
      <c r="U353" s="191"/>
      <c r="V353" s="191"/>
      <c r="W353" s="191"/>
      <c r="X353" s="191"/>
      <c r="Y353" s="191"/>
      <c r="Z353" s="191"/>
      <c r="AA353" s="191"/>
      <c r="AB353" s="191"/>
      <c r="AC353" s="191"/>
      <c r="AD353" s="191"/>
      <c r="AE353" s="191"/>
      <c r="AF353" s="191"/>
      <c r="AG353" s="191"/>
      <c r="AH353" s="191"/>
      <c r="AI353" s="191"/>
      <c r="AJ353" s="191"/>
      <c r="AK353" s="191"/>
      <c r="AL353" s="191"/>
      <c r="AM353" s="191"/>
      <c r="AN353" s="191"/>
      <c r="AO353" s="191"/>
      <c r="AP353" s="191"/>
      <c r="AQ353" s="191"/>
      <c r="AR353" s="191"/>
      <c r="AS353" s="191"/>
      <c r="AT353" s="191"/>
      <c r="AU353" s="191"/>
      <c r="AV353" s="191"/>
      <c r="AW353" s="191"/>
      <c r="AX353" s="191"/>
      <c r="AY353" s="191"/>
      <c r="AZ353" s="191"/>
      <c r="BA353" s="191"/>
      <c r="BB353" s="191"/>
      <c r="BC353" s="191"/>
      <c r="BD353" s="191"/>
      <c r="BE353" s="191"/>
      <c r="BF353" s="191"/>
      <c r="BG353" s="191"/>
      <c r="BH353" s="191"/>
      <c r="BI353" s="191"/>
      <c r="BJ353" s="191"/>
      <c r="BK353" s="191"/>
      <c r="BL353" s="191"/>
    </row>
    <row r="354" spans="1:64" x14ac:dyDescent="0.2">
      <c r="A354" s="191"/>
      <c r="B354" s="191"/>
      <c r="C354" s="191"/>
      <c r="D354" s="191"/>
      <c r="E354" s="191"/>
      <c r="F354" s="191"/>
      <c r="G354" s="191"/>
      <c r="H354" s="191"/>
      <c r="I354" s="191"/>
      <c r="J354" s="191"/>
      <c r="K354" s="191"/>
      <c r="L354" s="191"/>
      <c r="M354" s="191"/>
      <c r="N354" s="191"/>
      <c r="O354" s="191"/>
      <c r="P354" s="191"/>
      <c r="Q354" s="191"/>
      <c r="R354" s="191"/>
      <c r="S354" s="191"/>
      <c r="T354" s="191"/>
      <c r="U354" s="191"/>
      <c r="V354" s="191"/>
      <c r="W354" s="191"/>
      <c r="X354" s="191"/>
      <c r="Y354" s="191"/>
      <c r="Z354" s="191"/>
      <c r="AA354" s="191"/>
      <c r="AB354" s="191"/>
      <c r="AC354" s="191"/>
      <c r="AD354" s="191"/>
      <c r="AE354" s="191"/>
      <c r="AF354" s="191"/>
      <c r="AG354" s="191"/>
      <c r="AH354" s="191"/>
      <c r="AI354" s="191"/>
      <c r="AJ354" s="191"/>
      <c r="AK354" s="191"/>
      <c r="AL354" s="191"/>
      <c r="AM354" s="191"/>
      <c r="AN354" s="191"/>
      <c r="AO354" s="191"/>
      <c r="AP354" s="191"/>
      <c r="AQ354" s="191"/>
      <c r="AR354" s="191"/>
      <c r="AS354" s="191"/>
      <c r="AT354" s="191"/>
      <c r="AU354" s="191"/>
      <c r="AV354" s="191"/>
      <c r="AW354" s="191"/>
      <c r="AX354" s="191"/>
      <c r="AY354" s="191"/>
      <c r="AZ354" s="191"/>
      <c r="BA354" s="191"/>
      <c r="BB354" s="191"/>
      <c r="BC354" s="191"/>
      <c r="BD354" s="191"/>
      <c r="BE354" s="191"/>
      <c r="BF354" s="191"/>
      <c r="BG354" s="191"/>
      <c r="BH354" s="191"/>
      <c r="BI354" s="191"/>
      <c r="BJ354" s="191"/>
      <c r="BK354" s="191"/>
      <c r="BL354" s="191"/>
    </row>
    <row r="355" spans="1:64" x14ac:dyDescent="0.2">
      <c r="A355" s="191"/>
      <c r="B355" s="191"/>
      <c r="C355" s="191"/>
      <c r="D355" s="191"/>
      <c r="E355" s="191"/>
      <c r="F355" s="191"/>
      <c r="G355" s="191"/>
      <c r="H355" s="191"/>
      <c r="I355" s="191"/>
      <c r="J355" s="191"/>
      <c r="K355" s="191"/>
      <c r="L355" s="191"/>
      <c r="M355" s="191"/>
      <c r="N355" s="191"/>
      <c r="O355" s="191"/>
      <c r="P355" s="191"/>
      <c r="Q355" s="191"/>
      <c r="R355" s="191"/>
      <c r="S355" s="191"/>
      <c r="T355" s="191"/>
      <c r="U355" s="191"/>
      <c r="V355" s="191"/>
      <c r="W355" s="191"/>
      <c r="X355" s="191"/>
      <c r="Y355" s="191"/>
      <c r="Z355" s="191"/>
      <c r="AA355" s="191"/>
      <c r="AB355" s="191"/>
      <c r="AC355" s="191"/>
      <c r="AD355" s="191"/>
      <c r="AE355" s="191"/>
      <c r="AF355" s="191"/>
      <c r="AG355" s="191"/>
      <c r="AH355" s="191"/>
      <c r="AI355" s="191"/>
      <c r="AJ355" s="191"/>
      <c r="AK355" s="191"/>
      <c r="AL355" s="191"/>
      <c r="AM355" s="191"/>
      <c r="AN355" s="191"/>
      <c r="AO355" s="191"/>
      <c r="AP355" s="191"/>
      <c r="AQ355" s="191"/>
      <c r="AR355" s="191"/>
      <c r="AS355" s="191"/>
      <c r="AT355" s="191"/>
      <c r="AU355" s="191"/>
      <c r="AV355" s="191"/>
      <c r="AW355" s="191"/>
      <c r="AX355" s="191"/>
      <c r="AY355" s="191"/>
      <c r="AZ355" s="191"/>
      <c r="BA355" s="191"/>
      <c r="BB355" s="191"/>
      <c r="BC355" s="191"/>
      <c r="BD355" s="191"/>
      <c r="BE355" s="191"/>
      <c r="BF355" s="191"/>
      <c r="BG355" s="191"/>
      <c r="BH355" s="191"/>
      <c r="BI355" s="191"/>
      <c r="BJ355" s="191"/>
      <c r="BK355" s="191"/>
      <c r="BL355" s="191"/>
    </row>
    <row r="356" spans="1:64" x14ac:dyDescent="0.2">
      <c r="A356" s="191"/>
      <c r="B356" s="191"/>
      <c r="C356" s="191"/>
      <c r="D356" s="191"/>
      <c r="E356" s="191"/>
      <c r="F356" s="191"/>
      <c r="G356" s="191"/>
      <c r="H356" s="191"/>
      <c r="I356" s="191"/>
      <c r="J356" s="191"/>
      <c r="K356" s="191"/>
      <c r="L356" s="191"/>
      <c r="M356" s="191"/>
      <c r="N356" s="191"/>
      <c r="O356" s="191"/>
      <c r="P356" s="191"/>
      <c r="Q356" s="191"/>
      <c r="R356" s="191"/>
      <c r="S356" s="191"/>
      <c r="T356" s="191"/>
      <c r="U356" s="191"/>
      <c r="V356" s="191"/>
      <c r="W356" s="191"/>
      <c r="X356" s="191"/>
      <c r="Y356" s="191"/>
      <c r="Z356" s="191"/>
      <c r="AA356" s="191"/>
      <c r="AB356" s="191"/>
      <c r="AC356" s="191"/>
      <c r="AD356" s="191"/>
      <c r="AE356" s="191"/>
      <c r="AF356" s="191"/>
      <c r="AG356" s="191"/>
      <c r="AH356" s="191"/>
      <c r="AI356" s="191"/>
      <c r="AJ356" s="191"/>
      <c r="AK356" s="191"/>
      <c r="AL356" s="191"/>
      <c r="AM356" s="191"/>
      <c r="AN356" s="191"/>
      <c r="AO356" s="191"/>
      <c r="AP356" s="191"/>
      <c r="AQ356" s="191"/>
      <c r="AR356" s="191"/>
      <c r="AS356" s="191"/>
      <c r="AT356" s="191"/>
      <c r="AU356" s="191"/>
      <c r="AV356" s="191"/>
      <c r="AW356" s="191"/>
      <c r="AX356" s="191"/>
      <c r="AY356" s="191"/>
      <c r="AZ356" s="191"/>
      <c r="BA356" s="191"/>
      <c r="BB356" s="191"/>
      <c r="BC356" s="191"/>
      <c r="BD356" s="191"/>
      <c r="BE356" s="191"/>
      <c r="BF356" s="191"/>
      <c r="BG356" s="191"/>
      <c r="BH356" s="191"/>
      <c r="BI356" s="191"/>
      <c r="BJ356" s="191"/>
      <c r="BK356" s="191"/>
      <c r="BL356" s="191"/>
    </row>
    <row r="357" spans="1:64" x14ac:dyDescent="0.2">
      <c r="A357" s="191"/>
      <c r="B357" s="191"/>
      <c r="C357" s="191"/>
      <c r="D357" s="191"/>
      <c r="E357" s="191"/>
      <c r="F357" s="191"/>
      <c r="G357" s="191"/>
      <c r="H357" s="191"/>
      <c r="I357" s="191"/>
      <c r="J357" s="191"/>
      <c r="K357" s="191"/>
      <c r="L357" s="191"/>
      <c r="M357" s="191"/>
      <c r="N357" s="191"/>
      <c r="O357" s="191"/>
      <c r="P357" s="191"/>
      <c r="Q357" s="191"/>
      <c r="R357" s="191"/>
      <c r="S357" s="191"/>
      <c r="T357" s="191"/>
      <c r="U357" s="191"/>
      <c r="V357" s="191"/>
      <c r="W357" s="191"/>
      <c r="X357" s="191"/>
      <c r="Y357" s="191"/>
      <c r="Z357" s="191"/>
      <c r="AA357" s="191"/>
      <c r="AB357" s="191"/>
      <c r="AC357" s="191"/>
      <c r="AD357" s="191"/>
      <c r="AE357" s="191"/>
      <c r="AF357" s="191"/>
      <c r="AG357" s="191"/>
      <c r="AH357" s="191"/>
      <c r="AI357" s="191"/>
      <c r="AJ357" s="191"/>
      <c r="AK357" s="191"/>
      <c r="AL357" s="191"/>
      <c r="AM357" s="191"/>
      <c r="AN357" s="191"/>
      <c r="AO357" s="191"/>
      <c r="AP357" s="191"/>
      <c r="AQ357" s="191"/>
      <c r="AR357" s="191"/>
      <c r="AS357" s="191"/>
      <c r="AT357" s="191"/>
      <c r="AU357" s="191"/>
      <c r="AV357" s="191"/>
      <c r="AW357" s="191"/>
      <c r="AX357" s="191"/>
      <c r="AY357" s="191"/>
      <c r="AZ357" s="191"/>
      <c r="BA357" s="191"/>
      <c r="BB357" s="191"/>
      <c r="BC357" s="191"/>
      <c r="BD357" s="191"/>
      <c r="BE357" s="191"/>
      <c r="BF357" s="191"/>
      <c r="BG357" s="191"/>
      <c r="BH357" s="191"/>
      <c r="BI357" s="191"/>
      <c r="BJ357" s="191"/>
      <c r="BK357" s="191"/>
      <c r="BL357" s="191"/>
    </row>
    <row r="358" spans="1:64" x14ac:dyDescent="0.2">
      <c r="A358" s="191"/>
      <c r="B358" s="191"/>
      <c r="C358" s="191"/>
      <c r="D358" s="191"/>
      <c r="E358" s="191"/>
      <c r="F358" s="191"/>
      <c r="G358" s="191"/>
      <c r="H358" s="191"/>
      <c r="I358" s="191"/>
      <c r="J358" s="191"/>
      <c r="K358" s="191"/>
      <c r="L358" s="191"/>
      <c r="M358" s="191"/>
      <c r="N358" s="191"/>
      <c r="O358" s="191"/>
      <c r="P358" s="191"/>
      <c r="Q358" s="191"/>
      <c r="R358" s="191"/>
      <c r="S358" s="191"/>
      <c r="T358" s="191"/>
      <c r="U358" s="191"/>
      <c r="V358" s="191"/>
      <c r="W358" s="191"/>
      <c r="X358" s="191"/>
      <c r="Y358" s="191"/>
      <c r="Z358" s="191"/>
      <c r="AA358" s="191"/>
      <c r="AB358" s="191"/>
      <c r="AC358" s="191"/>
      <c r="AD358" s="191"/>
      <c r="AE358" s="191"/>
      <c r="AF358" s="191"/>
      <c r="AG358" s="191"/>
      <c r="AH358" s="191"/>
      <c r="AI358" s="191"/>
      <c r="AJ358" s="191"/>
      <c r="AK358" s="191"/>
      <c r="AL358" s="191"/>
      <c r="AM358" s="191"/>
      <c r="AN358" s="191"/>
      <c r="AO358" s="191"/>
      <c r="AP358" s="191"/>
      <c r="AQ358" s="191"/>
      <c r="AR358" s="191"/>
      <c r="AS358" s="191"/>
      <c r="AT358" s="191"/>
      <c r="AU358" s="191"/>
      <c r="AV358" s="191"/>
      <c r="AW358" s="191"/>
      <c r="AX358" s="191"/>
      <c r="AY358" s="191"/>
      <c r="AZ358" s="191"/>
      <c r="BA358" s="191"/>
      <c r="BB358" s="191"/>
      <c r="BC358" s="191"/>
      <c r="BD358" s="191"/>
      <c r="BE358" s="191"/>
      <c r="BF358" s="191"/>
      <c r="BG358" s="191"/>
      <c r="BH358" s="191"/>
      <c r="BI358" s="191"/>
      <c r="BJ358" s="191"/>
      <c r="BK358" s="191"/>
      <c r="BL358" s="191"/>
    </row>
    <row r="359" spans="1:64" x14ac:dyDescent="0.2">
      <c r="A359" s="191"/>
      <c r="B359" s="191"/>
      <c r="C359" s="191"/>
      <c r="D359" s="191"/>
      <c r="E359" s="191"/>
      <c r="F359" s="191"/>
      <c r="G359" s="191"/>
      <c r="H359" s="191"/>
      <c r="I359" s="191"/>
      <c r="J359" s="191"/>
      <c r="K359" s="191"/>
      <c r="L359" s="191"/>
      <c r="M359" s="191"/>
      <c r="N359" s="191"/>
      <c r="O359" s="191"/>
      <c r="P359" s="191"/>
      <c r="Q359" s="191"/>
      <c r="R359" s="191"/>
      <c r="S359" s="191"/>
      <c r="T359" s="191"/>
      <c r="U359" s="191"/>
      <c r="V359" s="191"/>
      <c r="W359" s="191"/>
      <c r="X359" s="191"/>
      <c r="Y359" s="191"/>
      <c r="Z359" s="191"/>
      <c r="AA359" s="191"/>
      <c r="AB359" s="191"/>
      <c r="AC359" s="191"/>
      <c r="AD359" s="191"/>
      <c r="AE359" s="191"/>
      <c r="AF359" s="191"/>
      <c r="AG359" s="191"/>
      <c r="AH359" s="191"/>
      <c r="AI359" s="191"/>
      <c r="AJ359" s="191"/>
      <c r="AK359" s="191"/>
      <c r="AL359" s="191"/>
      <c r="AM359" s="191"/>
      <c r="AN359" s="191"/>
      <c r="AO359" s="191"/>
      <c r="AP359" s="191"/>
      <c r="AQ359" s="191"/>
      <c r="AR359" s="191"/>
      <c r="AS359" s="191"/>
      <c r="AT359" s="191"/>
      <c r="AU359" s="191"/>
      <c r="AV359" s="191"/>
      <c r="AW359" s="191"/>
      <c r="AX359" s="191"/>
      <c r="AY359" s="191"/>
      <c r="AZ359" s="191"/>
      <c r="BA359" s="191"/>
      <c r="BB359" s="191"/>
      <c r="BC359" s="191"/>
      <c r="BD359" s="191"/>
      <c r="BE359" s="191"/>
      <c r="BF359" s="191"/>
      <c r="BG359" s="191"/>
      <c r="BH359" s="191"/>
      <c r="BI359" s="191"/>
      <c r="BJ359" s="191"/>
      <c r="BK359" s="191"/>
      <c r="BL359" s="191"/>
    </row>
    <row r="360" spans="1:64" x14ac:dyDescent="0.2">
      <c r="A360" s="191"/>
      <c r="B360" s="191"/>
      <c r="C360" s="191"/>
      <c r="D360" s="191"/>
      <c r="E360" s="191"/>
      <c r="F360" s="191"/>
      <c r="G360" s="191"/>
      <c r="H360" s="191"/>
      <c r="I360" s="191"/>
      <c r="J360" s="191"/>
      <c r="K360" s="191"/>
      <c r="L360" s="191"/>
      <c r="M360" s="191"/>
      <c r="N360" s="191"/>
      <c r="O360" s="191"/>
      <c r="P360" s="191"/>
      <c r="Q360" s="191"/>
      <c r="R360" s="191"/>
      <c r="S360" s="191"/>
      <c r="T360" s="191"/>
      <c r="U360" s="191"/>
      <c r="V360" s="191"/>
      <c r="W360" s="191"/>
      <c r="X360" s="191"/>
      <c r="Y360" s="191"/>
      <c r="Z360" s="191"/>
      <c r="AA360" s="191"/>
      <c r="AB360" s="191"/>
      <c r="AC360" s="191"/>
      <c r="AD360" s="191"/>
      <c r="AE360" s="191"/>
      <c r="AF360" s="191"/>
      <c r="AG360" s="191"/>
      <c r="AH360" s="191"/>
      <c r="AI360" s="191"/>
      <c r="AJ360" s="191"/>
      <c r="AK360" s="191"/>
      <c r="AL360" s="191"/>
      <c r="AM360" s="191"/>
      <c r="AN360" s="191"/>
      <c r="AO360" s="191"/>
      <c r="AP360" s="191"/>
      <c r="AQ360" s="191"/>
      <c r="AR360" s="191"/>
      <c r="AS360" s="191"/>
      <c r="AT360" s="191"/>
      <c r="AU360" s="191"/>
      <c r="AV360" s="191"/>
      <c r="AW360" s="191"/>
      <c r="AX360" s="191"/>
      <c r="AY360" s="191"/>
      <c r="AZ360" s="191"/>
      <c r="BA360" s="191"/>
      <c r="BB360" s="191"/>
      <c r="BC360" s="191"/>
      <c r="BD360" s="191"/>
      <c r="BE360" s="191"/>
      <c r="BF360" s="191"/>
      <c r="BG360" s="191"/>
      <c r="BH360" s="191"/>
      <c r="BI360" s="191"/>
      <c r="BJ360" s="191"/>
      <c r="BK360" s="191"/>
      <c r="BL360" s="191"/>
    </row>
    <row r="361" spans="1:64" x14ac:dyDescent="0.2">
      <c r="A361" s="191"/>
      <c r="B361" s="191"/>
      <c r="C361" s="191"/>
      <c r="D361" s="191"/>
      <c r="E361" s="191"/>
      <c r="F361" s="191"/>
      <c r="G361" s="191"/>
      <c r="H361" s="191"/>
      <c r="I361" s="191"/>
      <c r="J361" s="191"/>
      <c r="K361" s="191"/>
      <c r="L361" s="191"/>
      <c r="M361" s="191"/>
      <c r="N361" s="191"/>
      <c r="O361" s="191"/>
      <c r="P361" s="191"/>
      <c r="Q361" s="191"/>
      <c r="R361" s="191"/>
      <c r="S361" s="191"/>
      <c r="T361" s="191"/>
      <c r="U361" s="191"/>
      <c r="V361" s="191"/>
      <c r="W361" s="191"/>
      <c r="X361" s="191"/>
      <c r="Y361" s="191"/>
      <c r="Z361" s="191"/>
      <c r="AA361" s="191"/>
      <c r="AB361" s="191"/>
      <c r="AC361" s="191"/>
      <c r="AD361" s="191"/>
      <c r="AE361" s="191"/>
      <c r="AF361" s="191"/>
      <c r="AG361" s="191"/>
      <c r="AH361" s="191"/>
      <c r="AI361" s="191"/>
      <c r="AJ361" s="191"/>
      <c r="AK361" s="191"/>
      <c r="AL361" s="191"/>
      <c r="AM361" s="191"/>
      <c r="AN361" s="191"/>
      <c r="AO361" s="191"/>
      <c r="AP361" s="191"/>
      <c r="AQ361" s="191"/>
      <c r="AR361" s="191"/>
      <c r="AS361" s="191"/>
      <c r="AT361" s="191"/>
      <c r="AU361" s="191"/>
      <c r="AV361" s="191"/>
      <c r="AW361" s="191"/>
      <c r="AX361" s="191"/>
      <c r="AY361" s="191"/>
      <c r="AZ361" s="191"/>
      <c r="BA361" s="191"/>
      <c r="BB361" s="191"/>
      <c r="BC361" s="191"/>
      <c r="BD361" s="191"/>
      <c r="BE361" s="191"/>
      <c r="BF361" s="191"/>
      <c r="BG361" s="191"/>
      <c r="BH361" s="191"/>
      <c r="BI361" s="191"/>
      <c r="BJ361" s="191"/>
      <c r="BK361" s="191"/>
      <c r="BL361" s="191"/>
    </row>
    <row r="362" spans="1:64" x14ac:dyDescent="0.2">
      <c r="A362" s="191"/>
      <c r="B362" s="191"/>
      <c r="C362" s="191"/>
      <c r="D362" s="191"/>
      <c r="E362" s="191"/>
      <c r="F362" s="191"/>
      <c r="G362" s="191"/>
      <c r="H362" s="191"/>
      <c r="I362" s="191"/>
      <c r="J362" s="191"/>
      <c r="K362" s="191"/>
      <c r="L362" s="191"/>
      <c r="M362" s="191"/>
      <c r="N362" s="191"/>
      <c r="O362" s="191"/>
      <c r="P362" s="191"/>
      <c r="Q362" s="191"/>
      <c r="R362" s="191"/>
      <c r="S362" s="191"/>
      <c r="T362" s="191"/>
      <c r="U362" s="191"/>
      <c r="V362" s="191"/>
      <c r="W362" s="191"/>
      <c r="X362" s="191"/>
      <c r="Y362" s="191"/>
      <c r="Z362" s="191"/>
      <c r="AA362" s="191"/>
      <c r="AB362" s="191"/>
      <c r="AC362" s="191"/>
      <c r="AD362" s="191"/>
      <c r="AE362" s="191"/>
      <c r="AF362" s="191"/>
      <c r="AG362" s="191"/>
      <c r="AH362" s="191"/>
      <c r="AI362" s="191"/>
      <c r="AJ362" s="191"/>
      <c r="AK362" s="191"/>
      <c r="AL362" s="191"/>
      <c r="AM362" s="191"/>
      <c r="AN362" s="191"/>
      <c r="AO362" s="191"/>
      <c r="AP362" s="191"/>
      <c r="AQ362" s="191"/>
      <c r="AR362" s="191"/>
      <c r="AS362" s="191"/>
      <c r="AT362" s="191"/>
      <c r="AU362" s="191"/>
      <c r="AV362" s="191"/>
      <c r="AW362" s="191"/>
      <c r="AX362" s="191"/>
      <c r="AY362" s="191"/>
      <c r="AZ362" s="191"/>
      <c r="BA362" s="191"/>
      <c r="BB362" s="191"/>
      <c r="BC362" s="191"/>
      <c r="BD362" s="191"/>
      <c r="BE362" s="191"/>
      <c r="BF362" s="191"/>
      <c r="BG362" s="191"/>
      <c r="BH362" s="191"/>
      <c r="BI362" s="191"/>
      <c r="BJ362" s="191"/>
      <c r="BK362" s="191"/>
      <c r="BL362" s="191"/>
    </row>
    <row r="363" spans="1:64" x14ac:dyDescent="0.2">
      <c r="A363" s="191"/>
      <c r="B363" s="191"/>
      <c r="C363" s="191"/>
      <c r="D363" s="191"/>
      <c r="E363" s="191"/>
      <c r="F363" s="191"/>
      <c r="G363" s="191"/>
      <c r="H363" s="191"/>
      <c r="I363" s="191"/>
      <c r="J363" s="191"/>
      <c r="K363" s="191"/>
      <c r="L363" s="191"/>
      <c r="M363" s="191"/>
      <c r="N363" s="191"/>
      <c r="O363" s="191"/>
      <c r="P363" s="191"/>
      <c r="Q363" s="191"/>
      <c r="R363" s="191"/>
      <c r="S363" s="191"/>
      <c r="T363" s="191"/>
      <c r="U363" s="191"/>
      <c r="V363" s="191"/>
      <c r="W363" s="191"/>
      <c r="X363" s="191"/>
      <c r="Y363" s="191"/>
      <c r="Z363" s="191"/>
      <c r="AA363" s="191"/>
      <c r="AB363" s="191"/>
      <c r="AC363" s="191"/>
      <c r="AD363" s="191"/>
      <c r="AE363" s="191"/>
      <c r="AF363" s="191"/>
      <c r="AG363" s="191"/>
      <c r="AH363" s="191"/>
      <c r="AI363" s="191"/>
      <c r="AJ363" s="191"/>
      <c r="AK363" s="191"/>
      <c r="AL363" s="191"/>
      <c r="AM363" s="191"/>
      <c r="AN363" s="191"/>
      <c r="AO363" s="191"/>
      <c r="AP363" s="191"/>
      <c r="AQ363" s="191"/>
      <c r="AR363" s="191"/>
      <c r="AS363" s="191"/>
      <c r="AT363" s="191"/>
      <c r="AU363" s="191"/>
      <c r="AV363" s="191"/>
      <c r="AW363" s="191"/>
      <c r="AX363" s="191"/>
      <c r="AY363" s="191"/>
      <c r="AZ363" s="191"/>
      <c r="BA363" s="191"/>
      <c r="BB363" s="191"/>
      <c r="BC363" s="191"/>
      <c r="BD363" s="191"/>
      <c r="BE363" s="191"/>
      <c r="BF363" s="191"/>
      <c r="BG363" s="191"/>
      <c r="BH363" s="191"/>
      <c r="BI363" s="191"/>
      <c r="BJ363" s="191"/>
      <c r="BK363" s="191"/>
      <c r="BL363" s="191"/>
    </row>
    <row r="364" spans="1:64" x14ac:dyDescent="0.2">
      <c r="A364" s="191"/>
      <c r="B364" s="191"/>
      <c r="C364" s="191"/>
      <c r="D364" s="191"/>
      <c r="E364" s="191"/>
      <c r="F364" s="191"/>
      <c r="G364" s="191"/>
      <c r="H364" s="191"/>
      <c r="I364" s="191"/>
      <c r="J364" s="191"/>
      <c r="K364" s="191"/>
      <c r="L364" s="191"/>
      <c r="M364" s="191"/>
      <c r="N364" s="191"/>
      <c r="O364" s="191"/>
      <c r="P364" s="191"/>
      <c r="Q364" s="191"/>
      <c r="R364" s="191"/>
      <c r="S364" s="191"/>
      <c r="T364" s="191"/>
      <c r="U364" s="191"/>
      <c r="V364" s="191"/>
      <c r="W364" s="191"/>
      <c r="X364" s="191"/>
      <c r="Y364" s="191"/>
      <c r="Z364" s="191"/>
      <c r="AA364" s="191"/>
      <c r="AB364" s="191"/>
      <c r="AC364" s="191"/>
      <c r="AD364" s="191"/>
      <c r="AE364" s="191"/>
      <c r="AF364" s="191"/>
      <c r="AG364" s="191"/>
      <c r="AH364" s="191"/>
      <c r="AI364" s="191"/>
      <c r="AJ364" s="191"/>
      <c r="AK364" s="191"/>
      <c r="AL364" s="191"/>
      <c r="AM364" s="191"/>
      <c r="AN364" s="191"/>
      <c r="AO364" s="191"/>
      <c r="AP364" s="191"/>
      <c r="AQ364" s="191"/>
      <c r="AR364" s="191"/>
      <c r="AS364" s="191"/>
      <c r="AT364" s="191"/>
      <c r="AU364" s="191"/>
      <c r="AV364" s="191"/>
      <c r="AW364" s="191"/>
      <c r="AX364" s="191"/>
      <c r="AY364" s="191"/>
      <c r="AZ364" s="191"/>
      <c r="BA364" s="191"/>
      <c r="BB364" s="191"/>
      <c r="BC364" s="191"/>
      <c r="BD364" s="191"/>
      <c r="BE364" s="191"/>
      <c r="BF364" s="191"/>
      <c r="BG364" s="191"/>
      <c r="BH364" s="191"/>
      <c r="BI364" s="191"/>
      <c r="BJ364" s="191"/>
      <c r="BK364" s="191"/>
      <c r="BL364" s="191"/>
    </row>
    <row r="365" spans="1:64" x14ac:dyDescent="0.2">
      <c r="A365" s="191"/>
      <c r="B365" s="191"/>
      <c r="C365" s="191"/>
      <c r="D365" s="191"/>
      <c r="E365" s="191"/>
      <c r="F365" s="191"/>
      <c r="G365" s="191"/>
      <c r="H365" s="191"/>
      <c r="I365" s="191"/>
      <c r="J365" s="191"/>
      <c r="K365" s="191"/>
      <c r="L365" s="191"/>
      <c r="M365" s="191"/>
      <c r="N365" s="191"/>
      <c r="O365" s="191"/>
      <c r="P365" s="191"/>
      <c r="Q365" s="191"/>
      <c r="R365" s="191"/>
      <c r="S365" s="191"/>
      <c r="T365" s="191"/>
      <c r="U365" s="191"/>
      <c r="V365" s="191"/>
      <c r="W365" s="191"/>
      <c r="X365" s="191"/>
      <c r="Y365" s="191"/>
      <c r="Z365" s="191"/>
      <c r="AA365" s="191"/>
      <c r="AB365" s="191"/>
      <c r="AC365" s="191"/>
      <c r="AD365" s="191"/>
      <c r="AE365" s="191"/>
      <c r="AF365" s="191"/>
      <c r="AG365" s="191"/>
      <c r="AH365" s="191"/>
      <c r="AI365" s="191"/>
      <c r="AJ365" s="191"/>
      <c r="AK365" s="191"/>
      <c r="AL365" s="191"/>
      <c r="AM365" s="191"/>
      <c r="AN365" s="191"/>
      <c r="AO365" s="191"/>
      <c r="AP365" s="191"/>
      <c r="AQ365" s="191"/>
      <c r="AR365" s="191"/>
      <c r="AS365" s="191"/>
      <c r="AT365" s="191"/>
      <c r="AU365" s="191"/>
      <c r="AV365" s="191"/>
      <c r="AW365" s="191"/>
      <c r="AX365" s="191"/>
      <c r="AY365" s="191"/>
      <c r="AZ365" s="191"/>
      <c r="BA365" s="191"/>
      <c r="BB365" s="191"/>
      <c r="BC365" s="191"/>
      <c r="BD365" s="191"/>
      <c r="BE365" s="191"/>
      <c r="BF365" s="191"/>
      <c r="BG365" s="191"/>
      <c r="BH365" s="191"/>
      <c r="BI365" s="191"/>
      <c r="BJ365" s="191"/>
      <c r="BK365" s="191"/>
      <c r="BL365" s="191"/>
    </row>
    <row r="366" spans="1:64" x14ac:dyDescent="0.2">
      <c r="A366" s="191"/>
      <c r="B366" s="191"/>
      <c r="C366" s="191"/>
      <c r="D366" s="191"/>
      <c r="E366" s="191"/>
      <c r="F366" s="191"/>
      <c r="G366" s="191"/>
      <c r="H366" s="191"/>
      <c r="I366" s="191"/>
      <c r="J366" s="191"/>
      <c r="K366" s="191"/>
      <c r="L366" s="191"/>
      <c r="M366" s="191"/>
      <c r="N366" s="191"/>
      <c r="O366" s="191"/>
      <c r="P366" s="191"/>
      <c r="Q366" s="191"/>
      <c r="R366" s="191"/>
      <c r="S366" s="191"/>
      <c r="T366" s="191"/>
      <c r="U366" s="191"/>
      <c r="V366" s="191"/>
      <c r="W366" s="191"/>
      <c r="X366" s="191"/>
      <c r="Y366" s="191"/>
      <c r="Z366" s="191"/>
      <c r="AA366" s="191"/>
      <c r="AB366" s="191"/>
      <c r="AC366" s="191"/>
      <c r="AD366" s="191"/>
      <c r="AE366" s="191"/>
      <c r="AF366" s="191"/>
      <c r="AG366" s="191"/>
      <c r="AH366" s="191"/>
      <c r="AI366" s="191"/>
      <c r="AJ366" s="191"/>
      <c r="AK366" s="191"/>
      <c r="AL366" s="191"/>
      <c r="AM366" s="191"/>
      <c r="AN366" s="191"/>
      <c r="AO366" s="191"/>
      <c r="AP366" s="191"/>
      <c r="AQ366" s="191"/>
      <c r="AR366" s="191"/>
      <c r="AS366" s="191"/>
      <c r="AT366" s="191"/>
      <c r="AU366" s="191"/>
      <c r="AV366" s="191"/>
      <c r="AW366" s="191"/>
      <c r="AX366" s="191"/>
      <c r="AY366" s="191"/>
      <c r="AZ366" s="191"/>
      <c r="BA366" s="191"/>
      <c r="BB366" s="191"/>
      <c r="BC366" s="191"/>
      <c r="BD366" s="191"/>
      <c r="BE366" s="191"/>
      <c r="BF366" s="191"/>
      <c r="BG366" s="191"/>
      <c r="BH366" s="191"/>
      <c r="BI366" s="191"/>
      <c r="BJ366" s="191"/>
      <c r="BK366" s="191"/>
      <c r="BL366" s="191"/>
    </row>
    <row r="367" spans="1:64" x14ac:dyDescent="0.2">
      <c r="A367" s="191"/>
      <c r="B367" s="191"/>
      <c r="C367" s="191"/>
      <c r="D367" s="191"/>
      <c r="E367" s="191"/>
      <c r="F367" s="191"/>
      <c r="G367" s="191"/>
      <c r="H367" s="191"/>
      <c r="I367" s="191"/>
      <c r="J367" s="191"/>
      <c r="K367" s="191"/>
      <c r="L367" s="191"/>
      <c r="M367" s="191"/>
      <c r="N367" s="191"/>
      <c r="O367" s="191"/>
      <c r="P367" s="191"/>
      <c r="Q367" s="191"/>
      <c r="R367" s="191"/>
      <c r="S367" s="191"/>
      <c r="T367" s="191"/>
      <c r="U367" s="191"/>
      <c r="V367" s="191"/>
      <c r="W367" s="191"/>
      <c r="X367" s="191"/>
      <c r="Y367" s="191"/>
      <c r="Z367" s="191"/>
      <c r="AA367" s="191"/>
      <c r="AB367" s="191"/>
      <c r="AC367" s="191"/>
      <c r="AD367" s="191"/>
      <c r="AE367" s="191"/>
      <c r="AF367" s="191"/>
      <c r="AG367" s="191"/>
      <c r="AH367" s="191"/>
      <c r="AI367" s="191"/>
      <c r="AJ367" s="191"/>
      <c r="AK367" s="191"/>
      <c r="AL367" s="191"/>
      <c r="AM367" s="191"/>
      <c r="AN367" s="191"/>
      <c r="AO367" s="191"/>
      <c r="AP367" s="191"/>
      <c r="AQ367" s="191"/>
      <c r="AR367" s="191"/>
      <c r="AS367" s="191"/>
      <c r="AT367" s="191"/>
      <c r="AU367" s="191"/>
      <c r="AV367" s="191"/>
      <c r="AW367" s="191"/>
      <c r="AX367" s="191"/>
      <c r="AY367" s="191"/>
      <c r="AZ367" s="191"/>
      <c r="BA367" s="191"/>
      <c r="BB367" s="191"/>
      <c r="BC367" s="191"/>
      <c r="BD367" s="191"/>
      <c r="BE367" s="191"/>
      <c r="BF367" s="191"/>
      <c r="BG367" s="191"/>
      <c r="BH367" s="191"/>
      <c r="BI367" s="191"/>
      <c r="BJ367" s="191"/>
      <c r="BK367" s="191"/>
      <c r="BL367" s="191"/>
    </row>
    <row r="368" spans="1:64" x14ac:dyDescent="0.2">
      <c r="A368" s="191"/>
      <c r="B368" s="191"/>
      <c r="C368" s="191"/>
      <c r="D368" s="191"/>
      <c r="E368" s="191"/>
      <c r="F368" s="191"/>
      <c r="G368" s="191"/>
      <c r="H368" s="191"/>
      <c r="I368" s="191"/>
      <c r="J368" s="191"/>
      <c r="K368" s="191"/>
      <c r="L368" s="191"/>
      <c r="M368" s="191"/>
      <c r="N368" s="191"/>
      <c r="O368" s="191"/>
      <c r="P368" s="191"/>
      <c r="Q368" s="191"/>
      <c r="R368" s="191"/>
      <c r="S368" s="191"/>
      <c r="T368" s="191"/>
      <c r="U368" s="191"/>
      <c r="V368" s="191"/>
      <c r="W368" s="191"/>
      <c r="X368" s="191"/>
      <c r="Y368" s="191"/>
      <c r="Z368" s="191"/>
      <c r="AA368" s="191"/>
      <c r="AB368" s="191"/>
      <c r="AC368" s="191"/>
      <c r="AD368" s="191"/>
      <c r="AE368" s="191"/>
      <c r="AF368" s="191"/>
      <c r="AG368" s="191"/>
      <c r="AH368" s="191"/>
      <c r="AI368" s="191"/>
      <c r="AJ368" s="191"/>
      <c r="AK368" s="191"/>
      <c r="AL368" s="191"/>
      <c r="AM368" s="191"/>
      <c r="AN368" s="191"/>
      <c r="AO368" s="191"/>
      <c r="AP368" s="191"/>
      <c r="AQ368" s="191"/>
      <c r="AR368" s="191"/>
      <c r="AS368" s="191"/>
      <c r="AT368" s="191"/>
      <c r="AU368" s="191"/>
      <c r="AV368" s="191"/>
      <c r="AW368" s="191"/>
      <c r="AX368" s="191"/>
      <c r="AY368" s="191"/>
      <c r="AZ368" s="191"/>
      <c r="BA368" s="191"/>
      <c r="BB368" s="191"/>
      <c r="BC368" s="191"/>
      <c r="BD368" s="191"/>
      <c r="BE368" s="191"/>
      <c r="BF368" s="191"/>
      <c r="BG368" s="191"/>
      <c r="BH368" s="191"/>
      <c r="BI368" s="191"/>
      <c r="BJ368" s="191"/>
      <c r="BK368" s="191"/>
      <c r="BL368" s="191"/>
    </row>
    <row r="369" spans="1:64" x14ac:dyDescent="0.2">
      <c r="A369" s="191"/>
      <c r="B369" s="191"/>
      <c r="C369" s="191"/>
      <c r="D369" s="191"/>
      <c r="E369" s="191"/>
      <c r="F369" s="191"/>
      <c r="G369" s="191"/>
      <c r="H369" s="191"/>
      <c r="I369" s="191"/>
      <c r="J369" s="191"/>
      <c r="K369" s="191"/>
      <c r="L369" s="191"/>
      <c r="M369" s="191"/>
      <c r="N369" s="191"/>
      <c r="O369" s="191"/>
      <c r="P369" s="191"/>
      <c r="Q369" s="191"/>
      <c r="R369" s="191"/>
      <c r="S369" s="191"/>
      <c r="T369" s="191"/>
      <c r="U369" s="191"/>
      <c r="V369" s="191"/>
      <c r="W369" s="191"/>
      <c r="X369" s="191"/>
      <c r="Y369" s="191"/>
      <c r="Z369" s="191"/>
      <c r="AA369" s="191"/>
      <c r="AB369" s="191"/>
      <c r="AC369" s="191"/>
      <c r="AD369" s="191"/>
      <c r="AE369" s="191"/>
      <c r="AF369" s="191"/>
      <c r="AG369" s="191"/>
      <c r="AH369" s="191"/>
      <c r="AI369" s="191"/>
      <c r="AJ369" s="191"/>
      <c r="AK369" s="191"/>
      <c r="AL369" s="191"/>
      <c r="AM369" s="191"/>
      <c r="AN369" s="191"/>
      <c r="AO369" s="191"/>
      <c r="AP369" s="191"/>
      <c r="AQ369" s="191"/>
      <c r="AR369" s="191"/>
      <c r="AS369" s="191"/>
      <c r="AT369" s="191"/>
      <c r="AU369" s="191"/>
      <c r="AV369" s="191"/>
      <c r="AW369" s="191"/>
      <c r="AX369" s="191"/>
      <c r="AY369" s="191"/>
      <c r="AZ369" s="191"/>
      <c r="BA369" s="191"/>
      <c r="BB369" s="191"/>
      <c r="BC369" s="191"/>
      <c r="BD369" s="191"/>
      <c r="BE369" s="191"/>
      <c r="BF369" s="191"/>
      <c r="BG369" s="191"/>
      <c r="BH369" s="191"/>
      <c r="BI369" s="191"/>
      <c r="BJ369" s="191"/>
      <c r="BK369" s="191"/>
      <c r="BL369" s="191"/>
    </row>
    <row r="370" spans="1:64" x14ac:dyDescent="0.2">
      <c r="A370" s="191"/>
      <c r="B370" s="191"/>
      <c r="C370" s="191"/>
      <c r="D370" s="191"/>
      <c r="E370" s="191"/>
      <c r="F370" s="191"/>
      <c r="G370" s="191"/>
      <c r="H370" s="191"/>
      <c r="I370" s="191"/>
      <c r="J370" s="191"/>
      <c r="K370" s="191"/>
      <c r="L370" s="191"/>
      <c r="M370" s="191"/>
      <c r="N370" s="191"/>
      <c r="O370" s="191"/>
      <c r="P370" s="191"/>
      <c r="Q370" s="191"/>
      <c r="R370" s="191"/>
      <c r="S370" s="191"/>
      <c r="T370" s="191"/>
      <c r="U370" s="191"/>
      <c r="V370" s="191"/>
      <c r="W370" s="191"/>
      <c r="X370" s="191"/>
      <c r="Y370" s="191"/>
      <c r="Z370" s="191"/>
      <c r="AA370" s="191"/>
      <c r="AB370" s="191"/>
      <c r="AC370" s="191"/>
      <c r="AD370" s="191"/>
      <c r="AE370" s="191"/>
      <c r="AF370" s="191"/>
      <c r="AG370" s="191"/>
      <c r="AH370" s="191"/>
      <c r="AI370" s="191"/>
      <c r="AJ370" s="191"/>
      <c r="AK370" s="191"/>
      <c r="AL370" s="191"/>
      <c r="AM370" s="191"/>
      <c r="AN370" s="191"/>
      <c r="AO370" s="191"/>
      <c r="AP370" s="191"/>
      <c r="AQ370" s="191"/>
      <c r="AR370" s="191"/>
      <c r="AS370" s="191"/>
      <c r="AT370" s="191"/>
      <c r="AU370" s="191"/>
      <c r="AV370" s="191"/>
      <c r="AW370" s="191"/>
      <c r="AX370" s="191"/>
      <c r="AY370" s="191"/>
      <c r="AZ370" s="191"/>
      <c r="BA370" s="191"/>
      <c r="BB370" s="191"/>
      <c r="BC370" s="191"/>
      <c r="BD370" s="191"/>
      <c r="BE370" s="191"/>
      <c r="BF370" s="191"/>
      <c r="BG370" s="191"/>
      <c r="BH370" s="191"/>
      <c r="BI370" s="191"/>
      <c r="BJ370" s="191"/>
      <c r="BK370" s="191"/>
      <c r="BL370" s="191"/>
    </row>
    <row r="371" spans="1:64" x14ac:dyDescent="0.2">
      <c r="A371" s="191"/>
      <c r="B371" s="191"/>
      <c r="C371" s="191"/>
      <c r="D371" s="191"/>
      <c r="E371" s="191"/>
      <c r="F371" s="191"/>
      <c r="G371" s="191"/>
      <c r="H371" s="191"/>
      <c r="I371" s="191"/>
      <c r="J371" s="191"/>
      <c r="K371" s="191"/>
      <c r="L371" s="191"/>
      <c r="M371" s="191"/>
      <c r="N371" s="191"/>
      <c r="O371" s="191"/>
      <c r="P371" s="191"/>
      <c r="Q371" s="191"/>
      <c r="R371" s="191"/>
      <c r="S371" s="191"/>
      <c r="T371" s="191"/>
      <c r="U371" s="191"/>
      <c r="V371" s="191"/>
      <c r="W371" s="191"/>
      <c r="X371" s="191"/>
      <c r="Y371" s="191"/>
      <c r="Z371" s="191"/>
      <c r="AA371" s="191"/>
      <c r="AB371" s="191"/>
      <c r="AC371" s="191"/>
      <c r="AD371" s="191"/>
      <c r="AE371" s="191"/>
      <c r="AF371" s="191"/>
      <c r="AG371" s="191"/>
      <c r="AH371" s="191"/>
      <c r="AI371" s="191"/>
      <c r="AJ371" s="191"/>
      <c r="AK371" s="191"/>
      <c r="AL371" s="191"/>
      <c r="AM371" s="191"/>
      <c r="AN371" s="191"/>
      <c r="AO371" s="191"/>
      <c r="AP371" s="191"/>
      <c r="AQ371" s="191"/>
      <c r="AR371" s="191"/>
      <c r="AS371" s="191"/>
      <c r="AT371" s="191"/>
      <c r="AU371" s="191"/>
      <c r="AV371" s="191"/>
      <c r="AW371" s="191"/>
      <c r="AX371" s="191"/>
      <c r="AY371" s="191"/>
      <c r="AZ371" s="191"/>
      <c r="BA371" s="191"/>
      <c r="BB371" s="191"/>
      <c r="BC371" s="191"/>
      <c r="BD371" s="191"/>
      <c r="BE371" s="191"/>
      <c r="BF371" s="191"/>
      <c r="BG371" s="191"/>
      <c r="BH371" s="191"/>
      <c r="BI371" s="191"/>
      <c r="BJ371" s="191"/>
      <c r="BK371" s="191"/>
      <c r="BL371" s="191"/>
    </row>
    <row r="372" spans="1:64" x14ac:dyDescent="0.2">
      <c r="A372" s="191"/>
      <c r="B372" s="191"/>
      <c r="C372" s="191"/>
      <c r="D372" s="191"/>
      <c r="E372" s="191"/>
      <c r="F372" s="191"/>
      <c r="G372" s="191"/>
      <c r="H372" s="191"/>
      <c r="I372" s="191"/>
      <c r="J372" s="191"/>
      <c r="K372" s="191"/>
      <c r="L372" s="191"/>
      <c r="M372" s="191"/>
      <c r="N372" s="191"/>
      <c r="O372" s="191"/>
      <c r="P372" s="191"/>
      <c r="Q372" s="191"/>
      <c r="R372" s="191"/>
      <c r="S372" s="191"/>
      <c r="T372" s="191"/>
      <c r="U372" s="191"/>
      <c r="V372" s="191"/>
      <c r="W372" s="191"/>
      <c r="X372" s="191"/>
      <c r="Y372" s="191"/>
      <c r="Z372" s="191"/>
      <c r="AA372" s="191"/>
      <c r="AB372" s="191"/>
      <c r="AC372" s="191"/>
      <c r="AD372" s="191"/>
      <c r="AE372" s="191"/>
      <c r="AF372" s="191"/>
      <c r="AG372" s="191"/>
      <c r="AH372" s="191"/>
      <c r="AI372" s="191"/>
      <c r="AJ372" s="191"/>
      <c r="AK372" s="191"/>
      <c r="AL372" s="191"/>
      <c r="AM372" s="191"/>
      <c r="AN372" s="191"/>
      <c r="AO372" s="191"/>
      <c r="AP372" s="191"/>
      <c r="AQ372" s="191"/>
      <c r="AR372" s="191"/>
      <c r="AS372" s="191"/>
      <c r="AT372" s="191"/>
      <c r="AU372" s="191"/>
      <c r="AV372" s="191"/>
      <c r="AW372" s="191"/>
      <c r="AX372" s="191"/>
      <c r="AY372" s="191"/>
      <c r="AZ372" s="191"/>
      <c r="BA372" s="191"/>
      <c r="BB372" s="191"/>
      <c r="BC372" s="191"/>
      <c r="BD372" s="191"/>
      <c r="BE372" s="191"/>
      <c r="BF372" s="191"/>
      <c r="BG372" s="191"/>
      <c r="BH372" s="191"/>
      <c r="BI372" s="191"/>
      <c r="BJ372" s="191"/>
      <c r="BK372" s="191"/>
      <c r="BL372" s="191"/>
    </row>
    <row r="373" spans="1:64" x14ac:dyDescent="0.2">
      <c r="A373" s="191"/>
      <c r="B373" s="191"/>
      <c r="C373" s="191"/>
      <c r="D373" s="191"/>
      <c r="E373" s="191"/>
      <c r="F373" s="191"/>
      <c r="G373" s="191"/>
      <c r="H373" s="191"/>
      <c r="I373" s="191"/>
      <c r="J373" s="191"/>
      <c r="K373" s="191"/>
      <c r="L373" s="191"/>
      <c r="M373" s="191"/>
      <c r="N373" s="191"/>
      <c r="O373" s="191"/>
      <c r="P373" s="191"/>
      <c r="Q373" s="191"/>
      <c r="R373" s="191"/>
      <c r="S373" s="191"/>
      <c r="T373" s="191"/>
      <c r="U373" s="191"/>
      <c r="V373" s="191"/>
      <c r="W373" s="191"/>
      <c r="X373" s="191"/>
      <c r="Y373" s="191"/>
      <c r="Z373" s="191"/>
      <c r="AA373" s="191"/>
      <c r="AB373" s="191"/>
      <c r="AC373" s="191"/>
      <c r="AD373" s="191"/>
      <c r="AE373" s="191"/>
      <c r="AF373" s="191"/>
      <c r="AG373" s="191"/>
      <c r="AH373" s="191"/>
      <c r="AI373" s="191"/>
      <c r="AJ373" s="191"/>
      <c r="AK373" s="191"/>
      <c r="AL373" s="191"/>
      <c r="AM373" s="191"/>
      <c r="AN373" s="191"/>
      <c r="AO373" s="191"/>
      <c r="AP373" s="191"/>
      <c r="AQ373" s="191"/>
      <c r="AR373" s="191"/>
      <c r="AS373" s="191"/>
      <c r="AT373" s="191"/>
      <c r="AU373" s="191"/>
      <c r="AV373" s="191"/>
      <c r="AW373" s="191"/>
      <c r="AX373" s="191"/>
      <c r="AY373" s="191"/>
      <c r="AZ373" s="191"/>
      <c r="BA373" s="191"/>
      <c r="BB373" s="191"/>
      <c r="BC373" s="191"/>
      <c r="BD373" s="191"/>
      <c r="BE373" s="191"/>
      <c r="BF373" s="191"/>
      <c r="BG373" s="191"/>
      <c r="BH373" s="191"/>
      <c r="BI373" s="191"/>
      <c r="BJ373" s="191"/>
      <c r="BK373" s="191"/>
      <c r="BL373" s="191"/>
    </row>
    <row r="374" spans="1:64" x14ac:dyDescent="0.2">
      <c r="A374" s="191"/>
      <c r="B374" s="191"/>
      <c r="C374" s="191"/>
      <c r="D374" s="191"/>
      <c r="E374" s="191"/>
      <c r="F374" s="191"/>
      <c r="G374" s="191"/>
      <c r="H374" s="191"/>
      <c r="I374" s="191"/>
      <c r="J374" s="191"/>
      <c r="K374" s="191"/>
      <c r="L374" s="191"/>
      <c r="M374" s="191"/>
      <c r="N374" s="191"/>
      <c r="O374" s="191"/>
      <c r="P374" s="191"/>
      <c r="Q374" s="191"/>
      <c r="R374" s="191"/>
      <c r="S374" s="191"/>
      <c r="T374" s="191"/>
      <c r="U374" s="191"/>
      <c r="V374" s="191"/>
      <c r="W374" s="191"/>
      <c r="X374" s="191"/>
      <c r="Y374" s="191"/>
      <c r="Z374" s="191"/>
      <c r="AA374" s="191"/>
      <c r="AB374" s="191"/>
      <c r="AC374" s="191"/>
      <c r="AD374" s="191"/>
      <c r="AE374" s="191"/>
      <c r="AF374" s="191"/>
      <c r="AG374" s="191"/>
      <c r="AH374" s="191"/>
      <c r="AI374" s="191"/>
      <c r="AJ374" s="191"/>
      <c r="AK374" s="191"/>
      <c r="AL374" s="191"/>
      <c r="AM374" s="191"/>
      <c r="AN374" s="191"/>
      <c r="AO374" s="191"/>
      <c r="AP374" s="191"/>
      <c r="AQ374" s="191"/>
      <c r="AR374" s="191"/>
      <c r="AS374" s="191"/>
      <c r="AT374" s="191"/>
      <c r="AU374" s="191"/>
      <c r="AV374" s="191"/>
      <c r="AW374" s="191"/>
      <c r="AX374" s="191"/>
      <c r="AY374" s="191"/>
      <c r="AZ374" s="191"/>
      <c r="BA374" s="191"/>
      <c r="BB374" s="191"/>
      <c r="BC374" s="191"/>
      <c r="BD374" s="191"/>
      <c r="BE374" s="191"/>
      <c r="BF374" s="191"/>
      <c r="BG374" s="191"/>
      <c r="BH374" s="191"/>
      <c r="BI374" s="191"/>
      <c r="BJ374" s="191"/>
      <c r="BK374" s="191"/>
      <c r="BL374" s="191"/>
    </row>
    <row r="375" spans="1:64" x14ac:dyDescent="0.2">
      <c r="A375" s="191"/>
      <c r="B375" s="191"/>
      <c r="C375" s="191"/>
      <c r="D375" s="191"/>
      <c r="E375" s="191"/>
      <c r="F375" s="191"/>
      <c r="G375" s="191"/>
      <c r="H375" s="191"/>
      <c r="I375" s="191"/>
      <c r="J375" s="191"/>
      <c r="K375" s="191"/>
      <c r="L375" s="191"/>
      <c r="M375" s="191"/>
      <c r="N375" s="191"/>
      <c r="O375" s="191"/>
      <c r="P375" s="191"/>
      <c r="Q375" s="191"/>
      <c r="R375" s="191"/>
      <c r="S375" s="191"/>
      <c r="T375" s="191"/>
      <c r="U375" s="191"/>
      <c r="V375" s="191"/>
      <c r="W375" s="191"/>
      <c r="X375" s="191"/>
      <c r="Y375" s="191"/>
      <c r="Z375" s="191"/>
      <c r="AA375" s="191"/>
      <c r="AB375" s="191"/>
      <c r="AC375" s="191"/>
      <c r="AD375" s="191"/>
      <c r="AE375" s="191"/>
      <c r="AF375" s="191"/>
      <c r="AG375" s="191"/>
      <c r="AH375" s="191"/>
      <c r="AI375" s="191"/>
      <c r="AJ375" s="191"/>
      <c r="AK375" s="191"/>
      <c r="AL375" s="191"/>
      <c r="AM375" s="191"/>
      <c r="AN375" s="191"/>
      <c r="AO375" s="191"/>
      <c r="AP375" s="191"/>
      <c r="AQ375" s="191"/>
      <c r="AR375" s="191"/>
      <c r="AS375" s="191"/>
      <c r="AT375" s="191"/>
      <c r="AU375" s="191"/>
      <c r="AV375" s="191"/>
      <c r="AW375" s="191"/>
      <c r="AX375" s="191"/>
      <c r="AY375" s="191"/>
      <c r="AZ375" s="191"/>
      <c r="BA375" s="191"/>
      <c r="BB375" s="191"/>
      <c r="BC375" s="191"/>
      <c r="BD375" s="191"/>
      <c r="BE375" s="191"/>
      <c r="BF375" s="191"/>
      <c r="BG375" s="191"/>
      <c r="BH375" s="191"/>
      <c r="BI375" s="191"/>
      <c r="BJ375" s="191"/>
      <c r="BK375" s="191"/>
      <c r="BL375" s="191"/>
    </row>
    <row r="376" spans="1:64" x14ac:dyDescent="0.2">
      <c r="A376" s="191"/>
      <c r="B376" s="191"/>
      <c r="C376" s="191"/>
      <c r="D376" s="191"/>
      <c r="E376" s="191"/>
      <c r="F376" s="191"/>
      <c r="G376" s="191"/>
      <c r="H376" s="191"/>
      <c r="I376" s="191"/>
      <c r="J376" s="191"/>
      <c r="K376" s="191"/>
      <c r="L376" s="191"/>
      <c r="M376" s="191"/>
      <c r="N376" s="191"/>
      <c r="O376" s="191"/>
      <c r="P376" s="191"/>
      <c r="Q376" s="191"/>
      <c r="R376" s="191"/>
      <c r="S376" s="191"/>
      <c r="T376" s="191"/>
      <c r="U376" s="191"/>
      <c r="V376" s="191"/>
      <c r="W376" s="191"/>
      <c r="X376" s="191"/>
      <c r="Y376" s="191"/>
      <c r="Z376" s="191"/>
      <c r="AA376" s="191"/>
      <c r="AB376" s="191"/>
      <c r="AC376" s="191"/>
      <c r="AD376" s="191"/>
      <c r="AE376" s="191"/>
      <c r="AF376" s="191"/>
      <c r="AG376" s="191"/>
      <c r="AH376" s="191"/>
      <c r="AI376" s="191"/>
      <c r="AJ376" s="191"/>
      <c r="AK376" s="191"/>
      <c r="AL376" s="191"/>
      <c r="AM376" s="191"/>
      <c r="AN376" s="191"/>
      <c r="AO376" s="191"/>
      <c r="AP376" s="191"/>
      <c r="AQ376" s="191"/>
      <c r="AR376" s="191"/>
      <c r="AS376" s="191"/>
      <c r="AT376" s="191"/>
      <c r="AU376" s="191"/>
      <c r="AV376" s="191"/>
      <c r="AW376" s="191"/>
      <c r="AX376" s="191"/>
      <c r="AY376" s="191"/>
      <c r="AZ376" s="191"/>
      <c r="BA376" s="191"/>
      <c r="BB376" s="191"/>
      <c r="BC376" s="191"/>
      <c r="BD376" s="191"/>
      <c r="BE376" s="191"/>
      <c r="BF376" s="191"/>
      <c r="BG376" s="191"/>
      <c r="BH376" s="191"/>
      <c r="BI376" s="191"/>
      <c r="BJ376" s="191"/>
      <c r="BK376" s="191"/>
      <c r="BL376" s="191"/>
    </row>
    <row r="377" spans="1:64" x14ac:dyDescent="0.2">
      <c r="A377" s="191"/>
      <c r="B377" s="191"/>
      <c r="C377" s="191"/>
      <c r="D377" s="191"/>
      <c r="E377" s="191"/>
      <c r="F377" s="191"/>
      <c r="G377" s="191"/>
      <c r="H377" s="191"/>
      <c r="I377" s="191"/>
      <c r="J377" s="191"/>
      <c r="K377" s="191"/>
      <c r="L377" s="191"/>
      <c r="M377" s="191"/>
      <c r="N377" s="191"/>
      <c r="O377" s="191"/>
      <c r="P377" s="191"/>
      <c r="Q377" s="191"/>
      <c r="R377" s="191"/>
      <c r="S377" s="191"/>
      <c r="T377" s="191"/>
      <c r="U377" s="191"/>
      <c r="V377" s="191"/>
      <c r="W377" s="191"/>
      <c r="X377" s="191"/>
      <c r="Y377" s="191"/>
      <c r="Z377" s="191"/>
      <c r="AA377" s="191"/>
      <c r="AB377" s="191"/>
      <c r="AC377" s="191"/>
      <c r="AD377" s="191"/>
      <c r="AE377" s="191"/>
      <c r="AF377" s="191"/>
      <c r="AG377" s="191"/>
      <c r="AH377" s="191"/>
      <c r="AI377" s="191"/>
      <c r="AJ377" s="191"/>
      <c r="AK377" s="191"/>
      <c r="AL377" s="191"/>
      <c r="AM377" s="191"/>
      <c r="AN377" s="191"/>
      <c r="AO377" s="191"/>
      <c r="AP377" s="191"/>
      <c r="AQ377" s="191"/>
      <c r="AR377" s="191"/>
      <c r="AS377" s="191"/>
      <c r="AT377" s="191"/>
      <c r="AU377" s="191"/>
      <c r="AV377" s="191"/>
      <c r="AW377" s="191"/>
      <c r="AX377" s="191"/>
      <c r="AY377" s="191"/>
      <c r="AZ377" s="191"/>
      <c r="BA377" s="191"/>
      <c r="BB377" s="191"/>
      <c r="BC377" s="191"/>
      <c r="BD377" s="191"/>
      <c r="BE377" s="191"/>
      <c r="BF377" s="191"/>
      <c r="BG377" s="191"/>
      <c r="BH377" s="191"/>
      <c r="BI377" s="191"/>
      <c r="BJ377" s="191"/>
      <c r="BK377" s="191"/>
      <c r="BL377" s="191"/>
    </row>
    <row r="378" spans="1:64" x14ac:dyDescent="0.2">
      <c r="A378" s="191"/>
      <c r="B378" s="191"/>
      <c r="C378" s="191"/>
      <c r="D378" s="191"/>
      <c r="E378" s="191"/>
      <c r="F378" s="191"/>
      <c r="G378" s="191"/>
      <c r="H378" s="191"/>
      <c r="I378" s="191"/>
      <c r="J378" s="191"/>
      <c r="K378" s="191"/>
      <c r="L378" s="191"/>
      <c r="M378" s="191"/>
      <c r="N378" s="191"/>
      <c r="O378" s="191"/>
      <c r="P378" s="191"/>
      <c r="Q378" s="191"/>
      <c r="R378" s="191"/>
      <c r="S378" s="191"/>
      <c r="T378" s="191"/>
      <c r="U378" s="191"/>
      <c r="V378" s="191"/>
      <c r="W378" s="191"/>
      <c r="X378" s="191"/>
      <c r="Y378" s="191"/>
      <c r="Z378" s="191"/>
      <c r="AA378" s="191"/>
      <c r="AB378" s="191"/>
      <c r="AC378" s="191"/>
      <c r="AD378" s="191"/>
      <c r="AE378" s="191"/>
      <c r="AF378" s="191"/>
      <c r="AG378" s="191"/>
      <c r="AH378" s="191"/>
      <c r="AI378" s="191"/>
      <c r="AJ378" s="191"/>
      <c r="AK378" s="191"/>
      <c r="AL378" s="191"/>
      <c r="AM378" s="191"/>
      <c r="AN378" s="191"/>
      <c r="AO378" s="191"/>
      <c r="AP378" s="191"/>
      <c r="AQ378" s="191"/>
      <c r="AR378" s="191"/>
      <c r="AS378" s="191"/>
      <c r="AT378" s="191"/>
      <c r="AU378" s="191"/>
      <c r="AV378" s="191"/>
      <c r="AW378" s="191"/>
      <c r="AX378" s="191"/>
      <c r="AY378" s="191"/>
      <c r="AZ378" s="191"/>
      <c r="BA378" s="191"/>
      <c r="BB378" s="191"/>
      <c r="BC378" s="191"/>
      <c r="BD378" s="191"/>
      <c r="BE378" s="191"/>
      <c r="BF378" s="191"/>
      <c r="BG378" s="191"/>
      <c r="BH378" s="191"/>
      <c r="BI378" s="191"/>
      <c r="BJ378" s="191"/>
      <c r="BK378" s="191"/>
      <c r="BL378" s="191"/>
    </row>
    <row r="379" spans="1:64" x14ac:dyDescent="0.2">
      <c r="A379" s="191"/>
      <c r="B379" s="191"/>
      <c r="C379" s="191"/>
      <c r="D379" s="191"/>
      <c r="E379" s="191"/>
      <c r="F379" s="191"/>
      <c r="G379" s="191"/>
      <c r="H379" s="191"/>
      <c r="I379" s="191"/>
      <c r="J379" s="191"/>
      <c r="K379" s="191"/>
      <c r="L379" s="191"/>
      <c r="M379" s="191"/>
      <c r="N379" s="191"/>
      <c r="O379" s="191"/>
      <c r="P379" s="191"/>
      <c r="Q379" s="191"/>
      <c r="R379" s="191"/>
      <c r="S379" s="191"/>
      <c r="T379" s="191"/>
      <c r="U379" s="191"/>
      <c r="V379" s="191"/>
      <c r="W379" s="191"/>
      <c r="X379" s="191"/>
      <c r="Y379" s="191"/>
      <c r="Z379" s="191"/>
      <c r="AA379" s="191"/>
      <c r="AB379" s="191"/>
      <c r="AC379" s="191"/>
      <c r="AD379" s="191"/>
      <c r="AE379" s="191"/>
      <c r="AF379" s="191"/>
      <c r="AG379" s="191"/>
      <c r="AH379" s="191"/>
      <c r="AI379" s="191"/>
      <c r="AJ379" s="191"/>
      <c r="AK379" s="191"/>
      <c r="AL379" s="191"/>
      <c r="AM379" s="191"/>
      <c r="AN379" s="191"/>
      <c r="AO379" s="191"/>
      <c r="AP379" s="191"/>
      <c r="AQ379" s="191"/>
      <c r="AR379" s="191"/>
      <c r="AS379" s="191"/>
      <c r="AT379" s="191"/>
      <c r="AU379" s="191"/>
      <c r="AV379" s="191"/>
      <c r="AW379" s="191"/>
      <c r="AX379" s="191"/>
      <c r="AY379" s="191"/>
      <c r="AZ379" s="191"/>
      <c r="BA379" s="191"/>
      <c r="BB379" s="191"/>
      <c r="BC379" s="191"/>
      <c r="BD379" s="191"/>
      <c r="BE379" s="191"/>
      <c r="BF379" s="191"/>
      <c r="BG379" s="191"/>
      <c r="BH379" s="191"/>
      <c r="BI379" s="191"/>
      <c r="BJ379" s="191"/>
      <c r="BK379" s="191"/>
      <c r="BL379" s="191"/>
    </row>
    <row r="380" spans="1:64" x14ac:dyDescent="0.2">
      <c r="A380" s="191"/>
      <c r="B380" s="191"/>
      <c r="C380" s="191"/>
      <c r="D380" s="191"/>
      <c r="E380" s="191"/>
      <c r="F380" s="191"/>
      <c r="G380" s="191"/>
      <c r="H380" s="191"/>
      <c r="I380" s="191"/>
      <c r="J380" s="191"/>
      <c r="K380" s="191"/>
      <c r="L380" s="191"/>
      <c r="M380" s="191"/>
      <c r="N380" s="191"/>
      <c r="O380" s="191"/>
      <c r="P380" s="191"/>
      <c r="Q380" s="191"/>
      <c r="R380" s="191"/>
      <c r="S380" s="191"/>
      <c r="T380" s="191"/>
      <c r="U380" s="191"/>
      <c r="V380" s="191"/>
      <c r="W380" s="191"/>
      <c r="X380" s="191"/>
      <c r="Y380" s="191"/>
      <c r="Z380" s="191"/>
      <c r="AA380" s="191"/>
      <c r="AB380" s="191"/>
      <c r="AC380" s="191"/>
      <c r="AD380" s="191"/>
      <c r="AE380" s="191"/>
      <c r="AF380" s="191"/>
      <c r="AG380" s="191"/>
      <c r="AH380" s="191"/>
      <c r="AI380" s="191"/>
      <c r="AJ380" s="191"/>
      <c r="AK380" s="191"/>
      <c r="AL380" s="191"/>
      <c r="AM380" s="191"/>
      <c r="AN380" s="191"/>
      <c r="AO380" s="191"/>
      <c r="AP380" s="191"/>
      <c r="AQ380" s="191"/>
      <c r="AR380" s="191"/>
      <c r="AS380" s="191"/>
      <c r="AT380" s="191"/>
      <c r="AU380" s="191"/>
      <c r="AV380" s="191"/>
      <c r="AW380" s="191"/>
      <c r="AX380" s="191"/>
      <c r="AY380" s="191"/>
      <c r="AZ380" s="191"/>
      <c r="BA380" s="191"/>
      <c r="BB380" s="191"/>
      <c r="BC380" s="191"/>
      <c r="BD380" s="191"/>
      <c r="BE380" s="191"/>
      <c r="BF380" s="191"/>
      <c r="BG380" s="191"/>
      <c r="BH380" s="191"/>
      <c r="BI380" s="191"/>
      <c r="BJ380" s="191"/>
      <c r="BK380" s="191"/>
      <c r="BL380" s="191"/>
    </row>
    <row r="381" spans="1:64" x14ac:dyDescent="0.2">
      <c r="A381" s="191"/>
      <c r="B381" s="191"/>
      <c r="C381" s="191"/>
      <c r="D381" s="191"/>
      <c r="E381" s="191"/>
      <c r="F381" s="191"/>
      <c r="G381" s="191"/>
      <c r="H381" s="191"/>
      <c r="I381" s="191"/>
      <c r="J381" s="191"/>
      <c r="K381" s="191"/>
      <c r="L381" s="191"/>
      <c r="M381" s="191"/>
      <c r="N381" s="191"/>
      <c r="O381" s="191"/>
      <c r="P381" s="191"/>
      <c r="Q381" s="191"/>
      <c r="R381" s="191"/>
      <c r="S381" s="191"/>
      <c r="T381" s="191"/>
      <c r="U381" s="191"/>
      <c r="V381" s="191"/>
      <c r="W381" s="191"/>
      <c r="X381" s="191"/>
      <c r="Y381" s="191"/>
      <c r="Z381" s="191"/>
      <c r="AA381" s="191"/>
      <c r="AB381" s="191"/>
      <c r="AC381" s="191"/>
      <c r="AD381" s="191"/>
      <c r="AE381" s="191"/>
      <c r="AF381" s="191"/>
      <c r="AG381" s="191"/>
      <c r="AH381" s="191"/>
      <c r="AI381" s="191"/>
      <c r="AJ381" s="191"/>
      <c r="AK381" s="191"/>
      <c r="AL381" s="191"/>
      <c r="AM381" s="191"/>
      <c r="AN381" s="191"/>
      <c r="AO381" s="191"/>
      <c r="AP381" s="191"/>
      <c r="AQ381" s="191"/>
      <c r="AR381" s="191"/>
      <c r="AS381" s="191"/>
      <c r="AT381" s="191"/>
      <c r="AU381" s="191"/>
      <c r="AV381" s="191"/>
      <c r="AW381" s="191"/>
      <c r="AX381" s="191"/>
      <c r="AY381" s="191"/>
      <c r="AZ381" s="191"/>
      <c r="BA381" s="191"/>
      <c r="BB381" s="191"/>
      <c r="BC381" s="191"/>
      <c r="BD381" s="191"/>
      <c r="BE381" s="191"/>
      <c r="BF381" s="191"/>
      <c r="BG381" s="191"/>
      <c r="BH381" s="191"/>
      <c r="BI381" s="191"/>
      <c r="BJ381" s="191"/>
      <c r="BK381" s="191"/>
      <c r="BL381" s="191"/>
    </row>
    <row r="382" spans="1:64" x14ac:dyDescent="0.2">
      <c r="A382" s="191"/>
      <c r="B382" s="191"/>
      <c r="C382" s="191"/>
      <c r="D382" s="191"/>
      <c r="E382" s="191"/>
      <c r="F382" s="191"/>
      <c r="G382" s="191"/>
      <c r="H382" s="191"/>
      <c r="I382" s="191"/>
      <c r="J382" s="191"/>
      <c r="K382" s="191"/>
      <c r="L382" s="191"/>
      <c r="M382" s="191"/>
      <c r="N382" s="191"/>
      <c r="O382" s="191"/>
      <c r="P382" s="191"/>
      <c r="Q382" s="191"/>
      <c r="R382" s="191"/>
      <c r="S382" s="191"/>
      <c r="T382" s="191"/>
      <c r="U382" s="191"/>
      <c r="V382" s="191"/>
      <c r="W382" s="191"/>
      <c r="X382" s="191"/>
      <c r="Y382" s="191"/>
      <c r="Z382" s="191"/>
      <c r="AA382" s="191"/>
      <c r="AB382" s="191"/>
      <c r="AC382" s="191"/>
      <c r="AD382" s="191"/>
      <c r="AE382" s="191"/>
      <c r="AF382" s="191"/>
      <c r="AG382" s="191"/>
      <c r="AH382" s="191"/>
      <c r="AI382" s="191"/>
      <c r="AJ382" s="191"/>
      <c r="AK382" s="191"/>
      <c r="AL382" s="191"/>
      <c r="AM382" s="191"/>
      <c r="AN382" s="191"/>
      <c r="AO382" s="191"/>
      <c r="AP382" s="191"/>
      <c r="AQ382" s="191"/>
      <c r="AR382" s="191"/>
      <c r="AS382" s="191"/>
      <c r="AT382" s="191"/>
      <c r="AU382" s="191"/>
      <c r="AV382" s="191"/>
      <c r="AW382" s="191"/>
      <c r="AX382" s="191"/>
      <c r="AY382" s="191"/>
      <c r="AZ382" s="191"/>
      <c r="BA382" s="191"/>
      <c r="BB382" s="191"/>
      <c r="BC382" s="191"/>
      <c r="BD382" s="191"/>
      <c r="BE382" s="191"/>
      <c r="BF382" s="191"/>
      <c r="BG382" s="191"/>
      <c r="BH382" s="191"/>
      <c r="BI382" s="191"/>
      <c r="BJ382" s="191"/>
      <c r="BK382" s="191"/>
      <c r="BL382" s="191"/>
    </row>
    <row r="383" spans="1:64" x14ac:dyDescent="0.2">
      <c r="A383" s="191"/>
      <c r="B383" s="191"/>
      <c r="C383" s="191"/>
      <c r="D383" s="191"/>
      <c r="E383" s="191"/>
      <c r="F383" s="191"/>
      <c r="G383" s="191"/>
      <c r="H383" s="191"/>
      <c r="I383" s="191"/>
      <c r="J383" s="191"/>
      <c r="K383" s="191"/>
      <c r="L383" s="191"/>
      <c r="M383" s="191"/>
      <c r="N383" s="191"/>
      <c r="O383" s="191"/>
      <c r="P383" s="191"/>
      <c r="Q383" s="191"/>
      <c r="R383" s="191"/>
      <c r="S383" s="191"/>
      <c r="T383" s="191"/>
      <c r="U383" s="191"/>
      <c r="V383" s="191"/>
      <c r="W383" s="191"/>
      <c r="X383" s="191"/>
      <c r="Y383" s="191"/>
      <c r="Z383" s="191"/>
      <c r="AA383" s="191"/>
      <c r="AB383" s="191"/>
      <c r="AC383" s="191"/>
      <c r="AD383" s="191"/>
      <c r="AE383" s="191"/>
      <c r="AF383" s="191"/>
      <c r="AG383" s="191"/>
      <c r="AH383" s="191"/>
      <c r="AI383" s="191"/>
      <c r="AJ383" s="191"/>
      <c r="AK383" s="191"/>
      <c r="AL383" s="191"/>
      <c r="AM383" s="191"/>
      <c r="AN383" s="191"/>
      <c r="AO383" s="191"/>
      <c r="AP383" s="191"/>
      <c r="AQ383" s="191"/>
      <c r="AR383" s="191"/>
      <c r="AS383" s="191"/>
      <c r="AT383" s="191"/>
      <c r="AU383" s="191"/>
      <c r="AV383" s="191"/>
      <c r="AW383" s="191"/>
      <c r="AX383" s="191"/>
      <c r="AY383" s="191"/>
      <c r="AZ383" s="191"/>
      <c r="BA383" s="191"/>
      <c r="BB383" s="191"/>
      <c r="BC383" s="191"/>
      <c r="BD383" s="191"/>
      <c r="BE383" s="191"/>
      <c r="BF383" s="191"/>
      <c r="BG383" s="191"/>
      <c r="BH383" s="191"/>
      <c r="BI383" s="191"/>
      <c r="BJ383" s="191"/>
      <c r="BK383" s="191"/>
      <c r="BL383" s="191"/>
    </row>
    <row r="384" spans="1:64" x14ac:dyDescent="0.2">
      <c r="A384" s="191"/>
      <c r="B384" s="191"/>
      <c r="C384" s="191"/>
      <c r="D384" s="191"/>
      <c r="E384" s="191"/>
      <c r="F384" s="191"/>
      <c r="G384" s="191"/>
      <c r="H384" s="191"/>
      <c r="I384" s="191"/>
      <c r="J384" s="191"/>
      <c r="K384" s="191"/>
      <c r="L384" s="191"/>
      <c r="M384" s="191"/>
      <c r="N384" s="191"/>
      <c r="O384" s="191"/>
      <c r="P384" s="191"/>
      <c r="Q384" s="191"/>
      <c r="R384" s="191"/>
      <c r="S384" s="191"/>
      <c r="T384" s="191"/>
      <c r="U384" s="191"/>
      <c r="V384" s="191"/>
      <c r="W384" s="191"/>
      <c r="X384" s="191"/>
      <c r="Y384" s="191"/>
      <c r="Z384" s="191"/>
      <c r="AA384" s="191"/>
      <c r="AB384" s="191"/>
      <c r="AC384" s="191"/>
      <c r="AD384" s="191"/>
      <c r="AE384" s="191"/>
      <c r="AF384" s="191"/>
      <c r="AG384" s="191"/>
      <c r="AH384" s="191"/>
      <c r="AI384" s="191"/>
      <c r="AJ384" s="191"/>
      <c r="AK384" s="191"/>
      <c r="AL384" s="191"/>
      <c r="AM384" s="191"/>
      <c r="AN384" s="191"/>
      <c r="AO384" s="191"/>
      <c r="AP384" s="191"/>
      <c r="AQ384" s="191"/>
      <c r="AR384" s="191"/>
      <c r="AS384" s="191"/>
      <c r="AT384" s="191"/>
      <c r="AU384" s="191"/>
      <c r="AV384" s="191"/>
      <c r="AW384" s="191"/>
      <c r="AX384" s="191"/>
      <c r="AY384" s="191"/>
      <c r="AZ384" s="191"/>
      <c r="BA384" s="191"/>
      <c r="BB384" s="191"/>
      <c r="BC384" s="191"/>
      <c r="BD384" s="191"/>
      <c r="BE384" s="191"/>
      <c r="BF384" s="191"/>
      <c r="BG384" s="191"/>
      <c r="BH384" s="191"/>
      <c r="BI384" s="191"/>
      <c r="BJ384" s="191"/>
      <c r="BK384" s="191"/>
      <c r="BL384" s="191"/>
    </row>
    <row r="385" spans="1:64" x14ac:dyDescent="0.2">
      <c r="A385" s="191"/>
      <c r="B385" s="191"/>
      <c r="C385" s="191"/>
      <c r="D385" s="191"/>
      <c r="E385" s="191"/>
      <c r="F385" s="191"/>
      <c r="G385" s="191"/>
      <c r="H385" s="191"/>
      <c r="I385" s="191"/>
      <c r="J385" s="191"/>
      <c r="K385" s="191"/>
      <c r="L385" s="191"/>
      <c r="M385" s="191"/>
      <c r="N385" s="191"/>
      <c r="O385" s="191"/>
      <c r="P385" s="191"/>
      <c r="Q385" s="191"/>
      <c r="R385" s="191"/>
      <c r="S385" s="191"/>
      <c r="T385" s="191"/>
      <c r="U385" s="191"/>
      <c r="V385" s="191"/>
      <c r="W385" s="191"/>
      <c r="X385" s="191"/>
      <c r="Y385" s="191"/>
      <c r="Z385" s="191"/>
      <c r="AA385" s="191"/>
      <c r="AB385" s="191"/>
      <c r="AC385" s="191"/>
      <c r="AD385" s="191"/>
      <c r="AE385" s="191"/>
      <c r="AF385" s="191"/>
      <c r="AG385" s="191"/>
      <c r="AH385" s="191"/>
      <c r="AI385" s="191"/>
      <c r="AJ385" s="191"/>
      <c r="AK385" s="191"/>
      <c r="AL385" s="191"/>
      <c r="AM385" s="191"/>
      <c r="AN385" s="191"/>
      <c r="AO385" s="191"/>
      <c r="AP385" s="191"/>
      <c r="AQ385" s="191"/>
      <c r="AR385" s="191"/>
      <c r="AS385" s="191"/>
      <c r="AT385" s="191"/>
      <c r="AU385" s="191"/>
      <c r="AV385" s="191"/>
      <c r="AW385" s="191"/>
      <c r="AX385" s="191"/>
      <c r="AY385" s="191"/>
      <c r="AZ385" s="191"/>
      <c r="BA385" s="191"/>
      <c r="BB385" s="191"/>
      <c r="BC385" s="191"/>
      <c r="BD385" s="191"/>
      <c r="BE385" s="191"/>
      <c r="BF385" s="191"/>
      <c r="BG385" s="191"/>
      <c r="BH385" s="191"/>
      <c r="BI385" s="191"/>
      <c r="BJ385" s="191"/>
      <c r="BK385" s="191"/>
      <c r="BL385" s="191"/>
    </row>
    <row r="386" spans="1:64" x14ac:dyDescent="0.2">
      <c r="A386" s="191"/>
      <c r="B386" s="191"/>
      <c r="C386" s="191"/>
      <c r="D386" s="191"/>
      <c r="E386" s="191"/>
      <c r="F386" s="191"/>
      <c r="G386" s="191"/>
      <c r="H386" s="191"/>
      <c r="I386" s="191"/>
      <c r="J386" s="191"/>
      <c r="K386" s="191"/>
      <c r="L386" s="191"/>
      <c r="M386" s="191"/>
      <c r="N386" s="191"/>
      <c r="O386" s="191"/>
      <c r="P386" s="191"/>
      <c r="Q386" s="191"/>
      <c r="R386" s="191"/>
      <c r="S386" s="191"/>
      <c r="T386" s="191"/>
      <c r="U386" s="191"/>
      <c r="V386" s="191"/>
      <c r="W386" s="191"/>
      <c r="X386" s="191"/>
      <c r="Y386" s="191"/>
      <c r="Z386" s="191"/>
      <c r="AA386" s="191"/>
      <c r="AB386" s="191"/>
      <c r="AC386" s="191"/>
      <c r="AD386" s="191"/>
      <c r="AE386" s="191"/>
      <c r="AF386" s="191"/>
      <c r="AG386" s="191"/>
      <c r="AH386" s="191"/>
      <c r="AI386" s="191"/>
      <c r="AJ386" s="191"/>
      <c r="AK386" s="191"/>
      <c r="AL386" s="191"/>
      <c r="AM386" s="191"/>
      <c r="AN386" s="191"/>
      <c r="AO386" s="191"/>
      <c r="AP386" s="191"/>
      <c r="AQ386" s="191"/>
      <c r="AR386" s="191"/>
      <c r="AS386" s="191"/>
      <c r="AT386" s="191"/>
      <c r="AU386" s="191"/>
      <c r="AV386" s="191"/>
      <c r="AW386" s="191"/>
      <c r="AX386" s="191"/>
      <c r="AY386" s="191"/>
      <c r="AZ386" s="191"/>
      <c r="BA386" s="191"/>
      <c r="BB386" s="191"/>
      <c r="BC386" s="191"/>
      <c r="BD386" s="191"/>
      <c r="BE386" s="191"/>
      <c r="BF386" s="191"/>
      <c r="BG386" s="191"/>
      <c r="BH386" s="191"/>
      <c r="BI386" s="191"/>
      <c r="BJ386" s="191"/>
      <c r="BK386" s="191"/>
      <c r="BL386" s="191"/>
    </row>
    <row r="387" spans="1:64" x14ac:dyDescent="0.2">
      <c r="A387" s="191"/>
      <c r="B387" s="191"/>
      <c r="C387" s="191"/>
      <c r="D387" s="191"/>
      <c r="E387" s="191"/>
      <c r="F387" s="191"/>
      <c r="G387" s="191"/>
      <c r="H387" s="191"/>
      <c r="I387" s="191"/>
      <c r="J387" s="191"/>
      <c r="K387" s="191"/>
      <c r="L387" s="191"/>
      <c r="M387" s="191"/>
      <c r="N387" s="191"/>
      <c r="O387" s="191"/>
      <c r="P387" s="191"/>
      <c r="Q387" s="191"/>
      <c r="R387" s="191"/>
      <c r="S387" s="191"/>
      <c r="T387" s="191"/>
      <c r="U387" s="191"/>
      <c r="V387" s="191"/>
      <c r="W387" s="191"/>
      <c r="X387" s="191"/>
      <c r="Y387" s="191"/>
      <c r="Z387" s="191"/>
      <c r="AA387" s="191"/>
      <c r="AB387" s="191"/>
      <c r="AC387" s="191"/>
      <c r="AD387" s="191"/>
      <c r="AE387" s="191"/>
      <c r="AF387" s="191"/>
      <c r="AG387" s="191"/>
      <c r="AH387" s="191"/>
      <c r="AI387" s="191"/>
      <c r="AJ387" s="191"/>
      <c r="AK387" s="191"/>
      <c r="AL387" s="191"/>
      <c r="AM387" s="191"/>
      <c r="AN387" s="191"/>
      <c r="AO387" s="191"/>
      <c r="AP387" s="191"/>
      <c r="AQ387" s="191"/>
      <c r="AR387" s="191"/>
      <c r="AS387" s="191"/>
      <c r="AT387" s="191"/>
      <c r="AU387" s="191"/>
      <c r="AV387" s="191"/>
      <c r="AW387" s="191"/>
      <c r="AX387" s="191"/>
      <c r="AY387" s="191"/>
      <c r="AZ387" s="191"/>
      <c r="BA387" s="191"/>
      <c r="BB387" s="191"/>
      <c r="BC387" s="191"/>
      <c r="BD387" s="191"/>
      <c r="BE387" s="191"/>
      <c r="BF387" s="191"/>
      <c r="BG387" s="191"/>
      <c r="BH387" s="191"/>
      <c r="BI387" s="191"/>
      <c r="BJ387" s="191"/>
      <c r="BK387" s="191"/>
      <c r="BL387" s="191"/>
    </row>
    <row r="388" spans="1:64" x14ac:dyDescent="0.2">
      <c r="A388" s="191"/>
      <c r="B388" s="191"/>
      <c r="C388" s="191"/>
      <c r="D388" s="191"/>
      <c r="E388" s="191"/>
      <c r="F388" s="191"/>
      <c r="G388" s="191"/>
      <c r="H388" s="191"/>
      <c r="I388" s="191"/>
      <c r="J388" s="191"/>
      <c r="K388" s="191"/>
      <c r="L388" s="191"/>
      <c r="M388" s="191"/>
      <c r="N388" s="191"/>
      <c r="O388" s="191"/>
      <c r="P388" s="191"/>
      <c r="Q388" s="191"/>
      <c r="R388" s="191"/>
      <c r="S388" s="191"/>
      <c r="T388" s="191"/>
      <c r="U388" s="191"/>
      <c r="V388" s="191"/>
      <c r="W388" s="191"/>
      <c r="X388" s="191"/>
      <c r="Y388" s="191"/>
      <c r="Z388" s="191"/>
      <c r="AA388" s="191"/>
      <c r="AB388" s="191"/>
      <c r="AC388" s="191"/>
      <c r="AD388" s="191"/>
      <c r="AE388" s="191"/>
      <c r="AF388" s="191"/>
      <c r="AG388" s="191"/>
      <c r="AH388" s="191"/>
      <c r="AI388" s="191"/>
      <c r="AJ388" s="191"/>
      <c r="AK388" s="191"/>
      <c r="AL388" s="191"/>
      <c r="AM388" s="191"/>
      <c r="AN388" s="191"/>
      <c r="AO388" s="191"/>
      <c r="AP388" s="191"/>
      <c r="AQ388" s="191"/>
      <c r="AR388" s="191"/>
      <c r="AS388" s="191"/>
      <c r="AT388" s="191"/>
      <c r="AU388" s="191"/>
      <c r="AV388" s="191"/>
      <c r="AW388" s="191"/>
      <c r="AX388" s="191"/>
      <c r="AY388" s="191"/>
      <c r="AZ388" s="191"/>
      <c r="BA388" s="191"/>
      <c r="BB388" s="191"/>
      <c r="BC388" s="191"/>
      <c r="BD388" s="191"/>
      <c r="BE388" s="191"/>
      <c r="BF388" s="191"/>
      <c r="BG388" s="191"/>
      <c r="BH388" s="191"/>
      <c r="BI388" s="191"/>
      <c r="BJ388" s="191"/>
      <c r="BK388" s="191"/>
      <c r="BL388" s="191"/>
    </row>
    <row r="389" spans="1:64" x14ac:dyDescent="0.2">
      <c r="A389" s="191"/>
      <c r="B389" s="191"/>
      <c r="C389" s="191"/>
      <c r="D389" s="191"/>
      <c r="E389" s="191"/>
      <c r="F389" s="191"/>
      <c r="G389" s="191"/>
      <c r="H389" s="191"/>
      <c r="I389" s="191"/>
      <c r="J389" s="191"/>
      <c r="K389" s="191"/>
      <c r="L389" s="191"/>
      <c r="M389" s="191"/>
      <c r="N389" s="191"/>
      <c r="O389" s="191"/>
      <c r="P389" s="191"/>
      <c r="Q389" s="191"/>
      <c r="R389" s="191"/>
      <c r="S389" s="191"/>
      <c r="T389" s="191"/>
      <c r="U389" s="191"/>
      <c r="V389" s="191"/>
      <c r="W389" s="191"/>
      <c r="X389" s="191"/>
      <c r="Y389" s="191"/>
      <c r="Z389" s="191"/>
      <c r="AA389" s="191"/>
      <c r="AB389" s="191"/>
      <c r="AC389" s="191"/>
      <c r="AD389" s="191"/>
      <c r="AE389" s="191"/>
      <c r="AF389" s="191"/>
      <c r="AG389" s="191"/>
      <c r="AH389" s="191"/>
      <c r="AI389" s="191"/>
      <c r="AJ389" s="191"/>
      <c r="AK389" s="191"/>
      <c r="AL389" s="191"/>
      <c r="AM389" s="191"/>
      <c r="AN389" s="191"/>
      <c r="AO389" s="191"/>
      <c r="AP389" s="191"/>
      <c r="AQ389" s="191"/>
      <c r="AR389" s="191"/>
      <c r="AS389" s="191"/>
      <c r="AT389" s="191"/>
      <c r="AU389" s="191"/>
      <c r="AV389" s="191"/>
      <c r="AW389" s="191"/>
      <c r="AX389" s="191"/>
      <c r="AY389" s="191"/>
      <c r="AZ389" s="191"/>
      <c r="BA389" s="191"/>
      <c r="BB389" s="191"/>
      <c r="BC389" s="191"/>
      <c r="BD389" s="191"/>
      <c r="BE389" s="191"/>
      <c r="BF389" s="191"/>
      <c r="BG389" s="191"/>
      <c r="BH389" s="191"/>
      <c r="BI389" s="191"/>
      <c r="BJ389" s="191"/>
      <c r="BK389" s="191"/>
      <c r="BL389" s="191"/>
    </row>
    <row r="390" spans="1:64" x14ac:dyDescent="0.2">
      <c r="A390" s="191"/>
      <c r="B390" s="191"/>
      <c r="C390" s="191"/>
      <c r="D390" s="191"/>
      <c r="E390" s="191"/>
      <c r="F390" s="191"/>
      <c r="G390" s="191"/>
      <c r="H390" s="191"/>
      <c r="I390" s="191"/>
      <c r="J390" s="191"/>
      <c r="K390" s="191"/>
      <c r="L390" s="191"/>
      <c r="M390" s="191"/>
      <c r="N390" s="191"/>
      <c r="O390" s="191"/>
      <c r="P390" s="191"/>
      <c r="Q390" s="191"/>
      <c r="R390" s="191"/>
      <c r="S390" s="191"/>
      <c r="T390" s="191"/>
      <c r="U390" s="191"/>
      <c r="V390" s="191"/>
      <c r="W390" s="191"/>
      <c r="X390" s="191"/>
      <c r="Y390" s="191"/>
      <c r="Z390" s="191"/>
      <c r="AA390" s="191"/>
      <c r="AB390" s="191"/>
      <c r="AC390" s="191"/>
      <c r="AD390" s="191"/>
      <c r="AE390" s="191"/>
      <c r="AF390" s="191"/>
      <c r="AG390" s="191"/>
      <c r="AH390" s="191"/>
      <c r="AI390" s="191"/>
      <c r="AJ390" s="191"/>
      <c r="AK390" s="191"/>
      <c r="AL390" s="191"/>
      <c r="AM390" s="191"/>
      <c r="AN390" s="191"/>
      <c r="AO390" s="191"/>
      <c r="AP390" s="191"/>
      <c r="AQ390" s="191"/>
      <c r="AR390" s="191"/>
      <c r="AS390" s="191"/>
      <c r="AT390" s="191"/>
      <c r="AU390" s="191"/>
      <c r="AV390" s="191"/>
      <c r="AW390" s="191"/>
      <c r="AX390" s="191"/>
      <c r="AY390" s="191"/>
      <c r="AZ390" s="191"/>
      <c r="BA390" s="191"/>
      <c r="BB390" s="191"/>
      <c r="BC390" s="191"/>
      <c r="BD390" s="191"/>
      <c r="BE390" s="191"/>
      <c r="BF390" s="191"/>
      <c r="BG390" s="191"/>
      <c r="BH390" s="191"/>
      <c r="BI390" s="191"/>
      <c r="BJ390" s="191"/>
      <c r="BK390" s="191"/>
      <c r="BL390" s="191"/>
    </row>
    <row r="391" spans="1:64" x14ac:dyDescent="0.2">
      <c r="A391" s="191"/>
      <c r="B391" s="191"/>
      <c r="C391" s="191"/>
      <c r="D391" s="191"/>
      <c r="E391" s="191"/>
      <c r="F391" s="191"/>
      <c r="G391" s="191"/>
      <c r="H391" s="191"/>
      <c r="I391" s="191"/>
      <c r="J391" s="191"/>
      <c r="K391" s="191"/>
      <c r="L391" s="191"/>
      <c r="M391" s="191"/>
      <c r="N391" s="191"/>
      <c r="O391" s="191"/>
      <c r="P391" s="191"/>
      <c r="Q391" s="191"/>
      <c r="R391" s="191"/>
      <c r="S391" s="191"/>
      <c r="T391" s="191"/>
      <c r="U391" s="191"/>
      <c r="V391" s="191"/>
      <c r="W391" s="191"/>
      <c r="X391" s="191"/>
      <c r="Y391" s="191"/>
      <c r="Z391" s="191"/>
      <c r="AA391" s="191"/>
      <c r="AB391" s="191"/>
      <c r="AC391" s="191"/>
      <c r="AD391" s="191"/>
      <c r="AE391" s="191"/>
      <c r="AF391" s="191"/>
      <c r="AG391" s="191"/>
      <c r="AH391" s="191"/>
      <c r="AI391" s="191"/>
      <c r="AJ391" s="191"/>
      <c r="AK391" s="191"/>
      <c r="AL391" s="191"/>
      <c r="AM391" s="191"/>
      <c r="AN391" s="191"/>
      <c r="AO391" s="191"/>
      <c r="AP391" s="191"/>
      <c r="AQ391" s="191"/>
      <c r="AR391" s="191"/>
      <c r="AS391" s="191"/>
      <c r="AT391" s="191"/>
      <c r="AU391" s="191"/>
      <c r="AV391" s="191"/>
      <c r="AW391" s="191"/>
      <c r="AX391" s="191"/>
      <c r="AY391" s="191"/>
      <c r="AZ391" s="191"/>
      <c r="BA391" s="191"/>
      <c r="BB391" s="191"/>
      <c r="BC391" s="191"/>
      <c r="BD391" s="191"/>
      <c r="BE391" s="191"/>
      <c r="BF391" s="191"/>
      <c r="BG391" s="191"/>
      <c r="BH391" s="191"/>
      <c r="BI391" s="191"/>
      <c r="BJ391" s="191"/>
      <c r="BK391" s="191"/>
      <c r="BL391" s="191"/>
    </row>
    <row r="392" spans="1:64" x14ac:dyDescent="0.2">
      <c r="A392" s="191"/>
      <c r="B392" s="191"/>
      <c r="C392" s="191"/>
      <c r="D392" s="191"/>
      <c r="E392" s="191"/>
      <c r="F392" s="191"/>
      <c r="G392" s="191"/>
      <c r="H392" s="191"/>
      <c r="I392" s="191"/>
      <c r="J392" s="191"/>
      <c r="K392" s="191"/>
      <c r="L392" s="191"/>
      <c r="M392" s="191"/>
      <c r="N392" s="191"/>
      <c r="O392" s="191"/>
      <c r="P392" s="191"/>
      <c r="Q392" s="191"/>
      <c r="R392" s="191"/>
      <c r="S392" s="191"/>
      <c r="T392" s="191"/>
      <c r="U392" s="191"/>
      <c r="V392" s="191"/>
      <c r="W392" s="191"/>
      <c r="X392" s="191"/>
      <c r="Y392" s="191"/>
      <c r="Z392" s="191"/>
      <c r="AA392" s="191"/>
      <c r="AB392" s="191"/>
      <c r="AC392" s="191"/>
      <c r="AD392" s="191"/>
      <c r="AE392" s="191"/>
      <c r="AF392" s="191"/>
      <c r="AG392" s="191"/>
      <c r="AH392" s="191"/>
      <c r="AI392" s="191"/>
      <c r="AJ392" s="191"/>
      <c r="AK392" s="191"/>
      <c r="AL392" s="191"/>
      <c r="AM392" s="191"/>
      <c r="AN392" s="191"/>
      <c r="AO392" s="191"/>
      <c r="AP392" s="191"/>
      <c r="AQ392" s="191"/>
      <c r="AR392" s="191"/>
      <c r="AS392" s="191"/>
      <c r="AT392" s="191"/>
      <c r="AU392" s="191"/>
      <c r="AV392" s="191"/>
      <c r="AW392" s="191"/>
      <c r="AX392" s="191"/>
      <c r="AY392" s="191"/>
      <c r="AZ392" s="191"/>
      <c r="BA392" s="191"/>
      <c r="BB392" s="191"/>
      <c r="BC392" s="191"/>
      <c r="BD392" s="191"/>
      <c r="BE392" s="191"/>
      <c r="BF392" s="191"/>
      <c r="BG392" s="191"/>
      <c r="BH392" s="191"/>
      <c r="BI392" s="191"/>
      <c r="BJ392" s="191"/>
      <c r="BK392" s="191"/>
      <c r="BL392" s="191"/>
    </row>
    <row r="393" spans="1:64" x14ac:dyDescent="0.2">
      <c r="A393" s="191"/>
      <c r="B393" s="191"/>
      <c r="C393" s="191"/>
      <c r="D393" s="191"/>
      <c r="E393" s="191"/>
      <c r="F393" s="191"/>
      <c r="G393" s="191"/>
      <c r="H393" s="191"/>
      <c r="I393" s="191"/>
      <c r="J393" s="191"/>
      <c r="K393" s="191"/>
      <c r="L393" s="191"/>
      <c r="M393" s="191"/>
      <c r="N393" s="191"/>
      <c r="O393" s="191"/>
      <c r="P393" s="191"/>
      <c r="Q393" s="191"/>
      <c r="R393" s="191"/>
      <c r="S393" s="191"/>
      <c r="T393" s="191"/>
      <c r="U393" s="191"/>
      <c r="V393" s="191"/>
      <c r="W393" s="191"/>
      <c r="X393" s="191"/>
      <c r="Y393" s="191"/>
      <c r="Z393" s="191"/>
      <c r="AA393" s="191"/>
      <c r="AB393" s="191"/>
      <c r="AC393" s="191"/>
      <c r="AD393" s="191"/>
      <c r="AE393" s="191"/>
      <c r="AF393" s="191"/>
      <c r="AG393" s="191"/>
      <c r="AH393" s="191"/>
      <c r="AI393" s="191"/>
      <c r="AJ393" s="191"/>
      <c r="AK393" s="191"/>
      <c r="AL393" s="191"/>
      <c r="AM393" s="191"/>
      <c r="AN393" s="191"/>
      <c r="AO393" s="191"/>
      <c r="AP393" s="191"/>
      <c r="AQ393" s="191"/>
      <c r="AR393" s="191"/>
      <c r="AS393" s="191"/>
      <c r="AT393" s="191"/>
      <c r="AU393" s="191"/>
      <c r="AV393" s="191"/>
      <c r="AW393" s="191"/>
      <c r="AX393" s="191"/>
      <c r="AY393" s="191"/>
      <c r="AZ393" s="191"/>
      <c r="BA393" s="191"/>
      <c r="BB393" s="191"/>
      <c r="BC393" s="191"/>
      <c r="BD393" s="191"/>
      <c r="BE393" s="191"/>
      <c r="BF393" s="191"/>
      <c r="BG393" s="191"/>
      <c r="BH393" s="191"/>
      <c r="BI393" s="191"/>
      <c r="BJ393" s="191"/>
      <c r="BK393" s="191"/>
      <c r="BL393" s="191"/>
    </row>
    <row r="394" spans="1:64" x14ac:dyDescent="0.2">
      <c r="A394" s="191"/>
      <c r="B394" s="191"/>
      <c r="C394" s="191"/>
      <c r="D394" s="191"/>
      <c r="E394" s="191"/>
      <c r="F394" s="191"/>
      <c r="G394" s="191"/>
      <c r="H394" s="191"/>
      <c r="I394" s="191"/>
      <c r="J394" s="191"/>
      <c r="K394" s="191"/>
      <c r="L394" s="191"/>
      <c r="M394" s="191"/>
      <c r="N394" s="191"/>
      <c r="O394" s="191"/>
      <c r="P394" s="191"/>
      <c r="Q394" s="191"/>
      <c r="R394" s="191"/>
      <c r="S394" s="191"/>
      <c r="T394" s="191"/>
      <c r="U394" s="191"/>
      <c r="V394" s="191"/>
      <c r="W394" s="191"/>
      <c r="X394" s="191"/>
      <c r="Y394" s="191"/>
      <c r="Z394" s="191"/>
      <c r="AA394" s="191"/>
      <c r="AB394" s="191"/>
      <c r="AC394" s="191"/>
      <c r="AD394" s="191"/>
      <c r="AE394" s="191"/>
      <c r="AF394" s="191"/>
      <c r="AG394" s="191"/>
      <c r="AH394" s="191"/>
      <c r="AI394" s="191"/>
      <c r="AJ394" s="191"/>
      <c r="AK394" s="191"/>
      <c r="AL394" s="191"/>
      <c r="AM394" s="191"/>
      <c r="AN394" s="191"/>
      <c r="AO394" s="191"/>
      <c r="AP394" s="191"/>
      <c r="AQ394" s="191"/>
      <c r="AR394" s="191"/>
      <c r="AS394" s="191"/>
      <c r="AT394" s="191"/>
      <c r="AU394" s="191"/>
      <c r="AV394" s="191"/>
      <c r="AW394" s="191"/>
      <c r="AX394" s="191"/>
      <c r="AY394" s="191"/>
      <c r="AZ394" s="191"/>
      <c r="BA394" s="191"/>
      <c r="BB394" s="191"/>
      <c r="BC394" s="191"/>
      <c r="BD394" s="191"/>
      <c r="BE394" s="191"/>
      <c r="BF394" s="191"/>
      <c r="BG394" s="191"/>
      <c r="BH394" s="191"/>
      <c r="BI394" s="191"/>
      <c r="BJ394" s="191"/>
      <c r="BK394" s="191"/>
      <c r="BL394" s="191"/>
    </row>
    <row r="395" spans="1:64" x14ac:dyDescent="0.2">
      <c r="A395" s="191"/>
      <c r="B395" s="191"/>
      <c r="C395" s="191"/>
      <c r="D395" s="191"/>
      <c r="E395" s="191"/>
      <c r="F395" s="191"/>
      <c r="G395" s="191"/>
      <c r="H395" s="191"/>
      <c r="I395" s="191"/>
      <c r="J395" s="191"/>
      <c r="K395" s="191"/>
      <c r="L395" s="191"/>
      <c r="M395" s="191"/>
      <c r="N395" s="191"/>
      <c r="O395" s="191"/>
      <c r="P395" s="191"/>
      <c r="Q395" s="191"/>
      <c r="R395" s="191"/>
      <c r="S395" s="191"/>
      <c r="T395" s="191"/>
      <c r="U395" s="191"/>
      <c r="V395" s="191"/>
      <c r="W395" s="191"/>
      <c r="X395" s="191"/>
      <c r="Y395" s="191"/>
      <c r="Z395" s="191"/>
      <c r="AA395" s="191"/>
      <c r="AB395" s="191"/>
      <c r="AC395" s="191"/>
      <c r="AD395" s="191"/>
      <c r="AE395" s="191"/>
      <c r="AF395" s="191"/>
      <c r="AG395" s="191"/>
      <c r="AH395" s="191"/>
      <c r="AI395" s="191"/>
      <c r="AJ395" s="191"/>
      <c r="AK395" s="191"/>
      <c r="AL395" s="191"/>
      <c r="AM395" s="191"/>
      <c r="AN395" s="191"/>
      <c r="AO395" s="191"/>
      <c r="AP395" s="191"/>
      <c r="AQ395" s="191"/>
      <c r="AR395" s="191"/>
      <c r="AS395" s="191"/>
      <c r="AT395" s="191"/>
      <c r="AU395" s="191"/>
      <c r="AV395" s="191"/>
      <c r="AW395" s="191"/>
      <c r="AX395" s="191"/>
      <c r="AY395" s="191"/>
      <c r="AZ395" s="191"/>
      <c r="BA395" s="191"/>
      <c r="BB395" s="191"/>
      <c r="BC395" s="191"/>
      <c r="BD395" s="191"/>
      <c r="BE395" s="191"/>
      <c r="BF395" s="191"/>
      <c r="BG395" s="191"/>
      <c r="BH395" s="191"/>
      <c r="BI395" s="191"/>
      <c r="BJ395" s="191"/>
      <c r="BK395" s="191"/>
      <c r="BL395" s="191"/>
    </row>
    <row r="396" spans="1:64" x14ac:dyDescent="0.2">
      <c r="A396" s="191"/>
      <c r="B396" s="191"/>
      <c r="C396" s="191"/>
      <c r="D396" s="191"/>
      <c r="E396" s="191"/>
      <c r="F396" s="191"/>
      <c r="G396" s="191"/>
      <c r="H396" s="191"/>
      <c r="I396" s="191"/>
      <c r="J396" s="191"/>
      <c r="K396" s="191"/>
      <c r="L396" s="191"/>
      <c r="M396" s="191"/>
      <c r="N396" s="191"/>
      <c r="O396" s="191"/>
      <c r="P396" s="191"/>
      <c r="Q396" s="191"/>
      <c r="R396" s="191"/>
      <c r="S396" s="191"/>
      <c r="T396" s="191"/>
      <c r="U396" s="191"/>
      <c r="V396" s="191"/>
      <c r="W396" s="191"/>
      <c r="X396" s="191"/>
      <c r="Y396" s="191"/>
      <c r="Z396" s="191"/>
      <c r="AA396" s="191"/>
      <c r="AB396" s="191"/>
      <c r="AC396" s="191"/>
      <c r="AD396" s="191"/>
      <c r="AE396" s="191"/>
      <c r="AF396" s="191"/>
      <c r="AG396" s="191"/>
      <c r="AH396" s="191"/>
      <c r="AI396" s="191"/>
      <c r="AJ396" s="191"/>
      <c r="AK396" s="191"/>
      <c r="AL396" s="191"/>
      <c r="AM396" s="191"/>
      <c r="AN396" s="191"/>
      <c r="AO396" s="191"/>
      <c r="AP396" s="191"/>
      <c r="AQ396" s="191"/>
      <c r="AR396" s="191"/>
      <c r="AS396" s="191"/>
      <c r="AT396" s="191"/>
      <c r="AU396" s="191"/>
      <c r="AV396" s="191"/>
      <c r="AW396" s="191"/>
      <c r="AX396" s="191"/>
      <c r="AY396" s="191"/>
      <c r="AZ396" s="191"/>
      <c r="BA396" s="191"/>
      <c r="BB396" s="191"/>
      <c r="BC396" s="191"/>
      <c r="BD396" s="191"/>
      <c r="BE396" s="191"/>
      <c r="BF396" s="191"/>
      <c r="BG396" s="191"/>
      <c r="BH396" s="191"/>
      <c r="BI396" s="191"/>
      <c r="BJ396" s="191"/>
      <c r="BK396" s="191"/>
      <c r="BL396" s="191"/>
    </row>
    <row r="397" spans="1:64" x14ac:dyDescent="0.2">
      <c r="A397" s="191"/>
      <c r="B397" s="191"/>
      <c r="C397" s="191"/>
      <c r="D397" s="191"/>
      <c r="E397" s="191"/>
      <c r="F397" s="191"/>
      <c r="G397" s="191"/>
      <c r="H397" s="191"/>
      <c r="I397" s="191"/>
      <c r="J397" s="191"/>
      <c r="K397" s="191"/>
      <c r="L397" s="191"/>
      <c r="M397" s="191"/>
      <c r="N397" s="191"/>
      <c r="O397" s="191"/>
      <c r="P397" s="191"/>
      <c r="Q397" s="191"/>
      <c r="R397" s="191"/>
      <c r="S397" s="191"/>
      <c r="T397" s="191"/>
      <c r="U397" s="191"/>
      <c r="V397" s="191"/>
      <c r="W397" s="191"/>
      <c r="X397" s="191"/>
      <c r="Y397" s="191"/>
      <c r="Z397" s="191"/>
      <c r="AA397" s="191"/>
      <c r="AB397" s="191"/>
      <c r="AC397" s="191"/>
      <c r="AD397" s="191"/>
      <c r="AE397" s="191"/>
      <c r="AF397" s="191"/>
      <c r="AG397" s="191"/>
      <c r="AH397" s="191"/>
      <c r="AI397" s="191"/>
      <c r="AJ397" s="191"/>
      <c r="AK397" s="191"/>
      <c r="AL397" s="191"/>
      <c r="AM397" s="191"/>
      <c r="AN397" s="191"/>
      <c r="AO397" s="191"/>
      <c r="AP397" s="191"/>
      <c r="AQ397" s="191"/>
      <c r="AR397" s="191"/>
      <c r="AS397" s="191"/>
      <c r="AT397" s="191"/>
      <c r="AU397" s="191"/>
      <c r="AV397" s="191"/>
      <c r="AW397" s="191"/>
      <c r="AX397" s="191"/>
      <c r="AY397" s="191"/>
      <c r="AZ397" s="191"/>
      <c r="BA397" s="191"/>
      <c r="BB397" s="191"/>
      <c r="BC397" s="191"/>
      <c r="BD397" s="191"/>
      <c r="BE397" s="191"/>
      <c r="BF397" s="191"/>
      <c r="BG397" s="191"/>
      <c r="BH397" s="191"/>
      <c r="BI397" s="191"/>
      <c r="BJ397" s="191"/>
      <c r="BK397" s="191"/>
      <c r="BL397" s="191"/>
    </row>
    <row r="398" spans="1:64" x14ac:dyDescent="0.2">
      <c r="A398" s="191"/>
      <c r="B398" s="191"/>
      <c r="C398" s="191"/>
      <c r="D398" s="191"/>
      <c r="E398" s="191"/>
      <c r="F398" s="191"/>
      <c r="G398" s="191"/>
      <c r="H398" s="191"/>
      <c r="I398" s="191"/>
      <c r="J398" s="191"/>
      <c r="K398" s="191"/>
      <c r="L398" s="191"/>
      <c r="M398" s="191"/>
      <c r="N398" s="191"/>
      <c r="O398" s="191"/>
      <c r="P398" s="191"/>
      <c r="Q398" s="191"/>
      <c r="R398" s="191"/>
      <c r="S398" s="191"/>
      <c r="T398" s="191"/>
      <c r="U398" s="191"/>
      <c r="V398" s="191"/>
      <c r="W398" s="191"/>
      <c r="X398" s="191"/>
      <c r="Y398" s="191"/>
      <c r="Z398" s="191"/>
      <c r="AA398" s="191"/>
      <c r="AB398" s="191"/>
      <c r="AC398" s="191"/>
      <c r="AD398" s="191"/>
      <c r="AE398" s="191"/>
      <c r="AF398" s="191"/>
      <c r="AG398" s="191"/>
      <c r="AH398" s="191"/>
      <c r="AI398" s="191"/>
      <c r="AJ398" s="191"/>
      <c r="AK398" s="191"/>
      <c r="AL398" s="191"/>
      <c r="AM398" s="191"/>
      <c r="AN398" s="191"/>
      <c r="AO398" s="191"/>
      <c r="AP398" s="191"/>
      <c r="AQ398" s="191"/>
      <c r="AR398" s="191"/>
      <c r="AS398" s="191"/>
      <c r="AT398" s="191"/>
      <c r="AU398" s="191"/>
      <c r="AV398" s="191"/>
      <c r="AW398" s="191"/>
      <c r="AX398" s="191"/>
      <c r="AY398" s="191"/>
      <c r="AZ398" s="191"/>
      <c r="BA398" s="191"/>
      <c r="BB398" s="191"/>
      <c r="BC398" s="191"/>
      <c r="BD398" s="191"/>
      <c r="BE398" s="191"/>
      <c r="BF398" s="191"/>
      <c r="BG398" s="191"/>
      <c r="BH398" s="191"/>
      <c r="BI398" s="191"/>
      <c r="BJ398" s="191"/>
      <c r="BK398" s="191"/>
      <c r="BL398" s="191"/>
    </row>
    <row r="399" spans="1:64" x14ac:dyDescent="0.2">
      <c r="A399" s="191"/>
      <c r="B399" s="191"/>
      <c r="C399" s="191"/>
      <c r="D399" s="191"/>
      <c r="E399" s="191"/>
      <c r="F399" s="191"/>
      <c r="G399" s="191"/>
      <c r="H399" s="191"/>
      <c r="I399" s="191"/>
      <c r="J399" s="191"/>
      <c r="K399" s="191"/>
      <c r="L399" s="191"/>
      <c r="M399" s="191"/>
      <c r="N399" s="191"/>
      <c r="O399" s="191"/>
      <c r="P399" s="191"/>
      <c r="Q399" s="191"/>
      <c r="R399" s="191"/>
      <c r="S399" s="191"/>
      <c r="T399" s="191"/>
      <c r="U399" s="191"/>
      <c r="V399" s="191"/>
      <c r="W399" s="191"/>
      <c r="X399" s="191"/>
      <c r="Y399" s="191"/>
      <c r="Z399" s="191"/>
      <c r="AA399" s="191"/>
      <c r="AB399" s="191"/>
      <c r="AC399" s="191"/>
      <c r="AD399" s="191"/>
      <c r="AE399" s="191"/>
      <c r="AF399" s="191"/>
      <c r="AG399" s="191"/>
      <c r="AH399" s="191"/>
      <c r="AI399" s="191"/>
      <c r="AJ399" s="191"/>
      <c r="AK399" s="191"/>
      <c r="AL399" s="191"/>
      <c r="AM399" s="191"/>
      <c r="AN399" s="191"/>
      <c r="AO399" s="191"/>
      <c r="AP399" s="191"/>
      <c r="AQ399" s="191"/>
      <c r="AR399" s="191"/>
      <c r="AS399" s="191"/>
      <c r="AT399" s="191"/>
      <c r="AU399" s="191"/>
      <c r="AV399" s="191"/>
      <c r="AW399" s="191"/>
      <c r="AX399" s="191"/>
      <c r="AY399" s="191"/>
      <c r="AZ399" s="191"/>
      <c r="BA399" s="191"/>
      <c r="BB399" s="191"/>
      <c r="BC399" s="191"/>
      <c r="BD399" s="191"/>
      <c r="BE399" s="191"/>
      <c r="BF399" s="191"/>
      <c r="BG399" s="191"/>
      <c r="BH399" s="191"/>
      <c r="BI399" s="191"/>
      <c r="BJ399" s="191"/>
      <c r="BK399" s="191"/>
      <c r="BL399" s="191"/>
    </row>
    <row r="400" spans="1:64" x14ac:dyDescent="0.2">
      <c r="A400" s="191"/>
      <c r="B400" s="191"/>
      <c r="C400" s="191"/>
      <c r="D400" s="191"/>
      <c r="E400" s="191"/>
      <c r="F400" s="191"/>
      <c r="G400" s="191"/>
      <c r="H400" s="191"/>
      <c r="I400" s="191"/>
      <c r="J400" s="191"/>
      <c r="K400" s="191"/>
      <c r="L400" s="191"/>
      <c r="M400" s="191"/>
      <c r="N400" s="191"/>
      <c r="O400" s="191"/>
      <c r="P400" s="191"/>
      <c r="Q400" s="191"/>
      <c r="R400" s="191"/>
      <c r="S400" s="191"/>
      <c r="T400" s="191"/>
      <c r="U400" s="191"/>
      <c r="V400" s="191"/>
      <c r="W400" s="191"/>
      <c r="X400" s="191"/>
      <c r="Y400" s="191"/>
      <c r="Z400" s="191"/>
      <c r="AA400" s="191"/>
      <c r="AB400" s="191"/>
      <c r="AC400" s="191"/>
      <c r="AD400" s="191"/>
      <c r="AE400" s="191"/>
      <c r="AF400" s="191"/>
      <c r="AG400" s="191"/>
      <c r="AH400" s="191"/>
      <c r="AI400" s="191"/>
      <c r="AJ400" s="191"/>
      <c r="AK400" s="191"/>
      <c r="AL400" s="191"/>
      <c r="AM400" s="191"/>
      <c r="AN400" s="191"/>
      <c r="AO400" s="191"/>
      <c r="AP400" s="191"/>
      <c r="AQ400" s="191"/>
      <c r="AR400" s="191"/>
      <c r="AS400" s="191"/>
      <c r="AT400" s="191"/>
      <c r="AU400" s="191"/>
      <c r="AV400" s="191"/>
      <c r="AW400" s="191"/>
      <c r="AX400" s="191"/>
      <c r="AY400" s="191"/>
      <c r="AZ400" s="191"/>
      <c r="BA400" s="191"/>
      <c r="BB400" s="191"/>
      <c r="BC400" s="191"/>
      <c r="BD400" s="191"/>
      <c r="BE400" s="191"/>
      <c r="BF400" s="191"/>
      <c r="BG400" s="191"/>
      <c r="BH400" s="191"/>
      <c r="BI400" s="191"/>
      <c r="BJ400" s="191"/>
      <c r="BK400" s="191"/>
      <c r="BL400" s="191"/>
    </row>
    <row r="401" spans="1:64" x14ac:dyDescent="0.2">
      <c r="A401" s="191"/>
      <c r="B401" s="191"/>
      <c r="C401" s="191"/>
      <c r="D401" s="191"/>
      <c r="E401" s="191"/>
      <c r="F401" s="191"/>
      <c r="G401" s="191"/>
      <c r="H401" s="191"/>
      <c r="I401" s="191"/>
      <c r="J401" s="191"/>
      <c r="K401" s="191"/>
      <c r="L401" s="191"/>
      <c r="M401" s="191"/>
      <c r="N401" s="191"/>
      <c r="O401" s="191"/>
      <c r="P401" s="191"/>
      <c r="Q401" s="191"/>
      <c r="R401" s="191"/>
      <c r="S401" s="191"/>
      <c r="T401" s="191"/>
      <c r="U401" s="191"/>
      <c r="V401" s="191"/>
      <c r="W401" s="191"/>
      <c r="X401" s="191"/>
      <c r="Y401" s="191"/>
      <c r="Z401" s="191"/>
      <c r="AA401" s="191"/>
      <c r="AB401" s="191"/>
      <c r="AC401" s="191"/>
      <c r="AD401" s="191"/>
      <c r="AE401" s="191"/>
      <c r="AF401" s="191"/>
      <c r="AG401" s="191"/>
      <c r="AH401" s="191"/>
      <c r="AI401" s="191"/>
      <c r="AJ401" s="191"/>
      <c r="AK401" s="191"/>
      <c r="AL401" s="191"/>
      <c r="AM401" s="191"/>
      <c r="AN401" s="191"/>
      <c r="AO401" s="191"/>
      <c r="AP401" s="191"/>
      <c r="AQ401" s="191"/>
      <c r="AR401" s="191"/>
      <c r="AS401" s="191"/>
      <c r="AT401" s="191"/>
      <c r="AU401" s="191"/>
      <c r="AV401" s="191"/>
      <c r="AW401" s="191"/>
      <c r="AX401" s="191"/>
      <c r="AY401" s="191"/>
      <c r="AZ401" s="191"/>
      <c r="BA401" s="191"/>
      <c r="BB401" s="191"/>
      <c r="BC401" s="191"/>
      <c r="BD401" s="191"/>
      <c r="BE401" s="191"/>
      <c r="BF401" s="191"/>
      <c r="BG401" s="191"/>
      <c r="BH401" s="191"/>
      <c r="BI401" s="191"/>
      <c r="BJ401" s="191"/>
      <c r="BK401" s="191"/>
      <c r="BL401" s="191"/>
    </row>
    <row r="402" spans="1:64" x14ac:dyDescent="0.2">
      <c r="A402" s="191"/>
      <c r="B402" s="191"/>
      <c r="C402" s="191"/>
      <c r="D402" s="191"/>
      <c r="E402" s="191"/>
      <c r="F402" s="191"/>
      <c r="G402" s="191"/>
      <c r="H402" s="191"/>
      <c r="I402" s="191"/>
      <c r="J402" s="191"/>
      <c r="K402" s="191"/>
      <c r="L402" s="191"/>
      <c r="M402" s="191"/>
      <c r="N402" s="191"/>
      <c r="O402" s="191"/>
      <c r="P402" s="191"/>
      <c r="Q402" s="191"/>
      <c r="R402" s="191"/>
      <c r="S402" s="191"/>
      <c r="T402" s="191"/>
      <c r="U402" s="191"/>
      <c r="V402" s="191"/>
      <c r="W402" s="191"/>
      <c r="X402" s="191"/>
      <c r="Y402" s="191"/>
      <c r="Z402" s="191"/>
      <c r="AA402" s="191"/>
      <c r="AB402" s="191"/>
      <c r="AC402" s="191"/>
      <c r="AD402" s="191"/>
      <c r="AE402" s="191"/>
      <c r="AF402" s="191"/>
      <c r="AG402" s="191"/>
      <c r="AH402" s="191"/>
      <c r="AI402" s="191"/>
      <c r="AJ402" s="191"/>
      <c r="AK402" s="191"/>
      <c r="AL402" s="191"/>
      <c r="AM402" s="191"/>
      <c r="AN402" s="191"/>
      <c r="AO402" s="191"/>
      <c r="AP402" s="191"/>
      <c r="AQ402" s="191"/>
      <c r="AR402" s="191"/>
      <c r="AS402" s="191"/>
      <c r="AT402" s="191"/>
      <c r="AU402" s="191"/>
      <c r="AV402" s="191"/>
      <c r="AW402" s="191"/>
      <c r="AX402" s="191"/>
      <c r="AY402" s="191"/>
      <c r="AZ402" s="191"/>
      <c r="BA402" s="191"/>
      <c r="BB402" s="191"/>
      <c r="BC402" s="191"/>
      <c r="BD402" s="191"/>
      <c r="BE402" s="191"/>
      <c r="BF402" s="191"/>
      <c r="BG402" s="191"/>
      <c r="BH402" s="191"/>
      <c r="BI402" s="191"/>
      <c r="BJ402" s="191"/>
      <c r="BK402" s="191"/>
      <c r="BL402" s="191"/>
    </row>
    <row r="403" spans="1:64" x14ac:dyDescent="0.2">
      <c r="A403" s="191"/>
      <c r="B403" s="191"/>
      <c r="C403" s="191"/>
      <c r="D403" s="191"/>
      <c r="E403" s="191"/>
      <c r="F403" s="191"/>
      <c r="G403" s="191"/>
      <c r="H403" s="191"/>
      <c r="I403" s="191"/>
      <c r="J403" s="191"/>
      <c r="K403" s="191"/>
      <c r="L403" s="191"/>
      <c r="M403" s="191"/>
      <c r="N403" s="191"/>
      <c r="O403" s="191"/>
      <c r="P403" s="191"/>
      <c r="Q403" s="191"/>
      <c r="R403" s="191"/>
      <c r="S403" s="191"/>
      <c r="T403" s="191"/>
      <c r="U403" s="191"/>
      <c r="V403" s="191"/>
      <c r="W403" s="191"/>
      <c r="X403" s="191"/>
      <c r="Y403" s="191"/>
      <c r="Z403" s="191"/>
      <c r="AA403" s="191"/>
      <c r="AB403" s="191"/>
      <c r="AC403" s="191"/>
      <c r="AD403" s="191"/>
      <c r="AE403" s="191"/>
      <c r="AF403" s="191"/>
      <c r="AG403" s="191"/>
      <c r="AH403" s="191"/>
      <c r="AI403" s="191"/>
      <c r="AJ403" s="191"/>
      <c r="AK403" s="191"/>
      <c r="AL403" s="191"/>
      <c r="AM403" s="191"/>
      <c r="AN403" s="191"/>
      <c r="AO403" s="191"/>
      <c r="AP403" s="191"/>
      <c r="AQ403" s="191"/>
      <c r="AR403" s="191"/>
      <c r="AS403" s="191"/>
      <c r="AT403" s="191"/>
      <c r="AU403" s="191"/>
      <c r="AV403" s="191"/>
      <c r="AW403" s="191"/>
      <c r="AX403" s="191"/>
      <c r="AY403" s="191"/>
      <c r="AZ403" s="191"/>
      <c r="BA403" s="191"/>
      <c r="BB403" s="191"/>
      <c r="BC403" s="191"/>
      <c r="BD403" s="191"/>
      <c r="BE403" s="191"/>
      <c r="BF403" s="191"/>
      <c r="BG403" s="191"/>
      <c r="BH403" s="191"/>
      <c r="BI403" s="191"/>
      <c r="BJ403" s="191"/>
      <c r="BK403" s="191"/>
      <c r="BL403" s="191"/>
    </row>
    <row r="404" spans="1:64" x14ac:dyDescent="0.2">
      <c r="A404" s="191"/>
      <c r="B404" s="191"/>
      <c r="C404" s="191"/>
      <c r="D404" s="191"/>
      <c r="E404" s="191"/>
      <c r="F404" s="191"/>
      <c r="G404" s="191"/>
      <c r="H404" s="191"/>
      <c r="I404" s="191"/>
      <c r="J404" s="191"/>
      <c r="K404" s="191"/>
      <c r="L404" s="191"/>
      <c r="M404" s="191"/>
      <c r="N404" s="191"/>
      <c r="O404" s="191"/>
      <c r="P404" s="191"/>
      <c r="Q404" s="191"/>
      <c r="R404" s="191"/>
      <c r="S404" s="191"/>
      <c r="T404" s="191"/>
      <c r="U404" s="191"/>
      <c r="V404" s="191"/>
      <c r="W404" s="191"/>
      <c r="X404" s="191"/>
      <c r="Y404" s="191"/>
      <c r="Z404" s="191"/>
      <c r="AA404" s="191"/>
      <c r="AB404" s="191"/>
      <c r="AC404" s="191"/>
      <c r="AD404" s="191"/>
      <c r="AE404" s="191"/>
      <c r="AF404" s="191"/>
      <c r="AG404" s="191"/>
      <c r="AH404" s="191"/>
      <c r="AI404" s="191"/>
      <c r="AJ404" s="191"/>
      <c r="AK404" s="191"/>
      <c r="AL404" s="191"/>
      <c r="AM404" s="191"/>
      <c r="AN404" s="191"/>
      <c r="AO404" s="191"/>
      <c r="AP404" s="191"/>
      <c r="AQ404" s="191"/>
      <c r="AR404" s="191"/>
      <c r="AS404" s="191"/>
      <c r="AT404" s="191"/>
      <c r="AU404" s="191"/>
      <c r="AV404" s="191"/>
      <c r="AW404" s="191"/>
      <c r="AX404" s="191"/>
      <c r="AY404" s="191"/>
      <c r="AZ404" s="191"/>
      <c r="BA404" s="191"/>
      <c r="BB404" s="191"/>
      <c r="BC404" s="191"/>
      <c r="BD404" s="191"/>
      <c r="BE404" s="191"/>
      <c r="BF404" s="191"/>
      <c r="BG404" s="191"/>
      <c r="BH404" s="191"/>
      <c r="BI404" s="191"/>
      <c r="BJ404" s="191"/>
      <c r="BK404" s="191"/>
      <c r="BL404" s="191"/>
    </row>
    <row r="405" spans="1:64" x14ac:dyDescent="0.2">
      <c r="A405" s="191"/>
      <c r="B405" s="191"/>
      <c r="C405" s="191"/>
      <c r="D405" s="191"/>
      <c r="E405" s="191"/>
      <c r="F405" s="191"/>
      <c r="G405" s="191"/>
      <c r="H405" s="191"/>
      <c r="I405" s="191"/>
      <c r="J405" s="191"/>
      <c r="K405" s="191"/>
      <c r="L405" s="191"/>
      <c r="M405" s="191"/>
      <c r="N405" s="191"/>
      <c r="O405" s="191"/>
      <c r="P405" s="191"/>
      <c r="Q405" s="191"/>
      <c r="R405" s="191"/>
      <c r="S405" s="191"/>
      <c r="T405" s="191"/>
      <c r="U405" s="191"/>
      <c r="V405" s="191"/>
      <c r="W405" s="191"/>
      <c r="X405" s="191"/>
      <c r="Y405" s="191"/>
      <c r="Z405" s="191"/>
      <c r="AA405" s="191"/>
      <c r="AB405" s="191"/>
      <c r="AC405" s="191"/>
      <c r="AD405" s="191"/>
      <c r="AE405" s="191"/>
      <c r="AF405" s="191"/>
      <c r="AG405" s="191"/>
      <c r="AH405" s="191"/>
      <c r="AI405" s="191"/>
      <c r="AJ405" s="191"/>
      <c r="AK405" s="191"/>
      <c r="AL405" s="191"/>
      <c r="AM405" s="191"/>
      <c r="AN405" s="191"/>
      <c r="AO405" s="191"/>
      <c r="AP405" s="191"/>
      <c r="AQ405" s="191"/>
      <c r="AR405" s="191"/>
      <c r="AS405" s="191"/>
      <c r="AT405" s="191"/>
      <c r="AU405" s="191"/>
      <c r="AV405" s="191"/>
      <c r="AW405" s="191"/>
      <c r="AX405" s="191"/>
      <c r="AY405" s="191"/>
      <c r="AZ405" s="191"/>
      <c r="BA405" s="191"/>
      <c r="BB405" s="191"/>
      <c r="BC405" s="191"/>
      <c r="BD405" s="191"/>
      <c r="BE405" s="191"/>
      <c r="BF405" s="191"/>
      <c r="BG405" s="191"/>
      <c r="BH405" s="191"/>
      <c r="BI405" s="191"/>
      <c r="BJ405" s="191"/>
      <c r="BK405" s="191"/>
      <c r="BL405" s="191"/>
    </row>
    <row r="406" spans="1:64" x14ac:dyDescent="0.2">
      <c r="A406" s="191"/>
      <c r="B406" s="191"/>
      <c r="C406" s="191"/>
      <c r="D406" s="191"/>
      <c r="E406" s="191"/>
      <c r="F406" s="191"/>
      <c r="G406" s="191"/>
      <c r="H406" s="191"/>
      <c r="I406" s="191"/>
      <c r="J406" s="191"/>
      <c r="K406" s="191"/>
      <c r="L406" s="191"/>
      <c r="M406" s="191"/>
      <c r="N406" s="191"/>
      <c r="O406" s="191"/>
      <c r="P406" s="191"/>
      <c r="Q406" s="191"/>
      <c r="R406" s="191"/>
      <c r="S406" s="191"/>
      <c r="T406" s="191"/>
      <c r="U406" s="191"/>
      <c r="V406" s="191"/>
      <c r="W406" s="191"/>
      <c r="X406" s="191"/>
      <c r="Y406" s="191"/>
      <c r="Z406" s="191"/>
      <c r="AA406" s="191"/>
      <c r="AB406" s="191"/>
      <c r="AC406" s="191"/>
      <c r="AD406" s="191"/>
      <c r="AE406" s="191"/>
      <c r="AF406" s="191"/>
      <c r="AG406" s="191"/>
      <c r="AH406" s="191"/>
      <c r="AI406" s="191"/>
      <c r="AJ406" s="191"/>
      <c r="AK406" s="191"/>
      <c r="AL406" s="191"/>
      <c r="AM406" s="191"/>
      <c r="AN406" s="191"/>
      <c r="AO406" s="191"/>
      <c r="AP406" s="191"/>
      <c r="AQ406" s="191"/>
      <c r="AR406" s="191"/>
      <c r="AS406" s="191"/>
      <c r="AT406" s="191"/>
      <c r="AU406" s="191"/>
      <c r="AV406" s="191"/>
      <c r="AW406" s="191"/>
      <c r="AX406" s="191"/>
      <c r="AY406" s="191"/>
      <c r="AZ406" s="191"/>
      <c r="BA406" s="191"/>
      <c r="BB406" s="191"/>
      <c r="BC406" s="191"/>
      <c r="BD406" s="191"/>
      <c r="BE406" s="191"/>
      <c r="BF406" s="191"/>
      <c r="BG406" s="191"/>
      <c r="BH406" s="191"/>
      <c r="BI406" s="191"/>
      <c r="BJ406" s="191"/>
      <c r="BK406" s="191"/>
      <c r="BL406" s="191"/>
    </row>
    <row r="407" spans="1:64" x14ac:dyDescent="0.2">
      <c r="A407" s="191"/>
      <c r="B407" s="191"/>
      <c r="C407" s="191"/>
      <c r="D407" s="191"/>
      <c r="E407" s="191"/>
      <c r="F407" s="191"/>
      <c r="G407" s="191"/>
      <c r="H407" s="191"/>
      <c r="I407" s="191"/>
      <c r="J407" s="191"/>
      <c r="K407" s="191"/>
      <c r="L407" s="191"/>
      <c r="M407" s="191"/>
      <c r="N407" s="191"/>
      <c r="O407" s="191"/>
      <c r="P407" s="191"/>
      <c r="Q407" s="191"/>
      <c r="R407" s="191"/>
      <c r="S407" s="191"/>
      <c r="T407" s="191"/>
      <c r="U407" s="191"/>
      <c r="V407" s="191"/>
      <c r="W407" s="191"/>
      <c r="X407" s="191"/>
      <c r="Y407" s="191"/>
      <c r="Z407" s="191"/>
      <c r="AA407" s="191"/>
      <c r="AB407" s="191"/>
      <c r="AC407" s="191"/>
      <c r="AD407" s="191"/>
      <c r="AE407" s="191"/>
      <c r="AF407" s="191"/>
      <c r="AG407" s="191"/>
      <c r="AH407" s="191"/>
      <c r="AI407" s="191"/>
      <c r="AJ407" s="191"/>
      <c r="AK407" s="191"/>
      <c r="AL407" s="191"/>
      <c r="AM407" s="191"/>
      <c r="AN407" s="191"/>
      <c r="AO407" s="191"/>
      <c r="AP407" s="191"/>
      <c r="AQ407" s="191"/>
      <c r="AR407" s="191"/>
      <c r="AS407" s="191"/>
      <c r="AT407" s="191"/>
      <c r="AU407" s="191"/>
      <c r="AV407" s="191"/>
      <c r="AW407" s="191"/>
      <c r="AX407" s="191"/>
      <c r="AY407" s="191"/>
      <c r="AZ407" s="191"/>
      <c r="BA407" s="191"/>
      <c r="BB407" s="191"/>
      <c r="BC407" s="191"/>
      <c r="BD407" s="191"/>
      <c r="BE407" s="191"/>
      <c r="BF407" s="191"/>
      <c r="BG407" s="191"/>
      <c r="BH407" s="191"/>
      <c r="BI407" s="191"/>
      <c r="BJ407" s="191"/>
      <c r="BK407" s="191"/>
      <c r="BL407" s="191"/>
    </row>
    <row r="408" spans="1:64" x14ac:dyDescent="0.2">
      <c r="A408" s="191"/>
      <c r="B408" s="191"/>
      <c r="C408" s="191"/>
      <c r="D408" s="191"/>
      <c r="E408" s="191"/>
      <c r="F408" s="191"/>
      <c r="G408" s="191"/>
      <c r="H408" s="191"/>
      <c r="I408" s="191"/>
      <c r="J408" s="191"/>
      <c r="K408" s="191"/>
      <c r="L408" s="191"/>
      <c r="M408" s="191"/>
      <c r="N408" s="191"/>
      <c r="O408" s="191"/>
      <c r="P408" s="191"/>
      <c r="Q408" s="191"/>
      <c r="R408" s="191"/>
      <c r="S408" s="191"/>
      <c r="T408" s="191"/>
      <c r="U408" s="191"/>
      <c r="V408" s="191"/>
      <c r="W408" s="191"/>
      <c r="X408" s="191"/>
      <c r="Y408" s="191"/>
      <c r="Z408" s="191"/>
      <c r="AA408" s="191"/>
      <c r="AB408" s="191"/>
      <c r="AC408" s="191"/>
      <c r="AD408" s="191"/>
      <c r="AE408" s="191"/>
      <c r="AF408" s="191"/>
      <c r="AG408" s="191"/>
      <c r="AH408" s="191"/>
      <c r="AI408" s="191"/>
      <c r="AJ408" s="191"/>
      <c r="AK408" s="191"/>
      <c r="AL408" s="191"/>
      <c r="AM408" s="191"/>
      <c r="AN408" s="191"/>
      <c r="AO408" s="191"/>
      <c r="AP408" s="191"/>
      <c r="AQ408" s="191"/>
      <c r="AR408" s="191"/>
      <c r="AS408" s="191"/>
      <c r="AT408" s="191"/>
      <c r="AU408" s="191"/>
      <c r="AV408" s="191"/>
      <c r="AW408" s="191"/>
      <c r="AX408" s="191"/>
      <c r="AY408" s="191"/>
      <c r="AZ408" s="191"/>
      <c r="BA408" s="191"/>
      <c r="BB408" s="191"/>
      <c r="BC408" s="191"/>
      <c r="BD408" s="191"/>
      <c r="BE408" s="191"/>
      <c r="BF408" s="191"/>
      <c r="BG408" s="191"/>
      <c r="BH408" s="191"/>
      <c r="BI408" s="191"/>
      <c r="BJ408" s="191"/>
      <c r="BK408" s="191"/>
      <c r="BL408" s="191"/>
    </row>
    <row r="409" spans="1:64" x14ac:dyDescent="0.2">
      <c r="A409" s="191"/>
      <c r="B409" s="191"/>
      <c r="C409" s="191"/>
      <c r="D409" s="191"/>
      <c r="E409" s="191"/>
      <c r="F409" s="191"/>
      <c r="G409" s="191"/>
      <c r="H409" s="191"/>
      <c r="I409" s="191"/>
      <c r="J409" s="191"/>
      <c r="K409" s="191"/>
      <c r="L409" s="191"/>
      <c r="M409" s="191"/>
      <c r="N409" s="191"/>
      <c r="O409" s="191"/>
      <c r="P409" s="191"/>
      <c r="Q409" s="191"/>
      <c r="R409" s="191"/>
      <c r="S409" s="191"/>
      <c r="T409" s="191"/>
      <c r="U409" s="191"/>
      <c r="V409" s="191"/>
      <c r="W409" s="191"/>
      <c r="X409" s="191"/>
      <c r="Y409" s="191"/>
      <c r="Z409" s="191"/>
      <c r="AA409" s="191"/>
      <c r="AB409" s="191"/>
      <c r="AC409" s="191"/>
      <c r="AD409" s="191"/>
      <c r="AE409" s="191"/>
      <c r="AF409" s="191"/>
      <c r="AG409" s="191"/>
      <c r="AH409" s="191"/>
      <c r="AI409" s="191"/>
      <c r="AJ409" s="191"/>
      <c r="AK409" s="191"/>
      <c r="AL409" s="191"/>
      <c r="AM409" s="191"/>
      <c r="AN409" s="191"/>
      <c r="AO409" s="191"/>
      <c r="AP409" s="191"/>
      <c r="AQ409" s="191"/>
      <c r="AR409" s="191"/>
      <c r="AS409" s="191"/>
      <c r="AT409" s="191"/>
      <c r="AU409" s="191"/>
      <c r="AV409" s="191"/>
      <c r="AW409" s="191"/>
      <c r="AX409" s="191"/>
      <c r="AY409" s="191"/>
      <c r="AZ409" s="191"/>
      <c r="BA409" s="191"/>
      <c r="BB409" s="191"/>
      <c r="BC409" s="191"/>
      <c r="BD409" s="191"/>
      <c r="BE409" s="191"/>
      <c r="BF409" s="191"/>
      <c r="BG409" s="191"/>
      <c r="BH409" s="191"/>
      <c r="BI409" s="191"/>
      <c r="BJ409" s="191"/>
      <c r="BK409" s="191"/>
      <c r="BL409" s="191"/>
    </row>
    <row r="410" spans="1:64" x14ac:dyDescent="0.2">
      <c r="A410" s="191"/>
      <c r="B410" s="191"/>
      <c r="C410" s="191"/>
      <c r="D410" s="191"/>
      <c r="E410" s="191"/>
      <c r="F410" s="191"/>
      <c r="G410" s="191"/>
      <c r="H410" s="191"/>
      <c r="I410" s="191"/>
      <c r="J410" s="191"/>
      <c r="K410" s="191"/>
      <c r="L410" s="191"/>
      <c r="M410" s="191"/>
      <c r="N410" s="191"/>
      <c r="O410" s="191"/>
      <c r="P410" s="191"/>
      <c r="Q410" s="191"/>
      <c r="R410" s="191"/>
      <c r="S410" s="191"/>
      <c r="T410" s="191"/>
      <c r="U410" s="191"/>
      <c r="V410" s="191"/>
      <c r="W410" s="191"/>
      <c r="X410" s="191"/>
      <c r="Y410" s="191"/>
      <c r="Z410" s="191"/>
      <c r="AA410" s="191"/>
      <c r="AB410" s="191"/>
      <c r="AC410" s="191"/>
      <c r="AD410" s="191"/>
      <c r="AE410" s="191"/>
      <c r="AF410" s="191"/>
      <c r="AG410" s="191"/>
      <c r="AH410" s="191"/>
      <c r="AI410" s="191"/>
      <c r="AJ410" s="191"/>
      <c r="AK410" s="191"/>
      <c r="AL410" s="191"/>
      <c r="AM410" s="191"/>
      <c r="AN410" s="191"/>
      <c r="AO410" s="191"/>
      <c r="AP410" s="191"/>
      <c r="AQ410" s="191"/>
      <c r="AR410" s="191"/>
      <c r="AS410" s="191"/>
      <c r="AT410" s="191"/>
      <c r="AU410" s="191"/>
      <c r="AV410" s="191"/>
      <c r="AW410" s="191"/>
      <c r="AX410" s="191"/>
      <c r="AY410" s="191"/>
      <c r="AZ410" s="191"/>
      <c r="BA410" s="191"/>
      <c r="BB410" s="191"/>
      <c r="BC410" s="191"/>
      <c r="BD410" s="191"/>
      <c r="BE410" s="191"/>
      <c r="BF410" s="191"/>
      <c r="BG410" s="191"/>
      <c r="BH410" s="191"/>
      <c r="BI410" s="191"/>
      <c r="BJ410" s="191"/>
      <c r="BK410" s="191"/>
      <c r="BL410" s="191"/>
    </row>
    <row r="411" spans="1:64" x14ac:dyDescent="0.2">
      <c r="A411" s="191"/>
      <c r="B411" s="191"/>
      <c r="C411" s="191"/>
      <c r="D411" s="191"/>
      <c r="E411" s="191"/>
      <c r="F411" s="191"/>
      <c r="G411" s="191"/>
      <c r="H411" s="191"/>
      <c r="I411" s="191"/>
      <c r="J411" s="191"/>
      <c r="K411" s="191"/>
      <c r="L411" s="191"/>
      <c r="M411" s="191"/>
      <c r="N411" s="191"/>
      <c r="O411" s="191"/>
      <c r="P411" s="191"/>
      <c r="Q411" s="191"/>
      <c r="R411" s="191"/>
      <c r="S411" s="191"/>
      <c r="T411" s="191"/>
      <c r="U411" s="191"/>
      <c r="V411" s="191"/>
      <c r="W411" s="191"/>
      <c r="X411" s="191"/>
      <c r="Y411" s="191"/>
      <c r="Z411" s="191"/>
      <c r="AA411" s="191"/>
      <c r="AB411" s="191"/>
      <c r="AC411" s="191"/>
      <c r="AD411" s="191"/>
      <c r="AE411" s="191"/>
      <c r="AF411" s="191"/>
      <c r="AG411" s="191"/>
      <c r="AH411" s="191"/>
      <c r="AI411" s="191"/>
      <c r="AJ411" s="191"/>
      <c r="AK411" s="191"/>
      <c r="AL411" s="191"/>
      <c r="AM411" s="191"/>
      <c r="AN411" s="191"/>
      <c r="AO411" s="191"/>
      <c r="AP411" s="191"/>
      <c r="AQ411" s="191"/>
      <c r="AR411" s="191"/>
      <c r="AS411" s="191"/>
      <c r="AT411" s="191"/>
      <c r="AU411" s="191"/>
      <c r="AV411" s="191"/>
      <c r="AW411" s="191"/>
      <c r="AX411" s="191"/>
      <c r="AY411" s="191"/>
      <c r="AZ411" s="191"/>
      <c r="BA411" s="191"/>
      <c r="BB411" s="191"/>
      <c r="BC411" s="191"/>
      <c r="BD411" s="191"/>
      <c r="BE411" s="191"/>
      <c r="BF411" s="191"/>
      <c r="BG411" s="191"/>
      <c r="BH411" s="191"/>
      <c r="BI411" s="191"/>
      <c r="BJ411" s="191"/>
      <c r="BK411" s="191"/>
      <c r="BL411" s="191"/>
    </row>
    <row r="412" spans="1:64" x14ac:dyDescent="0.2">
      <c r="A412" s="191"/>
      <c r="B412" s="191"/>
      <c r="C412" s="191"/>
      <c r="D412" s="191"/>
      <c r="E412" s="191"/>
      <c r="F412" s="191"/>
      <c r="G412" s="191"/>
      <c r="H412" s="191"/>
      <c r="I412" s="191"/>
      <c r="J412" s="191"/>
      <c r="K412" s="191"/>
      <c r="L412" s="191"/>
      <c r="M412" s="191"/>
      <c r="N412" s="191"/>
      <c r="O412" s="191"/>
      <c r="P412" s="191"/>
      <c r="Q412" s="191"/>
      <c r="R412" s="191"/>
      <c r="S412" s="191"/>
      <c r="T412" s="191"/>
      <c r="U412" s="191"/>
      <c r="V412" s="191"/>
      <c r="W412" s="191"/>
      <c r="X412" s="191"/>
      <c r="Y412" s="191"/>
      <c r="Z412" s="191"/>
      <c r="AA412" s="191"/>
      <c r="AB412" s="191"/>
      <c r="AC412" s="191"/>
      <c r="AD412" s="191"/>
      <c r="AE412" s="191"/>
      <c r="AF412" s="191"/>
      <c r="AG412" s="191"/>
      <c r="AH412" s="191"/>
      <c r="AI412" s="191"/>
      <c r="AJ412" s="191"/>
      <c r="AK412" s="191"/>
      <c r="AL412" s="191"/>
      <c r="AM412" s="191"/>
      <c r="AN412" s="191"/>
      <c r="AO412" s="191"/>
      <c r="AP412" s="191"/>
      <c r="AQ412" s="191"/>
      <c r="AR412" s="191"/>
      <c r="AS412" s="191"/>
      <c r="AT412" s="191"/>
      <c r="AU412" s="191"/>
      <c r="AV412" s="191"/>
      <c r="AW412" s="191"/>
      <c r="AX412" s="191"/>
      <c r="AY412" s="191"/>
      <c r="AZ412" s="191"/>
      <c r="BA412" s="191"/>
      <c r="BB412" s="191"/>
      <c r="BC412" s="191"/>
      <c r="BD412" s="191"/>
      <c r="BE412" s="191"/>
      <c r="BF412" s="191"/>
      <c r="BG412" s="191"/>
      <c r="BH412" s="191"/>
      <c r="BI412" s="191"/>
      <c r="BJ412" s="191"/>
      <c r="BK412" s="191"/>
      <c r="BL412" s="191"/>
    </row>
    <row r="413" spans="1:64" x14ac:dyDescent="0.2">
      <c r="A413" s="191"/>
      <c r="B413" s="191"/>
      <c r="C413" s="191"/>
      <c r="D413" s="191"/>
      <c r="E413" s="191"/>
      <c r="F413" s="191"/>
      <c r="G413" s="191"/>
      <c r="H413" s="191"/>
      <c r="I413" s="191"/>
      <c r="J413" s="191"/>
      <c r="K413" s="191"/>
      <c r="L413" s="191"/>
      <c r="M413" s="191"/>
      <c r="N413" s="191"/>
      <c r="O413" s="191"/>
      <c r="P413" s="191"/>
      <c r="Q413" s="191"/>
      <c r="R413" s="191"/>
      <c r="S413" s="191"/>
      <c r="T413" s="191"/>
      <c r="U413" s="191"/>
      <c r="V413" s="191"/>
      <c r="W413" s="191"/>
      <c r="X413" s="191"/>
      <c r="Y413" s="191"/>
      <c r="Z413" s="191"/>
      <c r="AA413" s="191"/>
      <c r="AB413" s="191"/>
      <c r="AC413" s="191"/>
      <c r="AD413" s="191"/>
      <c r="AE413" s="191"/>
      <c r="AF413" s="191"/>
      <c r="AG413" s="191"/>
      <c r="AH413" s="191"/>
      <c r="AI413" s="191"/>
      <c r="AJ413" s="191"/>
      <c r="AK413" s="191"/>
      <c r="AL413" s="191"/>
      <c r="AM413" s="191"/>
      <c r="AN413" s="191"/>
      <c r="AO413" s="191"/>
      <c r="AP413" s="191"/>
      <c r="AQ413" s="191"/>
      <c r="AR413" s="191"/>
      <c r="AS413" s="191"/>
      <c r="AT413" s="191"/>
      <c r="AU413" s="191"/>
      <c r="AV413" s="191"/>
      <c r="AW413" s="191"/>
      <c r="AX413" s="191"/>
      <c r="AY413" s="191"/>
      <c r="AZ413" s="191"/>
      <c r="BA413" s="191"/>
      <c r="BB413" s="191"/>
      <c r="BC413" s="191"/>
      <c r="BD413" s="191"/>
      <c r="BE413" s="191"/>
      <c r="BF413" s="191"/>
      <c r="BG413" s="191"/>
      <c r="BH413" s="191"/>
      <c r="BI413" s="191"/>
      <c r="BJ413" s="191"/>
      <c r="BK413" s="191"/>
      <c r="BL413" s="191"/>
    </row>
    <row r="414" spans="1:64" x14ac:dyDescent="0.2">
      <c r="A414" s="191"/>
      <c r="B414" s="191"/>
      <c r="C414" s="191"/>
      <c r="D414" s="191"/>
      <c r="E414" s="191"/>
      <c r="F414" s="191"/>
      <c r="G414" s="191"/>
      <c r="H414" s="191"/>
      <c r="I414" s="191"/>
      <c r="J414" s="191"/>
      <c r="K414" s="191"/>
      <c r="L414" s="191"/>
      <c r="M414" s="191"/>
      <c r="N414" s="191"/>
      <c r="O414" s="191"/>
      <c r="P414" s="191"/>
      <c r="Q414" s="191"/>
      <c r="R414" s="191"/>
      <c r="S414" s="191"/>
      <c r="T414" s="191"/>
      <c r="U414" s="191"/>
      <c r="V414" s="191"/>
      <c r="W414" s="191"/>
      <c r="X414" s="191"/>
      <c r="Y414" s="191"/>
      <c r="Z414" s="191"/>
      <c r="AA414" s="191"/>
      <c r="AB414" s="191"/>
      <c r="AC414" s="191"/>
      <c r="AD414" s="191"/>
      <c r="AE414" s="191"/>
      <c r="AF414" s="191"/>
      <c r="AG414" s="191"/>
      <c r="AH414" s="191"/>
      <c r="AI414" s="191"/>
      <c r="AJ414" s="191"/>
      <c r="AK414" s="191"/>
      <c r="AL414" s="191"/>
      <c r="AM414" s="191"/>
      <c r="AN414" s="191"/>
      <c r="AO414" s="191"/>
      <c r="AP414" s="191"/>
      <c r="AQ414" s="191"/>
      <c r="AR414" s="191"/>
      <c r="AS414" s="191"/>
      <c r="AT414" s="191"/>
      <c r="AU414" s="191"/>
      <c r="AV414" s="191"/>
      <c r="AW414" s="191"/>
      <c r="AX414" s="191"/>
      <c r="AY414" s="191"/>
      <c r="AZ414" s="191"/>
      <c r="BA414" s="191"/>
      <c r="BB414" s="191"/>
      <c r="BC414" s="191"/>
      <c r="BD414" s="191"/>
      <c r="BE414" s="191"/>
      <c r="BF414" s="191"/>
      <c r="BG414" s="191"/>
      <c r="BH414" s="191"/>
      <c r="BI414" s="191"/>
      <c r="BJ414" s="191"/>
      <c r="BK414" s="191"/>
      <c r="BL414" s="191"/>
    </row>
    <row r="415" spans="1:64" x14ac:dyDescent="0.2">
      <c r="A415" s="191"/>
      <c r="B415" s="191"/>
      <c r="C415" s="191"/>
      <c r="D415" s="191"/>
      <c r="E415" s="191"/>
      <c r="F415" s="191"/>
      <c r="G415" s="191"/>
      <c r="H415" s="191"/>
      <c r="I415" s="191"/>
      <c r="J415" s="191"/>
      <c r="K415" s="191"/>
      <c r="L415" s="191"/>
      <c r="M415" s="191"/>
      <c r="N415" s="191"/>
      <c r="O415" s="191"/>
      <c r="P415" s="191"/>
      <c r="Q415" s="191"/>
      <c r="R415" s="191"/>
      <c r="S415" s="191"/>
      <c r="T415" s="191"/>
      <c r="U415" s="191"/>
      <c r="V415" s="191"/>
      <c r="W415" s="191"/>
      <c r="X415" s="191"/>
      <c r="Y415" s="191"/>
      <c r="Z415" s="191"/>
      <c r="AA415" s="191"/>
      <c r="AB415" s="191"/>
      <c r="AC415" s="191"/>
      <c r="AD415" s="191"/>
      <c r="AE415" s="191"/>
      <c r="AF415" s="191"/>
      <c r="AG415" s="191"/>
      <c r="AH415" s="191"/>
      <c r="AI415" s="191"/>
      <c r="AJ415" s="191"/>
      <c r="AK415" s="191"/>
      <c r="AL415" s="191"/>
      <c r="AM415" s="191"/>
      <c r="AN415" s="191"/>
      <c r="AO415" s="191"/>
      <c r="AP415" s="191"/>
      <c r="AQ415" s="191"/>
      <c r="AR415" s="191"/>
      <c r="AS415" s="191"/>
      <c r="AT415" s="191"/>
      <c r="AU415" s="191"/>
      <c r="AV415" s="191"/>
      <c r="AW415" s="191"/>
      <c r="AX415" s="191"/>
      <c r="AY415" s="191"/>
      <c r="AZ415" s="191"/>
      <c r="BA415" s="191"/>
      <c r="BB415" s="191"/>
      <c r="BC415" s="191"/>
      <c r="BD415" s="191"/>
      <c r="BE415" s="191"/>
      <c r="BF415" s="191"/>
      <c r="BG415" s="191"/>
      <c r="BH415" s="191"/>
      <c r="BI415" s="191"/>
      <c r="BJ415" s="191"/>
      <c r="BK415" s="191"/>
      <c r="BL415" s="191"/>
    </row>
    <row r="416" spans="1:64" x14ac:dyDescent="0.2">
      <c r="A416" s="191"/>
      <c r="B416" s="191"/>
      <c r="C416" s="191"/>
      <c r="D416" s="191"/>
      <c r="E416" s="191"/>
      <c r="F416" s="191"/>
      <c r="G416" s="191"/>
      <c r="H416" s="191"/>
      <c r="I416" s="191"/>
      <c r="J416" s="191"/>
      <c r="K416" s="191"/>
      <c r="L416" s="191"/>
      <c r="M416" s="191"/>
      <c r="N416" s="191"/>
      <c r="O416" s="191"/>
      <c r="P416" s="191"/>
      <c r="Q416" s="191"/>
      <c r="R416" s="191"/>
      <c r="S416" s="191"/>
      <c r="T416" s="191"/>
      <c r="U416" s="191"/>
      <c r="V416" s="191"/>
      <c r="W416" s="191"/>
      <c r="X416" s="191"/>
      <c r="Y416" s="191"/>
      <c r="Z416" s="191"/>
      <c r="AA416" s="191"/>
      <c r="AB416" s="191"/>
      <c r="AC416" s="191"/>
      <c r="AD416" s="191"/>
      <c r="AE416" s="191"/>
      <c r="AF416" s="191"/>
      <c r="AG416" s="191"/>
      <c r="AH416" s="191"/>
      <c r="AI416" s="191"/>
      <c r="AJ416" s="191"/>
      <c r="AK416" s="191"/>
      <c r="AL416" s="191"/>
      <c r="AM416" s="191"/>
      <c r="AN416" s="191"/>
      <c r="AO416" s="191"/>
      <c r="AP416" s="191"/>
      <c r="AQ416" s="191"/>
      <c r="AR416" s="191"/>
      <c r="AS416" s="191"/>
      <c r="AT416" s="191"/>
      <c r="AU416" s="191"/>
      <c r="AV416" s="191"/>
      <c r="AW416" s="191"/>
      <c r="AX416" s="191"/>
      <c r="AY416" s="191"/>
      <c r="AZ416" s="191"/>
      <c r="BA416" s="191"/>
      <c r="BB416" s="191"/>
      <c r="BC416" s="191"/>
      <c r="BD416" s="191"/>
      <c r="BE416" s="191"/>
      <c r="BF416" s="191"/>
      <c r="BG416" s="191"/>
      <c r="BH416" s="191"/>
      <c r="BI416" s="191"/>
      <c r="BJ416" s="191"/>
      <c r="BK416" s="191"/>
      <c r="BL416" s="191"/>
    </row>
    <row r="417" spans="1:64" x14ac:dyDescent="0.2">
      <c r="A417" s="191"/>
      <c r="B417" s="191"/>
      <c r="C417" s="191"/>
      <c r="D417" s="191"/>
      <c r="E417" s="191"/>
      <c r="F417" s="191"/>
      <c r="G417" s="191"/>
      <c r="H417" s="191"/>
      <c r="I417" s="191"/>
      <c r="J417" s="191"/>
      <c r="K417" s="191"/>
      <c r="L417" s="191"/>
      <c r="M417" s="191"/>
      <c r="N417" s="191"/>
      <c r="O417" s="191"/>
      <c r="P417" s="191"/>
      <c r="Q417" s="191"/>
      <c r="R417" s="191"/>
      <c r="S417" s="191"/>
      <c r="T417" s="191"/>
      <c r="U417" s="191"/>
      <c r="V417" s="191"/>
      <c r="W417" s="191"/>
      <c r="X417" s="191"/>
      <c r="Y417" s="191"/>
      <c r="Z417" s="191"/>
      <c r="AA417" s="191"/>
      <c r="AB417" s="191"/>
      <c r="AC417" s="191"/>
      <c r="AD417" s="191"/>
      <c r="AE417" s="191"/>
      <c r="AF417" s="191"/>
      <c r="AG417" s="191"/>
      <c r="AH417" s="191"/>
      <c r="AI417" s="191"/>
      <c r="AJ417" s="191"/>
      <c r="AK417" s="191"/>
      <c r="AL417" s="191"/>
      <c r="AM417" s="191"/>
      <c r="AN417" s="191"/>
      <c r="AO417" s="191"/>
      <c r="AP417" s="191"/>
      <c r="AQ417" s="191"/>
      <c r="AR417" s="191"/>
      <c r="AS417" s="191"/>
      <c r="AT417" s="191"/>
      <c r="AU417" s="191"/>
      <c r="AV417" s="191"/>
      <c r="AW417" s="191"/>
      <c r="AX417" s="191"/>
      <c r="AY417" s="191"/>
      <c r="AZ417" s="191"/>
      <c r="BA417" s="191"/>
      <c r="BB417" s="191"/>
      <c r="BC417" s="191"/>
      <c r="BD417" s="191"/>
      <c r="BE417" s="191"/>
      <c r="BF417" s="191"/>
      <c r="BG417" s="191"/>
      <c r="BH417" s="191"/>
      <c r="BI417" s="191"/>
      <c r="BJ417" s="191"/>
      <c r="BK417" s="191"/>
      <c r="BL417" s="191"/>
    </row>
    <row r="418" spans="1:64" x14ac:dyDescent="0.2">
      <c r="A418" s="191"/>
      <c r="B418" s="191"/>
      <c r="C418" s="191"/>
      <c r="D418" s="191"/>
      <c r="E418" s="191"/>
      <c r="F418" s="191"/>
      <c r="G418" s="191"/>
      <c r="H418" s="191"/>
      <c r="I418" s="191"/>
      <c r="J418" s="191"/>
      <c r="K418" s="191"/>
      <c r="L418" s="191"/>
      <c r="M418" s="191"/>
      <c r="N418" s="191"/>
      <c r="O418" s="191"/>
      <c r="P418" s="191"/>
      <c r="Q418" s="191"/>
      <c r="R418" s="191"/>
      <c r="S418" s="191"/>
      <c r="T418" s="191"/>
      <c r="U418" s="191"/>
      <c r="V418" s="191"/>
      <c r="W418" s="191"/>
      <c r="X418" s="191"/>
      <c r="Y418" s="191"/>
      <c r="Z418" s="191"/>
      <c r="AA418" s="191"/>
      <c r="AB418" s="191"/>
      <c r="AC418" s="191"/>
      <c r="AD418" s="191"/>
      <c r="AE418" s="191"/>
      <c r="AF418" s="191"/>
      <c r="AG418" s="191"/>
      <c r="AH418" s="191"/>
      <c r="AI418" s="191"/>
      <c r="AJ418" s="191"/>
      <c r="AK418" s="191"/>
      <c r="AL418" s="191"/>
      <c r="AM418" s="191"/>
      <c r="AN418" s="191"/>
      <c r="AO418" s="191"/>
      <c r="AP418" s="191"/>
      <c r="AQ418" s="191"/>
      <c r="AR418" s="191"/>
      <c r="AS418" s="191"/>
      <c r="AT418" s="191"/>
      <c r="AU418" s="191"/>
      <c r="AV418" s="191"/>
      <c r="AW418" s="191"/>
      <c r="AX418" s="191"/>
      <c r="AY418" s="191"/>
      <c r="AZ418" s="191"/>
      <c r="BA418" s="191"/>
      <c r="BB418" s="191"/>
      <c r="BC418" s="191"/>
      <c r="BD418" s="191"/>
      <c r="BE418" s="191"/>
      <c r="BF418" s="191"/>
      <c r="BG418" s="191"/>
      <c r="BH418" s="191"/>
      <c r="BI418" s="191"/>
      <c r="BJ418" s="191"/>
      <c r="BK418" s="191"/>
      <c r="BL418" s="191"/>
    </row>
    <row r="419" spans="1:64" x14ac:dyDescent="0.2">
      <c r="A419" s="191"/>
      <c r="B419" s="191"/>
      <c r="C419" s="191"/>
      <c r="D419" s="191"/>
      <c r="E419" s="191"/>
      <c r="F419" s="191"/>
      <c r="G419" s="191"/>
      <c r="H419" s="191"/>
      <c r="I419" s="191"/>
      <c r="J419" s="191"/>
      <c r="K419" s="191"/>
      <c r="L419" s="191"/>
      <c r="M419" s="191"/>
      <c r="N419" s="191"/>
      <c r="O419" s="191"/>
      <c r="P419" s="191"/>
      <c r="Q419" s="191"/>
      <c r="R419" s="191"/>
      <c r="S419" s="191"/>
      <c r="T419" s="191"/>
      <c r="U419" s="191"/>
      <c r="V419" s="191"/>
      <c r="W419" s="191"/>
      <c r="X419" s="191"/>
      <c r="Y419" s="191"/>
      <c r="Z419" s="191"/>
      <c r="AA419" s="191"/>
      <c r="AB419" s="191"/>
      <c r="AC419" s="191"/>
      <c r="AD419" s="191"/>
      <c r="AE419" s="191"/>
      <c r="AF419" s="191"/>
      <c r="AG419" s="191"/>
      <c r="AH419" s="191"/>
      <c r="AI419" s="191"/>
      <c r="AJ419" s="191"/>
      <c r="AK419" s="191"/>
      <c r="AL419" s="191"/>
      <c r="AM419" s="191"/>
      <c r="AN419" s="191"/>
      <c r="AO419" s="191"/>
      <c r="AP419" s="191"/>
      <c r="AQ419" s="191"/>
      <c r="AR419" s="191"/>
      <c r="AS419" s="191"/>
      <c r="AT419" s="191"/>
      <c r="AU419" s="191"/>
      <c r="AV419" s="191"/>
      <c r="AW419" s="191"/>
      <c r="AX419" s="191"/>
      <c r="AY419" s="191"/>
      <c r="AZ419" s="191"/>
      <c r="BA419" s="191"/>
      <c r="BB419" s="191"/>
      <c r="BC419" s="191"/>
      <c r="BD419" s="191"/>
      <c r="BE419" s="191"/>
      <c r="BF419" s="191"/>
      <c r="BG419" s="191"/>
      <c r="BH419" s="191"/>
      <c r="BI419" s="191"/>
      <c r="BJ419" s="191"/>
      <c r="BK419" s="191"/>
      <c r="BL419" s="191"/>
    </row>
    <row r="420" spans="1:64" x14ac:dyDescent="0.2">
      <c r="A420" s="191"/>
      <c r="B420" s="191"/>
      <c r="C420" s="191"/>
      <c r="D420" s="191"/>
      <c r="E420" s="191"/>
      <c r="F420" s="191"/>
      <c r="G420" s="191"/>
      <c r="H420" s="191"/>
      <c r="I420" s="191"/>
      <c r="J420" s="191"/>
      <c r="K420" s="191"/>
      <c r="L420" s="191"/>
      <c r="M420" s="191"/>
      <c r="N420" s="191"/>
      <c r="O420" s="191"/>
      <c r="P420" s="191"/>
      <c r="Q420" s="191"/>
      <c r="R420" s="191"/>
      <c r="S420" s="191"/>
      <c r="T420" s="191"/>
      <c r="U420" s="191"/>
      <c r="V420" s="191"/>
      <c r="W420" s="191"/>
      <c r="X420" s="191"/>
      <c r="Y420" s="191"/>
      <c r="Z420" s="191"/>
      <c r="AA420" s="191"/>
      <c r="AB420" s="191"/>
      <c r="AC420" s="191"/>
      <c r="AD420" s="191"/>
      <c r="AE420" s="191"/>
      <c r="AF420" s="191"/>
      <c r="AG420" s="191"/>
      <c r="AH420" s="191"/>
      <c r="AI420" s="191"/>
      <c r="AJ420" s="191"/>
      <c r="AK420" s="191"/>
      <c r="AL420" s="191"/>
      <c r="AM420" s="191"/>
      <c r="AN420" s="191"/>
      <c r="AO420" s="191"/>
      <c r="AP420" s="191"/>
      <c r="AQ420" s="191"/>
      <c r="AR420" s="191"/>
      <c r="AS420" s="191"/>
      <c r="AT420" s="191"/>
      <c r="AU420" s="191"/>
      <c r="AV420" s="191"/>
      <c r="AW420" s="191"/>
      <c r="AX420" s="191"/>
      <c r="AY420" s="191"/>
      <c r="AZ420" s="191"/>
      <c r="BA420" s="191"/>
      <c r="BB420" s="191"/>
      <c r="BC420" s="191"/>
      <c r="BD420" s="191"/>
      <c r="BE420" s="191"/>
      <c r="BF420" s="191"/>
      <c r="BG420" s="191"/>
      <c r="BH420" s="191"/>
      <c r="BI420" s="191"/>
      <c r="BJ420" s="191"/>
      <c r="BK420" s="191"/>
      <c r="BL420" s="191"/>
    </row>
    <row r="421" spans="1:64" x14ac:dyDescent="0.2">
      <c r="A421" s="191"/>
      <c r="B421" s="191"/>
      <c r="C421" s="191"/>
      <c r="D421" s="191"/>
      <c r="E421" s="191"/>
      <c r="F421" s="191"/>
      <c r="G421" s="191"/>
      <c r="H421" s="191"/>
      <c r="I421" s="191"/>
      <c r="J421" s="191"/>
      <c r="K421" s="191"/>
      <c r="L421" s="191"/>
      <c r="M421" s="191"/>
      <c r="N421" s="191"/>
      <c r="O421" s="191"/>
      <c r="P421" s="191"/>
      <c r="Q421" s="191"/>
      <c r="R421" s="191"/>
      <c r="S421" s="191"/>
      <c r="T421" s="191"/>
      <c r="U421" s="191"/>
      <c r="V421" s="191"/>
      <c r="W421" s="191"/>
      <c r="X421" s="191"/>
      <c r="Y421" s="191"/>
      <c r="Z421" s="191"/>
      <c r="AA421" s="191"/>
      <c r="AB421" s="191"/>
      <c r="AC421" s="191"/>
      <c r="AD421" s="191"/>
      <c r="AE421" s="191"/>
      <c r="AF421" s="191"/>
      <c r="AG421" s="191"/>
      <c r="AH421" s="191"/>
      <c r="AI421" s="191"/>
      <c r="AJ421" s="191"/>
      <c r="AK421" s="191"/>
      <c r="AL421" s="191"/>
      <c r="AM421" s="191"/>
      <c r="AN421" s="191"/>
      <c r="AO421" s="191"/>
      <c r="AP421" s="191"/>
      <c r="AQ421" s="191"/>
      <c r="AR421" s="191"/>
      <c r="AS421" s="191"/>
      <c r="AT421" s="191"/>
      <c r="AU421" s="191"/>
      <c r="AV421" s="191"/>
      <c r="AW421" s="191"/>
      <c r="AX421" s="191"/>
      <c r="AY421" s="191"/>
      <c r="AZ421" s="191"/>
      <c r="BA421" s="191"/>
      <c r="BB421" s="191"/>
      <c r="BC421" s="191"/>
      <c r="BD421" s="191"/>
      <c r="BE421" s="191"/>
      <c r="BF421" s="191"/>
      <c r="BG421" s="191"/>
      <c r="BH421" s="191"/>
      <c r="BI421" s="191"/>
      <c r="BJ421" s="191"/>
      <c r="BK421" s="191"/>
      <c r="BL421" s="191"/>
    </row>
    <row r="422" spans="1:64" x14ac:dyDescent="0.2">
      <c r="A422" s="191"/>
      <c r="B422" s="191"/>
      <c r="C422" s="191"/>
      <c r="D422" s="191"/>
      <c r="E422" s="191"/>
      <c r="F422" s="191"/>
      <c r="G422" s="191"/>
      <c r="H422" s="191"/>
      <c r="I422" s="191"/>
      <c r="J422" s="191"/>
      <c r="K422" s="191"/>
      <c r="L422" s="191"/>
      <c r="M422" s="191"/>
      <c r="N422" s="191"/>
      <c r="O422" s="191"/>
      <c r="P422" s="191"/>
      <c r="Q422" s="191"/>
      <c r="R422" s="191"/>
      <c r="S422" s="191"/>
      <c r="T422" s="191"/>
      <c r="U422" s="191"/>
      <c r="V422" s="191"/>
      <c r="W422" s="191"/>
      <c r="X422" s="191"/>
      <c r="Y422" s="191"/>
      <c r="Z422" s="191"/>
      <c r="AA422" s="191"/>
      <c r="AB422" s="191"/>
      <c r="AC422" s="191"/>
      <c r="AD422" s="191"/>
      <c r="AE422" s="191"/>
      <c r="AF422" s="191"/>
      <c r="AG422" s="191"/>
      <c r="AH422" s="191"/>
      <c r="AI422" s="191"/>
      <c r="AJ422" s="191"/>
      <c r="AK422" s="191"/>
      <c r="AL422" s="191"/>
      <c r="AM422" s="191"/>
      <c r="AN422" s="191"/>
      <c r="AO422" s="191"/>
      <c r="AP422" s="191"/>
      <c r="AQ422" s="191"/>
      <c r="AR422" s="191"/>
      <c r="AS422" s="191"/>
      <c r="AT422" s="191"/>
      <c r="AU422" s="191"/>
      <c r="AV422" s="191"/>
      <c r="AW422" s="191"/>
      <c r="AX422" s="191"/>
      <c r="AY422" s="191"/>
      <c r="AZ422" s="191"/>
      <c r="BA422" s="191"/>
      <c r="BB422" s="191"/>
      <c r="BC422" s="191"/>
      <c r="BD422" s="191"/>
      <c r="BE422" s="191"/>
      <c r="BF422" s="191"/>
      <c r="BG422" s="191"/>
      <c r="BH422" s="191"/>
      <c r="BI422" s="191"/>
      <c r="BJ422" s="191"/>
      <c r="BK422" s="191"/>
      <c r="BL422" s="191"/>
    </row>
    <row r="423" spans="1:64" x14ac:dyDescent="0.2">
      <c r="A423" s="191"/>
      <c r="B423" s="191"/>
      <c r="C423" s="191"/>
      <c r="D423" s="191"/>
      <c r="E423" s="191"/>
      <c r="F423" s="191"/>
      <c r="G423" s="191"/>
      <c r="H423" s="191"/>
      <c r="I423" s="191"/>
      <c r="J423" s="191"/>
      <c r="K423" s="191"/>
      <c r="L423" s="191"/>
      <c r="M423" s="191"/>
      <c r="N423" s="191"/>
      <c r="O423" s="191"/>
      <c r="P423" s="191"/>
      <c r="Q423" s="191"/>
      <c r="R423" s="191"/>
      <c r="S423" s="191"/>
      <c r="T423" s="191"/>
      <c r="U423" s="191"/>
      <c r="V423" s="191"/>
      <c r="W423" s="191"/>
      <c r="X423" s="191"/>
      <c r="Y423" s="191"/>
      <c r="Z423" s="191"/>
      <c r="AA423" s="191"/>
      <c r="AB423" s="191"/>
      <c r="AC423" s="191"/>
      <c r="AD423" s="191"/>
      <c r="AE423" s="191"/>
      <c r="AF423" s="191"/>
      <c r="AG423" s="191"/>
      <c r="AH423" s="191"/>
      <c r="AI423" s="191"/>
      <c r="AJ423" s="191"/>
      <c r="AK423" s="191"/>
      <c r="AL423" s="191"/>
      <c r="AM423" s="191"/>
      <c r="AN423" s="191"/>
      <c r="AO423" s="191"/>
      <c r="AP423" s="191"/>
      <c r="AQ423" s="191"/>
      <c r="AR423" s="191"/>
      <c r="AS423" s="191"/>
      <c r="AT423" s="191"/>
      <c r="AU423" s="191"/>
      <c r="AV423" s="191"/>
      <c r="AW423" s="191"/>
      <c r="AX423" s="191"/>
      <c r="AY423" s="191"/>
      <c r="AZ423" s="191"/>
      <c r="BA423" s="191"/>
      <c r="BB423" s="191"/>
      <c r="BC423" s="191"/>
      <c r="BD423" s="191"/>
      <c r="BE423" s="191"/>
      <c r="BF423" s="191"/>
      <c r="BG423" s="191"/>
      <c r="BH423" s="191"/>
      <c r="BI423" s="191"/>
      <c r="BJ423" s="191"/>
      <c r="BK423" s="191"/>
      <c r="BL423" s="191"/>
    </row>
    <row r="424" spans="1:64" x14ac:dyDescent="0.2">
      <c r="A424" s="191"/>
      <c r="B424" s="191"/>
      <c r="C424" s="191"/>
      <c r="D424" s="191"/>
      <c r="E424" s="191"/>
      <c r="F424" s="191"/>
      <c r="G424" s="191"/>
      <c r="H424" s="191"/>
      <c r="I424" s="191"/>
      <c r="J424" s="191"/>
      <c r="K424" s="191"/>
      <c r="L424" s="191"/>
      <c r="M424" s="191"/>
      <c r="N424" s="191"/>
      <c r="O424" s="191"/>
      <c r="P424" s="191"/>
      <c r="Q424" s="191"/>
      <c r="R424" s="191"/>
      <c r="S424" s="191"/>
      <c r="T424" s="191"/>
      <c r="U424" s="191"/>
      <c r="V424" s="191"/>
      <c r="W424" s="191"/>
      <c r="X424" s="191"/>
      <c r="Y424" s="191"/>
      <c r="Z424" s="191"/>
      <c r="AA424" s="191"/>
      <c r="AB424" s="191"/>
      <c r="AC424" s="191"/>
      <c r="AD424" s="191"/>
      <c r="AE424" s="191"/>
      <c r="AF424" s="191"/>
      <c r="AG424" s="191"/>
      <c r="AH424" s="191"/>
      <c r="AI424" s="191"/>
      <c r="AJ424" s="191"/>
      <c r="AK424" s="191"/>
      <c r="AL424" s="191"/>
      <c r="AM424" s="191"/>
      <c r="AN424" s="191"/>
      <c r="AO424" s="191"/>
      <c r="AP424" s="191"/>
      <c r="AQ424" s="191"/>
      <c r="AR424" s="191"/>
      <c r="AS424" s="191"/>
      <c r="AT424" s="191"/>
      <c r="AU424" s="191"/>
      <c r="AV424" s="191"/>
      <c r="AW424" s="191"/>
      <c r="AX424" s="191"/>
      <c r="AY424" s="191"/>
      <c r="AZ424" s="191"/>
      <c r="BA424" s="191"/>
      <c r="BB424" s="191"/>
      <c r="BC424" s="191"/>
      <c r="BD424" s="191"/>
      <c r="BE424" s="191"/>
      <c r="BF424" s="191"/>
      <c r="BG424" s="191"/>
      <c r="BH424" s="191"/>
      <c r="BI424" s="191"/>
      <c r="BJ424" s="191"/>
      <c r="BK424" s="191"/>
      <c r="BL424" s="191"/>
    </row>
    <row r="425" spans="1:64" x14ac:dyDescent="0.2">
      <c r="A425" s="191"/>
      <c r="B425" s="191"/>
      <c r="C425" s="191"/>
      <c r="D425" s="191"/>
      <c r="E425" s="191"/>
      <c r="F425" s="191"/>
      <c r="G425" s="191"/>
      <c r="H425" s="191"/>
      <c r="I425" s="191"/>
      <c r="J425" s="191"/>
      <c r="K425" s="191"/>
      <c r="L425" s="191"/>
      <c r="M425" s="191"/>
      <c r="N425" s="191"/>
      <c r="O425" s="191"/>
      <c r="P425" s="191"/>
      <c r="Q425" s="191"/>
      <c r="R425" s="191"/>
      <c r="S425" s="191"/>
      <c r="T425" s="191"/>
      <c r="U425" s="191"/>
      <c r="V425" s="191"/>
      <c r="W425" s="191"/>
      <c r="X425" s="191"/>
      <c r="Y425" s="191"/>
      <c r="Z425" s="191"/>
      <c r="AA425" s="191"/>
      <c r="AB425" s="191"/>
      <c r="AC425" s="191"/>
      <c r="AD425" s="191"/>
      <c r="AE425" s="191"/>
      <c r="AF425" s="191"/>
      <c r="AG425" s="191"/>
      <c r="AH425" s="191"/>
      <c r="AI425" s="191"/>
      <c r="AJ425" s="191"/>
      <c r="AK425" s="191"/>
      <c r="AL425" s="191"/>
      <c r="AM425" s="191"/>
      <c r="AN425" s="191"/>
      <c r="AO425" s="191"/>
      <c r="AP425" s="191"/>
      <c r="AQ425" s="191"/>
      <c r="AR425" s="191"/>
      <c r="AS425" s="191"/>
      <c r="AT425" s="191"/>
      <c r="AU425" s="191"/>
      <c r="AV425" s="191"/>
      <c r="AW425" s="191"/>
      <c r="AX425" s="191"/>
      <c r="AY425" s="191"/>
      <c r="AZ425" s="191"/>
      <c r="BA425" s="191"/>
      <c r="BB425" s="191"/>
      <c r="BC425" s="191"/>
      <c r="BD425" s="191"/>
      <c r="BE425" s="191"/>
      <c r="BF425" s="191"/>
      <c r="BG425" s="191"/>
      <c r="BH425" s="191"/>
      <c r="BI425" s="191"/>
      <c r="BJ425" s="191"/>
      <c r="BK425" s="191"/>
      <c r="BL425" s="191"/>
    </row>
    <row r="426" spans="1:64" x14ac:dyDescent="0.2">
      <c r="A426" s="191"/>
      <c r="B426" s="191"/>
      <c r="C426" s="191"/>
      <c r="D426" s="191"/>
      <c r="E426" s="191"/>
      <c r="F426" s="191"/>
      <c r="G426" s="191"/>
      <c r="H426" s="191"/>
      <c r="I426" s="191"/>
      <c r="J426" s="191"/>
      <c r="K426" s="191"/>
      <c r="L426" s="191"/>
      <c r="M426" s="191"/>
      <c r="N426" s="191"/>
      <c r="O426" s="191"/>
      <c r="P426" s="191"/>
      <c r="Q426" s="191"/>
      <c r="R426" s="191"/>
      <c r="S426" s="191"/>
      <c r="T426" s="191"/>
      <c r="U426" s="191"/>
      <c r="V426" s="191"/>
      <c r="W426" s="191"/>
      <c r="X426" s="191"/>
      <c r="Y426" s="191"/>
      <c r="Z426" s="191"/>
      <c r="AA426" s="191"/>
      <c r="AB426" s="191"/>
      <c r="AC426" s="191"/>
      <c r="AD426" s="191"/>
      <c r="AE426" s="191"/>
      <c r="AF426" s="191"/>
      <c r="AG426" s="191"/>
      <c r="AH426" s="191"/>
      <c r="AI426" s="191"/>
      <c r="AJ426" s="191"/>
      <c r="AK426" s="191"/>
      <c r="AL426" s="191"/>
      <c r="AM426" s="191"/>
      <c r="AN426" s="191"/>
      <c r="AO426" s="191"/>
      <c r="AP426" s="191"/>
      <c r="AQ426" s="191"/>
      <c r="AR426" s="191"/>
      <c r="AS426" s="191"/>
      <c r="AT426" s="191"/>
      <c r="AU426" s="191"/>
      <c r="AV426" s="191"/>
      <c r="AW426" s="191"/>
      <c r="AX426" s="191"/>
      <c r="AY426" s="191"/>
      <c r="AZ426" s="191"/>
      <c r="BA426" s="191"/>
      <c r="BB426" s="191"/>
      <c r="BC426" s="191"/>
      <c r="BD426" s="191"/>
      <c r="BE426" s="191"/>
      <c r="BF426" s="191"/>
      <c r="BG426" s="191"/>
      <c r="BH426" s="191"/>
      <c r="BI426" s="191"/>
      <c r="BJ426" s="191"/>
      <c r="BK426" s="191"/>
      <c r="BL426" s="191"/>
    </row>
    <row r="427" spans="1:64" x14ac:dyDescent="0.2">
      <c r="A427" s="191"/>
      <c r="B427" s="191"/>
      <c r="C427" s="191"/>
      <c r="D427" s="191"/>
      <c r="E427" s="191"/>
      <c r="F427" s="191"/>
      <c r="G427" s="191"/>
      <c r="H427" s="191"/>
      <c r="I427" s="191"/>
      <c r="J427" s="191"/>
      <c r="K427" s="191"/>
      <c r="L427" s="191"/>
      <c r="M427" s="191"/>
      <c r="N427" s="191"/>
      <c r="O427" s="191"/>
      <c r="P427" s="191"/>
      <c r="Q427" s="191"/>
      <c r="R427" s="191"/>
      <c r="S427" s="191"/>
      <c r="T427" s="191"/>
      <c r="U427" s="191"/>
      <c r="V427" s="191"/>
      <c r="W427" s="191"/>
      <c r="X427" s="191"/>
      <c r="Y427" s="191"/>
      <c r="Z427" s="191"/>
      <c r="AA427" s="191"/>
      <c r="AB427" s="191"/>
      <c r="AC427" s="191"/>
      <c r="AD427" s="191"/>
      <c r="AE427" s="191"/>
      <c r="AF427" s="191"/>
      <c r="AG427" s="191"/>
      <c r="AH427" s="191"/>
      <c r="AI427" s="191"/>
      <c r="AJ427" s="191"/>
      <c r="AK427" s="191"/>
      <c r="AL427" s="191"/>
      <c r="AM427" s="191"/>
      <c r="AN427" s="191"/>
      <c r="AO427" s="191"/>
      <c r="AP427" s="191"/>
      <c r="AQ427" s="191"/>
      <c r="AR427" s="191"/>
      <c r="AS427" s="191"/>
      <c r="AT427" s="191"/>
      <c r="AU427" s="191"/>
      <c r="AV427" s="191"/>
      <c r="AW427" s="191"/>
      <c r="AX427" s="191"/>
      <c r="AY427" s="191"/>
      <c r="AZ427" s="191"/>
      <c r="BA427" s="191"/>
      <c r="BB427" s="191"/>
      <c r="BC427" s="191"/>
      <c r="BD427" s="191"/>
      <c r="BE427" s="191"/>
      <c r="BF427" s="191"/>
      <c r="BG427" s="191"/>
      <c r="BH427" s="191"/>
      <c r="BI427" s="191"/>
      <c r="BJ427" s="191"/>
      <c r="BK427" s="191"/>
      <c r="BL427" s="191"/>
    </row>
    <row r="428" spans="1:64" x14ac:dyDescent="0.2">
      <c r="A428" s="191"/>
      <c r="B428" s="191"/>
      <c r="C428" s="191"/>
      <c r="D428" s="191"/>
      <c r="E428" s="191"/>
      <c r="F428" s="191"/>
      <c r="G428" s="191"/>
      <c r="H428" s="191"/>
      <c r="I428" s="191"/>
      <c r="J428" s="191"/>
      <c r="K428" s="191"/>
      <c r="L428" s="191"/>
      <c r="M428" s="191"/>
      <c r="N428" s="191"/>
      <c r="O428" s="191"/>
      <c r="P428" s="191"/>
      <c r="Q428" s="191"/>
      <c r="R428" s="191"/>
      <c r="S428" s="191"/>
      <c r="T428" s="191"/>
      <c r="U428" s="191"/>
      <c r="V428" s="191"/>
      <c r="W428" s="191"/>
      <c r="X428" s="191"/>
      <c r="Y428" s="191"/>
      <c r="Z428" s="191"/>
      <c r="AA428" s="191"/>
      <c r="AB428" s="191"/>
      <c r="AC428" s="191"/>
      <c r="AD428" s="191"/>
      <c r="AE428" s="191"/>
      <c r="AF428" s="191"/>
      <c r="AG428" s="191"/>
      <c r="AH428" s="191"/>
      <c r="AI428" s="191"/>
      <c r="AJ428" s="191"/>
      <c r="AK428" s="191"/>
      <c r="AL428" s="191"/>
      <c r="AM428" s="191"/>
      <c r="AN428" s="191"/>
      <c r="AO428" s="191"/>
      <c r="AP428" s="191"/>
      <c r="AQ428" s="191"/>
      <c r="AR428" s="191"/>
      <c r="AS428" s="191"/>
      <c r="AT428" s="191"/>
      <c r="AU428" s="191"/>
      <c r="AV428" s="191"/>
      <c r="AW428" s="191"/>
      <c r="AX428" s="191"/>
      <c r="AY428" s="191"/>
      <c r="AZ428" s="191"/>
      <c r="BA428" s="191"/>
      <c r="BB428" s="191"/>
      <c r="BC428" s="191"/>
      <c r="BD428" s="191"/>
      <c r="BE428" s="191"/>
      <c r="BF428" s="191"/>
      <c r="BG428" s="191"/>
      <c r="BH428" s="191"/>
      <c r="BI428" s="191"/>
      <c r="BJ428" s="191"/>
      <c r="BK428" s="191"/>
      <c r="BL428" s="191"/>
    </row>
    <row r="429" spans="1:64" x14ac:dyDescent="0.2">
      <c r="A429" s="191"/>
      <c r="B429" s="191"/>
      <c r="C429" s="191"/>
      <c r="D429" s="191"/>
      <c r="E429" s="191"/>
      <c r="F429" s="191"/>
      <c r="G429" s="191"/>
      <c r="H429" s="191"/>
      <c r="I429" s="191"/>
      <c r="J429" s="191"/>
      <c r="K429" s="191"/>
      <c r="L429" s="191"/>
      <c r="M429" s="191"/>
      <c r="N429" s="191"/>
      <c r="O429" s="191"/>
      <c r="P429" s="191"/>
      <c r="Q429" s="191"/>
      <c r="R429" s="191"/>
      <c r="S429" s="191"/>
      <c r="T429" s="191"/>
      <c r="U429" s="191"/>
      <c r="V429" s="191"/>
      <c r="W429" s="191"/>
      <c r="X429" s="191"/>
      <c r="Y429" s="191"/>
      <c r="Z429" s="191"/>
      <c r="AA429" s="191"/>
      <c r="AB429" s="191"/>
      <c r="AC429" s="191"/>
      <c r="AD429" s="191"/>
      <c r="AE429" s="191"/>
      <c r="AF429" s="191"/>
      <c r="AG429" s="191"/>
      <c r="AH429" s="191"/>
      <c r="AI429" s="191"/>
      <c r="AJ429" s="191"/>
      <c r="AK429" s="191"/>
      <c r="AL429" s="191"/>
      <c r="AM429" s="191"/>
      <c r="AN429" s="191"/>
      <c r="AO429" s="191"/>
      <c r="AP429" s="191"/>
      <c r="AQ429" s="191"/>
      <c r="AR429" s="191"/>
      <c r="AS429" s="191"/>
      <c r="AT429" s="191"/>
      <c r="AU429" s="191"/>
      <c r="AV429" s="191"/>
      <c r="AW429" s="191"/>
      <c r="AX429" s="191"/>
      <c r="AY429" s="191"/>
      <c r="AZ429" s="191"/>
      <c r="BA429" s="191"/>
      <c r="BB429" s="191"/>
      <c r="BC429" s="191"/>
      <c r="BD429" s="191"/>
      <c r="BE429" s="191"/>
      <c r="BF429" s="191"/>
      <c r="BG429" s="191"/>
      <c r="BH429" s="191"/>
      <c r="BI429" s="191"/>
      <c r="BJ429" s="191"/>
      <c r="BK429" s="191"/>
      <c r="BL429" s="191"/>
    </row>
    <row r="430" spans="1:64" x14ac:dyDescent="0.2">
      <c r="A430" s="191"/>
      <c r="B430" s="191"/>
      <c r="C430" s="191"/>
      <c r="D430" s="191"/>
      <c r="E430" s="191"/>
      <c r="F430" s="191"/>
      <c r="G430" s="191"/>
      <c r="H430" s="191"/>
      <c r="I430" s="191"/>
      <c r="J430" s="191"/>
      <c r="K430" s="191"/>
      <c r="L430" s="191"/>
      <c r="M430" s="191"/>
      <c r="N430" s="191"/>
      <c r="O430" s="191"/>
      <c r="P430" s="191"/>
      <c r="Q430" s="191"/>
      <c r="R430" s="191"/>
      <c r="S430" s="191"/>
      <c r="T430" s="191"/>
      <c r="U430" s="191"/>
      <c r="V430" s="191"/>
      <c r="W430" s="191"/>
      <c r="X430" s="191"/>
      <c r="Y430" s="191"/>
      <c r="Z430" s="191"/>
      <c r="AA430" s="191"/>
      <c r="AB430" s="191"/>
      <c r="AC430" s="191"/>
      <c r="AD430" s="191"/>
      <c r="AE430" s="191"/>
      <c r="AF430" s="191"/>
      <c r="AG430" s="191"/>
      <c r="AH430" s="191"/>
      <c r="AI430" s="191"/>
      <c r="AJ430" s="191"/>
      <c r="AK430" s="191"/>
      <c r="AL430" s="191"/>
      <c r="AM430" s="191"/>
      <c r="AN430" s="191"/>
      <c r="AO430" s="191"/>
      <c r="AP430" s="191"/>
      <c r="AQ430" s="191"/>
      <c r="AR430" s="191"/>
      <c r="AS430" s="191"/>
      <c r="AT430" s="191"/>
      <c r="AU430" s="191"/>
      <c r="AV430" s="191"/>
      <c r="AW430" s="191"/>
      <c r="AX430" s="191"/>
      <c r="AY430" s="191"/>
      <c r="AZ430" s="191"/>
      <c r="BA430" s="191"/>
      <c r="BB430" s="191"/>
      <c r="BC430" s="191"/>
      <c r="BD430" s="191"/>
      <c r="BE430" s="191"/>
      <c r="BF430" s="191"/>
      <c r="BG430" s="191"/>
      <c r="BH430" s="191"/>
      <c r="BI430" s="191"/>
      <c r="BJ430" s="191"/>
      <c r="BK430" s="191"/>
      <c r="BL430" s="191"/>
    </row>
    <row r="431" spans="1:64" x14ac:dyDescent="0.2">
      <c r="A431" s="191"/>
      <c r="B431" s="191"/>
      <c r="C431" s="191"/>
      <c r="D431" s="191"/>
      <c r="E431" s="191"/>
      <c r="F431" s="191"/>
      <c r="G431" s="191"/>
      <c r="H431" s="191"/>
      <c r="I431" s="191"/>
      <c r="J431" s="191"/>
      <c r="K431" s="191"/>
      <c r="L431" s="191"/>
      <c r="M431" s="191"/>
      <c r="N431" s="191"/>
      <c r="O431" s="191"/>
      <c r="P431" s="191"/>
      <c r="Q431" s="191"/>
      <c r="R431" s="191"/>
      <c r="S431" s="191"/>
      <c r="T431" s="191"/>
      <c r="U431" s="191"/>
      <c r="V431" s="191"/>
      <c r="W431" s="191"/>
      <c r="X431" s="191"/>
      <c r="Y431" s="191"/>
      <c r="Z431" s="191"/>
      <c r="AA431" s="191"/>
      <c r="AB431" s="191"/>
      <c r="AC431" s="191"/>
      <c r="AD431" s="191"/>
      <c r="AE431" s="191"/>
      <c r="AF431" s="191"/>
      <c r="AG431" s="191"/>
      <c r="AH431" s="191"/>
      <c r="AI431" s="191"/>
      <c r="AJ431" s="191"/>
      <c r="AK431" s="191"/>
      <c r="AL431" s="191"/>
      <c r="AM431" s="191"/>
      <c r="AN431" s="191"/>
      <c r="AO431" s="191"/>
      <c r="AP431" s="191"/>
      <c r="AQ431" s="191"/>
      <c r="AR431" s="191"/>
      <c r="AS431" s="191"/>
      <c r="AT431" s="191"/>
      <c r="AU431" s="191"/>
      <c r="AV431" s="191"/>
      <c r="AW431" s="191"/>
      <c r="AX431" s="191"/>
      <c r="AY431" s="191"/>
      <c r="AZ431" s="191"/>
      <c r="BA431" s="191"/>
      <c r="BB431" s="191"/>
      <c r="BC431" s="191"/>
      <c r="BD431" s="191"/>
      <c r="BE431" s="191"/>
      <c r="BF431" s="191"/>
      <c r="BG431" s="191"/>
      <c r="BH431" s="191"/>
      <c r="BI431" s="191"/>
      <c r="BJ431" s="191"/>
      <c r="BK431" s="191"/>
      <c r="BL431" s="191"/>
    </row>
    <row r="432" spans="1:64" x14ac:dyDescent="0.2">
      <c r="A432" s="191"/>
      <c r="B432" s="191"/>
      <c r="C432" s="191"/>
      <c r="D432" s="191"/>
      <c r="E432" s="191"/>
      <c r="F432" s="191"/>
      <c r="G432" s="191"/>
      <c r="H432" s="191"/>
      <c r="I432" s="191"/>
      <c r="J432" s="191"/>
      <c r="K432" s="191"/>
      <c r="L432" s="191"/>
      <c r="M432" s="191"/>
      <c r="N432" s="191"/>
      <c r="O432" s="191"/>
      <c r="P432" s="191"/>
      <c r="Q432" s="191"/>
      <c r="R432" s="191"/>
      <c r="S432" s="191"/>
      <c r="T432" s="191"/>
      <c r="U432" s="191"/>
      <c r="V432" s="191"/>
      <c r="W432" s="191"/>
      <c r="X432" s="191"/>
      <c r="Y432" s="191"/>
      <c r="Z432" s="191"/>
      <c r="AA432" s="191"/>
      <c r="AB432" s="191"/>
      <c r="AC432" s="191"/>
      <c r="AD432" s="191"/>
      <c r="AE432" s="191"/>
      <c r="AF432" s="191"/>
      <c r="AG432" s="191"/>
      <c r="AH432" s="191"/>
      <c r="AI432" s="191"/>
      <c r="AJ432" s="191"/>
      <c r="AK432" s="191"/>
      <c r="AL432" s="191"/>
      <c r="AM432" s="191"/>
      <c r="AN432" s="191"/>
      <c r="AO432" s="191"/>
      <c r="AP432" s="191"/>
      <c r="AQ432" s="191"/>
      <c r="AR432" s="191"/>
      <c r="AS432" s="191"/>
      <c r="AT432" s="191"/>
      <c r="AU432" s="191"/>
      <c r="AV432" s="191"/>
      <c r="AW432" s="191"/>
      <c r="AX432" s="191"/>
      <c r="AY432" s="191"/>
      <c r="AZ432" s="191"/>
      <c r="BA432" s="191"/>
      <c r="BB432" s="191"/>
      <c r="BC432" s="191"/>
      <c r="BD432" s="191"/>
      <c r="BE432" s="191"/>
      <c r="BF432" s="191"/>
      <c r="BG432" s="191"/>
      <c r="BH432" s="191"/>
      <c r="BI432" s="191"/>
      <c r="BJ432" s="191"/>
      <c r="BK432" s="191"/>
      <c r="BL432" s="191"/>
    </row>
    <row r="433" spans="1:64" x14ac:dyDescent="0.2">
      <c r="A433" s="191"/>
      <c r="B433" s="191"/>
      <c r="C433" s="191"/>
      <c r="D433" s="191"/>
      <c r="E433" s="191"/>
      <c r="F433" s="191"/>
      <c r="G433" s="191"/>
      <c r="H433" s="191"/>
      <c r="I433" s="191"/>
      <c r="J433" s="191"/>
      <c r="K433" s="191"/>
      <c r="L433" s="191"/>
      <c r="M433" s="191"/>
      <c r="N433" s="191"/>
      <c r="O433" s="191"/>
      <c r="P433" s="191"/>
      <c r="Q433" s="191"/>
      <c r="R433" s="191"/>
      <c r="S433" s="191"/>
      <c r="T433" s="191"/>
      <c r="U433" s="191"/>
      <c r="V433" s="191"/>
      <c r="W433" s="191"/>
      <c r="X433" s="191"/>
      <c r="Y433" s="191"/>
      <c r="Z433" s="191"/>
      <c r="AA433" s="191"/>
      <c r="AB433" s="191"/>
      <c r="AC433" s="191"/>
      <c r="AD433" s="191"/>
      <c r="AE433" s="191"/>
      <c r="AF433" s="191"/>
      <c r="AG433" s="191"/>
      <c r="AH433" s="191"/>
      <c r="AI433" s="191"/>
      <c r="AJ433" s="191"/>
      <c r="AK433" s="191"/>
      <c r="AL433" s="191"/>
      <c r="AM433" s="191"/>
      <c r="AN433" s="191"/>
      <c r="AO433" s="191"/>
      <c r="AP433" s="191"/>
      <c r="AQ433" s="191"/>
      <c r="AR433" s="191"/>
      <c r="AS433" s="191"/>
      <c r="AT433" s="191"/>
      <c r="AU433" s="191"/>
      <c r="AV433" s="191"/>
      <c r="AW433" s="191"/>
      <c r="AX433" s="191"/>
      <c r="AY433" s="191"/>
      <c r="AZ433" s="191"/>
      <c r="BA433" s="191"/>
      <c r="BB433" s="191"/>
      <c r="BC433" s="191"/>
      <c r="BD433" s="191"/>
      <c r="BE433" s="191"/>
      <c r="BF433" s="191"/>
      <c r="BG433" s="191"/>
      <c r="BH433" s="191"/>
      <c r="BI433" s="191"/>
      <c r="BJ433" s="191"/>
      <c r="BK433" s="191"/>
      <c r="BL433" s="191"/>
    </row>
    <row r="434" spans="1:64" x14ac:dyDescent="0.2">
      <c r="A434" s="191"/>
      <c r="B434" s="191"/>
      <c r="C434" s="191"/>
      <c r="D434" s="191"/>
      <c r="E434" s="191"/>
      <c r="F434" s="191"/>
      <c r="G434" s="191"/>
      <c r="H434" s="191"/>
      <c r="I434" s="191"/>
      <c r="J434" s="191"/>
      <c r="K434" s="191"/>
      <c r="L434" s="191"/>
      <c r="M434" s="191"/>
      <c r="N434" s="191"/>
      <c r="O434" s="191"/>
      <c r="P434" s="191"/>
      <c r="Q434" s="191"/>
      <c r="R434" s="191"/>
      <c r="S434" s="191"/>
      <c r="T434" s="191"/>
      <c r="U434" s="191"/>
      <c r="V434" s="191"/>
      <c r="W434" s="191"/>
      <c r="X434" s="191"/>
      <c r="Y434" s="191"/>
      <c r="Z434" s="191"/>
      <c r="AA434" s="191"/>
      <c r="AB434" s="191"/>
      <c r="AC434" s="191"/>
      <c r="AD434" s="191"/>
      <c r="AE434" s="191"/>
      <c r="AF434" s="191"/>
      <c r="AG434" s="191"/>
      <c r="AH434" s="191"/>
      <c r="AI434" s="191"/>
      <c r="AJ434" s="191"/>
      <c r="AK434" s="191"/>
      <c r="AL434" s="191"/>
      <c r="AM434" s="191"/>
      <c r="AN434" s="191"/>
      <c r="AO434" s="191"/>
      <c r="AP434" s="191"/>
      <c r="AQ434" s="191"/>
      <c r="AR434" s="191"/>
      <c r="AS434" s="191"/>
      <c r="AT434" s="191"/>
      <c r="AU434" s="191"/>
      <c r="AV434" s="191"/>
      <c r="AW434" s="191"/>
      <c r="AX434" s="191"/>
      <c r="AY434" s="191"/>
      <c r="AZ434" s="191"/>
      <c r="BA434" s="191"/>
      <c r="BB434" s="191"/>
      <c r="BC434" s="191"/>
      <c r="BD434" s="191"/>
      <c r="BE434" s="191"/>
      <c r="BF434" s="191"/>
      <c r="BG434" s="191"/>
      <c r="BH434" s="191"/>
      <c r="BI434" s="191"/>
      <c r="BJ434" s="191"/>
      <c r="BK434" s="191"/>
      <c r="BL434" s="191"/>
    </row>
    <row r="435" spans="1:64" x14ac:dyDescent="0.2">
      <c r="A435" s="191"/>
      <c r="B435" s="191"/>
      <c r="C435" s="191"/>
      <c r="D435" s="191"/>
      <c r="E435" s="191"/>
      <c r="F435" s="191"/>
      <c r="G435" s="191"/>
      <c r="H435" s="191"/>
      <c r="I435" s="191"/>
      <c r="J435" s="191"/>
      <c r="K435" s="191"/>
      <c r="L435" s="191"/>
      <c r="M435" s="191"/>
      <c r="N435" s="191"/>
      <c r="O435" s="191"/>
      <c r="P435" s="191"/>
      <c r="Q435" s="191"/>
      <c r="R435" s="191"/>
      <c r="S435" s="191"/>
      <c r="T435" s="191"/>
      <c r="U435" s="191"/>
      <c r="V435" s="191"/>
      <c r="W435" s="191"/>
      <c r="X435" s="191"/>
      <c r="Y435" s="191"/>
      <c r="Z435" s="191"/>
      <c r="AA435" s="191"/>
      <c r="AB435" s="191"/>
      <c r="AC435" s="191"/>
      <c r="AD435" s="191"/>
      <c r="AE435" s="191"/>
      <c r="AF435" s="191"/>
      <c r="AG435" s="191"/>
      <c r="AH435" s="191"/>
      <c r="AI435" s="191"/>
      <c r="AJ435" s="191"/>
      <c r="AK435" s="191"/>
      <c r="AL435" s="191"/>
      <c r="AM435" s="191"/>
      <c r="AN435" s="191"/>
      <c r="AO435" s="191"/>
      <c r="AP435" s="191"/>
      <c r="AQ435" s="191"/>
      <c r="AR435" s="191"/>
      <c r="AS435" s="191"/>
      <c r="AT435" s="191"/>
      <c r="AU435" s="191"/>
      <c r="AV435" s="191"/>
      <c r="AW435" s="191"/>
      <c r="AX435" s="191"/>
      <c r="AY435" s="191"/>
      <c r="AZ435" s="191"/>
      <c r="BA435" s="191"/>
      <c r="BB435" s="191"/>
      <c r="BC435" s="191"/>
      <c r="BD435" s="191"/>
      <c r="BE435" s="191"/>
      <c r="BF435" s="191"/>
      <c r="BG435" s="191"/>
      <c r="BH435" s="191"/>
      <c r="BI435" s="191"/>
      <c r="BJ435" s="191"/>
      <c r="BK435" s="191"/>
      <c r="BL435" s="191"/>
    </row>
    <row r="436" spans="1:64" x14ac:dyDescent="0.2">
      <c r="A436" s="191"/>
      <c r="B436" s="191"/>
      <c r="C436" s="191"/>
      <c r="D436" s="191"/>
      <c r="E436" s="191"/>
      <c r="F436" s="191"/>
      <c r="G436" s="191"/>
      <c r="H436" s="191"/>
      <c r="I436" s="191"/>
      <c r="J436" s="191"/>
      <c r="K436" s="191"/>
      <c r="L436" s="191"/>
      <c r="M436" s="191"/>
      <c r="N436" s="191"/>
      <c r="O436" s="191"/>
      <c r="P436" s="191"/>
      <c r="Q436" s="191"/>
      <c r="R436" s="191"/>
      <c r="S436" s="191"/>
      <c r="T436" s="191"/>
      <c r="U436" s="191"/>
      <c r="V436" s="191"/>
      <c r="W436" s="191"/>
      <c r="X436" s="191"/>
      <c r="Y436" s="191"/>
      <c r="Z436" s="191"/>
      <c r="AA436" s="191"/>
      <c r="AB436" s="191"/>
      <c r="AC436" s="191"/>
      <c r="AD436" s="191"/>
      <c r="AE436" s="191"/>
      <c r="AF436" s="191"/>
      <c r="AG436" s="191"/>
      <c r="AH436" s="191"/>
      <c r="AI436" s="191"/>
      <c r="AJ436" s="191"/>
      <c r="AK436" s="191"/>
      <c r="AL436" s="191"/>
      <c r="AM436" s="191"/>
      <c r="AN436" s="191"/>
      <c r="AO436" s="191"/>
      <c r="AP436" s="191"/>
      <c r="AQ436" s="191"/>
      <c r="AR436" s="191"/>
      <c r="AS436" s="191"/>
      <c r="AT436" s="191"/>
      <c r="AU436" s="191"/>
      <c r="AV436" s="191"/>
      <c r="AW436" s="191"/>
      <c r="AX436" s="191"/>
      <c r="AY436" s="191"/>
      <c r="AZ436" s="191"/>
      <c r="BA436" s="191"/>
      <c r="BB436" s="191"/>
      <c r="BC436" s="191"/>
      <c r="BD436" s="191"/>
      <c r="BE436" s="191"/>
      <c r="BF436" s="191"/>
      <c r="BG436" s="191"/>
      <c r="BH436" s="191"/>
      <c r="BI436" s="191"/>
      <c r="BJ436" s="191"/>
      <c r="BK436" s="191"/>
      <c r="BL436" s="191"/>
    </row>
    <row r="437" spans="1:64" x14ac:dyDescent="0.2">
      <c r="A437" s="191"/>
      <c r="B437" s="191"/>
      <c r="C437" s="191"/>
      <c r="D437" s="191"/>
      <c r="E437" s="191"/>
      <c r="F437" s="191"/>
      <c r="G437" s="191"/>
      <c r="H437" s="191"/>
      <c r="I437" s="191"/>
      <c r="J437" s="191"/>
      <c r="K437" s="191"/>
      <c r="L437" s="191"/>
      <c r="M437" s="191"/>
      <c r="N437" s="191"/>
      <c r="O437" s="191"/>
      <c r="P437" s="191"/>
      <c r="Q437" s="191"/>
      <c r="R437" s="191"/>
      <c r="S437" s="191"/>
      <c r="T437" s="191"/>
      <c r="U437" s="191"/>
      <c r="V437" s="191"/>
      <c r="W437" s="191"/>
      <c r="X437" s="191"/>
      <c r="Y437" s="191"/>
      <c r="Z437" s="191"/>
      <c r="AA437" s="191"/>
      <c r="AB437" s="191"/>
      <c r="AC437" s="191"/>
      <c r="AD437" s="191"/>
      <c r="AE437" s="191"/>
      <c r="AF437" s="191"/>
      <c r="AG437" s="191"/>
      <c r="AH437" s="191"/>
      <c r="AI437" s="191"/>
      <c r="AJ437" s="191"/>
      <c r="AK437" s="191"/>
      <c r="AL437" s="191"/>
      <c r="AM437" s="191"/>
      <c r="AN437" s="191"/>
      <c r="AO437" s="191"/>
      <c r="AP437" s="191"/>
      <c r="AQ437" s="191"/>
      <c r="AR437" s="191"/>
      <c r="AS437" s="191"/>
      <c r="AT437" s="191"/>
      <c r="AU437" s="191"/>
      <c r="AV437" s="191"/>
      <c r="AW437" s="191"/>
      <c r="AX437" s="191"/>
      <c r="AY437" s="191"/>
      <c r="AZ437" s="191"/>
      <c r="BA437" s="191"/>
      <c r="BB437" s="191"/>
      <c r="BC437" s="191"/>
      <c r="BD437" s="191"/>
      <c r="BE437" s="191"/>
      <c r="BF437" s="191"/>
      <c r="BG437" s="191"/>
      <c r="BH437" s="191"/>
      <c r="BI437" s="191"/>
      <c r="BJ437" s="191"/>
      <c r="BK437" s="191"/>
      <c r="BL437" s="191"/>
    </row>
    <row r="438" spans="1:64" x14ac:dyDescent="0.2">
      <c r="A438" s="191"/>
      <c r="B438" s="191"/>
      <c r="C438" s="191"/>
      <c r="D438" s="191"/>
      <c r="E438" s="191"/>
      <c r="F438" s="191"/>
      <c r="G438" s="191"/>
      <c r="H438" s="191"/>
      <c r="I438" s="191"/>
      <c r="J438" s="191"/>
      <c r="K438" s="191"/>
      <c r="L438" s="191"/>
      <c r="M438" s="191"/>
      <c r="N438" s="191"/>
      <c r="O438" s="191"/>
      <c r="P438" s="191"/>
      <c r="Q438" s="191"/>
      <c r="R438" s="191"/>
      <c r="S438" s="191"/>
      <c r="T438" s="191"/>
      <c r="U438" s="191"/>
      <c r="V438" s="191"/>
      <c r="W438" s="191"/>
      <c r="X438" s="191"/>
      <c r="Y438" s="191"/>
      <c r="Z438" s="191"/>
      <c r="AA438" s="191"/>
      <c r="AB438" s="191"/>
      <c r="AC438" s="191"/>
      <c r="AD438" s="191"/>
      <c r="AE438" s="191"/>
      <c r="AF438" s="191"/>
      <c r="AG438" s="191"/>
      <c r="AH438" s="191"/>
      <c r="AI438" s="191"/>
      <c r="AJ438" s="191"/>
      <c r="AK438" s="191"/>
      <c r="AL438" s="191"/>
      <c r="AM438" s="191"/>
      <c r="AN438" s="191"/>
      <c r="AO438" s="191"/>
      <c r="AP438" s="191"/>
      <c r="AQ438" s="191"/>
      <c r="AR438" s="191"/>
      <c r="AS438" s="191"/>
      <c r="AT438" s="191"/>
      <c r="AU438" s="191"/>
      <c r="AV438" s="191"/>
      <c r="AW438" s="191"/>
      <c r="AX438" s="191"/>
      <c r="AY438" s="191"/>
      <c r="AZ438" s="191"/>
      <c r="BA438" s="191"/>
      <c r="BB438" s="191"/>
      <c r="BC438" s="191"/>
      <c r="BD438" s="191"/>
      <c r="BE438" s="191"/>
      <c r="BF438" s="191"/>
      <c r="BG438" s="191"/>
      <c r="BH438" s="191"/>
      <c r="BI438" s="191"/>
      <c r="BJ438" s="191"/>
      <c r="BK438" s="191"/>
      <c r="BL438" s="191"/>
    </row>
    <row r="439" spans="1:64" x14ac:dyDescent="0.2">
      <c r="A439" s="191"/>
      <c r="B439" s="191"/>
      <c r="C439" s="191"/>
      <c r="D439" s="191"/>
      <c r="E439" s="191"/>
      <c r="F439" s="191"/>
      <c r="G439" s="191"/>
      <c r="H439" s="191"/>
      <c r="I439" s="191"/>
      <c r="J439" s="191"/>
      <c r="K439" s="191"/>
      <c r="L439" s="191"/>
      <c r="M439" s="191"/>
      <c r="N439" s="191"/>
      <c r="O439" s="191"/>
      <c r="P439" s="191"/>
      <c r="Q439" s="191"/>
      <c r="R439" s="191"/>
      <c r="S439" s="191"/>
      <c r="T439" s="191"/>
      <c r="U439" s="191"/>
      <c r="V439" s="191"/>
      <c r="W439" s="191"/>
      <c r="X439" s="191"/>
      <c r="Y439" s="191"/>
      <c r="Z439" s="191"/>
      <c r="AA439" s="191"/>
      <c r="AB439" s="191"/>
      <c r="AC439" s="191"/>
      <c r="AD439" s="191"/>
      <c r="AE439" s="191"/>
      <c r="AF439" s="191"/>
      <c r="AG439" s="191"/>
      <c r="AH439" s="191"/>
      <c r="AI439" s="191"/>
      <c r="AJ439" s="191"/>
      <c r="AK439" s="191"/>
      <c r="AL439" s="191"/>
      <c r="AM439" s="191"/>
      <c r="AN439" s="191"/>
      <c r="AO439" s="191"/>
      <c r="AP439" s="191"/>
      <c r="AQ439" s="191"/>
      <c r="AR439" s="191"/>
      <c r="AS439" s="191"/>
      <c r="AT439" s="191"/>
      <c r="AU439" s="191"/>
      <c r="AV439" s="191"/>
      <c r="AW439" s="191"/>
      <c r="AX439" s="191"/>
      <c r="AY439" s="191"/>
      <c r="AZ439" s="191"/>
      <c r="BA439" s="191"/>
      <c r="BB439" s="191"/>
      <c r="BC439" s="191"/>
      <c r="BD439" s="191"/>
      <c r="BE439" s="191"/>
      <c r="BF439" s="191"/>
      <c r="BG439" s="191"/>
      <c r="BH439" s="191"/>
      <c r="BI439" s="191"/>
      <c r="BJ439" s="191"/>
      <c r="BK439" s="191"/>
      <c r="BL439" s="191"/>
    </row>
    <row r="440" spans="1:64" x14ac:dyDescent="0.2">
      <c r="A440" s="191"/>
      <c r="B440" s="191"/>
      <c r="C440" s="191"/>
      <c r="D440" s="191"/>
      <c r="E440" s="191"/>
      <c r="F440" s="191"/>
      <c r="G440" s="191"/>
      <c r="H440" s="191"/>
      <c r="I440" s="191"/>
      <c r="J440" s="191"/>
      <c r="K440" s="191"/>
      <c r="L440" s="191"/>
      <c r="M440" s="191"/>
      <c r="N440" s="191"/>
      <c r="O440" s="191"/>
      <c r="P440" s="191"/>
      <c r="Q440" s="191"/>
      <c r="R440" s="191"/>
      <c r="S440" s="191"/>
      <c r="T440" s="191"/>
      <c r="U440" s="191"/>
      <c r="V440" s="191"/>
      <c r="W440" s="191"/>
      <c r="X440" s="191"/>
      <c r="Y440" s="191"/>
      <c r="Z440" s="191"/>
      <c r="AA440" s="191"/>
      <c r="AB440" s="191"/>
      <c r="AC440" s="191"/>
      <c r="AD440" s="191"/>
      <c r="AE440" s="191"/>
      <c r="AF440" s="191"/>
      <c r="AG440" s="191"/>
      <c r="AH440" s="191"/>
      <c r="AI440" s="191"/>
      <c r="AJ440" s="191"/>
      <c r="AK440" s="191"/>
      <c r="AL440" s="191"/>
      <c r="AM440" s="191"/>
      <c r="AN440" s="191"/>
      <c r="AO440" s="191"/>
      <c r="AP440" s="191"/>
      <c r="AQ440" s="191"/>
      <c r="AR440" s="191"/>
      <c r="AS440" s="191"/>
      <c r="AT440" s="191"/>
      <c r="AU440" s="191"/>
      <c r="AV440" s="191"/>
      <c r="AW440" s="191"/>
      <c r="AX440" s="191"/>
      <c r="AY440" s="191"/>
      <c r="AZ440" s="191"/>
      <c r="BA440" s="191"/>
      <c r="BB440" s="191"/>
      <c r="BC440" s="191"/>
      <c r="BD440" s="191"/>
      <c r="BE440" s="191"/>
      <c r="BF440" s="191"/>
      <c r="BG440" s="191"/>
      <c r="BH440" s="191"/>
      <c r="BI440" s="191"/>
      <c r="BJ440" s="191"/>
      <c r="BK440" s="191"/>
      <c r="BL440" s="191"/>
    </row>
    <row r="441" spans="1:64" x14ac:dyDescent="0.2">
      <c r="A441" s="191"/>
      <c r="B441" s="191"/>
      <c r="C441" s="191"/>
      <c r="D441" s="191"/>
      <c r="E441" s="191"/>
      <c r="F441" s="191"/>
      <c r="G441" s="191"/>
      <c r="H441" s="191"/>
      <c r="I441" s="191"/>
      <c r="J441" s="191"/>
      <c r="K441" s="191"/>
      <c r="L441" s="191"/>
      <c r="M441" s="191"/>
      <c r="N441" s="191"/>
      <c r="O441" s="191"/>
      <c r="P441" s="191"/>
      <c r="Q441" s="191"/>
      <c r="R441" s="191"/>
      <c r="S441" s="191"/>
      <c r="T441" s="191"/>
      <c r="U441" s="191"/>
      <c r="V441" s="191"/>
      <c r="W441" s="191"/>
      <c r="X441" s="191"/>
      <c r="Y441" s="191"/>
      <c r="Z441" s="191"/>
      <c r="AA441" s="191"/>
      <c r="AB441" s="191"/>
      <c r="AC441" s="191"/>
      <c r="AD441" s="191"/>
      <c r="AE441" s="191"/>
      <c r="AF441" s="191"/>
      <c r="AG441" s="191"/>
      <c r="AH441" s="191"/>
      <c r="AI441" s="191"/>
      <c r="AJ441" s="191"/>
      <c r="AK441" s="191"/>
      <c r="AL441" s="191"/>
      <c r="AM441" s="191"/>
      <c r="AN441" s="191"/>
      <c r="AO441" s="191"/>
      <c r="AP441" s="191"/>
      <c r="AQ441" s="191"/>
      <c r="AR441" s="191"/>
      <c r="AS441" s="191"/>
      <c r="AT441" s="191"/>
      <c r="AU441" s="191"/>
      <c r="AV441" s="191"/>
      <c r="AW441" s="191"/>
      <c r="AX441" s="191"/>
      <c r="AY441" s="191"/>
      <c r="AZ441" s="191"/>
      <c r="BA441" s="191"/>
      <c r="BB441" s="191"/>
      <c r="BC441" s="191"/>
      <c r="BD441" s="191"/>
      <c r="BE441" s="191"/>
      <c r="BF441" s="191"/>
      <c r="BG441" s="191"/>
      <c r="BH441" s="191"/>
      <c r="BI441" s="191"/>
      <c r="BJ441" s="191"/>
      <c r="BK441" s="191"/>
      <c r="BL441" s="191"/>
    </row>
    <row r="442" spans="1:64" x14ac:dyDescent="0.2">
      <c r="A442" s="191"/>
      <c r="B442" s="191"/>
      <c r="C442" s="191"/>
      <c r="D442" s="191"/>
      <c r="E442" s="191"/>
      <c r="F442" s="191"/>
      <c r="G442" s="191"/>
      <c r="H442" s="191"/>
      <c r="I442" s="191"/>
      <c r="J442" s="191"/>
      <c r="K442" s="191"/>
      <c r="L442" s="191"/>
      <c r="M442" s="191"/>
      <c r="N442" s="191"/>
      <c r="O442" s="191"/>
      <c r="P442" s="191"/>
      <c r="Q442" s="191"/>
      <c r="R442" s="191"/>
      <c r="S442" s="191"/>
      <c r="T442" s="191"/>
      <c r="U442" s="191"/>
      <c r="V442" s="191"/>
      <c r="W442" s="191"/>
      <c r="X442" s="191"/>
      <c r="Y442" s="191"/>
      <c r="Z442" s="191"/>
      <c r="AA442" s="191"/>
      <c r="AB442" s="191"/>
      <c r="AC442" s="191"/>
      <c r="AD442" s="191"/>
      <c r="AE442" s="191"/>
      <c r="AF442" s="191"/>
      <c r="AG442" s="191"/>
      <c r="AH442" s="191"/>
      <c r="AI442" s="191"/>
      <c r="AJ442" s="191"/>
      <c r="AK442" s="191"/>
      <c r="AL442" s="191"/>
      <c r="AM442" s="191"/>
      <c r="AN442" s="191"/>
      <c r="AO442" s="191"/>
      <c r="AP442" s="191"/>
      <c r="AQ442" s="191"/>
      <c r="AR442" s="191"/>
      <c r="AS442" s="191"/>
      <c r="AT442" s="191"/>
      <c r="AU442" s="191"/>
      <c r="AV442" s="191"/>
      <c r="AW442" s="191"/>
      <c r="AX442" s="191"/>
      <c r="AY442" s="191"/>
      <c r="AZ442" s="191"/>
      <c r="BA442" s="191"/>
      <c r="BB442" s="191"/>
      <c r="BC442" s="191"/>
      <c r="BD442" s="191"/>
      <c r="BE442" s="191"/>
      <c r="BF442" s="191"/>
      <c r="BG442" s="191"/>
      <c r="BH442" s="191"/>
      <c r="BI442" s="191"/>
      <c r="BJ442" s="191"/>
      <c r="BK442" s="191"/>
      <c r="BL442" s="191"/>
    </row>
    <row r="443" spans="1:64" x14ac:dyDescent="0.2">
      <c r="A443" s="191"/>
      <c r="B443" s="191"/>
      <c r="C443" s="191"/>
      <c r="D443" s="191"/>
      <c r="E443" s="191"/>
      <c r="F443" s="191"/>
      <c r="G443" s="191"/>
      <c r="H443" s="191"/>
      <c r="I443" s="191"/>
      <c r="J443" s="191"/>
      <c r="K443" s="191"/>
      <c r="L443" s="191"/>
      <c r="M443" s="191"/>
      <c r="N443" s="191"/>
      <c r="O443" s="191"/>
      <c r="P443" s="191"/>
      <c r="Q443" s="191"/>
      <c r="R443" s="191"/>
      <c r="S443" s="191"/>
      <c r="T443" s="191"/>
      <c r="U443" s="191"/>
      <c r="V443" s="191"/>
      <c r="W443" s="191"/>
      <c r="X443" s="191"/>
      <c r="Y443" s="191"/>
      <c r="Z443" s="191"/>
      <c r="AA443" s="191"/>
      <c r="AB443" s="191"/>
      <c r="AC443" s="191"/>
      <c r="AD443" s="191"/>
      <c r="AE443" s="191"/>
      <c r="AF443" s="191"/>
      <c r="AG443" s="191"/>
      <c r="AH443" s="191"/>
      <c r="AI443" s="191"/>
      <c r="AJ443" s="191"/>
      <c r="AK443" s="191"/>
      <c r="AL443" s="191"/>
      <c r="AM443" s="191"/>
      <c r="AN443" s="191"/>
      <c r="AO443" s="191"/>
      <c r="AP443" s="191"/>
      <c r="AQ443" s="191"/>
      <c r="AR443" s="191"/>
      <c r="AS443" s="191"/>
      <c r="AT443" s="191"/>
      <c r="AU443" s="191"/>
      <c r="AV443" s="191"/>
      <c r="AW443" s="191"/>
      <c r="AX443" s="191"/>
      <c r="AY443" s="191"/>
      <c r="AZ443" s="191"/>
      <c r="BA443" s="191"/>
      <c r="BB443" s="191"/>
      <c r="BC443" s="191"/>
      <c r="BD443" s="191"/>
      <c r="BE443" s="191"/>
      <c r="BF443" s="191"/>
      <c r="BG443" s="191"/>
      <c r="BH443" s="191"/>
      <c r="BI443" s="191"/>
      <c r="BJ443" s="191"/>
      <c r="BK443" s="191"/>
      <c r="BL443" s="191"/>
    </row>
    <row r="444" spans="1:64" x14ac:dyDescent="0.2">
      <c r="A444" s="191"/>
      <c r="B444" s="191"/>
      <c r="C444" s="191"/>
      <c r="D444" s="191"/>
      <c r="E444" s="191"/>
      <c r="F444" s="191"/>
      <c r="G444" s="191"/>
      <c r="H444" s="191"/>
      <c r="I444" s="191"/>
      <c r="J444" s="191"/>
      <c r="K444" s="191"/>
      <c r="L444" s="191"/>
      <c r="M444" s="191"/>
      <c r="N444" s="191"/>
      <c r="O444" s="191"/>
      <c r="P444" s="191"/>
      <c r="Q444" s="191"/>
      <c r="R444" s="191"/>
      <c r="S444" s="191"/>
      <c r="T444" s="191"/>
      <c r="U444" s="191"/>
      <c r="V444" s="191"/>
      <c r="W444" s="191"/>
      <c r="X444" s="191"/>
      <c r="Y444" s="191"/>
      <c r="Z444" s="191"/>
      <c r="AA444" s="191"/>
      <c r="AB444" s="191"/>
      <c r="AC444" s="191"/>
      <c r="AD444" s="191"/>
      <c r="AE444" s="191"/>
      <c r="AF444" s="191"/>
      <c r="AG444" s="191"/>
      <c r="AH444" s="191"/>
      <c r="AI444" s="191"/>
      <c r="AJ444" s="191"/>
      <c r="AK444" s="191"/>
      <c r="AL444" s="191"/>
      <c r="AM444" s="191"/>
      <c r="AN444" s="191"/>
      <c r="AO444" s="191"/>
      <c r="AP444" s="191"/>
      <c r="AQ444" s="191"/>
      <c r="AR444" s="191"/>
      <c r="AS444" s="191"/>
      <c r="AT444" s="191"/>
      <c r="AU444" s="191"/>
      <c r="AV444" s="191"/>
      <c r="AW444" s="191"/>
      <c r="AX444" s="191"/>
      <c r="AY444" s="191"/>
      <c r="AZ444" s="191"/>
      <c r="BA444" s="191"/>
      <c r="BB444" s="191"/>
      <c r="BC444" s="191"/>
      <c r="BD444" s="191"/>
      <c r="BE444" s="191"/>
      <c r="BF444" s="191"/>
      <c r="BG444" s="191"/>
      <c r="BH444" s="191"/>
      <c r="BI444" s="191"/>
      <c r="BJ444" s="191"/>
      <c r="BK444" s="191"/>
      <c r="BL444" s="191"/>
    </row>
    <row r="445" spans="1:64" x14ac:dyDescent="0.2">
      <c r="A445" s="191"/>
      <c r="B445" s="191"/>
      <c r="C445" s="191"/>
      <c r="D445" s="191"/>
      <c r="E445" s="191"/>
      <c r="F445" s="191"/>
      <c r="G445" s="191"/>
      <c r="H445" s="191"/>
      <c r="I445" s="191"/>
      <c r="J445" s="191"/>
      <c r="K445" s="191"/>
      <c r="L445" s="191"/>
      <c r="M445" s="191"/>
      <c r="N445" s="191"/>
      <c r="O445" s="191"/>
      <c r="P445" s="191"/>
      <c r="Q445" s="191"/>
      <c r="R445" s="191"/>
      <c r="S445" s="191"/>
      <c r="T445" s="191"/>
      <c r="U445" s="191"/>
      <c r="V445" s="191"/>
      <c r="W445" s="191"/>
      <c r="X445" s="191"/>
      <c r="Y445" s="191"/>
      <c r="Z445" s="191"/>
      <c r="AA445" s="191"/>
      <c r="AB445" s="191"/>
      <c r="AC445" s="191"/>
      <c r="AD445" s="191"/>
      <c r="AE445" s="191"/>
      <c r="AF445" s="191"/>
      <c r="AG445" s="191"/>
      <c r="AH445" s="191"/>
      <c r="AI445" s="191"/>
      <c r="AJ445" s="191"/>
      <c r="AK445" s="191"/>
      <c r="AL445" s="191"/>
      <c r="AM445" s="191"/>
      <c r="AN445" s="191"/>
      <c r="AO445" s="191"/>
      <c r="AP445" s="191"/>
      <c r="AQ445" s="191"/>
      <c r="AR445" s="191"/>
      <c r="AS445" s="191"/>
      <c r="AT445" s="191"/>
      <c r="AU445" s="191"/>
      <c r="AV445" s="191"/>
      <c r="AW445" s="191"/>
      <c r="AX445" s="191"/>
      <c r="AY445" s="191"/>
      <c r="AZ445" s="191"/>
      <c r="BA445" s="191"/>
      <c r="BB445" s="191"/>
      <c r="BC445" s="191"/>
      <c r="BD445" s="191"/>
      <c r="BE445" s="191"/>
      <c r="BF445" s="191"/>
      <c r="BG445" s="191"/>
      <c r="BH445" s="191"/>
      <c r="BI445" s="191"/>
      <c r="BJ445" s="191"/>
      <c r="BK445" s="191"/>
      <c r="BL445" s="191"/>
    </row>
    <row r="446" spans="1:64" x14ac:dyDescent="0.2">
      <c r="A446" s="191"/>
      <c r="B446" s="191"/>
      <c r="C446" s="191"/>
      <c r="D446" s="191"/>
      <c r="E446" s="191"/>
      <c r="F446" s="191"/>
      <c r="G446" s="191"/>
      <c r="H446" s="191"/>
      <c r="I446" s="191"/>
      <c r="J446" s="191"/>
      <c r="K446" s="191"/>
      <c r="L446" s="191"/>
      <c r="M446" s="191"/>
      <c r="N446" s="191"/>
      <c r="O446" s="191"/>
      <c r="P446" s="191"/>
      <c r="Q446" s="191"/>
      <c r="R446" s="191"/>
      <c r="S446" s="191"/>
      <c r="T446" s="191"/>
      <c r="U446" s="191"/>
      <c r="V446" s="191"/>
      <c r="W446" s="191"/>
      <c r="X446" s="191"/>
      <c r="Y446" s="191"/>
      <c r="Z446" s="191"/>
      <c r="AA446" s="191"/>
      <c r="AB446" s="191"/>
      <c r="AC446" s="191"/>
      <c r="AD446" s="191"/>
      <c r="AE446" s="191"/>
      <c r="AF446" s="191"/>
      <c r="AG446" s="191"/>
      <c r="AH446" s="191"/>
      <c r="AI446" s="191"/>
      <c r="AJ446" s="191"/>
      <c r="AK446" s="191"/>
      <c r="AL446" s="191"/>
      <c r="AM446" s="191"/>
      <c r="AN446" s="191"/>
      <c r="AO446" s="191"/>
      <c r="AP446" s="191"/>
      <c r="AQ446" s="191"/>
      <c r="AR446" s="191"/>
      <c r="AS446" s="191"/>
      <c r="AT446" s="191"/>
      <c r="AU446" s="191"/>
      <c r="AV446" s="191"/>
      <c r="AW446" s="191"/>
      <c r="AX446" s="191"/>
      <c r="AY446" s="191"/>
      <c r="AZ446" s="191"/>
      <c r="BA446" s="191"/>
      <c r="BB446" s="191"/>
      <c r="BC446" s="191"/>
      <c r="BD446" s="191"/>
      <c r="BE446" s="191"/>
      <c r="BF446" s="191"/>
      <c r="BG446" s="191"/>
      <c r="BH446" s="191"/>
      <c r="BI446" s="191"/>
      <c r="BJ446" s="191"/>
      <c r="BK446" s="191"/>
      <c r="BL446" s="191"/>
    </row>
    <row r="447" spans="1:64" x14ac:dyDescent="0.2">
      <c r="A447" s="191"/>
      <c r="B447" s="191"/>
      <c r="C447" s="191"/>
      <c r="D447" s="191"/>
      <c r="E447" s="191"/>
      <c r="F447" s="191"/>
      <c r="G447" s="191"/>
      <c r="H447" s="191"/>
      <c r="I447" s="191"/>
      <c r="J447" s="191"/>
      <c r="K447" s="191"/>
      <c r="L447" s="191"/>
      <c r="M447" s="191"/>
      <c r="N447" s="191"/>
      <c r="O447" s="191"/>
      <c r="P447" s="191"/>
      <c r="Q447" s="191"/>
      <c r="R447" s="191"/>
      <c r="S447" s="191"/>
      <c r="T447" s="191"/>
      <c r="U447" s="191"/>
      <c r="V447" s="191"/>
      <c r="W447" s="191"/>
      <c r="X447" s="191"/>
      <c r="Y447" s="191"/>
      <c r="Z447" s="191"/>
      <c r="AA447" s="191"/>
      <c r="AB447" s="191"/>
      <c r="AC447" s="191"/>
      <c r="AD447" s="191"/>
      <c r="AE447" s="191"/>
      <c r="AF447" s="191"/>
      <c r="AG447" s="191"/>
      <c r="AH447" s="191"/>
      <c r="AI447" s="191"/>
      <c r="AJ447" s="191"/>
      <c r="AK447" s="191"/>
      <c r="AL447" s="191"/>
      <c r="AM447" s="191"/>
      <c r="AN447" s="191"/>
      <c r="AO447" s="191"/>
      <c r="AP447" s="191"/>
      <c r="AQ447" s="191"/>
      <c r="AR447" s="191"/>
      <c r="AS447" s="191"/>
      <c r="AT447" s="191"/>
      <c r="AU447" s="191"/>
      <c r="AV447" s="191"/>
      <c r="AW447" s="191"/>
      <c r="AX447" s="191"/>
      <c r="AY447" s="191"/>
      <c r="AZ447" s="191"/>
      <c r="BA447" s="191"/>
      <c r="BB447" s="191"/>
      <c r="BC447" s="191"/>
      <c r="BD447" s="191"/>
      <c r="BE447" s="191"/>
      <c r="BF447" s="191"/>
      <c r="BG447" s="191"/>
      <c r="BH447" s="191"/>
      <c r="BI447" s="191"/>
      <c r="BJ447" s="191"/>
      <c r="BK447" s="191"/>
      <c r="BL447" s="191"/>
    </row>
    <row r="448" spans="1:64" x14ac:dyDescent="0.2">
      <c r="A448" s="191"/>
      <c r="B448" s="191"/>
      <c r="C448" s="191"/>
      <c r="D448" s="191"/>
      <c r="E448" s="191"/>
      <c r="F448" s="191"/>
      <c r="G448" s="191"/>
      <c r="H448" s="191"/>
      <c r="I448" s="191"/>
      <c r="J448" s="191"/>
      <c r="K448" s="191"/>
      <c r="L448" s="191"/>
      <c r="M448" s="191"/>
      <c r="N448" s="191"/>
      <c r="O448" s="191"/>
      <c r="P448" s="191"/>
      <c r="Q448" s="191"/>
      <c r="R448" s="191"/>
      <c r="S448" s="191"/>
      <c r="T448" s="191"/>
      <c r="U448" s="191"/>
      <c r="V448" s="191"/>
      <c r="W448" s="191"/>
      <c r="X448" s="191"/>
      <c r="Y448" s="191"/>
      <c r="Z448" s="191"/>
      <c r="AA448" s="191"/>
      <c r="AB448" s="191"/>
      <c r="AC448" s="191"/>
      <c r="AD448" s="191"/>
      <c r="AE448" s="191"/>
      <c r="AF448" s="191"/>
      <c r="AG448" s="191"/>
      <c r="AH448" s="191"/>
      <c r="AI448" s="191"/>
      <c r="AJ448" s="191"/>
      <c r="AK448" s="191"/>
      <c r="AL448" s="191"/>
      <c r="AM448" s="191"/>
      <c r="AN448" s="191"/>
      <c r="AO448" s="191"/>
      <c r="AP448" s="191"/>
      <c r="AQ448" s="191"/>
      <c r="AR448" s="191"/>
      <c r="AS448" s="191"/>
      <c r="AT448" s="191"/>
      <c r="AU448" s="191"/>
      <c r="AV448" s="191"/>
      <c r="AW448" s="191"/>
      <c r="AX448" s="191"/>
      <c r="AY448" s="191"/>
      <c r="AZ448" s="191"/>
      <c r="BA448" s="191"/>
      <c r="BB448" s="191"/>
      <c r="BC448" s="191"/>
      <c r="BD448" s="191"/>
      <c r="BE448" s="191"/>
      <c r="BF448" s="191"/>
      <c r="BG448" s="191"/>
      <c r="BH448" s="191"/>
      <c r="BI448" s="191"/>
      <c r="BJ448" s="191"/>
      <c r="BK448" s="191"/>
      <c r="BL448" s="191"/>
    </row>
    <row r="449" spans="1:64" x14ac:dyDescent="0.2">
      <c r="A449" s="191"/>
      <c r="B449" s="191"/>
      <c r="C449" s="191"/>
      <c r="D449" s="191"/>
      <c r="E449" s="191"/>
      <c r="F449" s="191"/>
      <c r="G449" s="191"/>
      <c r="H449" s="191"/>
      <c r="I449" s="191"/>
      <c r="J449" s="191"/>
      <c r="K449" s="191"/>
      <c r="L449" s="191"/>
      <c r="M449" s="191"/>
      <c r="N449" s="191"/>
      <c r="O449" s="191"/>
      <c r="P449" s="191"/>
      <c r="Q449" s="191"/>
      <c r="R449" s="191"/>
      <c r="S449" s="191"/>
      <c r="T449" s="191"/>
      <c r="U449" s="191"/>
      <c r="V449" s="191"/>
      <c r="W449" s="191"/>
      <c r="X449" s="191"/>
      <c r="Y449" s="191"/>
      <c r="Z449" s="191"/>
      <c r="AA449" s="191"/>
      <c r="AB449" s="191"/>
      <c r="AC449" s="191"/>
      <c r="AD449" s="191"/>
      <c r="AE449" s="191"/>
      <c r="AF449" s="191"/>
      <c r="AG449" s="191"/>
      <c r="AH449" s="191"/>
      <c r="AI449" s="191"/>
      <c r="AJ449" s="191"/>
      <c r="AK449" s="191"/>
      <c r="AL449" s="191"/>
      <c r="AM449" s="191"/>
      <c r="AN449" s="191"/>
      <c r="AO449" s="191"/>
      <c r="AP449" s="191"/>
      <c r="AQ449" s="191"/>
      <c r="AR449" s="191"/>
      <c r="AS449" s="191"/>
      <c r="AT449" s="191"/>
      <c r="AU449" s="191"/>
      <c r="AV449" s="191"/>
      <c r="AW449" s="191"/>
      <c r="AX449" s="191"/>
      <c r="AY449" s="191"/>
      <c r="AZ449" s="191"/>
      <c r="BA449" s="191"/>
      <c r="BB449" s="191"/>
      <c r="BC449" s="191"/>
      <c r="BD449" s="191"/>
      <c r="BE449" s="191"/>
      <c r="BF449" s="191"/>
      <c r="BG449" s="191"/>
      <c r="BH449" s="191"/>
      <c r="BI449" s="191"/>
      <c r="BJ449" s="191"/>
      <c r="BK449" s="191"/>
      <c r="BL449" s="191"/>
    </row>
    <row r="450" spans="1:64" x14ac:dyDescent="0.2">
      <c r="A450" s="191"/>
      <c r="B450" s="191"/>
      <c r="C450" s="191"/>
      <c r="D450" s="191"/>
      <c r="E450" s="191"/>
      <c r="F450" s="191"/>
      <c r="G450" s="191"/>
      <c r="H450" s="191"/>
      <c r="I450" s="191"/>
      <c r="J450" s="191"/>
      <c r="K450" s="191"/>
      <c r="L450" s="191"/>
      <c r="M450" s="191"/>
      <c r="N450" s="191"/>
      <c r="O450" s="191"/>
      <c r="P450" s="191"/>
      <c r="Q450" s="191"/>
      <c r="R450" s="191"/>
      <c r="S450" s="191"/>
      <c r="T450" s="191"/>
      <c r="U450" s="191"/>
      <c r="V450" s="191"/>
      <c r="W450" s="191"/>
      <c r="X450" s="191"/>
      <c r="Y450" s="191"/>
      <c r="Z450" s="191"/>
      <c r="AA450" s="191"/>
      <c r="AB450" s="191"/>
      <c r="AC450" s="191"/>
      <c r="AD450" s="191"/>
      <c r="AE450" s="191"/>
      <c r="AF450" s="191"/>
      <c r="AG450" s="191"/>
      <c r="AH450" s="191"/>
      <c r="AI450" s="191"/>
      <c r="AJ450" s="191"/>
      <c r="AK450" s="191"/>
      <c r="AL450" s="191"/>
      <c r="AM450" s="191"/>
      <c r="AN450" s="191"/>
      <c r="AO450" s="191"/>
      <c r="AP450" s="191"/>
      <c r="AQ450" s="191"/>
      <c r="AR450" s="191"/>
      <c r="AS450" s="191"/>
      <c r="AT450" s="191"/>
      <c r="AU450" s="191"/>
      <c r="AV450" s="191"/>
      <c r="AW450" s="191"/>
      <c r="AX450" s="191"/>
      <c r="AY450" s="191"/>
      <c r="AZ450" s="191"/>
      <c r="BA450" s="191"/>
      <c r="BB450" s="191"/>
      <c r="BC450" s="191"/>
      <c r="BD450" s="191"/>
      <c r="BE450" s="191"/>
      <c r="BF450" s="191"/>
      <c r="BG450" s="191"/>
      <c r="BH450" s="191"/>
      <c r="BI450" s="191"/>
      <c r="BJ450" s="191"/>
      <c r="BK450" s="191"/>
      <c r="BL450" s="191"/>
    </row>
    <row r="451" spans="1:64" x14ac:dyDescent="0.2">
      <c r="A451" s="191"/>
      <c r="B451" s="191"/>
      <c r="C451" s="191"/>
      <c r="D451" s="191"/>
      <c r="E451" s="191"/>
      <c r="F451" s="191"/>
      <c r="G451" s="191"/>
      <c r="H451" s="191"/>
      <c r="I451" s="191"/>
      <c r="J451" s="191"/>
      <c r="K451" s="191"/>
      <c r="L451" s="191"/>
      <c r="M451" s="191"/>
      <c r="N451" s="191"/>
      <c r="O451" s="191"/>
      <c r="P451" s="191"/>
      <c r="Q451" s="191"/>
      <c r="R451" s="191"/>
      <c r="S451" s="191"/>
      <c r="T451" s="191"/>
      <c r="U451" s="191"/>
      <c r="V451" s="191"/>
      <c r="W451" s="191"/>
      <c r="X451" s="191"/>
      <c r="Y451" s="191"/>
      <c r="Z451" s="191"/>
      <c r="AA451" s="191"/>
      <c r="AB451" s="191"/>
      <c r="AC451" s="191"/>
      <c r="AD451" s="191"/>
      <c r="AE451" s="191"/>
      <c r="AF451" s="191"/>
      <c r="AG451" s="191"/>
      <c r="AH451" s="191"/>
      <c r="AI451" s="191"/>
      <c r="AJ451" s="191"/>
      <c r="AK451" s="191"/>
      <c r="AL451" s="191"/>
      <c r="AM451" s="191"/>
      <c r="AN451" s="191"/>
      <c r="AO451" s="191"/>
      <c r="AP451" s="191"/>
      <c r="AQ451" s="191"/>
      <c r="AR451" s="191"/>
      <c r="AS451" s="191"/>
      <c r="AT451" s="191"/>
      <c r="AU451" s="191"/>
      <c r="AV451" s="191"/>
      <c r="AW451" s="191"/>
      <c r="AX451" s="191"/>
      <c r="AY451" s="191"/>
      <c r="AZ451" s="191"/>
      <c r="BA451" s="191"/>
      <c r="BB451" s="191"/>
      <c r="BC451" s="191"/>
      <c r="BD451" s="191"/>
      <c r="BE451" s="191"/>
      <c r="BF451" s="191"/>
      <c r="BG451" s="191"/>
      <c r="BH451" s="191"/>
      <c r="BI451" s="191"/>
      <c r="BJ451" s="191"/>
      <c r="BK451" s="191"/>
      <c r="BL451" s="191"/>
    </row>
    <row r="452" spans="1:64" x14ac:dyDescent="0.2">
      <c r="A452" s="191"/>
      <c r="B452" s="191"/>
      <c r="C452" s="191"/>
      <c r="D452" s="191"/>
      <c r="E452" s="191"/>
      <c r="F452" s="191"/>
      <c r="G452" s="191"/>
      <c r="H452" s="191"/>
      <c r="I452" s="191"/>
      <c r="J452" s="191"/>
      <c r="K452" s="191"/>
      <c r="L452" s="191"/>
      <c r="M452" s="191"/>
      <c r="N452" s="191"/>
      <c r="O452" s="191"/>
      <c r="P452" s="191"/>
      <c r="Q452" s="191"/>
      <c r="R452" s="191"/>
      <c r="S452" s="191"/>
      <c r="T452" s="191"/>
      <c r="U452" s="191"/>
      <c r="V452" s="191"/>
      <c r="W452" s="191"/>
      <c r="X452" s="191"/>
      <c r="Y452" s="191"/>
      <c r="Z452" s="191"/>
      <c r="AA452" s="191"/>
      <c r="AB452" s="191"/>
      <c r="AC452" s="191"/>
      <c r="AD452" s="191"/>
      <c r="AE452" s="191"/>
      <c r="AF452" s="191"/>
      <c r="AG452" s="191"/>
      <c r="AH452" s="191"/>
      <c r="AI452" s="191"/>
      <c r="AJ452" s="191"/>
      <c r="AK452" s="191"/>
      <c r="AL452" s="191"/>
      <c r="AM452" s="191"/>
      <c r="AN452" s="191"/>
      <c r="AO452" s="191"/>
      <c r="AP452" s="191"/>
      <c r="AQ452" s="191"/>
      <c r="AR452" s="191"/>
      <c r="AS452" s="191"/>
      <c r="AT452" s="191"/>
      <c r="AU452" s="191"/>
      <c r="AV452" s="191"/>
      <c r="AW452" s="191"/>
      <c r="AX452" s="191"/>
      <c r="AY452" s="191"/>
      <c r="AZ452" s="191"/>
      <c r="BA452" s="191"/>
      <c r="BB452" s="191"/>
      <c r="BC452" s="191"/>
      <c r="BD452" s="191"/>
      <c r="BE452" s="191"/>
      <c r="BF452" s="191"/>
      <c r="BG452" s="191"/>
      <c r="BH452" s="191"/>
      <c r="BI452" s="191"/>
      <c r="BJ452" s="191"/>
      <c r="BK452" s="191"/>
      <c r="BL452" s="191"/>
    </row>
    <row r="453" spans="1:64" x14ac:dyDescent="0.2">
      <c r="A453" s="191"/>
      <c r="B453" s="191"/>
      <c r="C453" s="191"/>
      <c r="D453" s="191"/>
      <c r="E453" s="191"/>
      <c r="F453" s="191"/>
      <c r="G453" s="191"/>
      <c r="H453" s="191"/>
      <c r="I453" s="191"/>
      <c r="J453" s="191"/>
      <c r="K453" s="191"/>
      <c r="L453" s="191"/>
      <c r="M453" s="191"/>
      <c r="N453" s="191"/>
      <c r="O453" s="191"/>
      <c r="P453" s="191"/>
      <c r="Q453" s="191"/>
      <c r="R453" s="191"/>
      <c r="S453" s="191"/>
      <c r="T453" s="191"/>
      <c r="U453" s="191"/>
      <c r="V453" s="191"/>
      <c r="W453" s="191"/>
      <c r="X453" s="191"/>
      <c r="Y453" s="191"/>
      <c r="Z453" s="191"/>
      <c r="AA453" s="191"/>
      <c r="AB453" s="191"/>
      <c r="AC453" s="191"/>
      <c r="AD453" s="191"/>
      <c r="AE453" s="191"/>
      <c r="AF453" s="191"/>
      <c r="AG453" s="191"/>
      <c r="AH453" s="191"/>
      <c r="AI453" s="191"/>
      <c r="AJ453" s="191"/>
      <c r="AK453" s="191"/>
      <c r="AL453" s="191"/>
      <c r="AM453" s="191"/>
      <c r="AN453" s="191"/>
      <c r="AO453" s="191"/>
      <c r="AP453" s="191"/>
      <c r="AQ453" s="191"/>
      <c r="AR453" s="191"/>
      <c r="AS453" s="191"/>
      <c r="AT453" s="191"/>
      <c r="AU453" s="191"/>
      <c r="AV453" s="191"/>
      <c r="AW453" s="191"/>
      <c r="AX453" s="191"/>
      <c r="AY453" s="191"/>
      <c r="AZ453" s="191"/>
      <c r="BA453" s="191"/>
      <c r="BB453" s="191"/>
      <c r="BC453" s="191"/>
      <c r="BD453" s="191"/>
      <c r="BE453" s="191"/>
      <c r="BF453" s="191"/>
      <c r="BG453" s="191"/>
      <c r="BH453" s="191"/>
      <c r="BI453" s="191"/>
      <c r="BJ453" s="191"/>
      <c r="BK453" s="191"/>
      <c r="BL453" s="191"/>
    </row>
    <row r="454" spans="1:64" x14ac:dyDescent="0.2">
      <c r="A454" s="191"/>
      <c r="B454" s="191"/>
      <c r="C454" s="191"/>
      <c r="D454" s="191"/>
      <c r="E454" s="191"/>
      <c r="F454" s="191"/>
      <c r="G454" s="191"/>
      <c r="H454" s="191"/>
      <c r="I454" s="191"/>
      <c r="J454" s="191"/>
      <c r="K454" s="191"/>
      <c r="L454" s="191"/>
      <c r="M454" s="191"/>
      <c r="N454" s="191"/>
      <c r="O454" s="191"/>
      <c r="P454" s="191"/>
      <c r="Q454" s="191"/>
      <c r="R454" s="191"/>
      <c r="S454" s="191"/>
      <c r="T454" s="191"/>
      <c r="U454" s="191"/>
      <c r="V454" s="191"/>
      <c r="W454" s="191"/>
      <c r="X454" s="191"/>
      <c r="Y454" s="191"/>
      <c r="Z454" s="191"/>
      <c r="AA454" s="191"/>
      <c r="AB454" s="191"/>
      <c r="AC454" s="191"/>
      <c r="AD454" s="191"/>
      <c r="AE454" s="191"/>
      <c r="AF454" s="191"/>
      <c r="AG454" s="191"/>
      <c r="AH454" s="191"/>
      <c r="AI454" s="191"/>
      <c r="AJ454" s="191"/>
      <c r="AK454" s="191"/>
      <c r="AL454" s="191"/>
      <c r="AM454" s="191"/>
      <c r="AN454" s="191"/>
      <c r="AO454" s="191"/>
      <c r="AP454" s="191"/>
      <c r="AQ454" s="191"/>
      <c r="AR454" s="191"/>
      <c r="AS454" s="191"/>
      <c r="AT454" s="191"/>
      <c r="AU454" s="191"/>
      <c r="AV454" s="191"/>
      <c r="AW454" s="191"/>
      <c r="AX454" s="191"/>
      <c r="AY454" s="191"/>
      <c r="AZ454" s="191"/>
      <c r="BA454" s="191"/>
      <c r="BB454" s="191"/>
      <c r="BC454" s="191"/>
      <c r="BD454" s="191"/>
      <c r="BE454" s="191"/>
      <c r="BF454" s="191"/>
      <c r="BG454" s="191"/>
      <c r="BH454" s="191"/>
      <c r="BI454" s="191"/>
      <c r="BJ454" s="191"/>
      <c r="BK454" s="191"/>
      <c r="BL454" s="191"/>
    </row>
    <row r="455" spans="1:64" x14ac:dyDescent="0.2">
      <c r="A455" s="191"/>
      <c r="B455" s="191"/>
      <c r="C455" s="191"/>
      <c r="D455" s="191"/>
      <c r="E455" s="191"/>
      <c r="F455" s="191"/>
      <c r="G455" s="191"/>
      <c r="H455" s="191"/>
      <c r="I455" s="191"/>
      <c r="J455" s="191"/>
      <c r="K455" s="191"/>
      <c r="L455" s="191"/>
      <c r="M455" s="191"/>
      <c r="N455" s="191"/>
      <c r="O455" s="191"/>
      <c r="P455" s="191"/>
      <c r="Q455" s="191"/>
      <c r="R455" s="191"/>
      <c r="S455" s="191"/>
      <c r="T455" s="191"/>
      <c r="U455" s="191"/>
      <c r="V455" s="191"/>
      <c r="W455" s="191"/>
      <c r="X455" s="191"/>
      <c r="Y455" s="191"/>
      <c r="Z455" s="191"/>
      <c r="AA455" s="191"/>
      <c r="AB455" s="191"/>
      <c r="AC455" s="191"/>
      <c r="AD455" s="191"/>
      <c r="AE455" s="191"/>
      <c r="AF455" s="191"/>
      <c r="AG455" s="191"/>
      <c r="AH455" s="191"/>
      <c r="AI455" s="191"/>
      <c r="AJ455" s="191"/>
      <c r="AK455" s="191"/>
      <c r="AL455" s="191"/>
      <c r="AM455" s="191"/>
      <c r="AN455" s="191"/>
      <c r="AO455" s="191"/>
      <c r="AP455" s="191"/>
      <c r="AQ455" s="191"/>
      <c r="AR455" s="191"/>
      <c r="AS455" s="191"/>
      <c r="AT455" s="191"/>
      <c r="AU455" s="191"/>
      <c r="AV455" s="191"/>
      <c r="AW455" s="191"/>
      <c r="AX455" s="191"/>
      <c r="AY455" s="191"/>
      <c r="AZ455" s="191"/>
      <c r="BA455" s="191"/>
      <c r="BB455" s="191"/>
      <c r="BC455" s="191"/>
      <c r="BD455" s="191"/>
      <c r="BE455" s="191"/>
      <c r="BF455" s="191"/>
      <c r="BG455" s="191"/>
      <c r="BH455" s="191"/>
      <c r="BI455" s="191"/>
      <c r="BJ455" s="191"/>
      <c r="BK455" s="191"/>
      <c r="BL455" s="191"/>
    </row>
    <row r="456" spans="1:64" x14ac:dyDescent="0.2">
      <c r="A456" s="191"/>
      <c r="B456" s="191"/>
      <c r="C456" s="191"/>
      <c r="D456" s="191"/>
      <c r="E456" s="191"/>
      <c r="F456" s="191"/>
      <c r="G456" s="191"/>
      <c r="H456" s="191"/>
      <c r="I456" s="191"/>
      <c r="J456" s="191"/>
      <c r="K456" s="191"/>
      <c r="L456" s="191"/>
      <c r="M456" s="191"/>
      <c r="N456" s="191"/>
      <c r="O456" s="191"/>
      <c r="P456" s="191"/>
      <c r="Q456" s="191"/>
      <c r="R456" s="191"/>
      <c r="S456" s="191"/>
      <c r="T456" s="191"/>
      <c r="U456" s="191"/>
      <c r="V456" s="191"/>
      <c r="W456" s="191"/>
      <c r="X456" s="191"/>
      <c r="Y456" s="191"/>
      <c r="Z456" s="191"/>
      <c r="AA456" s="191"/>
      <c r="AB456" s="191"/>
      <c r="AC456" s="191"/>
      <c r="AD456" s="191"/>
      <c r="AE456" s="191"/>
      <c r="AF456" s="191"/>
      <c r="AG456" s="191"/>
      <c r="AH456" s="191"/>
      <c r="AI456" s="191"/>
      <c r="AJ456" s="191"/>
      <c r="AK456" s="191"/>
      <c r="AL456" s="191"/>
      <c r="AM456" s="191"/>
      <c r="AN456" s="191"/>
      <c r="AO456" s="191"/>
      <c r="AP456" s="191"/>
      <c r="AQ456" s="191"/>
      <c r="AR456" s="191"/>
      <c r="AS456" s="191"/>
      <c r="AT456" s="191"/>
      <c r="AU456" s="191"/>
      <c r="AV456" s="191"/>
      <c r="AW456" s="191"/>
      <c r="AX456" s="191"/>
      <c r="AY456" s="191"/>
      <c r="AZ456" s="191"/>
      <c r="BA456" s="191"/>
      <c r="BB456" s="191"/>
      <c r="BC456" s="191"/>
      <c r="BD456" s="191"/>
      <c r="BE456" s="191"/>
      <c r="BF456" s="191"/>
      <c r="BG456" s="191"/>
      <c r="BH456" s="191"/>
      <c r="BI456" s="191"/>
      <c r="BJ456" s="191"/>
      <c r="BK456" s="191"/>
      <c r="BL456" s="191"/>
    </row>
    <row r="457" spans="1:64" x14ac:dyDescent="0.2">
      <c r="A457" s="191"/>
      <c r="B457" s="191"/>
      <c r="C457" s="191"/>
      <c r="D457" s="191"/>
      <c r="E457" s="191"/>
      <c r="F457" s="191"/>
      <c r="G457" s="191"/>
      <c r="H457" s="191"/>
      <c r="I457" s="191"/>
      <c r="J457" s="191"/>
      <c r="K457" s="191"/>
      <c r="L457" s="191"/>
      <c r="M457" s="191"/>
      <c r="N457" s="191"/>
      <c r="O457" s="191"/>
      <c r="P457" s="191"/>
      <c r="Q457" s="191"/>
      <c r="R457" s="191"/>
      <c r="S457" s="191"/>
      <c r="T457" s="191"/>
      <c r="U457" s="191"/>
      <c r="V457" s="191"/>
      <c r="W457" s="191"/>
      <c r="X457" s="191"/>
      <c r="Y457" s="191"/>
      <c r="Z457" s="191"/>
      <c r="AA457" s="191"/>
      <c r="AB457" s="191"/>
      <c r="AC457" s="191"/>
      <c r="AD457" s="191"/>
      <c r="AE457" s="191"/>
      <c r="AF457" s="191"/>
      <c r="AG457" s="191"/>
      <c r="AH457" s="191"/>
      <c r="AI457" s="191"/>
      <c r="AJ457" s="191"/>
      <c r="AK457" s="191"/>
      <c r="AL457" s="191"/>
      <c r="AM457" s="191"/>
      <c r="AN457" s="191"/>
      <c r="AO457" s="191"/>
      <c r="AP457" s="191"/>
      <c r="AQ457" s="191"/>
      <c r="AR457" s="191"/>
      <c r="AS457" s="191"/>
      <c r="AT457" s="191"/>
      <c r="AU457" s="191"/>
      <c r="AV457" s="191"/>
      <c r="AW457" s="191"/>
      <c r="AX457" s="191"/>
      <c r="AY457" s="191"/>
      <c r="AZ457" s="191"/>
      <c r="BA457" s="191"/>
      <c r="BB457" s="191"/>
      <c r="BC457" s="191"/>
      <c r="BD457" s="191"/>
      <c r="BE457" s="191"/>
      <c r="BF457" s="191"/>
      <c r="BG457" s="191"/>
      <c r="BH457" s="191"/>
      <c r="BI457" s="191"/>
      <c r="BJ457" s="191"/>
      <c r="BK457" s="191"/>
      <c r="BL457" s="191"/>
    </row>
    <row r="458" spans="1:64" x14ac:dyDescent="0.2">
      <c r="A458" s="191"/>
      <c r="B458" s="191"/>
      <c r="C458" s="191"/>
      <c r="D458" s="191"/>
      <c r="E458" s="191"/>
      <c r="F458" s="191"/>
      <c r="G458" s="191"/>
      <c r="H458" s="191"/>
      <c r="I458" s="191"/>
      <c r="J458" s="191"/>
      <c r="K458" s="191"/>
      <c r="L458" s="191"/>
      <c r="M458" s="191"/>
      <c r="N458" s="191"/>
      <c r="O458" s="191"/>
      <c r="P458" s="191"/>
      <c r="Q458" s="191"/>
      <c r="R458" s="191"/>
      <c r="S458" s="191"/>
      <c r="T458" s="191"/>
      <c r="U458" s="191"/>
      <c r="V458" s="191"/>
      <c r="W458" s="191"/>
      <c r="X458" s="191"/>
      <c r="Y458" s="191"/>
      <c r="Z458" s="191"/>
      <c r="AA458" s="191"/>
      <c r="AB458" s="191"/>
      <c r="AC458" s="191"/>
      <c r="AD458" s="191"/>
      <c r="AE458" s="191"/>
      <c r="AF458" s="191"/>
      <c r="AG458" s="191"/>
      <c r="AH458" s="191"/>
      <c r="AI458" s="191"/>
      <c r="AJ458" s="191"/>
      <c r="AK458" s="191"/>
      <c r="AL458" s="191"/>
      <c r="AM458" s="191"/>
      <c r="AN458" s="191"/>
      <c r="AO458" s="191"/>
      <c r="AP458" s="191"/>
      <c r="AQ458" s="191"/>
      <c r="AR458" s="191"/>
      <c r="AS458" s="191"/>
      <c r="AT458" s="191"/>
      <c r="AU458" s="191"/>
      <c r="AV458" s="191"/>
      <c r="AW458" s="191"/>
      <c r="AX458" s="191"/>
      <c r="AY458" s="191"/>
      <c r="AZ458" s="191"/>
      <c r="BA458" s="191"/>
      <c r="BB458" s="191"/>
      <c r="BC458" s="191"/>
      <c r="BD458" s="191"/>
      <c r="BE458" s="191"/>
      <c r="BF458" s="191"/>
      <c r="BG458" s="191"/>
      <c r="BH458" s="191"/>
      <c r="BI458" s="191"/>
      <c r="BJ458" s="191"/>
      <c r="BK458" s="191"/>
      <c r="BL458" s="191"/>
    </row>
    <row r="459" spans="1:64" x14ac:dyDescent="0.2">
      <c r="A459" s="191"/>
      <c r="B459" s="191"/>
      <c r="C459" s="191"/>
      <c r="D459" s="191"/>
      <c r="E459" s="191"/>
      <c r="F459" s="191"/>
      <c r="G459" s="191"/>
      <c r="H459" s="191"/>
      <c r="I459" s="191"/>
      <c r="J459" s="191"/>
      <c r="K459" s="191"/>
      <c r="L459" s="191"/>
      <c r="M459" s="191"/>
      <c r="N459" s="191"/>
      <c r="O459" s="191"/>
      <c r="P459" s="191"/>
      <c r="Q459" s="191"/>
      <c r="R459" s="191"/>
      <c r="S459" s="191"/>
      <c r="T459" s="191"/>
      <c r="U459" s="191"/>
      <c r="V459" s="191"/>
      <c r="W459" s="191"/>
      <c r="X459" s="191"/>
      <c r="Y459" s="191"/>
      <c r="Z459" s="191"/>
      <c r="AA459" s="191"/>
      <c r="AB459" s="191"/>
      <c r="AC459" s="191"/>
      <c r="AD459" s="191"/>
      <c r="AE459" s="191"/>
      <c r="AF459" s="191"/>
      <c r="AG459" s="191"/>
      <c r="AH459" s="191"/>
      <c r="AI459" s="191"/>
      <c r="AJ459" s="191"/>
      <c r="AK459" s="191"/>
      <c r="AL459" s="191"/>
      <c r="AM459" s="191"/>
      <c r="AN459" s="191"/>
      <c r="AO459" s="191"/>
      <c r="AP459" s="191"/>
      <c r="AQ459" s="191"/>
      <c r="AR459" s="191"/>
      <c r="AS459" s="191"/>
      <c r="AT459" s="191"/>
      <c r="AU459" s="191"/>
      <c r="AV459" s="191"/>
      <c r="AW459" s="191"/>
      <c r="AX459" s="191"/>
      <c r="AY459" s="191"/>
      <c r="AZ459" s="191"/>
      <c r="BA459" s="191"/>
      <c r="BB459" s="191"/>
      <c r="BC459" s="191"/>
      <c r="BD459" s="191"/>
      <c r="BE459" s="191"/>
      <c r="BF459" s="191"/>
      <c r="BG459" s="191"/>
      <c r="BH459" s="191"/>
      <c r="BI459" s="191"/>
      <c r="BJ459" s="191"/>
      <c r="BK459" s="191"/>
      <c r="BL459" s="191"/>
    </row>
    <row r="460" spans="1:64" x14ac:dyDescent="0.2">
      <c r="A460" s="191"/>
      <c r="B460" s="191"/>
      <c r="C460" s="191"/>
      <c r="D460" s="191"/>
      <c r="E460" s="191"/>
      <c r="F460" s="191"/>
      <c r="G460" s="191"/>
      <c r="H460" s="191"/>
      <c r="I460" s="191"/>
      <c r="J460" s="191"/>
      <c r="K460" s="191"/>
      <c r="L460" s="191"/>
      <c r="M460" s="191"/>
      <c r="N460" s="191"/>
      <c r="O460" s="191"/>
      <c r="P460" s="191"/>
      <c r="Q460" s="191"/>
      <c r="R460" s="191"/>
      <c r="S460" s="191"/>
      <c r="T460" s="191"/>
      <c r="U460" s="191"/>
      <c r="V460" s="191"/>
      <c r="W460" s="191"/>
      <c r="X460" s="191"/>
      <c r="Y460" s="191"/>
      <c r="Z460" s="191"/>
      <c r="AA460" s="191"/>
      <c r="AB460" s="191"/>
      <c r="AC460" s="191"/>
      <c r="AD460" s="191"/>
      <c r="AE460" s="191"/>
      <c r="AF460" s="191"/>
      <c r="AG460" s="191"/>
      <c r="AH460" s="191"/>
      <c r="AI460" s="191"/>
      <c r="AJ460" s="191"/>
      <c r="AK460" s="191"/>
      <c r="AL460" s="191"/>
      <c r="AM460" s="191"/>
      <c r="AN460" s="191"/>
      <c r="AO460" s="191"/>
      <c r="AP460" s="191"/>
      <c r="AQ460" s="191"/>
      <c r="AR460" s="191"/>
      <c r="AS460" s="191"/>
      <c r="AT460" s="191"/>
      <c r="AU460" s="191"/>
      <c r="AV460" s="191"/>
      <c r="AW460" s="191"/>
      <c r="AX460" s="191"/>
      <c r="AY460" s="191"/>
      <c r="AZ460" s="191"/>
      <c r="BA460" s="191"/>
      <c r="BB460" s="191"/>
      <c r="BC460" s="191"/>
      <c r="BD460" s="191"/>
      <c r="BE460" s="191"/>
      <c r="BF460" s="191"/>
      <c r="BG460" s="191"/>
      <c r="BH460" s="191"/>
      <c r="BI460" s="191"/>
      <c r="BJ460" s="191"/>
      <c r="BK460" s="191"/>
      <c r="BL460" s="191"/>
    </row>
    <row r="461" spans="1:64" x14ac:dyDescent="0.2">
      <c r="A461" s="191"/>
      <c r="B461" s="191"/>
      <c r="C461" s="191"/>
      <c r="D461" s="191"/>
      <c r="E461" s="191"/>
      <c r="F461" s="191"/>
      <c r="G461" s="191"/>
      <c r="H461" s="191"/>
      <c r="I461" s="191"/>
      <c r="J461" s="191"/>
      <c r="K461" s="191"/>
      <c r="L461" s="191"/>
      <c r="M461" s="191"/>
      <c r="N461" s="191"/>
      <c r="O461" s="191"/>
      <c r="P461" s="191"/>
      <c r="Q461" s="191"/>
      <c r="R461" s="191"/>
      <c r="S461" s="191"/>
      <c r="T461" s="191"/>
      <c r="U461" s="191"/>
      <c r="V461" s="191"/>
      <c r="W461" s="191"/>
      <c r="X461" s="191"/>
      <c r="Y461" s="191"/>
      <c r="Z461" s="191"/>
      <c r="AA461" s="191"/>
      <c r="AB461" s="191"/>
      <c r="AC461" s="191"/>
      <c r="AD461" s="191"/>
      <c r="AE461" s="191"/>
      <c r="AF461" s="191"/>
      <c r="AG461" s="191"/>
      <c r="AH461" s="191"/>
      <c r="AI461" s="191"/>
      <c r="AJ461" s="191"/>
      <c r="AK461" s="191"/>
      <c r="AL461" s="191"/>
      <c r="AM461" s="191"/>
      <c r="AN461" s="191"/>
      <c r="AO461" s="191"/>
      <c r="AP461" s="191"/>
      <c r="AQ461" s="191"/>
      <c r="AR461" s="191"/>
      <c r="AS461" s="191"/>
      <c r="AT461" s="191"/>
      <c r="AU461" s="191"/>
      <c r="AV461" s="191"/>
      <c r="AW461" s="191"/>
      <c r="AX461" s="191"/>
      <c r="AY461" s="191"/>
      <c r="AZ461" s="191"/>
      <c r="BA461" s="191"/>
      <c r="BB461" s="191"/>
      <c r="BC461" s="191"/>
      <c r="BD461" s="191"/>
      <c r="BE461" s="191"/>
      <c r="BF461" s="191"/>
      <c r="BG461" s="191"/>
      <c r="BH461" s="191"/>
      <c r="BI461" s="191"/>
      <c r="BJ461" s="191"/>
      <c r="BK461" s="191"/>
      <c r="BL461" s="191"/>
    </row>
    <row r="462" spans="1:64" x14ac:dyDescent="0.2">
      <c r="A462" s="191"/>
      <c r="B462" s="191"/>
      <c r="C462" s="191"/>
      <c r="D462" s="191"/>
      <c r="E462" s="191"/>
      <c r="F462" s="191"/>
      <c r="G462" s="191"/>
      <c r="H462" s="191"/>
      <c r="I462" s="191"/>
      <c r="J462" s="191"/>
      <c r="K462" s="191"/>
      <c r="L462" s="191"/>
      <c r="M462" s="191"/>
      <c r="N462" s="191"/>
      <c r="O462" s="191"/>
      <c r="P462" s="191"/>
      <c r="Q462" s="191"/>
      <c r="R462" s="191"/>
      <c r="S462" s="191"/>
      <c r="T462" s="191"/>
      <c r="U462" s="191"/>
      <c r="V462" s="191"/>
      <c r="W462" s="191"/>
      <c r="X462" s="191"/>
      <c r="Y462" s="191"/>
      <c r="Z462" s="191"/>
      <c r="AA462" s="191"/>
      <c r="AB462" s="191"/>
      <c r="AC462" s="191"/>
      <c r="AD462" s="191"/>
      <c r="AE462" s="191"/>
      <c r="AF462" s="191"/>
      <c r="AG462" s="191"/>
      <c r="AH462" s="191"/>
      <c r="AI462" s="191"/>
      <c r="AJ462" s="191"/>
      <c r="AK462" s="191"/>
      <c r="AL462" s="191"/>
      <c r="AM462" s="191"/>
      <c r="AN462" s="191"/>
      <c r="AO462" s="191"/>
      <c r="AP462" s="191"/>
      <c r="AQ462" s="191"/>
      <c r="AR462" s="191"/>
      <c r="AS462" s="191"/>
      <c r="AT462" s="191"/>
      <c r="AU462" s="191"/>
      <c r="AV462" s="191"/>
      <c r="AW462" s="191"/>
      <c r="AX462" s="191"/>
      <c r="AY462" s="191"/>
      <c r="AZ462" s="191"/>
      <c r="BA462" s="191"/>
      <c r="BB462" s="191"/>
      <c r="BC462" s="191"/>
      <c r="BD462" s="191"/>
      <c r="BE462" s="191"/>
      <c r="BF462" s="191"/>
      <c r="BG462" s="191"/>
      <c r="BH462" s="191"/>
      <c r="BI462" s="191"/>
      <c r="BJ462" s="191"/>
      <c r="BK462" s="191"/>
      <c r="BL462" s="191"/>
    </row>
    <row r="463" spans="1:64" x14ac:dyDescent="0.2">
      <c r="A463" s="191"/>
      <c r="B463" s="191"/>
      <c r="C463" s="191"/>
      <c r="D463" s="191"/>
      <c r="E463" s="191"/>
      <c r="F463" s="191"/>
      <c r="G463" s="191"/>
      <c r="H463" s="191"/>
      <c r="I463" s="191"/>
      <c r="J463" s="191"/>
      <c r="K463" s="191"/>
      <c r="L463" s="191"/>
      <c r="M463" s="191"/>
      <c r="N463" s="191"/>
      <c r="O463" s="191"/>
      <c r="P463" s="191"/>
      <c r="Q463" s="191"/>
      <c r="R463" s="191"/>
      <c r="S463" s="191"/>
      <c r="T463" s="191"/>
      <c r="U463" s="191"/>
      <c r="V463" s="191"/>
      <c r="W463" s="191"/>
      <c r="X463" s="191"/>
      <c r="Y463" s="191"/>
      <c r="Z463" s="191"/>
      <c r="AA463" s="191"/>
      <c r="AB463" s="191"/>
      <c r="AC463" s="191"/>
      <c r="AD463" s="191"/>
      <c r="AE463" s="191"/>
      <c r="AF463" s="191"/>
      <c r="AG463" s="191"/>
      <c r="AH463" s="191"/>
      <c r="AI463" s="191"/>
      <c r="AJ463" s="191"/>
      <c r="AK463" s="191"/>
      <c r="AL463" s="191"/>
      <c r="AM463" s="191"/>
      <c r="AN463" s="191"/>
      <c r="AO463" s="191"/>
      <c r="AP463" s="191"/>
      <c r="AQ463" s="191"/>
      <c r="AR463" s="191"/>
      <c r="AS463" s="191"/>
      <c r="AT463" s="191"/>
      <c r="AU463" s="191"/>
      <c r="AV463" s="191"/>
      <c r="AW463" s="191"/>
      <c r="AX463" s="191"/>
      <c r="AY463" s="191"/>
      <c r="AZ463" s="191"/>
      <c r="BA463" s="191"/>
      <c r="BB463" s="191"/>
      <c r="BC463" s="191"/>
      <c r="BD463" s="191"/>
      <c r="BE463" s="191"/>
      <c r="BF463" s="191"/>
      <c r="BG463" s="191"/>
      <c r="BH463" s="191"/>
      <c r="BI463" s="191"/>
      <c r="BJ463" s="191"/>
      <c r="BK463" s="191"/>
      <c r="BL463" s="191"/>
    </row>
    <row r="464" spans="1:64" x14ac:dyDescent="0.2">
      <c r="A464" s="191"/>
      <c r="B464" s="191"/>
      <c r="C464" s="191"/>
      <c r="D464" s="191"/>
      <c r="E464" s="191"/>
      <c r="F464" s="191"/>
      <c r="G464" s="191"/>
      <c r="H464" s="191"/>
      <c r="I464" s="191"/>
      <c r="J464" s="191"/>
      <c r="K464" s="191"/>
      <c r="L464" s="191"/>
      <c r="M464" s="191"/>
      <c r="N464" s="191"/>
      <c r="O464" s="191"/>
      <c r="P464" s="191"/>
      <c r="Q464" s="191"/>
      <c r="R464" s="191"/>
      <c r="S464" s="191"/>
      <c r="T464" s="191"/>
      <c r="U464" s="191"/>
      <c r="V464" s="191"/>
      <c r="W464" s="191"/>
      <c r="X464" s="191"/>
      <c r="Y464" s="191"/>
      <c r="Z464" s="191"/>
      <c r="AA464" s="191"/>
      <c r="AB464" s="191"/>
      <c r="AC464" s="191"/>
      <c r="AD464" s="191"/>
      <c r="AE464" s="191"/>
      <c r="AF464" s="191"/>
      <c r="AG464" s="191"/>
      <c r="AH464" s="191"/>
      <c r="AI464" s="191"/>
      <c r="AJ464" s="191"/>
      <c r="AK464" s="191"/>
      <c r="AL464" s="191"/>
      <c r="AM464" s="191"/>
      <c r="AN464" s="191"/>
      <c r="AO464" s="191"/>
      <c r="AP464" s="191"/>
      <c r="AQ464" s="191"/>
      <c r="AR464" s="191"/>
      <c r="AS464" s="191"/>
      <c r="AT464" s="191"/>
      <c r="AU464" s="191"/>
      <c r="AV464" s="191"/>
      <c r="AW464" s="191"/>
      <c r="AX464" s="191"/>
      <c r="AY464" s="191"/>
      <c r="AZ464" s="191"/>
      <c r="BA464" s="191"/>
      <c r="BB464" s="191"/>
      <c r="BC464" s="191"/>
      <c r="BD464" s="191"/>
      <c r="BE464" s="191"/>
      <c r="BF464" s="191"/>
      <c r="BG464" s="191"/>
      <c r="BH464" s="191"/>
      <c r="BI464" s="191"/>
      <c r="BJ464" s="191"/>
      <c r="BK464" s="191"/>
      <c r="BL464" s="191"/>
    </row>
    <row r="465" spans="1:64" x14ac:dyDescent="0.2">
      <c r="A465" s="191"/>
      <c r="B465" s="191"/>
      <c r="C465" s="191"/>
      <c r="D465" s="191"/>
      <c r="E465" s="191"/>
      <c r="F465" s="191"/>
      <c r="G465" s="191"/>
      <c r="H465" s="191"/>
      <c r="I465" s="191"/>
      <c r="J465" s="191"/>
      <c r="K465" s="191"/>
      <c r="L465" s="191"/>
      <c r="M465" s="191"/>
      <c r="N465" s="191"/>
      <c r="O465" s="191"/>
      <c r="P465" s="191"/>
      <c r="Q465" s="191"/>
      <c r="R465" s="191"/>
      <c r="S465" s="191"/>
      <c r="T465" s="191"/>
      <c r="U465" s="191"/>
      <c r="V465" s="191"/>
      <c r="W465" s="191"/>
      <c r="X465" s="191"/>
      <c r="Y465" s="191"/>
      <c r="Z465" s="191"/>
      <c r="AA465" s="191"/>
      <c r="AB465" s="191"/>
      <c r="AC465" s="191"/>
      <c r="AD465" s="191"/>
      <c r="AE465" s="191"/>
      <c r="AF465" s="191"/>
      <c r="AG465" s="191"/>
      <c r="AH465" s="191"/>
      <c r="AI465" s="191"/>
      <c r="AJ465" s="191"/>
      <c r="AK465" s="191"/>
      <c r="AL465" s="191"/>
      <c r="AM465" s="191"/>
      <c r="AN465" s="191"/>
      <c r="AO465" s="191"/>
      <c r="AP465" s="191"/>
      <c r="AQ465" s="191"/>
      <c r="AR465" s="191"/>
      <c r="AS465" s="191"/>
      <c r="AT465" s="191"/>
      <c r="AU465" s="191"/>
      <c r="AV465" s="191"/>
      <c r="AW465" s="191"/>
      <c r="AX465" s="191"/>
      <c r="AY465" s="191"/>
      <c r="AZ465" s="191"/>
      <c r="BA465" s="191"/>
      <c r="BB465" s="191"/>
      <c r="BC465" s="191"/>
      <c r="BD465" s="191"/>
      <c r="BE465" s="191"/>
      <c r="BF465" s="191"/>
      <c r="BG465" s="191"/>
      <c r="BH465" s="191"/>
      <c r="BI465" s="191"/>
      <c r="BJ465" s="191"/>
      <c r="BK465" s="191"/>
      <c r="BL465" s="191"/>
    </row>
    <row r="466" spans="1:64" x14ac:dyDescent="0.2">
      <c r="A466" s="191"/>
      <c r="B466" s="191"/>
      <c r="C466" s="191"/>
      <c r="D466" s="191"/>
      <c r="E466" s="191"/>
      <c r="F466" s="191"/>
      <c r="G466" s="191"/>
      <c r="H466" s="191"/>
      <c r="I466" s="191"/>
      <c r="J466" s="191"/>
      <c r="K466" s="191"/>
      <c r="L466" s="191"/>
      <c r="M466" s="191"/>
      <c r="N466" s="191"/>
      <c r="O466" s="191"/>
      <c r="P466" s="191"/>
      <c r="Q466" s="191"/>
      <c r="R466" s="191"/>
      <c r="S466" s="191"/>
      <c r="T466" s="191"/>
      <c r="U466" s="191"/>
      <c r="V466" s="191"/>
      <c r="W466" s="191"/>
      <c r="X466" s="191"/>
      <c r="Y466" s="191"/>
      <c r="Z466" s="191"/>
      <c r="AA466" s="191"/>
      <c r="AB466" s="191"/>
      <c r="AC466" s="191"/>
      <c r="AD466" s="191"/>
      <c r="AE466" s="191"/>
      <c r="AF466" s="191"/>
      <c r="AG466" s="191"/>
      <c r="AH466" s="191"/>
      <c r="AI466" s="191"/>
      <c r="AJ466" s="191"/>
      <c r="AK466" s="191"/>
      <c r="AL466" s="191"/>
      <c r="AM466" s="191"/>
      <c r="AN466" s="191"/>
      <c r="AO466" s="191"/>
      <c r="AP466" s="191"/>
      <c r="AQ466" s="191"/>
      <c r="AR466" s="191"/>
      <c r="AS466" s="191"/>
      <c r="AT466" s="191"/>
      <c r="AU466" s="191"/>
      <c r="AV466" s="191"/>
      <c r="AW466" s="191"/>
      <c r="AX466" s="191"/>
      <c r="AY466" s="191"/>
      <c r="AZ466" s="191"/>
      <c r="BA466" s="191"/>
      <c r="BB466" s="191"/>
      <c r="BC466" s="191"/>
      <c r="BD466" s="191"/>
      <c r="BE466" s="191"/>
      <c r="BF466" s="191"/>
      <c r="BG466" s="191"/>
      <c r="BH466" s="191"/>
      <c r="BI466" s="191"/>
      <c r="BJ466" s="191"/>
      <c r="BK466" s="191"/>
      <c r="BL466" s="191"/>
    </row>
    <row r="467" spans="1:64" x14ac:dyDescent="0.2">
      <c r="A467" s="191"/>
      <c r="B467" s="191"/>
      <c r="C467" s="191"/>
      <c r="D467" s="191"/>
      <c r="E467" s="191"/>
      <c r="F467" s="191"/>
      <c r="G467" s="191"/>
      <c r="H467" s="191"/>
      <c r="I467" s="191"/>
      <c r="J467" s="191"/>
      <c r="K467" s="191"/>
      <c r="L467" s="191"/>
      <c r="M467" s="191"/>
      <c r="N467" s="191"/>
      <c r="O467" s="191"/>
      <c r="P467" s="191"/>
      <c r="Q467" s="191"/>
      <c r="R467" s="191"/>
      <c r="S467" s="191"/>
      <c r="T467" s="191"/>
      <c r="U467" s="191"/>
      <c r="V467" s="191"/>
      <c r="W467" s="191"/>
      <c r="X467" s="191"/>
      <c r="Y467" s="191"/>
      <c r="Z467" s="191"/>
      <c r="AA467" s="191"/>
      <c r="AB467" s="191"/>
      <c r="AC467" s="191"/>
      <c r="AD467" s="191"/>
      <c r="AE467" s="191"/>
      <c r="AF467" s="191"/>
      <c r="AG467" s="191"/>
      <c r="AH467" s="191"/>
      <c r="AI467" s="191"/>
      <c r="AJ467" s="191"/>
      <c r="AK467" s="191"/>
      <c r="AL467" s="191"/>
      <c r="AM467" s="191"/>
      <c r="AN467" s="191"/>
      <c r="AO467" s="191"/>
      <c r="AP467" s="191"/>
      <c r="AQ467" s="191"/>
      <c r="AR467" s="191"/>
      <c r="AS467" s="191"/>
      <c r="AT467" s="191"/>
      <c r="AU467" s="191"/>
      <c r="AV467" s="191"/>
      <c r="AW467" s="191"/>
      <c r="AX467" s="191"/>
      <c r="AY467" s="191"/>
      <c r="AZ467" s="191"/>
      <c r="BA467" s="191"/>
      <c r="BB467" s="191"/>
      <c r="BC467" s="191"/>
      <c r="BD467" s="191"/>
      <c r="BE467" s="191"/>
      <c r="BF467" s="191"/>
      <c r="BG467" s="191"/>
      <c r="BH467" s="191"/>
      <c r="BI467" s="191"/>
      <c r="BJ467" s="191"/>
      <c r="BK467" s="191"/>
      <c r="BL467" s="191"/>
    </row>
    <row r="468" spans="1:64" x14ac:dyDescent="0.2">
      <c r="A468" s="191"/>
      <c r="B468" s="191"/>
      <c r="C468" s="191"/>
      <c r="D468" s="191"/>
      <c r="E468" s="191"/>
      <c r="F468" s="191"/>
      <c r="G468" s="191"/>
      <c r="H468" s="191"/>
      <c r="I468" s="191"/>
      <c r="J468" s="191"/>
      <c r="K468" s="191"/>
      <c r="L468" s="191"/>
      <c r="M468" s="191"/>
      <c r="N468" s="191"/>
      <c r="O468" s="191"/>
      <c r="P468" s="191"/>
      <c r="Q468" s="191"/>
      <c r="R468" s="191"/>
      <c r="S468" s="191"/>
      <c r="T468" s="191"/>
      <c r="U468" s="191"/>
      <c r="V468" s="191"/>
      <c r="W468" s="191"/>
      <c r="X468" s="191"/>
      <c r="Y468" s="191"/>
      <c r="Z468" s="191"/>
      <c r="AA468" s="191"/>
      <c r="AB468" s="191"/>
      <c r="AC468" s="191"/>
      <c r="AD468" s="191"/>
      <c r="AE468" s="191"/>
      <c r="AF468" s="191"/>
      <c r="AG468" s="191"/>
      <c r="AH468" s="191"/>
      <c r="AI468" s="191"/>
      <c r="AJ468" s="191"/>
      <c r="AK468" s="191"/>
      <c r="AL468" s="191"/>
      <c r="AM468" s="191"/>
      <c r="AN468" s="191"/>
      <c r="AO468" s="191"/>
      <c r="AP468" s="191"/>
      <c r="AQ468" s="191"/>
      <c r="AR468" s="191"/>
      <c r="AS468" s="191"/>
      <c r="AT468" s="191"/>
      <c r="AU468" s="191"/>
      <c r="AV468" s="191"/>
      <c r="AW468" s="191"/>
      <c r="AX468" s="191"/>
      <c r="AY468" s="191"/>
      <c r="AZ468" s="191"/>
      <c r="BA468" s="191"/>
      <c r="BB468" s="191"/>
      <c r="BC468" s="191"/>
      <c r="BD468" s="191"/>
      <c r="BE468" s="191"/>
      <c r="BF468" s="191"/>
      <c r="BG468" s="191"/>
      <c r="BH468" s="191"/>
      <c r="BI468" s="191"/>
      <c r="BJ468" s="191"/>
      <c r="BK468" s="191"/>
      <c r="BL468" s="191"/>
    </row>
    <row r="469" spans="1:64" x14ac:dyDescent="0.2">
      <c r="A469" s="191"/>
      <c r="B469" s="191"/>
      <c r="C469" s="191"/>
      <c r="D469" s="191"/>
      <c r="E469" s="191"/>
      <c r="F469" s="191"/>
      <c r="G469" s="191"/>
      <c r="H469" s="191"/>
      <c r="I469" s="191"/>
      <c r="J469" s="191"/>
      <c r="K469" s="191"/>
      <c r="L469" s="191"/>
      <c r="M469" s="191"/>
      <c r="N469" s="191"/>
      <c r="O469" s="191"/>
      <c r="P469" s="191"/>
      <c r="Q469" s="191"/>
      <c r="R469" s="191"/>
      <c r="S469" s="191"/>
      <c r="T469" s="191"/>
      <c r="U469" s="191"/>
      <c r="V469" s="191"/>
      <c r="W469" s="191"/>
      <c r="X469" s="191"/>
      <c r="Y469" s="191"/>
      <c r="Z469" s="191"/>
      <c r="AA469" s="191"/>
      <c r="AB469" s="191"/>
      <c r="AC469" s="191"/>
      <c r="AD469" s="191"/>
      <c r="AE469" s="191"/>
      <c r="AF469" s="191"/>
      <c r="AG469" s="191"/>
      <c r="AH469" s="191"/>
      <c r="AI469" s="191"/>
      <c r="AJ469" s="191"/>
      <c r="AK469" s="191"/>
      <c r="AL469" s="191"/>
      <c r="AM469" s="191"/>
      <c r="AN469" s="191"/>
      <c r="AO469" s="191"/>
      <c r="AP469" s="191"/>
      <c r="AQ469" s="191"/>
      <c r="AR469" s="191"/>
      <c r="AS469" s="191"/>
      <c r="AT469" s="191"/>
      <c r="AU469" s="191"/>
      <c r="AV469" s="191"/>
      <c r="AW469" s="191"/>
      <c r="AX469" s="191"/>
      <c r="AY469" s="191"/>
      <c r="AZ469" s="191"/>
      <c r="BA469" s="191"/>
      <c r="BB469" s="191"/>
      <c r="BC469" s="191"/>
      <c r="BD469" s="191"/>
      <c r="BE469" s="191"/>
      <c r="BF469" s="191"/>
      <c r="BG469" s="191"/>
      <c r="BH469" s="191"/>
      <c r="BI469" s="191"/>
      <c r="BJ469" s="191"/>
      <c r="BK469" s="191"/>
      <c r="BL469" s="191"/>
    </row>
    <row r="470" spans="1:64" x14ac:dyDescent="0.2">
      <c r="A470" s="191"/>
      <c r="B470" s="191"/>
      <c r="C470" s="191"/>
      <c r="D470" s="191"/>
      <c r="E470" s="191"/>
      <c r="F470" s="191"/>
      <c r="G470" s="191"/>
      <c r="H470" s="191"/>
      <c r="I470" s="191"/>
      <c r="J470" s="191"/>
      <c r="K470" s="191"/>
      <c r="L470" s="191"/>
      <c r="M470" s="191"/>
      <c r="N470" s="191"/>
      <c r="O470" s="191"/>
      <c r="P470" s="191"/>
      <c r="Q470" s="191"/>
      <c r="R470" s="191"/>
      <c r="S470" s="191"/>
      <c r="T470" s="191"/>
      <c r="U470" s="191"/>
      <c r="V470" s="191"/>
      <c r="W470" s="191"/>
      <c r="X470" s="191"/>
      <c r="Y470" s="191"/>
      <c r="Z470" s="191"/>
      <c r="AA470" s="191"/>
      <c r="AB470" s="191"/>
      <c r="AC470" s="191"/>
      <c r="AD470" s="191"/>
      <c r="AE470" s="191"/>
      <c r="AF470" s="191"/>
      <c r="AG470" s="191"/>
      <c r="AH470" s="191"/>
      <c r="AI470" s="191"/>
      <c r="AJ470" s="191"/>
      <c r="AK470" s="191"/>
      <c r="AL470" s="191"/>
      <c r="AM470" s="191"/>
      <c r="AN470" s="191"/>
      <c r="AO470" s="191"/>
      <c r="AP470" s="191"/>
      <c r="AQ470" s="191"/>
      <c r="AR470" s="191"/>
      <c r="AS470" s="191"/>
      <c r="AT470" s="191"/>
      <c r="AU470" s="191"/>
      <c r="AV470" s="191"/>
      <c r="AW470" s="191"/>
      <c r="AX470" s="191"/>
      <c r="AY470" s="191"/>
      <c r="AZ470" s="191"/>
      <c r="BA470" s="191"/>
      <c r="BB470" s="191"/>
      <c r="BC470" s="191"/>
      <c r="BD470" s="191"/>
      <c r="BE470" s="191"/>
      <c r="BF470" s="191"/>
      <c r="BG470" s="191"/>
      <c r="BH470" s="191"/>
      <c r="BI470" s="191"/>
      <c r="BJ470" s="191"/>
      <c r="BK470" s="191"/>
      <c r="BL470" s="191"/>
    </row>
    <row r="471" spans="1:64" x14ac:dyDescent="0.2">
      <c r="A471" s="191"/>
      <c r="B471" s="191"/>
      <c r="C471" s="191"/>
      <c r="D471" s="191"/>
      <c r="E471" s="191"/>
      <c r="F471" s="191"/>
      <c r="G471" s="191"/>
      <c r="H471" s="191"/>
      <c r="I471" s="191"/>
      <c r="J471" s="191"/>
      <c r="K471" s="191"/>
      <c r="L471" s="191"/>
      <c r="M471" s="191"/>
      <c r="N471" s="191"/>
      <c r="O471" s="191"/>
      <c r="P471" s="191"/>
      <c r="Q471" s="191"/>
      <c r="R471" s="191"/>
      <c r="S471" s="191"/>
      <c r="T471" s="191"/>
      <c r="U471" s="191"/>
      <c r="V471" s="191"/>
      <c r="W471" s="191"/>
      <c r="X471" s="191"/>
      <c r="Y471" s="191"/>
      <c r="Z471" s="191"/>
      <c r="AA471" s="191"/>
      <c r="AB471" s="191"/>
      <c r="AC471" s="191"/>
      <c r="AD471" s="191"/>
      <c r="AE471" s="191"/>
      <c r="AF471" s="191"/>
      <c r="AG471" s="191"/>
      <c r="AH471" s="191"/>
      <c r="AI471" s="191"/>
      <c r="AJ471" s="191"/>
      <c r="AK471" s="191"/>
      <c r="AL471" s="191"/>
      <c r="AM471" s="191"/>
      <c r="AN471" s="191"/>
      <c r="AO471" s="191"/>
      <c r="AP471" s="191"/>
      <c r="AQ471" s="191"/>
      <c r="AR471" s="191"/>
      <c r="AS471" s="191"/>
      <c r="AT471" s="191"/>
      <c r="AU471" s="191"/>
      <c r="AV471" s="191"/>
      <c r="AW471" s="191"/>
      <c r="AX471" s="191"/>
      <c r="AY471" s="191"/>
      <c r="AZ471" s="191"/>
      <c r="BA471" s="191"/>
      <c r="BB471" s="191"/>
      <c r="BC471" s="191"/>
      <c r="BD471" s="191"/>
      <c r="BE471" s="191"/>
      <c r="BF471" s="191"/>
      <c r="BG471" s="191"/>
      <c r="BH471" s="191"/>
      <c r="BI471" s="191"/>
      <c r="BJ471" s="191"/>
      <c r="BK471" s="191"/>
      <c r="BL471" s="191"/>
    </row>
    <row r="472" spans="1:64" x14ac:dyDescent="0.2">
      <c r="A472" s="191"/>
      <c r="B472" s="191"/>
      <c r="C472" s="191"/>
      <c r="D472" s="191"/>
      <c r="E472" s="191"/>
      <c r="F472" s="191"/>
      <c r="G472" s="191"/>
      <c r="H472" s="191"/>
      <c r="I472" s="191"/>
      <c r="J472" s="191"/>
      <c r="K472" s="191"/>
      <c r="L472" s="191"/>
      <c r="M472" s="191"/>
      <c r="N472" s="191"/>
      <c r="O472" s="191"/>
      <c r="P472" s="191"/>
      <c r="Q472" s="191"/>
      <c r="R472" s="191"/>
      <c r="S472" s="191"/>
      <c r="T472" s="191"/>
      <c r="U472" s="191"/>
      <c r="V472" s="191"/>
      <c r="W472" s="191"/>
      <c r="X472" s="191"/>
      <c r="Y472" s="191"/>
      <c r="Z472" s="191"/>
      <c r="AA472" s="191"/>
      <c r="AB472" s="191"/>
      <c r="AC472" s="191"/>
      <c r="AD472" s="191"/>
      <c r="AE472" s="191"/>
      <c r="AF472" s="191"/>
      <c r="AG472" s="191"/>
      <c r="AH472" s="191"/>
      <c r="AI472" s="191"/>
      <c r="AJ472" s="191"/>
      <c r="AK472" s="191"/>
      <c r="AL472" s="191"/>
      <c r="AM472" s="191"/>
      <c r="AN472" s="191"/>
      <c r="AO472" s="191"/>
      <c r="AP472" s="191"/>
      <c r="AQ472" s="191"/>
      <c r="AR472" s="191"/>
      <c r="AS472" s="191"/>
      <c r="AT472" s="191"/>
      <c r="AU472" s="191"/>
      <c r="AV472" s="191"/>
      <c r="AW472" s="191"/>
      <c r="AX472" s="191"/>
      <c r="AY472" s="191"/>
      <c r="AZ472" s="191"/>
      <c r="BA472" s="191"/>
      <c r="BB472" s="191"/>
      <c r="BC472" s="191"/>
      <c r="BD472" s="191"/>
      <c r="BE472" s="191"/>
      <c r="BF472" s="191"/>
      <c r="BG472" s="191"/>
      <c r="BH472" s="191"/>
      <c r="BI472" s="191"/>
      <c r="BJ472" s="191"/>
      <c r="BK472" s="191"/>
      <c r="BL472" s="191"/>
    </row>
    <row r="473" spans="1:64" x14ac:dyDescent="0.2">
      <c r="A473" s="191"/>
      <c r="B473" s="191"/>
      <c r="C473" s="191"/>
      <c r="D473" s="191"/>
      <c r="E473" s="191"/>
      <c r="F473" s="191"/>
      <c r="G473" s="191"/>
      <c r="H473" s="191"/>
      <c r="I473" s="191"/>
      <c r="J473" s="191"/>
      <c r="K473" s="191"/>
      <c r="L473" s="191"/>
      <c r="M473" s="191"/>
      <c r="N473" s="191"/>
      <c r="O473" s="191"/>
      <c r="P473" s="191"/>
      <c r="Q473" s="191"/>
      <c r="R473" s="191"/>
      <c r="S473" s="191"/>
      <c r="T473" s="191"/>
      <c r="U473" s="191"/>
      <c r="V473" s="191"/>
      <c r="W473" s="191"/>
      <c r="X473" s="191"/>
      <c r="Y473" s="191"/>
      <c r="Z473" s="191"/>
      <c r="AA473" s="191"/>
      <c r="AB473" s="191"/>
      <c r="AC473" s="191"/>
      <c r="AD473" s="191"/>
      <c r="AE473" s="191"/>
      <c r="AF473" s="191"/>
      <c r="AG473" s="191"/>
      <c r="AH473" s="191"/>
      <c r="AI473" s="191"/>
      <c r="AJ473" s="191"/>
      <c r="AK473" s="191"/>
      <c r="AL473" s="191"/>
      <c r="AM473" s="191"/>
      <c r="AN473" s="191"/>
      <c r="AO473" s="191"/>
      <c r="AP473" s="191"/>
      <c r="AQ473" s="191"/>
      <c r="AR473" s="191"/>
      <c r="AS473" s="191"/>
      <c r="AT473" s="191"/>
      <c r="AU473" s="191"/>
      <c r="AV473" s="191"/>
      <c r="AW473" s="191"/>
      <c r="AX473" s="191"/>
      <c r="AY473" s="191"/>
      <c r="AZ473" s="191"/>
      <c r="BA473" s="191"/>
      <c r="BB473" s="191"/>
      <c r="BC473" s="191"/>
      <c r="BD473" s="191"/>
      <c r="BE473" s="191"/>
      <c r="BF473" s="191"/>
      <c r="BG473" s="191"/>
      <c r="BH473" s="191"/>
      <c r="BI473" s="191"/>
      <c r="BJ473" s="191"/>
      <c r="BK473" s="191"/>
      <c r="BL473" s="191"/>
    </row>
    <row r="474" spans="1:64" x14ac:dyDescent="0.2">
      <c r="A474" s="191"/>
      <c r="B474" s="191"/>
      <c r="C474" s="191"/>
      <c r="D474" s="191"/>
      <c r="E474" s="191"/>
      <c r="F474" s="191"/>
      <c r="G474" s="191"/>
      <c r="H474" s="191"/>
      <c r="I474" s="191"/>
      <c r="J474" s="191"/>
      <c r="K474" s="191"/>
      <c r="L474" s="191"/>
      <c r="M474" s="191"/>
      <c r="N474" s="191"/>
      <c r="O474" s="191"/>
      <c r="P474" s="191"/>
      <c r="Q474" s="191"/>
      <c r="R474" s="191"/>
      <c r="S474" s="191"/>
      <c r="T474" s="191"/>
      <c r="U474" s="191"/>
      <c r="V474" s="191"/>
      <c r="W474" s="191"/>
      <c r="X474" s="191"/>
      <c r="Y474" s="191"/>
      <c r="Z474" s="191"/>
      <c r="AA474" s="191"/>
      <c r="AB474" s="191"/>
      <c r="AC474" s="191"/>
      <c r="AD474" s="191"/>
      <c r="AE474" s="191"/>
      <c r="AF474" s="191"/>
      <c r="AG474" s="191"/>
      <c r="AH474" s="191"/>
      <c r="AI474" s="191"/>
      <c r="AJ474" s="191"/>
      <c r="AK474" s="191"/>
      <c r="AL474" s="191"/>
      <c r="AM474" s="191"/>
      <c r="AN474" s="191"/>
      <c r="AO474" s="191"/>
      <c r="AP474" s="191"/>
      <c r="AQ474" s="191"/>
      <c r="AR474" s="191"/>
      <c r="AS474" s="191"/>
      <c r="AT474" s="191"/>
      <c r="AU474" s="191"/>
      <c r="AV474" s="191"/>
      <c r="AW474" s="191"/>
      <c r="AX474" s="191"/>
      <c r="AY474" s="191"/>
      <c r="AZ474" s="191"/>
      <c r="BA474" s="191"/>
      <c r="BB474" s="191"/>
      <c r="BC474" s="191"/>
      <c r="BD474" s="191"/>
      <c r="BE474" s="191"/>
      <c r="BF474" s="191"/>
      <c r="BG474" s="191"/>
      <c r="BH474" s="191"/>
      <c r="BI474" s="191"/>
      <c r="BJ474" s="191"/>
      <c r="BK474" s="191"/>
      <c r="BL474" s="191"/>
    </row>
    <row r="475" spans="1:64" x14ac:dyDescent="0.2">
      <c r="A475" s="191"/>
      <c r="B475" s="191"/>
      <c r="C475" s="191"/>
      <c r="D475" s="191"/>
      <c r="E475" s="191"/>
      <c r="F475" s="191"/>
      <c r="G475" s="191"/>
      <c r="H475" s="191"/>
      <c r="I475" s="191"/>
      <c r="J475" s="191"/>
      <c r="K475" s="191"/>
      <c r="L475" s="191"/>
      <c r="M475" s="191"/>
      <c r="N475" s="191"/>
      <c r="O475" s="191"/>
      <c r="P475" s="191"/>
      <c r="Q475" s="191"/>
      <c r="R475" s="191"/>
      <c r="S475" s="191"/>
      <c r="T475" s="191"/>
      <c r="U475" s="191"/>
      <c r="V475" s="191"/>
      <c r="W475" s="191"/>
      <c r="X475" s="191"/>
      <c r="Y475" s="191"/>
      <c r="Z475" s="191"/>
      <c r="AA475" s="191"/>
      <c r="AB475" s="191"/>
      <c r="AC475" s="191"/>
      <c r="AD475" s="191"/>
      <c r="AE475" s="191"/>
      <c r="AF475" s="191"/>
      <c r="AG475" s="191"/>
      <c r="AH475" s="191"/>
      <c r="AI475" s="191"/>
      <c r="AJ475" s="191"/>
      <c r="AK475" s="191"/>
      <c r="AL475" s="191"/>
      <c r="AM475" s="191"/>
      <c r="AN475" s="191"/>
      <c r="AO475" s="191"/>
      <c r="AP475" s="191"/>
      <c r="AQ475" s="191"/>
      <c r="AR475" s="191"/>
      <c r="AS475" s="191"/>
      <c r="AT475" s="191"/>
      <c r="AU475" s="191"/>
      <c r="AV475" s="191"/>
      <c r="AW475" s="191"/>
      <c r="AX475" s="191"/>
      <c r="AY475" s="191"/>
      <c r="AZ475" s="191"/>
      <c r="BA475" s="191"/>
      <c r="BB475" s="191"/>
      <c r="BC475" s="191"/>
      <c r="BD475" s="191"/>
      <c r="BE475" s="191"/>
      <c r="BF475" s="191"/>
      <c r="BG475" s="191"/>
      <c r="BH475" s="191"/>
      <c r="BI475" s="191"/>
      <c r="BJ475" s="191"/>
      <c r="BK475" s="191"/>
      <c r="BL475" s="191"/>
    </row>
    <row r="476" spans="1:64" x14ac:dyDescent="0.2">
      <c r="A476" s="191"/>
      <c r="B476" s="191"/>
      <c r="C476" s="191"/>
      <c r="D476" s="191"/>
      <c r="E476" s="191"/>
      <c r="F476" s="191"/>
      <c r="G476" s="191"/>
      <c r="H476" s="191"/>
      <c r="I476" s="191"/>
      <c r="J476" s="191"/>
      <c r="K476" s="191"/>
      <c r="L476" s="191"/>
      <c r="M476" s="191"/>
      <c r="N476" s="191"/>
      <c r="O476" s="191"/>
      <c r="P476" s="191"/>
      <c r="Q476" s="191"/>
      <c r="R476" s="191"/>
      <c r="S476" s="191"/>
      <c r="T476" s="191"/>
      <c r="U476" s="191"/>
      <c r="V476" s="191"/>
      <c r="W476" s="191"/>
      <c r="X476" s="191"/>
      <c r="Y476" s="191"/>
      <c r="Z476" s="191"/>
      <c r="AA476" s="191"/>
      <c r="AB476" s="191"/>
      <c r="AC476" s="191"/>
      <c r="AD476" s="191"/>
      <c r="AE476" s="191"/>
      <c r="AF476" s="191"/>
      <c r="AG476" s="191"/>
      <c r="AH476" s="191"/>
      <c r="AI476" s="191"/>
      <c r="AJ476" s="191"/>
      <c r="AK476" s="191"/>
      <c r="AL476" s="191"/>
      <c r="AM476" s="191"/>
      <c r="AN476" s="191"/>
      <c r="AO476" s="191"/>
      <c r="AP476" s="191"/>
      <c r="AQ476" s="191"/>
      <c r="AR476" s="191"/>
      <c r="AS476" s="191"/>
      <c r="AT476" s="191"/>
      <c r="AU476" s="191"/>
      <c r="AV476" s="191"/>
      <c r="AW476" s="191"/>
      <c r="AX476" s="191"/>
      <c r="AY476" s="191"/>
      <c r="AZ476" s="191"/>
      <c r="BA476" s="191"/>
      <c r="BB476" s="191"/>
      <c r="BC476" s="191"/>
      <c r="BD476" s="191"/>
      <c r="BE476" s="191"/>
      <c r="BF476" s="191"/>
      <c r="BG476" s="191"/>
      <c r="BH476" s="191"/>
      <c r="BI476" s="191"/>
      <c r="BJ476" s="191"/>
      <c r="BK476" s="191"/>
      <c r="BL476" s="191"/>
    </row>
    <row r="477" spans="1:64" x14ac:dyDescent="0.2">
      <c r="A477" s="191"/>
      <c r="B477" s="191"/>
      <c r="C477" s="191"/>
      <c r="D477" s="191"/>
      <c r="E477" s="191"/>
      <c r="F477" s="191"/>
      <c r="G477" s="191"/>
      <c r="H477" s="191"/>
      <c r="I477" s="191"/>
      <c r="J477" s="191"/>
      <c r="K477" s="191"/>
      <c r="L477" s="191"/>
      <c r="M477" s="191"/>
      <c r="N477" s="191"/>
      <c r="O477" s="191"/>
      <c r="P477" s="191"/>
      <c r="Q477" s="191"/>
      <c r="R477" s="191"/>
      <c r="S477" s="191"/>
      <c r="T477" s="191"/>
      <c r="U477" s="191"/>
      <c r="V477" s="191"/>
      <c r="W477" s="191"/>
      <c r="X477" s="191"/>
      <c r="Y477" s="191"/>
      <c r="Z477" s="191"/>
      <c r="AA477" s="191"/>
      <c r="AB477" s="191"/>
      <c r="AC477" s="191"/>
      <c r="AD477" s="191"/>
      <c r="AE477" s="191"/>
      <c r="AF477" s="191"/>
      <c r="AG477" s="191"/>
      <c r="AH477" s="191"/>
      <c r="AI477" s="191"/>
      <c r="AJ477" s="191"/>
      <c r="AK477" s="191"/>
      <c r="AL477" s="191"/>
      <c r="AM477" s="191"/>
      <c r="AN477" s="191"/>
      <c r="AO477" s="191"/>
      <c r="AP477" s="191"/>
      <c r="AQ477" s="191"/>
      <c r="AR477" s="191"/>
      <c r="AS477" s="191"/>
      <c r="AT477" s="191"/>
      <c r="AU477" s="191"/>
      <c r="AV477" s="191"/>
      <c r="AW477" s="191"/>
      <c r="AX477" s="191"/>
      <c r="AY477" s="191"/>
      <c r="AZ477" s="191"/>
      <c r="BA477" s="191"/>
      <c r="BB477" s="191"/>
      <c r="BC477" s="191"/>
      <c r="BD477" s="191"/>
      <c r="BE477" s="191"/>
      <c r="BF477" s="191"/>
      <c r="BG477" s="191"/>
      <c r="BH477" s="191"/>
      <c r="BI477" s="191"/>
      <c r="BJ477" s="191"/>
      <c r="BK477" s="191"/>
      <c r="BL477" s="191"/>
    </row>
    <row r="478" spans="1:64" x14ac:dyDescent="0.2">
      <c r="A478" s="191"/>
      <c r="B478" s="191"/>
      <c r="C478" s="191"/>
      <c r="D478" s="191"/>
      <c r="E478" s="191"/>
      <c r="F478" s="191"/>
      <c r="G478" s="191"/>
      <c r="H478" s="191"/>
      <c r="I478" s="191"/>
      <c r="J478" s="191"/>
      <c r="K478" s="191"/>
      <c r="L478" s="191"/>
      <c r="M478" s="191"/>
      <c r="N478" s="191"/>
      <c r="O478" s="191"/>
      <c r="P478" s="191"/>
      <c r="Q478" s="191"/>
      <c r="R478" s="191"/>
      <c r="S478" s="191"/>
      <c r="T478" s="191"/>
      <c r="U478" s="191"/>
      <c r="V478" s="191"/>
      <c r="W478" s="191"/>
      <c r="X478" s="191"/>
      <c r="Y478" s="191"/>
      <c r="Z478" s="191"/>
      <c r="AA478" s="191"/>
      <c r="AB478" s="191"/>
      <c r="AC478" s="191"/>
      <c r="AD478" s="191"/>
      <c r="AE478" s="191"/>
      <c r="AF478" s="191"/>
      <c r="AG478" s="191"/>
      <c r="AH478" s="191"/>
      <c r="AI478" s="191"/>
      <c r="AJ478" s="191"/>
      <c r="AK478" s="191"/>
      <c r="AL478" s="191"/>
      <c r="AM478" s="191"/>
      <c r="AN478" s="191"/>
      <c r="AO478" s="191"/>
      <c r="AP478" s="191"/>
      <c r="AQ478" s="191"/>
      <c r="AR478" s="191"/>
      <c r="AS478" s="191"/>
      <c r="AT478" s="191"/>
      <c r="AU478" s="191"/>
      <c r="AV478" s="191"/>
      <c r="AW478" s="191"/>
      <c r="AX478" s="191"/>
      <c r="AY478" s="191"/>
      <c r="AZ478" s="191"/>
      <c r="BA478" s="191"/>
      <c r="BB478" s="191"/>
      <c r="BC478" s="191"/>
      <c r="BD478" s="191"/>
      <c r="BE478" s="191"/>
      <c r="BF478" s="191"/>
      <c r="BG478" s="191"/>
      <c r="BH478" s="191"/>
      <c r="BI478" s="191"/>
      <c r="BJ478" s="191"/>
      <c r="BK478" s="191"/>
      <c r="BL478" s="191"/>
    </row>
    <row r="479" spans="1:64" x14ac:dyDescent="0.2">
      <c r="A479" s="191"/>
      <c r="B479" s="191"/>
      <c r="C479" s="191"/>
      <c r="D479" s="191"/>
      <c r="E479" s="191"/>
      <c r="F479" s="191"/>
      <c r="G479" s="191"/>
      <c r="H479" s="191"/>
      <c r="I479" s="191"/>
      <c r="J479" s="191"/>
      <c r="K479" s="191"/>
      <c r="L479" s="191"/>
      <c r="M479" s="191"/>
      <c r="N479" s="191"/>
      <c r="O479" s="191"/>
      <c r="P479" s="191"/>
      <c r="Q479" s="191"/>
      <c r="R479" s="191"/>
      <c r="S479" s="191"/>
      <c r="T479" s="191"/>
      <c r="U479" s="191"/>
      <c r="V479" s="191"/>
      <c r="W479" s="191"/>
      <c r="X479" s="191"/>
      <c r="Y479" s="191"/>
      <c r="Z479" s="191"/>
      <c r="AA479" s="191"/>
      <c r="AB479" s="191"/>
      <c r="AC479" s="191"/>
      <c r="AD479" s="191"/>
      <c r="AE479" s="191"/>
      <c r="AF479" s="191"/>
      <c r="AG479" s="191"/>
      <c r="AH479" s="191"/>
      <c r="AI479" s="191"/>
      <c r="AJ479" s="191"/>
      <c r="AK479" s="191"/>
      <c r="AL479" s="191"/>
      <c r="AM479" s="191"/>
      <c r="AN479" s="191"/>
      <c r="AO479" s="191"/>
      <c r="AP479" s="191"/>
      <c r="AQ479" s="191"/>
      <c r="AR479" s="191"/>
      <c r="AS479" s="191"/>
      <c r="AT479" s="191"/>
      <c r="AU479" s="191"/>
      <c r="AV479" s="191"/>
      <c r="AW479" s="191"/>
      <c r="AX479" s="191"/>
      <c r="AY479" s="191"/>
      <c r="AZ479" s="191"/>
      <c r="BA479" s="191"/>
      <c r="BB479" s="191"/>
      <c r="BC479" s="191"/>
      <c r="BD479" s="191"/>
      <c r="BE479" s="191"/>
      <c r="BF479" s="191"/>
      <c r="BG479" s="191"/>
      <c r="BH479" s="191"/>
      <c r="BI479" s="191"/>
      <c r="BJ479" s="191"/>
      <c r="BK479" s="191"/>
      <c r="BL479" s="191"/>
    </row>
    <row r="480" spans="1:64" x14ac:dyDescent="0.2">
      <c r="A480" s="191"/>
      <c r="B480" s="191"/>
      <c r="C480" s="191"/>
      <c r="D480" s="191"/>
      <c r="E480" s="191"/>
      <c r="F480" s="191"/>
      <c r="G480" s="191"/>
      <c r="H480" s="191"/>
      <c r="I480" s="191"/>
      <c r="J480" s="191"/>
      <c r="K480" s="191"/>
      <c r="L480" s="191"/>
      <c r="M480" s="191"/>
      <c r="N480" s="191"/>
      <c r="O480" s="191"/>
      <c r="P480" s="191"/>
      <c r="Q480" s="191"/>
      <c r="R480" s="191"/>
      <c r="S480" s="191"/>
      <c r="T480" s="191"/>
      <c r="U480" s="191"/>
      <c r="V480" s="191"/>
      <c r="W480" s="191"/>
      <c r="X480" s="191"/>
      <c r="Y480" s="191"/>
      <c r="Z480" s="191"/>
      <c r="AA480" s="191"/>
      <c r="AB480" s="191"/>
      <c r="AC480" s="191"/>
      <c r="AD480" s="191"/>
      <c r="AE480" s="191"/>
      <c r="AF480" s="191"/>
      <c r="AG480" s="191"/>
      <c r="AH480" s="191"/>
      <c r="AI480" s="191"/>
      <c r="AJ480" s="191"/>
      <c r="AK480" s="191"/>
      <c r="AL480" s="191"/>
      <c r="AM480" s="191"/>
      <c r="AN480" s="191"/>
      <c r="AO480" s="191"/>
      <c r="AP480" s="191"/>
      <c r="AQ480" s="191"/>
      <c r="AR480" s="191"/>
      <c r="AS480" s="191"/>
      <c r="AT480" s="191"/>
      <c r="AU480" s="191"/>
      <c r="AV480" s="191"/>
      <c r="AW480" s="191"/>
      <c r="AX480" s="191"/>
      <c r="AY480" s="191"/>
      <c r="AZ480" s="191"/>
      <c r="BA480" s="191"/>
      <c r="BB480" s="191"/>
      <c r="BC480" s="191"/>
      <c r="BD480" s="191"/>
      <c r="BE480" s="191"/>
      <c r="BF480" s="191"/>
      <c r="BG480" s="191"/>
      <c r="BH480" s="191"/>
      <c r="BI480" s="191"/>
      <c r="BJ480" s="191"/>
      <c r="BK480" s="191"/>
      <c r="BL480" s="191"/>
    </row>
    <row r="481" spans="1:64" x14ac:dyDescent="0.2">
      <c r="A481" s="191"/>
      <c r="B481" s="191"/>
      <c r="C481" s="191"/>
      <c r="D481" s="191"/>
      <c r="E481" s="191"/>
      <c r="F481" s="191"/>
      <c r="G481" s="191"/>
      <c r="H481" s="191"/>
      <c r="I481" s="191"/>
      <c r="J481" s="191"/>
      <c r="K481" s="191"/>
      <c r="L481" s="191"/>
      <c r="M481" s="191"/>
      <c r="N481" s="191"/>
      <c r="O481" s="191"/>
      <c r="P481" s="191"/>
      <c r="Q481" s="191"/>
      <c r="R481" s="191"/>
      <c r="S481" s="191"/>
      <c r="T481" s="191"/>
      <c r="U481" s="191"/>
      <c r="V481" s="191"/>
      <c r="W481" s="191"/>
      <c r="X481" s="191"/>
      <c r="Y481" s="191"/>
      <c r="Z481" s="191"/>
      <c r="AA481" s="191"/>
      <c r="AB481" s="191"/>
      <c r="AC481" s="191"/>
      <c r="AD481" s="191"/>
      <c r="AE481" s="191"/>
      <c r="AF481" s="191"/>
      <c r="AG481" s="191"/>
      <c r="AH481" s="191"/>
      <c r="AI481" s="191"/>
      <c r="AJ481" s="191"/>
      <c r="AK481" s="191"/>
      <c r="AL481" s="191"/>
      <c r="AM481" s="191"/>
      <c r="AN481" s="191"/>
      <c r="AO481" s="191"/>
      <c r="AP481" s="191"/>
      <c r="AQ481" s="191"/>
      <c r="AR481" s="191"/>
      <c r="AS481" s="191"/>
      <c r="AT481" s="191"/>
      <c r="AU481" s="191"/>
      <c r="AV481" s="191"/>
      <c r="AW481" s="191"/>
      <c r="AX481" s="191"/>
      <c r="AY481" s="191"/>
      <c r="AZ481" s="191"/>
      <c r="BA481" s="191"/>
      <c r="BB481" s="191"/>
      <c r="BC481" s="191"/>
      <c r="BD481" s="191"/>
      <c r="BE481" s="191"/>
      <c r="BF481" s="191"/>
      <c r="BG481" s="191"/>
      <c r="BH481" s="191"/>
      <c r="BI481" s="191"/>
      <c r="BJ481" s="191"/>
      <c r="BK481" s="191"/>
      <c r="BL481" s="191"/>
    </row>
    <row r="482" spans="1:64" x14ac:dyDescent="0.2">
      <c r="A482" s="191"/>
      <c r="B482" s="191"/>
      <c r="C482" s="191"/>
      <c r="D482" s="191"/>
      <c r="E482" s="191"/>
      <c r="F482" s="191"/>
      <c r="G482" s="191"/>
      <c r="H482" s="191"/>
      <c r="I482" s="191"/>
      <c r="J482" s="191"/>
      <c r="K482" s="191"/>
      <c r="L482" s="191"/>
      <c r="M482" s="191"/>
      <c r="N482" s="191"/>
      <c r="O482" s="191"/>
      <c r="P482" s="191"/>
      <c r="Q482" s="191"/>
      <c r="R482" s="191"/>
      <c r="S482" s="191"/>
      <c r="T482" s="191"/>
      <c r="U482" s="191"/>
      <c r="V482" s="191"/>
      <c r="W482" s="191"/>
      <c r="X482" s="191"/>
      <c r="Y482" s="191"/>
      <c r="Z482" s="191"/>
      <c r="AA482" s="191"/>
      <c r="AB482" s="191"/>
      <c r="AC482" s="191"/>
      <c r="AD482" s="191"/>
      <c r="AE482" s="191"/>
      <c r="AF482" s="191"/>
      <c r="AG482" s="191"/>
      <c r="AH482" s="191"/>
      <c r="AI482" s="191"/>
      <c r="AJ482" s="191"/>
      <c r="AK482" s="191"/>
      <c r="AL482" s="191"/>
      <c r="AM482" s="191"/>
      <c r="AN482" s="191"/>
      <c r="AO482" s="191"/>
      <c r="AP482" s="191"/>
      <c r="AQ482" s="191"/>
      <c r="AR482" s="191"/>
      <c r="AS482" s="191"/>
      <c r="AT482" s="191"/>
      <c r="AU482" s="191"/>
      <c r="AV482" s="191"/>
      <c r="AW482" s="191"/>
      <c r="AX482" s="191"/>
      <c r="AY482" s="191"/>
      <c r="AZ482" s="191"/>
      <c r="BA482" s="191"/>
      <c r="BB482" s="191"/>
      <c r="BC482" s="191"/>
      <c r="BD482" s="191"/>
      <c r="BE482" s="191"/>
      <c r="BF482" s="191"/>
      <c r="BG482" s="191"/>
      <c r="BH482" s="191"/>
      <c r="BI482" s="191"/>
      <c r="BJ482" s="191"/>
      <c r="BK482" s="191"/>
      <c r="BL482" s="191"/>
    </row>
    <row r="483" spans="1:64" x14ac:dyDescent="0.2">
      <c r="A483" s="191"/>
      <c r="B483" s="191"/>
      <c r="C483" s="191"/>
      <c r="D483" s="191"/>
      <c r="E483" s="191"/>
      <c r="F483" s="191"/>
      <c r="G483" s="191"/>
      <c r="H483" s="191"/>
      <c r="I483" s="191"/>
      <c r="J483" s="191"/>
      <c r="K483" s="191"/>
      <c r="L483" s="191"/>
      <c r="M483" s="191"/>
      <c r="N483" s="191"/>
      <c r="O483" s="191"/>
      <c r="P483" s="191"/>
      <c r="Q483" s="191"/>
      <c r="R483" s="191"/>
      <c r="S483" s="191"/>
      <c r="T483" s="191"/>
      <c r="U483" s="191"/>
      <c r="V483" s="191"/>
      <c r="W483" s="191"/>
      <c r="X483" s="191"/>
      <c r="Y483" s="191"/>
      <c r="Z483" s="191"/>
      <c r="AA483" s="191"/>
      <c r="AB483" s="191"/>
      <c r="AC483" s="191"/>
      <c r="AD483" s="191"/>
      <c r="AE483" s="191"/>
      <c r="AF483" s="191"/>
      <c r="AG483" s="191"/>
      <c r="AH483" s="191"/>
      <c r="AI483" s="191"/>
      <c r="AJ483" s="191"/>
      <c r="AK483" s="191"/>
      <c r="AL483" s="191"/>
      <c r="AM483" s="191"/>
      <c r="AN483" s="191"/>
      <c r="AO483" s="191"/>
      <c r="AP483" s="191"/>
      <c r="AQ483" s="191"/>
      <c r="AR483" s="191"/>
      <c r="AS483" s="191"/>
      <c r="AT483" s="191"/>
      <c r="AU483" s="191"/>
      <c r="AV483" s="191"/>
      <c r="AW483" s="191"/>
      <c r="AX483" s="191"/>
      <c r="AY483" s="191"/>
      <c r="AZ483" s="191"/>
      <c r="BA483" s="191"/>
      <c r="BB483" s="191"/>
      <c r="BC483" s="191"/>
      <c r="BD483" s="191"/>
      <c r="BE483" s="191"/>
      <c r="BF483" s="191"/>
      <c r="BG483" s="191"/>
      <c r="BH483" s="191"/>
      <c r="BI483" s="191"/>
      <c r="BJ483" s="191"/>
      <c r="BK483" s="191"/>
      <c r="BL483" s="191"/>
    </row>
    <row r="484" spans="1:64" x14ac:dyDescent="0.2">
      <c r="A484" s="191"/>
      <c r="B484" s="191"/>
      <c r="C484" s="191"/>
      <c r="D484" s="191"/>
      <c r="E484" s="191"/>
      <c r="F484" s="191"/>
      <c r="G484" s="191"/>
      <c r="H484" s="191"/>
      <c r="I484" s="191"/>
      <c r="J484" s="191"/>
      <c r="K484" s="191"/>
      <c r="L484" s="191"/>
      <c r="M484" s="191"/>
      <c r="N484" s="191"/>
      <c r="O484" s="191"/>
      <c r="P484" s="191"/>
      <c r="Q484" s="191"/>
      <c r="R484" s="191"/>
      <c r="S484" s="191"/>
      <c r="T484" s="191"/>
      <c r="U484" s="191"/>
      <c r="V484" s="191"/>
      <c r="W484" s="191"/>
      <c r="X484" s="191"/>
      <c r="Y484" s="191"/>
      <c r="Z484" s="191"/>
      <c r="AA484" s="191"/>
      <c r="AB484" s="191"/>
      <c r="AC484" s="191"/>
      <c r="AD484" s="191"/>
      <c r="AE484" s="191"/>
      <c r="AF484" s="191"/>
      <c r="AG484" s="191"/>
      <c r="AH484" s="191"/>
      <c r="AI484" s="191"/>
      <c r="AJ484" s="191"/>
      <c r="AK484" s="191"/>
      <c r="AL484" s="191"/>
      <c r="AM484" s="191"/>
      <c r="AN484" s="191"/>
      <c r="AO484" s="191"/>
      <c r="AP484" s="191"/>
      <c r="AQ484" s="191"/>
      <c r="AR484" s="191"/>
      <c r="AS484" s="191"/>
      <c r="AT484" s="191"/>
      <c r="AU484" s="191"/>
      <c r="AV484" s="191"/>
      <c r="AW484" s="191"/>
      <c r="AX484" s="191"/>
      <c r="AY484" s="191"/>
      <c r="AZ484" s="191"/>
      <c r="BA484" s="191"/>
      <c r="BB484" s="191"/>
      <c r="BC484" s="191"/>
      <c r="BD484" s="191"/>
      <c r="BE484" s="191"/>
      <c r="BF484" s="191"/>
      <c r="BG484" s="191"/>
      <c r="BH484" s="191"/>
      <c r="BI484" s="191"/>
      <c r="BJ484" s="191"/>
      <c r="BK484" s="191"/>
      <c r="BL484" s="191"/>
    </row>
    <row r="485" spans="1:64" x14ac:dyDescent="0.2">
      <c r="A485" s="191"/>
      <c r="B485" s="191"/>
      <c r="C485" s="191"/>
      <c r="D485" s="191"/>
      <c r="E485" s="191"/>
      <c r="F485" s="191"/>
      <c r="G485" s="191"/>
      <c r="H485" s="191"/>
      <c r="I485" s="191"/>
      <c r="J485" s="191"/>
      <c r="K485" s="191"/>
      <c r="L485" s="191"/>
      <c r="M485" s="191"/>
      <c r="N485" s="191"/>
      <c r="O485" s="191"/>
      <c r="P485" s="191"/>
      <c r="Q485" s="191"/>
      <c r="R485" s="191"/>
      <c r="S485" s="191"/>
      <c r="T485" s="191"/>
      <c r="U485" s="191"/>
      <c r="V485" s="191"/>
      <c r="W485" s="191"/>
      <c r="X485" s="191"/>
      <c r="Y485" s="191"/>
      <c r="Z485" s="191"/>
      <c r="AA485" s="191"/>
      <c r="AB485" s="191"/>
      <c r="AC485" s="191"/>
      <c r="AD485" s="191"/>
      <c r="AE485" s="191"/>
      <c r="AF485" s="191"/>
      <c r="AG485" s="191"/>
      <c r="AH485" s="191"/>
      <c r="AI485" s="191"/>
      <c r="AJ485" s="191"/>
      <c r="AK485" s="191"/>
      <c r="AL485" s="191"/>
      <c r="AM485" s="191"/>
      <c r="AN485" s="191"/>
      <c r="AO485" s="191"/>
      <c r="AP485" s="191"/>
      <c r="AQ485" s="191"/>
      <c r="AR485" s="191"/>
      <c r="AS485" s="191"/>
      <c r="AT485" s="191"/>
      <c r="AU485" s="191"/>
      <c r="AV485" s="191"/>
      <c r="AW485" s="191"/>
      <c r="AX485" s="191"/>
      <c r="AY485" s="191"/>
      <c r="AZ485" s="191"/>
      <c r="BA485" s="191"/>
      <c r="BB485" s="191"/>
      <c r="BC485" s="191"/>
      <c r="BD485" s="191"/>
      <c r="BE485" s="191"/>
      <c r="BF485" s="191"/>
      <c r="BG485" s="191"/>
      <c r="BH485" s="191"/>
      <c r="BI485" s="191"/>
      <c r="BJ485" s="191"/>
      <c r="BK485" s="191"/>
      <c r="BL485" s="191"/>
    </row>
    <row r="486" spans="1:64" x14ac:dyDescent="0.2">
      <c r="A486" s="191"/>
      <c r="B486" s="191"/>
      <c r="C486" s="191"/>
      <c r="D486" s="191"/>
      <c r="E486" s="191"/>
      <c r="F486" s="191"/>
      <c r="G486" s="191"/>
      <c r="H486" s="191"/>
      <c r="I486" s="191"/>
      <c r="J486" s="191"/>
      <c r="K486" s="191"/>
      <c r="L486" s="191"/>
      <c r="M486" s="191"/>
      <c r="N486" s="191"/>
      <c r="O486" s="191"/>
      <c r="P486" s="191"/>
      <c r="Q486" s="191"/>
      <c r="R486" s="191"/>
      <c r="S486" s="191"/>
      <c r="T486" s="191"/>
      <c r="U486" s="191"/>
      <c r="V486" s="191"/>
      <c r="W486" s="191"/>
      <c r="X486" s="191"/>
      <c r="Y486" s="191"/>
      <c r="Z486" s="191"/>
      <c r="AA486" s="191"/>
      <c r="AB486" s="191"/>
      <c r="AC486" s="191"/>
      <c r="AD486" s="191"/>
      <c r="AE486" s="191"/>
      <c r="AF486" s="191"/>
      <c r="AG486" s="191"/>
      <c r="AH486" s="191"/>
      <c r="AI486" s="191"/>
      <c r="AJ486" s="191"/>
      <c r="AK486" s="191"/>
      <c r="AL486" s="191"/>
      <c r="AM486" s="191"/>
      <c r="AN486" s="191"/>
      <c r="AO486" s="191"/>
      <c r="AP486" s="191"/>
      <c r="AQ486" s="191"/>
      <c r="AR486" s="191"/>
      <c r="AS486" s="191"/>
      <c r="AT486" s="191"/>
      <c r="AU486" s="191"/>
      <c r="AV486" s="191"/>
      <c r="AW486" s="191"/>
      <c r="AX486" s="191"/>
      <c r="AY486" s="191"/>
      <c r="AZ486" s="191"/>
      <c r="BA486" s="191"/>
      <c r="BB486" s="191"/>
      <c r="BC486" s="191"/>
      <c r="BD486" s="191"/>
      <c r="BE486" s="191"/>
      <c r="BF486" s="191"/>
      <c r="BG486" s="191"/>
      <c r="BH486" s="191"/>
      <c r="BI486" s="191"/>
      <c r="BJ486" s="191"/>
      <c r="BK486" s="191"/>
      <c r="BL486" s="191"/>
    </row>
    <row r="487" spans="1:64" x14ac:dyDescent="0.2">
      <c r="A487" s="191"/>
      <c r="B487" s="191"/>
      <c r="C487" s="191"/>
      <c r="D487" s="191"/>
      <c r="E487" s="191"/>
      <c r="F487" s="191"/>
      <c r="G487" s="191"/>
      <c r="H487" s="191"/>
      <c r="I487" s="191"/>
      <c r="J487" s="191"/>
      <c r="K487" s="191"/>
      <c r="L487" s="191"/>
      <c r="M487" s="191"/>
      <c r="N487" s="191"/>
      <c r="O487" s="191"/>
      <c r="P487" s="191"/>
      <c r="Q487" s="191"/>
      <c r="R487" s="191"/>
      <c r="S487" s="191"/>
      <c r="T487" s="191"/>
      <c r="U487" s="191"/>
      <c r="V487" s="191"/>
      <c r="W487" s="191"/>
      <c r="X487" s="191"/>
      <c r="Y487" s="191"/>
      <c r="Z487" s="191"/>
      <c r="AA487" s="191"/>
      <c r="AB487" s="191"/>
      <c r="AC487" s="191"/>
      <c r="AD487" s="191"/>
      <c r="AE487" s="191"/>
      <c r="AF487" s="191"/>
      <c r="AG487" s="191"/>
      <c r="AH487" s="191"/>
      <c r="AI487" s="191"/>
      <c r="AJ487" s="191"/>
      <c r="AK487" s="191"/>
      <c r="AL487" s="191"/>
      <c r="AM487" s="191"/>
      <c r="AN487" s="191"/>
      <c r="AO487" s="191"/>
      <c r="AP487" s="191"/>
      <c r="AQ487" s="191"/>
      <c r="AR487" s="191"/>
      <c r="AS487" s="191"/>
      <c r="AT487" s="191"/>
      <c r="AU487" s="191"/>
      <c r="AV487" s="191"/>
      <c r="AW487" s="191"/>
      <c r="AX487" s="191"/>
      <c r="AY487" s="191"/>
      <c r="AZ487" s="191"/>
      <c r="BA487" s="191"/>
      <c r="BB487" s="191"/>
      <c r="BC487" s="191"/>
      <c r="BD487" s="191"/>
      <c r="BE487" s="191"/>
      <c r="BF487" s="191"/>
      <c r="BG487" s="191"/>
      <c r="BH487" s="191"/>
      <c r="BI487" s="191"/>
      <c r="BJ487" s="191"/>
      <c r="BK487" s="191"/>
      <c r="BL487" s="191"/>
    </row>
    <row r="488" spans="1:64" x14ac:dyDescent="0.2">
      <c r="A488" s="191"/>
      <c r="B488" s="191"/>
      <c r="C488" s="191"/>
      <c r="D488" s="191"/>
      <c r="E488" s="191"/>
      <c r="F488" s="191"/>
      <c r="G488" s="191"/>
      <c r="H488" s="191"/>
      <c r="I488" s="191"/>
      <c r="J488" s="191"/>
      <c r="K488" s="191"/>
      <c r="L488" s="191"/>
      <c r="M488" s="191"/>
      <c r="N488" s="191"/>
      <c r="O488" s="191"/>
      <c r="P488" s="191"/>
      <c r="Q488" s="191"/>
      <c r="R488" s="191"/>
      <c r="S488" s="191"/>
      <c r="T488" s="191"/>
      <c r="U488" s="191"/>
      <c r="V488" s="191"/>
      <c r="W488" s="191"/>
      <c r="X488" s="191"/>
      <c r="Y488" s="191"/>
      <c r="Z488" s="191"/>
      <c r="AA488" s="191"/>
      <c r="AB488" s="191"/>
      <c r="AC488" s="191"/>
      <c r="AD488" s="191"/>
      <c r="AE488" s="191"/>
      <c r="AF488" s="191"/>
      <c r="AG488" s="191"/>
      <c r="AH488" s="191"/>
      <c r="AI488" s="191"/>
      <c r="AJ488" s="191"/>
      <c r="AK488" s="191"/>
      <c r="AL488" s="191"/>
      <c r="AM488" s="191"/>
      <c r="AN488" s="191"/>
      <c r="AO488" s="191"/>
      <c r="AP488" s="191"/>
      <c r="AQ488" s="191"/>
      <c r="AR488" s="191"/>
      <c r="AS488" s="191"/>
      <c r="AT488" s="191"/>
      <c r="AU488" s="191"/>
      <c r="AV488" s="191"/>
      <c r="AW488" s="191"/>
      <c r="AX488" s="191"/>
      <c r="AY488" s="191"/>
      <c r="AZ488" s="191"/>
      <c r="BA488" s="191"/>
      <c r="BB488" s="191"/>
      <c r="BC488" s="191"/>
      <c r="BD488" s="191"/>
      <c r="BE488" s="191"/>
      <c r="BF488" s="191"/>
      <c r="BG488" s="191"/>
      <c r="BH488" s="191"/>
      <c r="BI488" s="191"/>
      <c r="BJ488" s="191"/>
      <c r="BK488" s="191"/>
      <c r="BL488" s="191"/>
    </row>
    <row r="489" spans="1:64" x14ac:dyDescent="0.2">
      <c r="A489" s="191"/>
      <c r="B489" s="191"/>
      <c r="C489" s="191"/>
      <c r="D489" s="191"/>
      <c r="E489" s="191"/>
      <c r="F489" s="191"/>
      <c r="G489" s="191"/>
      <c r="H489" s="191"/>
      <c r="I489" s="191"/>
      <c r="J489" s="191"/>
      <c r="K489" s="191"/>
      <c r="L489" s="191"/>
      <c r="M489" s="191"/>
      <c r="N489" s="191"/>
      <c r="O489" s="191"/>
      <c r="P489" s="191"/>
      <c r="Q489" s="191"/>
      <c r="R489" s="191"/>
      <c r="S489" s="191"/>
      <c r="T489" s="191"/>
      <c r="U489" s="191"/>
      <c r="V489" s="191"/>
      <c r="W489" s="191"/>
      <c r="X489" s="191"/>
      <c r="Y489" s="191"/>
      <c r="Z489" s="191"/>
      <c r="AA489" s="191"/>
      <c r="AB489" s="191"/>
      <c r="AC489" s="191"/>
      <c r="AD489" s="191"/>
      <c r="AE489" s="191"/>
      <c r="AF489" s="191"/>
      <c r="AG489" s="191"/>
      <c r="AH489" s="191"/>
      <c r="AI489" s="191"/>
      <c r="AJ489" s="191"/>
      <c r="AK489" s="191"/>
      <c r="AL489" s="191"/>
      <c r="AM489" s="191"/>
      <c r="AN489" s="191"/>
      <c r="AO489" s="191"/>
      <c r="AP489" s="191"/>
      <c r="AQ489" s="191"/>
      <c r="AR489" s="191"/>
      <c r="AS489" s="191"/>
      <c r="AT489" s="191"/>
      <c r="AU489" s="191"/>
      <c r="AV489" s="191"/>
      <c r="AW489" s="191"/>
      <c r="AX489" s="191"/>
      <c r="AY489" s="191"/>
      <c r="AZ489" s="191"/>
      <c r="BA489" s="191"/>
      <c r="BB489" s="191"/>
      <c r="BC489" s="191"/>
      <c r="BD489" s="191"/>
      <c r="BE489" s="191"/>
      <c r="BF489" s="191"/>
      <c r="BG489" s="191"/>
      <c r="BH489" s="191"/>
      <c r="BI489" s="191"/>
      <c r="BJ489" s="191"/>
      <c r="BK489" s="191"/>
      <c r="BL489" s="191"/>
    </row>
    <row r="490" spans="1:64" x14ac:dyDescent="0.2">
      <c r="A490" s="191"/>
      <c r="B490" s="191"/>
      <c r="C490" s="191"/>
      <c r="D490" s="191"/>
      <c r="E490" s="191"/>
      <c r="F490" s="191"/>
      <c r="G490" s="191"/>
      <c r="H490" s="191"/>
      <c r="I490" s="191"/>
      <c r="J490" s="191"/>
      <c r="K490" s="191"/>
      <c r="L490" s="191"/>
      <c r="M490" s="191"/>
      <c r="N490" s="191"/>
      <c r="O490" s="191"/>
      <c r="P490" s="191"/>
      <c r="Q490" s="191"/>
      <c r="R490" s="191"/>
      <c r="S490" s="191"/>
      <c r="T490" s="191"/>
      <c r="U490" s="191"/>
      <c r="V490" s="191"/>
      <c r="W490" s="191"/>
      <c r="X490" s="191"/>
      <c r="Y490" s="191"/>
      <c r="Z490" s="191"/>
      <c r="AA490" s="191"/>
      <c r="AB490" s="191"/>
      <c r="AC490" s="191"/>
      <c r="AD490" s="191"/>
      <c r="AE490" s="191"/>
      <c r="AF490" s="191"/>
      <c r="AG490" s="191"/>
      <c r="AH490" s="191"/>
      <c r="AI490" s="191"/>
      <c r="AJ490" s="191"/>
      <c r="AK490" s="191"/>
      <c r="AL490" s="191"/>
      <c r="AM490" s="191"/>
      <c r="AN490" s="191"/>
      <c r="AO490" s="191"/>
      <c r="AP490" s="191"/>
      <c r="AQ490" s="191"/>
      <c r="AR490" s="191"/>
      <c r="AS490" s="191"/>
      <c r="AT490" s="191"/>
      <c r="AU490" s="191"/>
      <c r="AV490" s="191"/>
      <c r="AW490" s="191"/>
      <c r="AX490" s="191"/>
      <c r="AY490" s="191"/>
      <c r="AZ490" s="191"/>
      <c r="BA490" s="191"/>
      <c r="BB490" s="191"/>
      <c r="BC490" s="191"/>
      <c r="BD490" s="191"/>
      <c r="BE490" s="191"/>
      <c r="BF490" s="191"/>
      <c r="BG490" s="191"/>
      <c r="BH490" s="191"/>
      <c r="BI490" s="191"/>
      <c r="BJ490" s="191"/>
      <c r="BK490" s="191"/>
      <c r="BL490" s="191"/>
    </row>
    <row r="491" spans="1:64" x14ac:dyDescent="0.2">
      <c r="A491" s="191"/>
      <c r="B491" s="191"/>
      <c r="C491" s="191"/>
      <c r="D491" s="191"/>
      <c r="E491" s="191"/>
      <c r="F491" s="191"/>
      <c r="G491" s="191"/>
      <c r="H491" s="191"/>
      <c r="I491" s="191"/>
      <c r="J491" s="191"/>
      <c r="K491" s="191"/>
      <c r="L491" s="191"/>
      <c r="M491" s="191"/>
      <c r="N491" s="191"/>
      <c r="O491" s="191"/>
      <c r="P491" s="191"/>
      <c r="Q491" s="191"/>
      <c r="R491" s="191"/>
      <c r="S491" s="191"/>
      <c r="T491" s="191"/>
      <c r="U491" s="191"/>
      <c r="V491" s="191"/>
      <c r="W491" s="191"/>
      <c r="X491" s="191"/>
      <c r="Y491" s="191"/>
      <c r="Z491" s="191"/>
      <c r="AA491" s="191"/>
      <c r="AB491" s="191"/>
      <c r="AC491" s="191"/>
      <c r="AD491" s="191"/>
      <c r="AE491" s="191"/>
      <c r="AF491" s="191"/>
      <c r="AG491" s="191"/>
      <c r="AH491" s="191"/>
      <c r="AI491" s="191"/>
      <c r="AJ491" s="191"/>
      <c r="AK491" s="191"/>
      <c r="AL491" s="191"/>
      <c r="AM491" s="191"/>
      <c r="AN491" s="191"/>
      <c r="AO491" s="191"/>
      <c r="AP491" s="191"/>
      <c r="AQ491" s="191"/>
      <c r="AR491" s="191"/>
      <c r="AS491" s="191"/>
      <c r="AT491" s="191"/>
      <c r="AU491" s="191"/>
      <c r="AV491" s="191"/>
      <c r="AW491" s="191"/>
      <c r="AX491" s="191"/>
      <c r="AY491" s="191"/>
      <c r="AZ491" s="191"/>
      <c r="BA491" s="191"/>
      <c r="BB491" s="191"/>
      <c r="BC491" s="191"/>
      <c r="BD491" s="191"/>
      <c r="BE491" s="191"/>
      <c r="BF491" s="191"/>
      <c r="BG491" s="191"/>
      <c r="BH491" s="191"/>
      <c r="BI491" s="191"/>
      <c r="BJ491" s="191"/>
      <c r="BK491" s="191"/>
      <c r="BL491" s="191"/>
    </row>
    <row r="492" spans="1:64" x14ac:dyDescent="0.2">
      <c r="A492" s="191"/>
      <c r="B492" s="191"/>
      <c r="C492" s="191"/>
      <c r="D492" s="191"/>
      <c r="E492" s="191"/>
      <c r="F492" s="191"/>
      <c r="G492" s="191"/>
      <c r="H492" s="191"/>
      <c r="I492" s="191"/>
      <c r="J492" s="191"/>
      <c r="K492" s="191"/>
      <c r="L492" s="191"/>
      <c r="M492" s="191"/>
      <c r="N492" s="191"/>
      <c r="O492" s="191"/>
      <c r="P492" s="191"/>
      <c r="Q492" s="191"/>
      <c r="R492" s="191"/>
      <c r="S492" s="191"/>
      <c r="T492" s="191"/>
      <c r="U492" s="191"/>
      <c r="V492" s="191"/>
      <c r="W492" s="191"/>
      <c r="X492" s="191"/>
      <c r="Y492" s="191"/>
      <c r="Z492" s="191"/>
      <c r="AA492" s="191"/>
      <c r="AB492" s="191"/>
      <c r="AC492" s="191"/>
      <c r="AD492" s="191"/>
      <c r="AE492" s="191"/>
      <c r="AF492" s="191"/>
      <c r="AG492" s="191"/>
      <c r="AH492" s="191"/>
      <c r="AI492" s="191"/>
      <c r="AJ492" s="191"/>
      <c r="AK492" s="191"/>
      <c r="AL492" s="191"/>
      <c r="AM492" s="191"/>
      <c r="AN492" s="191"/>
      <c r="AO492" s="191"/>
      <c r="AP492" s="191"/>
      <c r="AQ492" s="191"/>
      <c r="AR492" s="191"/>
      <c r="AS492" s="191"/>
      <c r="AT492" s="191"/>
      <c r="AU492" s="191"/>
      <c r="AV492" s="191"/>
      <c r="AW492" s="191"/>
      <c r="AX492" s="191"/>
      <c r="AY492" s="191"/>
      <c r="AZ492" s="191"/>
      <c r="BA492" s="191"/>
      <c r="BB492" s="191"/>
      <c r="BC492" s="191"/>
      <c r="BD492" s="191"/>
      <c r="BE492" s="191"/>
      <c r="BF492" s="191"/>
      <c r="BG492" s="191"/>
      <c r="BH492" s="191"/>
      <c r="BI492" s="191"/>
      <c r="BJ492" s="191"/>
      <c r="BK492" s="191"/>
      <c r="BL492" s="191"/>
    </row>
    <row r="493" spans="1:64" x14ac:dyDescent="0.2">
      <c r="A493" s="191"/>
      <c r="B493" s="191"/>
      <c r="C493" s="191"/>
      <c r="D493" s="191"/>
      <c r="E493" s="191"/>
      <c r="F493" s="191"/>
      <c r="G493" s="191"/>
      <c r="H493" s="191"/>
      <c r="I493" s="191"/>
      <c r="J493" s="191"/>
      <c r="K493" s="191"/>
      <c r="L493" s="191"/>
      <c r="M493" s="191"/>
      <c r="N493" s="191"/>
      <c r="O493" s="191"/>
      <c r="P493" s="191"/>
      <c r="Q493" s="191"/>
      <c r="R493" s="191"/>
      <c r="S493" s="191"/>
      <c r="T493" s="191"/>
      <c r="U493" s="191"/>
      <c r="V493" s="191"/>
      <c r="W493" s="191"/>
      <c r="X493" s="191"/>
      <c r="Y493" s="191"/>
      <c r="Z493" s="191"/>
      <c r="AA493" s="191"/>
      <c r="AB493" s="191"/>
      <c r="AC493" s="191"/>
      <c r="AD493" s="191"/>
      <c r="AE493" s="191"/>
      <c r="AF493" s="191"/>
      <c r="AG493" s="191"/>
      <c r="AH493" s="191"/>
      <c r="AI493" s="191"/>
      <c r="AJ493" s="191"/>
      <c r="AK493" s="191"/>
      <c r="AL493" s="191"/>
      <c r="AM493" s="191"/>
      <c r="AN493" s="191"/>
      <c r="AO493" s="191"/>
      <c r="AP493" s="191"/>
      <c r="AQ493" s="191"/>
      <c r="AR493" s="191"/>
      <c r="AS493" s="191"/>
      <c r="AT493" s="191"/>
      <c r="AU493" s="191"/>
      <c r="AV493" s="191"/>
      <c r="AW493" s="191"/>
      <c r="AX493" s="191"/>
      <c r="AY493" s="191"/>
      <c r="AZ493" s="191"/>
      <c r="BA493" s="191"/>
      <c r="BB493" s="191"/>
      <c r="BC493" s="191"/>
      <c r="BD493" s="191"/>
      <c r="BE493" s="191"/>
      <c r="BF493" s="191"/>
      <c r="BG493" s="191"/>
      <c r="BH493" s="191"/>
      <c r="BI493" s="191"/>
      <c r="BJ493" s="191"/>
      <c r="BK493" s="191"/>
      <c r="BL493" s="191"/>
    </row>
    <row r="494" spans="1:64" x14ac:dyDescent="0.2">
      <c r="A494" s="191"/>
      <c r="B494" s="191"/>
      <c r="C494" s="191"/>
      <c r="D494" s="191"/>
      <c r="E494" s="191"/>
      <c r="F494" s="191"/>
      <c r="G494" s="191"/>
      <c r="H494" s="191"/>
      <c r="I494" s="191"/>
      <c r="J494" s="191"/>
      <c r="K494" s="191"/>
      <c r="L494" s="191"/>
      <c r="M494" s="191"/>
      <c r="N494" s="191"/>
      <c r="O494" s="191"/>
      <c r="P494" s="191"/>
      <c r="Q494" s="191"/>
      <c r="R494" s="191"/>
      <c r="S494" s="191"/>
      <c r="T494" s="191"/>
      <c r="U494" s="191"/>
      <c r="V494" s="191"/>
      <c r="W494" s="191"/>
      <c r="X494" s="191"/>
      <c r="Y494" s="191"/>
      <c r="Z494" s="191"/>
      <c r="AA494" s="191"/>
      <c r="AB494" s="191"/>
      <c r="AC494" s="191"/>
      <c r="AD494" s="191"/>
      <c r="AE494" s="191"/>
      <c r="AF494" s="191"/>
      <c r="AG494" s="191"/>
      <c r="AH494" s="191"/>
      <c r="AI494" s="191"/>
      <c r="AJ494" s="191"/>
      <c r="AK494" s="191"/>
      <c r="AL494" s="191"/>
      <c r="AM494" s="191"/>
      <c r="AN494" s="191"/>
      <c r="AO494" s="191"/>
      <c r="AP494" s="191"/>
      <c r="AQ494" s="191"/>
      <c r="AR494" s="191"/>
      <c r="AS494" s="191"/>
      <c r="AT494" s="191"/>
      <c r="AU494" s="191"/>
      <c r="AV494" s="191"/>
      <c r="AW494" s="191"/>
      <c r="AX494" s="191"/>
      <c r="AY494" s="191"/>
      <c r="AZ494" s="191"/>
      <c r="BA494" s="191"/>
      <c r="BB494" s="191"/>
      <c r="BC494" s="191"/>
      <c r="BD494" s="191"/>
      <c r="BE494" s="191"/>
      <c r="BF494" s="191"/>
      <c r="BG494" s="191"/>
      <c r="BH494" s="191"/>
      <c r="BI494" s="191"/>
      <c r="BJ494" s="191"/>
      <c r="BK494" s="191"/>
      <c r="BL494" s="191"/>
    </row>
    <row r="495" spans="1:64" x14ac:dyDescent="0.2">
      <c r="A495" s="191"/>
      <c r="B495" s="191"/>
      <c r="C495" s="191"/>
      <c r="D495" s="191"/>
      <c r="E495" s="191"/>
      <c r="F495" s="191"/>
      <c r="G495" s="191"/>
      <c r="H495" s="191"/>
      <c r="I495" s="191"/>
      <c r="J495" s="191"/>
      <c r="K495" s="191"/>
      <c r="L495" s="191"/>
      <c r="M495" s="191"/>
      <c r="N495" s="191"/>
      <c r="O495" s="191"/>
      <c r="P495" s="191"/>
      <c r="Q495" s="191"/>
      <c r="R495" s="191"/>
      <c r="S495" s="191"/>
      <c r="T495" s="191"/>
      <c r="U495" s="191"/>
      <c r="V495" s="191"/>
      <c r="W495" s="191"/>
      <c r="X495" s="191"/>
      <c r="Y495" s="191"/>
      <c r="Z495" s="191"/>
      <c r="AA495" s="191"/>
      <c r="AB495" s="191"/>
      <c r="AC495" s="191"/>
      <c r="AD495" s="191"/>
      <c r="AE495" s="191"/>
      <c r="AF495" s="191"/>
      <c r="AG495" s="191"/>
      <c r="AH495" s="191"/>
      <c r="AI495" s="191"/>
      <c r="AJ495" s="191"/>
      <c r="AK495" s="191"/>
      <c r="AL495" s="191"/>
      <c r="AM495" s="191"/>
      <c r="AN495" s="191"/>
      <c r="AO495" s="191"/>
      <c r="AP495" s="191"/>
      <c r="AQ495" s="191"/>
      <c r="AR495" s="191"/>
      <c r="AS495" s="191"/>
      <c r="AT495" s="191"/>
      <c r="AU495" s="191"/>
      <c r="AV495" s="191"/>
      <c r="AW495" s="191"/>
      <c r="AX495" s="191"/>
      <c r="AY495" s="191"/>
      <c r="AZ495" s="191"/>
      <c r="BA495" s="191"/>
      <c r="BB495" s="191"/>
      <c r="BC495" s="191"/>
      <c r="BD495" s="191"/>
      <c r="BE495" s="191"/>
      <c r="BF495" s="191"/>
      <c r="BG495" s="191"/>
      <c r="BH495" s="191"/>
      <c r="BI495" s="191"/>
      <c r="BJ495" s="191"/>
      <c r="BK495" s="191"/>
      <c r="BL495" s="191"/>
    </row>
    <row r="496" spans="1:64" x14ac:dyDescent="0.2">
      <c r="A496" s="191"/>
      <c r="B496" s="191"/>
      <c r="C496" s="191"/>
      <c r="D496" s="191"/>
      <c r="E496" s="191"/>
      <c r="F496" s="191"/>
      <c r="G496" s="191"/>
      <c r="H496" s="191"/>
      <c r="I496" s="191"/>
      <c r="J496" s="191"/>
      <c r="K496" s="191"/>
      <c r="L496" s="191"/>
      <c r="M496" s="191"/>
      <c r="N496" s="191"/>
      <c r="O496" s="191"/>
      <c r="P496" s="191"/>
      <c r="Q496" s="191"/>
      <c r="R496" s="191"/>
      <c r="S496" s="191"/>
      <c r="T496" s="191"/>
      <c r="U496" s="191"/>
      <c r="V496" s="191"/>
      <c r="W496" s="191"/>
      <c r="X496" s="191"/>
      <c r="Y496" s="191"/>
      <c r="Z496" s="191"/>
      <c r="AA496" s="191"/>
      <c r="AB496" s="191"/>
      <c r="AC496" s="191"/>
      <c r="AD496" s="191"/>
      <c r="AE496" s="191"/>
      <c r="AF496" s="191"/>
      <c r="AG496" s="191"/>
      <c r="AH496" s="191"/>
      <c r="AI496" s="191"/>
      <c r="AJ496" s="191"/>
      <c r="AK496" s="191"/>
      <c r="AL496" s="191"/>
      <c r="AM496" s="191"/>
      <c r="AN496" s="191"/>
      <c r="AO496" s="191"/>
      <c r="AP496" s="191"/>
      <c r="AQ496" s="191"/>
      <c r="AR496" s="191"/>
      <c r="AS496" s="191"/>
      <c r="AT496" s="191"/>
      <c r="AU496" s="191"/>
      <c r="AV496" s="191"/>
      <c r="AW496" s="191"/>
      <c r="AX496" s="191"/>
      <c r="AY496" s="191"/>
      <c r="AZ496" s="191"/>
      <c r="BA496" s="191"/>
      <c r="BB496" s="191"/>
      <c r="BC496" s="191"/>
      <c r="BD496" s="191"/>
      <c r="BE496" s="191"/>
      <c r="BF496" s="191"/>
      <c r="BG496" s="191"/>
      <c r="BH496" s="191"/>
      <c r="BI496" s="191"/>
      <c r="BJ496" s="191"/>
      <c r="BK496" s="191"/>
      <c r="BL496" s="191"/>
    </row>
    <row r="497" spans="1:64" x14ac:dyDescent="0.2">
      <c r="A497" s="191"/>
      <c r="B497" s="191"/>
      <c r="C497" s="191"/>
      <c r="D497" s="191"/>
      <c r="E497" s="191"/>
      <c r="F497" s="191"/>
      <c r="G497" s="191"/>
      <c r="H497" s="191"/>
      <c r="I497" s="191"/>
      <c r="J497" s="191"/>
      <c r="K497" s="191"/>
      <c r="L497" s="191"/>
      <c r="M497" s="191"/>
      <c r="N497" s="191"/>
      <c r="O497" s="191"/>
      <c r="P497" s="191"/>
      <c r="Q497" s="191"/>
      <c r="R497" s="191"/>
      <c r="S497" s="191"/>
      <c r="T497" s="191"/>
      <c r="U497" s="191"/>
      <c r="V497" s="191"/>
      <c r="W497" s="191"/>
      <c r="X497" s="191"/>
      <c r="Y497" s="191"/>
      <c r="Z497" s="191"/>
      <c r="AA497" s="191"/>
      <c r="AB497" s="191"/>
      <c r="AC497" s="191"/>
      <c r="AD497" s="191"/>
      <c r="AE497" s="191"/>
      <c r="AF497" s="191"/>
      <c r="AG497" s="191"/>
      <c r="AH497" s="191"/>
      <c r="AI497" s="191"/>
      <c r="AJ497" s="191"/>
      <c r="AK497" s="191"/>
      <c r="AL497" s="191"/>
      <c r="AM497" s="191"/>
      <c r="AN497" s="191"/>
      <c r="AO497" s="191"/>
      <c r="AP497" s="191"/>
      <c r="AQ497" s="191"/>
      <c r="AR497" s="191"/>
      <c r="AS497" s="191"/>
      <c r="AT497" s="191"/>
      <c r="AU497" s="191"/>
      <c r="AV497" s="191"/>
      <c r="AW497" s="191"/>
      <c r="AX497" s="191"/>
      <c r="AY497" s="191"/>
      <c r="AZ497" s="191"/>
      <c r="BA497" s="191"/>
      <c r="BB497" s="191"/>
      <c r="BC497" s="191"/>
      <c r="BD497" s="191"/>
      <c r="BE497" s="191"/>
      <c r="BF497" s="191"/>
      <c r="BG497" s="191"/>
      <c r="BH497" s="191"/>
      <c r="BI497" s="191"/>
      <c r="BJ497" s="191"/>
      <c r="BK497" s="191"/>
      <c r="BL497" s="191"/>
    </row>
    <row r="498" spans="1:64" x14ac:dyDescent="0.2">
      <c r="A498" s="191"/>
      <c r="B498" s="191"/>
      <c r="C498" s="191"/>
      <c r="D498" s="191"/>
      <c r="E498" s="191"/>
      <c r="F498" s="191"/>
      <c r="G498" s="191"/>
      <c r="H498" s="191"/>
      <c r="I498" s="191"/>
      <c r="J498" s="191"/>
      <c r="K498" s="191"/>
      <c r="L498" s="191"/>
      <c r="M498" s="191"/>
      <c r="N498" s="191"/>
      <c r="O498" s="191"/>
      <c r="P498" s="191"/>
      <c r="Q498" s="191"/>
      <c r="R498" s="191"/>
      <c r="S498" s="191"/>
      <c r="T498" s="191"/>
      <c r="U498" s="191"/>
      <c r="V498" s="191"/>
      <c r="W498" s="191"/>
      <c r="X498" s="191"/>
      <c r="Y498" s="191"/>
      <c r="Z498" s="191"/>
      <c r="AA498" s="191"/>
      <c r="AB498" s="191"/>
      <c r="AC498" s="191"/>
      <c r="AD498" s="191"/>
      <c r="AE498" s="191"/>
      <c r="AF498" s="191"/>
      <c r="AG498" s="191"/>
      <c r="AH498" s="191"/>
      <c r="AI498" s="191"/>
      <c r="AJ498" s="191"/>
      <c r="AK498" s="191"/>
      <c r="AL498" s="191"/>
      <c r="AM498" s="191"/>
      <c r="AN498" s="191"/>
      <c r="AO498" s="191"/>
      <c r="AP498" s="191"/>
      <c r="AQ498" s="191"/>
      <c r="AR498" s="191"/>
      <c r="AS498" s="191"/>
      <c r="AT498" s="191"/>
      <c r="AU498" s="191"/>
      <c r="AV498" s="191"/>
      <c r="AW498" s="191"/>
      <c r="AX498" s="191"/>
      <c r="AY498" s="191"/>
      <c r="AZ498" s="191"/>
      <c r="BA498" s="191"/>
      <c r="BB498" s="191"/>
      <c r="BC498" s="191"/>
      <c r="BD498" s="191"/>
      <c r="BE498" s="191"/>
      <c r="BF498" s="191"/>
      <c r="BG498" s="191"/>
      <c r="BH498" s="191"/>
      <c r="BI498" s="191"/>
      <c r="BJ498" s="191"/>
      <c r="BK498" s="191"/>
      <c r="BL498" s="191"/>
    </row>
    <row r="499" spans="1:64" x14ac:dyDescent="0.2">
      <c r="A499" s="191"/>
      <c r="B499" s="191"/>
      <c r="C499" s="191"/>
      <c r="D499" s="191"/>
      <c r="E499" s="191"/>
      <c r="F499" s="191"/>
      <c r="G499" s="191"/>
      <c r="H499" s="191"/>
      <c r="I499" s="191"/>
      <c r="J499" s="191"/>
      <c r="K499" s="191"/>
      <c r="L499" s="191"/>
      <c r="M499" s="191"/>
      <c r="N499" s="191"/>
      <c r="O499" s="191"/>
      <c r="P499" s="191"/>
      <c r="Q499" s="191"/>
      <c r="R499" s="191"/>
      <c r="S499" s="191"/>
      <c r="T499" s="191"/>
      <c r="U499" s="191"/>
      <c r="V499" s="191"/>
      <c r="W499" s="191"/>
      <c r="X499" s="191"/>
      <c r="Y499" s="191"/>
      <c r="Z499" s="191"/>
      <c r="AA499" s="191"/>
      <c r="AB499" s="191"/>
      <c r="AC499" s="191"/>
      <c r="AD499" s="191"/>
      <c r="AE499" s="191"/>
      <c r="AF499" s="191"/>
      <c r="AG499" s="191"/>
      <c r="AH499" s="191"/>
      <c r="AI499" s="191"/>
      <c r="AJ499" s="191"/>
      <c r="AK499" s="191"/>
      <c r="AL499" s="191"/>
      <c r="AM499" s="191"/>
      <c r="AN499" s="191"/>
      <c r="AO499" s="191"/>
      <c r="AP499" s="191"/>
      <c r="AQ499" s="191"/>
      <c r="AR499" s="191"/>
      <c r="AS499" s="191"/>
      <c r="AT499" s="191"/>
      <c r="AU499" s="191"/>
      <c r="AV499" s="191"/>
      <c r="AW499" s="191"/>
      <c r="AX499" s="191"/>
      <c r="AY499" s="191"/>
      <c r="AZ499" s="191"/>
      <c r="BA499" s="191"/>
      <c r="BB499" s="191"/>
      <c r="BC499" s="191"/>
      <c r="BD499" s="191"/>
      <c r="BE499" s="191"/>
      <c r="BF499" s="191"/>
      <c r="BG499" s="191"/>
      <c r="BH499" s="191"/>
      <c r="BI499" s="191"/>
      <c r="BJ499" s="191"/>
      <c r="BK499" s="191"/>
      <c r="BL499" s="191"/>
    </row>
    <row r="500" spans="1:64" x14ac:dyDescent="0.2">
      <c r="A500" s="191"/>
      <c r="B500" s="191"/>
      <c r="C500" s="191"/>
      <c r="D500" s="191"/>
      <c r="E500" s="191"/>
      <c r="F500" s="191"/>
      <c r="G500" s="191"/>
      <c r="H500" s="191"/>
      <c r="I500" s="191"/>
      <c r="J500" s="191"/>
      <c r="K500" s="191"/>
      <c r="L500" s="191"/>
      <c r="M500" s="191"/>
      <c r="N500" s="191"/>
      <c r="O500" s="191"/>
      <c r="P500" s="191"/>
      <c r="Q500" s="191"/>
      <c r="R500" s="191"/>
      <c r="S500" s="191"/>
      <c r="T500" s="191"/>
      <c r="U500" s="191"/>
      <c r="V500" s="191"/>
      <c r="W500" s="191"/>
      <c r="X500" s="191"/>
      <c r="Y500" s="191"/>
      <c r="Z500" s="191"/>
      <c r="AA500" s="191"/>
      <c r="AB500" s="191"/>
      <c r="AC500" s="191"/>
      <c r="AD500" s="191"/>
      <c r="AE500" s="191"/>
      <c r="AF500" s="191"/>
      <c r="AG500" s="191"/>
      <c r="AH500" s="191"/>
      <c r="AI500" s="191"/>
      <c r="AJ500" s="191"/>
      <c r="AK500" s="191"/>
      <c r="AL500" s="191"/>
      <c r="AM500" s="191"/>
      <c r="AN500" s="191"/>
      <c r="AO500" s="191"/>
      <c r="AP500" s="191"/>
      <c r="AQ500" s="191"/>
      <c r="AR500" s="191"/>
      <c r="AS500" s="191"/>
      <c r="AT500" s="191"/>
      <c r="AU500" s="191"/>
      <c r="AV500" s="191"/>
      <c r="AW500" s="191"/>
      <c r="AX500" s="191"/>
      <c r="AY500" s="191"/>
      <c r="AZ500" s="191"/>
      <c r="BA500" s="191"/>
      <c r="BB500" s="191"/>
      <c r="BC500" s="191"/>
      <c r="BD500" s="191"/>
      <c r="BE500" s="191"/>
      <c r="BF500" s="191"/>
      <c r="BG500" s="191"/>
      <c r="BH500" s="191"/>
      <c r="BI500" s="191"/>
      <c r="BJ500" s="191"/>
      <c r="BK500" s="191"/>
      <c r="BL500" s="191"/>
    </row>
    <row r="501" spans="1:64" x14ac:dyDescent="0.2">
      <c r="A501" s="191"/>
      <c r="B501" s="191"/>
      <c r="C501" s="191"/>
      <c r="D501" s="191"/>
      <c r="E501" s="191"/>
      <c r="F501" s="191"/>
      <c r="G501" s="191"/>
      <c r="H501" s="191"/>
      <c r="I501" s="191"/>
      <c r="J501" s="191"/>
      <c r="K501" s="191"/>
      <c r="L501" s="191"/>
      <c r="M501" s="191"/>
      <c r="N501" s="191"/>
      <c r="O501" s="191"/>
      <c r="P501" s="191"/>
      <c r="Q501" s="191"/>
      <c r="R501" s="191"/>
      <c r="S501" s="191"/>
      <c r="T501" s="191"/>
      <c r="U501" s="191"/>
      <c r="V501" s="191"/>
      <c r="W501" s="191"/>
      <c r="X501" s="191"/>
      <c r="Y501" s="191"/>
      <c r="Z501" s="191"/>
      <c r="AA501" s="191"/>
      <c r="AB501" s="191"/>
      <c r="AC501" s="191"/>
      <c r="AD501" s="191"/>
      <c r="AE501" s="191"/>
      <c r="AF501" s="191"/>
      <c r="AG501" s="191"/>
      <c r="AH501" s="191"/>
      <c r="AI501" s="191"/>
      <c r="AJ501" s="191"/>
      <c r="AK501" s="191"/>
      <c r="AL501" s="191"/>
      <c r="AM501" s="191"/>
      <c r="AN501" s="191"/>
      <c r="AO501" s="191"/>
      <c r="AP501" s="191"/>
      <c r="AQ501" s="191"/>
      <c r="AR501" s="191"/>
      <c r="AS501" s="191"/>
      <c r="AT501" s="191"/>
      <c r="AU501" s="191"/>
      <c r="AV501" s="191"/>
      <c r="AW501" s="191"/>
      <c r="AX501" s="191"/>
      <c r="AY501" s="191"/>
      <c r="AZ501" s="191"/>
      <c r="BA501" s="191"/>
      <c r="BB501" s="191"/>
      <c r="BC501" s="191"/>
      <c r="BD501" s="191"/>
      <c r="BE501" s="191"/>
      <c r="BF501" s="191"/>
      <c r="BG501" s="191"/>
      <c r="BH501" s="191"/>
      <c r="BI501" s="191"/>
      <c r="BJ501" s="191"/>
      <c r="BK501" s="191"/>
      <c r="BL501" s="191"/>
    </row>
    <row r="502" spans="1:64" x14ac:dyDescent="0.2">
      <c r="A502" s="191"/>
      <c r="B502" s="191"/>
      <c r="C502" s="191"/>
      <c r="D502" s="191"/>
      <c r="E502" s="191"/>
      <c r="F502" s="191"/>
      <c r="G502" s="191"/>
      <c r="H502" s="191"/>
      <c r="I502" s="191"/>
      <c r="J502" s="191"/>
      <c r="K502" s="191"/>
      <c r="L502" s="191"/>
      <c r="M502" s="191"/>
      <c r="N502" s="191"/>
      <c r="O502" s="191"/>
      <c r="P502" s="191"/>
      <c r="Q502" s="191"/>
      <c r="R502" s="191"/>
      <c r="S502" s="191"/>
      <c r="T502" s="191"/>
      <c r="U502" s="191"/>
      <c r="V502" s="191"/>
      <c r="W502" s="191"/>
      <c r="X502" s="191"/>
      <c r="Y502" s="191"/>
      <c r="Z502" s="191"/>
      <c r="AA502" s="191"/>
      <c r="AB502" s="191"/>
      <c r="AC502" s="191"/>
      <c r="AD502" s="191"/>
      <c r="AE502" s="191"/>
      <c r="AF502" s="191"/>
      <c r="AG502" s="191"/>
      <c r="AH502" s="191"/>
      <c r="AI502" s="191"/>
      <c r="AJ502" s="191"/>
      <c r="AK502" s="191"/>
      <c r="AL502" s="191"/>
      <c r="AM502" s="191"/>
      <c r="AN502" s="191"/>
      <c r="AO502" s="191"/>
      <c r="AP502" s="191"/>
      <c r="AQ502" s="191"/>
      <c r="AR502" s="191"/>
      <c r="AS502" s="191"/>
      <c r="AT502" s="191"/>
      <c r="AU502" s="191"/>
      <c r="AV502" s="191"/>
      <c r="AW502" s="191"/>
      <c r="AX502" s="191"/>
      <c r="AY502" s="191"/>
      <c r="AZ502" s="191"/>
      <c r="BA502" s="191"/>
      <c r="BB502" s="191"/>
      <c r="BC502" s="191"/>
      <c r="BD502" s="191"/>
      <c r="BE502" s="191"/>
      <c r="BF502" s="191"/>
      <c r="BG502" s="191"/>
      <c r="BH502" s="191"/>
      <c r="BI502" s="191"/>
      <c r="BJ502" s="191"/>
      <c r="BK502" s="191"/>
      <c r="BL502" s="191"/>
    </row>
    <row r="503" spans="1:64" x14ac:dyDescent="0.2">
      <c r="A503" s="191"/>
      <c r="B503" s="191"/>
      <c r="C503" s="191"/>
      <c r="D503" s="191"/>
      <c r="E503" s="191"/>
      <c r="F503" s="191"/>
      <c r="G503" s="191"/>
      <c r="H503" s="191"/>
      <c r="I503" s="191"/>
      <c r="J503" s="191"/>
      <c r="K503" s="191"/>
      <c r="L503" s="191"/>
      <c r="M503" s="191"/>
      <c r="N503" s="191"/>
      <c r="O503" s="191"/>
      <c r="P503" s="191"/>
      <c r="Q503" s="191"/>
      <c r="R503" s="191"/>
      <c r="S503" s="191"/>
      <c r="T503" s="191"/>
      <c r="U503" s="191"/>
      <c r="V503" s="191"/>
      <c r="W503" s="191"/>
      <c r="X503" s="191"/>
      <c r="Y503" s="191"/>
      <c r="Z503" s="191"/>
      <c r="AA503" s="191"/>
      <c r="AB503" s="191"/>
      <c r="AC503" s="191"/>
      <c r="AD503" s="191"/>
      <c r="AE503" s="191"/>
      <c r="AF503" s="191"/>
      <c r="AG503" s="191"/>
      <c r="AH503" s="191"/>
      <c r="AI503" s="191"/>
      <c r="AJ503" s="191"/>
      <c r="AK503" s="191"/>
      <c r="AL503" s="191"/>
      <c r="AM503" s="191"/>
      <c r="AN503" s="191"/>
      <c r="AO503" s="191"/>
      <c r="AP503" s="191"/>
      <c r="AQ503" s="191"/>
      <c r="AR503" s="191"/>
      <c r="AS503" s="191"/>
      <c r="AT503" s="191"/>
      <c r="AU503" s="191"/>
      <c r="AV503" s="191"/>
      <c r="AW503" s="191"/>
      <c r="AX503" s="191"/>
      <c r="AY503" s="191"/>
      <c r="AZ503" s="191"/>
      <c r="BA503" s="191"/>
      <c r="BB503" s="191"/>
      <c r="BC503" s="191"/>
      <c r="BD503" s="191"/>
      <c r="BE503" s="191"/>
      <c r="BF503" s="191"/>
      <c r="BG503" s="191"/>
      <c r="BH503" s="191"/>
      <c r="BI503" s="191"/>
      <c r="BJ503" s="191"/>
      <c r="BK503" s="191"/>
      <c r="BL503" s="191"/>
    </row>
    <row r="504" spans="1:64" x14ac:dyDescent="0.2">
      <c r="A504" s="191"/>
      <c r="B504" s="191"/>
      <c r="C504" s="191"/>
      <c r="D504" s="191"/>
      <c r="E504" s="191"/>
      <c r="F504" s="191"/>
      <c r="G504" s="191"/>
      <c r="H504" s="191"/>
      <c r="I504" s="191"/>
      <c r="J504" s="191"/>
      <c r="K504" s="191"/>
      <c r="L504" s="191"/>
      <c r="M504" s="191"/>
      <c r="N504" s="191"/>
      <c r="O504" s="191"/>
      <c r="P504" s="191"/>
      <c r="Q504" s="191"/>
      <c r="R504" s="191"/>
      <c r="S504" s="191"/>
      <c r="T504" s="191"/>
      <c r="U504" s="191"/>
      <c r="V504" s="191"/>
      <c r="W504" s="191"/>
      <c r="X504" s="191"/>
      <c r="Y504" s="191"/>
      <c r="Z504" s="191"/>
      <c r="AA504" s="191"/>
      <c r="AB504" s="191"/>
      <c r="AC504" s="191"/>
      <c r="AD504" s="191"/>
      <c r="AE504" s="191"/>
      <c r="AF504" s="191"/>
      <c r="AG504" s="191"/>
      <c r="AH504" s="191"/>
      <c r="AI504" s="191"/>
      <c r="AJ504" s="191"/>
      <c r="AK504" s="191"/>
      <c r="AL504" s="191"/>
      <c r="AM504" s="191"/>
      <c r="AN504" s="191"/>
      <c r="AO504" s="191"/>
      <c r="AP504" s="191"/>
      <c r="AQ504" s="191"/>
      <c r="AR504" s="191"/>
      <c r="AS504" s="191"/>
      <c r="AT504" s="191"/>
      <c r="AU504" s="191"/>
      <c r="AV504" s="191"/>
      <c r="AW504" s="191"/>
      <c r="AX504" s="191"/>
      <c r="AY504" s="191"/>
      <c r="AZ504" s="191"/>
      <c r="BA504" s="191"/>
      <c r="BB504" s="191"/>
      <c r="BC504" s="191"/>
      <c r="BD504" s="191"/>
      <c r="BE504" s="191"/>
      <c r="BF504" s="191"/>
      <c r="BG504" s="191"/>
      <c r="BH504" s="191"/>
      <c r="BI504" s="191"/>
      <c r="BJ504" s="191"/>
      <c r="BK504" s="191"/>
      <c r="BL504" s="191"/>
    </row>
    <row r="505" spans="1:64" x14ac:dyDescent="0.2">
      <c r="A505" s="191"/>
      <c r="B505" s="191"/>
      <c r="C505" s="191"/>
      <c r="D505" s="191"/>
      <c r="E505" s="191"/>
      <c r="F505" s="191"/>
      <c r="G505" s="191"/>
      <c r="H505" s="191"/>
      <c r="I505" s="191"/>
      <c r="J505" s="191"/>
      <c r="K505" s="191"/>
      <c r="L505" s="191"/>
      <c r="M505" s="191"/>
      <c r="N505" s="191"/>
      <c r="O505" s="191"/>
      <c r="P505" s="191"/>
      <c r="Q505" s="191"/>
      <c r="R505" s="191"/>
      <c r="S505" s="191"/>
      <c r="T505" s="191"/>
      <c r="U505" s="191"/>
      <c r="V505" s="191"/>
      <c r="W505" s="191"/>
      <c r="X505" s="191"/>
      <c r="Y505" s="191"/>
      <c r="Z505" s="191"/>
      <c r="AA505" s="191"/>
      <c r="AB505" s="191"/>
      <c r="AC505" s="191"/>
      <c r="AD505" s="191"/>
      <c r="AE505" s="191"/>
      <c r="AF505" s="191"/>
      <c r="AG505" s="191"/>
      <c r="AH505" s="191"/>
      <c r="AI505" s="191"/>
      <c r="AJ505" s="191"/>
      <c r="AK505" s="191"/>
      <c r="AL505" s="191"/>
      <c r="AM505" s="191"/>
      <c r="AN505" s="191"/>
      <c r="AO505" s="191"/>
      <c r="AP505" s="191"/>
      <c r="AQ505" s="191"/>
      <c r="AR505" s="191"/>
      <c r="AS505" s="191"/>
      <c r="AT505" s="191"/>
      <c r="AU505" s="191"/>
      <c r="AV505" s="191"/>
      <c r="AW505" s="191"/>
      <c r="AX505" s="191"/>
      <c r="AY505" s="191"/>
      <c r="AZ505" s="191"/>
      <c r="BA505" s="191"/>
      <c r="BB505" s="191"/>
      <c r="BC505" s="191"/>
      <c r="BD505" s="191"/>
      <c r="BE505" s="191"/>
      <c r="BF505" s="191"/>
      <c r="BG505" s="191"/>
      <c r="BH505" s="191"/>
      <c r="BI505" s="191"/>
      <c r="BJ505" s="191"/>
      <c r="BK505" s="191"/>
      <c r="BL505" s="191"/>
    </row>
    <row r="506" spans="1:64" x14ac:dyDescent="0.2">
      <c r="A506" s="191"/>
      <c r="B506" s="191"/>
      <c r="C506" s="191"/>
      <c r="D506" s="191"/>
      <c r="E506" s="191"/>
      <c r="F506" s="191"/>
      <c r="G506" s="191"/>
      <c r="H506" s="191"/>
      <c r="I506" s="191"/>
      <c r="J506" s="191"/>
      <c r="K506" s="191"/>
      <c r="L506" s="191"/>
      <c r="M506" s="191"/>
      <c r="N506" s="191"/>
      <c r="O506" s="191"/>
      <c r="P506" s="191"/>
      <c r="Q506" s="191"/>
      <c r="R506" s="191"/>
      <c r="S506" s="191"/>
      <c r="T506" s="191"/>
      <c r="U506" s="191"/>
      <c r="V506" s="191"/>
      <c r="W506" s="191"/>
      <c r="X506" s="191"/>
      <c r="Y506" s="191"/>
      <c r="Z506" s="191"/>
      <c r="AA506" s="191"/>
      <c r="AB506" s="191"/>
      <c r="AC506" s="191"/>
      <c r="AD506" s="191"/>
      <c r="AE506" s="191"/>
      <c r="AF506" s="191"/>
      <c r="AG506" s="191"/>
      <c r="AH506" s="191"/>
      <c r="AI506" s="191"/>
      <c r="AJ506" s="191"/>
      <c r="AK506" s="191"/>
      <c r="AL506" s="191"/>
      <c r="AM506" s="191"/>
      <c r="AN506" s="191"/>
      <c r="AO506" s="191"/>
      <c r="AP506" s="191"/>
      <c r="AQ506" s="191"/>
      <c r="AR506" s="191"/>
      <c r="AS506" s="191"/>
      <c r="AT506" s="191"/>
      <c r="AU506" s="191"/>
      <c r="AV506" s="191"/>
      <c r="AW506" s="191"/>
      <c r="AX506" s="191"/>
      <c r="AY506" s="191"/>
      <c r="AZ506" s="191"/>
      <c r="BA506" s="191"/>
      <c r="BB506" s="191"/>
      <c r="BC506" s="191"/>
      <c r="BD506" s="191"/>
      <c r="BE506" s="191"/>
      <c r="BF506" s="191"/>
      <c r="BG506" s="191"/>
      <c r="BH506" s="191"/>
      <c r="BI506" s="191"/>
      <c r="BJ506" s="191"/>
      <c r="BK506" s="191"/>
      <c r="BL506" s="191"/>
    </row>
    <row r="507" spans="1:64" x14ac:dyDescent="0.2">
      <c r="A507" s="191"/>
      <c r="B507" s="191"/>
      <c r="C507" s="191"/>
      <c r="D507" s="191"/>
      <c r="E507" s="191"/>
      <c r="F507" s="191"/>
      <c r="G507" s="191"/>
      <c r="H507" s="191"/>
      <c r="I507" s="191"/>
      <c r="J507" s="191"/>
      <c r="K507" s="191"/>
      <c r="L507" s="191"/>
      <c r="M507" s="191"/>
      <c r="N507" s="191"/>
      <c r="O507" s="191"/>
      <c r="P507" s="191"/>
      <c r="Q507" s="191"/>
      <c r="R507" s="191"/>
      <c r="S507" s="191"/>
      <c r="T507" s="191"/>
      <c r="U507" s="191"/>
      <c r="V507" s="191"/>
      <c r="W507" s="191"/>
      <c r="X507" s="191"/>
      <c r="Y507" s="191"/>
      <c r="Z507" s="191"/>
      <c r="AA507" s="191"/>
      <c r="AB507" s="191"/>
      <c r="AC507" s="191"/>
      <c r="AD507" s="191"/>
      <c r="AE507" s="191"/>
      <c r="AF507" s="191"/>
      <c r="AG507" s="191"/>
      <c r="AH507" s="191"/>
      <c r="AI507" s="191"/>
      <c r="AJ507" s="191"/>
      <c r="AK507" s="191"/>
      <c r="AL507" s="191"/>
      <c r="AM507" s="191"/>
      <c r="AN507" s="191"/>
      <c r="AO507" s="191"/>
      <c r="AP507" s="191"/>
      <c r="AQ507" s="191"/>
      <c r="AR507" s="191"/>
      <c r="AS507" s="191"/>
      <c r="AT507" s="191"/>
      <c r="AU507" s="191"/>
      <c r="AV507" s="191"/>
      <c r="AW507" s="191"/>
      <c r="AX507" s="191"/>
      <c r="AY507" s="191"/>
      <c r="AZ507" s="191"/>
      <c r="BA507" s="191"/>
      <c r="BB507" s="191"/>
      <c r="BC507" s="191"/>
      <c r="BD507" s="191"/>
      <c r="BE507" s="191"/>
      <c r="BF507" s="191"/>
      <c r="BG507" s="191"/>
      <c r="BH507" s="191"/>
      <c r="BI507" s="191"/>
      <c r="BJ507" s="191"/>
      <c r="BK507" s="191"/>
      <c r="BL507" s="191"/>
    </row>
    <row r="508" spans="1:64" x14ac:dyDescent="0.2">
      <c r="A508" s="191"/>
      <c r="B508" s="191"/>
      <c r="C508" s="191"/>
      <c r="D508" s="191"/>
      <c r="E508" s="191"/>
      <c r="F508" s="191"/>
      <c r="G508" s="191"/>
      <c r="H508" s="191"/>
      <c r="I508" s="191"/>
      <c r="J508" s="191"/>
      <c r="K508" s="191"/>
      <c r="L508" s="191"/>
      <c r="M508" s="191"/>
      <c r="N508" s="191"/>
      <c r="O508" s="191"/>
      <c r="P508" s="191"/>
      <c r="Q508" s="191"/>
      <c r="R508" s="191"/>
      <c r="S508" s="191"/>
      <c r="T508" s="191"/>
      <c r="U508" s="191"/>
      <c r="V508" s="191"/>
      <c r="W508" s="191"/>
      <c r="X508" s="191"/>
      <c r="Y508" s="191"/>
      <c r="Z508" s="191"/>
      <c r="AA508" s="191"/>
      <c r="AB508" s="191"/>
      <c r="AC508" s="191"/>
      <c r="AD508" s="191"/>
      <c r="AE508" s="191"/>
      <c r="AF508" s="191"/>
      <c r="AG508" s="191"/>
      <c r="AH508" s="191"/>
      <c r="AI508" s="191"/>
      <c r="AJ508" s="191"/>
      <c r="AK508" s="191"/>
      <c r="AL508" s="191"/>
      <c r="AM508" s="191"/>
      <c r="AN508" s="191"/>
      <c r="AO508" s="191"/>
      <c r="AP508" s="191"/>
      <c r="AQ508" s="191"/>
      <c r="AR508" s="191"/>
      <c r="AS508" s="191"/>
      <c r="AT508" s="191"/>
      <c r="AU508" s="191"/>
      <c r="AV508" s="191"/>
      <c r="AW508" s="191"/>
      <c r="AX508" s="191"/>
      <c r="AY508" s="191"/>
      <c r="AZ508" s="191"/>
      <c r="BA508" s="191"/>
      <c r="BB508" s="191"/>
      <c r="BC508" s="191"/>
      <c r="BD508" s="191"/>
      <c r="BE508" s="191"/>
      <c r="BF508" s="191"/>
      <c r="BG508" s="191"/>
      <c r="BH508" s="191"/>
      <c r="BI508" s="191"/>
      <c r="BJ508" s="191"/>
      <c r="BK508" s="191"/>
      <c r="BL508" s="191"/>
    </row>
    <row r="509" spans="1:64" x14ac:dyDescent="0.2">
      <c r="A509" s="191"/>
      <c r="B509" s="191"/>
      <c r="C509" s="191"/>
      <c r="D509" s="191"/>
      <c r="E509" s="191"/>
      <c r="F509" s="191"/>
      <c r="G509" s="191"/>
      <c r="H509" s="191"/>
      <c r="I509" s="191"/>
      <c r="J509" s="191"/>
      <c r="K509" s="191"/>
      <c r="L509" s="191"/>
      <c r="M509" s="191"/>
      <c r="N509" s="191"/>
      <c r="O509" s="191"/>
      <c r="P509" s="191"/>
      <c r="Q509" s="191"/>
      <c r="R509" s="191"/>
      <c r="S509" s="191"/>
      <c r="T509" s="191"/>
      <c r="U509" s="191"/>
      <c r="V509" s="191"/>
      <c r="W509" s="191"/>
      <c r="X509" s="191"/>
      <c r="Y509" s="191"/>
      <c r="Z509" s="191"/>
      <c r="AA509" s="191"/>
      <c r="AB509" s="191"/>
      <c r="AC509" s="191"/>
      <c r="AD509" s="191"/>
      <c r="AE509" s="191"/>
      <c r="AF509" s="191"/>
      <c r="AG509" s="191"/>
      <c r="AH509" s="191"/>
      <c r="AI509" s="191"/>
      <c r="AJ509" s="191"/>
      <c r="AK509" s="191"/>
      <c r="AL509" s="191"/>
      <c r="AM509" s="191"/>
      <c r="AN509" s="191"/>
      <c r="AO509" s="191"/>
      <c r="AP509" s="191"/>
      <c r="AQ509" s="191"/>
      <c r="AR509" s="191"/>
      <c r="AS509" s="191"/>
      <c r="AT509" s="191"/>
      <c r="AU509" s="191"/>
      <c r="AV509" s="191"/>
      <c r="AW509" s="191"/>
      <c r="AX509" s="191"/>
      <c r="AY509" s="191"/>
      <c r="AZ509" s="191"/>
      <c r="BA509" s="191"/>
      <c r="BB509" s="191"/>
      <c r="BC509" s="191"/>
      <c r="BD509" s="191"/>
      <c r="BE509" s="191"/>
      <c r="BF509" s="191"/>
      <c r="BG509" s="191"/>
      <c r="BH509" s="191"/>
      <c r="BI509" s="191"/>
      <c r="BJ509" s="191"/>
      <c r="BK509" s="191"/>
      <c r="BL509" s="191"/>
    </row>
    <row r="510" spans="1:64" x14ac:dyDescent="0.2">
      <c r="A510" s="191"/>
      <c r="B510" s="191"/>
      <c r="C510" s="191"/>
      <c r="D510" s="191"/>
      <c r="E510" s="191"/>
      <c r="F510" s="191"/>
      <c r="G510" s="191"/>
      <c r="H510" s="191"/>
      <c r="I510" s="191"/>
      <c r="J510" s="191"/>
      <c r="K510" s="191"/>
      <c r="L510" s="191"/>
      <c r="M510" s="191"/>
      <c r="N510" s="191"/>
      <c r="O510" s="191"/>
      <c r="P510" s="191"/>
      <c r="Q510" s="191"/>
      <c r="R510" s="191"/>
      <c r="S510" s="191"/>
      <c r="T510" s="191"/>
      <c r="U510" s="191"/>
      <c r="V510" s="191"/>
      <c r="W510" s="191"/>
      <c r="X510" s="191"/>
      <c r="Y510" s="191"/>
      <c r="Z510" s="191"/>
      <c r="AA510" s="191"/>
      <c r="AB510" s="191"/>
      <c r="AC510" s="191"/>
      <c r="AD510" s="191"/>
      <c r="AE510" s="191"/>
      <c r="AF510" s="191"/>
      <c r="AG510" s="191"/>
      <c r="AH510" s="191"/>
      <c r="AI510" s="191"/>
      <c r="AJ510" s="191"/>
      <c r="AK510" s="191"/>
      <c r="AL510" s="191"/>
      <c r="AM510" s="191"/>
      <c r="AN510" s="191"/>
      <c r="AO510" s="191"/>
      <c r="AP510" s="191"/>
      <c r="AQ510" s="191"/>
      <c r="AR510" s="191"/>
      <c r="AS510" s="191"/>
      <c r="AT510" s="191"/>
      <c r="AU510" s="191"/>
      <c r="AV510" s="191"/>
      <c r="AW510" s="191"/>
      <c r="AX510" s="191"/>
      <c r="AY510" s="191"/>
      <c r="AZ510" s="191"/>
      <c r="BA510" s="191"/>
      <c r="BB510" s="191"/>
      <c r="BC510" s="191"/>
      <c r="BD510" s="191"/>
      <c r="BE510" s="191"/>
      <c r="BF510" s="191"/>
      <c r="BG510" s="191"/>
      <c r="BH510" s="191"/>
      <c r="BI510" s="191"/>
      <c r="BJ510" s="191"/>
      <c r="BK510" s="191"/>
      <c r="BL510" s="191"/>
    </row>
    <row r="511" spans="1:64" x14ac:dyDescent="0.2">
      <c r="A511" s="191"/>
      <c r="B511" s="191"/>
      <c r="C511" s="191"/>
      <c r="D511" s="191"/>
      <c r="E511" s="191"/>
      <c r="F511" s="191"/>
      <c r="G511" s="191"/>
      <c r="H511" s="191"/>
      <c r="I511" s="191"/>
      <c r="J511" s="191"/>
      <c r="K511" s="191"/>
      <c r="L511" s="191"/>
      <c r="M511" s="191"/>
      <c r="N511" s="191"/>
      <c r="O511" s="191"/>
      <c r="P511" s="191"/>
      <c r="Q511" s="191"/>
      <c r="R511" s="191"/>
      <c r="S511" s="191"/>
      <c r="T511" s="191"/>
      <c r="U511" s="191"/>
      <c r="V511" s="191"/>
      <c r="W511" s="191"/>
      <c r="X511" s="191"/>
      <c r="Y511" s="191"/>
      <c r="Z511" s="191"/>
      <c r="AA511" s="191"/>
      <c r="AB511" s="191"/>
      <c r="AC511" s="191"/>
      <c r="AD511" s="191"/>
      <c r="AE511" s="191"/>
      <c r="AF511" s="191"/>
      <c r="AG511" s="191"/>
      <c r="AH511" s="191"/>
      <c r="AI511" s="191"/>
      <c r="AJ511" s="191"/>
      <c r="AK511" s="191"/>
      <c r="AL511" s="191"/>
      <c r="AM511" s="191"/>
      <c r="AN511" s="191"/>
      <c r="AO511" s="191"/>
      <c r="AP511" s="191"/>
      <c r="AQ511" s="191"/>
      <c r="AR511" s="191"/>
      <c r="AS511" s="191"/>
      <c r="AT511" s="191"/>
      <c r="AU511" s="191"/>
      <c r="AV511" s="191"/>
      <c r="AW511" s="191"/>
      <c r="AX511" s="191"/>
      <c r="AY511" s="191"/>
      <c r="AZ511" s="191"/>
      <c r="BA511" s="191"/>
      <c r="BB511" s="191"/>
      <c r="BC511" s="191"/>
      <c r="BD511" s="191"/>
      <c r="BE511" s="191"/>
      <c r="BF511" s="191"/>
      <c r="BG511" s="191"/>
      <c r="BH511" s="191"/>
      <c r="BI511" s="191"/>
      <c r="BJ511" s="191"/>
      <c r="BK511" s="191"/>
      <c r="BL511" s="191"/>
    </row>
    <row r="512" spans="1:64" x14ac:dyDescent="0.2">
      <c r="A512" s="191"/>
      <c r="B512" s="191"/>
      <c r="C512" s="191"/>
      <c r="D512" s="191"/>
      <c r="E512" s="191"/>
      <c r="F512" s="191"/>
      <c r="G512" s="191"/>
      <c r="H512" s="191"/>
      <c r="I512" s="191"/>
      <c r="J512" s="191"/>
      <c r="K512" s="191"/>
      <c r="L512" s="191"/>
      <c r="M512" s="191"/>
      <c r="N512" s="191"/>
      <c r="O512" s="191"/>
      <c r="P512" s="191"/>
      <c r="Q512" s="191"/>
      <c r="R512" s="191"/>
      <c r="S512" s="191"/>
      <c r="T512" s="191"/>
      <c r="U512" s="191"/>
      <c r="V512" s="191"/>
      <c r="W512" s="191"/>
      <c r="X512" s="191"/>
      <c r="Y512" s="191"/>
      <c r="Z512" s="191"/>
      <c r="AA512" s="191"/>
      <c r="AB512" s="191"/>
      <c r="AC512" s="191"/>
      <c r="AD512" s="191"/>
      <c r="AE512" s="191"/>
      <c r="AF512" s="191"/>
      <c r="AG512" s="191"/>
      <c r="AH512" s="191"/>
      <c r="AI512" s="191"/>
      <c r="AJ512" s="191"/>
      <c r="AK512" s="191"/>
      <c r="AL512" s="191"/>
      <c r="AM512" s="191"/>
      <c r="AN512" s="191"/>
      <c r="AO512" s="191"/>
      <c r="AP512" s="191"/>
      <c r="AQ512" s="191"/>
      <c r="AR512" s="191"/>
      <c r="AS512" s="191"/>
      <c r="AT512" s="191"/>
      <c r="AU512" s="191"/>
      <c r="AV512" s="191"/>
      <c r="AW512" s="191"/>
      <c r="AX512" s="191"/>
      <c r="AY512" s="191"/>
      <c r="AZ512" s="191"/>
      <c r="BA512" s="191"/>
      <c r="BB512" s="191"/>
      <c r="BC512" s="191"/>
      <c r="BD512" s="191"/>
      <c r="BE512" s="191"/>
      <c r="BF512" s="191"/>
      <c r="BG512" s="191"/>
      <c r="BH512" s="191"/>
      <c r="BI512" s="191"/>
      <c r="BJ512" s="191"/>
      <c r="BK512" s="191"/>
      <c r="BL512" s="191"/>
    </row>
    <row r="513" spans="1:64" x14ac:dyDescent="0.2">
      <c r="A513" s="191"/>
      <c r="B513" s="191"/>
      <c r="C513" s="191"/>
      <c r="D513" s="191"/>
      <c r="E513" s="191"/>
      <c r="F513" s="191"/>
      <c r="G513" s="191"/>
      <c r="H513" s="191"/>
      <c r="I513" s="191"/>
      <c r="J513" s="191"/>
      <c r="K513" s="191"/>
      <c r="L513" s="191"/>
      <c r="M513" s="191"/>
      <c r="N513" s="191"/>
      <c r="O513" s="191"/>
      <c r="P513" s="191"/>
      <c r="Q513" s="191"/>
      <c r="R513" s="191"/>
      <c r="S513" s="191"/>
      <c r="T513" s="191"/>
      <c r="U513" s="191"/>
      <c r="V513" s="191"/>
      <c r="W513" s="191"/>
      <c r="X513" s="191"/>
      <c r="Y513" s="191"/>
      <c r="Z513" s="191"/>
      <c r="AA513" s="191"/>
      <c r="AB513" s="191"/>
      <c r="AC513" s="191"/>
      <c r="AD513" s="191"/>
      <c r="AE513" s="191"/>
      <c r="AF513" s="191"/>
      <c r="AG513" s="191"/>
      <c r="AH513" s="191"/>
      <c r="AI513" s="191"/>
      <c r="AJ513" s="191"/>
      <c r="AK513" s="191"/>
      <c r="AL513" s="191"/>
      <c r="AM513" s="191"/>
      <c r="AN513" s="191"/>
      <c r="AO513" s="191"/>
      <c r="AP513" s="191"/>
      <c r="AQ513" s="191"/>
      <c r="AR513" s="191"/>
      <c r="AS513" s="191"/>
      <c r="AT513" s="191"/>
      <c r="AU513" s="191"/>
      <c r="AV513" s="191"/>
      <c r="AW513" s="191"/>
      <c r="AX513" s="191"/>
      <c r="AY513" s="191"/>
      <c r="AZ513" s="191"/>
      <c r="BA513" s="191"/>
      <c r="BB513" s="191"/>
      <c r="BC513" s="191"/>
      <c r="BD513" s="191"/>
      <c r="BE513" s="191"/>
      <c r="BF513" s="191"/>
      <c r="BG513" s="191"/>
      <c r="BH513" s="191"/>
      <c r="BI513" s="191"/>
      <c r="BJ513" s="191"/>
      <c r="BK513" s="191"/>
      <c r="BL513" s="191"/>
    </row>
    <row r="514" spans="1:64" x14ac:dyDescent="0.2">
      <c r="A514" s="191"/>
      <c r="B514" s="191"/>
      <c r="C514" s="191"/>
      <c r="D514" s="191"/>
      <c r="E514" s="191"/>
      <c r="F514" s="191"/>
      <c r="G514" s="191"/>
      <c r="H514" s="191"/>
      <c r="I514" s="191"/>
      <c r="J514" s="191"/>
      <c r="K514" s="191"/>
      <c r="L514" s="191"/>
      <c r="M514" s="191"/>
      <c r="N514" s="191"/>
      <c r="O514" s="191"/>
      <c r="P514" s="191"/>
      <c r="Q514" s="191"/>
      <c r="R514" s="191"/>
      <c r="S514" s="191"/>
      <c r="T514" s="191"/>
      <c r="U514" s="191"/>
      <c r="V514" s="191"/>
      <c r="W514" s="191"/>
      <c r="X514" s="191"/>
      <c r="Y514" s="191"/>
      <c r="Z514" s="191"/>
      <c r="AA514" s="191"/>
      <c r="AB514" s="191"/>
      <c r="AC514" s="191"/>
      <c r="AD514" s="191"/>
      <c r="AE514" s="191"/>
      <c r="AF514" s="191"/>
      <c r="AG514" s="191"/>
      <c r="AH514" s="191"/>
      <c r="AI514" s="191"/>
      <c r="AJ514" s="191"/>
      <c r="AK514" s="191"/>
      <c r="AL514" s="191"/>
      <c r="AM514" s="191"/>
      <c r="AN514" s="191"/>
      <c r="AO514" s="191"/>
      <c r="AP514" s="191"/>
      <c r="AQ514" s="191"/>
      <c r="AR514" s="191"/>
      <c r="AS514" s="191"/>
      <c r="AT514" s="191"/>
      <c r="AU514" s="191"/>
      <c r="AV514" s="191"/>
      <c r="AW514" s="191"/>
      <c r="AX514" s="191"/>
      <c r="AY514" s="191"/>
      <c r="AZ514" s="191"/>
      <c r="BA514" s="191"/>
      <c r="BB514" s="191"/>
      <c r="BC514" s="191"/>
      <c r="BD514" s="191"/>
      <c r="BE514" s="191"/>
      <c r="BF514" s="191"/>
      <c r="BG514" s="191"/>
      <c r="BH514" s="191"/>
      <c r="BI514" s="191"/>
      <c r="BJ514" s="191"/>
      <c r="BK514" s="191"/>
      <c r="BL514" s="191"/>
    </row>
    <row r="515" spans="1:64" x14ac:dyDescent="0.2">
      <c r="A515" s="191"/>
      <c r="B515" s="191"/>
      <c r="C515" s="191"/>
      <c r="D515" s="191"/>
      <c r="E515" s="191"/>
      <c r="F515" s="191"/>
      <c r="G515" s="191"/>
      <c r="H515" s="191"/>
      <c r="I515" s="191"/>
      <c r="J515" s="191"/>
      <c r="K515" s="191"/>
      <c r="L515" s="191"/>
      <c r="M515" s="191"/>
      <c r="N515" s="191"/>
      <c r="O515" s="191"/>
      <c r="P515" s="191"/>
      <c r="Q515" s="191"/>
      <c r="R515" s="191"/>
      <c r="S515" s="191"/>
      <c r="T515" s="191"/>
      <c r="U515" s="191"/>
      <c r="V515" s="191"/>
      <c r="W515" s="191"/>
      <c r="X515" s="191"/>
      <c r="Y515" s="191"/>
      <c r="Z515" s="191"/>
      <c r="AA515" s="191"/>
      <c r="AB515" s="191"/>
      <c r="AC515" s="191"/>
      <c r="AD515" s="191"/>
      <c r="AE515" s="191"/>
      <c r="AF515" s="191"/>
      <c r="AG515" s="191"/>
      <c r="AH515" s="191"/>
      <c r="AI515" s="191"/>
      <c r="AJ515" s="191"/>
      <c r="AK515" s="191"/>
      <c r="AL515" s="191"/>
      <c r="AM515" s="191"/>
      <c r="AN515" s="191"/>
      <c r="AO515" s="191"/>
      <c r="AP515" s="191"/>
      <c r="AQ515" s="191"/>
      <c r="AR515" s="191"/>
      <c r="AS515" s="191"/>
      <c r="AT515" s="191"/>
      <c r="AU515" s="191"/>
      <c r="AV515" s="191"/>
      <c r="AW515" s="191"/>
      <c r="AX515" s="191"/>
      <c r="AY515" s="191"/>
      <c r="AZ515" s="191"/>
      <c r="BA515" s="191"/>
      <c r="BB515" s="191"/>
      <c r="BC515" s="191"/>
      <c r="BD515" s="191"/>
      <c r="BE515" s="191"/>
      <c r="BF515" s="191"/>
      <c r="BG515" s="191"/>
      <c r="BH515" s="191"/>
      <c r="BI515" s="191"/>
      <c r="BJ515" s="191"/>
      <c r="BK515" s="191"/>
      <c r="BL515" s="191"/>
    </row>
    <row r="516" spans="1:64" x14ac:dyDescent="0.2">
      <c r="A516" s="191"/>
      <c r="B516" s="191"/>
      <c r="C516" s="191"/>
      <c r="D516" s="191"/>
      <c r="E516" s="191"/>
      <c r="F516" s="191"/>
      <c r="G516" s="191"/>
      <c r="H516" s="191"/>
      <c r="I516" s="191"/>
      <c r="J516" s="191"/>
      <c r="K516" s="191"/>
      <c r="L516" s="191"/>
      <c r="M516" s="191"/>
      <c r="N516" s="191"/>
      <c r="O516" s="191"/>
      <c r="P516" s="191"/>
      <c r="Q516" s="191"/>
      <c r="R516" s="191"/>
      <c r="S516" s="191"/>
      <c r="T516" s="191"/>
      <c r="U516" s="191"/>
      <c r="V516" s="191"/>
      <c r="W516" s="191"/>
      <c r="X516" s="191"/>
      <c r="Y516" s="191"/>
      <c r="Z516" s="191"/>
      <c r="AA516" s="191"/>
      <c r="AB516" s="191"/>
      <c r="AC516" s="191"/>
      <c r="AD516" s="191"/>
      <c r="AE516" s="191"/>
      <c r="AF516" s="191"/>
      <c r="AG516" s="191"/>
      <c r="AH516" s="191"/>
      <c r="AI516" s="191"/>
      <c r="AJ516" s="191"/>
      <c r="AK516" s="191"/>
      <c r="AL516" s="191"/>
      <c r="AM516" s="191"/>
      <c r="AN516" s="191"/>
      <c r="AO516" s="191"/>
      <c r="AP516" s="191"/>
      <c r="AQ516" s="191"/>
      <c r="AR516" s="191"/>
      <c r="AS516" s="191"/>
      <c r="AT516" s="191"/>
      <c r="AU516" s="191"/>
      <c r="AV516" s="191"/>
      <c r="AW516" s="191"/>
      <c r="AX516" s="191"/>
      <c r="AY516" s="191"/>
      <c r="AZ516" s="191"/>
      <c r="BA516" s="191"/>
      <c r="BB516" s="191"/>
      <c r="BC516" s="191"/>
      <c r="BD516" s="191"/>
      <c r="BE516" s="191"/>
      <c r="BF516" s="191"/>
      <c r="BG516" s="191"/>
      <c r="BH516" s="191"/>
      <c r="BI516" s="191"/>
      <c r="BJ516" s="191"/>
      <c r="BK516" s="191"/>
      <c r="BL516" s="191"/>
    </row>
    <row r="517" spans="1:64" x14ac:dyDescent="0.2">
      <c r="A517" s="191"/>
      <c r="B517" s="191"/>
      <c r="C517" s="191"/>
      <c r="D517" s="191"/>
      <c r="E517" s="191"/>
      <c r="F517" s="191"/>
      <c r="G517" s="191"/>
      <c r="H517" s="191"/>
      <c r="I517" s="191"/>
      <c r="J517" s="191"/>
      <c r="K517" s="191"/>
      <c r="L517" s="191"/>
      <c r="M517" s="191"/>
      <c r="N517" s="191"/>
      <c r="O517" s="191"/>
      <c r="P517" s="191"/>
      <c r="Q517" s="191"/>
      <c r="R517" s="191"/>
      <c r="S517" s="191"/>
      <c r="T517" s="191"/>
      <c r="U517" s="191"/>
      <c r="V517" s="191"/>
      <c r="W517" s="191"/>
      <c r="X517" s="191"/>
      <c r="Y517" s="191"/>
      <c r="Z517" s="191"/>
      <c r="AA517" s="191"/>
      <c r="AB517" s="191"/>
      <c r="AC517" s="191"/>
      <c r="AD517" s="191"/>
      <c r="AE517" s="191"/>
      <c r="AF517" s="191"/>
      <c r="AG517" s="191"/>
      <c r="AH517" s="191"/>
      <c r="AI517" s="191"/>
      <c r="AJ517" s="191"/>
      <c r="AK517" s="191"/>
      <c r="AL517" s="191"/>
      <c r="AM517" s="191"/>
      <c r="AN517" s="191"/>
      <c r="AO517" s="191"/>
      <c r="AP517" s="191"/>
      <c r="AQ517" s="191"/>
      <c r="AR517" s="191"/>
      <c r="AS517" s="191"/>
      <c r="AT517" s="191"/>
      <c r="AU517" s="191"/>
      <c r="AV517" s="191"/>
      <c r="AW517" s="191"/>
      <c r="AX517" s="191"/>
      <c r="AY517" s="191"/>
      <c r="AZ517" s="191"/>
      <c r="BA517" s="191"/>
      <c r="BB517" s="191"/>
      <c r="BC517" s="191"/>
      <c r="BD517" s="191"/>
      <c r="BE517" s="191"/>
      <c r="BF517" s="191"/>
      <c r="BG517" s="191"/>
      <c r="BH517" s="191"/>
      <c r="BI517" s="191"/>
      <c r="BJ517" s="191"/>
      <c r="BK517" s="191"/>
      <c r="BL517" s="191"/>
    </row>
    <row r="518" spans="1:64" x14ac:dyDescent="0.2">
      <c r="A518" s="191"/>
      <c r="B518" s="191"/>
      <c r="C518" s="191"/>
      <c r="D518" s="191"/>
      <c r="E518" s="191"/>
      <c r="F518" s="191"/>
      <c r="G518" s="191"/>
      <c r="H518" s="191"/>
      <c r="I518" s="191"/>
      <c r="J518" s="191"/>
      <c r="K518" s="191"/>
      <c r="L518" s="191"/>
      <c r="M518" s="191"/>
      <c r="N518" s="191"/>
      <c r="O518" s="191"/>
      <c r="P518" s="191"/>
      <c r="Q518" s="191"/>
      <c r="R518" s="191"/>
      <c r="S518" s="191"/>
      <c r="T518" s="191"/>
      <c r="U518" s="191"/>
      <c r="V518" s="191"/>
      <c r="W518" s="191"/>
      <c r="X518" s="191"/>
      <c r="Y518" s="191"/>
      <c r="Z518" s="191"/>
      <c r="AA518" s="191"/>
      <c r="AB518" s="191"/>
      <c r="AC518" s="191"/>
      <c r="AD518" s="191"/>
      <c r="AE518" s="191"/>
      <c r="AF518" s="191"/>
      <c r="AG518" s="191"/>
      <c r="AH518" s="191"/>
      <c r="AI518" s="191"/>
      <c r="AJ518" s="191"/>
      <c r="AK518" s="191"/>
      <c r="AL518" s="191"/>
      <c r="AM518" s="191"/>
      <c r="AN518" s="191"/>
      <c r="AO518" s="191"/>
      <c r="AP518" s="191"/>
      <c r="AQ518" s="191"/>
      <c r="AR518" s="191"/>
      <c r="AS518" s="191"/>
      <c r="AT518" s="191"/>
      <c r="AU518" s="191"/>
      <c r="AV518" s="191"/>
      <c r="AW518" s="191"/>
      <c r="AX518" s="191"/>
      <c r="AY518" s="191"/>
      <c r="AZ518" s="191"/>
      <c r="BA518" s="191"/>
      <c r="BB518" s="191"/>
      <c r="BC518" s="191"/>
      <c r="BD518" s="191"/>
      <c r="BE518" s="191"/>
      <c r="BF518" s="191"/>
      <c r="BG518" s="191"/>
      <c r="BH518" s="191"/>
      <c r="BI518" s="191"/>
      <c r="BJ518" s="191"/>
      <c r="BK518" s="191"/>
      <c r="BL518" s="191"/>
    </row>
    <row r="519" spans="1:64" x14ac:dyDescent="0.2">
      <c r="A519" s="191"/>
      <c r="B519" s="191"/>
      <c r="C519" s="191"/>
      <c r="D519" s="191"/>
      <c r="E519" s="191"/>
      <c r="F519" s="191"/>
      <c r="G519" s="191"/>
      <c r="H519" s="191"/>
      <c r="I519" s="191"/>
      <c r="J519" s="191"/>
      <c r="K519" s="191"/>
      <c r="L519" s="191"/>
      <c r="M519" s="191"/>
      <c r="N519" s="191"/>
      <c r="O519" s="191"/>
      <c r="P519" s="191"/>
      <c r="Q519" s="191"/>
      <c r="R519" s="191"/>
      <c r="S519" s="191"/>
      <c r="T519" s="191"/>
      <c r="U519" s="191"/>
      <c r="V519" s="191"/>
      <c r="W519" s="191"/>
      <c r="X519" s="191"/>
      <c r="Y519" s="191"/>
      <c r="Z519" s="191"/>
      <c r="AA519" s="191"/>
      <c r="AB519" s="191"/>
      <c r="AC519" s="191"/>
      <c r="AD519" s="191"/>
      <c r="AE519" s="191"/>
      <c r="AF519" s="191"/>
      <c r="AG519" s="191"/>
      <c r="AH519" s="191"/>
      <c r="AI519" s="191"/>
      <c r="AJ519" s="191"/>
      <c r="AK519" s="191"/>
      <c r="AL519" s="191"/>
      <c r="AM519" s="191"/>
      <c r="AN519" s="191"/>
      <c r="AO519" s="191"/>
      <c r="AP519" s="191"/>
      <c r="AQ519" s="191"/>
      <c r="AR519" s="191"/>
      <c r="AS519" s="191"/>
      <c r="AT519" s="191"/>
      <c r="AU519" s="191"/>
      <c r="AV519" s="191"/>
      <c r="AW519" s="191"/>
      <c r="AX519" s="191"/>
      <c r="AY519" s="191"/>
      <c r="AZ519" s="191"/>
      <c r="BA519" s="191"/>
      <c r="BB519" s="191"/>
      <c r="BC519" s="191"/>
      <c r="BD519" s="191"/>
      <c r="BE519" s="191"/>
      <c r="BF519" s="191"/>
      <c r="BG519" s="191"/>
      <c r="BH519" s="191"/>
      <c r="BI519" s="191"/>
      <c r="BJ519" s="191"/>
      <c r="BK519" s="191"/>
      <c r="BL519" s="191"/>
    </row>
    <row r="520" spans="1:64" x14ac:dyDescent="0.2">
      <c r="A520" s="191"/>
      <c r="B520" s="191"/>
      <c r="C520" s="191"/>
      <c r="D520" s="191"/>
      <c r="E520" s="191"/>
      <c r="F520" s="191"/>
      <c r="G520" s="191"/>
      <c r="H520" s="191"/>
      <c r="I520" s="191"/>
      <c r="J520" s="191"/>
      <c r="K520" s="191"/>
      <c r="L520" s="191"/>
      <c r="M520" s="191"/>
      <c r="N520" s="191"/>
      <c r="O520" s="191"/>
      <c r="P520" s="191"/>
      <c r="Q520" s="191"/>
      <c r="R520" s="191"/>
      <c r="S520" s="191"/>
      <c r="T520" s="191"/>
      <c r="U520" s="191"/>
      <c r="V520" s="191"/>
      <c r="W520" s="191"/>
      <c r="X520" s="191"/>
      <c r="Y520" s="191"/>
      <c r="Z520" s="191"/>
      <c r="AA520" s="191"/>
      <c r="AB520" s="191"/>
      <c r="AC520" s="191"/>
      <c r="AD520" s="191"/>
      <c r="AE520" s="191"/>
      <c r="AF520" s="191"/>
      <c r="AG520" s="191"/>
      <c r="AH520" s="191"/>
      <c r="AI520" s="191"/>
      <c r="AJ520" s="191"/>
      <c r="AK520" s="191"/>
      <c r="AL520" s="191"/>
      <c r="AM520" s="191"/>
      <c r="AN520" s="191"/>
      <c r="AO520" s="191"/>
      <c r="AP520" s="191"/>
      <c r="AQ520" s="191"/>
      <c r="AR520" s="191"/>
      <c r="AS520" s="191"/>
      <c r="AT520" s="191"/>
      <c r="AU520" s="191"/>
      <c r="AV520" s="191"/>
      <c r="AW520" s="191"/>
      <c r="AX520" s="191"/>
      <c r="AY520" s="191"/>
      <c r="AZ520" s="191"/>
      <c r="BA520" s="191"/>
      <c r="BB520" s="191"/>
      <c r="BC520" s="191"/>
      <c r="BD520" s="191"/>
      <c r="BE520" s="191"/>
      <c r="BF520" s="191"/>
      <c r="BG520" s="191"/>
      <c r="BH520" s="191"/>
      <c r="BI520" s="191"/>
      <c r="BJ520" s="191"/>
      <c r="BK520" s="191"/>
      <c r="BL520" s="191"/>
    </row>
    <row r="521" spans="1:64" x14ac:dyDescent="0.2">
      <c r="A521" s="191"/>
      <c r="B521" s="191"/>
      <c r="C521" s="191"/>
      <c r="D521" s="191"/>
      <c r="E521" s="191"/>
      <c r="F521" s="191"/>
      <c r="G521" s="191"/>
      <c r="H521" s="191"/>
      <c r="I521" s="191"/>
      <c r="J521" s="191"/>
      <c r="K521" s="191"/>
      <c r="L521" s="191"/>
      <c r="M521" s="191"/>
      <c r="N521" s="191"/>
      <c r="O521" s="191"/>
      <c r="P521" s="191"/>
      <c r="Q521" s="191"/>
      <c r="R521" s="191"/>
      <c r="S521" s="191"/>
      <c r="T521" s="191"/>
      <c r="U521" s="191"/>
      <c r="V521" s="191"/>
      <c r="W521" s="191"/>
      <c r="X521" s="191"/>
      <c r="Y521" s="191"/>
      <c r="Z521" s="191"/>
      <c r="AA521" s="191"/>
      <c r="AB521" s="191"/>
      <c r="AC521" s="191"/>
      <c r="AD521" s="191"/>
      <c r="AE521" s="191"/>
      <c r="AF521" s="191"/>
      <c r="AG521" s="191"/>
      <c r="AH521" s="191"/>
      <c r="AI521" s="191"/>
      <c r="AJ521" s="191"/>
      <c r="AK521" s="191"/>
      <c r="AL521" s="191"/>
      <c r="AM521" s="191"/>
      <c r="AN521" s="191"/>
      <c r="AO521" s="191"/>
      <c r="AP521" s="191"/>
      <c r="AQ521" s="191"/>
      <c r="AR521" s="191"/>
      <c r="AS521" s="191"/>
      <c r="AT521" s="191"/>
      <c r="AU521" s="191"/>
      <c r="AV521" s="191"/>
      <c r="AW521" s="191"/>
      <c r="AX521" s="191"/>
      <c r="AY521" s="191"/>
      <c r="AZ521" s="191"/>
      <c r="BA521" s="191"/>
      <c r="BB521" s="191"/>
      <c r="BC521" s="191"/>
      <c r="BD521" s="191"/>
      <c r="BE521" s="191"/>
      <c r="BF521" s="191"/>
      <c r="BG521" s="191"/>
      <c r="BH521" s="191"/>
      <c r="BI521" s="191"/>
      <c r="BJ521" s="191"/>
      <c r="BK521" s="191"/>
      <c r="BL521" s="191"/>
    </row>
    <row r="522" spans="1:64" x14ac:dyDescent="0.2">
      <c r="A522" s="191"/>
      <c r="B522" s="191"/>
      <c r="C522" s="191"/>
      <c r="D522" s="191"/>
      <c r="E522" s="191"/>
      <c r="F522" s="191"/>
      <c r="G522" s="191"/>
      <c r="H522" s="191"/>
      <c r="I522" s="191"/>
      <c r="J522" s="191"/>
      <c r="K522" s="191"/>
      <c r="L522" s="191"/>
      <c r="M522" s="191"/>
      <c r="N522" s="191"/>
      <c r="O522" s="191"/>
      <c r="P522" s="191"/>
      <c r="Q522" s="191"/>
      <c r="R522" s="191"/>
      <c r="S522" s="191"/>
      <c r="T522" s="191"/>
      <c r="U522" s="191"/>
      <c r="V522" s="191"/>
      <c r="W522" s="191"/>
      <c r="X522" s="191"/>
      <c r="Y522" s="191"/>
      <c r="Z522" s="191"/>
      <c r="AA522" s="191"/>
      <c r="AB522" s="191"/>
      <c r="AC522" s="191"/>
      <c r="AD522" s="191"/>
      <c r="AE522" s="191"/>
      <c r="AF522" s="191"/>
      <c r="AG522" s="191"/>
      <c r="AH522" s="191"/>
      <c r="AI522" s="191"/>
      <c r="AJ522" s="191"/>
      <c r="AK522" s="191"/>
      <c r="AL522" s="191"/>
      <c r="AM522" s="191"/>
      <c r="AN522" s="191"/>
      <c r="AO522" s="191"/>
      <c r="AP522" s="191"/>
      <c r="AQ522" s="191"/>
      <c r="AR522" s="191"/>
      <c r="AS522" s="191"/>
      <c r="AT522" s="191"/>
      <c r="AU522" s="191"/>
      <c r="AV522" s="191"/>
      <c r="AW522" s="191"/>
      <c r="AX522" s="191"/>
      <c r="AY522" s="191"/>
      <c r="AZ522" s="191"/>
      <c r="BA522" s="191"/>
      <c r="BB522" s="191"/>
      <c r="BC522" s="191"/>
      <c r="BD522" s="191"/>
      <c r="BE522" s="191"/>
      <c r="BF522" s="191"/>
      <c r="BG522" s="191"/>
      <c r="BH522" s="191"/>
      <c r="BI522" s="191"/>
      <c r="BJ522" s="191"/>
      <c r="BK522" s="191"/>
      <c r="BL522" s="191"/>
    </row>
    <row r="523" spans="1:64" x14ac:dyDescent="0.2">
      <c r="A523" s="191"/>
      <c r="B523" s="191"/>
      <c r="C523" s="191"/>
      <c r="D523" s="191"/>
      <c r="E523" s="191"/>
      <c r="F523" s="191"/>
      <c r="G523" s="191"/>
      <c r="H523" s="191"/>
      <c r="I523" s="191"/>
      <c r="J523" s="191"/>
      <c r="K523" s="191"/>
      <c r="L523" s="191"/>
      <c r="M523" s="191"/>
      <c r="N523" s="191"/>
      <c r="O523" s="191"/>
      <c r="P523" s="191"/>
      <c r="Q523" s="191"/>
      <c r="R523" s="191"/>
      <c r="S523" s="191"/>
      <c r="T523" s="191"/>
      <c r="U523" s="191"/>
      <c r="V523" s="191"/>
      <c r="W523" s="191"/>
      <c r="X523" s="191"/>
      <c r="Y523" s="191"/>
      <c r="Z523" s="191"/>
      <c r="AA523" s="191"/>
      <c r="AB523" s="191"/>
      <c r="AC523" s="191"/>
      <c r="AD523" s="191"/>
      <c r="AE523" s="191"/>
      <c r="AF523" s="191"/>
      <c r="AG523" s="191"/>
      <c r="AH523" s="191"/>
      <c r="AI523" s="191"/>
      <c r="AJ523" s="191"/>
      <c r="AK523" s="191"/>
      <c r="AL523" s="191"/>
      <c r="AM523" s="191"/>
      <c r="AN523" s="191"/>
      <c r="AO523" s="191"/>
      <c r="AP523" s="191"/>
      <c r="AQ523" s="191"/>
      <c r="AR523" s="191"/>
      <c r="AS523" s="191"/>
      <c r="AT523" s="191"/>
      <c r="AU523" s="191"/>
      <c r="AV523" s="191"/>
      <c r="AW523" s="191"/>
      <c r="AX523" s="191"/>
      <c r="AY523" s="191"/>
      <c r="AZ523" s="191"/>
      <c r="BA523" s="191"/>
      <c r="BB523" s="191"/>
      <c r="BC523" s="191"/>
      <c r="BD523" s="191"/>
      <c r="BE523" s="191"/>
      <c r="BF523" s="191"/>
      <c r="BG523" s="191"/>
      <c r="BH523" s="191"/>
      <c r="BI523" s="191"/>
      <c r="BJ523" s="191"/>
      <c r="BK523" s="191"/>
      <c r="BL523" s="191"/>
    </row>
    <row r="524" spans="1:64" x14ac:dyDescent="0.2">
      <c r="A524" s="191"/>
      <c r="B524" s="191"/>
      <c r="C524" s="191"/>
      <c r="D524" s="191"/>
      <c r="E524" s="191"/>
      <c r="F524" s="191"/>
      <c r="G524" s="191"/>
      <c r="H524" s="191"/>
      <c r="I524" s="191"/>
      <c r="J524" s="191"/>
      <c r="K524" s="191"/>
      <c r="L524" s="191"/>
      <c r="M524" s="191"/>
      <c r="N524" s="191"/>
      <c r="O524" s="191"/>
      <c r="P524" s="191"/>
      <c r="Q524" s="191"/>
      <c r="R524" s="191"/>
      <c r="S524" s="191"/>
      <c r="T524" s="191"/>
      <c r="U524" s="191"/>
      <c r="V524" s="191"/>
      <c r="W524" s="191"/>
      <c r="X524" s="191"/>
      <c r="Y524" s="191"/>
      <c r="Z524" s="191"/>
      <c r="AA524" s="191"/>
      <c r="AB524" s="191"/>
      <c r="AC524" s="191"/>
      <c r="AD524" s="191"/>
      <c r="AE524" s="191"/>
      <c r="AF524" s="191"/>
      <c r="AG524" s="191"/>
      <c r="AH524" s="191"/>
      <c r="AI524" s="191"/>
      <c r="AJ524" s="191"/>
      <c r="AK524" s="191"/>
      <c r="AL524" s="191"/>
      <c r="AM524" s="191"/>
      <c r="AN524" s="191"/>
      <c r="AO524" s="191"/>
      <c r="AP524" s="191"/>
      <c r="AQ524" s="191"/>
      <c r="AR524" s="191"/>
      <c r="AS524" s="191"/>
      <c r="AT524" s="191"/>
      <c r="AU524" s="191"/>
      <c r="AV524" s="191"/>
      <c r="AW524" s="191"/>
      <c r="AX524" s="191"/>
      <c r="AY524" s="191"/>
      <c r="AZ524" s="191"/>
      <c r="BA524" s="191"/>
      <c r="BB524" s="191"/>
      <c r="BC524" s="191"/>
      <c r="BD524" s="191"/>
      <c r="BE524" s="191"/>
      <c r="BF524" s="191"/>
      <c r="BG524" s="191"/>
      <c r="BH524" s="191"/>
      <c r="BI524" s="191"/>
      <c r="BJ524" s="191"/>
      <c r="BK524" s="191"/>
      <c r="BL524" s="191"/>
    </row>
    <row r="525" spans="1:64" x14ac:dyDescent="0.2">
      <c r="A525" s="191"/>
      <c r="B525" s="191"/>
      <c r="C525" s="191"/>
      <c r="D525" s="191"/>
      <c r="E525" s="191"/>
      <c r="F525" s="191"/>
      <c r="G525" s="191"/>
      <c r="H525" s="191"/>
      <c r="I525" s="191"/>
      <c r="J525" s="191"/>
      <c r="K525" s="191"/>
      <c r="L525" s="191"/>
      <c r="M525" s="191"/>
      <c r="N525" s="191"/>
      <c r="O525" s="191"/>
      <c r="P525" s="191"/>
      <c r="Q525" s="191"/>
      <c r="R525" s="191"/>
      <c r="S525" s="191"/>
      <c r="T525" s="191"/>
      <c r="U525" s="191"/>
      <c r="V525" s="191"/>
      <c r="W525" s="191"/>
      <c r="X525" s="191"/>
      <c r="Y525" s="191"/>
      <c r="Z525" s="191"/>
      <c r="AA525" s="191"/>
      <c r="AB525" s="191"/>
      <c r="AC525" s="191"/>
      <c r="AD525" s="191"/>
      <c r="AE525" s="191"/>
      <c r="AF525" s="191"/>
      <c r="AG525" s="191"/>
      <c r="AH525" s="191"/>
      <c r="AI525" s="191"/>
      <c r="AJ525" s="191"/>
      <c r="AK525" s="191"/>
      <c r="AL525" s="191"/>
      <c r="AM525" s="191"/>
      <c r="AN525" s="191"/>
      <c r="AO525" s="191"/>
      <c r="AP525" s="191"/>
      <c r="AQ525" s="191"/>
      <c r="AR525" s="191"/>
      <c r="AS525" s="191"/>
      <c r="AT525" s="191"/>
      <c r="AU525" s="191"/>
      <c r="AV525" s="191"/>
      <c r="AW525" s="191"/>
      <c r="AX525" s="191"/>
      <c r="AY525" s="191"/>
      <c r="AZ525" s="191"/>
      <c r="BA525" s="191"/>
      <c r="BB525" s="191"/>
      <c r="BC525" s="191"/>
      <c r="BD525" s="191"/>
      <c r="BE525" s="191"/>
      <c r="BF525" s="191"/>
      <c r="BG525" s="191"/>
      <c r="BH525" s="191"/>
      <c r="BI525" s="191"/>
      <c r="BJ525" s="191"/>
      <c r="BK525" s="191"/>
      <c r="BL525" s="191"/>
    </row>
    <row r="526" spans="1:64" x14ac:dyDescent="0.2">
      <c r="A526" s="191"/>
      <c r="B526" s="191"/>
      <c r="C526" s="191"/>
      <c r="D526" s="191"/>
      <c r="E526" s="191"/>
      <c r="F526" s="191"/>
      <c r="G526" s="191"/>
      <c r="H526" s="191"/>
      <c r="I526" s="191"/>
      <c r="J526" s="191"/>
      <c r="K526" s="191"/>
      <c r="L526" s="191"/>
      <c r="M526" s="191"/>
      <c r="N526" s="191"/>
      <c r="O526" s="191"/>
      <c r="P526" s="191"/>
      <c r="Q526" s="191"/>
      <c r="R526" s="191"/>
      <c r="S526" s="191"/>
      <c r="T526" s="191"/>
      <c r="U526" s="191"/>
      <c r="V526" s="191"/>
      <c r="W526" s="191"/>
      <c r="X526" s="191"/>
      <c r="Y526" s="191"/>
      <c r="Z526" s="191"/>
      <c r="AA526" s="191"/>
      <c r="AB526" s="191"/>
      <c r="AC526" s="191"/>
      <c r="AD526" s="191"/>
      <c r="AE526" s="191"/>
      <c r="AF526" s="191"/>
      <c r="AG526" s="191"/>
      <c r="AH526" s="191"/>
      <c r="AI526" s="191"/>
      <c r="AJ526" s="191"/>
      <c r="AK526" s="191"/>
      <c r="AL526" s="191"/>
      <c r="AM526" s="191"/>
      <c r="AN526" s="191"/>
      <c r="AO526" s="191"/>
      <c r="AP526" s="191"/>
      <c r="AQ526" s="191"/>
      <c r="AR526" s="191"/>
      <c r="AS526" s="191"/>
      <c r="AT526" s="191"/>
      <c r="AU526" s="191"/>
      <c r="AV526" s="191"/>
      <c r="AW526" s="191"/>
      <c r="AX526" s="191"/>
      <c r="AY526" s="191"/>
      <c r="AZ526" s="191"/>
      <c r="BA526" s="191"/>
      <c r="BB526" s="191"/>
      <c r="BC526" s="191"/>
      <c r="BD526" s="191"/>
      <c r="BE526" s="191"/>
      <c r="BF526" s="191"/>
      <c r="BG526" s="191"/>
      <c r="BH526" s="191"/>
      <c r="BI526" s="191"/>
      <c r="BJ526" s="191"/>
      <c r="BK526" s="191"/>
      <c r="BL526" s="191"/>
    </row>
    <row r="527" spans="1:64" x14ac:dyDescent="0.2">
      <c r="A527" s="191"/>
      <c r="B527" s="191"/>
      <c r="C527" s="191"/>
      <c r="D527" s="191"/>
      <c r="E527" s="191"/>
      <c r="F527" s="191"/>
      <c r="G527" s="191"/>
      <c r="H527" s="191"/>
      <c r="I527" s="191"/>
      <c r="J527" s="191"/>
      <c r="K527" s="191"/>
      <c r="L527" s="191"/>
      <c r="M527" s="191"/>
      <c r="N527" s="191"/>
      <c r="O527" s="191"/>
      <c r="P527" s="191"/>
      <c r="Q527" s="191"/>
      <c r="R527" s="191"/>
      <c r="S527" s="191"/>
      <c r="T527" s="191"/>
      <c r="U527" s="191"/>
      <c r="V527" s="191"/>
      <c r="W527" s="191"/>
      <c r="X527" s="191"/>
      <c r="Y527" s="191"/>
      <c r="Z527" s="191"/>
      <c r="AA527" s="191"/>
      <c r="AB527" s="191"/>
      <c r="AC527" s="191"/>
      <c r="AD527" s="191"/>
      <c r="AE527" s="191"/>
      <c r="AF527" s="191"/>
      <c r="AG527" s="191"/>
      <c r="AH527" s="191"/>
      <c r="AI527" s="191"/>
      <c r="AJ527" s="191"/>
      <c r="AK527" s="191"/>
      <c r="AL527" s="191"/>
      <c r="AM527" s="191"/>
      <c r="AN527" s="191"/>
      <c r="AO527" s="191"/>
      <c r="AP527" s="191"/>
      <c r="AQ527" s="191"/>
      <c r="AR527" s="191"/>
      <c r="AS527" s="191"/>
      <c r="AT527" s="191"/>
      <c r="AU527" s="191"/>
      <c r="AV527" s="191"/>
      <c r="AW527" s="191"/>
      <c r="AX527" s="191"/>
      <c r="AY527" s="191"/>
      <c r="AZ527" s="191"/>
      <c r="BA527" s="191"/>
      <c r="BB527" s="191"/>
      <c r="BC527" s="191"/>
      <c r="BD527" s="191"/>
      <c r="BE527" s="191"/>
      <c r="BF527" s="191"/>
      <c r="BG527" s="191"/>
      <c r="BH527" s="191"/>
      <c r="BI527" s="191"/>
      <c r="BJ527" s="191"/>
      <c r="BK527" s="191"/>
      <c r="BL527" s="191"/>
    </row>
    <row r="528" spans="1:64" x14ac:dyDescent="0.2">
      <c r="A528" s="191"/>
      <c r="B528" s="191"/>
      <c r="C528" s="191"/>
      <c r="D528" s="191"/>
      <c r="E528" s="191"/>
      <c r="F528" s="191"/>
      <c r="G528" s="191"/>
      <c r="H528" s="191"/>
      <c r="I528" s="191"/>
      <c r="J528" s="191"/>
      <c r="K528" s="191"/>
      <c r="L528" s="191"/>
      <c r="M528" s="191"/>
      <c r="N528" s="191"/>
      <c r="O528" s="191"/>
      <c r="P528" s="191"/>
      <c r="Q528" s="191"/>
      <c r="R528" s="191"/>
      <c r="S528" s="191"/>
      <c r="T528" s="191"/>
      <c r="U528" s="191"/>
      <c r="V528" s="191"/>
      <c r="W528" s="191"/>
      <c r="X528" s="191"/>
      <c r="Y528" s="191"/>
      <c r="Z528" s="191"/>
      <c r="AA528" s="191"/>
      <c r="AB528" s="191"/>
      <c r="AC528" s="191"/>
      <c r="AD528" s="191"/>
      <c r="AE528" s="191"/>
      <c r="AF528" s="191"/>
      <c r="AG528" s="191"/>
      <c r="AH528" s="191"/>
      <c r="AI528" s="191"/>
      <c r="AJ528" s="191"/>
      <c r="AK528" s="191"/>
      <c r="AL528" s="191"/>
      <c r="AM528" s="191"/>
      <c r="AN528" s="191"/>
      <c r="AO528" s="191"/>
      <c r="AP528" s="191"/>
      <c r="AQ528" s="191"/>
      <c r="AR528" s="191"/>
      <c r="AS528" s="191"/>
      <c r="AT528" s="191"/>
      <c r="AU528" s="191"/>
      <c r="AV528" s="191"/>
      <c r="AW528" s="191"/>
      <c r="AX528" s="191"/>
      <c r="AY528" s="191"/>
      <c r="AZ528" s="191"/>
      <c r="BA528" s="191"/>
      <c r="BB528" s="191"/>
      <c r="BC528" s="191"/>
      <c r="BD528" s="191"/>
      <c r="BE528" s="191"/>
      <c r="BF528" s="191"/>
      <c r="BG528" s="191"/>
      <c r="BH528" s="191"/>
      <c r="BI528" s="191"/>
      <c r="BJ528" s="191"/>
      <c r="BK528" s="191"/>
      <c r="BL528" s="191"/>
    </row>
    <row r="529" spans="1:64" x14ac:dyDescent="0.2">
      <c r="A529" s="191"/>
      <c r="B529" s="191"/>
      <c r="C529" s="191"/>
      <c r="D529" s="191"/>
      <c r="E529" s="191"/>
      <c r="F529" s="191"/>
      <c r="G529" s="191"/>
      <c r="H529" s="191"/>
      <c r="I529" s="191"/>
      <c r="J529" s="191"/>
      <c r="K529" s="191"/>
      <c r="L529" s="191"/>
      <c r="M529" s="191"/>
      <c r="N529" s="191"/>
      <c r="O529" s="191"/>
      <c r="P529" s="191"/>
      <c r="Q529" s="191"/>
      <c r="R529" s="191"/>
      <c r="S529" s="191"/>
      <c r="T529" s="191"/>
      <c r="U529" s="191"/>
      <c r="V529" s="191"/>
      <c r="W529" s="191"/>
      <c r="X529" s="191"/>
      <c r="Y529" s="191"/>
      <c r="Z529" s="191"/>
      <c r="AA529" s="191"/>
      <c r="AB529" s="191"/>
      <c r="AC529" s="191"/>
      <c r="AD529" s="191"/>
      <c r="AE529" s="191"/>
      <c r="AF529" s="191"/>
      <c r="AG529" s="191"/>
      <c r="AH529" s="191"/>
      <c r="AI529" s="191"/>
      <c r="AJ529" s="191"/>
      <c r="AK529" s="191"/>
      <c r="AL529" s="191"/>
      <c r="AM529" s="191"/>
      <c r="AN529" s="191"/>
      <c r="AO529" s="191"/>
      <c r="AP529" s="191"/>
      <c r="AQ529" s="191"/>
      <c r="AR529" s="191"/>
      <c r="AS529" s="191"/>
      <c r="AT529" s="191"/>
      <c r="AU529" s="191"/>
      <c r="AV529" s="191"/>
      <c r="AW529" s="191"/>
      <c r="AX529" s="191"/>
      <c r="AY529" s="191"/>
      <c r="AZ529" s="191"/>
      <c r="BA529" s="191"/>
      <c r="BB529" s="191"/>
      <c r="BC529" s="191"/>
      <c r="BD529" s="191"/>
      <c r="BE529" s="191"/>
      <c r="BF529" s="191"/>
      <c r="BG529" s="191"/>
      <c r="BH529" s="191"/>
      <c r="BI529" s="191"/>
      <c r="BJ529" s="191"/>
      <c r="BK529" s="191"/>
      <c r="BL529" s="191"/>
    </row>
    <row r="530" spans="1:64" x14ac:dyDescent="0.2">
      <c r="A530" s="191"/>
      <c r="B530" s="191"/>
      <c r="C530" s="191"/>
      <c r="D530" s="191"/>
      <c r="E530" s="191"/>
      <c r="F530" s="191"/>
      <c r="G530" s="191"/>
      <c r="H530" s="191"/>
      <c r="I530" s="191"/>
      <c r="J530" s="191"/>
      <c r="K530" s="191"/>
      <c r="L530" s="191"/>
      <c r="M530" s="191"/>
      <c r="N530" s="191"/>
      <c r="O530" s="191"/>
      <c r="P530" s="191"/>
      <c r="Q530" s="191"/>
      <c r="R530" s="191"/>
      <c r="S530" s="191"/>
      <c r="T530" s="191"/>
      <c r="U530" s="191"/>
      <c r="V530" s="191"/>
      <c r="W530" s="191"/>
      <c r="X530" s="191"/>
      <c r="Y530" s="191"/>
      <c r="Z530" s="191"/>
      <c r="AA530" s="191"/>
      <c r="AB530" s="191"/>
      <c r="AC530" s="191"/>
      <c r="AD530" s="191"/>
      <c r="AE530" s="191"/>
      <c r="AF530" s="191"/>
      <c r="AG530" s="191"/>
      <c r="AH530" s="191"/>
      <c r="AI530" s="191"/>
      <c r="AJ530" s="191"/>
      <c r="AK530" s="191"/>
      <c r="AL530" s="191"/>
      <c r="AM530" s="191"/>
      <c r="AN530" s="191"/>
      <c r="AO530" s="191"/>
      <c r="AP530" s="191"/>
      <c r="AQ530" s="191"/>
      <c r="AR530" s="191"/>
      <c r="AS530" s="191"/>
      <c r="AT530" s="191"/>
      <c r="AU530" s="191"/>
      <c r="AV530" s="191"/>
      <c r="AW530" s="191"/>
      <c r="AX530" s="191"/>
      <c r="AY530" s="191"/>
      <c r="AZ530" s="191"/>
      <c r="BA530" s="191"/>
      <c r="BB530" s="191"/>
      <c r="BC530" s="191"/>
      <c r="BD530" s="191"/>
      <c r="BE530" s="191"/>
      <c r="BF530" s="191"/>
      <c r="BG530" s="191"/>
      <c r="BH530" s="191"/>
      <c r="BI530" s="191"/>
      <c r="BJ530" s="191"/>
      <c r="BK530" s="191"/>
      <c r="BL530" s="191"/>
    </row>
    <row r="531" spans="1:64" x14ac:dyDescent="0.2">
      <c r="A531" s="191"/>
      <c r="B531" s="191"/>
      <c r="C531" s="191"/>
      <c r="D531" s="191"/>
      <c r="E531" s="191"/>
      <c r="F531" s="191"/>
      <c r="G531" s="191"/>
      <c r="H531" s="191"/>
      <c r="I531" s="191"/>
      <c r="J531" s="191"/>
      <c r="K531" s="191"/>
      <c r="L531" s="191"/>
      <c r="M531" s="191"/>
      <c r="N531" s="191"/>
      <c r="O531" s="191"/>
      <c r="P531" s="191"/>
      <c r="Q531" s="191"/>
      <c r="R531" s="191"/>
      <c r="S531" s="191"/>
      <c r="T531" s="191"/>
      <c r="U531" s="191"/>
      <c r="V531" s="191"/>
      <c r="W531" s="191"/>
      <c r="X531" s="191"/>
      <c r="Y531" s="191"/>
      <c r="Z531" s="191"/>
      <c r="AA531" s="191"/>
      <c r="AB531" s="191"/>
      <c r="AC531" s="191"/>
      <c r="AD531" s="191"/>
      <c r="AE531" s="191"/>
      <c r="AF531" s="191"/>
      <c r="AG531" s="191"/>
      <c r="AH531" s="191"/>
      <c r="AI531" s="191"/>
      <c r="AJ531" s="191"/>
      <c r="AK531" s="191"/>
      <c r="AL531" s="191"/>
      <c r="AM531" s="191"/>
      <c r="AN531" s="191"/>
      <c r="AO531" s="191"/>
      <c r="AP531" s="191"/>
      <c r="AQ531" s="191"/>
      <c r="AR531" s="191"/>
      <c r="AS531" s="191"/>
      <c r="AT531" s="191"/>
      <c r="AU531" s="191"/>
      <c r="AV531" s="191"/>
      <c r="AW531" s="191"/>
      <c r="AX531" s="191"/>
      <c r="AY531" s="191"/>
      <c r="AZ531" s="191"/>
      <c r="BA531" s="191"/>
      <c r="BB531" s="191"/>
      <c r="BC531" s="191"/>
      <c r="BD531" s="191"/>
      <c r="BE531" s="191"/>
      <c r="BF531" s="191"/>
      <c r="BG531" s="191"/>
      <c r="BH531" s="191"/>
      <c r="BI531" s="191"/>
      <c r="BJ531" s="191"/>
      <c r="BK531" s="191"/>
      <c r="BL531" s="191"/>
    </row>
    <row r="532" spans="1:64" x14ac:dyDescent="0.2">
      <c r="A532" s="191"/>
      <c r="B532" s="191"/>
      <c r="C532" s="191"/>
      <c r="D532" s="191"/>
      <c r="E532" s="191"/>
      <c r="F532" s="191"/>
      <c r="G532" s="191"/>
      <c r="H532" s="191"/>
      <c r="I532" s="191"/>
      <c r="J532" s="191"/>
      <c r="K532" s="191"/>
      <c r="L532" s="191"/>
      <c r="M532" s="191"/>
      <c r="N532" s="191"/>
      <c r="O532" s="191"/>
      <c r="P532" s="191"/>
      <c r="Q532" s="191"/>
      <c r="R532" s="191"/>
      <c r="S532" s="191"/>
      <c r="T532" s="191"/>
      <c r="U532" s="191"/>
      <c r="V532" s="191"/>
      <c r="W532" s="191"/>
      <c r="X532" s="191"/>
      <c r="Y532" s="191"/>
      <c r="Z532" s="191"/>
      <c r="AA532" s="191"/>
      <c r="AB532" s="191"/>
      <c r="AC532" s="191"/>
      <c r="AD532" s="191"/>
      <c r="AE532" s="191"/>
      <c r="AF532" s="191"/>
      <c r="AG532" s="191"/>
      <c r="AH532" s="191"/>
      <c r="AI532" s="191"/>
      <c r="AJ532" s="191"/>
      <c r="AK532" s="191"/>
      <c r="AL532" s="191"/>
      <c r="AM532" s="191"/>
      <c r="AN532" s="191"/>
      <c r="AO532" s="191"/>
      <c r="AP532" s="191"/>
      <c r="AQ532" s="191"/>
      <c r="AR532" s="191"/>
      <c r="AS532" s="191"/>
      <c r="AT532" s="191"/>
      <c r="AU532" s="191"/>
      <c r="AV532" s="191"/>
      <c r="AW532" s="191"/>
      <c r="AX532" s="191"/>
      <c r="AY532" s="191"/>
      <c r="AZ532" s="191"/>
      <c r="BA532" s="191"/>
      <c r="BB532" s="191"/>
      <c r="BC532" s="191"/>
      <c r="BD532" s="191"/>
      <c r="BE532" s="191"/>
      <c r="BF532" s="191"/>
      <c r="BG532" s="191"/>
      <c r="BH532" s="191"/>
      <c r="BI532" s="191"/>
      <c r="BJ532" s="191"/>
      <c r="BK532" s="191"/>
      <c r="BL532" s="191"/>
    </row>
    <row r="533" spans="1:64" x14ac:dyDescent="0.2">
      <c r="A533" s="191"/>
      <c r="B533" s="191"/>
      <c r="C533" s="191"/>
      <c r="D533" s="191"/>
      <c r="E533" s="191"/>
      <c r="F533" s="191"/>
      <c r="G533" s="191"/>
      <c r="H533" s="191"/>
      <c r="I533" s="191"/>
      <c r="J533" s="191"/>
      <c r="K533" s="191"/>
      <c r="L533" s="191"/>
      <c r="M533" s="191"/>
      <c r="N533" s="191"/>
      <c r="O533" s="191"/>
      <c r="P533" s="191"/>
      <c r="Q533" s="191"/>
      <c r="R533" s="191"/>
      <c r="S533" s="191"/>
      <c r="T533" s="191"/>
      <c r="U533" s="191"/>
      <c r="V533" s="191"/>
      <c r="W533" s="191"/>
      <c r="X533" s="191"/>
      <c r="Y533" s="191"/>
      <c r="Z533" s="191"/>
      <c r="AA533" s="191"/>
      <c r="AB533" s="191"/>
      <c r="AC533" s="191"/>
      <c r="AD533" s="191"/>
      <c r="AE533" s="191"/>
      <c r="AF533" s="191"/>
      <c r="AG533" s="191"/>
      <c r="AH533" s="191"/>
      <c r="AI533" s="191"/>
      <c r="AJ533" s="191"/>
      <c r="AK533" s="191"/>
      <c r="AL533" s="191"/>
      <c r="AM533" s="191"/>
      <c r="AN533" s="191"/>
      <c r="AO533" s="191"/>
      <c r="AP533" s="191"/>
      <c r="AQ533" s="191"/>
      <c r="AR533" s="191"/>
      <c r="AS533" s="191"/>
      <c r="AT533" s="191"/>
      <c r="AU533" s="191"/>
      <c r="AV533" s="191"/>
      <c r="AW533" s="191"/>
      <c r="AX533" s="191"/>
      <c r="AY533" s="191"/>
      <c r="AZ533" s="191"/>
      <c r="BA533" s="191"/>
      <c r="BB533" s="191"/>
      <c r="BC533" s="191"/>
      <c r="BD533" s="191"/>
      <c r="BE533" s="191"/>
      <c r="BF533" s="191"/>
      <c r="BG533" s="191"/>
      <c r="BH533" s="191"/>
      <c r="BI533" s="191"/>
      <c r="BJ533" s="191"/>
      <c r="BK533" s="191"/>
      <c r="BL533" s="191"/>
    </row>
    <row r="534" spans="1:64" x14ac:dyDescent="0.2">
      <c r="A534" s="191"/>
      <c r="B534" s="191"/>
      <c r="C534" s="191"/>
      <c r="D534" s="191"/>
      <c r="E534" s="191"/>
      <c r="F534" s="191"/>
      <c r="G534" s="191"/>
      <c r="H534" s="191"/>
      <c r="I534" s="191"/>
      <c r="J534" s="191"/>
      <c r="K534" s="191"/>
      <c r="L534" s="191"/>
      <c r="M534" s="191"/>
      <c r="N534" s="191"/>
      <c r="O534" s="191"/>
      <c r="P534" s="191"/>
      <c r="Q534" s="191"/>
      <c r="R534" s="191"/>
      <c r="S534" s="191"/>
      <c r="T534" s="191"/>
      <c r="U534" s="191"/>
      <c r="V534" s="191"/>
      <c r="W534" s="191"/>
      <c r="X534" s="191"/>
      <c r="Y534" s="191"/>
      <c r="Z534" s="191"/>
      <c r="AA534" s="191"/>
      <c r="AB534" s="191"/>
      <c r="AC534" s="191"/>
      <c r="AD534" s="191"/>
      <c r="AE534" s="191"/>
      <c r="AF534" s="191"/>
      <c r="AG534" s="191"/>
      <c r="AH534" s="191"/>
      <c r="AI534" s="191"/>
      <c r="AJ534" s="191"/>
      <c r="AK534" s="191"/>
      <c r="AL534" s="191"/>
      <c r="AM534" s="191"/>
      <c r="AN534" s="191"/>
      <c r="AO534" s="191"/>
      <c r="AP534" s="191"/>
      <c r="AQ534" s="191"/>
      <c r="AR534" s="191"/>
      <c r="AS534" s="191"/>
      <c r="AT534" s="191"/>
      <c r="AU534" s="191"/>
      <c r="AV534" s="191"/>
      <c r="AW534" s="191"/>
      <c r="AX534" s="191"/>
      <c r="AY534" s="191"/>
      <c r="AZ534" s="191"/>
      <c r="BA534" s="191"/>
      <c r="BB534" s="191"/>
      <c r="BC534" s="191"/>
      <c r="BD534" s="191"/>
      <c r="BE534" s="191"/>
      <c r="BF534" s="191"/>
      <c r="BG534" s="191"/>
      <c r="BH534" s="191"/>
      <c r="BI534" s="191"/>
      <c r="BJ534" s="191"/>
      <c r="BK534" s="191"/>
      <c r="BL534" s="191"/>
    </row>
    <row r="535" spans="1:64" x14ac:dyDescent="0.2">
      <c r="A535" s="191"/>
      <c r="B535" s="191"/>
      <c r="C535" s="191"/>
      <c r="D535" s="191"/>
      <c r="E535" s="191"/>
      <c r="F535" s="191"/>
      <c r="G535" s="191"/>
      <c r="H535" s="191"/>
      <c r="I535" s="191"/>
      <c r="J535" s="191"/>
      <c r="K535" s="191"/>
      <c r="L535" s="191"/>
      <c r="M535" s="191"/>
      <c r="N535" s="191"/>
      <c r="O535" s="191"/>
      <c r="P535" s="191"/>
      <c r="Q535" s="191"/>
      <c r="R535" s="191"/>
      <c r="S535" s="191"/>
      <c r="T535" s="191"/>
      <c r="U535" s="191"/>
      <c r="V535" s="191"/>
      <c r="W535" s="191"/>
      <c r="X535" s="191"/>
      <c r="Y535" s="191"/>
      <c r="Z535" s="191"/>
      <c r="AA535" s="191"/>
      <c r="AB535" s="191"/>
      <c r="AC535" s="191"/>
      <c r="AD535" s="191"/>
      <c r="AE535" s="191"/>
      <c r="AF535" s="191"/>
      <c r="AG535" s="191"/>
      <c r="AH535" s="191"/>
      <c r="AI535" s="191"/>
      <c r="AJ535" s="191"/>
      <c r="AK535" s="191"/>
      <c r="AL535" s="191"/>
      <c r="AM535" s="191"/>
      <c r="AN535" s="191"/>
      <c r="AO535" s="191"/>
      <c r="AP535" s="191"/>
      <c r="AQ535" s="191"/>
      <c r="AR535" s="191"/>
      <c r="AS535" s="191"/>
      <c r="AT535" s="191"/>
      <c r="AU535" s="191"/>
      <c r="AV535" s="191"/>
      <c r="AW535" s="191"/>
      <c r="AX535" s="191"/>
      <c r="AY535" s="191"/>
      <c r="AZ535" s="191"/>
      <c r="BA535" s="191"/>
      <c r="BB535" s="191"/>
      <c r="BC535" s="191"/>
      <c r="BD535" s="191"/>
      <c r="BE535" s="191"/>
      <c r="BF535" s="191"/>
      <c r="BG535" s="191"/>
      <c r="BH535" s="191"/>
      <c r="BI535" s="191"/>
      <c r="BJ535" s="191"/>
      <c r="BK535" s="191"/>
      <c r="BL535" s="191"/>
    </row>
    <row r="536" spans="1:64" x14ac:dyDescent="0.2">
      <c r="A536" s="191"/>
      <c r="B536" s="191"/>
      <c r="C536" s="191"/>
      <c r="D536" s="191"/>
      <c r="E536" s="191"/>
      <c r="F536" s="191"/>
      <c r="G536" s="191"/>
      <c r="H536" s="191"/>
      <c r="I536" s="191"/>
      <c r="J536" s="191"/>
      <c r="K536" s="191"/>
      <c r="L536" s="191"/>
      <c r="M536" s="191"/>
      <c r="N536" s="191"/>
      <c r="O536" s="191"/>
      <c r="P536" s="191"/>
      <c r="Q536" s="191"/>
      <c r="R536" s="191"/>
      <c r="S536" s="191"/>
      <c r="T536" s="191"/>
      <c r="U536" s="191"/>
      <c r="V536" s="191"/>
      <c r="W536" s="191"/>
      <c r="X536" s="191"/>
      <c r="Y536" s="191"/>
      <c r="Z536" s="191"/>
      <c r="AA536" s="191"/>
      <c r="AB536" s="191"/>
      <c r="AC536" s="191"/>
      <c r="AD536" s="191"/>
      <c r="AE536" s="191"/>
      <c r="AF536" s="191"/>
      <c r="AG536" s="191"/>
      <c r="AH536" s="191"/>
      <c r="AI536" s="191"/>
      <c r="AJ536" s="191"/>
      <c r="AK536" s="191"/>
      <c r="AL536" s="191"/>
      <c r="AM536" s="191"/>
      <c r="AN536" s="191"/>
      <c r="AO536" s="191"/>
      <c r="AP536" s="191"/>
      <c r="AQ536" s="191"/>
      <c r="AR536" s="191"/>
      <c r="AS536" s="191"/>
      <c r="AT536" s="191"/>
      <c r="AU536" s="191"/>
      <c r="AV536" s="191"/>
      <c r="AW536" s="191"/>
      <c r="AX536" s="191"/>
      <c r="AY536" s="191"/>
      <c r="AZ536" s="191"/>
      <c r="BA536" s="191"/>
      <c r="BB536" s="191"/>
      <c r="BC536" s="191"/>
      <c r="BD536" s="191"/>
      <c r="BE536" s="191"/>
      <c r="BF536" s="191"/>
      <c r="BG536" s="191"/>
      <c r="BH536" s="191"/>
      <c r="BI536" s="191"/>
      <c r="BJ536" s="191"/>
      <c r="BK536" s="191"/>
      <c r="BL536" s="191"/>
    </row>
    <row r="537" spans="1:64" x14ac:dyDescent="0.2">
      <c r="A537" s="191"/>
      <c r="B537" s="191"/>
      <c r="C537" s="191"/>
      <c r="D537" s="191"/>
      <c r="E537" s="191"/>
      <c r="F537" s="191"/>
      <c r="G537" s="191"/>
      <c r="H537" s="191"/>
      <c r="I537" s="191"/>
      <c r="J537" s="191"/>
      <c r="K537" s="191"/>
      <c r="L537" s="191"/>
      <c r="M537" s="191"/>
      <c r="N537" s="191"/>
      <c r="O537" s="191"/>
      <c r="P537" s="191"/>
      <c r="Q537" s="191"/>
      <c r="R537" s="191"/>
      <c r="S537" s="191"/>
      <c r="T537" s="191"/>
      <c r="U537" s="191"/>
      <c r="V537" s="191"/>
      <c r="W537" s="191"/>
      <c r="X537" s="191"/>
      <c r="Y537" s="191"/>
      <c r="Z537" s="191"/>
      <c r="AA537" s="191"/>
      <c r="AB537" s="191"/>
      <c r="AC537" s="191"/>
      <c r="AD537" s="191"/>
      <c r="AE537" s="191"/>
      <c r="AF537" s="191"/>
      <c r="AG537" s="191"/>
      <c r="AH537" s="191"/>
      <c r="AI537" s="191"/>
      <c r="AJ537" s="191"/>
      <c r="AK537" s="191"/>
      <c r="AL537" s="191"/>
      <c r="AM537" s="191"/>
      <c r="AN537" s="191"/>
      <c r="AO537" s="191"/>
      <c r="AP537" s="191"/>
      <c r="AQ537" s="191"/>
      <c r="AR537" s="191"/>
      <c r="AS537" s="191"/>
      <c r="AT537" s="191"/>
      <c r="AU537" s="191"/>
      <c r="AV537" s="191"/>
      <c r="AW537" s="191"/>
      <c r="AX537" s="191"/>
      <c r="AY537" s="191"/>
      <c r="AZ537" s="191"/>
      <c r="BA537" s="191"/>
      <c r="BB537" s="191"/>
      <c r="BC537" s="191"/>
      <c r="BD537" s="191"/>
      <c r="BE537" s="191"/>
      <c r="BF537" s="191"/>
      <c r="BG537" s="191"/>
      <c r="BH537" s="191"/>
      <c r="BI537" s="191"/>
      <c r="BJ537" s="191"/>
      <c r="BK537" s="191"/>
      <c r="BL537" s="191"/>
    </row>
    <row r="538" spans="1:64" x14ac:dyDescent="0.2">
      <c r="A538" s="191"/>
      <c r="B538" s="191"/>
      <c r="C538" s="191"/>
      <c r="D538" s="191"/>
      <c r="E538" s="191"/>
      <c r="F538" s="191"/>
      <c r="G538" s="191"/>
      <c r="H538" s="191"/>
      <c r="I538" s="191"/>
      <c r="J538" s="191"/>
      <c r="K538" s="191"/>
      <c r="L538" s="191"/>
      <c r="M538" s="191"/>
      <c r="N538" s="191"/>
      <c r="O538" s="191"/>
      <c r="P538" s="191"/>
      <c r="Q538" s="191"/>
      <c r="R538" s="191"/>
      <c r="S538" s="191"/>
      <c r="T538" s="191"/>
      <c r="U538" s="191"/>
      <c r="V538" s="191"/>
      <c r="W538" s="191"/>
      <c r="X538" s="191"/>
      <c r="Y538" s="191"/>
      <c r="Z538" s="191"/>
      <c r="AA538" s="191"/>
      <c r="AB538" s="191"/>
      <c r="AC538" s="191"/>
      <c r="AD538" s="191"/>
      <c r="AE538" s="191"/>
      <c r="AF538" s="191"/>
      <c r="AG538" s="191"/>
      <c r="AH538" s="191"/>
      <c r="AI538" s="191"/>
      <c r="AJ538" s="191"/>
      <c r="AK538" s="191"/>
      <c r="AL538" s="191"/>
      <c r="AM538" s="191"/>
      <c r="AN538" s="191"/>
      <c r="AO538" s="191"/>
      <c r="AP538" s="191"/>
      <c r="AQ538" s="191"/>
      <c r="AR538" s="191"/>
      <c r="AS538" s="191"/>
      <c r="AT538" s="191"/>
      <c r="AU538" s="191"/>
      <c r="AV538" s="191"/>
      <c r="AW538" s="191"/>
      <c r="AX538" s="191"/>
      <c r="AY538" s="191"/>
      <c r="AZ538" s="191"/>
      <c r="BA538" s="191"/>
      <c r="BB538" s="191"/>
      <c r="BC538" s="191"/>
      <c r="BD538" s="191"/>
      <c r="BE538" s="191"/>
      <c r="BF538" s="191"/>
      <c r="BG538" s="191"/>
      <c r="BH538" s="191"/>
      <c r="BI538" s="191"/>
      <c r="BJ538" s="191"/>
      <c r="BK538" s="191"/>
      <c r="BL538" s="191"/>
    </row>
    <row r="539" spans="1:64" x14ac:dyDescent="0.2">
      <c r="A539" s="191"/>
      <c r="B539" s="191"/>
      <c r="C539" s="191"/>
      <c r="D539" s="191"/>
      <c r="E539" s="191"/>
      <c r="F539" s="191"/>
      <c r="G539" s="191"/>
      <c r="H539" s="191"/>
      <c r="I539" s="191"/>
      <c r="J539" s="191"/>
      <c r="K539" s="191"/>
      <c r="L539" s="191"/>
      <c r="M539" s="191"/>
      <c r="N539" s="191"/>
      <c r="O539" s="191"/>
      <c r="P539" s="191"/>
      <c r="Q539" s="191"/>
      <c r="R539" s="191"/>
      <c r="S539" s="191"/>
      <c r="T539" s="191"/>
      <c r="U539" s="191"/>
      <c r="V539" s="191"/>
      <c r="W539" s="191"/>
      <c r="X539" s="191"/>
      <c r="Y539" s="191"/>
      <c r="Z539" s="191"/>
      <c r="AA539" s="191"/>
      <c r="AB539" s="191"/>
      <c r="AC539" s="191"/>
      <c r="AD539" s="191"/>
      <c r="AE539" s="191"/>
      <c r="AF539" s="191"/>
      <c r="AG539" s="191"/>
      <c r="AH539" s="191"/>
      <c r="AI539" s="191"/>
      <c r="AJ539" s="191"/>
      <c r="AK539" s="191"/>
      <c r="AL539" s="191"/>
      <c r="AM539" s="191"/>
      <c r="AN539" s="191"/>
      <c r="AO539" s="191"/>
      <c r="AP539" s="191"/>
      <c r="AQ539" s="191"/>
      <c r="AR539" s="191"/>
      <c r="AS539" s="191"/>
      <c r="AT539" s="191"/>
      <c r="AU539" s="191"/>
      <c r="AV539" s="191"/>
      <c r="AW539" s="191"/>
      <c r="AX539" s="191"/>
      <c r="AY539" s="191"/>
      <c r="AZ539" s="191"/>
      <c r="BA539" s="191"/>
      <c r="BB539" s="191"/>
      <c r="BC539" s="191"/>
      <c r="BD539" s="191"/>
      <c r="BE539" s="191"/>
      <c r="BF539" s="191"/>
      <c r="BG539" s="191"/>
      <c r="BH539" s="191"/>
      <c r="BI539" s="191"/>
      <c r="BJ539" s="191"/>
      <c r="BK539" s="191"/>
      <c r="BL539" s="191"/>
    </row>
    <row r="540" spans="1:64" x14ac:dyDescent="0.2">
      <c r="A540" s="191"/>
      <c r="B540" s="191"/>
      <c r="C540" s="191"/>
      <c r="D540" s="191"/>
      <c r="E540" s="191"/>
      <c r="F540" s="191"/>
      <c r="G540" s="191"/>
      <c r="H540" s="191"/>
      <c r="I540" s="191"/>
      <c r="J540" s="191"/>
      <c r="K540" s="191"/>
      <c r="L540" s="191"/>
      <c r="M540" s="191"/>
      <c r="N540" s="191"/>
      <c r="O540" s="191"/>
      <c r="P540" s="191"/>
      <c r="Q540" s="191"/>
      <c r="R540" s="191"/>
      <c r="S540" s="191"/>
      <c r="T540" s="191"/>
      <c r="U540" s="191"/>
      <c r="V540" s="191"/>
      <c r="W540" s="191"/>
      <c r="X540" s="191"/>
      <c r="Y540" s="191"/>
      <c r="Z540" s="191"/>
      <c r="AA540" s="191"/>
      <c r="AB540" s="191"/>
      <c r="AC540" s="191"/>
      <c r="AD540" s="191"/>
      <c r="AE540" s="191"/>
      <c r="AF540" s="191"/>
      <c r="AG540" s="191"/>
      <c r="AH540" s="191"/>
      <c r="AI540" s="191"/>
      <c r="AJ540" s="191"/>
      <c r="AK540" s="191"/>
      <c r="AL540" s="191"/>
      <c r="AM540" s="191"/>
      <c r="AN540" s="191"/>
      <c r="AO540" s="191"/>
      <c r="AP540" s="191"/>
      <c r="AQ540" s="191"/>
      <c r="AR540" s="191"/>
      <c r="AS540" s="191"/>
      <c r="AT540" s="191"/>
      <c r="AU540" s="191"/>
      <c r="AV540" s="191"/>
      <c r="AW540" s="191"/>
      <c r="AX540" s="191"/>
      <c r="AY540" s="191"/>
      <c r="AZ540" s="191"/>
      <c r="BA540" s="191"/>
      <c r="BB540" s="191"/>
      <c r="BC540" s="191"/>
      <c r="BD540" s="191"/>
      <c r="BE540" s="191"/>
      <c r="BF540" s="191"/>
      <c r="BG540" s="191"/>
      <c r="BH540" s="191"/>
      <c r="BI540" s="191"/>
      <c r="BJ540" s="191"/>
      <c r="BK540" s="191"/>
      <c r="BL540" s="191"/>
    </row>
    <row r="541" spans="1:64" x14ac:dyDescent="0.2">
      <c r="A541" s="191"/>
      <c r="B541" s="191"/>
      <c r="C541" s="191"/>
      <c r="D541" s="191"/>
      <c r="E541" s="191"/>
      <c r="F541" s="191"/>
      <c r="G541" s="191"/>
      <c r="H541" s="191"/>
      <c r="I541" s="191"/>
      <c r="J541" s="191"/>
      <c r="K541" s="191"/>
      <c r="L541" s="191"/>
      <c r="M541" s="191"/>
      <c r="N541" s="191"/>
      <c r="O541" s="191"/>
      <c r="P541" s="191"/>
      <c r="Q541" s="191"/>
      <c r="R541" s="191"/>
      <c r="S541" s="191"/>
      <c r="T541" s="191"/>
      <c r="U541" s="191"/>
      <c r="V541" s="191"/>
      <c r="W541" s="191"/>
      <c r="X541" s="191"/>
      <c r="Y541" s="191"/>
      <c r="Z541" s="191"/>
      <c r="AA541" s="191"/>
      <c r="AB541" s="191"/>
      <c r="AC541" s="191"/>
      <c r="AD541" s="191"/>
      <c r="AE541" s="191"/>
      <c r="AF541" s="191"/>
      <c r="AG541" s="191"/>
      <c r="AH541" s="191"/>
      <c r="AI541" s="191"/>
      <c r="AJ541" s="191"/>
      <c r="AK541" s="191"/>
      <c r="AL541" s="191"/>
      <c r="AM541" s="191"/>
      <c r="AN541" s="191"/>
      <c r="AO541" s="191"/>
      <c r="AP541" s="191"/>
      <c r="AQ541" s="191"/>
      <c r="AR541" s="191"/>
      <c r="AS541" s="191"/>
      <c r="AT541" s="191"/>
      <c r="AU541" s="191"/>
      <c r="AV541" s="191"/>
      <c r="AW541" s="191"/>
      <c r="AX541" s="191"/>
      <c r="AY541" s="191"/>
      <c r="AZ541" s="191"/>
      <c r="BA541" s="191"/>
      <c r="BB541" s="191"/>
      <c r="BC541" s="191"/>
      <c r="BD541" s="191"/>
      <c r="BE541" s="191"/>
      <c r="BF541" s="191"/>
      <c r="BG541" s="191"/>
      <c r="BH541" s="191"/>
      <c r="BI541" s="191"/>
      <c r="BJ541" s="191"/>
      <c r="BK541" s="191"/>
      <c r="BL541" s="191"/>
    </row>
    <row r="542" spans="1:64" x14ac:dyDescent="0.2">
      <c r="A542" s="191"/>
      <c r="B542" s="191"/>
      <c r="C542" s="191"/>
      <c r="D542" s="191"/>
      <c r="E542" s="191"/>
      <c r="F542" s="191"/>
      <c r="G542" s="191"/>
      <c r="H542" s="191"/>
      <c r="I542" s="191"/>
      <c r="J542" s="191"/>
      <c r="K542" s="191"/>
      <c r="L542" s="191"/>
      <c r="M542" s="191"/>
      <c r="N542" s="191"/>
      <c r="O542" s="191"/>
      <c r="P542" s="191"/>
      <c r="Q542" s="191"/>
      <c r="R542" s="191"/>
      <c r="S542" s="191"/>
      <c r="T542" s="191"/>
      <c r="U542" s="191"/>
      <c r="V542" s="191"/>
      <c r="W542" s="191"/>
      <c r="X542" s="191"/>
      <c r="Y542" s="191"/>
      <c r="Z542" s="191"/>
      <c r="AA542" s="191"/>
      <c r="AB542" s="191"/>
      <c r="AC542" s="191"/>
      <c r="AD542" s="191"/>
      <c r="AE542" s="191"/>
      <c r="AF542" s="191"/>
      <c r="AG542" s="191"/>
      <c r="AH542" s="191"/>
      <c r="AI542" s="191"/>
      <c r="AJ542" s="191"/>
      <c r="AK542" s="191"/>
      <c r="AL542" s="191"/>
      <c r="AM542" s="191"/>
      <c r="AN542" s="191"/>
      <c r="AO542" s="191"/>
      <c r="AP542" s="191"/>
      <c r="AQ542" s="191"/>
      <c r="AR542" s="191"/>
      <c r="AS542" s="191"/>
      <c r="AT542" s="191"/>
      <c r="AU542" s="191"/>
      <c r="AV542" s="191"/>
      <c r="AW542" s="191"/>
      <c r="AX542" s="191"/>
      <c r="AY542" s="191"/>
      <c r="AZ542" s="191"/>
      <c r="BA542" s="191"/>
      <c r="BB542" s="191"/>
      <c r="BC542" s="191"/>
      <c r="BD542" s="191"/>
      <c r="BE542" s="191"/>
      <c r="BF542" s="191"/>
      <c r="BG542" s="191"/>
      <c r="BH542" s="191"/>
      <c r="BI542" s="191"/>
      <c r="BJ542" s="191"/>
      <c r="BK542" s="191"/>
      <c r="BL542" s="191"/>
    </row>
    <row r="543" spans="1:64" x14ac:dyDescent="0.2">
      <c r="A543" s="191"/>
      <c r="B543" s="191"/>
      <c r="C543" s="191"/>
      <c r="D543" s="191"/>
      <c r="E543" s="191"/>
      <c r="F543" s="191"/>
      <c r="G543" s="191"/>
      <c r="H543" s="191"/>
      <c r="I543" s="191"/>
      <c r="J543" s="191"/>
      <c r="K543" s="191"/>
      <c r="L543" s="191"/>
      <c r="M543" s="191"/>
      <c r="N543" s="191"/>
      <c r="O543" s="191"/>
      <c r="P543" s="191"/>
      <c r="Q543" s="191"/>
      <c r="R543" s="191"/>
      <c r="S543" s="191"/>
      <c r="T543" s="191"/>
      <c r="U543" s="191"/>
      <c r="V543" s="191"/>
      <c r="W543" s="191"/>
      <c r="X543" s="191"/>
      <c r="Y543" s="191"/>
      <c r="Z543" s="191"/>
      <c r="AA543" s="191"/>
      <c r="AB543" s="191"/>
      <c r="AC543" s="191"/>
      <c r="AD543" s="191"/>
      <c r="AE543" s="191"/>
      <c r="AF543" s="191"/>
      <c r="AG543" s="191"/>
      <c r="AH543" s="191"/>
      <c r="AI543" s="191"/>
      <c r="AJ543" s="191"/>
      <c r="AK543" s="191"/>
      <c r="AL543" s="191"/>
      <c r="AM543" s="191"/>
      <c r="AN543" s="191"/>
      <c r="AO543" s="191"/>
      <c r="AP543" s="191"/>
      <c r="AQ543" s="191"/>
      <c r="AR543" s="191"/>
      <c r="AS543" s="191"/>
      <c r="AT543" s="191"/>
      <c r="AU543" s="191"/>
      <c r="AV543" s="191"/>
      <c r="AW543" s="191"/>
      <c r="AX543" s="191"/>
      <c r="AY543" s="191"/>
      <c r="AZ543" s="191"/>
      <c r="BA543" s="191"/>
      <c r="BB543" s="191"/>
      <c r="BC543" s="191"/>
      <c r="BD543" s="191"/>
      <c r="BE543" s="191"/>
      <c r="BF543" s="191"/>
      <c r="BG543" s="191"/>
      <c r="BH543" s="191"/>
      <c r="BI543" s="191"/>
      <c r="BJ543" s="191"/>
      <c r="BK543" s="191"/>
      <c r="BL543" s="191"/>
    </row>
    <row r="544" spans="1:64" x14ac:dyDescent="0.2">
      <c r="A544" s="191"/>
      <c r="B544" s="191"/>
      <c r="C544" s="191"/>
      <c r="D544" s="191"/>
      <c r="E544" s="191"/>
      <c r="F544" s="191"/>
      <c r="G544" s="191"/>
      <c r="H544" s="191"/>
      <c r="I544" s="191"/>
      <c r="J544" s="191"/>
      <c r="K544" s="191"/>
      <c r="L544" s="191"/>
      <c r="M544" s="191"/>
      <c r="N544" s="191"/>
      <c r="O544" s="191"/>
      <c r="P544" s="191"/>
      <c r="Q544" s="191"/>
      <c r="R544" s="191"/>
      <c r="S544" s="191"/>
      <c r="T544" s="191"/>
      <c r="U544" s="191"/>
      <c r="V544" s="191"/>
      <c r="W544" s="191"/>
      <c r="X544" s="191"/>
      <c r="Y544" s="191"/>
      <c r="Z544" s="191"/>
      <c r="AA544" s="191"/>
      <c r="AB544" s="191"/>
      <c r="AC544" s="191"/>
      <c r="AD544" s="191"/>
      <c r="AE544" s="191"/>
      <c r="AF544" s="191"/>
      <c r="AG544" s="191"/>
      <c r="AH544" s="191"/>
      <c r="AI544" s="191"/>
      <c r="AJ544" s="191"/>
      <c r="AK544" s="191"/>
      <c r="AL544" s="191"/>
      <c r="AM544" s="191"/>
      <c r="AN544" s="191"/>
      <c r="AO544" s="191"/>
      <c r="AP544" s="191"/>
      <c r="AQ544" s="191"/>
      <c r="AR544" s="191"/>
      <c r="AS544" s="191"/>
      <c r="AT544" s="191"/>
      <c r="AU544" s="191"/>
      <c r="AV544" s="191"/>
      <c r="AW544" s="191"/>
      <c r="AX544" s="191"/>
      <c r="AY544" s="191"/>
      <c r="AZ544" s="191"/>
      <c r="BA544" s="191"/>
      <c r="BB544" s="191"/>
      <c r="BC544" s="191"/>
      <c r="BD544" s="191"/>
      <c r="BE544" s="191"/>
      <c r="BF544" s="191"/>
      <c r="BG544" s="191"/>
      <c r="BH544" s="191"/>
      <c r="BI544" s="191"/>
      <c r="BJ544" s="191"/>
      <c r="BK544" s="191"/>
      <c r="BL544" s="191"/>
    </row>
    <row r="545" spans="1:64" x14ac:dyDescent="0.2">
      <c r="A545" s="191"/>
      <c r="B545" s="191"/>
      <c r="C545" s="191"/>
      <c r="D545" s="191"/>
      <c r="E545" s="191"/>
      <c r="F545" s="191"/>
      <c r="G545" s="191"/>
      <c r="H545" s="191"/>
      <c r="I545" s="191"/>
      <c r="J545" s="191"/>
      <c r="K545" s="191"/>
      <c r="L545" s="191"/>
      <c r="M545" s="191"/>
      <c r="N545" s="191"/>
      <c r="O545" s="191"/>
      <c r="P545" s="191"/>
      <c r="Q545" s="191"/>
      <c r="R545" s="191"/>
      <c r="S545" s="191"/>
      <c r="T545" s="191"/>
      <c r="U545" s="191"/>
      <c r="V545" s="191"/>
      <c r="W545" s="191"/>
      <c r="X545" s="191"/>
      <c r="Y545" s="191"/>
      <c r="Z545" s="191"/>
      <c r="AA545" s="191"/>
      <c r="AB545" s="191"/>
      <c r="AC545" s="191"/>
      <c r="AD545" s="191"/>
      <c r="AE545" s="191"/>
      <c r="AF545" s="191"/>
      <c r="AG545" s="191"/>
      <c r="AH545" s="191"/>
      <c r="AI545" s="191"/>
      <c r="AJ545" s="191"/>
      <c r="AK545" s="191"/>
      <c r="AL545" s="191"/>
      <c r="AM545" s="191"/>
      <c r="AN545" s="191"/>
      <c r="AO545" s="191"/>
      <c r="AP545" s="191"/>
      <c r="AQ545" s="191"/>
      <c r="AR545" s="191"/>
      <c r="AS545" s="191"/>
      <c r="AT545" s="191"/>
      <c r="AU545" s="191"/>
      <c r="AV545" s="191"/>
      <c r="AW545" s="191"/>
      <c r="AX545" s="191"/>
      <c r="AY545" s="191"/>
      <c r="AZ545" s="191"/>
      <c r="BA545" s="191"/>
      <c r="BB545" s="191"/>
      <c r="BC545" s="191"/>
      <c r="BD545" s="191"/>
      <c r="BE545" s="191"/>
      <c r="BF545" s="191"/>
      <c r="BG545" s="191"/>
      <c r="BH545" s="191"/>
      <c r="BI545" s="191"/>
      <c r="BJ545" s="191"/>
      <c r="BK545" s="191"/>
      <c r="BL545" s="191"/>
    </row>
    <row r="546" spans="1:64" x14ac:dyDescent="0.2">
      <c r="A546" s="191"/>
      <c r="B546" s="191"/>
      <c r="C546" s="191"/>
      <c r="D546" s="191"/>
      <c r="E546" s="191"/>
      <c r="F546" s="191"/>
      <c r="G546" s="191"/>
      <c r="H546" s="191"/>
      <c r="I546" s="191"/>
      <c r="J546" s="191"/>
      <c r="K546" s="191"/>
      <c r="L546" s="191"/>
      <c r="M546" s="191"/>
      <c r="N546" s="191"/>
      <c r="O546" s="191"/>
      <c r="P546" s="191"/>
      <c r="Q546" s="191"/>
      <c r="R546" s="191"/>
      <c r="S546" s="191"/>
      <c r="T546" s="191"/>
      <c r="U546" s="191"/>
      <c r="V546" s="191"/>
      <c r="W546" s="191"/>
      <c r="X546" s="191"/>
      <c r="Y546" s="191"/>
      <c r="Z546" s="191"/>
      <c r="AA546" s="191"/>
      <c r="AB546" s="191"/>
      <c r="AC546" s="191"/>
      <c r="AD546" s="191"/>
      <c r="AE546" s="191"/>
      <c r="AF546" s="191"/>
      <c r="AG546" s="191"/>
      <c r="AH546" s="191"/>
      <c r="AI546" s="191"/>
      <c r="AJ546" s="191"/>
      <c r="AK546" s="191"/>
      <c r="AL546" s="191"/>
      <c r="AM546" s="191"/>
      <c r="AN546" s="191"/>
      <c r="AO546" s="191"/>
      <c r="AP546" s="191"/>
      <c r="AQ546" s="191"/>
      <c r="AR546" s="191"/>
      <c r="AS546" s="191"/>
      <c r="AT546" s="191"/>
      <c r="AU546" s="191"/>
      <c r="AV546" s="191"/>
      <c r="AW546" s="191"/>
      <c r="AX546" s="191"/>
      <c r="AY546" s="191"/>
      <c r="AZ546" s="191"/>
      <c r="BA546" s="191"/>
      <c r="BB546" s="191"/>
      <c r="BC546" s="191"/>
      <c r="BD546" s="191"/>
      <c r="BE546" s="191"/>
      <c r="BF546" s="191"/>
      <c r="BG546" s="191"/>
      <c r="BH546" s="191"/>
      <c r="BI546" s="191"/>
      <c r="BJ546" s="191"/>
      <c r="BK546" s="191"/>
      <c r="BL546" s="191"/>
    </row>
    <row r="547" spans="1:64" x14ac:dyDescent="0.2">
      <c r="A547" s="191"/>
      <c r="B547" s="191"/>
      <c r="C547" s="191"/>
      <c r="D547" s="191"/>
      <c r="E547" s="191"/>
      <c r="F547" s="191"/>
      <c r="G547" s="191"/>
      <c r="H547" s="191"/>
      <c r="I547" s="191"/>
      <c r="J547" s="191"/>
      <c r="K547" s="191"/>
      <c r="L547" s="191"/>
      <c r="M547" s="191"/>
      <c r="N547" s="191"/>
      <c r="O547" s="191"/>
      <c r="P547" s="191"/>
      <c r="Q547" s="191"/>
      <c r="R547" s="191"/>
      <c r="S547" s="191"/>
      <c r="T547" s="191"/>
      <c r="U547" s="191"/>
      <c r="V547" s="191"/>
      <c r="W547" s="191"/>
      <c r="X547" s="191"/>
      <c r="Y547" s="191"/>
      <c r="Z547" s="191"/>
      <c r="AA547" s="191"/>
      <c r="AB547" s="191"/>
      <c r="AC547" s="191"/>
      <c r="AD547" s="191"/>
      <c r="AE547" s="191"/>
      <c r="AF547" s="191"/>
      <c r="AG547" s="191"/>
      <c r="AH547" s="191"/>
      <c r="AI547" s="191"/>
      <c r="AJ547" s="191"/>
      <c r="AK547" s="191"/>
      <c r="AL547" s="191"/>
      <c r="AM547" s="191"/>
      <c r="AN547" s="191"/>
      <c r="AO547" s="191"/>
      <c r="AP547" s="191"/>
      <c r="AQ547" s="191"/>
      <c r="AR547" s="191"/>
      <c r="AS547" s="191"/>
      <c r="AT547" s="191"/>
      <c r="AU547" s="191"/>
      <c r="AV547" s="191"/>
      <c r="AW547" s="191"/>
      <c r="AX547" s="191"/>
      <c r="AY547" s="191"/>
      <c r="AZ547" s="191"/>
      <c r="BA547" s="191"/>
      <c r="BB547" s="191"/>
      <c r="BC547" s="191"/>
      <c r="BD547" s="191"/>
      <c r="BE547" s="191"/>
      <c r="BF547" s="191"/>
      <c r="BG547" s="191"/>
      <c r="BH547" s="191"/>
      <c r="BI547" s="191"/>
      <c r="BJ547" s="191"/>
      <c r="BK547" s="191"/>
      <c r="BL547" s="191"/>
    </row>
    <row r="548" spans="1:64" x14ac:dyDescent="0.2">
      <c r="A548" s="191"/>
      <c r="B548" s="191"/>
      <c r="C548" s="191"/>
      <c r="D548" s="191"/>
      <c r="E548" s="191"/>
      <c r="F548" s="191"/>
      <c r="G548" s="191"/>
      <c r="H548" s="191"/>
      <c r="I548" s="191"/>
      <c r="J548" s="191"/>
      <c r="K548" s="191"/>
      <c r="L548" s="191"/>
      <c r="M548" s="191"/>
      <c r="N548" s="191"/>
      <c r="O548" s="191"/>
      <c r="P548" s="191"/>
      <c r="Q548" s="191"/>
      <c r="R548" s="191"/>
      <c r="S548" s="191"/>
      <c r="T548" s="191"/>
      <c r="U548" s="191"/>
      <c r="V548" s="191"/>
      <c r="W548" s="191"/>
      <c r="X548" s="191"/>
      <c r="Y548" s="191"/>
      <c r="Z548" s="191"/>
      <c r="AA548" s="191"/>
      <c r="AB548" s="191"/>
      <c r="AC548" s="191"/>
      <c r="AD548" s="191"/>
      <c r="AE548" s="191"/>
      <c r="AF548" s="191"/>
      <c r="AG548" s="191"/>
      <c r="AH548" s="191"/>
      <c r="AI548" s="191"/>
      <c r="AJ548" s="191"/>
      <c r="AK548" s="191"/>
      <c r="AL548" s="191"/>
      <c r="AM548" s="191"/>
      <c r="AN548" s="191"/>
      <c r="AO548" s="191"/>
      <c r="AP548" s="191"/>
      <c r="AQ548" s="191"/>
      <c r="AR548" s="191"/>
      <c r="AS548" s="191"/>
      <c r="AT548" s="191"/>
      <c r="AU548" s="191"/>
      <c r="AV548" s="191"/>
      <c r="AW548" s="191"/>
      <c r="AX548" s="191"/>
      <c r="AY548" s="191"/>
      <c r="AZ548" s="191"/>
      <c r="BA548" s="191"/>
      <c r="BB548" s="191"/>
      <c r="BC548" s="191"/>
      <c r="BD548" s="191"/>
      <c r="BE548" s="191"/>
      <c r="BF548" s="191"/>
      <c r="BG548" s="191"/>
      <c r="BH548" s="191"/>
      <c r="BI548" s="191"/>
      <c r="BJ548" s="191"/>
      <c r="BK548" s="191"/>
      <c r="BL548" s="191"/>
    </row>
    <row r="549" spans="1:64" x14ac:dyDescent="0.2">
      <c r="A549" s="191"/>
      <c r="B549" s="191"/>
      <c r="C549" s="191"/>
      <c r="D549" s="191"/>
      <c r="E549" s="191"/>
      <c r="F549" s="191"/>
      <c r="G549" s="191"/>
      <c r="H549" s="191"/>
      <c r="I549" s="191"/>
      <c r="J549" s="191"/>
      <c r="K549" s="191"/>
      <c r="L549" s="191"/>
      <c r="M549" s="191"/>
      <c r="N549" s="191"/>
      <c r="O549" s="191"/>
      <c r="P549" s="191"/>
      <c r="Q549" s="191"/>
      <c r="R549" s="191"/>
      <c r="S549" s="191"/>
      <c r="T549" s="191"/>
      <c r="U549" s="191"/>
      <c r="V549" s="191"/>
      <c r="W549" s="191"/>
      <c r="X549" s="191"/>
      <c r="Y549" s="191"/>
      <c r="Z549" s="191"/>
      <c r="AA549" s="191"/>
      <c r="AB549" s="191"/>
      <c r="AC549" s="191"/>
      <c r="AD549" s="191"/>
      <c r="AE549" s="191"/>
      <c r="AF549" s="191"/>
      <c r="AG549" s="191"/>
      <c r="AH549" s="191"/>
      <c r="AI549" s="191"/>
      <c r="AJ549" s="191"/>
      <c r="AK549" s="191"/>
      <c r="AL549" s="191"/>
      <c r="AM549" s="191"/>
      <c r="AN549" s="191"/>
      <c r="AO549" s="191"/>
      <c r="AP549" s="191"/>
      <c r="AQ549" s="191"/>
      <c r="AR549" s="191"/>
      <c r="AS549" s="191"/>
      <c r="AT549" s="191"/>
      <c r="AU549" s="191"/>
      <c r="AV549" s="191"/>
      <c r="AW549" s="191"/>
      <c r="AX549" s="191"/>
      <c r="AY549" s="191"/>
      <c r="AZ549" s="191"/>
      <c r="BA549" s="191"/>
      <c r="BB549" s="191"/>
      <c r="BC549" s="191"/>
      <c r="BD549" s="191"/>
      <c r="BE549" s="191"/>
      <c r="BF549" s="191"/>
      <c r="BG549" s="191"/>
      <c r="BH549" s="191"/>
      <c r="BI549" s="191"/>
      <c r="BJ549" s="191"/>
      <c r="BK549" s="191"/>
      <c r="BL549" s="191"/>
    </row>
    <row r="550" spans="1:64" x14ac:dyDescent="0.2">
      <c r="A550" s="191"/>
      <c r="B550" s="191"/>
      <c r="C550" s="191"/>
      <c r="D550" s="191"/>
      <c r="E550" s="191"/>
      <c r="F550" s="191"/>
      <c r="G550" s="191"/>
      <c r="H550" s="191"/>
      <c r="I550" s="191"/>
      <c r="J550" s="191"/>
      <c r="K550" s="191"/>
      <c r="L550" s="191"/>
      <c r="M550" s="191"/>
      <c r="N550" s="191"/>
      <c r="O550" s="191"/>
      <c r="P550" s="191"/>
      <c r="Q550" s="191"/>
      <c r="R550" s="191"/>
      <c r="S550" s="191"/>
      <c r="T550" s="191"/>
      <c r="U550" s="191"/>
      <c r="V550" s="191"/>
      <c r="W550" s="191"/>
      <c r="X550" s="191"/>
      <c r="Y550" s="191"/>
      <c r="Z550" s="191"/>
      <c r="AA550" s="191"/>
      <c r="AB550" s="191"/>
      <c r="AC550" s="191"/>
      <c r="AD550" s="191"/>
      <c r="AE550" s="191"/>
      <c r="AF550" s="191"/>
      <c r="AG550" s="191"/>
      <c r="AH550" s="191"/>
      <c r="AI550" s="191"/>
      <c r="AJ550" s="191"/>
      <c r="AK550" s="191"/>
      <c r="AL550" s="191"/>
      <c r="AM550" s="191"/>
      <c r="AN550" s="191"/>
      <c r="AO550" s="191"/>
      <c r="AP550" s="191"/>
      <c r="AQ550" s="191"/>
      <c r="AR550" s="191"/>
      <c r="AS550" s="191"/>
      <c r="AT550" s="191"/>
      <c r="AU550" s="191"/>
      <c r="AV550" s="191"/>
      <c r="AW550" s="191"/>
      <c r="AX550" s="191"/>
      <c r="AY550" s="191"/>
      <c r="AZ550" s="191"/>
      <c r="BA550" s="191"/>
      <c r="BB550" s="191"/>
      <c r="BC550" s="191"/>
      <c r="BD550" s="191"/>
      <c r="BE550" s="191"/>
      <c r="BF550" s="191"/>
      <c r="BG550" s="191"/>
      <c r="BH550" s="191"/>
      <c r="BI550" s="191"/>
      <c r="BJ550" s="191"/>
      <c r="BK550" s="191"/>
      <c r="BL550" s="191"/>
    </row>
    <row r="551" spans="1:64" x14ac:dyDescent="0.2">
      <c r="A551" s="191"/>
      <c r="B551" s="191"/>
      <c r="C551" s="191"/>
      <c r="D551" s="191"/>
      <c r="E551" s="191"/>
      <c r="F551" s="191"/>
      <c r="G551" s="191"/>
      <c r="H551" s="191"/>
      <c r="I551" s="191"/>
      <c r="J551" s="191"/>
      <c r="K551" s="191"/>
      <c r="L551" s="191"/>
      <c r="M551" s="191"/>
      <c r="N551" s="191"/>
      <c r="O551" s="191"/>
      <c r="P551" s="191"/>
      <c r="Q551" s="191"/>
      <c r="R551" s="191"/>
      <c r="S551" s="191"/>
      <c r="T551" s="191"/>
      <c r="U551" s="191"/>
      <c r="V551" s="191"/>
      <c r="W551" s="191"/>
      <c r="X551" s="191"/>
      <c r="Y551" s="191"/>
      <c r="Z551" s="191"/>
      <c r="AA551" s="191"/>
      <c r="AB551" s="191"/>
      <c r="AC551" s="191"/>
      <c r="AD551" s="191"/>
      <c r="AE551" s="191"/>
      <c r="AF551" s="191"/>
      <c r="AG551" s="191"/>
      <c r="AH551" s="191"/>
      <c r="AI551" s="191"/>
      <c r="AJ551" s="191"/>
      <c r="AK551" s="191"/>
      <c r="AL551" s="191"/>
      <c r="AM551" s="191"/>
      <c r="AN551" s="191"/>
      <c r="AO551" s="191"/>
      <c r="AP551" s="191"/>
      <c r="AQ551" s="191"/>
      <c r="AR551" s="191"/>
      <c r="AS551" s="191"/>
      <c r="AT551" s="191"/>
      <c r="AU551" s="191"/>
      <c r="AV551" s="191"/>
      <c r="AW551" s="191"/>
      <c r="AX551" s="191"/>
      <c r="AY551" s="191"/>
      <c r="AZ551" s="191"/>
      <c r="BA551" s="191"/>
      <c r="BB551" s="191"/>
      <c r="BC551" s="191"/>
      <c r="BD551" s="191"/>
      <c r="BE551" s="191"/>
      <c r="BF551" s="191"/>
      <c r="BG551" s="191"/>
      <c r="BH551" s="191"/>
      <c r="BI551" s="191"/>
      <c r="BJ551" s="191"/>
      <c r="BK551" s="191"/>
      <c r="BL551" s="191"/>
    </row>
    <row r="552" spans="1:64" x14ac:dyDescent="0.2">
      <c r="A552" s="191"/>
      <c r="B552" s="191"/>
      <c r="C552" s="191"/>
      <c r="D552" s="191"/>
      <c r="E552" s="191"/>
      <c r="F552" s="191"/>
      <c r="G552" s="191"/>
      <c r="H552" s="191"/>
      <c r="I552" s="191"/>
      <c r="J552" s="191"/>
      <c r="K552" s="191"/>
      <c r="L552" s="191"/>
      <c r="M552" s="191"/>
      <c r="N552" s="191"/>
      <c r="O552" s="191"/>
      <c r="P552" s="191"/>
      <c r="Q552" s="191"/>
      <c r="R552" s="191"/>
      <c r="S552" s="191"/>
      <c r="T552" s="191"/>
      <c r="U552" s="191"/>
      <c r="V552" s="191"/>
      <c r="W552" s="191"/>
      <c r="X552" s="191"/>
      <c r="Y552" s="191"/>
      <c r="Z552" s="191"/>
      <c r="AA552" s="191"/>
      <c r="AB552" s="191"/>
      <c r="AC552" s="191"/>
      <c r="AD552" s="191"/>
      <c r="AE552" s="191"/>
      <c r="AF552" s="191"/>
      <c r="AG552" s="191"/>
      <c r="AH552" s="191"/>
      <c r="AI552" s="191"/>
      <c r="AJ552" s="191"/>
      <c r="AK552" s="191"/>
      <c r="AL552" s="191"/>
      <c r="AM552" s="191"/>
      <c r="AN552" s="191"/>
      <c r="AO552" s="191"/>
      <c r="AP552" s="191"/>
      <c r="AQ552" s="191"/>
      <c r="AR552" s="191"/>
      <c r="AS552" s="191"/>
      <c r="AT552" s="191"/>
      <c r="AU552" s="191"/>
      <c r="AV552" s="191"/>
      <c r="AW552" s="191"/>
      <c r="AX552" s="191"/>
      <c r="AY552" s="191"/>
      <c r="AZ552" s="191"/>
      <c r="BA552" s="191"/>
      <c r="BB552" s="191"/>
      <c r="BC552" s="191"/>
      <c r="BD552" s="191"/>
      <c r="BE552" s="191"/>
      <c r="BF552" s="191"/>
      <c r="BG552" s="191"/>
      <c r="BH552" s="191"/>
      <c r="BI552" s="191"/>
      <c r="BJ552" s="191"/>
      <c r="BK552" s="191"/>
      <c r="BL552" s="191"/>
    </row>
    <row r="553" spans="1:64" x14ac:dyDescent="0.2">
      <c r="A553" s="191"/>
      <c r="B553" s="191"/>
      <c r="C553" s="191"/>
      <c r="D553" s="191"/>
      <c r="E553" s="191"/>
      <c r="F553" s="191"/>
      <c r="G553" s="191"/>
      <c r="H553" s="191"/>
      <c r="I553" s="191"/>
      <c r="J553" s="191"/>
      <c r="K553" s="191"/>
      <c r="L553" s="191"/>
      <c r="M553" s="191"/>
      <c r="N553" s="191"/>
      <c r="O553" s="191"/>
      <c r="P553" s="191"/>
      <c r="Q553" s="191"/>
      <c r="R553" s="191"/>
      <c r="S553" s="191"/>
      <c r="T553" s="191"/>
      <c r="U553" s="191"/>
      <c r="V553" s="191"/>
      <c r="W553" s="191"/>
      <c r="X553" s="191"/>
      <c r="Y553" s="191"/>
      <c r="Z553" s="191"/>
      <c r="AA553" s="191"/>
      <c r="AB553" s="191"/>
      <c r="AC553" s="191"/>
      <c r="AD553" s="191"/>
      <c r="AE553" s="191"/>
      <c r="AF553" s="191"/>
      <c r="AG553" s="191"/>
      <c r="AH553" s="191"/>
      <c r="AI553" s="191"/>
      <c r="AJ553" s="191"/>
      <c r="AK553" s="191"/>
      <c r="AL553" s="191"/>
      <c r="AM553" s="191"/>
      <c r="AN553" s="191"/>
      <c r="AO553" s="191"/>
      <c r="AP553" s="191"/>
      <c r="AQ553" s="191"/>
      <c r="AR553" s="191"/>
      <c r="AS553" s="191"/>
      <c r="AT553" s="191"/>
      <c r="AU553" s="191"/>
      <c r="AV553" s="191"/>
      <c r="AW553" s="191"/>
      <c r="AX553" s="191"/>
      <c r="AY553" s="191"/>
      <c r="AZ553" s="191"/>
      <c r="BA553" s="191"/>
      <c r="BB553" s="191"/>
      <c r="BC553" s="191"/>
      <c r="BD553" s="191"/>
      <c r="BE553" s="191"/>
      <c r="BF553" s="191"/>
      <c r="BG553" s="191"/>
      <c r="BH553" s="191"/>
      <c r="BI553" s="191"/>
      <c r="BJ553" s="191"/>
      <c r="BK553" s="191"/>
      <c r="BL553" s="191"/>
    </row>
    <row r="554" spans="1:64" x14ac:dyDescent="0.2">
      <c r="A554" s="191"/>
      <c r="B554" s="191"/>
      <c r="C554" s="191"/>
      <c r="D554" s="191"/>
      <c r="E554" s="191"/>
      <c r="F554" s="191"/>
      <c r="G554" s="191"/>
      <c r="H554" s="191"/>
      <c r="I554" s="191"/>
      <c r="J554" s="191"/>
      <c r="K554" s="191"/>
      <c r="L554" s="191"/>
      <c r="M554" s="191"/>
      <c r="N554" s="191"/>
      <c r="O554" s="191"/>
      <c r="P554" s="191"/>
      <c r="Q554" s="191"/>
      <c r="R554" s="191"/>
      <c r="S554" s="191"/>
      <c r="T554" s="191"/>
      <c r="U554" s="191"/>
      <c r="V554" s="191"/>
      <c r="W554" s="191"/>
      <c r="X554" s="191"/>
      <c r="Y554" s="191"/>
      <c r="Z554" s="191"/>
      <c r="AA554" s="191"/>
      <c r="AB554" s="191"/>
      <c r="AC554" s="191"/>
      <c r="AD554" s="191"/>
      <c r="AE554" s="191"/>
      <c r="AF554" s="191"/>
      <c r="AG554" s="191"/>
      <c r="AH554" s="191"/>
      <c r="AI554" s="191"/>
      <c r="AJ554" s="191"/>
      <c r="AK554" s="191"/>
      <c r="AL554" s="191"/>
      <c r="AM554" s="191"/>
      <c r="AN554" s="191"/>
      <c r="AO554" s="191"/>
      <c r="AP554" s="191"/>
      <c r="AQ554" s="191"/>
      <c r="AR554" s="191"/>
      <c r="AS554" s="191"/>
      <c r="AT554" s="191"/>
      <c r="AU554" s="191"/>
      <c r="AV554" s="191"/>
      <c r="AW554" s="191"/>
      <c r="AX554" s="191"/>
      <c r="AY554" s="191"/>
      <c r="AZ554" s="191"/>
      <c r="BA554" s="191"/>
      <c r="BB554" s="191"/>
      <c r="BC554" s="191"/>
      <c r="BD554" s="191"/>
      <c r="BE554" s="191"/>
      <c r="BF554" s="191"/>
      <c r="BG554" s="191"/>
      <c r="BH554" s="191"/>
      <c r="BI554" s="191"/>
      <c r="BJ554" s="191"/>
      <c r="BK554" s="191"/>
      <c r="BL554" s="191"/>
    </row>
    <row r="555" spans="1:64" x14ac:dyDescent="0.2">
      <c r="A555" s="191"/>
      <c r="B555" s="191"/>
      <c r="C555" s="191"/>
      <c r="D555" s="191"/>
      <c r="E555" s="191"/>
      <c r="F555" s="191"/>
      <c r="G555" s="191"/>
      <c r="H555" s="191"/>
      <c r="I555" s="191"/>
      <c r="J555" s="191"/>
      <c r="K555" s="191"/>
      <c r="L555" s="191"/>
      <c r="M555" s="191"/>
      <c r="N555" s="191"/>
      <c r="O555" s="191"/>
      <c r="P555" s="191"/>
      <c r="Q555" s="191"/>
      <c r="R555" s="191"/>
      <c r="S555" s="191"/>
      <c r="T555" s="191"/>
      <c r="U555" s="191"/>
      <c r="V555" s="191"/>
      <c r="W555" s="191"/>
      <c r="X555" s="191"/>
      <c r="Y555" s="191"/>
      <c r="Z555" s="191"/>
      <c r="AA555" s="191"/>
      <c r="AB555" s="191"/>
      <c r="AC555" s="191"/>
      <c r="AD555" s="191"/>
      <c r="AE555" s="191"/>
      <c r="AF555" s="191"/>
      <c r="AG555" s="191"/>
      <c r="AH555" s="191"/>
      <c r="AI555" s="191"/>
      <c r="AJ555" s="191"/>
      <c r="AK555" s="191"/>
      <c r="AL555" s="191"/>
      <c r="AM555" s="191"/>
      <c r="AN555" s="191"/>
      <c r="AO555" s="191"/>
      <c r="AP555" s="191"/>
      <c r="AQ555" s="191"/>
      <c r="AR555" s="191"/>
      <c r="AS555" s="191"/>
      <c r="AT555" s="191"/>
      <c r="AU555" s="191"/>
      <c r="AV555" s="191"/>
      <c r="AW555" s="191"/>
      <c r="AX555" s="191"/>
      <c r="AY555" s="191"/>
      <c r="AZ555" s="191"/>
      <c r="BA555" s="191"/>
      <c r="BB555" s="191"/>
      <c r="BC555" s="191"/>
      <c r="BD555" s="191"/>
      <c r="BE555" s="191"/>
      <c r="BF555" s="191"/>
      <c r="BG555" s="191"/>
      <c r="BH555" s="191"/>
      <c r="BI555" s="191"/>
      <c r="BJ555" s="191"/>
      <c r="BK555" s="191"/>
      <c r="BL555" s="191"/>
    </row>
    <row r="556" spans="1:64" x14ac:dyDescent="0.2">
      <c r="A556" s="191"/>
      <c r="B556" s="191"/>
      <c r="C556" s="191"/>
      <c r="D556" s="191"/>
      <c r="E556" s="191"/>
      <c r="F556" s="191"/>
      <c r="G556" s="191"/>
      <c r="H556" s="191"/>
      <c r="I556" s="191"/>
      <c r="J556" s="191"/>
      <c r="K556" s="191"/>
      <c r="L556" s="191"/>
      <c r="M556" s="191"/>
      <c r="N556" s="191"/>
      <c r="O556" s="191"/>
      <c r="P556" s="191"/>
      <c r="Q556" s="191"/>
      <c r="R556" s="191"/>
      <c r="S556" s="191"/>
      <c r="T556" s="191"/>
      <c r="U556" s="191"/>
      <c r="V556" s="191"/>
      <c r="W556" s="191"/>
      <c r="X556" s="191"/>
      <c r="Y556" s="191"/>
      <c r="Z556" s="191"/>
      <c r="AA556" s="191"/>
      <c r="AB556" s="191"/>
      <c r="AC556" s="191"/>
      <c r="AD556" s="191"/>
      <c r="AE556" s="191"/>
      <c r="AF556" s="191"/>
      <c r="AG556" s="191"/>
      <c r="AH556" s="191"/>
      <c r="AI556" s="191"/>
      <c r="AJ556" s="191"/>
      <c r="AK556" s="191"/>
      <c r="AL556" s="191"/>
      <c r="AM556" s="191"/>
      <c r="AN556" s="191"/>
      <c r="AO556" s="191"/>
      <c r="AP556" s="191"/>
      <c r="AQ556" s="191"/>
      <c r="AR556" s="191"/>
      <c r="AS556" s="191"/>
      <c r="AT556" s="191"/>
      <c r="AU556" s="191"/>
      <c r="AV556" s="191"/>
      <c r="AW556" s="191"/>
      <c r="AX556" s="191"/>
      <c r="AY556" s="191"/>
      <c r="AZ556" s="191"/>
      <c r="BA556" s="191"/>
      <c r="BB556" s="191"/>
      <c r="BC556" s="191"/>
      <c r="BD556" s="191"/>
      <c r="BE556" s="191"/>
      <c r="BF556" s="191"/>
      <c r="BG556" s="191"/>
      <c r="BH556" s="191"/>
      <c r="BI556" s="191"/>
      <c r="BJ556" s="191"/>
      <c r="BK556" s="191"/>
      <c r="BL556" s="191"/>
    </row>
    <row r="557" spans="1:64" x14ac:dyDescent="0.2">
      <c r="A557" s="191"/>
      <c r="B557" s="191"/>
      <c r="C557" s="191"/>
      <c r="D557" s="191"/>
      <c r="E557" s="191"/>
      <c r="F557" s="191"/>
      <c r="G557" s="191"/>
      <c r="H557" s="191"/>
      <c r="I557" s="191"/>
      <c r="J557" s="191"/>
      <c r="K557" s="191"/>
      <c r="L557" s="191"/>
      <c r="M557" s="191"/>
      <c r="N557" s="191"/>
      <c r="O557" s="191"/>
      <c r="P557" s="191"/>
      <c r="Q557" s="191"/>
      <c r="R557" s="191"/>
      <c r="S557" s="191"/>
      <c r="T557" s="191"/>
      <c r="U557" s="191"/>
      <c r="V557" s="191"/>
      <c r="W557" s="191"/>
      <c r="X557" s="191"/>
      <c r="Y557" s="191"/>
      <c r="Z557" s="191"/>
      <c r="AA557" s="191"/>
      <c r="AB557" s="191"/>
      <c r="AC557" s="191"/>
      <c r="AD557" s="191"/>
      <c r="AE557" s="191"/>
      <c r="AF557" s="191"/>
      <c r="AG557" s="191"/>
      <c r="AH557" s="191"/>
      <c r="AI557" s="191"/>
      <c r="AJ557" s="191"/>
      <c r="AK557" s="191"/>
      <c r="AL557" s="191"/>
      <c r="AM557" s="191"/>
      <c r="AN557" s="191"/>
      <c r="AO557" s="191"/>
      <c r="AP557" s="191"/>
      <c r="AQ557" s="191"/>
      <c r="AR557" s="191"/>
      <c r="AS557" s="191"/>
      <c r="AT557" s="191"/>
      <c r="AU557" s="191"/>
      <c r="AV557" s="191"/>
      <c r="AW557" s="191"/>
      <c r="AX557" s="191"/>
      <c r="AY557" s="191"/>
      <c r="AZ557" s="191"/>
      <c r="BA557" s="191"/>
      <c r="BB557" s="191"/>
      <c r="BC557" s="191"/>
      <c r="BD557" s="191"/>
      <c r="BE557" s="191"/>
      <c r="BF557" s="191"/>
      <c r="BG557" s="191"/>
      <c r="BH557" s="191"/>
      <c r="BI557" s="191"/>
      <c r="BJ557" s="191"/>
      <c r="BK557" s="191"/>
      <c r="BL557" s="191"/>
    </row>
    <row r="558" spans="1:64" x14ac:dyDescent="0.2">
      <c r="A558" s="191"/>
      <c r="B558" s="191"/>
      <c r="C558" s="191"/>
      <c r="D558" s="191"/>
      <c r="E558" s="191"/>
      <c r="F558" s="191"/>
      <c r="G558" s="191"/>
      <c r="H558" s="191"/>
      <c r="I558" s="191"/>
      <c r="J558" s="191"/>
      <c r="K558" s="191"/>
      <c r="L558" s="191"/>
      <c r="M558" s="191"/>
      <c r="N558" s="191"/>
      <c r="O558" s="191"/>
      <c r="P558" s="191"/>
      <c r="Q558" s="191"/>
      <c r="R558" s="191"/>
      <c r="S558" s="191"/>
      <c r="T558" s="191"/>
      <c r="U558" s="191"/>
      <c r="V558" s="191"/>
      <c r="W558" s="191"/>
      <c r="X558" s="191"/>
      <c r="Y558" s="191"/>
      <c r="Z558" s="191"/>
      <c r="AA558" s="191"/>
      <c r="AB558" s="191"/>
      <c r="AC558" s="191"/>
      <c r="AD558" s="191"/>
      <c r="AE558" s="191"/>
      <c r="AF558" s="191"/>
      <c r="AG558" s="191"/>
      <c r="AH558" s="191"/>
      <c r="AI558" s="191"/>
      <c r="AJ558" s="191"/>
      <c r="AK558" s="191"/>
      <c r="AL558" s="191"/>
      <c r="AM558" s="191"/>
      <c r="AN558" s="191"/>
      <c r="AO558" s="191"/>
      <c r="AP558" s="191"/>
      <c r="AQ558" s="191"/>
      <c r="AR558" s="191"/>
      <c r="AS558" s="191"/>
      <c r="AT558" s="191"/>
      <c r="AU558" s="191"/>
      <c r="AV558" s="191"/>
      <c r="AW558" s="191"/>
      <c r="AX558" s="191"/>
      <c r="AY558" s="191"/>
      <c r="AZ558" s="191"/>
      <c r="BA558" s="191"/>
      <c r="BB558" s="191"/>
      <c r="BC558" s="191"/>
      <c r="BD558" s="191"/>
      <c r="BE558" s="191"/>
      <c r="BF558" s="191"/>
      <c r="BG558" s="191"/>
      <c r="BH558" s="191"/>
      <c r="BI558" s="191"/>
      <c r="BJ558" s="191"/>
      <c r="BK558" s="191"/>
      <c r="BL558" s="191"/>
    </row>
    <row r="559" spans="1:64" x14ac:dyDescent="0.2">
      <c r="A559" s="191"/>
      <c r="B559" s="191"/>
      <c r="C559" s="191"/>
      <c r="D559" s="191"/>
      <c r="E559" s="191"/>
      <c r="F559" s="191"/>
      <c r="G559" s="191"/>
      <c r="H559" s="191"/>
      <c r="I559" s="191"/>
      <c r="J559" s="191"/>
      <c r="K559" s="191"/>
      <c r="L559" s="191"/>
      <c r="M559" s="191"/>
      <c r="N559" s="191"/>
      <c r="O559" s="191"/>
      <c r="P559" s="191"/>
      <c r="Q559" s="191"/>
      <c r="R559" s="191"/>
      <c r="S559" s="191"/>
      <c r="T559" s="191"/>
      <c r="U559" s="191"/>
      <c r="V559" s="191"/>
      <c r="W559" s="191"/>
      <c r="X559" s="191"/>
      <c r="Y559" s="191"/>
      <c r="Z559" s="191"/>
      <c r="AA559" s="191"/>
      <c r="AB559" s="191"/>
      <c r="AC559" s="191"/>
      <c r="AD559" s="191"/>
      <c r="AE559" s="191"/>
      <c r="AF559" s="191"/>
      <c r="AG559" s="191"/>
      <c r="AH559" s="191"/>
      <c r="AI559" s="191"/>
      <c r="AJ559" s="191"/>
      <c r="AK559" s="191"/>
      <c r="AL559" s="191"/>
      <c r="AM559" s="191"/>
      <c r="AN559" s="191"/>
      <c r="AO559" s="191"/>
      <c r="AP559" s="191"/>
      <c r="AQ559" s="191"/>
      <c r="AR559" s="191"/>
      <c r="AS559" s="191"/>
      <c r="AT559" s="191"/>
      <c r="AU559" s="191"/>
      <c r="AV559" s="191"/>
      <c r="AW559" s="191"/>
      <c r="AX559" s="191"/>
      <c r="AY559" s="191"/>
      <c r="AZ559" s="191"/>
      <c r="BA559" s="191"/>
      <c r="BB559" s="191"/>
      <c r="BC559" s="191"/>
      <c r="BD559" s="191"/>
      <c r="BE559" s="191"/>
      <c r="BF559" s="191"/>
      <c r="BG559" s="191"/>
      <c r="BH559" s="191"/>
      <c r="BI559" s="191"/>
      <c r="BJ559" s="191"/>
      <c r="BK559" s="191"/>
      <c r="BL559" s="191"/>
    </row>
    <row r="560" spans="1:64" x14ac:dyDescent="0.2">
      <c r="A560" s="191"/>
      <c r="B560" s="191"/>
      <c r="C560" s="191"/>
      <c r="D560" s="191"/>
      <c r="E560" s="191"/>
      <c r="F560" s="191"/>
      <c r="G560" s="191"/>
      <c r="H560" s="191"/>
      <c r="I560" s="191"/>
      <c r="J560" s="191"/>
      <c r="K560" s="191"/>
      <c r="L560" s="191"/>
      <c r="M560" s="191"/>
      <c r="N560" s="191"/>
      <c r="O560" s="191"/>
      <c r="P560" s="191"/>
      <c r="Q560" s="191"/>
      <c r="R560" s="191"/>
      <c r="S560" s="191"/>
      <c r="T560" s="191"/>
      <c r="U560" s="191"/>
      <c r="V560" s="191"/>
      <c r="W560" s="191"/>
      <c r="X560" s="191"/>
      <c r="Y560" s="191"/>
      <c r="Z560" s="191"/>
      <c r="AA560" s="191"/>
      <c r="AB560" s="191"/>
      <c r="AC560" s="191"/>
      <c r="AD560" s="191"/>
      <c r="AE560" s="191"/>
      <c r="AF560" s="191"/>
      <c r="AG560" s="191"/>
      <c r="AH560" s="191"/>
      <c r="AI560" s="191"/>
      <c r="AJ560" s="191"/>
      <c r="AK560" s="191"/>
      <c r="AL560" s="191"/>
      <c r="AM560" s="191"/>
      <c r="AN560" s="191"/>
      <c r="AO560" s="191"/>
      <c r="AP560" s="191"/>
      <c r="AQ560" s="191"/>
      <c r="AR560" s="191"/>
      <c r="AS560" s="191"/>
      <c r="AT560" s="191"/>
      <c r="AU560" s="191"/>
      <c r="AV560" s="191"/>
      <c r="AW560" s="191"/>
      <c r="AX560" s="191"/>
      <c r="AY560" s="191"/>
      <c r="AZ560" s="191"/>
      <c r="BA560" s="191"/>
      <c r="BB560" s="191"/>
      <c r="BC560" s="191"/>
      <c r="BD560" s="191"/>
      <c r="BE560" s="191"/>
      <c r="BF560" s="191"/>
      <c r="BG560" s="191"/>
      <c r="BH560" s="191"/>
      <c r="BI560" s="191"/>
      <c r="BJ560" s="191"/>
      <c r="BK560" s="191"/>
      <c r="BL560" s="191"/>
    </row>
    <row r="561" spans="1:64" x14ac:dyDescent="0.2">
      <c r="A561" s="191"/>
      <c r="B561" s="191"/>
      <c r="C561" s="191"/>
      <c r="D561" s="191"/>
      <c r="E561" s="191"/>
      <c r="F561" s="191"/>
      <c r="G561" s="191"/>
      <c r="H561" s="191"/>
      <c r="I561" s="191"/>
      <c r="J561" s="191"/>
      <c r="K561" s="191"/>
      <c r="L561" s="191"/>
      <c r="M561" s="191"/>
      <c r="N561" s="191"/>
      <c r="O561" s="191"/>
      <c r="P561" s="191"/>
      <c r="Q561" s="191"/>
      <c r="R561" s="191"/>
      <c r="S561" s="191"/>
      <c r="T561" s="191"/>
      <c r="U561" s="191"/>
      <c r="V561" s="191"/>
      <c r="W561" s="191"/>
      <c r="X561" s="191"/>
      <c r="Y561" s="191"/>
      <c r="Z561" s="191"/>
      <c r="AA561" s="191"/>
      <c r="AB561" s="191"/>
      <c r="AC561" s="191"/>
      <c r="AD561" s="191"/>
      <c r="AE561" s="191"/>
      <c r="AF561" s="191"/>
      <c r="AG561" s="191"/>
      <c r="AH561" s="191"/>
      <c r="AI561" s="191"/>
      <c r="AJ561" s="191"/>
      <c r="AK561" s="191"/>
      <c r="AL561" s="191"/>
      <c r="AM561" s="191"/>
      <c r="AN561" s="191"/>
      <c r="AO561" s="191"/>
      <c r="AP561" s="191"/>
      <c r="AQ561" s="191"/>
      <c r="AR561" s="191"/>
      <c r="AS561" s="191"/>
      <c r="AT561" s="191"/>
      <c r="AU561" s="191"/>
      <c r="AV561" s="191"/>
      <c r="AW561" s="191"/>
      <c r="AX561" s="191"/>
      <c r="AY561" s="191"/>
      <c r="AZ561" s="191"/>
      <c r="BA561" s="191"/>
      <c r="BB561" s="191"/>
      <c r="BC561" s="191"/>
      <c r="BD561" s="191"/>
      <c r="BE561" s="191"/>
      <c r="BF561" s="191"/>
      <c r="BG561" s="191"/>
      <c r="BH561" s="191"/>
      <c r="BI561" s="191"/>
      <c r="BJ561" s="191"/>
      <c r="BK561" s="191"/>
      <c r="BL561" s="191"/>
    </row>
    <row r="562" spans="1:64" x14ac:dyDescent="0.2">
      <c r="A562" s="191"/>
      <c r="B562" s="191"/>
      <c r="C562" s="191"/>
      <c r="D562" s="191"/>
      <c r="E562" s="191"/>
      <c r="F562" s="191"/>
      <c r="G562" s="191"/>
      <c r="H562" s="191"/>
      <c r="I562" s="191"/>
      <c r="J562" s="191"/>
      <c r="K562" s="191"/>
      <c r="L562" s="191"/>
      <c r="M562" s="191"/>
      <c r="N562" s="191"/>
      <c r="O562" s="191"/>
      <c r="P562" s="191"/>
      <c r="Q562" s="191"/>
      <c r="R562" s="191"/>
      <c r="S562" s="191"/>
      <c r="T562" s="191"/>
      <c r="U562" s="191"/>
      <c r="V562" s="191"/>
      <c r="W562" s="191"/>
      <c r="X562" s="191"/>
      <c r="Y562" s="191"/>
      <c r="Z562" s="191"/>
      <c r="AA562" s="191"/>
      <c r="AB562" s="191"/>
      <c r="AC562" s="191"/>
      <c r="AD562" s="191"/>
      <c r="AE562" s="191"/>
      <c r="AF562" s="191"/>
      <c r="AG562" s="191"/>
      <c r="AH562" s="191"/>
      <c r="AI562" s="191"/>
      <c r="AJ562" s="191"/>
      <c r="AK562" s="191"/>
      <c r="AL562" s="191"/>
      <c r="AM562" s="191"/>
      <c r="AN562" s="191"/>
      <c r="AO562" s="191"/>
      <c r="AP562" s="191"/>
      <c r="AQ562" s="191"/>
      <c r="AR562" s="191"/>
      <c r="AS562" s="191"/>
      <c r="AT562" s="191"/>
      <c r="AU562" s="191"/>
      <c r="AV562" s="191"/>
      <c r="AW562" s="191"/>
      <c r="AX562" s="191"/>
      <c r="AY562" s="191"/>
      <c r="AZ562" s="191"/>
      <c r="BA562" s="191"/>
      <c r="BB562" s="191"/>
      <c r="BC562" s="191"/>
      <c r="BD562" s="191"/>
      <c r="BE562" s="191"/>
      <c r="BF562" s="191"/>
      <c r="BG562" s="191"/>
      <c r="BH562" s="191"/>
      <c r="BI562" s="191"/>
      <c r="BJ562" s="191"/>
      <c r="BK562" s="191"/>
      <c r="BL562" s="191"/>
    </row>
    <row r="563" spans="1:64" x14ac:dyDescent="0.2">
      <c r="A563" s="191"/>
      <c r="B563" s="191"/>
      <c r="C563" s="191"/>
      <c r="D563" s="191"/>
      <c r="E563" s="191"/>
      <c r="F563" s="191"/>
      <c r="G563" s="191"/>
      <c r="H563" s="191"/>
      <c r="I563" s="191"/>
      <c r="J563" s="191"/>
      <c r="K563" s="191"/>
      <c r="L563" s="191"/>
      <c r="M563" s="191"/>
      <c r="N563" s="191"/>
      <c r="O563" s="191"/>
      <c r="P563" s="191"/>
      <c r="Q563" s="191"/>
      <c r="R563" s="191"/>
      <c r="S563" s="191"/>
      <c r="T563" s="191"/>
      <c r="U563" s="191"/>
      <c r="V563" s="191"/>
      <c r="W563" s="191"/>
      <c r="X563" s="191"/>
      <c r="Y563" s="191"/>
      <c r="Z563" s="191"/>
      <c r="AA563" s="191"/>
      <c r="AB563" s="191"/>
      <c r="AC563" s="191"/>
      <c r="AD563" s="191"/>
      <c r="AE563" s="191"/>
      <c r="AF563" s="191"/>
      <c r="AG563" s="191"/>
      <c r="AH563" s="191"/>
      <c r="AI563" s="191"/>
      <c r="AJ563" s="191"/>
      <c r="AK563" s="191"/>
      <c r="AL563" s="191"/>
      <c r="AM563" s="191"/>
      <c r="AN563" s="191"/>
      <c r="AO563" s="191"/>
      <c r="AP563" s="191"/>
      <c r="AQ563" s="191"/>
      <c r="AR563" s="191"/>
      <c r="AS563" s="191"/>
      <c r="AT563" s="191"/>
      <c r="AU563" s="191"/>
      <c r="AV563" s="191"/>
      <c r="AW563" s="191"/>
      <c r="AX563" s="191"/>
      <c r="AY563" s="191"/>
      <c r="AZ563" s="191"/>
      <c r="BA563" s="191"/>
      <c r="BB563" s="191"/>
      <c r="BC563" s="191"/>
      <c r="BD563" s="191"/>
      <c r="BE563" s="191"/>
      <c r="BF563" s="191"/>
      <c r="BG563" s="191"/>
      <c r="BH563" s="191"/>
      <c r="BI563" s="191"/>
      <c r="BJ563" s="191"/>
      <c r="BK563" s="191"/>
      <c r="BL563" s="191"/>
    </row>
    <row r="564" spans="1:64" x14ac:dyDescent="0.2">
      <c r="A564" s="191"/>
      <c r="B564" s="191"/>
      <c r="C564" s="191"/>
      <c r="D564" s="191"/>
      <c r="E564" s="191"/>
      <c r="F564" s="191"/>
      <c r="G564" s="191"/>
      <c r="H564" s="191"/>
      <c r="I564" s="191"/>
      <c r="J564" s="191"/>
      <c r="K564" s="191"/>
      <c r="L564" s="191"/>
      <c r="M564" s="191"/>
      <c r="N564" s="191"/>
      <c r="O564" s="191"/>
      <c r="P564" s="191"/>
      <c r="Q564" s="191"/>
      <c r="R564" s="191"/>
      <c r="S564" s="191"/>
      <c r="T564" s="191"/>
      <c r="U564" s="191"/>
      <c r="V564" s="191"/>
      <c r="W564" s="191"/>
      <c r="X564" s="191"/>
      <c r="Y564" s="191"/>
      <c r="Z564" s="191"/>
      <c r="AA564" s="191"/>
      <c r="AB564" s="191"/>
      <c r="AC564" s="191"/>
      <c r="AD564" s="191"/>
      <c r="AE564" s="191"/>
      <c r="AF564" s="191"/>
      <c r="AG564" s="191"/>
      <c r="AH564" s="191"/>
      <c r="AI564" s="191"/>
      <c r="AJ564" s="191"/>
      <c r="AK564" s="191"/>
      <c r="AL564" s="191"/>
      <c r="AM564" s="191"/>
      <c r="AN564" s="191"/>
      <c r="AO564" s="191"/>
      <c r="AP564" s="191"/>
      <c r="AQ564" s="191"/>
      <c r="AR564" s="191"/>
      <c r="AS564" s="191"/>
      <c r="AT564" s="191"/>
      <c r="AU564" s="191"/>
      <c r="AV564" s="191"/>
      <c r="AW564" s="191"/>
      <c r="AX564" s="191"/>
      <c r="AY564" s="191"/>
      <c r="AZ564" s="191"/>
      <c r="BA564" s="191"/>
      <c r="BB564" s="191"/>
      <c r="BC564" s="191"/>
      <c r="BD564" s="191"/>
      <c r="BE564" s="191"/>
      <c r="BF564" s="191"/>
      <c r="BG564" s="191"/>
      <c r="BH564" s="191"/>
      <c r="BI564" s="191"/>
      <c r="BJ564" s="191"/>
      <c r="BK564" s="191"/>
      <c r="BL564" s="191"/>
    </row>
    <row r="565" spans="1:64" x14ac:dyDescent="0.2">
      <c r="A565" s="191"/>
      <c r="B565" s="191"/>
      <c r="C565" s="191"/>
      <c r="D565" s="191"/>
      <c r="E565" s="191"/>
      <c r="F565" s="191"/>
      <c r="G565" s="191"/>
      <c r="H565" s="191"/>
      <c r="I565" s="191"/>
      <c r="J565" s="191"/>
      <c r="K565" s="191"/>
      <c r="L565" s="191"/>
      <c r="M565" s="191"/>
      <c r="N565" s="191"/>
      <c r="O565" s="191"/>
      <c r="P565" s="191"/>
      <c r="Q565" s="191"/>
      <c r="R565" s="191"/>
      <c r="S565" s="191"/>
      <c r="T565" s="191"/>
      <c r="U565" s="191"/>
      <c r="V565" s="191"/>
      <c r="W565" s="191"/>
      <c r="X565" s="191"/>
      <c r="Y565" s="191"/>
      <c r="Z565" s="191"/>
      <c r="AA565" s="191"/>
      <c r="AB565" s="191"/>
      <c r="AC565" s="191"/>
      <c r="AD565" s="191"/>
      <c r="AE565" s="191"/>
      <c r="AF565" s="191"/>
      <c r="AG565" s="191"/>
      <c r="AH565" s="191"/>
      <c r="AI565" s="191"/>
      <c r="AJ565" s="191"/>
      <c r="AK565" s="191"/>
      <c r="AL565" s="191"/>
      <c r="AM565" s="191"/>
      <c r="AN565" s="191"/>
      <c r="AO565" s="191"/>
      <c r="AP565" s="191"/>
      <c r="AQ565" s="191"/>
      <c r="AR565" s="191"/>
      <c r="AS565" s="191"/>
      <c r="AT565" s="191"/>
      <c r="AU565" s="191"/>
      <c r="AV565" s="191"/>
      <c r="AW565" s="191"/>
      <c r="AX565" s="191"/>
      <c r="AY565" s="191"/>
      <c r="AZ565" s="191"/>
      <c r="BA565" s="191"/>
      <c r="BB565" s="191"/>
      <c r="BC565" s="191"/>
      <c r="BD565" s="191"/>
      <c r="BE565" s="191"/>
      <c r="BF565" s="191"/>
      <c r="BG565" s="191"/>
      <c r="BH565" s="191"/>
      <c r="BI565" s="191"/>
      <c r="BJ565" s="191"/>
      <c r="BK565" s="191"/>
      <c r="BL565" s="191"/>
    </row>
    <row r="566" spans="1:64" x14ac:dyDescent="0.2">
      <c r="A566" s="191"/>
      <c r="B566" s="191"/>
      <c r="C566" s="191"/>
      <c r="D566" s="191"/>
      <c r="E566" s="191"/>
      <c r="F566" s="191"/>
      <c r="G566" s="191"/>
      <c r="H566" s="191"/>
      <c r="I566" s="191"/>
      <c r="J566" s="191"/>
      <c r="K566" s="191"/>
      <c r="L566" s="191"/>
      <c r="M566" s="191"/>
      <c r="N566" s="191"/>
      <c r="O566" s="191"/>
      <c r="P566" s="191"/>
      <c r="Q566" s="191"/>
      <c r="R566" s="191"/>
      <c r="S566" s="191"/>
      <c r="T566" s="191"/>
      <c r="U566" s="191"/>
      <c r="V566" s="191"/>
      <c r="W566" s="191"/>
      <c r="X566" s="191"/>
      <c r="Y566" s="191"/>
      <c r="Z566" s="191"/>
      <c r="AA566" s="191"/>
      <c r="AB566" s="191"/>
      <c r="AC566" s="191"/>
      <c r="AD566" s="191"/>
      <c r="AE566" s="191"/>
      <c r="AF566" s="191"/>
      <c r="AG566" s="191"/>
      <c r="AH566" s="191"/>
      <c r="AI566" s="191"/>
      <c r="AJ566" s="191"/>
      <c r="AK566" s="191"/>
      <c r="AL566" s="191"/>
      <c r="AM566" s="191"/>
      <c r="AN566" s="191"/>
      <c r="AO566" s="191"/>
      <c r="AP566" s="191"/>
      <c r="AQ566" s="191"/>
      <c r="AR566" s="191"/>
      <c r="AS566" s="191"/>
      <c r="AT566" s="191"/>
      <c r="AU566" s="191"/>
      <c r="AV566" s="191"/>
      <c r="AW566" s="191"/>
      <c r="AX566" s="191"/>
      <c r="AY566" s="191"/>
      <c r="AZ566" s="191"/>
      <c r="BA566" s="191"/>
      <c r="BB566" s="191"/>
      <c r="BC566" s="191"/>
      <c r="BD566" s="191"/>
      <c r="BE566" s="191"/>
      <c r="BF566" s="191"/>
      <c r="BG566" s="191"/>
      <c r="BH566" s="191"/>
      <c r="BI566" s="191"/>
      <c r="BJ566" s="191"/>
      <c r="BK566" s="191"/>
      <c r="BL566" s="191"/>
    </row>
    <row r="567" spans="1:64" x14ac:dyDescent="0.2">
      <c r="A567" s="191"/>
      <c r="B567" s="191"/>
      <c r="C567" s="191"/>
      <c r="D567" s="191"/>
      <c r="E567" s="191"/>
      <c r="F567" s="191"/>
      <c r="G567" s="191"/>
      <c r="H567" s="191"/>
      <c r="I567" s="191"/>
      <c r="J567" s="191"/>
      <c r="K567" s="191"/>
      <c r="L567" s="191"/>
      <c r="M567" s="191"/>
      <c r="N567" s="191"/>
      <c r="O567" s="191"/>
      <c r="P567" s="191"/>
      <c r="Q567" s="191"/>
      <c r="R567" s="191"/>
      <c r="S567" s="191"/>
      <c r="T567" s="191"/>
      <c r="U567" s="191"/>
      <c r="V567" s="191"/>
      <c r="W567" s="191"/>
      <c r="X567" s="191"/>
      <c r="Y567" s="191"/>
      <c r="Z567" s="191"/>
      <c r="AA567" s="191"/>
      <c r="AB567" s="191"/>
      <c r="AC567" s="191"/>
      <c r="AD567" s="191"/>
      <c r="AE567" s="191"/>
      <c r="AF567" s="191"/>
      <c r="AG567" s="191"/>
      <c r="AH567" s="191"/>
      <c r="AI567" s="191"/>
      <c r="AJ567" s="191"/>
      <c r="AK567" s="191"/>
      <c r="AL567" s="191"/>
      <c r="AM567" s="191"/>
      <c r="AN567" s="191"/>
      <c r="AO567" s="191"/>
      <c r="AP567" s="191"/>
      <c r="AQ567" s="191"/>
      <c r="AR567" s="191"/>
      <c r="AS567" s="191"/>
      <c r="AT567" s="191"/>
      <c r="AU567" s="191"/>
      <c r="AV567" s="191"/>
      <c r="AW567" s="191"/>
      <c r="AX567" s="191"/>
      <c r="AY567" s="191"/>
      <c r="AZ567" s="191"/>
      <c r="BA567" s="191"/>
      <c r="BB567" s="191"/>
      <c r="BC567" s="191"/>
      <c r="BD567" s="191"/>
      <c r="BE567" s="191"/>
      <c r="BF567" s="191"/>
      <c r="BG567" s="191"/>
      <c r="BH567" s="191"/>
      <c r="BI567" s="191"/>
      <c r="BJ567" s="191"/>
      <c r="BK567" s="191"/>
      <c r="BL567" s="191"/>
    </row>
    <row r="568" spans="1:64" x14ac:dyDescent="0.2">
      <c r="A568" s="191"/>
      <c r="B568" s="191"/>
      <c r="C568" s="191"/>
      <c r="D568" s="191"/>
      <c r="E568" s="191"/>
      <c r="F568" s="191"/>
      <c r="G568" s="191"/>
      <c r="H568" s="191"/>
      <c r="I568" s="191"/>
      <c r="J568" s="191"/>
      <c r="K568" s="191"/>
      <c r="L568" s="191"/>
      <c r="M568" s="191"/>
      <c r="N568" s="191"/>
      <c r="O568" s="191"/>
      <c r="P568" s="191"/>
      <c r="Q568" s="191"/>
      <c r="R568" s="191"/>
      <c r="S568" s="191"/>
      <c r="T568" s="191"/>
      <c r="U568" s="191"/>
      <c r="V568" s="191"/>
      <c r="W568" s="191"/>
      <c r="X568" s="191"/>
      <c r="Y568" s="191"/>
      <c r="Z568" s="191"/>
      <c r="AA568" s="191"/>
      <c r="AB568" s="191"/>
      <c r="AC568" s="191"/>
      <c r="AD568" s="191"/>
      <c r="AE568" s="191"/>
      <c r="AF568" s="191"/>
      <c r="AG568" s="191"/>
      <c r="AH568" s="191"/>
      <c r="AI568" s="191"/>
      <c r="AJ568" s="191"/>
      <c r="AK568" s="191"/>
      <c r="AL568" s="191"/>
      <c r="AM568" s="191"/>
      <c r="AN568" s="191"/>
      <c r="AO568" s="191"/>
      <c r="AP568" s="191"/>
      <c r="AQ568" s="191"/>
      <c r="AR568" s="191"/>
      <c r="AS568" s="191"/>
      <c r="AT568" s="191"/>
      <c r="AU568" s="191"/>
      <c r="AV568" s="191"/>
      <c r="AW568" s="191"/>
      <c r="AX568" s="191"/>
      <c r="AY568" s="191"/>
      <c r="AZ568" s="191"/>
      <c r="BA568" s="191"/>
      <c r="BB568" s="191"/>
      <c r="BC568" s="191"/>
      <c r="BD568" s="191"/>
      <c r="BE568" s="191"/>
      <c r="BF568" s="191"/>
      <c r="BG568" s="191"/>
      <c r="BH568" s="191"/>
      <c r="BI568" s="191"/>
      <c r="BJ568" s="191"/>
      <c r="BK568" s="191"/>
      <c r="BL568" s="191"/>
    </row>
    <row r="569" spans="1:64" x14ac:dyDescent="0.2">
      <c r="A569" s="191"/>
      <c r="B569" s="191"/>
      <c r="C569" s="191"/>
      <c r="D569" s="191"/>
      <c r="E569" s="191"/>
      <c r="F569" s="191"/>
      <c r="G569" s="191"/>
      <c r="H569" s="191"/>
      <c r="I569" s="191"/>
      <c r="J569" s="191"/>
      <c r="K569" s="191"/>
      <c r="L569" s="191"/>
      <c r="M569" s="191"/>
      <c r="N569" s="191"/>
      <c r="O569" s="191"/>
      <c r="P569" s="191"/>
      <c r="Q569" s="191"/>
      <c r="R569" s="191"/>
      <c r="S569" s="191"/>
      <c r="T569" s="191"/>
      <c r="U569" s="191"/>
      <c r="V569" s="191"/>
      <c r="W569" s="191"/>
      <c r="X569" s="191"/>
      <c r="Y569" s="191"/>
      <c r="Z569" s="191"/>
      <c r="AA569" s="191"/>
      <c r="AB569" s="191"/>
      <c r="AC569" s="191"/>
      <c r="AD569" s="191"/>
      <c r="AE569" s="191"/>
      <c r="AF569" s="191"/>
      <c r="AG569" s="191"/>
      <c r="AH569" s="191"/>
      <c r="AI569" s="191"/>
      <c r="AJ569" s="191"/>
      <c r="AK569" s="191"/>
      <c r="AL569" s="191"/>
      <c r="AM569" s="191"/>
      <c r="AN569" s="191"/>
      <c r="AO569" s="191"/>
      <c r="AP569" s="191"/>
      <c r="AQ569" s="191"/>
      <c r="AR569" s="191"/>
      <c r="AS569" s="191"/>
      <c r="AT569" s="191"/>
      <c r="AU569" s="191"/>
      <c r="AV569" s="191"/>
      <c r="AW569" s="191"/>
      <c r="AX569" s="191"/>
      <c r="AY569" s="191"/>
      <c r="AZ569" s="191"/>
      <c r="BA569" s="191"/>
      <c r="BB569" s="191"/>
      <c r="BC569" s="191"/>
      <c r="BD569" s="191"/>
      <c r="BE569" s="191"/>
      <c r="BF569" s="191"/>
      <c r="BG569" s="191"/>
      <c r="BH569" s="191"/>
      <c r="BI569" s="191"/>
      <c r="BJ569" s="191"/>
      <c r="BK569" s="191"/>
      <c r="BL569" s="191"/>
    </row>
    <row r="570" spans="1:64" x14ac:dyDescent="0.2">
      <c r="A570" s="191"/>
      <c r="B570" s="191"/>
      <c r="C570" s="191"/>
      <c r="D570" s="191"/>
      <c r="E570" s="191"/>
      <c r="F570" s="191"/>
      <c r="G570" s="191"/>
      <c r="H570" s="191"/>
      <c r="I570" s="191"/>
      <c r="J570" s="191"/>
      <c r="K570" s="191"/>
      <c r="L570" s="191"/>
      <c r="M570" s="191"/>
      <c r="N570" s="191"/>
      <c r="O570" s="191"/>
      <c r="P570" s="191"/>
      <c r="Q570" s="191"/>
      <c r="R570" s="191"/>
      <c r="S570" s="191"/>
      <c r="T570" s="191"/>
      <c r="U570" s="191"/>
      <c r="V570" s="191"/>
      <c r="W570" s="191"/>
      <c r="X570" s="191"/>
      <c r="Y570" s="191"/>
      <c r="Z570" s="191"/>
      <c r="AA570" s="191"/>
      <c r="AB570" s="191"/>
      <c r="AC570" s="191"/>
      <c r="AD570" s="191"/>
      <c r="AE570" s="191"/>
      <c r="AF570" s="191"/>
      <c r="AG570" s="191"/>
      <c r="AH570" s="191"/>
      <c r="AI570" s="191"/>
      <c r="AJ570" s="191"/>
      <c r="AK570" s="191"/>
      <c r="AL570" s="191"/>
      <c r="AM570" s="191"/>
      <c r="AN570" s="191"/>
      <c r="AO570" s="191"/>
      <c r="AP570" s="191"/>
      <c r="AQ570" s="191"/>
      <c r="AR570" s="191"/>
      <c r="AS570" s="191"/>
      <c r="AT570" s="191"/>
      <c r="AU570" s="191"/>
      <c r="AV570" s="191"/>
      <c r="AW570" s="191"/>
      <c r="AX570" s="191"/>
      <c r="AY570" s="191"/>
      <c r="AZ570" s="191"/>
      <c r="BA570" s="191"/>
      <c r="BB570" s="191"/>
      <c r="BC570" s="191"/>
      <c r="BD570" s="191"/>
      <c r="BE570" s="191"/>
      <c r="BF570" s="191"/>
      <c r="BG570" s="191"/>
      <c r="BH570" s="191"/>
      <c r="BI570" s="191"/>
      <c r="BJ570" s="191"/>
      <c r="BK570" s="191"/>
      <c r="BL570" s="191"/>
    </row>
    <row r="571" spans="1:64" x14ac:dyDescent="0.2">
      <c r="A571" s="191"/>
      <c r="B571" s="191"/>
      <c r="C571" s="191"/>
      <c r="D571" s="191"/>
      <c r="E571" s="191"/>
      <c r="F571" s="191"/>
      <c r="G571" s="191"/>
      <c r="H571" s="191"/>
      <c r="I571" s="191"/>
      <c r="J571" s="191"/>
      <c r="K571" s="191"/>
      <c r="L571" s="191"/>
      <c r="M571" s="191"/>
      <c r="N571" s="191"/>
      <c r="O571" s="191"/>
      <c r="P571" s="191"/>
      <c r="Q571" s="191"/>
      <c r="R571" s="191"/>
      <c r="S571" s="191"/>
      <c r="T571" s="191"/>
      <c r="U571" s="191"/>
      <c r="V571" s="191"/>
      <c r="W571" s="191"/>
      <c r="X571" s="191"/>
      <c r="Y571" s="191"/>
      <c r="Z571" s="191"/>
      <c r="AA571" s="191"/>
      <c r="AB571" s="191"/>
      <c r="AC571" s="191"/>
      <c r="AD571" s="191"/>
      <c r="AE571" s="191"/>
      <c r="AF571" s="191"/>
      <c r="AG571" s="191"/>
      <c r="AH571" s="191"/>
      <c r="AI571" s="191"/>
      <c r="AJ571" s="191"/>
      <c r="AK571" s="191"/>
      <c r="AL571" s="191"/>
      <c r="AM571" s="191"/>
      <c r="AN571" s="191"/>
      <c r="AO571" s="191"/>
      <c r="AP571" s="191"/>
      <c r="AQ571" s="191"/>
      <c r="AR571" s="191"/>
      <c r="AS571" s="191"/>
      <c r="AT571" s="191"/>
      <c r="AU571" s="191"/>
      <c r="AV571" s="191"/>
      <c r="AW571" s="191"/>
      <c r="AX571" s="191"/>
      <c r="AY571" s="191"/>
      <c r="AZ571" s="191"/>
      <c r="BA571" s="191"/>
      <c r="BB571" s="191"/>
      <c r="BC571" s="191"/>
      <c r="BD571" s="191"/>
      <c r="BE571" s="191"/>
      <c r="BF571" s="191"/>
      <c r="BG571" s="191"/>
      <c r="BH571" s="191"/>
      <c r="BI571" s="191"/>
      <c r="BJ571" s="191"/>
      <c r="BK571" s="191"/>
      <c r="BL571" s="191"/>
    </row>
    <row r="572" spans="1:64" x14ac:dyDescent="0.2">
      <c r="A572" s="191"/>
      <c r="B572" s="191"/>
      <c r="C572" s="191"/>
      <c r="D572" s="191"/>
      <c r="E572" s="191"/>
      <c r="F572" s="191"/>
      <c r="G572" s="191"/>
      <c r="H572" s="191"/>
      <c r="I572" s="191"/>
      <c r="J572" s="191"/>
      <c r="K572" s="191"/>
      <c r="L572" s="191"/>
      <c r="M572" s="191"/>
      <c r="N572" s="191"/>
      <c r="O572" s="191"/>
      <c r="P572" s="191"/>
      <c r="Q572" s="191"/>
      <c r="R572" s="191"/>
      <c r="S572" s="191"/>
      <c r="T572" s="191"/>
      <c r="U572" s="191"/>
      <c r="V572" s="191"/>
      <c r="W572" s="191"/>
      <c r="X572" s="191"/>
      <c r="Y572" s="191"/>
      <c r="Z572" s="191"/>
      <c r="AA572" s="191"/>
      <c r="AB572" s="191"/>
      <c r="AC572" s="191"/>
      <c r="AD572" s="191"/>
      <c r="AE572" s="191"/>
      <c r="AF572" s="191"/>
      <c r="AG572" s="191"/>
      <c r="AH572" s="191"/>
      <c r="AI572" s="191"/>
      <c r="AJ572" s="191"/>
      <c r="AK572" s="191"/>
      <c r="AL572" s="191"/>
      <c r="AM572" s="191"/>
      <c r="AN572" s="191"/>
      <c r="AO572" s="191"/>
      <c r="AP572" s="191"/>
      <c r="AQ572" s="191"/>
      <c r="AR572" s="191"/>
      <c r="AS572" s="191"/>
      <c r="AT572" s="191"/>
      <c r="AU572" s="191"/>
      <c r="AV572" s="191"/>
      <c r="AW572" s="191"/>
      <c r="AX572" s="191"/>
      <c r="AY572" s="191"/>
      <c r="AZ572" s="191"/>
      <c r="BA572" s="191"/>
      <c r="BB572" s="191"/>
      <c r="BC572" s="191"/>
      <c r="BD572" s="191"/>
      <c r="BE572" s="191"/>
      <c r="BF572" s="191"/>
      <c r="BG572" s="191"/>
      <c r="BH572" s="191"/>
      <c r="BI572" s="191"/>
      <c r="BJ572" s="191"/>
      <c r="BK572" s="191"/>
      <c r="BL572" s="191"/>
    </row>
    <row r="573" spans="1:64" x14ac:dyDescent="0.2">
      <c r="A573" s="191"/>
      <c r="B573" s="191"/>
      <c r="C573" s="191"/>
      <c r="D573" s="191"/>
      <c r="E573" s="191"/>
      <c r="F573" s="191"/>
      <c r="G573" s="191"/>
      <c r="H573" s="191"/>
      <c r="I573" s="191"/>
      <c r="J573" s="191"/>
      <c r="K573" s="191"/>
      <c r="L573" s="191"/>
      <c r="M573" s="191"/>
      <c r="N573" s="191"/>
      <c r="O573" s="191"/>
      <c r="P573" s="191"/>
      <c r="Q573" s="191"/>
      <c r="R573" s="191"/>
      <c r="S573" s="191"/>
      <c r="T573" s="191"/>
      <c r="U573" s="191"/>
      <c r="V573" s="191"/>
      <c r="W573" s="191"/>
      <c r="X573" s="191"/>
      <c r="Y573" s="191"/>
      <c r="Z573" s="191"/>
      <c r="AA573" s="191"/>
      <c r="AB573" s="191"/>
      <c r="AC573" s="191"/>
      <c r="AD573" s="191"/>
      <c r="AE573" s="191"/>
      <c r="AF573" s="191"/>
      <c r="AG573" s="191"/>
      <c r="AH573" s="191"/>
      <c r="AI573" s="191"/>
      <c r="AJ573" s="191"/>
      <c r="AK573" s="191"/>
      <c r="AL573" s="191"/>
      <c r="AM573" s="191"/>
      <c r="AN573" s="191"/>
      <c r="AO573" s="191"/>
      <c r="AP573" s="191"/>
      <c r="AQ573" s="191"/>
      <c r="AR573" s="191"/>
      <c r="AS573" s="191"/>
      <c r="AT573" s="191"/>
      <c r="AU573" s="191"/>
      <c r="AV573" s="191"/>
      <c r="AW573" s="191"/>
      <c r="AX573" s="191"/>
      <c r="AY573" s="191"/>
      <c r="AZ573" s="191"/>
      <c r="BA573" s="191"/>
      <c r="BB573" s="191"/>
      <c r="BC573" s="191"/>
      <c r="BD573" s="191"/>
      <c r="BE573" s="191"/>
      <c r="BF573" s="191"/>
      <c r="BG573" s="191"/>
      <c r="BH573" s="191"/>
      <c r="BI573" s="191"/>
      <c r="BJ573" s="191"/>
      <c r="BK573" s="191"/>
      <c r="BL573" s="191"/>
    </row>
    <row r="574" spans="1:64" x14ac:dyDescent="0.2">
      <c r="A574" s="191"/>
      <c r="B574" s="191"/>
      <c r="C574" s="191"/>
      <c r="D574" s="191"/>
      <c r="E574" s="191"/>
      <c r="F574" s="191"/>
      <c r="G574" s="191"/>
      <c r="H574" s="191"/>
      <c r="I574" s="191"/>
      <c r="J574" s="191"/>
      <c r="K574" s="191"/>
      <c r="L574" s="191"/>
      <c r="M574" s="191"/>
      <c r="N574" s="191"/>
      <c r="O574" s="191"/>
      <c r="P574" s="191"/>
      <c r="Q574" s="191"/>
      <c r="R574" s="191"/>
      <c r="S574" s="191"/>
      <c r="T574" s="191"/>
      <c r="U574" s="191"/>
      <c r="V574" s="191"/>
      <c r="W574" s="191"/>
      <c r="X574" s="191"/>
      <c r="Y574" s="191"/>
      <c r="Z574" s="191"/>
      <c r="AA574" s="191"/>
      <c r="AB574" s="191"/>
      <c r="AC574" s="191"/>
      <c r="AD574" s="191"/>
      <c r="AE574" s="191"/>
      <c r="AF574" s="191"/>
      <c r="AG574" s="191"/>
      <c r="AH574" s="191"/>
      <c r="AI574" s="191"/>
      <c r="AJ574" s="191"/>
      <c r="AK574" s="191"/>
      <c r="AL574" s="191"/>
      <c r="AM574" s="191"/>
      <c r="AN574" s="191"/>
      <c r="AO574" s="191"/>
      <c r="AP574" s="191"/>
      <c r="AQ574" s="191"/>
      <c r="AR574" s="191"/>
      <c r="AS574" s="191"/>
      <c r="AT574" s="191"/>
      <c r="AU574" s="191"/>
      <c r="AV574" s="191"/>
      <c r="AW574" s="191"/>
      <c r="AX574" s="191"/>
      <c r="AY574" s="191"/>
      <c r="AZ574" s="191"/>
      <c r="BA574" s="191"/>
      <c r="BB574" s="191"/>
      <c r="BC574" s="191"/>
      <c r="BD574" s="191"/>
      <c r="BE574" s="191"/>
      <c r="BF574" s="191"/>
      <c r="BG574" s="191"/>
      <c r="BH574" s="191"/>
      <c r="BI574" s="191"/>
      <c r="BJ574" s="191"/>
      <c r="BK574" s="191"/>
      <c r="BL574" s="191"/>
    </row>
    <row r="575" spans="1:64" x14ac:dyDescent="0.2">
      <c r="A575" s="191"/>
      <c r="B575" s="191"/>
      <c r="C575" s="191"/>
      <c r="D575" s="191"/>
      <c r="E575" s="191"/>
      <c r="F575" s="191"/>
      <c r="G575" s="191"/>
      <c r="H575" s="191"/>
      <c r="I575" s="191"/>
      <c r="J575" s="191"/>
      <c r="K575" s="191"/>
      <c r="L575" s="191"/>
      <c r="M575" s="191"/>
      <c r="N575" s="191"/>
      <c r="O575" s="191"/>
      <c r="P575" s="191"/>
      <c r="Q575" s="191"/>
      <c r="R575" s="191"/>
      <c r="S575" s="191"/>
      <c r="T575" s="191"/>
      <c r="U575" s="191"/>
      <c r="V575" s="191"/>
      <c r="W575" s="191"/>
      <c r="X575" s="191"/>
      <c r="Y575" s="191"/>
      <c r="Z575" s="191"/>
      <c r="AA575" s="191"/>
      <c r="AB575" s="191"/>
      <c r="AC575" s="191"/>
      <c r="AD575" s="191"/>
      <c r="AE575" s="191"/>
      <c r="AF575" s="191"/>
      <c r="AG575" s="191"/>
      <c r="AH575" s="191"/>
      <c r="AI575" s="191"/>
      <c r="AJ575" s="191"/>
      <c r="AK575" s="191"/>
      <c r="AL575" s="191"/>
      <c r="AM575" s="191"/>
      <c r="AN575" s="191"/>
      <c r="AO575" s="191"/>
      <c r="AP575" s="191"/>
      <c r="AQ575" s="191"/>
      <c r="AR575" s="191"/>
      <c r="AS575" s="191"/>
      <c r="AT575" s="191"/>
      <c r="AU575" s="191"/>
      <c r="AV575" s="191"/>
      <c r="AW575" s="191"/>
      <c r="AX575" s="191"/>
      <c r="AY575" s="191"/>
      <c r="AZ575" s="191"/>
      <c r="BA575" s="191"/>
      <c r="BB575" s="191"/>
      <c r="BC575" s="191"/>
      <c r="BD575" s="191"/>
      <c r="BE575" s="191"/>
      <c r="BF575" s="191"/>
      <c r="BG575" s="191"/>
      <c r="BH575" s="191"/>
      <c r="BI575" s="191"/>
      <c r="BJ575" s="191"/>
      <c r="BK575" s="191"/>
      <c r="BL575" s="191"/>
    </row>
    <row r="576" spans="1:64" x14ac:dyDescent="0.2">
      <c r="A576" s="191"/>
      <c r="B576" s="191"/>
      <c r="C576" s="191"/>
      <c r="D576" s="191"/>
      <c r="E576" s="191"/>
      <c r="F576" s="191"/>
      <c r="G576" s="191"/>
      <c r="H576" s="191"/>
      <c r="I576" s="191"/>
      <c r="J576" s="191"/>
      <c r="K576" s="191"/>
      <c r="L576" s="191"/>
      <c r="M576" s="191"/>
      <c r="N576" s="191"/>
      <c r="O576" s="191"/>
      <c r="P576" s="191"/>
      <c r="Q576" s="191"/>
      <c r="R576" s="191"/>
      <c r="S576" s="191"/>
      <c r="T576" s="191"/>
      <c r="U576" s="191"/>
      <c r="V576" s="191"/>
      <c r="W576" s="191"/>
      <c r="X576" s="191"/>
      <c r="Y576" s="191"/>
      <c r="Z576" s="191"/>
      <c r="AA576" s="191"/>
      <c r="AB576" s="191"/>
      <c r="AC576" s="191"/>
      <c r="AD576" s="191"/>
      <c r="AE576" s="191"/>
      <c r="AF576" s="191"/>
      <c r="AG576" s="191"/>
      <c r="AH576" s="191"/>
      <c r="AI576" s="191"/>
      <c r="AJ576" s="191"/>
      <c r="AK576" s="191"/>
      <c r="AL576" s="191"/>
      <c r="AM576" s="191"/>
      <c r="AN576" s="191"/>
      <c r="AO576" s="191"/>
      <c r="AP576" s="191"/>
      <c r="AQ576" s="191"/>
      <c r="AR576" s="191"/>
      <c r="AS576" s="191"/>
      <c r="AT576" s="191"/>
      <c r="AU576" s="191"/>
      <c r="AV576" s="191"/>
      <c r="AW576" s="191"/>
      <c r="AX576" s="191"/>
      <c r="AY576" s="191"/>
      <c r="AZ576" s="191"/>
      <c r="BA576" s="191"/>
      <c r="BB576" s="191"/>
      <c r="BC576" s="191"/>
      <c r="BD576" s="191"/>
      <c r="BE576" s="191"/>
      <c r="BF576" s="191"/>
      <c r="BG576" s="191"/>
      <c r="BH576" s="191"/>
      <c r="BI576" s="191"/>
      <c r="BJ576" s="191"/>
      <c r="BK576" s="191"/>
      <c r="BL576" s="191"/>
    </row>
    <row r="577" spans="1:64" x14ac:dyDescent="0.2">
      <c r="A577" s="191"/>
      <c r="B577" s="191"/>
      <c r="C577" s="191"/>
      <c r="D577" s="191"/>
      <c r="E577" s="191"/>
      <c r="F577" s="191"/>
      <c r="G577" s="191"/>
      <c r="H577" s="191"/>
      <c r="I577" s="191"/>
      <c r="J577" s="191"/>
      <c r="K577" s="191"/>
      <c r="L577" s="191"/>
      <c r="M577" s="191"/>
      <c r="N577" s="191"/>
      <c r="O577" s="191"/>
      <c r="P577" s="191"/>
      <c r="Q577" s="191"/>
      <c r="R577" s="191"/>
      <c r="S577" s="191"/>
      <c r="T577" s="191"/>
      <c r="U577" s="191"/>
      <c r="V577" s="191"/>
      <c r="W577" s="191"/>
      <c r="X577" s="191"/>
      <c r="Y577" s="191"/>
      <c r="Z577" s="191"/>
      <c r="AA577" s="191"/>
      <c r="AB577" s="191"/>
      <c r="AC577" s="191"/>
      <c r="AD577" s="191"/>
      <c r="AE577" s="191"/>
      <c r="AF577" s="191"/>
      <c r="AG577" s="191"/>
      <c r="AH577" s="191"/>
      <c r="AI577" s="191"/>
      <c r="AJ577" s="191"/>
      <c r="AK577" s="191"/>
      <c r="AL577" s="191"/>
      <c r="AM577" s="191"/>
      <c r="AN577" s="191"/>
      <c r="AO577" s="191"/>
      <c r="AP577" s="191"/>
      <c r="AQ577" s="191"/>
      <c r="AR577" s="191"/>
      <c r="AS577" s="191"/>
      <c r="AT577" s="191"/>
      <c r="AU577" s="191"/>
      <c r="AV577" s="191"/>
      <c r="AW577" s="191"/>
      <c r="AX577" s="191"/>
      <c r="AY577" s="191"/>
      <c r="AZ577" s="191"/>
      <c r="BA577" s="191"/>
      <c r="BB577" s="191"/>
      <c r="BC577" s="191"/>
      <c r="BD577" s="191"/>
      <c r="BE577" s="191"/>
      <c r="BF577" s="191"/>
      <c r="BG577" s="191"/>
      <c r="BH577" s="191"/>
      <c r="BI577" s="191"/>
      <c r="BJ577" s="191"/>
      <c r="BK577" s="191"/>
      <c r="BL577" s="191"/>
    </row>
    <row r="578" spans="1:64" x14ac:dyDescent="0.2">
      <c r="A578" s="191"/>
      <c r="B578" s="191"/>
      <c r="C578" s="191"/>
      <c r="D578" s="191"/>
      <c r="E578" s="191"/>
      <c r="F578" s="191"/>
      <c r="G578" s="191"/>
      <c r="H578" s="191"/>
      <c r="I578" s="191"/>
      <c r="J578" s="191"/>
      <c r="K578" s="191"/>
      <c r="L578" s="191"/>
      <c r="M578" s="191"/>
      <c r="N578" s="191"/>
      <c r="O578" s="191"/>
      <c r="P578" s="191"/>
      <c r="Q578" s="191"/>
      <c r="R578" s="191"/>
      <c r="S578" s="191"/>
      <c r="T578" s="191"/>
      <c r="U578" s="191"/>
      <c r="V578" s="191"/>
      <c r="W578" s="191"/>
      <c r="X578" s="191"/>
      <c r="Y578" s="191"/>
      <c r="Z578" s="191"/>
      <c r="AA578" s="191"/>
      <c r="AB578" s="191"/>
      <c r="AC578" s="191"/>
      <c r="AD578" s="191"/>
      <c r="AE578" s="191"/>
      <c r="AF578" s="191"/>
      <c r="AG578" s="191"/>
      <c r="AH578" s="191"/>
      <c r="AI578" s="191"/>
      <c r="AJ578" s="191"/>
      <c r="AK578" s="191"/>
      <c r="AL578" s="191"/>
      <c r="AM578" s="191"/>
      <c r="AN578" s="191"/>
      <c r="AO578" s="191"/>
      <c r="AP578" s="191"/>
      <c r="AQ578" s="191"/>
      <c r="AR578" s="191"/>
      <c r="AS578" s="191"/>
      <c r="AT578" s="191"/>
      <c r="AU578" s="191"/>
      <c r="AV578" s="191"/>
      <c r="AW578" s="191"/>
      <c r="AX578" s="191"/>
      <c r="AY578" s="191"/>
      <c r="AZ578" s="191"/>
      <c r="BA578" s="191"/>
      <c r="BB578" s="191"/>
      <c r="BC578" s="191"/>
      <c r="BD578" s="191"/>
      <c r="BE578" s="191"/>
      <c r="BF578" s="191"/>
      <c r="BG578" s="191"/>
      <c r="BH578" s="191"/>
      <c r="BI578" s="191"/>
      <c r="BJ578" s="191"/>
      <c r="BK578" s="191"/>
      <c r="BL578" s="191"/>
    </row>
    <row r="579" spans="1:64" x14ac:dyDescent="0.2">
      <c r="A579" s="191"/>
      <c r="B579" s="191"/>
      <c r="C579" s="191"/>
      <c r="D579" s="191"/>
      <c r="E579" s="191"/>
      <c r="F579" s="191"/>
      <c r="G579" s="191"/>
      <c r="H579" s="191"/>
      <c r="I579" s="191"/>
      <c r="J579" s="191"/>
      <c r="K579" s="191"/>
      <c r="L579" s="191"/>
      <c r="M579" s="191"/>
      <c r="N579" s="191"/>
      <c r="O579" s="191"/>
      <c r="P579" s="191"/>
      <c r="Q579" s="191"/>
      <c r="R579" s="191"/>
      <c r="S579" s="191"/>
      <c r="T579" s="191"/>
      <c r="U579" s="191"/>
      <c r="V579" s="191"/>
      <c r="W579" s="191"/>
      <c r="X579" s="191"/>
      <c r="Y579" s="191"/>
      <c r="Z579" s="191"/>
      <c r="AA579" s="191"/>
      <c r="AB579" s="191"/>
      <c r="AC579" s="191"/>
      <c r="AD579" s="191"/>
      <c r="AE579" s="191"/>
      <c r="AF579" s="191"/>
      <c r="AG579" s="191"/>
      <c r="AH579" s="191"/>
      <c r="AI579" s="191"/>
      <c r="AJ579" s="191"/>
      <c r="AK579" s="191"/>
      <c r="AL579" s="191"/>
      <c r="AM579" s="191"/>
      <c r="AN579" s="191"/>
      <c r="AO579" s="191"/>
      <c r="AP579" s="191"/>
      <c r="AQ579" s="191"/>
      <c r="AR579" s="191"/>
      <c r="AS579" s="191"/>
      <c r="AT579" s="191"/>
      <c r="AU579" s="191"/>
      <c r="AV579" s="191"/>
      <c r="AW579" s="191"/>
      <c r="AX579" s="191"/>
      <c r="AY579" s="191"/>
      <c r="AZ579" s="191"/>
      <c r="BA579" s="191"/>
      <c r="BB579" s="191"/>
      <c r="BC579" s="191"/>
      <c r="BD579" s="191"/>
      <c r="BE579" s="191"/>
      <c r="BF579" s="191"/>
      <c r="BG579" s="191"/>
      <c r="BH579" s="191"/>
      <c r="BI579" s="191"/>
      <c r="BJ579" s="191"/>
      <c r="BK579" s="191"/>
      <c r="BL579" s="191"/>
    </row>
    <row r="580" spans="1:64" x14ac:dyDescent="0.2">
      <c r="A580" s="191"/>
      <c r="B580" s="191"/>
      <c r="C580" s="191"/>
      <c r="D580" s="191"/>
      <c r="E580" s="191"/>
      <c r="F580" s="191"/>
      <c r="G580" s="191"/>
      <c r="H580" s="191"/>
      <c r="I580" s="191"/>
      <c r="J580" s="191"/>
      <c r="K580" s="191"/>
      <c r="L580" s="191"/>
      <c r="M580" s="191"/>
      <c r="N580" s="191"/>
      <c r="O580" s="191"/>
      <c r="P580" s="191"/>
      <c r="Q580" s="191"/>
      <c r="R580" s="191"/>
      <c r="S580" s="191"/>
      <c r="T580" s="191"/>
      <c r="U580" s="191"/>
      <c r="V580" s="191"/>
      <c r="W580" s="191"/>
      <c r="X580" s="191"/>
      <c r="Y580" s="191"/>
      <c r="Z580" s="191"/>
      <c r="AA580" s="191"/>
      <c r="AB580" s="191"/>
      <c r="AC580" s="191"/>
      <c r="AD580" s="191"/>
      <c r="AE580" s="191"/>
      <c r="AF580" s="191"/>
      <c r="AG580" s="191"/>
      <c r="AH580" s="191"/>
      <c r="AI580" s="191"/>
      <c r="AJ580" s="191"/>
      <c r="AK580" s="191"/>
      <c r="AL580" s="191"/>
      <c r="AM580" s="191"/>
      <c r="AN580" s="191"/>
      <c r="AO580" s="191"/>
      <c r="AP580" s="191"/>
      <c r="AQ580" s="191"/>
      <c r="AR580" s="191"/>
      <c r="AS580" s="191"/>
      <c r="AT580" s="191"/>
      <c r="AU580" s="191"/>
      <c r="AV580" s="191"/>
      <c r="AW580" s="191"/>
      <c r="AX580" s="191"/>
      <c r="AY580" s="191"/>
      <c r="AZ580" s="191"/>
      <c r="BA580" s="191"/>
      <c r="BB580" s="191"/>
      <c r="BC580" s="191"/>
      <c r="BD580" s="191"/>
      <c r="BE580" s="191"/>
      <c r="BF580" s="191"/>
      <c r="BG580" s="191"/>
      <c r="BH580" s="191"/>
      <c r="BI580" s="191"/>
      <c r="BJ580" s="191"/>
      <c r="BK580" s="191"/>
      <c r="BL580" s="191"/>
    </row>
    <row r="581" spans="1:64" x14ac:dyDescent="0.2">
      <c r="A581" s="191"/>
      <c r="B581" s="191"/>
      <c r="C581" s="191"/>
      <c r="D581" s="191"/>
      <c r="E581" s="191"/>
      <c r="F581" s="191"/>
      <c r="G581" s="191"/>
      <c r="H581" s="191"/>
      <c r="I581" s="191"/>
      <c r="J581" s="191"/>
      <c r="K581" s="191"/>
      <c r="L581" s="191"/>
      <c r="M581" s="191"/>
      <c r="N581" s="191"/>
      <c r="O581" s="191"/>
      <c r="P581" s="191"/>
      <c r="Q581" s="191"/>
      <c r="R581" s="191"/>
      <c r="S581" s="191"/>
      <c r="T581" s="191"/>
      <c r="U581" s="191"/>
      <c r="V581" s="191"/>
      <c r="W581" s="191"/>
      <c r="X581" s="191"/>
      <c r="Y581" s="191"/>
      <c r="Z581" s="191"/>
      <c r="AA581" s="191"/>
      <c r="AB581" s="191"/>
      <c r="AC581" s="191"/>
      <c r="AD581" s="191"/>
      <c r="AE581" s="191"/>
      <c r="AF581" s="191"/>
      <c r="AG581" s="191"/>
      <c r="AH581" s="191"/>
      <c r="AI581" s="191"/>
      <c r="AJ581" s="191"/>
      <c r="AK581" s="191"/>
      <c r="AL581" s="191"/>
      <c r="AM581" s="191"/>
      <c r="AN581" s="191"/>
      <c r="AO581" s="191"/>
      <c r="AP581" s="191"/>
      <c r="AQ581" s="191"/>
      <c r="AR581" s="191"/>
      <c r="AS581" s="191"/>
      <c r="AT581" s="191"/>
      <c r="AU581" s="191"/>
      <c r="AV581" s="191"/>
      <c r="AW581" s="191"/>
      <c r="AX581" s="191"/>
      <c r="AY581" s="191"/>
      <c r="AZ581" s="191"/>
      <c r="BA581" s="191"/>
      <c r="BB581" s="191"/>
      <c r="BC581" s="191"/>
      <c r="BD581" s="191"/>
      <c r="BE581" s="191"/>
      <c r="BF581" s="191"/>
      <c r="BG581" s="191"/>
      <c r="BH581" s="191"/>
      <c r="BI581" s="191"/>
      <c r="BJ581" s="191"/>
      <c r="BK581" s="191"/>
      <c r="BL581" s="191"/>
    </row>
    <row r="582" spans="1:64" x14ac:dyDescent="0.2">
      <c r="A582" s="191"/>
      <c r="B582" s="191"/>
      <c r="C582" s="191"/>
      <c r="D582" s="191"/>
      <c r="E582" s="191"/>
      <c r="F582" s="191"/>
      <c r="G582" s="191"/>
      <c r="H582" s="191"/>
      <c r="I582" s="191"/>
      <c r="J582" s="191"/>
      <c r="K582" s="191"/>
      <c r="L582" s="191"/>
      <c r="M582" s="191"/>
      <c r="N582" s="191"/>
      <c r="O582" s="191"/>
      <c r="P582" s="191"/>
      <c r="Q582" s="191"/>
      <c r="R582" s="191"/>
      <c r="S582" s="191"/>
      <c r="T582" s="191"/>
      <c r="U582" s="191"/>
      <c r="V582" s="191"/>
      <c r="W582" s="191"/>
      <c r="X582" s="191"/>
      <c r="Y582" s="191"/>
      <c r="Z582" s="191"/>
      <c r="AA582" s="191"/>
      <c r="AB582" s="191"/>
      <c r="AC582" s="191"/>
      <c r="AD582" s="191"/>
      <c r="AE582" s="191"/>
      <c r="AF582" s="191"/>
      <c r="AG582" s="191"/>
      <c r="AH582" s="191"/>
      <c r="AI582" s="191"/>
      <c r="AJ582" s="191"/>
      <c r="AK582" s="191"/>
      <c r="AL582" s="191"/>
      <c r="AM582" s="191"/>
      <c r="AN582" s="191"/>
      <c r="AO582" s="191"/>
      <c r="AP582" s="191"/>
      <c r="AQ582" s="191"/>
      <c r="AR582" s="191"/>
      <c r="AS582" s="191"/>
      <c r="AT582" s="191"/>
      <c r="AU582" s="191"/>
      <c r="AV582" s="191"/>
      <c r="AW582" s="191"/>
      <c r="AX582" s="191"/>
      <c r="AY582" s="191"/>
      <c r="AZ582" s="191"/>
      <c r="BA582" s="191"/>
      <c r="BB582" s="191"/>
      <c r="BC582" s="191"/>
      <c r="BD582" s="191"/>
      <c r="BE582" s="191"/>
      <c r="BF582" s="191"/>
      <c r="BG582" s="191"/>
      <c r="BH582" s="191"/>
      <c r="BI582" s="191"/>
      <c r="BJ582" s="191"/>
      <c r="BK582" s="191"/>
      <c r="BL582" s="191"/>
    </row>
    <row r="583" spans="1:64" x14ac:dyDescent="0.2">
      <c r="A583" s="191"/>
      <c r="B583" s="191"/>
      <c r="C583" s="191"/>
      <c r="D583" s="191"/>
      <c r="E583" s="191"/>
      <c r="F583" s="191"/>
      <c r="G583" s="191"/>
      <c r="H583" s="191"/>
      <c r="I583" s="191"/>
      <c r="J583" s="191"/>
      <c r="K583" s="191"/>
      <c r="L583" s="191"/>
      <c r="M583" s="191"/>
      <c r="N583" s="191"/>
      <c r="O583" s="191"/>
      <c r="P583" s="191"/>
      <c r="Q583" s="191"/>
      <c r="R583" s="191"/>
      <c r="S583" s="191"/>
      <c r="T583" s="191"/>
      <c r="U583" s="191"/>
      <c r="V583" s="191"/>
      <c r="W583" s="191"/>
      <c r="X583" s="191"/>
      <c r="Y583" s="191"/>
      <c r="Z583" s="191"/>
      <c r="AA583" s="191"/>
      <c r="AB583" s="191"/>
      <c r="AC583" s="191"/>
      <c r="AD583" s="191"/>
      <c r="AE583" s="191"/>
      <c r="AF583" s="191"/>
      <c r="AG583" s="191"/>
      <c r="AH583" s="191"/>
      <c r="AI583" s="191"/>
      <c r="AJ583" s="191"/>
      <c r="AK583" s="191"/>
      <c r="AL583" s="191"/>
      <c r="AM583" s="191"/>
      <c r="AN583" s="191"/>
      <c r="AO583" s="191"/>
      <c r="AP583" s="191"/>
      <c r="AQ583" s="191"/>
      <c r="AR583" s="191"/>
      <c r="AS583" s="191"/>
      <c r="AT583" s="191"/>
      <c r="AU583" s="191"/>
      <c r="AV583" s="191"/>
      <c r="AW583" s="191"/>
      <c r="AX583" s="191"/>
      <c r="AY583" s="191"/>
      <c r="AZ583" s="191"/>
      <c r="BA583" s="191"/>
      <c r="BB583" s="191"/>
      <c r="BC583" s="191"/>
      <c r="BD583" s="191"/>
      <c r="BE583" s="191"/>
      <c r="BF583" s="191"/>
      <c r="BG583" s="191"/>
      <c r="BH583" s="191"/>
      <c r="BI583" s="191"/>
      <c r="BJ583" s="191"/>
      <c r="BK583" s="191"/>
      <c r="BL583" s="191"/>
    </row>
    <row r="584" spans="1:64" x14ac:dyDescent="0.2">
      <c r="A584" s="191"/>
      <c r="B584" s="191"/>
      <c r="C584" s="191"/>
      <c r="D584" s="191"/>
      <c r="E584" s="191"/>
      <c r="F584" s="191"/>
      <c r="G584" s="191"/>
      <c r="H584" s="191"/>
      <c r="I584" s="191"/>
      <c r="J584" s="191"/>
      <c r="K584" s="191"/>
      <c r="L584" s="191"/>
      <c r="M584" s="191"/>
      <c r="N584" s="191"/>
      <c r="O584" s="191"/>
      <c r="P584" s="191"/>
      <c r="Q584" s="191"/>
      <c r="R584" s="191"/>
      <c r="S584" s="191"/>
      <c r="T584" s="191"/>
      <c r="U584" s="191"/>
      <c r="V584" s="191"/>
      <c r="W584" s="191"/>
      <c r="X584" s="191"/>
      <c r="Y584" s="191"/>
      <c r="Z584" s="191"/>
      <c r="AA584" s="191"/>
      <c r="AB584" s="191"/>
      <c r="AC584" s="191"/>
      <c r="AD584" s="191"/>
      <c r="AE584" s="191"/>
      <c r="AF584" s="191"/>
      <c r="AG584" s="191"/>
      <c r="AH584" s="191"/>
      <c r="AI584" s="191"/>
      <c r="AJ584" s="191"/>
      <c r="AK584" s="191"/>
      <c r="AL584" s="191"/>
      <c r="AM584" s="191"/>
      <c r="AN584" s="191"/>
      <c r="AO584" s="191"/>
      <c r="AP584" s="191"/>
      <c r="AQ584" s="191"/>
      <c r="AR584" s="191"/>
      <c r="AS584" s="191"/>
      <c r="AT584" s="191"/>
      <c r="AU584" s="191"/>
      <c r="AV584" s="191"/>
      <c r="AW584" s="191"/>
      <c r="AX584" s="191"/>
      <c r="AY584" s="191"/>
      <c r="AZ584" s="191"/>
      <c r="BA584" s="191"/>
      <c r="BB584" s="191"/>
      <c r="BC584" s="191"/>
      <c r="BD584" s="191"/>
      <c r="BE584" s="191"/>
      <c r="BF584" s="191"/>
      <c r="BG584" s="191"/>
      <c r="BH584" s="191"/>
      <c r="BI584" s="191"/>
      <c r="BJ584" s="191"/>
      <c r="BK584" s="191"/>
      <c r="BL584" s="191"/>
    </row>
    <row r="585" spans="1:64" x14ac:dyDescent="0.2">
      <c r="A585" s="191"/>
      <c r="B585" s="191"/>
      <c r="C585" s="191"/>
      <c r="D585" s="191"/>
      <c r="E585" s="191"/>
      <c r="F585" s="191"/>
      <c r="G585" s="191"/>
      <c r="H585" s="191"/>
      <c r="I585" s="191"/>
      <c r="J585" s="191"/>
      <c r="K585" s="191"/>
      <c r="L585" s="191"/>
      <c r="M585" s="191"/>
      <c r="N585" s="191"/>
      <c r="O585" s="191"/>
      <c r="P585" s="191"/>
      <c r="Q585" s="191"/>
      <c r="R585" s="191"/>
      <c r="S585" s="191"/>
      <c r="T585" s="191"/>
      <c r="U585" s="191"/>
      <c r="V585" s="191"/>
      <c r="W585" s="191"/>
      <c r="X585" s="191"/>
      <c r="Y585" s="191"/>
      <c r="Z585" s="191"/>
      <c r="AA585" s="191"/>
      <c r="AB585" s="191"/>
      <c r="AC585" s="191"/>
      <c r="AD585" s="191"/>
      <c r="AE585" s="191"/>
      <c r="AF585" s="191"/>
      <c r="AG585" s="191"/>
      <c r="AH585" s="191"/>
      <c r="AI585" s="191"/>
      <c r="AJ585" s="191"/>
      <c r="AK585" s="191"/>
      <c r="AL585" s="191"/>
      <c r="AM585" s="191"/>
      <c r="AN585" s="191"/>
      <c r="AO585" s="191"/>
      <c r="AP585" s="191"/>
      <c r="AQ585" s="191"/>
      <c r="AR585" s="191"/>
      <c r="AS585" s="191"/>
      <c r="AT585" s="191"/>
      <c r="AU585" s="191"/>
      <c r="AV585" s="191"/>
      <c r="AW585" s="191"/>
      <c r="AX585" s="191"/>
      <c r="AY585" s="191"/>
      <c r="AZ585" s="191"/>
      <c r="BA585" s="191"/>
      <c r="BB585" s="191"/>
      <c r="BC585" s="191"/>
      <c r="BD585" s="191"/>
      <c r="BE585" s="191"/>
      <c r="BF585" s="191"/>
      <c r="BG585" s="191"/>
      <c r="BH585" s="191"/>
      <c r="BI585" s="191"/>
      <c r="BJ585" s="191"/>
      <c r="BK585" s="191"/>
      <c r="BL585" s="191"/>
    </row>
    <row r="586" spans="1:64" x14ac:dyDescent="0.2">
      <c r="A586" s="191"/>
      <c r="B586" s="191"/>
      <c r="C586" s="191"/>
      <c r="D586" s="191"/>
      <c r="E586" s="191"/>
      <c r="F586" s="191"/>
      <c r="G586" s="191"/>
      <c r="H586" s="191"/>
      <c r="I586" s="191"/>
      <c r="J586" s="191"/>
      <c r="K586" s="191"/>
      <c r="L586" s="191"/>
      <c r="M586" s="191"/>
      <c r="N586" s="191"/>
      <c r="O586" s="191"/>
      <c r="P586" s="191"/>
      <c r="Q586" s="191"/>
      <c r="R586" s="191"/>
      <c r="S586" s="191"/>
      <c r="T586" s="191"/>
      <c r="U586" s="191"/>
      <c r="V586" s="191"/>
      <c r="W586" s="191"/>
      <c r="X586" s="191"/>
      <c r="Y586" s="191"/>
      <c r="Z586" s="191"/>
      <c r="AA586" s="191"/>
      <c r="AB586" s="191"/>
      <c r="AC586" s="191"/>
      <c r="AD586" s="191"/>
      <c r="AE586" s="191"/>
      <c r="AF586" s="191"/>
      <c r="AG586" s="191"/>
      <c r="AH586" s="191"/>
      <c r="AI586" s="191"/>
      <c r="AJ586" s="191"/>
      <c r="AK586" s="191"/>
      <c r="AL586" s="191"/>
      <c r="AM586" s="191"/>
      <c r="AN586" s="191"/>
      <c r="AO586" s="191"/>
      <c r="AP586" s="191"/>
      <c r="AQ586" s="191"/>
      <c r="AR586" s="191"/>
      <c r="AS586" s="191"/>
      <c r="AT586" s="191"/>
      <c r="AU586" s="191"/>
      <c r="AV586" s="191"/>
      <c r="AW586" s="191"/>
      <c r="AX586" s="191"/>
      <c r="AY586" s="191"/>
      <c r="AZ586" s="191"/>
      <c r="BA586" s="191"/>
      <c r="BB586" s="191"/>
      <c r="BC586" s="191"/>
      <c r="BD586" s="191"/>
      <c r="BE586" s="191"/>
      <c r="BF586" s="191"/>
      <c r="BG586" s="191"/>
      <c r="BH586" s="191"/>
      <c r="BI586" s="191"/>
      <c r="BJ586" s="191"/>
      <c r="BK586" s="191"/>
      <c r="BL586" s="191"/>
    </row>
    <row r="587" spans="1:64" x14ac:dyDescent="0.2">
      <c r="A587" s="191"/>
      <c r="B587" s="191"/>
      <c r="C587" s="191"/>
      <c r="D587" s="191"/>
      <c r="E587" s="191"/>
      <c r="F587" s="191"/>
      <c r="G587" s="191"/>
      <c r="H587" s="191"/>
      <c r="I587" s="191"/>
      <c r="J587" s="191"/>
      <c r="K587" s="191"/>
      <c r="L587" s="191"/>
      <c r="M587" s="191"/>
      <c r="N587" s="191"/>
      <c r="O587" s="191"/>
      <c r="P587" s="191"/>
      <c r="Q587" s="191"/>
      <c r="R587" s="191"/>
      <c r="S587" s="191"/>
      <c r="T587" s="191"/>
      <c r="U587" s="191"/>
      <c r="V587" s="191"/>
      <c r="W587" s="191"/>
      <c r="X587" s="191"/>
      <c r="Y587" s="191"/>
      <c r="Z587" s="191"/>
      <c r="AA587" s="191"/>
      <c r="AB587" s="191"/>
      <c r="AC587" s="191"/>
      <c r="AD587" s="191"/>
      <c r="AE587" s="191"/>
      <c r="AF587" s="191"/>
      <c r="AG587" s="191"/>
      <c r="AH587" s="191"/>
      <c r="AI587" s="191"/>
      <c r="AJ587" s="191"/>
      <c r="AK587" s="191"/>
      <c r="AL587" s="191"/>
      <c r="AM587" s="191"/>
      <c r="AN587" s="191"/>
      <c r="AO587" s="191"/>
      <c r="AP587" s="191"/>
      <c r="AQ587" s="191"/>
      <c r="AR587" s="191"/>
      <c r="AS587" s="191"/>
      <c r="AT587" s="191"/>
      <c r="AU587" s="191"/>
      <c r="AV587" s="191"/>
      <c r="AW587" s="191"/>
      <c r="AX587" s="191"/>
      <c r="AY587" s="191"/>
      <c r="AZ587" s="191"/>
      <c r="BA587" s="191"/>
      <c r="BB587" s="191"/>
      <c r="BC587" s="191"/>
      <c r="BD587" s="191"/>
      <c r="BE587" s="191"/>
      <c r="BF587" s="191"/>
      <c r="BG587" s="191"/>
      <c r="BH587" s="191"/>
      <c r="BI587" s="191"/>
      <c r="BJ587" s="191"/>
      <c r="BK587" s="191"/>
      <c r="BL587" s="191"/>
    </row>
    <row r="588" spans="1:64" x14ac:dyDescent="0.2">
      <c r="A588" s="191"/>
      <c r="B588" s="191"/>
      <c r="C588" s="191"/>
      <c r="D588" s="191"/>
      <c r="E588" s="191"/>
      <c r="F588" s="191"/>
      <c r="G588" s="191"/>
      <c r="H588" s="191"/>
      <c r="I588" s="191"/>
      <c r="J588" s="191"/>
      <c r="K588" s="191"/>
      <c r="L588" s="191"/>
      <c r="M588" s="191"/>
      <c r="N588" s="191"/>
      <c r="O588" s="191"/>
      <c r="P588" s="191"/>
      <c r="Q588" s="191"/>
      <c r="R588" s="191"/>
      <c r="S588" s="191"/>
      <c r="T588" s="191"/>
      <c r="U588" s="191"/>
      <c r="V588" s="191"/>
      <c r="W588" s="191"/>
      <c r="X588" s="191"/>
      <c r="Y588" s="191"/>
      <c r="Z588" s="191"/>
      <c r="AA588" s="191"/>
      <c r="AB588" s="191"/>
      <c r="AC588" s="191"/>
      <c r="AD588" s="191"/>
      <c r="AE588" s="191"/>
      <c r="AF588" s="191"/>
      <c r="AG588" s="191"/>
      <c r="AH588" s="191"/>
      <c r="AI588" s="191"/>
      <c r="AJ588" s="191"/>
      <c r="AK588" s="191"/>
      <c r="AL588" s="191"/>
      <c r="AM588" s="191"/>
      <c r="AN588" s="191"/>
      <c r="AO588" s="191"/>
      <c r="AP588" s="191"/>
      <c r="AQ588" s="191"/>
      <c r="AR588" s="191"/>
      <c r="AS588" s="191"/>
      <c r="AT588" s="191"/>
      <c r="AU588" s="191"/>
      <c r="AV588" s="191"/>
      <c r="AW588" s="191"/>
      <c r="AX588" s="191"/>
      <c r="AY588" s="191"/>
      <c r="AZ588" s="191"/>
      <c r="BA588" s="191"/>
      <c r="BB588" s="191"/>
      <c r="BC588" s="191"/>
      <c r="BD588" s="191"/>
      <c r="BE588" s="191"/>
      <c r="BF588" s="191"/>
      <c r="BG588" s="191"/>
      <c r="BH588" s="191"/>
      <c r="BI588" s="191"/>
      <c r="BJ588" s="191"/>
      <c r="BK588" s="191"/>
      <c r="BL588" s="191"/>
    </row>
    <row r="589" spans="1:64" x14ac:dyDescent="0.2">
      <c r="A589" s="191"/>
      <c r="B589" s="191"/>
      <c r="C589" s="191"/>
      <c r="D589" s="191"/>
      <c r="E589" s="191"/>
      <c r="F589" s="191"/>
      <c r="G589" s="191"/>
      <c r="H589" s="191"/>
      <c r="I589" s="191"/>
      <c r="J589" s="191"/>
      <c r="K589" s="191"/>
      <c r="L589" s="191"/>
      <c r="M589" s="191"/>
      <c r="N589" s="191"/>
      <c r="O589" s="191"/>
      <c r="P589" s="191"/>
      <c r="Q589" s="191"/>
      <c r="R589" s="191"/>
      <c r="S589" s="191"/>
      <c r="T589" s="191"/>
      <c r="U589" s="191"/>
      <c r="V589" s="191"/>
      <c r="W589" s="191"/>
      <c r="X589" s="191"/>
      <c r="Y589" s="191"/>
      <c r="Z589" s="191"/>
      <c r="AA589" s="191"/>
      <c r="AB589" s="191"/>
      <c r="AC589" s="191"/>
      <c r="AD589" s="191"/>
      <c r="AE589" s="191"/>
      <c r="AF589" s="191"/>
      <c r="AG589" s="191"/>
      <c r="AH589" s="191"/>
      <c r="AI589" s="191"/>
      <c r="AJ589" s="191"/>
      <c r="AK589" s="191"/>
      <c r="AL589" s="191"/>
      <c r="AM589" s="191"/>
      <c r="AN589" s="191"/>
      <c r="AO589" s="191"/>
      <c r="AP589" s="191"/>
      <c r="AQ589" s="191"/>
      <c r="AR589" s="191"/>
      <c r="AS589" s="191"/>
      <c r="AT589" s="191"/>
      <c r="AU589" s="191"/>
      <c r="AV589" s="191"/>
      <c r="AW589" s="191"/>
      <c r="AX589" s="191"/>
      <c r="AY589" s="191"/>
      <c r="AZ589" s="191"/>
      <c r="BA589" s="191"/>
      <c r="BB589" s="191"/>
      <c r="BC589" s="191"/>
      <c r="BD589" s="191"/>
      <c r="BE589" s="191"/>
      <c r="BF589" s="191"/>
      <c r="BG589" s="191"/>
      <c r="BH589" s="191"/>
      <c r="BI589" s="191"/>
      <c r="BJ589" s="191"/>
      <c r="BK589" s="191"/>
      <c r="BL589" s="191"/>
    </row>
    <row r="590" spans="1:64" x14ac:dyDescent="0.2">
      <c r="A590" s="191"/>
      <c r="B590" s="191"/>
      <c r="C590" s="191"/>
      <c r="D590" s="191"/>
      <c r="E590" s="191"/>
      <c r="F590" s="191"/>
      <c r="G590" s="191"/>
      <c r="H590" s="191"/>
      <c r="I590" s="191"/>
      <c r="J590" s="191"/>
      <c r="K590" s="191"/>
      <c r="L590" s="191"/>
      <c r="M590" s="191"/>
      <c r="N590" s="191"/>
      <c r="O590" s="191"/>
      <c r="P590" s="191"/>
      <c r="Q590" s="191"/>
      <c r="R590" s="191"/>
      <c r="S590" s="191"/>
      <c r="T590" s="191"/>
      <c r="U590" s="191"/>
      <c r="V590" s="191"/>
      <c r="W590" s="191"/>
      <c r="X590" s="191"/>
      <c r="Y590" s="191"/>
      <c r="Z590" s="191"/>
      <c r="AA590" s="191"/>
      <c r="AB590" s="191"/>
      <c r="AC590" s="191"/>
      <c r="AD590" s="191"/>
      <c r="AE590" s="191"/>
      <c r="AF590" s="191"/>
      <c r="AG590" s="191"/>
      <c r="AH590" s="191"/>
      <c r="AI590" s="191"/>
      <c r="AJ590" s="191"/>
      <c r="AK590" s="191"/>
      <c r="AL590" s="191"/>
      <c r="AM590" s="191"/>
      <c r="AN590" s="191"/>
      <c r="AO590" s="191"/>
      <c r="AP590" s="191"/>
      <c r="AQ590" s="191"/>
      <c r="AR590" s="191"/>
      <c r="AS590" s="191"/>
      <c r="AT590" s="191"/>
      <c r="AU590" s="191"/>
      <c r="AV590" s="191"/>
      <c r="AW590" s="191"/>
      <c r="AX590" s="191"/>
      <c r="AY590" s="191"/>
      <c r="AZ590" s="191"/>
      <c r="BA590" s="191"/>
      <c r="BB590" s="191"/>
      <c r="BC590" s="191"/>
      <c r="BD590" s="191"/>
      <c r="BE590" s="191"/>
      <c r="BF590" s="191"/>
      <c r="BG590" s="191"/>
      <c r="BH590" s="191"/>
      <c r="BI590" s="191"/>
      <c r="BJ590" s="191"/>
      <c r="BK590" s="191"/>
      <c r="BL590" s="191"/>
    </row>
    <row r="591" spans="1:64" x14ac:dyDescent="0.2">
      <c r="A591" s="191"/>
      <c r="B591" s="191"/>
      <c r="C591" s="191"/>
      <c r="D591" s="191"/>
      <c r="E591" s="191"/>
      <c r="F591" s="191"/>
      <c r="G591" s="191"/>
      <c r="H591" s="191"/>
      <c r="I591" s="191"/>
      <c r="J591" s="191"/>
      <c r="K591" s="191"/>
      <c r="L591" s="191"/>
      <c r="M591" s="191"/>
      <c r="N591" s="191"/>
      <c r="O591" s="191"/>
      <c r="P591" s="191"/>
      <c r="Q591" s="191"/>
      <c r="R591" s="191"/>
      <c r="S591" s="191"/>
      <c r="T591" s="191"/>
      <c r="U591" s="191"/>
      <c r="V591" s="191"/>
      <c r="W591" s="191"/>
      <c r="X591" s="191"/>
      <c r="Y591" s="191"/>
      <c r="Z591" s="191"/>
      <c r="AA591" s="191"/>
      <c r="AB591" s="191"/>
      <c r="AC591" s="191"/>
      <c r="AD591" s="191"/>
      <c r="AE591" s="191"/>
      <c r="AF591" s="191"/>
      <c r="AG591" s="191"/>
      <c r="AH591" s="191"/>
      <c r="AI591" s="191"/>
      <c r="AJ591" s="191"/>
      <c r="AK591" s="191"/>
      <c r="AL591" s="191"/>
      <c r="AM591" s="191"/>
      <c r="AN591" s="191"/>
      <c r="AO591" s="191"/>
      <c r="AP591" s="191"/>
      <c r="AQ591" s="191"/>
      <c r="AR591" s="191"/>
      <c r="AS591" s="191"/>
      <c r="AT591" s="191"/>
      <c r="AU591" s="191"/>
      <c r="AV591" s="191"/>
      <c r="AW591" s="191"/>
      <c r="AX591" s="191"/>
      <c r="AY591" s="191"/>
      <c r="AZ591" s="191"/>
      <c r="BA591" s="191"/>
      <c r="BB591" s="191"/>
      <c r="BC591" s="191"/>
      <c r="BD591" s="191"/>
      <c r="BE591" s="191"/>
      <c r="BF591" s="191"/>
      <c r="BG591" s="191"/>
      <c r="BH591" s="191"/>
      <c r="BI591" s="191"/>
      <c r="BJ591" s="191"/>
      <c r="BK591" s="191"/>
      <c r="BL591" s="191"/>
    </row>
    <row r="592" spans="1:64" x14ac:dyDescent="0.2">
      <c r="A592" s="191"/>
      <c r="B592" s="191"/>
      <c r="C592" s="191"/>
      <c r="D592" s="191"/>
      <c r="E592" s="191"/>
      <c r="F592" s="191"/>
      <c r="G592" s="191"/>
      <c r="H592" s="191"/>
      <c r="I592" s="191"/>
      <c r="J592" s="191"/>
      <c r="K592" s="191"/>
      <c r="L592" s="191"/>
      <c r="M592" s="191"/>
      <c r="N592" s="191"/>
      <c r="O592" s="191"/>
      <c r="P592" s="191"/>
      <c r="Q592" s="191"/>
      <c r="R592" s="191"/>
      <c r="S592" s="191"/>
      <c r="T592" s="191"/>
      <c r="U592" s="191"/>
      <c r="V592" s="191"/>
      <c r="W592" s="191"/>
      <c r="X592" s="191"/>
      <c r="Y592" s="191"/>
      <c r="Z592" s="191"/>
      <c r="AA592" s="191"/>
      <c r="AB592" s="191"/>
      <c r="AC592" s="191"/>
      <c r="AD592" s="191"/>
      <c r="AE592" s="191"/>
      <c r="AF592" s="191"/>
      <c r="AG592" s="191"/>
      <c r="AH592" s="191"/>
      <c r="AI592" s="191"/>
      <c r="AJ592" s="191"/>
      <c r="AK592" s="191"/>
      <c r="AL592" s="191"/>
      <c r="AM592" s="191"/>
      <c r="AN592" s="191"/>
      <c r="AO592" s="191"/>
      <c r="AP592" s="191"/>
      <c r="AQ592" s="191"/>
      <c r="AR592" s="191"/>
      <c r="AS592" s="191"/>
      <c r="AT592" s="191"/>
      <c r="AU592" s="191"/>
      <c r="AV592" s="191"/>
      <c r="AW592" s="191"/>
      <c r="AX592" s="191"/>
      <c r="AY592" s="191"/>
      <c r="AZ592" s="191"/>
      <c r="BA592" s="191"/>
      <c r="BB592" s="191"/>
      <c r="BC592" s="191"/>
      <c r="BD592" s="191"/>
      <c r="BE592" s="191"/>
      <c r="BF592" s="191"/>
      <c r="BG592" s="191"/>
      <c r="BH592" s="191"/>
      <c r="BI592" s="191"/>
      <c r="BJ592" s="191"/>
      <c r="BK592" s="191"/>
      <c r="BL592" s="191"/>
    </row>
    <row r="593" spans="1:64" x14ac:dyDescent="0.2">
      <c r="A593" s="191"/>
      <c r="B593" s="191"/>
      <c r="C593" s="191"/>
      <c r="D593" s="191"/>
      <c r="E593" s="191"/>
      <c r="F593" s="191"/>
      <c r="G593" s="191"/>
      <c r="H593" s="191"/>
      <c r="I593" s="191"/>
      <c r="J593" s="191"/>
      <c r="K593" s="191"/>
      <c r="L593" s="191"/>
      <c r="M593" s="191"/>
      <c r="N593" s="191"/>
      <c r="O593" s="191"/>
      <c r="P593" s="191"/>
      <c r="Q593" s="191"/>
      <c r="R593" s="191"/>
      <c r="S593" s="191"/>
      <c r="T593" s="191"/>
      <c r="U593" s="191"/>
      <c r="V593" s="191"/>
      <c r="W593" s="191"/>
      <c r="X593" s="191"/>
      <c r="Y593" s="191"/>
      <c r="Z593" s="191"/>
      <c r="AA593" s="191"/>
      <c r="AB593" s="191"/>
      <c r="AC593" s="191"/>
      <c r="AD593" s="191"/>
      <c r="AE593" s="191"/>
      <c r="AF593" s="191"/>
      <c r="AG593" s="191"/>
      <c r="AH593" s="191"/>
      <c r="AI593" s="191"/>
      <c r="AJ593" s="191"/>
      <c r="AK593" s="191"/>
      <c r="AL593" s="191"/>
      <c r="AM593" s="191"/>
      <c r="AN593" s="191"/>
      <c r="AO593" s="191"/>
      <c r="AP593" s="191"/>
      <c r="AQ593" s="191"/>
      <c r="AR593" s="191"/>
      <c r="AS593" s="191"/>
      <c r="AT593" s="191"/>
      <c r="AU593" s="191"/>
      <c r="AV593" s="191"/>
      <c r="AW593" s="191"/>
      <c r="AX593" s="191"/>
      <c r="AY593" s="191"/>
      <c r="AZ593" s="191"/>
      <c r="BA593" s="191"/>
      <c r="BB593" s="191"/>
      <c r="BC593" s="191"/>
      <c r="BD593" s="191"/>
      <c r="BE593" s="191"/>
      <c r="BF593" s="191"/>
      <c r="BG593" s="191"/>
      <c r="BH593" s="191"/>
      <c r="BI593" s="191"/>
      <c r="BJ593" s="191"/>
      <c r="BK593" s="191"/>
      <c r="BL593" s="191"/>
    </row>
    <row r="594" spans="1:64" x14ac:dyDescent="0.2">
      <c r="A594" s="191"/>
      <c r="B594" s="191"/>
      <c r="C594" s="191"/>
      <c r="D594" s="191"/>
      <c r="E594" s="191"/>
      <c r="F594" s="191"/>
      <c r="G594" s="191"/>
      <c r="H594" s="191"/>
      <c r="I594" s="191"/>
      <c r="J594" s="191"/>
      <c r="K594" s="191"/>
      <c r="L594" s="191"/>
      <c r="M594" s="191"/>
      <c r="N594" s="191"/>
      <c r="O594" s="191"/>
      <c r="P594" s="191"/>
      <c r="Q594" s="191"/>
      <c r="R594" s="191"/>
      <c r="S594" s="191"/>
      <c r="T594" s="191"/>
      <c r="U594" s="191"/>
      <c r="V594" s="191"/>
      <c r="W594" s="191"/>
      <c r="X594" s="191"/>
      <c r="Y594" s="191"/>
      <c r="Z594" s="191"/>
      <c r="AA594" s="191"/>
      <c r="AB594" s="191"/>
      <c r="AC594" s="191"/>
      <c r="AD594" s="191"/>
      <c r="AE594" s="191"/>
      <c r="AF594" s="191"/>
      <c r="AG594" s="191"/>
      <c r="AH594" s="191"/>
      <c r="AI594" s="191"/>
      <c r="AJ594" s="191"/>
      <c r="AK594" s="191"/>
      <c r="AL594" s="191"/>
      <c r="AM594" s="191"/>
      <c r="AN594" s="191"/>
      <c r="AO594" s="191"/>
      <c r="AP594" s="191"/>
      <c r="AQ594" s="191"/>
      <c r="AR594" s="191"/>
      <c r="AS594" s="191"/>
      <c r="AT594" s="191"/>
      <c r="AU594" s="191"/>
      <c r="AV594" s="191"/>
      <c r="AW594" s="191"/>
      <c r="AX594" s="191"/>
      <c r="AY594" s="191"/>
      <c r="AZ594" s="191"/>
      <c r="BA594" s="191"/>
      <c r="BB594" s="191"/>
      <c r="BC594" s="191"/>
      <c r="BD594" s="191"/>
      <c r="BE594" s="191"/>
      <c r="BF594" s="191"/>
      <c r="BG594" s="191"/>
      <c r="BH594" s="191"/>
      <c r="BI594" s="191"/>
      <c r="BJ594" s="191"/>
      <c r="BK594" s="191"/>
      <c r="BL594" s="191"/>
    </row>
    <row r="595" spans="1:64" x14ac:dyDescent="0.2">
      <c r="A595" s="191"/>
      <c r="B595" s="191"/>
      <c r="C595" s="191"/>
      <c r="D595" s="191"/>
      <c r="E595" s="191"/>
      <c r="F595" s="191"/>
      <c r="G595" s="191"/>
      <c r="H595" s="191"/>
      <c r="I595" s="191"/>
      <c r="J595" s="191"/>
      <c r="K595" s="191"/>
      <c r="L595" s="191"/>
      <c r="M595" s="191"/>
      <c r="N595" s="191"/>
      <c r="O595" s="191"/>
      <c r="P595" s="191"/>
      <c r="Q595" s="191"/>
      <c r="R595" s="191"/>
      <c r="S595" s="191"/>
      <c r="T595" s="191"/>
      <c r="U595" s="191"/>
      <c r="V595" s="191"/>
      <c r="W595" s="191"/>
      <c r="X595" s="191"/>
      <c r="Y595" s="191"/>
      <c r="Z595" s="191"/>
      <c r="AA595" s="191"/>
      <c r="AB595" s="191"/>
      <c r="AC595" s="191"/>
      <c r="AD595" s="191"/>
      <c r="AE595" s="191"/>
      <c r="AF595" s="191"/>
      <c r="AG595" s="191"/>
      <c r="AH595" s="191"/>
      <c r="AI595" s="191"/>
      <c r="AJ595" s="191"/>
      <c r="AK595" s="191"/>
      <c r="AL595" s="191"/>
      <c r="AM595" s="191"/>
      <c r="AN595" s="191"/>
      <c r="AO595" s="191"/>
      <c r="AP595" s="191"/>
      <c r="AQ595" s="191"/>
      <c r="AR595" s="191"/>
      <c r="AS595" s="191"/>
      <c r="AT595" s="191"/>
      <c r="AU595" s="191"/>
      <c r="AV595" s="191"/>
      <c r="AW595" s="191"/>
      <c r="AX595" s="191"/>
      <c r="AY595" s="191"/>
      <c r="AZ595" s="191"/>
      <c r="BA595" s="191"/>
      <c r="BB595" s="191"/>
      <c r="BC595" s="191"/>
      <c r="BD595" s="191"/>
      <c r="BE595" s="191"/>
      <c r="BF595" s="191"/>
      <c r="BG595" s="191"/>
      <c r="BH595" s="191"/>
      <c r="BI595" s="191"/>
      <c r="BJ595" s="191"/>
      <c r="BK595" s="191"/>
      <c r="BL595" s="191"/>
    </row>
    <row r="596" spans="1:64" x14ac:dyDescent="0.2">
      <c r="A596" s="191"/>
      <c r="B596" s="191"/>
      <c r="C596" s="191"/>
      <c r="D596" s="191"/>
      <c r="E596" s="191"/>
      <c r="F596" s="191"/>
      <c r="G596" s="191"/>
      <c r="H596" s="191"/>
      <c r="I596" s="191"/>
      <c r="J596" s="191"/>
      <c r="K596" s="191"/>
      <c r="L596" s="191"/>
      <c r="M596" s="191"/>
      <c r="N596" s="191"/>
      <c r="O596" s="191"/>
      <c r="P596" s="191"/>
      <c r="Q596" s="191"/>
      <c r="R596" s="191"/>
      <c r="S596" s="191"/>
      <c r="T596" s="191"/>
      <c r="U596" s="191"/>
      <c r="V596" s="191"/>
      <c r="W596" s="191"/>
      <c r="X596" s="191"/>
      <c r="Y596" s="191"/>
      <c r="Z596" s="191"/>
      <c r="AA596" s="191"/>
      <c r="AB596" s="191"/>
      <c r="AC596" s="191"/>
      <c r="AD596" s="191"/>
      <c r="AE596" s="191"/>
      <c r="AF596" s="191"/>
      <c r="AG596" s="191"/>
      <c r="AH596" s="191"/>
      <c r="AI596" s="191"/>
      <c r="AJ596" s="191"/>
      <c r="AK596" s="191"/>
      <c r="AL596" s="191"/>
      <c r="AM596" s="191"/>
      <c r="AN596" s="191"/>
      <c r="AO596" s="191"/>
      <c r="AP596" s="191"/>
      <c r="AQ596" s="191"/>
      <c r="AR596" s="191"/>
      <c r="AS596" s="191"/>
      <c r="AT596" s="191"/>
      <c r="AU596" s="191"/>
      <c r="AV596" s="191"/>
      <c r="AW596" s="191"/>
      <c r="AX596" s="191"/>
      <c r="AY596" s="191"/>
      <c r="AZ596" s="191"/>
      <c r="BA596" s="191"/>
      <c r="BB596" s="191"/>
      <c r="BC596" s="191"/>
      <c r="BD596" s="191"/>
      <c r="BE596" s="191"/>
      <c r="BF596" s="191"/>
      <c r="BG596" s="191"/>
      <c r="BH596" s="191"/>
      <c r="BI596" s="191"/>
      <c r="BJ596" s="191"/>
      <c r="BK596" s="191"/>
      <c r="BL596" s="191"/>
    </row>
    <row r="597" spans="1:64" x14ac:dyDescent="0.2">
      <c r="A597" s="191"/>
      <c r="B597" s="191"/>
      <c r="C597" s="191"/>
      <c r="D597" s="191"/>
      <c r="E597" s="191"/>
      <c r="F597" s="191"/>
      <c r="G597" s="191"/>
      <c r="H597" s="191"/>
      <c r="I597" s="191"/>
      <c r="J597" s="191"/>
      <c r="K597" s="191"/>
      <c r="L597" s="191"/>
      <c r="M597" s="191"/>
      <c r="N597" s="191"/>
      <c r="O597" s="191"/>
      <c r="P597" s="191"/>
      <c r="Q597" s="191"/>
      <c r="R597" s="191"/>
      <c r="S597" s="191"/>
      <c r="T597" s="191"/>
      <c r="U597" s="191"/>
      <c r="V597" s="191"/>
      <c r="W597" s="191"/>
      <c r="X597" s="191"/>
      <c r="Y597" s="191"/>
      <c r="Z597" s="191"/>
      <c r="AA597" s="191"/>
      <c r="AB597" s="191"/>
      <c r="AC597" s="191"/>
      <c r="AD597" s="191"/>
      <c r="AE597" s="191"/>
      <c r="AF597" s="191"/>
      <c r="AG597" s="191"/>
      <c r="AH597" s="191"/>
      <c r="AI597" s="191"/>
      <c r="AJ597" s="191"/>
      <c r="AK597" s="191"/>
      <c r="AL597" s="191"/>
      <c r="AM597" s="191"/>
      <c r="AN597" s="191"/>
      <c r="AO597" s="191"/>
      <c r="AP597" s="191"/>
      <c r="AQ597" s="191"/>
      <c r="AR597" s="191"/>
      <c r="AS597" s="191"/>
      <c r="AT597" s="191"/>
      <c r="AU597" s="191"/>
      <c r="AV597" s="191"/>
      <c r="AW597" s="191"/>
      <c r="AX597" s="191"/>
      <c r="AY597" s="191"/>
      <c r="AZ597" s="191"/>
      <c r="BA597" s="191"/>
      <c r="BB597" s="191"/>
      <c r="BC597" s="191"/>
      <c r="BD597" s="191"/>
      <c r="BE597" s="191"/>
      <c r="BF597" s="191"/>
      <c r="BG597" s="191"/>
      <c r="BH597" s="191"/>
      <c r="BI597" s="191"/>
      <c r="BJ597" s="191"/>
      <c r="BK597" s="191"/>
      <c r="BL597" s="191"/>
    </row>
    <row r="598" spans="1:64" x14ac:dyDescent="0.2">
      <c r="A598" s="191"/>
      <c r="B598" s="191"/>
      <c r="C598" s="191"/>
      <c r="D598" s="191"/>
      <c r="E598" s="191"/>
      <c r="F598" s="191"/>
      <c r="G598" s="191"/>
      <c r="H598" s="191"/>
      <c r="I598" s="191"/>
      <c r="J598" s="191"/>
      <c r="K598" s="191"/>
      <c r="L598" s="191"/>
      <c r="M598" s="191"/>
      <c r="N598" s="191"/>
      <c r="O598" s="191"/>
      <c r="P598" s="191"/>
      <c r="Q598" s="191"/>
      <c r="R598" s="191"/>
      <c r="S598" s="191"/>
      <c r="T598" s="191"/>
      <c r="U598" s="191"/>
      <c r="V598" s="191"/>
      <c r="W598" s="191"/>
      <c r="X598" s="191"/>
      <c r="Y598" s="191"/>
      <c r="Z598" s="191"/>
      <c r="AA598" s="191"/>
      <c r="AB598" s="191"/>
      <c r="AC598" s="191"/>
      <c r="AD598" s="191"/>
      <c r="AE598" s="191"/>
      <c r="AF598" s="191"/>
      <c r="AG598" s="191"/>
      <c r="AH598" s="191"/>
      <c r="AI598" s="191"/>
      <c r="AJ598" s="191"/>
      <c r="AK598" s="191"/>
      <c r="AL598" s="191"/>
      <c r="AM598" s="191"/>
      <c r="AN598" s="191"/>
      <c r="AO598" s="191"/>
      <c r="AP598" s="191"/>
      <c r="AQ598" s="191"/>
      <c r="AR598" s="191"/>
      <c r="AS598" s="191"/>
      <c r="AT598" s="191"/>
      <c r="AU598" s="191"/>
      <c r="AV598" s="191"/>
      <c r="AW598" s="191"/>
      <c r="AX598" s="191"/>
      <c r="AY598" s="191"/>
      <c r="AZ598" s="191"/>
      <c r="BA598" s="191"/>
      <c r="BB598" s="191"/>
      <c r="BC598" s="191"/>
      <c r="BD598" s="191"/>
      <c r="BE598" s="191"/>
      <c r="BF598" s="191"/>
      <c r="BG598" s="191"/>
      <c r="BH598" s="191"/>
      <c r="BI598" s="191"/>
      <c r="BJ598" s="191"/>
      <c r="BK598" s="191"/>
      <c r="BL598" s="191"/>
    </row>
    <row r="599" spans="1:64" x14ac:dyDescent="0.2">
      <c r="A599" s="191"/>
      <c r="B599" s="191"/>
      <c r="C599" s="191"/>
      <c r="D599" s="191"/>
      <c r="E599" s="191"/>
      <c r="F599" s="191"/>
      <c r="G599" s="191"/>
      <c r="H599" s="191"/>
      <c r="I599" s="191"/>
      <c r="J599" s="191"/>
      <c r="K599" s="191"/>
      <c r="L599" s="191"/>
      <c r="M599" s="191"/>
      <c r="N599" s="191"/>
      <c r="O599" s="191"/>
      <c r="P599" s="191"/>
      <c r="Q599" s="191"/>
      <c r="R599" s="191"/>
      <c r="S599" s="191"/>
      <c r="T599" s="191"/>
      <c r="U599" s="191"/>
      <c r="V599" s="191"/>
      <c r="W599" s="191"/>
      <c r="X599" s="191"/>
      <c r="Y599" s="191"/>
      <c r="Z599" s="191"/>
      <c r="AA599" s="191"/>
      <c r="AB599" s="191"/>
      <c r="AC599" s="191"/>
      <c r="AD599" s="191"/>
      <c r="AE599" s="191"/>
      <c r="AF599" s="191"/>
      <c r="AG599" s="191"/>
      <c r="AH599" s="191"/>
      <c r="AI599" s="191"/>
      <c r="AJ599" s="191"/>
      <c r="AK599" s="191"/>
      <c r="AL599" s="191"/>
      <c r="AM599" s="191"/>
      <c r="AN599" s="191"/>
      <c r="AO599" s="191"/>
      <c r="AP599" s="191"/>
      <c r="AQ599" s="191"/>
      <c r="AR599" s="191"/>
      <c r="AS599" s="191"/>
      <c r="AT599" s="191"/>
      <c r="AU599" s="191"/>
      <c r="AV599" s="191"/>
      <c r="AW599" s="191"/>
      <c r="AX599" s="191"/>
      <c r="AY599" s="191"/>
      <c r="AZ599" s="191"/>
      <c r="BA599" s="191"/>
      <c r="BB599" s="191"/>
      <c r="BC599" s="191"/>
      <c r="BD599" s="191"/>
      <c r="BE599" s="191"/>
      <c r="BF599" s="191"/>
      <c r="BG599" s="191"/>
      <c r="BH599" s="191"/>
      <c r="BI599" s="191"/>
      <c r="BJ599" s="191"/>
      <c r="BK599" s="191"/>
      <c r="BL599" s="191"/>
    </row>
    <row r="600" spans="1:64" x14ac:dyDescent="0.2">
      <c r="A600" s="191"/>
      <c r="B600" s="191"/>
      <c r="C600" s="191"/>
      <c r="D600" s="191"/>
      <c r="E600" s="191"/>
      <c r="F600" s="191"/>
      <c r="G600" s="191"/>
      <c r="H600" s="191"/>
      <c r="I600" s="191"/>
      <c r="J600" s="191"/>
      <c r="K600" s="191"/>
      <c r="L600" s="191"/>
      <c r="M600" s="191"/>
      <c r="N600" s="191"/>
      <c r="O600" s="191"/>
      <c r="P600" s="191"/>
      <c r="Q600" s="191"/>
      <c r="R600" s="191"/>
      <c r="S600" s="191"/>
      <c r="T600" s="191"/>
      <c r="U600" s="191"/>
      <c r="V600" s="191"/>
      <c r="W600" s="191"/>
      <c r="X600" s="191"/>
      <c r="Y600" s="191"/>
      <c r="Z600" s="191"/>
      <c r="AA600" s="191"/>
      <c r="AB600" s="191"/>
      <c r="AC600" s="191"/>
      <c r="AD600" s="191"/>
      <c r="AE600" s="191"/>
      <c r="AF600" s="191"/>
      <c r="AG600" s="191"/>
      <c r="AH600" s="191"/>
      <c r="AI600" s="191"/>
      <c r="AJ600" s="191"/>
      <c r="AK600" s="191"/>
      <c r="AL600" s="191"/>
      <c r="AM600" s="191"/>
      <c r="AN600" s="191"/>
      <c r="AO600" s="191"/>
      <c r="AP600" s="191"/>
      <c r="AQ600" s="191"/>
      <c r="AR600" s="191"/>
      <c r="AS600" s="191"/>
      <c r="AT600" s="191"/>
      <c r="AU600" s="191"/>
      <c r="AV600" s="191"/>
      <c r="AW600" s="191"/>
      <c r="AX600" s="191"/>
      <c r="AY600" s="191"/>
      <c r="AZ600" s="191"/>
      <c r="BA600" s="191"/>
      <c r="BB600" s="191"/>
      <c r="BC600" s="191"/>
      <c r="BD600" s="191"/>
      <c r="BE600" s="191"/>
      <c r="BF600" s="191"/>
      <c r="BG600" s="191"/>
      <c r="BH600" s="191"/>
      <c r="BI600" s="191"/>
      <c r="BJ600" s="191"/>
      <c r="BK600" s="191"/>
      <c r="BL600" s="191"/>
    </row>
    <row r="601" spans="1:64" x14ac:dyDescent="0.2">
      <c r="A601" s="191"/>
      <c r="B601" s="191"/>
      <c r="C601" s="191"/>
      <c r="D601" s="191"/>
      <c r="E601" s="191"/>
      <c r="F601" s="191"/>
      <c r="G601" s="191"/>
      <c r="H601" s="191"/>
      <c r="I601" s="191"/>
      <c r="J601" s="191"/>
      <c r="K601" s="191"/>
      <c r="L601" s="191"/>
      <c r="M601" s="191"/>
      <c r="N601" s="191"/>
      <c r="O601" s="191"/>
      <c r="P601" s="191"/>
      <c r="Q601" s="191"/>
      <c r="R601" s="191"/>
      <c r="S601" s="191"/>
      <c r="T601" s="191"/>
      <c r="U601" s="191"/>
      <c r="V601" s="191"/>
      <c r="W601" s="191"/>
      <c r="X601" s="191"/>
      <c r="Y601" s="191"/>
      <c r="Z601" s="191"/>
      <c r="AA601" s="191"/>
      <c r="AB601" s="191"/>
      <c r="AC601" s="191"/>
      <c r="AD601" s="191"/>
      <c r="AE601" s="191"/>
      <c r="AF601" s="191"/>
      <c r="AG601" s="191"/>
      <c r="AH601" s="191"/>
      <c r="AI601" s="191"/>
      <c r="AJ601" s="191"/>
      <c r="AK601" s="191"/>
      <c r="AL601" s="191"/>
      <c r="AM601" s="191"/>
      <c r="AN601" s="191"/>
      <c r="AO601" s="191"/>
      <c r="AP601" s="191"/>
      <c r="AQ601" s="191"/>
      <c r="AR601" s="191"/>
      <c r="AS601" s="191"/>
      <c r="AT601" s="191"/>
      <c r="AU601" s="191"/>
      <c r="AV601" s="191"/>
      <c r="AW601" s="191"/>
      <c r="AX601" s="191"/>
      <c r="AY601" s="191"/>
      <c r="AZ601" s="191"/>
      <c r="BA601" s="191"/>
      <c r="BB601" s="191"/>
      <c r="BC601" s="191"/>
      <c r="BD601" s="191"/>
      <c r="BE601" s="191"/>
      <c r="BF601" s="191"/>
      <c r="BG601" s="191"/>
      <c r="BH601" s="191"/>
      <c r="BI601" s="191"/>
      <c r="BJ601" s="191"/>
      <c r="BK601" s="191"/>
      <c r="BL601" s="191"/>
    </row>
    <row r="602" spans="1:64" x14ac:dyDescent="0.2">
      <c r="A602" s="191"/>
      <c r="B602" s="191"/>
      <c r="C602" s="191"/>
      <c r="D602" s="191"/>
      <c r="E602" s="191"/>
      <c r="F602" s="191"/>
      <c r="G602" s="191"/>
      <c r="H602" s="191"/>
      <c r="I602" s="191"/>
      <c r="J602" s="191"/>
      <c r="K602" s="191"/>
      <c r="L602" s="191"/>
      <c r="M602" s="191"/>
      <c r="N602" s="191"/>
      <c r="O602" s="191"/>
      <c r="P602" s="191"/>
      <c r="Q602" s="191"/>
      <c r="R602" s="191"/>
      <c r="S602" s="191"/>
      <c r="T602" s="191"/>
      <c r="U602" s="191"/>
      <c r="V602" s="191"/>
      <c r="W602" s="191"/>
      <c r="X602" s="191"/>
      <c r="Y602" s="191"/>
      <c r="Z602" s="191"/>
      <c r="AA602" s="191"/>
      <c r="AB602" s="191"/>
      <c r="AC602" s="191"/>
      <c r="AD602" s="191"/>
      <c r="AE602" s="191"/>
      <c r="AF602" s="191"/>
      <c r="AG602" s="191"/>
      <c r="AH602" s="191"/>
      <c r="AI602" s="191"/>
      <c r="AJ602" s="191"/>
      <c r="AK602" s="191"/>
      <c r="AL602" s="191"/>
      <c r="AM602" s="191"/>
      <c r="AN602" s="191"/>
      <c r="AO602" s="191"/>
      <c r="AP602" s="191"/>
      <c r="AQ602" s="191"/>
      <c r="AR602" s="191"/>
      <c r="AS602" s="191"/>
      <c r="AT602" s="191"/>
      <c r="AU602" s="191"/>
      <c r="AV602" s="191"/>
      <c r="AW602" s="191"/>
      <c r="AX602" s="191"/>
      <c r="AY602" s="191"/>
      <c r="AZ602" s="191"/>
      <c r="BA602" s="191"/>
      <c r="BB602" s="191"/>
      <c r="BC602" s="191"/>
      <c r="BD602" s="191"/>
      <c r="BE602" s="191"/>
      <c r="BF602" s="191"/>
      <c r="BG602" s="191"/>
      <c r="BH602" s="191"/>
      <c r="BI602" s="191"/>
      <c r="BJ602" s="191"/>
      <c r="BK602" s="191"/>
      <c r="BL602" s="191"/>
    </row>
    <row r="603" spans="1:64" x14ac:dyDescent="0.2">
      <c r="A603" s="191"/>
      <c r="B603" s="191"/>
      <c r="C603" s="191"/>
      <c r="D603" s="191"/>
      <c r="E603" s="191"/>
      <c r="F603" s="191"/>
      <c r="G603" s="191"/>
      <c r="H603" s="191"/>
      <c r="I603" s="191"/>
      <c r="J603" s="191"/>
      <c r="K603" s="191"/>
      <c r="L603" s="191"/>
      <c r="M603" s="191"/>
      <c r="N603" s="191"/>
      <c r="O603" s="191"/>
      <c r="P603" s="191"/>
      <c r="Q603" s="191"/>
      <c r="R603" s="191"/>
      <c r="S603" s="191"/>
      <c r="T603" s="191"/>
      <c r="U603" s="191"/>
      <c r="V603" s="191"/>
      <c r="W603" s="191"/>
      <c r="X603" s="191"/>
      <c r="Y603" s="191"/>
      <c r="Z603" s="191"/>
      <c r="AA603" s="191"/>
      <c r="AB603" s="191"/>
      <c r="AC603" s="191"/>
      <c r="AD603" s="191"/>
      <c r="AE603" s="191"/>
      <c r="AF603" s="191"/>
      <c r="AG603" s="191"/>
      <c r="AH603" s="191"/>
      <c r="AI603" s="191"/>
      <c r="AJ603" s="191"/>
      <c r="AK603" s="191"/>
      <c r="AL603" s="191"/>
      <c r="AM603" s="191"/>
      <c r="AN603" s="191"/>
      <c r="AO603" s="191"/>
      <c r="AP603" s="191"/>
      <c r="AQ603" s="191"/>
      <c r="AR603" s="191"/>
      <c r="AS603" s="191"/>
      <c r="AT603" s="191"/>
      <c r="AU603" s="191"/>
      <c r="AV603" s="191"/>
      <c r="AW603" s="191"/>
      <c r="AX603" s="191"/>
      <c r="AY603" s="191"/>
      <c r="AZ603" s="191"/>
      <c r="BA603" s="191"/>
      <c r="BB603" s="191"/>
      <c r="BC603" s="191"/>
      <c r="BD603" s="191"/>
      <c r="BE603" s="191"/>
      <c r="BF603" s="191"/>
      <c r="BG603" s="191"/>
      <c r="BH603" s="191"/>
      <c r="BI603" s="191"/>
      <c r="BJ603" s="191"/>
      <c r="BK603" s="191"/>
      <c r="BL603" s="191"/>
    </row>
    <row r="604" spans="1:64" x14ac:dyDescent="0.2">
      <c r="A604" s="191"/>
      <c r="B604" s="191"/>
      <c r="C604" s="191"/>
      <c r="D604" s="191"/>
      <c r="E604" s="191"/>
      <c r="F604" s="191"/>
      <c r="G604" s="191"/>
      <c r="H604" s="191"/>
      <c r="I604" s="191"/>
      <c r="J604" s="191"/>
      <c r="K604" s="191"/>
      <c r="L604" s="191"/>
      <c r="M604" s="191"/>
      <c r="N604" s="191"/>
      <c r="O604" s="191"/>
      <c r="P604" s="191"/>
      <c r="Q604" s="191"/>
      <c r="R604" s="191"/>
      <c r="S604" s="191"/>
      <c r="T604" s="191"/>
      <c r="U604" s="191"/>
      <c r="V604" s="191"/>
      <c r="W604" s="191"/>
      <c r="X604" s="191"/>
      <c r="Y604" s="191"/>
      <c r="Z604" s="191"/>
      <c r="AA604" s="191"/>
      <c r="AB604" s="191"/>
      <c r="AC604" s="191"/>
      <c r="AD604" s="191"/>
      <c r="AE604" s="191"/>
      <c r="AF604" s="191"/>
      <c r="AG604" s="191"/>
      <c r="AH604" s="191"/>
      <c r="AI604" s="191"/>
      <c r="AJ604" s="191"/>
      <c r="AK604" s="191"/>
      <c r="AL604" s="191"/>
      <c r="AM604" s="191"/>
      <c r="AN604" s="191"/>
      <c r="AO604" s="191"/>
      <c r="AP604" s="191"/>
      <c r="AQ604" s="191"/>
      <c r="AR604" s="191"/>
      <c r="AS604" s="191"/>
      <c r="AT604" s="191"/>
      <c r="AU604" s="191"/>
      <c r="AV604" s="191"/>
      <c r="AW604" s="191"/>
      <c r="AX604" s="191"/>
      <c r="AY604" s="191"/>
      <c r="AZ604" s="191"/>
      <c r="BA604" s="191"/>
      <c r="BB604" s="191"/>
      <c r="BC604" s="191"/>
      <c r="BD604" s="191"/>
      <c r="BE604" s="191"/>
      <c r="BF604" s="191"/>
      <c r="BG604" s="191"/>
      <c r="BH604" s="191"/>
      <c r="BI604" s="191"/>
      <c r="BJ604" s="191"/>
      <c r="BK604" s="191"/>
      <c r="BL604" s="191"/>
    </row>
    <row r="605" spans="1:64" x14ac:dyDescent="0.2">
      <c r="A605" s="191"/>
      <c r="B605" s="191"/>
      <c r="C605" s="191"/>
      <c r="D605" s="191"/>
      <c r="E605" s="191"/>
      <c r="F605" s="191"/>
      <c r="G605" s="191"/>
      <c r="H605" s="191"/>
      <c r="I605" s="191"/>
      <c r="J605" s="191"/>
      <c r="K605" s="191"/>
      <c r="L605" s="191"/>
      <c r="M605" s="191"/>
      <c r="N605" s="191"/>
      <c r="O605" s="191"/>
      <c r="P605" s="191"/>
      <c r="Q605" s="191"/>
      <c r="R605" s="191"/>
      <c r="S605" s="191"/>
      <c r="T605" s="191"/>
      <c r="U605" s="191"/>
      <c r="V605" s="191"/>
      <c r="W605" s="191"/>
      <c r="X605" s="191"/>
      <c r="Y605" s="191"/>
      <c r="Z605" s="191"/>
      <c r="AA605" s="191"/>
      <c r="AB605" s="191"/>
      <c r="AC605" s="191"/>
      <c r="AD605" s="191"/>
      <c r="AE605" s="191"/>
      <c r="AF605" s="191"/>
      <c r="AG605" s="191"/>
      <c r="AH605" s="191"/>
      <c r="AI605" s="191"/>
      <c r="AJ605" s="191"/>
      <c r="AK605" s="191"/>
      <c r="AL605" s="191"/>
      <c r="AM605" s="191"/>
      <c r="AN605" s="191"/>
      <c r="AO605" s="191"/>
      <c r="AP605" s="191"/>
      <c r="AQ605" s="191"/>
      <c r="AR605" s="191"/>
      <c r="AS605" s="191"/>
      <c r="AT605" s="191"/>
      <c r="AU605" s="191"/>
      <c r="AV605" s="191"/>
      <c r="AW605" s="191"/>
      <c r="AX605" s="191"/>
      <c r="AY605" s="191"/>
      <c r="AZ605" s="191"/>
      <c r="BA605" s="191"/>
      <c r="BB605" s="191"/>
      <c r="BC605" s="191"/>
      <c r="BD605" s="191"/>
      <c r="BE605" s="191"/>
      <c r="BF605" s="191"/>
      <c r="BG605" s="191"/>
      <c r="BH605" s="191"/>
      <c r="BI605" s="191"/>
      <c r="BJ605" s="191"/>
      <c r="BK605" s="191"/>
      <c r="BL605" s="191"/>
    </row>
    <row r="606" spans="1:64" x14ac:dyDescent="0.2">
      <c r="A606" s="191"/>
      <c r="B606" s="191"/>
      <c r="C606" s="191"/>
      <c r="D606" s="191"/>
      <c r="E606" s="191"/>
      <c r="F606" s="191"/>
      <c r="G606" s="191"/>
      <c r="H606" s="191"/>
      <c r="I606" s="191"/>
      <c r="J606" s="191"/>
      <c r="K606" s="191"/>
      <c r="L606" s="191"/>
      <c r="M606" s="191"/>
      <c r="N606" s="191"/>
      <c r="O606" s="191"/>
      <c r="P606" s="191"/>
      <c r="Q606" s="191"/>
      <c r="R606" s="191"/>
      <c r="S606" s="191"/>
      <c r="T606" s="191"/>
      <c r="U606" s="191"/>
      <c r="V606" s="191"/>
      <c r="W606" s="191"/>
      <c r="X606" s="191"/>
      <c r="Y606" s="191"/>
      <c r="Z606" s="191"/>
      <c r="AA606" s="191"/>
      <c r="AB606" s="191"/>
      <c r="AC606" s="191"/>
      <c r="AD606" s="191"/>
      <c r="AE606" s="191"/>
      <c r="AF606" s="191"/>
      <c r="AG606" s="191"/>
      <c r="AH606" s="191"/>
      <c r="AI606" s="191"/>
      <c r="AJ606" s="191"/>
      <c r="AK606" s="191"/>
      <c r="AL606" s="191"/>
      <c r="AM606" s="191"/>
      <c r="AN606" s="191"/>
      <c r="AO606" s="191"/>
      <c r="AP606" s="191"/>
      <c r="AQ606" s="191"/>
      <c r="AR606" s="191"/>
      <c r="AS606" s="191"/>
      <c r="AT606" s="191"/>
      <c r="AU606" s="191"/>
      <c r="AV606" s="191"/>
      <c r="AW606" s="191"/>
      <c r="AX606" s="191"/>
      <c r="AY606" s="191"/>
      <c r="AZ606" s="191"/>
      <c r="BA606" s="191"/>
      <c r="BB606" s="191"/>
      <c r="BC606" s="191"/>
      <c r="BD606" s="191"/>
      <c r="BE606" s="191"/>
      <c r="BF606" s="191"/>
      <c r="BG606" s="191"/>
      <c r="BH606" s="191"/>
      <c r="BI606" s="191"/>
      <c r="BJ606" s="191"/>
      <c r="BK606" s="191"/>
      <c r="BL606" s="191"/>
    </row>
    <row r="607" spans="1:64" x14ac:dyDescent="0.2">
      <c r="A607" s="191"/>
      <c r="B607" s="191"/>
      <c r="C607" s="191"/>
      <c r="D607" s="191"/>
      <c r="E607" s="191"/>
      <c r="F607" s="191"/>
      <c r="G607" s="191"/>
      <c r="H607" s="191"/>
      <c r="I607" s="191"/>
      <c r="J607" s="191"/>
      <c r="K607" s="191"/>
      <c r="L607" s="191"/>
      <c r="M607" s="191"/>
      <c r="N607" s="191"/>
      <c r="O607" s="191"/>
      <c r="P607" s="191"/>
      <c r="Q607" s="191"/>
      <c r="R607" s="191"/>
      <c r="S607" s="191"/>
      <c r="T607" s="191"/>
      <c r="U607" s="191"/>
      <c r="V607" s="191"/>
      <c r="W607" s="191"/>
      <c r="X607" s="191"/>
      <c r="Y607" s="191"/>
      <c r="Z607" s="191"/>
      <c r="AA607" s="191"/>
      <c r="AB607" s="191"/>
      <c r="AC607" s="191"/>
      <c r="AD607" s="191"/>
      <c r="AE607" s="191"/>
      <c r="AF607" s="191"/>
      <c r="AG607" s="191"/>
      <c r="AH607" s="191"/>
      <c r="AI607" s="191"/>
      <c r="AJ607" s="191"/>
      <c r="AK607" s="191"/>
      <c r="AL607" s="191"/>
      <c r="AM607" s="191"/>
      <c r="AN607" s="191"/>
      <c r="AO607" s="191"/>
      <c r="AP607" s="191"/>
      <c r="AQ607" s="191"/>
      <c r="AR607" s="191"/>
      <c r="AS607" s="191"/>
      <c r="AT607" s="191"/>
      <c r="AU607" s="191"/>
      <c r="AV607" s="191"/>
      <c r="AW607" s="191"/>
      <c r="AX607" s="191"/>
      <c r="AY607" s="191"/>
      <c r="AZ607" s="191"/>
      <c r="BA607" s="191"/>
      <c r="BB607" s="191"/>
      <c r="BC607" s="191"/>
      <c r="BD607" s="191"/>
      <c r="BE607" s="191"/>
      <c r="BF607" s="191"/>
      <c r="BG607" s="191"/>
      <c r="BH607" s="191"/>
      <c r="BI607" s="191"/>
      <c r="BJ607" s="191"/>
      <c r="BK607" s="191"/>
      <c r="BL607" s="191"/>
    </row>
    <row r="608" spans="1:64" x14ac:dyDescent="0.2">
      <c r="A608" s="191"/>
      <c r="B608" s="191"/>
      <c r="C608" s="191"/>
      <c r="D608" s="191"/>
      <c r="E608" s="191"/>
      <c r="F608" s="191"/>
      <c r="G608" s="191"/>
      <c r="H608" s="191"/>
      <c r="I608" s="191"/>
      <c r="J608" s="191"/>
      <c r="K608" s="191"/>
      <c r="L608" s="191"/>
      <c r="M608" s="191"/>
      <c r="N608" s="191"/>
      <c r="O608" s="191"/>
      <c r="P608" s="191"/>
      <c r="Q608" s="191"/>
      <c r="R608" s="191"/>
      <c r="S608" s="191"/>
      <c r="T608" s="191"/>
      <c r="U608" s="191"/>
      <c r="V608" s="191"/>
      <c r="W608" s="191"/>
      <c r="X608" s="191"/>
      <c r="Y608" s="191"/>
      <c r="Z608" s="191"/>
      <c r="AA608" s="191"/>
      <c r="AB608" s="191"/>
      <c r="AC608" s="191"/>
      <c r="AD608" s="191"/>
      <c r="AE608" s="191"/>
      <c r="AF608" s="191"/>
      <c r="AG608" s="191"/>
      <c r="AH608" s="191"/>
      <c r="AI608" s="191"/>
      <c r="AJ608" s="191"/>
      <c r="AK608" s="191"/>
      <c r="AL608" s="191"/>
      <c r="AM608" s="191"/>
      <c r="AN608" s="191"/>
      <c r="AO608" s="191"/>
      <c r="AP608" s="191"/>
      <c r="AQ608" s="191"/>
      <c r="AR608" s="191"/>
      <c r="AS608" s="191"/>
      <c r="AT608" s="191"/>
      <c r="AU608" s="191"/>
      <c r="AV608" s="191"/>
      <c r="AW608" s="191"/>
      <c r="AX608" s="191"/>
      <c r="AY608" s="191"/>
      <c r="AZ608" s="191"/>
      <c r="BA608" s="191"/>
      <c r="BB608" s="191"/>
      <c r="BC608" s="191"/>
      <c r="BD608" s="191"/>
      <c r="BE608" s="191"/>
      <c r="BF608" s="191"/>
      <c r="BG608" s="191"/>
      <c r="BH608" s="191"/>
      <c r="BI608" s="191"/>
      <c r="BJ608" s="191"/>
      <c r="BK608" s="191"/>
      <c r="BL608" s="191"/>
    </row>
    <row r="609" spans="1:64" x14ac:dyDescent="0.2">
      <c r="A609" s="191"/>
      <c r="B609" s="191"/>
      <c r="C609" s="191"/>
      <c r="D609" s="191"/>
      <c r="E609" s="191"/>
      <c r="F609" s="191"/>
      <c r="G609" s="191"/>
      <c r="H609" s="191"/>
      <c r="I609" s="191"/>
      <c r="J609" s="191"/>
      <c r="K609" s="191"/>
      <c r="L609" s="191"/>
      <c r="M609" s="191"/>
      <c r="N609" s="191"/>
      <c r="O609" s="191"/>
      <c r="P609" s="191"/>
      <c r="Q609" s="191"/>
      <c r="R609" s="191"/>
      <c r="S609" s="191"/>
      <c r="T609" s="191"/>
      <c r="U609" s="191"/>
      <c r="V609" s="191"/>
      <c r="W609" s="191"/>
      <c r="X609" s="191"/>
      <c r="Y609" s="191"/>
      <c r="Z609" s="191"/>
      <c r="AA609" s="191"/>
      <c r="AB609" s="191"/>
      <c r="AC609" s="191"/>
      <c r="AD609" s="191"/>
      <c r="AE609" s="191"/>
      <c r="AF609" s="191"/>
      <c r="AG609" s="191"/>
      <c r="AH609" s="191"/>
      <c r="AI609" s="191"/>
      <c r="AJ609" s="191"/>
      <c r="AK609" s="191"/>
      <c r="AL609" s="191"/>
      <c r="AM609" s="191"/>
      <c r="AN609" s="191"/>
      <c r="AO609" s="191"/>
      <c r="AP609" s="191"/>
      <c r="AQ609" s="191"/>
      <c r="AR609" s="191"/>
      <c r="AS609" s="191"/>
      <c r="AT609" s="191"/>
      <c r="AU609" s="191"/>
      <c r="AV609" s="191"/>
      <c r="AW609" s="191"/>
      <c r="AX609" s="191"/>
      <c r="AY609" s="191"/>
      <c r="AZ609" s="191"/>
      <c r="BA609" s="191"/>
      <c r="BB609" s="191"/>
      <c r="BC609" s="191"/>
      <c r="BD609" s="191"/>
      <c r="BE609" s="191"/>
      <c r="BF609" s="191"/>
      <c r="BG609" s="191"/>
      <c r="BH609" s="191"/>
      <c r="BI609" s="191"/>
      <c r="BJ609" s="191"/>
      <c r="BK609" s="191"/>
      <c r="BL609" s="191"/>
    </row>
    <row r="610" spans="1:64" x14ac:dyDescent="0.2">
      <c r="A610" s="191"/>
      <c r="B610" s="191"/>
      <c r="C610" s="191"/>
      <c r="D610" s="191"/>
      <c r="E610" s="191"/>
      <c r="F610" s="191"/>
      <c r="G610" s="191"/>
      <c r="H610" s="191"/>
      <c r="I610" s="191"/>
      <c r="J610" s="191"/>
      <c r="K610" s="191"/>
      <c r="L610" s="191"/>
      <c r="M610" s="191"/>
      <c r="N610" s="191"/>
      <c r="O610" s="191"/>
      <c r="P610" s="191"/>
      <c r="Q610" s="191"/>
      <c r="R610" s="191"/>
      <c r="S610" s="191"/>
      <c r="T610" s="191"/>
      <c r="U610" s="191"/>
      <c r="V610" s="191"/>
      <c r="W610" s="191"/>
      <c r="X610" s="191"/>
      <c r="Y610" s="191"/>
      <c r="Z610" s="191"/>
      <c r="AA610" s="191"/>
      <c r="AB610" s="191"/>
      <c r="AC610" s="191"/>
      <c r="AD610" s="191"/>
      <c r="AE610" s="191"/>
      <c r="AF610" s="191"/>
      <c r="AG610" s="191"/>
      <c r="AH610" s="191"/>
      <c r="AI610" s="191"/>
      <c r="AJ610" s="191"/>
      <c r="AK610" s="191"/>
      <c r="AL610" s="191"/>
      <c r="AM610" s="191"/>
      <c r="AN610" s="191"/>
      <c r="AO610" s="191"/>
      <c r="AP610" s="191"/>
      <c r="AQ610" s="191"/>
      <c r="AR610" s="191"/>
      <c r="AS610" s="191"/>
      <c r="AT610" s="191"/>
      <c r="AU610" s="191"/>
      <c r="AV610" s="191"/>
      <c r="AW610" s="191"/>
      <c r="AX610" s="191"/>
      <c r="AY610" s="191"/>
      <c r="AZ610" s="191"/>
      <c r="BA610" s="191"/>
      <c r="BB610" s="191"/>
      <c r="BC610" s="191"/>
      <c r="BD610" s="191"/>
      <c r="BE610" s="191"/>
      <c r="BF610" s="191"/>
      <c r="BG610" s="191"/>
      <c r="BH610" s="191"/>
      <c r="BI610" s="191"/>
      <c r="BJ610" s="191"/>
      <c r="BK610" s="191"/>
      <c r="BL610" s="191"/>
    </row>
    <row r="611" spans="1:64" x14ac:dyDescent="0.2">
      <c r="A611" s="191"/>
      <c r="B611" s="191"/>
      <c r="C611" s="191"/>
      <c r="D611" s="191"/>
      <c r="E611" s="191"/>
      <c r="F611" s="191"/>
      <c r="G611" s="191"/>
      <c r="H611" s="191"/>
      <c r="I611" s="191"/>
      <c r="J611" s="191"/>
      <c r="K611" s="191"/>
      <c r="L611" s="191"/>
      <c r="M611" s="191"/>
      <c r="N611" s="191"/>
      <c r="O611" s="191"/>
      <c r="P611" s="191"/>
      <c r="Q611" s="191"/>
      <c r="R611" s="191"/>
      <c r="S611" s="191"/>
      <c r="T611" s="191"/>
      <c r="U611" s="191"/>
      <c r="V611" s="191"/>
      <c r="W611" s="191"/>
      <c r="X611" s="191"/>
      <c r="Y611" s="191"/>
      <c r="Z611" s="191"/>
      <c r="AA611" s="191"/>
      <c r="AB611" s="191"/>
      <c r="AC611" s="191"/>
      <c r="AD611" s="191"/>
      <c r="AE611" s="191"/>
      <c r="AF611" s="191"/>
      <c r="AG611" s="191"/>
      <c r="AH611" s="191"/>
      <c r="AI611" s="191"/>
      <c r="AJ611" s="191"/>
      <c r="AK611" s="191"/>
      <c r="AL611" s="191"/>
      <c r="AM611" s="191"/>
      <c r="AN611" s="191"/>
      <c r="AO611" s="191"/>
      <c r="AP611" s="191"/>
      <c r="AQ611" s="191"/>
      <c r="AR611" s="191"/>
      <c r="AS611" s="191"/>
      <c r="AT611" s="191"/>
      <c r="AU611" s="191"/>
      <c r="AV611" s="191"/>
      <c r="AW611" s="191"/>
      <c r="AX611" s="191"/>
      <c r="AY611" s="191"/>
      <c r="AZ611" s="191"/>
      <c r="BA611" s="191"/>
      <c r="BB611" s="191"/>
      <c r="BC611" s="191"/>
      <c r="BD611" s="191"/>
      <c r="BE611" s="191"/>
      <c r="BF611" s="191"/>
      <c r="BG611" s="191"/>
      <c r="BH611" s="191"/>
      <c r="BI611" s="191"/>
      <c r="BJ611" s="191"/>
      <c r="BK611" s="191"/>
      <c r="BL611" s="191"/>
    </row>
    <row r="612" spans="1:64" x14ac:dyDescent="0.2">
      <c r="A612" s="191"/>
      <c r="B612" s="191"/>
      <c r="C612" s="191"/>
      <c r="D612" s="191"/>
      <c r="E612" s="191"/>
      <c r="F612" s="191"/>
      <c r="G612" s="191"/>
      <c r="H612" s="191"/>
      <c r="I612" s="191"/>
      <c r="J612" s="191"/>
      <c r="K612" s="191"/>
      <c r="L612" s="191"/>
      <c r="M612" s="191"/>
      <c r="N612" s="191"/>
      <c r="O612" s="191"/>
      <c r="P612" s="191"/>
      <c r="Q612" s="191"/>
      <c r="R612" s="191"/>
      <c r="S612" s="191"/>
      <c r="T612" s="191"/>
      <c r="U612" s="191"/>
      <c r="V612" s="191"/>
      <c r="W612" s="191"/>
      <c r="X612" s="191"/>
      <c r="Y612" s="191"/>
      <c r="Z612" s="191"/>
      <c r="AA612" s="191"/>
      <c r="AB612" s="191"/>
      <c r="AC612" s="191"/>
      <c r="AD612" s="191"/>
      <c r="AE612" s="191"/>
      <c r="AF612" s="191"/>
      <c r="AG612" s="191"/>
      <c r="AH612" s="191"/>
      <c r="AI612" s="191"/>
      <c r="AJ612" s="191"/>
      <c r="AK612" s="191"/>
      <c r="AL612" s="191"/>
      <c r="AM612" s="191"/>
      <c r="AN612" s="191"/>
      <c r="AO612" s="191"/>
      <c r="AP612" s="191"/>
      <c r="AQ612" s="191"/>
      <c r="AR612" s="191"/>
      <c r="AS612" s="191"/>
      <c r="AT612" s="191"/>
      <c r="AU612" s="191"/>
      <c r="AV612" s="191"/>
      <c r="AW612" s="191"/>
      <c r="AX612" s="191"/>
      <c r="AY612" s="191"/>
      <c r="AZ612" s="191"/>
      <c r="BA612" s="191"/>
      <c r="BB612" s="191"/>
      <c r="BC612" s="191"/>
      <c r="BD612" s="191"/>
      <c r="BE612" s="191"/>
      <c r="BF612" s="191"/>
      <c r="BG612" s="191"/>
      <c r="BH612" s="191"/>
      <c r="BI612" s="191"/>
      <c r="BJ612" s="191"/>
      <c r="BK612" s="191"/>
      <c r="BL612" s="191"/>
    </row>
    <row r="613" spans="1:64" x14ac:dyDescent="0.2">
      <c r="A613" s="191"/>
      <c r="B613" s="191"/>
      <c r="C613" s="191"/>
      <c r="D613" s="191"/>
      <c r="E613" s="191"/>
      <c r="F613" s="191"/>
      <c r="G613" s="191"/>
      <c r="H613" s="191"/>
      <c r="I613" s="191"/>
      <c r="J613" s="191"/>
      <c r="K613" s="191"/>
      <c r="L613" s="191"/>
      <c r="M613" s="191"/>
      <c r="N613" s="191"/>
      <c r="O613" s="191"/>
      <c r="P613" s="191"/>
      <c r="Q613" s="191"/>
      <c r="R613" s="191"/>
      <c r="S613" s="191"/>
      <c r="T613" s="191"/>
      <c r="U613" s="191"/>
      <c r="V613" s="191"/>
      <c r="W613" s="191"/>
      <c r="X613" s="191"/>
      <c r="Y613" s="191"/>
      <c r="Z613" s="191"/>
      <c r="AA613" s="191"/>
      <c r="AB613" s="191"/>
      <c r="AC613" s="191"/>
      <c r="AD613" s="191"/>
      <c r="AE613" s="191"/>
      <c r="AF613" s="191"/>
      <c r="AG613" s="191"/>
      <c r="AH613" s="191"/>
      <c r="AI613" s="191"/>
      <c r="AJ613" s="191"/>
      <c r="AK613" s="191"/>
      <c r="AL613" s="191"/>
      <c r="AM613" s="191"/>
      <c r="AN613" s="191"/>
      <c r="AO613" s="191"/>
      <c r="AP613" s="191"/>
      <c r="AQ613" s="191"/>
      <c r="AR613" s="191"/>
      <c r="AS613" s="191"/>
      <c r="AT613" s="191"/>
      <c r="AU613" s="191"/>
      <c r="AV613" s="191"/>
      <c r="AW613" s="191"/>
      <c r="AX613" s="191"/>
      <c r="AY613" s="191"/>
      <c r="AZ613" s="191"/>
      <c r="BA613" s="191"/>
      <c r="BB613" s="191"/>
      <c r="BC613" s="191"/>
      <c r="BD613" s="191"/>
      <c r="BE613" s="191"/>
      <c r="BF613" s="191"/>
      <c r="BG613" s="191"/>
      <c r="BH613" s="191"/>
      <c r="BI613" s="191"/>
      <c r="BJ613" s="191"/>
      <c r="BK613" s="191"/>
      <c r="BL613" s="191"/>
    </row>
    <row r="614" spans="1:64" x14ac:dyDescent="0.2">
      <c r="A614" s="191"/>
      <c r="B614" s="191"/>
      <c r="C614" s="191"/>
      <c r="D614" s="191"/>
      <c r="E614" s="191"/>
      <c r="F614" s="191"/>
      <c r="G614" s="191"/>
      <c r="H614" s="191"/>
      <c r="I614" s="191"/>
      <c r="J614" s="191"/>
      <c r="K614" s="191"/>
      <c r="L614" s="191"/>
      <c r="M614" s="191"/>
      <c r="N614" s="191"/>
      <c r="O614" s="191"/>
      <c r="P614" s="191"/>
      <c r="Q614" s="191"/>
      <c r="R614" s="191"/>
      <c r="S614" s="191"/>
      <c r="T614" s="191"/>
      <c r="U614" s="191"/>
      <c r="V614" s="191"/>
      <c r="W614" s="191"/>
      <c r="X614" s="191"/>
      <c r="Y614" s="191"/>
      <c r="Z614" s="191"/>
      <c r="AA614" s="191"/>
      <c r="AB614" s="191"/>
      <c r="AC614" s="191"/>
      <c r="AD614" s="191"/>
      <c r="AE614" s="191"/>
      <c r="AF614" s="191"/>
      <c r="AG614" s="191"/>
      <c r="AH614" s="191"/>
      <c r="AI614" s="191"/>
      <c r="AJ614" s="191"/>
      <c r="AK614" s="191"/>
      <c r="AL614" s="191"/>
      <c r="AM614" s="191"/>
      <c r="AN614" s="191"/>
      <c r="AO614" s="191"/>
      <c r="AP614" s="191"/>
      <c r="AQ614" s="191"/>
      <c r="AR614" s="191"/>
      <c r="AS614" s="191"/>
      <c r="AT614" s="191"/>
      <c r="AU614" s="191"/>
      <c r="AV614" s="191"/>
      <c r="AW614" s="191"/>
      <c r="AX614" s="191"/>
      <c r="AY614" s="191"/>
      <c r="AZ614" s="191"/>
      <c r="BA614" s="191"/>
      <c r="BB614" s="191"/>
      <c r="BC614" s="191"/>
      <c r="BD614" s="191"/>
      <c r="BE614" s="191"/>
      <c r="BF614" s="191"/>
      <c r="BG614" s="191"/>
      <c r="BH614" s="191"/>
      <c r="BI614" s="191"/>
      <c r="BJ614" s="191"/>
      <c r="BK614" s="191"/>
      <c r="BL614" s="191"/>
    </row>
    <row r="615" spans="1:64" x14ac:dyDescent="0.2">
      <c r="A615" s="191"/>
      <c r="B615" s="191"/>
      <c r="C615" s="191"/>
      <c r="D615" s="191"/>
      <c r="E615" s="191"/>
      <c r="F615" s="191"/>
      <c r="G615" s="191"/>
      <c r="H615" s="191"/>
      <c r="I615" s="191"/>
      <c r="J615" s="191"/>
      <c r="K615" s="191"/>
      <c r="L615" s="191"/>
      <c r="M615" s="191"/>
      <c r="N615" s="191"/>
      <c r="O615" s="191"/>
      <c r="P615" s="191"/>
      <c r="Q615" s="191"/>
      <c r="R615" s="191"/>
      <c r="S615" s="191"/>
      <c r="T615" s="191"/>
      <c r="U615" s="191"/>
      <c r="V615" s="191"/>
      <c r="W615" s="191"/>
      <c r="X615" s="191"/>
      <c r="Y615" s="191"/>
      <c r="Z615" s="191"/>
      <c r="AA615" s="191"/>
      <c r="AB615" s="191"/>
      <c r="AC615" s="191"/>
      <c r="AD615" s="191"/>
      <c r="AE615" s="191"/>
      <c r="AF615" s="191"/>
      <c r="AG615" s="191"/>
      <c r="AH615" s="191"/>
      <c r="AI615" s="191"/>
      <c r="AJ615" s="191"/>
      <c r="AK615" s="191"/>
      <c r="AL615" s="191"/>
      <c r="AM615" s="191"/>
      <c r="AN615" s="191"/>
      <c r="AO615" s="191"/>
      <c r="AP615" s="191"/>
      <c r="AQ615" s="191"/>
      <c r="AR615" s="191"/>
      <c r="AS615" s="191"/>
      <c r="AT615" s="191"/>
      <c r="AU615" s="191"/>
      <c r="AV615" s="191"/>
      <c r="AW615" s="191"/>
      <c r="AX615" s="191"/>
      <c r="AY615" s="191"/>
      <c r="AZ615" s="191"/>
      <c r="BA615" s="191"/>
      <c r="BB615" s="191"/>
      <c r="BC615" s="191"/>
      <c r="BD615" s="191"/>
      <c r="BE615" s="191"/>
      <c r="BF615" s="191"/>
      <c r="BG615" s="191"/>
      <c r="BH615" s="191"/>
      <c r="BI615" s="191"/>
      <c r="BJ615" s="191"/>
      <c r="BK615" s="191"/>
      <c r="BL615" s="191"/>
    </row>
    <row r="616" spans="1:64" x14ac:dyDescent="0.2">
      <c r="A616" s="191"/>
      <c r="B616" s="191"/>
      <c r="C616" s="191"/>
      <c r="D616" s="191"/>
      <c r="E616" s="191"/>
      <c r="F616" s="191"/>
      <c r="G616" s="191"/>
      <c r="H616" s="191"/>
      <c r="I616" s="191"/>
      <c r="J616" s="191"/>
      <c r="K616" s="191"/>
      <c r="L616" s="191"/>
      <c r="M616" s="191"/>
      <c r="N616" s="191"/>
      <c r="O616" s="191"/>
      <c r="P616" s="191"/>
      <c r="Q616" s="191"/>
      <c r="R616" s="191"/>
      <c r="S616" s="191"/>
      <c r="T616" s="191"/>
      <c r="U616" s="191"/>
      <c r="V616" s="191"/>
      <c r="W616" s="191"/>
      <c r="X616" s="191"/>
      <c r="Y616" s="191"/>
      <c r="Z616" s="191"/>
      <c r="AA616" s="191"/>
      <c r="AB616" s="191"/>
      <c r="AC616" s="191"/>
      <c r="AD616" s="191"/>
      <c r="AE616" s="191"/>
      <c r="AF616" s="191"/>
      <c r="AG616" s="191"/>
      <c r="AH616" s="191"/>
      <c r="AI616" s="191"/>
      <c r="AJ616" s="191"/>
      <c r="AK616" s="191"/>
      <c r="AL616" s="191"/>
      <c r="AM616" s="191"/>
      <c r="AN616" s="191"/>
      <c r="AO616" s="191"/>
      <c r="AP616" s="191"/>
      <c r="AQ616" s="191"/>
      <c r="AR616" s="191"/>
      <c r="AS616" s="191"/>
      <c r="AT616" s="191"/>
      <c r="AU616" s="191"/>
      <c r="AV616" s="191"/>
      <c r="AW616" s="191"/>
      <c r="AX616" s="191"/>
      <c r="AY616" s="191"/>
      <c r="AZ616" s="191"/>
      <c r="BA616" s="191"/>
      <c r="BB616" s="191"/>
      <c r="BC616" s="191"/>
      <c r="BD616" s="191"/>
      <c r="BE616" s="191"/>
      <c r="BF616" s="191"/>
      <c r="BG616" s="191"/>
      <c r="BH616" s="191"/>
      <c r="BI616" s="191"/>
      <c r="BJ616" s="191"/>
      <c r="BK616" s="191"/>
      <c r="BL616" s="191"/>
    </row>
    <row r="617" spans="1:64" x14ac:dyDescent="0.2">
      <c r="A617" s="191"/>
      <c r="B617" s="191"/>
      <c r="C617" s="191"/>
      <c r="D617" s="191"/>
      <c r="E617" s="191"/>
      <c r="F617" s="191"/>
      <c r="G617" s="191"/>
      <c r="H617" s="191"/>
      <c r="I617" s="191"/>
      <c r="J617" s="191"/>
      <c r="K617" s="191"/>
      <c r="L617" s="191"/>
      <c r="M617" s="191"/>
      <c r="N617" s="191"/>
      <c r="O617" s="191"/>
      <c r="P617" s="191"/>
      <c r="Q617" s="191"/>
      <c r="R617" s="191"/>
      <c r="S617" s="191"/>
      <c r="T617" s="191"/>
      <c r="U617" s="191"/>
      <c r="V617" s="191"/>
      <c r="W617" s="191"/>
      <c r="X617" s="191"/>
      <c r="Y617" s="191"/>
      <c r="Z617" s="191"/>
      <c r="AA617" s="191"/>
      <c r="AB617" s="191"/>
      <c r="AC617" s="191"/>
      <c r="AD617" s="191"/>
      <c r="AE617" s="191"/>
      <c r="AF617" s="191"/>
      <c r="AG617" s="191"/>
      <c r="AH617" s="191"/>
      <c r="AI617" s="191"/>
      <c r="AJ617" s="191"/>
      <c r="AK617" s="191"/>
      <c r="AL617" s="191"/>
      <c r="AM617" s="191"/>
      <c r="AN617" s="191"/>
      <c r="AO617" s="191"/>
      <c r="AP617" s="191"/>
      <c r="AQ617" s="191"/>
      <c r="AR617" s="191"/>
      <c r="AS617" s="191"/>
      <c r="AT617" s="191"/>
      <c r="AU617" s="191"/>
      <c r="AV617" s="191"/>
      <c r="AW617" s="191"/>
      <c r="AX617" s="191"/>
      <c r="AY617" s="191"/>
      <c r="AZ617" s="191"/>
      <c r="BA617" s="191"/>
      <c r="BB617" s="191"/>
      <c r="BC617" s="191"/>
      <c r="BD617" s="191"/>
      <c r="BE617" s="191"/>
      <c r="BF617" s="191"/>
      <c r="BG617" s="191"/>
      <c r="BH617" s="191"/>
      <c r="BI617" s="191"/>
      <c r="BJ617" s="191"/>
      <c r="BK617" s="191"/>
      <c r="BL617" s="191"/>
    </row>
    <row r="618" spans="1:64" x14ac:dyDescent="0.2">
      <c r="A618" s="191"/>
      <c r="B618" s="191"/>
      <c r="C618" s="191"/>
      <c r="D618" s="191"/>
      <c r="E618" s="191"/>
      <c r="F618" s="191"/>
      <c r="G618" s="191"/>
      <c r="H618" s="191"/>
      <c r="I618" s="191"/>
      <c r="J618" s="191"/>
      <c r="K618" s="191"/>
      <c r="L618" s="191"/>
      <c r="M618" s="191"/>
      <c r="N618" s="191"/>
      <c r="O618" s="191"/>
      <c r="P618" s="191"/>
      <c r="Q618" s="191"/>
      <c r="R618" s="191"/>
      <c r="S618" s="191"/>
      <c r="T618" s="191"/>
      <c r="U618" s="191"/>
      <c r="V618" s="191"/>
      <c r="W618" s="191"/>
      <c r="X618" s="191"/>
      <c r="Y618" s="191"/>
      <c r="Z618" s="191"/>
      <c r="AA618" s="191"/>
      <c r="AB618" s="191"/>
      <c r="AC618" s="191"/>
      <c r="AD618" s="191"/>
      <c r="AE618" s="191"/>
      <c r="AF618" s="191"/>
      <c r="AG618" s="191"/>
      <c r="AH618" s="191"/>
      <c r="AI618" s="191"/>
      <c r="AJ618" s="191"/>
      <c r="AK618" s="191"/>
      <c r="AL618" s="191"/>
      <c r="AM618" s="191"/>
      <c r="AN618" s="191"/>
      <c r="AO618" s="191"/>
      <c r="AP618" s="191"/>
      <c r="AQ618" s="191"/>
      <c r="AR618" s="191"/>
      <c r="AS618" s="191"/>
      <c r="AT618" s="191"/>
      <c r="AU618" s="191"/>
      <c r="AV618" s="191"/>
      <c r="AW618" s="191"/>
      <c r="AX618" s="191"/>
      <c r="AY618" s="191"/>
      <c r="AZ618" s="191"/>
      <c r="BA618" s="191"/>
      <c r="BB618" s="191"/>
      <c r="BC618" s="191"/>
      <c r="BD618" s="191"/>
      <c r="BE618" s="191"/>
      <c r="BF618" s="191"/>
      <c r="BG618" s="191"/>
      <c r="BH618" s="191"/>
      <c r="BI618" s="191"/>
      <c r="BJ618" s="191"/>
      <c r="BK618" s="191"/>
      <c r="BL618" s="191"/>
    </row>
    <row r="619" spans="1:64" x14ac:dyDescent="0.2">
      <c r="A619" s="191"/>
      <c r="B619" s="191"/>
      <c r="C619" s="191"/>
      <c r="D619" s="191"/>
      <c r="E619" s="191"/>
      <c r="F619" s="191"/>
      <c r="G619" s="191"/>
      <c r="H619" s="191"/>
      <c r="I619" s="191"/>
      <c r="J619" s="191"/>
      <c r="K619" s="191"/>
      <c r="L619" s="191"/>
      <c r="M619" s="191"/>
      <c r="N619" s="191"/>
      <c r="O619" s="191"/>
      <c r="P619" s="191"/>
      <c r="Q619" s="191"/>
      <c r="R619" s="191"/>
      <c r="S619" s="191"/>
      <c r="T619" s="191"/>
      <c r="U619" s="191"/>
      <c r="V619" s="191"/>
      <c r="W619" s="191"/>
      <c r="X619" s="191"/>
      <c r="Y619" s="191"/>
      <c r="Z619" s="191"/>
      <c r="AA619" s="191"/>
      <c r="AB619" s="191"/>
      <c r="AC619" s="191"/>
      <c r="AD619" s="191"/>
      <c r="AE619" s="191"/>
      <c r="AF619" s="191"/>
      <c r="AG619" s="191"/>
      <c r="AH619" s="191"/>
      <c r="AI619" s="191"/>
      <c r="AJ619" s="191"/>
      <c r="AK619" s="191"/>
      <c r="AL619" s="191"/>
      <c r="AM619" s="191"/>
      <c r="AN619" s="191"/>
      <c r="AO619" s="191"/>
      <c r="AP619" s="191"/>
      <c r="AQ619" s="191"/>
      <c r="AR619" s="191"/>
      <c r="AS619" s="191"/>
      <c r="AT619" s="191"/>
      <c r="AU619" s="191"/>
      <c r="AV619" s="191"/>
      <c r="AW619" s="191"/>
      <c r="AX619" s="191"/>
      <c r="AY619" s="191"/>
      <c r="AZ619" s="191"/>
      <c r="BA619" s="191"/>
      <c r="BB619" s="191"/>
      <c r="BC619" s="191"/>
      <c r="BD619" s="191"/>
      <c r="BE619" s="191"/>
      <c r="BF619" s="191"/>
      <c r="BG619" s="191"/>
      <c r="BH619" s="191"/>
      <c r="BI619" s="191"/>
      <c r="BJ619" s="191"/>
      <c r="BK619" s="191"/>
      <c r="BL619" s="191"/>
    </row>
    <row r="620" spans="1:64" x14ac:dyDescent="0.2">
      <c r="A620" s="191"/>
      <c r="B620" s="191"/>
      <c r="C620" s="191"/>
      <c r="D620" s="191"/>
      <c r="E620" s="191"/>
      <c r="F620" s="191"/>
      <c r="G620" s="191"/>
      <c r="H620" s="191"/>
      <c r="I620" s="191"/>
      <c r="J620" s="191"/>
      <c r="K620" s="191"/>
      <c r="L620" s="191"/>
      <c r="M620" s="191"/>
      <c r="N620" s="191"/>
      <c r="O620" s="191"/>
      <c r="P620" s="191"/>
      <c r="Q620" s="191"/>
      <c r="R620" s="191"/>
      <c r="S620" s="191"/>
      <c r="T620" s="191"/>
      <c r="U620" s="191"/>
      <c r="V620" s="191"/>
      <c r="W620" s="191"/>
      <c r="X620" s="191"/>
      <c r="Y620" s="191"/>
      <c r="Z620" s="191"/>
      <c r="AA620" s="191"/>
      <c r="AB620" s="191"/>
      <c r="AC620" s="191"/>
      <c r="AD620" s="191"/>
      <c r="AE620" s="191"/>
      <c r="AF620" s="191"/>
      <c r="AG620" s="191"/>
      <c r="AH620" s="191"/>
      <c r="AI620" s="191"/>
      <c r="AJ620" s="191"/>
      <c r="AK620" s="191"/>
      <c r="AL620" s="191"/>
      <c r="AM620" s="191"/>
      <c r="AN620" s="191"/>
      <c r="AO620" s="191"/>
      <c r="AP620" s="191"/>
      <c r="AQ620" s="191"/>
      <c r="AR620" s="191"/>
      <c r="AS620" s="191"/>
      <c r="AT620" s="191"/>
      <c r="AU620" s="191"/>
      <c r="AV620" s="191"/>
      <c r="AW620" s="191"/>
      <c r="AX620" s="191"/>
      <c r="AY620" s="191"/>
      <c r="AZ620" s="191"/>
      <c r="BA620" s="191"/>
      <c r="BB620" s="191"/>
      <c r="BC620" s="191"/>
      <c r="BD620" s="191"/>
      <c r="BE620" s="191"/>
      <c r="BF620" s="191"/>
      <c r="BG620" s="191"/>
      <c r="BH620" s="191"/>
      <c r="BI620" s="191"/>
      <c r="BJ620" s="191"/>
      <c r="BK620" s="191"/>
      <c r="BL620" s="191"/>
    </row>
    <row r="621" spans="1:64" x14ac:dyDescent="0.2">
      <c r="A621" s="191"/>
      <c r="B621" s="191"/>
      <c r="C621" s="191"/>
      <c r="D621" s="191"/>
      <c r="E621" s="191"/>
      <c r="F621" s="191"/>
      <c r="G621" s="191"/>
      <c r="H621" s="191"/>
      <c r="I621" s="191"/>
      <c r="J621" s="191"/>
      <c r="K621" s="191"/>
      <c r="L621" s="191"/>
      <c r="M621" s="191"/>
      <c r="N621" s="191"/>
      <c r="O621" s="191"/>
      <c r="P621" s="191"/>
      <c r="Q621" s="191"/>
      <c r="R621" s="191"/>
      <c r="S621" s="191"/>
      <c r="T621" s="191"/>
      <c r="U621" s="191"/>
      <c r="V621" s="191"/>
      <c r="W621" s="191"/>
      <c r="X621" s="191"/>
      <c r="Y621" s="191"/>
      <c r="Z621" s="191"/>
      <c r="AA621" s="191"/>
      <c r="AB621" s="191"/>
      <c r="AC621" s="191"/>
      <c r="AD621" s="191"/>
      <c r="AE621" s="191"/>
      <c r="AF621" s="191"/>
      <c r="AG621" s="191"/>
      <c r="AH621" s="191"/>
      <c r="AI621" s="191"/>
      <c r="AJ621" s="191"/>
      <c r="AK621" s="191"/>
      <c r="AL621" s="191"/>
      <c r="AM621" s="191"/>
      <c r="AN621" s="191"/>
      <c r="AO621" s="191"/>
      <c r="AP621" s="191"/>
      <c r="AQ621" s="191"/>
      <c r="AR621" s="191"/>
      <c r="AS621" s="191"/>
      <c r="AT621" s="191"/>
      <c r="AU621" s="191"/>
      <c r="AV621" s="191"/>
      <c r="AW621" s="191"/>
      <c r="AX621" s="191"/>
      <c r="AY621" s="191"/>
      <c r="AZ621" s="191"/>
      <c r="BA621" s="191"/>
      <c r="BB621" s="191"/>
      <c r="BC621" s="191"/>
      <c r="BD621" s="191"/>
      <c r="BE621" s="191"/>
      <c r="BF621" s="191"/>
      <c r="BG621" s="191"/>
      <c r="BH621" s="191"/>
      <c r="BI621" s="191"/>
      <c r="BJ621" s="191"/>
      <c r="BK621" s="191"/>
      <c r="BL621" s="191"/>
    </row>
    <row r="622" spans="1:64" x14ac:dyDescent="0.2">
      <c r="A622" s="191"/>
      <c r="B622" s="191"/>
      <c r="C622" s="191"/>
      <c r="D622" s="191"/>
      <c r="E622" s="191"/>
      <c r="F622" s="191"/>
      <c r="G622" s="191"/>
      <c r="H622" s="191"/>
      <c r="I622" s="191"/>
      <c r="J622" s="191"/>
      <c r="K622" s="191"/>
      <c r="L622" s="191"/>
      <c r="M622" s="191"/>
      <c r="N622" s="191"/>
      <c r="O622" s="191"/>
      <c r="P622" s="191"/>
      <c r="Q622" s="191"/>
      <c r="R622" s="191"/>
      <c r="S622" s="191"/>
      <c r="T622" s="191"/>
      <c r="U622" s="191"/>
      <c r="V622" s="191"/>
      <c r="W622" s="191"/>
      <c r="X622" s="191"/>
      <c r="Y622" s="191"/>
      <c r="Z622" s="191"/>
      <c r="AA622" s="191"/>
      <c r="AB622" s="191"/>
      <c r="AC622" s="191"/>
      <c r="AD622" s="191"/>
      <c r="AE622" s="191"/>
      <c r="AF622" s="191"/>
      <c r="AG622" s="191"/>
      <c r="AH622" s="191"/>
      <c r="AI622" s="191"/>
      <c r="AJ622" s="191"/>
      <c r="AK622" s="191"/>
      <c r="AL622" s="191"/>
      <c r="AM622" s="191"/>
      <c r="AN622" s="191"/>
      <c r="AO622" s="191"/>
      <c r="AP622" s="191"/>
      <c r="AQ622" s="191"/>
      <c r="AR622" s="191"/>
      <c r="AS622" s="191"/>
      <c r="AT622" s="191"/>
      <c r="AU622" s="191"/>
      <c r="AV622" s="191"/>
      <c r="AW622" s="191"/>
      <c r="AX622" s="191"/>
      <c r="AY622" s="191"/>
      <c r="AZ622" s="191"/>
      <c r="BA622" s="191"/>
      <c r="BB622" s="191"/>
      <c r="BC622" s="191"/>
      <c r="BD622" s="191"/>
      <c r="BE622" s="191"/>
      <c r="BF622" s="191"/>
      <c r="BG622" s="191"/>
      <c r="BH622" s="191"/>
      <c r="BI622" s="191"/>
      <c r="BJ622" s="191"/>
      <c r="BK622" s="191"/>
      <c r="BL622" s="191"/>
    </row>
    <row r="623" spans="1:64" x14ac:dyDescent="0.2">
      <c r="A623" s="191"/>
      <c r="B623" s="191"/>
      <c r="C623" s="191"/>
      <c r="D623" s="191"/>
      <c r="E623" s="191"/>
      <c r="F623" s="191"/>
      <c r="G623" s="191"/>
      <c r="H623" s="191"/>
      <c r="I623" s="191"/>
      <c r="J623" s="191"/>
      <c r="K623" s="191"/>
      <c r="L623" s="191"/>
      <c r="M623" s="191"/>
      <c r="N623" s="191"/>
      <c r="O623" s="191"/>
      <c r="P623" s="191"/>
      <c r="Q623" s="191"/>
      <c r="R623" s="191"/>
      <c r="S623" s="191"/>
      <c r="T623" s="191"/>
      <c r="U623" s="191"/>
      <c r="V623" s="191"/>
      <c r="W623" s="191"/>
      <c r="X623" s="191"/>
      <c r="Y623" s="191"/>
      <c r="Z623" s="191"/>
      <c r="AA623" s="191"/>
      <c r="AB623" s="191"/>
      <c r="AC623" s="191"/>
      <c r="AD623" s="191"/>
      <c r="AE623" s="191"/>
      <c r="AF623" s="191"/>
      <c r="AG623" s="191"/>
      <c r="AH623" s="191"/>
      <c r="AI623" s="191"/>
      <c r="AJ623" s="191"/>
      <c r="AK623" s="191"/>
      <c r="AL623" s="191"/>
      <c r="AM623" s="191"/>
      <c r="AN623" s="191"/>
      <c r="AO623" s="191"/>
      <c r="AP623" s="191"/>
      <c r="AQ623" s="191"/>
      <c r="AR623" s="191"/>
      <c r="AS623" s="191"/>
      <c r="AT623" s="191"/>
      <c r="AU623" s="191"/>
      <c r="AV623" s="191"/>
      <c r="AW623" s="191"/>
      <c r="AX623" s="191"/>
      <c r="AY623" s="191"/>
      <c r="AZ623" s="191"/>
      <c r="BA623" s="191"/>
      <c r="BB623" s="191"/>
      <c r="BC623" s="191"/>
      <c r="BD623" s="191"/>
      <c r="BE623" s="191"/>
      <c r="BF623" s="191"/>
      <c r="BG623" s="191"/>
      <c r="BH623" s="191"/>
      <c r="BI623" s="191"/>
      <c r="BJ623" s="191"/>
      <c r="BK623" s="191"/>
      <c r="BL623" s="191"/>
    </row>
    <row r="624" spans="1:64" x14ac:dyDescent="0.2">
      <c r="A624" s="191"/>
      <c r="B624" s="191"/>
      <c r="C624" s="191"/>
      <c r="D624" s="191"/>
      <c r="E624" s="191"/>
      <c r="F624" s="191"/>
      <c r="G624" s="191"/>
      <c r="H624" s="191"/>
      <c r="I624" s="191"/>
      <c r="J624" s="191"/>
      <c r="K624" s="191"/>
      <c r="L624" s="191"/>
      <c r="M624" s="191"/>
      <c r="N624" s="191"/>
      <c r="O624" s="191"/>
      <c r="P624" s="191"/>
      <c r="Q624" s="191"/>
      <c r="R624" s="191"/>
      <c r="S624" s="191"/>
      <c r="T624" s="191"/>
      <c r="U624" s="191"/>
      <c r="V624" s="191"/>
      <c r="W624" s="191"/>
      <c r="X624" s="191"/>
      <c r="Y624" s="191"/>
      <c r="Z624" s="191"/>
      <c r="AA624" s="191"/>
      <c r="AB624" s="191"/>
      <c r="AC624" s="191"/>
      <c r="AD624" s="191"/>
      <c r="AE624" s="191"/>
      <c r="AF624" s="191"/>
      <c r="AG624" s="191"/>
      <c r="AH624" s="191"/>
      <c r="AI624" s="191"/>
      <c r="AJ624" s="191"/>
      <c r="AK624" s="191"/>
      <c r="AL624" s="191"/>
      <c r="AM624" s="191"/>
      <c r="AN624" s="191"/>
      <c r="AO624" s="191"/>
      <c r="AP624" s="191"/>
      <c r="AQ624" s="191"/>
      <c r="AR624" s="191"/>
      <c r="AS624" s="191"/>
      <c r="AT624" s="191"/>
      <c r="AU624" s="191"/>
      <c r="AV624" s="191"/>
      <c r="AW624" s="191"/>
      <c r="AX624" s="191"/>
      <c r="AY624" s="191"/>
      <c r="AZ624" s="191"/>
      <c r="BA624" s="191"/>
      <c r="BB624" s="191"/>
      <c r="BC624" s="191"/>
      <c r="BD624" s="191"/>
      <c r="BE624" s="191"/>
      <c r="BF624" s="191"/>
      <c r="BG624" s="191"/>
      <c r="BH624" s="191"/>
      <c r="BI624" s="191"/>
      <c r="BJ624" s="191"/>
      <c r="BK624" s="191"/>
      <c r="BL624" s="191"/>
    </row>
    <row r="625" spans="1:64" x14ac:dyDescent="0.2">
      <c r="A625" s="191"/>
      <c r="B625" s="191"/>
      <c r="C625" s="191"/>
      <c r="D625" s="191"/>
      <c r="E625" s="191"/>
      <c r="F625" s="191"/>
      <c r="G625" s="191"/>
      <c r="H625" s="191"/>
      <c r="I625" s="191"/>
      <c r="J625" s="191"/>
      <c r="K625" s="191"/>
      <c r="L625" s="191"/>
      <c r="M625" s="191"/>
      <c r="N625" s="191"/>
      <c r="O625" s="191"/>
      <c r="P625" s="191"/>
      <c r="Q625" s="191"/>
      <c r="R625" s="191"/>
      <c r="S625" s="191"/>
      <c r="T625" s="191"/>
      <c r="U625" s="191"/>
      <c r="V625" s="191"/>
      <c r="W625" s="191"/>
      <c r="X625" s="191"/>
      <c r="Y625" s="191"/>
      <c r="Z625" s="191"/>
      <c r="AA625" s="191"/>
      <c r="AB625" s="191"/>
      <c r="AC625" s="191"/>
      <c r="AD625" s="191"/>
      <c r="AE625" s="191"/>
      <c r="AF625" s="191"/>
      <c r="AG625" s="191"/>
      <c r="AH625" s="191"/>
      <c r="AI625" s="191"/>
      <c r="AJ625" s="191"/>
      <c r="AK625" s="191"/>
      <c r="AL625" s="191"/>
      <c r="AM625" s="191"/>
      <c r="AN625" s="191"/>
      <c r="AO625" s="191"/>
      <c r="AP625" s="191"/>
      <c r="AQ625" s="191"/>
      <c r="AR625" s="191"/>
      <c r="AS625" s="191"/>
      <c r="AT625" s="191"/>
      <c r="AU625" s="191"/>
      <c r="AV625" s="191"/>
      <c r="AW625" s="191"/>
      <c r="AX625" s="191"/>
      <c r="AY625" s="191"/>
      <c r="AZ625" s="191"/>
      <c r="BA625" s="191"/>
      <c r="BB625" s="191"/>
      <c r="BC625" s="191"/>
      <c r="BD625" s="191"/>
      <c r="BE625" s="191"/>
      <c r="BF625" s="191"/>
      <c r="BG625" s="191"/>
      <c r="BH625" s="191"/>
      <c r="BI625" s="191"/>
      <c r="BJ625" s="191"/>
      <c r="BK625" s="191"/>
      <c r="BL625" s="191"/>
    </row>
    <row r="626" spans="1:64" x14ac:dyDescent="0.2">
      <c r="A626" s="191"/>
      <c r="B626" s="191"/>
      <c r="C626" s="191"/>
      <c r="D626" s="191"/>
      <c r="E626" s="191"/>
      <c r="F626" s="191"/>
      <c r="G626" s="191"/>
      <c r="H626" s="191"/>
      <c r="I626" s="191"/>
      <c r="J626" s="191"/>
      <c r="K626" s="191"/>
      <c r="L626" s="191"/>
      <c r="M626" s="191"/>
      <c r="N626" s="191"/>
      <c r="O626" s="191"/>
      <c r="P626" s="191"/>
      <c r="Q626" s="191"/>
      <c r="R626" s="191"/>
      <c r="S626" s="191"/>
      <c r="T626" s="191"/>
      <c r="U626" s="191"/>
      <c r="V626" s="191"/>
      <c r="W626" s="191"/>
      <c r="X626" s="191"/>
      <c r="Y626" s="191"/>
      <c r="Z626" s="191"/>
      <c r="AA626" s="191"/>
      <c r="AB626" s="191"/>
      <c r="AC626" s="191"/>
      <c r="AD626" s="191"/>
      <c r="AE626" s="191"/>
      <c r="AF626" s="191"/>
      <c r="AG626" s="191"/>
      <c r="AH626" s="191"/>
      <c r="AI626" s="191"/>
      <c r="AJ626" s="191"/>
      <c r="AK626" s="191"/>
      <c r="AL626" s="191"/>
      <c r="AM626" s="191"/>
      <c r="AN626" s="191"/>
      <c r="AO626" s="191"/>
      <c r="AP626" s="191"/>
      <c r="AQ626" s="191"/>
      <c r="AR626" s="191"/>
      <c r="AS626" s="191"/>
      <c r="AT626" s="191"/>
      <c r="AU626" s="191"/>
      <c r="AV626" s="191"/>
      <c r="AW626" s="191"/>
      <c r="AX626" s="191"/>
      <c r="AY626" s="191"/>
      <c r="AZ626" s="191"/>
      <c r="BA626" s="191"/>
      <c r="BB626" s="191"/>
      <c r="BC626" s="191"/>
      <c r="BD626" s="191"/>
      <c r="BE626" s="191"/>
      <c r="BF626" s="191"/>
      <c r="BG626" s="191"/>
      <c r="BH626" s="191"/>
      <c r="BI626" s="191"/>
      <c r="BJ626" s="191"/>
      <c r="BK626" s="191"/>
      <c r="BL626" s="191"/>
    </row>
    <row r="627" spans="1:64" x14ac:dyDescent="0.2">
      <c r="A627" s="191"/>
      <c r="B627" s="191"/>
      <c r="C627" s="191"/>
      <c r="D627" s="191"/>
      <c r="E627" s="191"/>
      <c r="F627" s="191"/>
      <c r="G627" s="191"/>
      <c r="H627" s="191"/>
      <c r="I627" s="191"/>
      <c r="J627" s="191"/>
      <c r="K627" s="191"/>
      <c r="L627" s="191"/>
      <c r="M627" s="191"/>
      <c r="N627" s="191"/>
      <c r="O627" s="191"/>
      <c r="P627" s="191"/>
      <c r="Q627" s="191"/>
      <c r="R627" s="191"/>
      <c r="S627" s="191"/>
      <c r="T627" s="191"/>
      <c r="U627" s="191"/>
      <c r="V627" s="191"/>
      <c r="W627" s="191"/>
      <c r="X627" s="191"/>
      <c r="Y627" s="191"/>
      <c r="Z627" s="191"/>
      <c r="AA627" s="191"/>
      <c r="AB627" s="191"/>
      <c r="AC627" s="191"/>
      <c r="AD627" s="191"/>
      <c r="AE627" s="191"/>
      <c r="AF627" s="191"/>
      <c r="AG627" s="191"/>
      <c r="AH627" s="191"/>
      <c r="AI627" s="191"/>
      <c r="AJ627" s="191"/>
      <c r="AK627" s="191"/>
      <c r="AL627" s="191"/>
      <c r="AM627" s="191"/>
      <c r="AN627" s="191"/>
      <c r="AO627" s="191"/>
      <c r="AP627" s="191"/>
      <c r="AQ627" s="191"/>
      <c r="AR627" s="191"/>
      <c r="AS627" s="191"/>
      <c r="AT627" s="191"/>
      <c r="AU627" s="191"/>
      <c r="AV627" s="191"/>
      <c r="AW627" s="191"/>
      <c r="AX627" s="191"/>
      <c r="AY627" s="191"/>
      <c r="AZ627" s="191"/>
      <c r="BA627" s="191"/>
      <c r="BB627" s="191"/>
      <c r="BC627" s="191"/>
      <c r="BD627" s="191"/>
      <c r="BE627" s="191"/>
      <c r="BF627" s="191"/>
      <c r="BG627" s="191"/>
      <c r="BH627" s="191"/>
      <c r="BI627" s="191"/>
      <c r="BJ627" s="191"/>
      <c r="BK627" s="191"/>
      <c r="BL627" s="191"/>
    </row>
    <row r="628" spans="1:64" x14ac:dyDescent="0.2">
      <c r="A628" s="191"/>
      <c r="B628" s="191"/>
      <c r="C628" s="191"/>
      <c r="D628" s="191"/>
      <c r="E628" s="191"/>
      <c r="F628" s="191"/>
      <c r="G628" s="191"/>
      <c r="H628" s="191"/>
      <c r="I628" s="191"/>
      <c r="J628" s="191"/>
      <c r="K628" s="191"/>
      <c r="L628" s="191"/>
      <c r="M628" s="191"/>
      <c r="N628" s="191"/>
      <c r="O628" s="191"/>
      <c r="P628" s="191"/>
      <c r="Q628" s="191"/>
      <c r="R628" s="191"/>
      <c r="S628" s="191"/>
      <c r="T628" s="191"/>
      <c r="U628" s="191"/>
      <c r="V628" s="191"/>
      <c r="W628" s="191"/>
      <c r="X628" s="191"/>
      <c r="Y628" s="191"/>
      <c r="Z628" s="191"/>
      <c r="AA628" s="191"/>
      <c r="AB628" s="191"/>
      <c r="AC628" s="191"/>
      <c r="AD628" s="191"/>
      <c r="AE628" s="191"/>
      <c r="AF628" s="191"/>
      <c r="AG628" s="191"/>
      <c r="AH628" s="191"/>
      <c r="AI628" s="191"/>
      <c r="AJ628" s="191"/>
      <c r="AK628" s="191"/>
      <c r="AL628" s="191"/>
      <c r="AM628" s="191"/>
      <c r="AN628" s="191"/>
      <c r="AO628" s="191"/>
      <c r="AP628" s="191"/>
      <c r="AQ628" s="191"/>
      <c r="AR628" s="191"/>
      <c r="AS628" s="191"/>
      <c r="AT628" s="191"/>
      <c r="AU628" s="191"/>
      <c r="AV628" s="191"/>
      <c r="AW628" s="191"/>
      <c r="AX628" s="191"/>
      <c r="AY628" s="191"/>
      <c r="AZ628" s="191"/>
      <c r="BA628" s="191"/>
      <c r="BB628" s="191"/>
      <c r="BC628" s="191"/>
      <c r="BD628" s="191"/>
      <c r="BE628" s="191"/>
      <c r="BF628" s="191"/>
      <c r="BG628" s="191"/>
      <c r="BH628" s="191"/>
      <c r="BI628" s="191"/>
      <c r="BJ628" s="191"/>
      <c r="BK628" s="191"/>
      <c r="BL628" s="191"/>
    </row>
    <row r="629" spans="1:64" x14ac:dyDescent="0.2">
      <c r="A629" s="191"/>
      <c r="B629" s="191"/>
      <c r="C629" s="191"/>
      <c r="D629" s="191"/>
      <c r="E629" s="191"/>
      <c r="F629" s="191"/>
      <c r="G629" s="191"/>
      <c r="H629" s="191"/>
      <c r="I629" s="191"/>
      <c r="J629" s="191"/>
      <c r="K629" s="191"/>
      <c r="L629" s="191"/>
      <c r="M629" s="191"/>
      <c r="N629" s="191"/>
      <c r="O629" s="191"/>
      <c r="P629" s="191"/>
      <c r="Q629" s="191"/>
      <c r="R629" s="191"/>
      <c r="S629" s="191"/>
      <c r="T629" s="191"/>
      <c r="U629" s="191"/>
      <c r="V629" s="191"/>
      <c r="W629" s="191"/>
      <c r="X629" s="191"/>
      <c r="Y629" s="191"/>
      <c r="Z629" s="191"/>
      <c r="AA629" s="191"/>
      <c r="AB629" s="191"/>
      <c r="AC629" s="191"/>
      <c r="AD629" s="191"/>
      <c r="AE629" s="191"/>
      <c r="AF629" s="191"/>
      <c r="AG629" s="191"/>
      <c r="AH629" s="191"/>
      <c r="AI629" s="191"/>
      <c r="AJ629" s="191"/>
      <c r="AK629" s="191"/>
      <c r="AL629" s="191"/>
      <c r="AM629" s="191"/>
      <c r="AN629" s="191"/>
      <c r="AO629" s="191"/>
      <c r="AP629" s="191"/>
      <c r="AQ629" s="191"/>
      <c r="AR629" s="191"/>
      <c r="AS629" s="191"/>
      <c r="AT629" s="191"/>
      <c r="AU629" s="191"/>
      <c r="AV629" s="191"/>
      <c r="AW629" s="191"/>
      <c r="AX629" s="191"/>
      <c r="AY629" s="191"/>
      <c r="AZ629" s="191"/>
      <c r="BA629" s="191"/>
      <c r="BB629" s="191"/>
      <c r="BC629" s="191"/>
      <c r="BD629" s="191"/>
      <c r="BE629" s="191"/>
      <c r="BF629" s="191"/>
      <c r="BG629" s="191"/>
      <c r="BH629" s="191"/>
      <c r="BI629" s="191"/>
      <c r="BJ629" s="191"/>
      <c r="BK629" s="191"/>
      <c r="BL629" s="191"/>
    </row>
    <row r="630" spans="1:64" x14ac:dyDescent="0.2">
      <c r="A630" s="191"/>
      <c r="B630" s="191"/>
      <c r="C630" s="191"/>
      <c r="D630" s="191"/>
      <c r="E630" s="191"/>
      <c r="F630" s="191"/>
      <c r="G630" s="191"/>
      <c r="H630" s="191"/>
      <c r="I630" s="191"/>
      <c r="J630" s="191"/>
      <c r="K630" s="191"/>
      <c r="L630" s="191"/>
      <c r="M630" s="191"/>
      <c r="N630" s="191"/>
      <c r="O630" s="191"/>
      <c r="P630" s="191"/>
      <c r="Q630" s="191"/>
      <c r="R630" s="191"/>
      <c r="S630" s="191"/>
      <c r="T630" s="191"/>
      <c r="U630" s="191"/>
      <c r="V630" s="191"/>
      <c r="W630" s="191"/>
      <c r="X630" s="191"/>
      <c r="Y630" s="191"/>
      <c r="Z630" s="191"/>
      <c r="AA630" s="191"/>
      <c r="AB630" s="191"/>
      <c r="AC630" s="191"/>
      <c r="AD630" s="191"/>
      <c r="AE630" s="191"/>
      <c r="AF630" s="191"/>
      <c r="AG630" s="191"/>
      <c r="AH630" s="191"/>
      <c r="AI630" s="191"/>
      <c r="AJ630" s="191"/>
      <c r="AK630" s="191"/>
      <c r="AL630" s="191"/>
      <c r="AM630" s="191"/>
      <c r="AN630" s="191"/>
      <c r="AO630" s="191"/>
      <c r="AP630" s="191"/>
      <c r="AQ630" s="191"/>
      <c r="AR630" s="191"/>
      <c r="AS630" s="191"/>
      <c r="AT630" s="191"/>
      <c r="AU630" s="191"/>
      <c r="AV630" s="191"/>
      <c r="AW630" s="191"/>
      <c r="AX630" s="191"/>
      <c r="AY630" s="191"/>
      <c r="AZ630" s="191"/>
      <c r="BA630" s="191"/>
      <c r="BB630" s="191"/>
      <c r="BC630" s="191"/>
      <c r="BD630" s="191"/>
      <c r="BE630" s="191"/>
      <c r="BF630" s="191"/>
      <c r="BG630" s="191"/>
      <c r="BH630" s="191"/>
      <c r="BI630" s="191"/>
      <c r="BJ630" s="191"/>
      <c r="BK630" s="191"/>
      <c r="BL630" s="191"/>
    </row>
    <row r="631" spans="1:64" x14ac:dyDescent="0.2">
      <c r="A631" s="191"/>
      <c r="B631" s="191"/>
      <c r="C631" s="191"/>
      <c r="D631" s="191"/>
      <c r="E631" s="191"/>
      <c r="F631" s="191"/>
      <c r="G631" s="191"/>
      <c r="H631" s="191"/>
      <c r="I631" s="191"/>
      <c r="J631" s="191"/>
      <c r="K631" s="191"/>
      <c r="L631" s="191"/>
      <c r="M631" s="191"/>
      <c r="N631" s="191"/>
      <c r="O631" s="191"/>
      <c r="P631" s="191"/>
      <c r="Q631" s="191"/>
      <c r="R631" s="191"/>
      <c r="S631" s="191"/>
      <c r="T631" s="191"/>
      <c r="U631" s="191"/>
      <c r="V631" s="191"/>
      <c r="W631" s="191"/>
      <c r="X631" s="191"/>
      <c r="Y631" s="191"/>
      <c r="Z631" s="191"/>
      <c r="AA631" s="191"/>
      <c r="AB631" s="191"/>
      <c r="AC631" s="191"/>
      <c r="AD631" s="191"/>
      <c r="AE631" s="191"/>
      <c r="AF631" s="191"/>
      <c r="AG631" s="191"/>
      <c r="AH631" s="191"/>
      <c r="AI631" s="191"/>
      <c r="AJ631" s="191"/>
      <c r="AK631" s="191"/>
      <c r="AL631" s="191"/>
      <c r="AM631" s="191"/>
      <c r="AN631" s="191"/>
      <c r="AO631" s="191"/>
      <c r="AP631" s="191"/>
      <c r="AQ631" s="191"/>
      <c r="AR631" s="191"/>
      <c r="AS631" s="191"/>
      <c r="AT631" s="191"/>
      <c r="AU631" s="191"/>
      <c r="AV631" s="191"/>
      <c r="AW631" s="191"/>
      <c r="AX631" s="191"/>
      <c r="AY631" s="191"/>
      <c r="AZ631" s="191"/>
      <c r="BA631" s="191"/>
      <c r="BB631" s="191"/>
      <c r="BC631" s="191"/>
      <c r="BD631" s="191"/>
      <c r="BE631" s="191"/>
      <c r="BF631" s="191"/>
      <c r="BG631" s="191"/>
      <c r="BH631" s="191"/>
      <c r="BI631" s="191"/>
      <c r="BJ631" s="191"/>
      <c r="BK631" s="191"/>
      <c r="BL631" s="191"/>
    </row>
    <row r="632" spans="1:64" x14ac:dyDescent="0.2">
      <c r="A632" s="191"/>
      <c r="B632" s="191"/>
      <c r="C632" s="191"/>
      <c r="D632" s="191"/>
      <c r="E632" s="191"/>
      <c r="F632" s="191"/>
      <c r="G632" s="191"/>
      <c r="H632" s="191"/>
      <c r="I632" s="191"/>
      <c r="J632" s="191"/>
      <c r="K632" s="191"/>
      <c r="L632" s="191"/>
      <c r="M632" s="191"/>
      <c r="N632" s="191"/>
      <c r="O632" s="191"/>
      <c r="P632" s="191"/>
      <c r="Q632" s="191"/>
      <c r="R632" s="191"/>
      <c r="S632" s="191"/>
      <c r="T632" s="191"/>
      <c r="U632" s="191"/>
      <c r="V632" s="191"/>
      <c r="W632" s="191"/>
      <c r="X632" s="191"/>
      <c r="Y632" s="191"/>
      <c r="Z632" s="191"/>
      <c r="AA632" s="191"/>
      <c r="AB632" s="191"/>
      <c r="AC632" s="191"/>
      <c r="AD632" s="191"/>
      <c r="AE632" s="191"/>
      <c r="AF632" s="191"/>
      <c r="AG632" s="191"/>
      <c r="AH632" s="191"/>
      <c r="AI632" s="191"/>
      <c r="AJ632" s="191"/>
      <c r="AK632" s="191"/>
      <c r="AL632" s="191"/>
      <c r="AM632" s="191"/>
      <c r="AN632" s="191"/>
      <c r="AO632" s="191"/>
      <c r="AP632" s="191"/>
      <c r="AQ632" s="191"/>
      <c r="AR632" s="191"/>
      <c r="AS632" s="191"/>
      <c r="AT632" s="191"/>
      <c r="AU632" s="191"/>
      <c r="AV632" s="191"/>
      <c r="AW632" s="191"/>
      <c r="AX632" s="191"/>
      <c r="AY632" s="191"/>
      <c r="AZ632" s="191"/>
      <c r="BA632" s="191"/>
      <c r="BB632" s="191"/>
      <c r="BC632" s="191"/>
      <c r="BD632" s="191"/>
      <c r="BE632" s="191"/>
      <c r="BF632" s="191"/>
      <c r="BG632" s="191"/>
      <c r="BH632" s="191"/>
      <c r="BI632" s="191"/>
      <c r="BJ632" s="191"/>
      <c r="BK632" s="191"/>
      <c r="BL632" s="191"/>
    </row>
    <row r="633" spans="1:64" x14ac:dyDescent="0.2">
      <c r="A633" s="191"/>
      <c r="B633" s="191"/>
      <c r="C633" s="191"/>
      <c r="D633" s="191"/>
      <c r="E633" s="191"/>
      <c r="F633" s="191"/>
      <c r="G633" s="191"/>
      <c r="H633" s="191"/>
      <c r="I633" s="191"/>
      <c r="J633" s="191"/>
      <c r="K633" s="191"/>
      <c r="L633" s="191"/>
      <c r="M633" s="191"/>
      <c r="N633" s="191"/>
      <c r="O633" s="191"/>
      <c r="P633" s="191"/>
      <c r="Q633" s="191"/>
      <c r="R633" s="191"/>
      <c r="S633" s="191"/>
      <c r="T633" s="191"/>
      <c r="U633" s="191"/>
      <c r="V633" s="191"/>
      <c r="W633" s="191"/>
      <c r="X633" s="191"/>
      <c r="Y633" s="191"/>
      <c r="Z633" s="191"/>
      <c r="AA633" s="191"/>
      <c r="AB633" s="191"/>
      <c r="AC633" s="191"/>
      <c r="AD633" s="191"/>
      <c r="AE633" s="191"/>
      <c r="AF633" s="191"/>
      <c r="AG633" s="191"/>
      <c r="AH633" s="191"/>
      <c r="AI633" s="191"/>
      <c r="AJ633" s="191"/>
      <c r="AK633" s="191"/>
      <c r="AL633" s="191"/>
      <c r="AM633" s="191"/>
      <c r="AN633" s="191"/>
      <c r="AO633" s="191"/>
      <c r="AP633" s="191"/>
      <c r="AQ633" s="191"/>
      <c r="AR633" s="191"/>
      <c r="AS633" s="191"/>
      <c r="AT633" s="191"/>
      <c r="AU633" s="191"/>
      <c r="AV633" s="191"/>
      <c r="AW633" s="191"/>
      <c r="AX633" s="191"/>
      <c r="AY633" s="191"/>
      <c r="AZ633" s="191"/>
      <c r="BA633" s="191"/>
      <c r="BB633" s="191"/>
      <c r="BC633" s="191"/>
      <c r="BD633" s="191"/>
      <c r="BE633" s="191"/>
      <c r="BF633" s="191"/>
      <c r="BG633" s="191"/>
      <c r="BH633" s="191"/>
      <c r="BI633" s="191"/>
      <c r="BJ633" s="191"/>
      <c r="BK633" s="191"/>
      <c r="BL633" s="191"/>
    </row>
    <row r="634" spans="1:64" x14ac:dyDescent="0.2">
      <c r="A634" s="191"/>
      <c r="B634" s="191"/>
      <c r="C634" s="191"/>
      <c r="D634" s="191"/>
      <c r="E634" s="191"/>
      <c r="F634" s="191"/>
      <c r="G634" s="191"/>
      <c r="H634" s="191"/>
      <c r="I634" s="191"/>
      <c r="J634" s="191"/>
      <c r="K634" s="191"/>
      <c r="L634" s="191"/>
      <c r="M634" s="191"/>
      <c r="N634" s="191"/>
      <c r="O634" s="191"/>
      <c r="P634" s="191"/>
      <c r="Q634" s="191"/>
      <c r="R634" s="191"/>
      <c r="S634" s="191"/>
      <c r="T634" s="191"/>
      <c r="U634" s="191"/>
      <c r="V634" s="191"/>
      <c r="W634" s="191"/>
      <c r="X634" s="191"/>
      <c r="Y634" s="191"/>
      <c r="Z634" s="191"/>
      <c r="AA634" s="191"/>
      <c r="AB634" s="191"/>
      <c r="AC634" s="191"/>
      <c r="AD634" s="191"/>
      <c r="AE634" s="191"/>
      <c r="AF634" s="191"/>
      <c r="AG634" s="191"/>
      <c r="AH634" s="191"/>
      <c r="AI634" s="191"/>
      <c r="AJ634" s="191"/>
      <c r="AK634" s="191"/>
      <c r="AL634" s="191"/>
      <c r="AM634" s="191"/>
      <c r="AN634" s="191"/>
      <c r="AO634" s="191"/>
      <c r="AP634" s="191"/>
      <c r="AQ634" s="191"/>
      <c r="AR634" s="191"/>
      <c r="AS634" s="191"/>
      <c r="AT634" s="191"/>
      <c r="AU634" s="191"/>
      <c r="AV634" s="191"/>
      <c r="AW634" s="191"/>
      <c r="AX634" s="191"/>
      <c r="AY634" s="191"/>
      <c r="AZ634" s="191"/>
      <c r="BA634" s="191"/>
      <c r="BB634" s="191"/>
      <c r="BC634" s="191"/>
      <c r="BD634" s="191"/>
      <c r="BE634" s="191"/>
      <c r="BF634" s="191"/>
      <c r="BG634" s="191"/>
      <c r="BH634" s="191"/>
      <c r="BI634" s="191"/>
      <c r="BJ634" s="191"/>
      <c r="BK634" s="191"/>
      <c r="BL634" s="191"/>
    </row>
    <row r="635" spans="1:64" x14ac:dyDescent="0.2">
      <c r="A635" s="191"/>
      <c r="B635" s="191"/>
      <c r="C635" s="191"/>
      <c r="D635" s="191"/>
      <c r="E635" s="191"/>
      <c r="F635" s="191"/>
      <c r="G635" s="191"/>
      <c r="H635" s="191"/>
      <c r="I635" s="191"/>
      <c r="J635" s="191"/>
      <c r="K635" s="191"/>
      <c r="L635" s="191"/>
      <c r="M635" s="191"/>
      <c r="N635" s="191"/>
      <c r="O635" s="191"/>
      <c r="P635" s="191"/>
      <c r="Q635" s="191"/>
      <c r="R635" s="191"/>
      <c r="S635" s="191"/>
      <c r="T635" s="191"/>
      <c r="U635" s="191"/>
      <c r="V635" s="191"/>
      <c r="W635" s="191"/>
      <c r="X635" s="191"/>
      <c r="Y635" s="191"/>
      <c r="Z635" s="191"/>
      <c r="AA635" s="191"/>
      <c r="AB635" s="191"/>
      <c r="AC635" s="191"/>
      <c r="AD635" s="191"/>
      <c r="AE635" s="191"/>
      <c r="AF635" s="191"/>
      <c r="AG635" s="191"/>
      <c r="AH635" s="191"/>
      <c r="AI635" s="191"/>
      <c r="AJ635" s="191"/>
      <c r="AK635" s="191"/>
      <c r="AL635" s="191"/>
      <c r="AM635" s="191"/>
      <c r="AN635" s="191"/>
      <c r="AO635" s="191"/>
      <c r="AP635" s="191"/>
      <c r="AQ635" s="191"/>
      <c r="AR635" s="191"/>
      <c r="AS635" s="191"/>
      <c r="AT635" s="191"/>
      <c r="AU635" s="191"/>
      <c r="AV635" s="191"/>
      <c r="AW635" s="191"/>
      <c r="AX635" s="191"/>
      <c r="AY635" s="191"/>
      <c r="AZ635" s="191"/>
      <c r="BA635" s="191"/>
      <c r="BB635" s="191"/>
      <c r="BC635" s="191"/>
      <c r="BD635" s="191"/>
      <c r="BE635" s="191"/>
      <c r="BF635" s="191"/>
      <c r="BG635" s="191"/>
      <c r="BH635" s="191"/>
      <c r="BI635" s="191"/>
      <c r="BJ635" s="191"/>
      <c r="BK635" s="191"/>
      <c r="BL635" s="191"/>
    </row>
    <row r="636" spans="1:64" x14ac:dyDescent="0.2">
      <c r="A636" s="191"/>
      <c r="B636" s="191"/>
      <c r="C636" s="191"/>
      <c r="D636" s="191"/>
      <c r="E636" s="191"/>
      <c r="F636" s="191"/>
      <c r="G636" s="191"/>
      <c r="H636" s="191"/>
      <c r="I636" s="191"/>
      <c r="J636" s="191"/>
      <c r="K636" s="191"/>
      <c r="L636" s="191"/>
      <c r="M636" s="191"/>
      <c r="N636" s="191"/>
      <c r="O636" s="191"/>
      <c r="P636" s="191"/>
      <c r="Q636" s="191"/>
      <c r="R636" s="191"/>
      <c r="S636" s="191"/>
      <c r="T636" s="191"/>
      <c r="U636" s="191"/>
      <c r="V636" s="191"/>
      <c r="W636" s="191"/>
      <c r="X636" s="191"/>
      <c r="Y636" s="191"/>
      <c r="Z636" s="191"/>
      <c r="AA636" s="191"/>
      <c r="AB636" s="191"/>
      <c r="AC636" s="191"/>
      <c r="AD636" s="191"/>
      <c r="AE636" s="191"/>
      <c r="AF636" s="191"/>
      <c r="AG636" s="191"/>
      <c r="AH636" s="191"/>
      <c r="AI636" s="191"/>
      <c r="AJ636" s="191"/>
      <c r="AK636" s="191"/>
      <c r="AL636" s="191"/>
      <c r="AM636" s="191"/>
      <c r="AN636" s="191"/>
      <c r="AO636" s="191"/>
      <c r="AP636" s="191"/>
      <c r="AQ636" s="191"/>
      <c r="AR636" s="191"/>
      <c r="AS636" s="191"/>
      <c r="AT636" s="191"/>
      <c r="AU636" s="191"/>
      <c r="AV636" s="191"/>
      <c r="AW636" s="191"/>
      <c r="AX636" s="191"/>
      <c r="AY636" s="191"/>
      <c r="AZ636" s="191"/>
      <c r="BA636" s="191"/>
      <c r="BB636" s="191"/>
      <c r="BC636" s="191"/>
      <c r="BD636" s="191"/>
      <c r="BE636" s="191"/>
      <c r="BF636" s="191"/>
      <c r="BG636" s="191"/>
      <c r="BH636" s="191"/>
      <c r="BI636" s="191"/>
      <c r="BJ636" s="191"/>
      <c r="BK636" s="191"/>
      <c r="BL636" s="191"/>
    </row>
    <row r="637" spans="1:64" x14ac:dyDescent="0.2">
      <c r="A637" s="191"/>
      <c r="B637" s="191"/>
      <c r="C637" s="191"/>
      <c r="D637" s="191"/>
      <c r="E637" s="191"/>
      <c r="F637" s="191"/>
      <c r="G637" s="191"/>
      <c r="H637" s="191"/>
      <c r="I637" s="191"/>
      <c r="J637" s="191"/>
      <c r="K637" s="191"/>
      <c r="L637" s="191"/>
      <c r="M637" s="191"/>
      <c r="N637" s="191"/>
      <c r="O637" s="191"/>
      <c r="P637" s="191"/>
      <c r="Q637" s="191"/>
      <c r="R637" s="191"/>
      <c r="S637" s="191"/>
      <c r="T637" s="191"/>
      <c r="U637" s="191"/>
      <c r="V637" s="191"/>
      <c r="W637" s="191"/>
      <c r="X637" s="191"/>
      <c r="Y637" s="191"/>
      <c r="Z637" s="191"/>
      <c r="AA637" s="191"/>
      <c r="AB637" s="191"/>
      <c r="AC637" s="191"/>
      <c r="AD637" s="191"/>
      <c r="AE637" s="191"/>
      <c r="AF637" s="191"/>
      <c r="AG637" s="191"/>
      <c r="AH637" s="191"/>
      <c r="AI637" s="191"/>
      <c r="AJ637" s="191"/>
      <c r="AK637" s="191"/>
      <c r="AL637" s="191"/>
      <c r="AM637" s="191"/>
      <c r="AN637" s="191"/>
      <c r="AO637" s="191"/>
      <c r="AP637" s="191"/>
      <c r="AQ637" s="191"/>
      <c r="AR637" s="191"/>
      <c r="AS637" s="191"/>
      <c r="AT637" s="191"/>
      <c r="AU637" s="191"/>
      <c r="AV637" s="191"/>
      <c r="AW637" s="191"/>
      <c r="AX637" s="191"/>
      <c r="AY637" s="191"/>
      <c r="AZ637" s="191"/>
      <c r="BA637" s="191"/>
      <c r="BB637" s="191"/>
      <c r="BC637" s="191"/>
      <c r="BD637" s="191"/>
      <c r="BE637" s="191"/>
      <c r="BF637" s="191"/>
      <c r="BG637" s="191"/>
      <c r="BH637" s="191"/>
      <c r="BI637" s="191"/>
      <c r="BJ637" s="191"/>
      <c r="BK637" s="191"/>
      <c r="BL637" s="191"/>
    </row>
    <row r="638" spans="1:64" x14ac:dyDescent="0.2">
      <c r="A638" s="191"/>
      <c r="B638" s="191"/>
      <c r="C638" s="191"/>
      <c r="D638" s="191"/>
      <c r="E638" s="191"/>
      <c r="F638" s="191"/>
      <c r="G638" s="191"/>
      <c r="H638" s="191"/>
      <c r="I638" s="191"/>
      <c r="J638" s="191"/>
      <c r="K638" s="191"/>
      <c r="L638" s="191"/>
      <c r="M638" s="191"/>
      <c r="N638" s="191"/>
      <c r="O638" s="191"/>
      <c r="P638" s="191"/>
      <c r="Q638" s="191"/>
      <c r="R638" s="191"/>
      <c r="S638" s="191"/>
      <c r="T638" s="191"/>
      <c r="U638" s="191"/>
      <c r="V638" s="191"/>
      <c r="W638" s="191"/>
      <c r="X638" s="191"/>
      <c r="Y638" s="191"/>
      <c r="Z638" s="191"/>
      <c r="AA638" s="191"/>
      <c r="AB638" s="191"/>
      <c r="AC638" s="191"/>
      <c r="AD638" s="191"/>
      <c r="AE638" s="191"/>
      <c r="AF638" s="191"/>
      <c r="AG638" s="191"/>
      <c r="AH638" s="191"/>
      <c r="AI638" s="191"/>
      <c r="AJ638" s="191"/>
      <c r="AK638" s="191"/>
      <c r="AL638" s="191"/>
      <c r="AM638" s="191"/>
      <c r="AN638" s="191"/>
      <c r="AO638" s="191"/>
      <c r="AP638" s="191"/>
      <c r="AQ638" s="191"/>
      <c r="AR638" s="191"/>
      <c r="AS638" s="191"/>
      <c r="AT638" s="191"/>
      <c r="AU638" s="191"/>
      <c r="AV638" s="191"/>
      <c r="AW638" s="191"/>
      <c r="AX638" s="191"/>
      <c r="AY638" s="191"/>
      <c r="AZ638" s="191"/>
      <c r="BA638" s="191"/>
      <c r="BB638" s="191"/>
      <c r="BC638" s="191"/>
      <c r="BD638" s="191"/>
      <c r="BE638" s="191"/>
      <c r="BF638" s="191"/>
      <c r="BG638" s="191"/>
      <c r="BH638" s="191"/>
      <c r="BI638" s="191"/>
      <c r="BJ638" s="191"/>
      <c r="BK638" s="191"/>
      <c r="BL638" s="191"/>
    </row>
    <row r="639" spans="1:64" x14ac:dyDescent="0.2">
      <c r="A639" s="191"/>
      <c r="B639" s="191"/>
      <c r="C639" s="191"/>
      <c r="D639" s="191"/>
      <c r="E639" s="191"/>
      <c r="F639" s="191"/>
      <c r="G639" s="191"/>
      <c r="H639" s="191"/>
      <c r="I639" s="191"/>
      <c r="J639" s="191"/>
      <c r="K639" s="191"/>
      <c r="L639" s="191"/>
      <c r="M639" s="191"/>
      <c r="N639" s="191"/>
      <c r="O639" s="191"/>
      <c r="P639" s="191"/>
      <c r="Q639" s="191"/>
      <c r="R639" s="191"/>
      <c r="S639" s="191"/>
      <c r="T639" s="191"/>
      <c r="U639" s="191"/>
      <c r="V639" s="191"/>
      <c r="W639" s="191"/>
      <c r="X639" s="191"/>
      <c r="Y639" s="191"/>
      <c r="Z639" s="191"/>
      <c r="AA639" s="191"/>
      <c r="AB639" s="191"/>
      <c r="AC639" s="191"/>
      <c r="AD639" s="191"/>
      <c r="AE639" s="191"/>
      <c r="AF639" s="191"/>
      <c r="AG639" s="191"/>
      <c r="AH639" s="191"/>
      <c r="AI639" s="191"/>
      <c r="AJ639" s="191"/>
      <c r="AK639" s="191"/>
      <c r="AL639" s="191"/>
      <c r="AM639" s="191"/>
      <c r="AN639" s="191"/>
      <c r="AO639" s="191"/>
      <c r="AP639" s="191"/>
      <c r="AQ639" s="191"/>
      <c r="AR639" s="191"/>
      <c r="AS639" s="191"/>
      <c r="AT639" s="191"/>
      <c r="AU639" s="191"/>
      <c r="AV639" s="191"/>
      <c r="AW639" s="191"/>
      <c r="AX639" s="191"/>
      <c r="AY639" s="191"/>
      <c r="AZ639" s="191"/>
      <c r="BA639" s="191"/>
      <c r="BB639" s="191"/>
      <c r="BC639" s="191"/>
      <c r="BD639" s="191"/>
      <c r="BE639" s="191"/>
      <c r="BF639" s="191"/>
      <c r="BG639" s="191"/>
      <c r="BH639" s="191"/>
      <c r="BI639" s="191"/>
      <c r="BJ639" s="191"/>
      <c r="BK639" s="191"/>
      <c r="BL639" s="191"/>
    </row>
    <row r="640" spans="1:64" x14ac:dyDescent="0.2">
      <c r="A640" s="191"/>
      <c r="B640" s="191"/>
      <c r="C640" s="191"/>
      <c r="D640" s="191"/>
      <c r="E640" s="191"/>
      <c r="F640" s="191"/>
      <c r="G640" s="191"/>
      <c r="H640" s="191"/>
      <c r="I640" s="191"/>
      <c r="J640" s="191"/>
      <c r="K640" s="191"/>
      <c r="L640" s="191"/>
      <c r="M640" s="191"/>
      <c r="N640" s="191"/>
      <c r="O640" s="191"/>
      <c r="P640" s="191"/>
      <c r="Q640" s="191"/>
      <c r="R640" s="191"/>
      <c r="S640" s="191"/>
      <c r="T640" s="191"/>
      <c r="U640" s="191"/>
      <c r="V640" s="191"/>
      <c r="W640" s="191"/>
      <c r="X640" s="191"/>
      <c r="Y640" s="191"/>
      <c r="Z640" s="191"/>
      <c r="AA640" s="191"/>
      <c r="AB640" s="191"/>
      <c r="AC640" s="191"/>
      <c r="AD640" s="191"/>
      <c r="AE640" s="191"/>
      <c r="AF640" s="191"/>
      <c r="AG640" s="191"/>
      <c r="AH640" s="191"/>
      <c r="AI640" s="191"/>
      <c r="AJ640" s="191"/>
      <c r="AK640" s="191"/>
      <c r="AL640" s="191"/>
      <c r="AM640" s="191"/>
      <c r="AN640" s="191"/>
      <c r="AO640" s="191"/>
      <c r="AP640" s="191"/>
      <c r="AQ640" s="191"/>
      <c r="AR640" s="191"/>
      <c r="AS640" s="191"/>
      <c r="AT640" s="191"/>
      <c r="AU640" s="191"/>
      <c r="AV640" s="191"/>
      <c r="AW640" s="191"/>
      <c r="AX640" s="191"/>
      <c r="AY640" s="191"/>
      <c r="AZ640" s="191"/>
      <c r="BA640" s="191"/>
      <c r="BB640" s="191"/>
      <c r="BC640" s="191"/>
      <c r="BD640" s="191"/>
      <c r="BE640" s="191"/>
      <c r="BF640" s="191"/>
      <c r="BG640" s="191"/>
      <c r="BH640" s="191"/>
      <c r="BI640" s="191"/>
      <c r="BJ640" s="191"/>
      <c r="BK640" s="191"/>
      <c r="BL640" s="191"/>
    </row>
    <row r="641" spans="1:64" x14ac:dyDescent="0.2">
      <c r="A641" s="191"/>
      <c r="B641" s="191"/>
      <c r="C641" s="191"/>
      <c r="D641" s="191"/>
      <c r="E641" s="191"/>
      <c r="F641" s="191"/>
      <c r="G641" s="191"/>
      <c r="H641" s="191"/>
      <c r="I641" s="191"/>
      <c r="J641" s="191"/>
      <c r="K641" s="191"/>
      <c r="L641" s="191"/>
      <c r="M641" s="191"/>
      <c r="N641" s="191"/>
      <c r="O641" s="191"/>
      <c r="P641" s="191"/>
      <c r="Q641" s="191"/>
      <c r="R641" s="191"/>
      <c r="S641" s="191"/>
      <c r="T641" s="191"/>
      <c r="U641" s="191"/>
      <c r="V641" s="191"/>
      <c r="W641" s="191"/>
      <c r="X641" s="191"/>
      <c r="Y641" s="191"/>
      <c r="Z641" s="191"/>
      <c r="AA641" s="191"/>
      <c r="AB641" s="191"/>
      <c r="AC641" s="191"/>
      <c r="AD641" s="191"/>
      <c r="AE641" s="191"/>
      <c r="AF641" s="191"/>
      <c r="AG641" s="191"/>
      <c r="AH641" s="191"/>
      <c r="AI641" s="191"/>
      <c r="AJ641" s="191"/>
      <c r="AK641" s="191"/>
      <c r="AL641" s="191"/>
      <c r="AM641" s="191"/>
      <c r="AN641" s="191"/>
      <c r="AO641" s="191"/>
      <c r="AP641" s="191"/>
      <c r="AQ641" s="191"/>
      <c r="AR641" s="191"/>
      <c r="AS641" s="191"/>
      <c r="AT641" s="191"/>
      <c r="AU641" s="191"/>
      <c r="AV641" s="191"/>
      <c r="AW641" s="191"/>
      <c r="AX641" s="191"/>
      <c r="AY641" s="191"/>
      <c r="AZ641" s="191"/>
      <c r="BA641" s="191"/>
      <c r="BB641" s="191"/>
      <c r="BC641" s="191"/>
      <c r="BD641" s="191"/>
      <c r="BE641" s="191"/>
      <c r="BF641" s="191"/>
      <c r="BG641" s="191"/>
      <c r="BH641" s="191"/>
      <c r="BI641" s="191"/>
      <c r="BJ641" s="191"/>
      <c r="BK641" s="191"/>
      <c r="BL641" s="191"/>
    </row>
    <row r="642" spans="1:64" x14ac:dyDescent="0.2">
      <c r="A642" s="191"/>
      <c r="B642" s="191"/>
      <c r="C642" s="191"/>
      <c r="D642" s="191"/>
      <c r="E642" s="191"/>
      <c r="F642" s="191"/>
      <c r="G642" s="191"/>
      <c r="H642" s="191"/>
      <c r="I642" s="191"/>
      <c r="J642" s="191"/>
      <c r="K642" s="191"/>
      <c r="L642" s="191"/>
      <c r="M642" s="191"/>
      <c r="N642" s="191"/>
      <c r="O642" s="191"/>
      <c r="P642" s="191"/>
      <c r="Q642" s="191"/>
      <c r="R642" s="191"/>
      <c r="S642" s="191"/>
      <c r="T642" s="191"/>
      <c r="U642" s="191"/>
      <c r="V642" s="191"/>
      <c r="W642" s="191"/>
      <c r="X642" s="191"/>
      <c r="Y642" s="191"/>
      <c r="Z642" s="191"/>
      <c r="AA642" s="191"/>
      <c r="AB642" s="191"/>
      <c r="AC642" s="191"/>
      <c r="AD642" s="191"/>
      <c r="AE642" s="191"/>
      <c r="AF642" s="191"/>
      <c r="AG642" s="191"/>
      <c r="AH642" s="191"/>
      <c r="AI642" s="191"/>
      <c r="AJ642" s="191"/>
      <c r="AK642" s="191"/>
      <c r="AL642" s="191"/>
      <c r="AM642" s="191"/>
      <c r="AN642" s="191"/>
      <c r="AO642" s="191"/>
      <c r="AP642" s="191"/>
      <c r="AQ642" s="191"/>
      <c r="AR642" s="191"/>
      <c r="AS642" s="191"/>
      <c r="AT642" s="191"/>
      <c r="AU642" s="191"/>
      <c r="AV642" s="191"/>
      <c r="AW642" s="191"/>
      <c r="AX642" s="191"/>
      <c r="AY642" s="191"/>
      <c r="AZ642" s="191"/>
      <c r="BA642" s="191"/>
      <c r="BB642" s="191"/>
      <c r="BC642" s="191"/>
      <c r="BD642" s="191"/>
      <c r="BE642" s="191"/>
      <c r="BF642" s="191"/>
      <c r="BG642" s="191"/>
      <c r="BH642" s="191"/>
      <c r="BI642" s="191"/>
      <c r="BJ642" s="191"/>
      <c r="BK642" s="191"/>
      <c r="BL642" s="191"/>
    </row>
    <row r="643" spans="1:64" x14ac:dyDescent="0.2">
      <c r="A643" s="191"/>
      <c r="B643" s="191"/>
      <c r="C643" s="191"/>
      <c r="D643" s="191"/>
      <c r="E643" s="191"/>
      <c r="F643" s="191"/>
      <c r="G643" s="191"/>
      <c r="H643" s="191"/>
      <c r="I643" s="191"/>
      <c r="J643" s="191"/>
      <c r="K643" s="191"/>
      <c r="L643" s="191"/>
      <c r="M643" s="191"/>
      <c r="N643" s="191"/>
      <c r="O643" s="191"/>
      <c r="P643" s="191"/>
      <c r="Q643" s="191"/>
      <c r="R643" s="191"/>
      <c r="S643" s="191"/>
      <c r="T643" s="191"/>
      <c r="U643" s="191"/>
      <c r="V643" s="191"/>
      <c r="W643" s="191"/>
      <c r="X643" s="191"/>
      <c r="Y643" s="191"/>
      <c r="Z643" s="191"/>
      <c r="AA643" s="191"/>
      <c r="AB643" s="191"/>
      <c r="AC643" s="191"/>
      <c r="AD643" s="191"/>
      <c r="AE643" s="191"/>
      <c r="AF643" s="191"/>
      <c r="AG643" s="191"/>
      <c r="AH643" s="191"/>
      <c r="AI643" s="191"/>
      <c r="AJ643" s="191"/>
      <c r="AK643" s="191"/>
      <c r="AL643" s="191"/>
      <c r="AM643" s="191"/>
      <c r="AN643" s="191"/>
      <c r="AO643" s="191"/>
      <c r="AP643" s="191"/>
      <c r="AQ643" s="191"/>
      <c r="AR643" s="191"/>
      <c r="AS643" s="191"/>
      <c r="AT643" s="191"/>
      <c r="AU643" s="191"/>
      <c r="AV643" s="191"/>
      <c r="AW643" s="191"/>
      <c r="AX643" s="191"/>
      <c r="AY643" s="191"/>
      <c r="AZ643" s="191"/>
      <c r="BA643" s="191"/>
      <c r="BB643" s="191"/>
      <c r="BC643" s="191"/>
      <c r="BD643" s="191"/>
      <c r="BE643" s="191"/>
      <c r="BF643" s="191"/>
      <c r="BG643" s="191"/>
      <c r="BH643" s="191"/>
      <c r="BI643" s="191"/>
      <c r="BJ643" s="191"/>
      <c r="BK643" s="191"/>
      <c r="BL643" s="191"/>
    </row>
    <row r="644" spans="1:64" x14ac:dyDescent="0.2">
      <c r="A644" s="191"/>
      <c r="B644" s="191"/>
      <c r="C644" s="191"/>
      <c r="D644" s="191"/>
      <c r="E644" s="191"/>
      <c r="F644" s="191"/>
      <c r="G644" s="191"/>
      <c r="H644" s="191"/>
      <c r="I644" s="191"/>
      <c r="J644" s="191"/>
      <c r="K644" s="191"/>
      <c r="L644" s="191"/>
      <c r="M644" s="191"/>
      <c r="N644" s="191"/>
      <c r="O644" s="191"/>
      <c r="P644" s="191"/>
      <c r="Q644" s="191"/>
      <c r="R644" s="191"/>
      <c r="S644" s="191"/>
      <c r="T644" s="191"/>
      <c r="U644" s="191"/>
      <c r="V644" s="191"/>
      <c r="W644" s="191"/>
      <c r="X644" s="191"/>
      <c r="Y644" s="191"/>
      <c r="Z644" s="191"/>
      <c r="AA644" s="191"/>
      <c r="AB644" s="191"/>
      <c r="AC644" s="191"/>
      <c r="AD644" s="191"/>
      <c r="AE644" s="191"/>
      <c r="AF644" s="191"/>
      <c r="AG644" s="191"/>
      <c r="AH644" s="191"/>
      <c r="AI644" s="191"/>
      <c r="AJ644" s="191"/>
      <c r="AK644" s="191"/>
      <c r="AL644" s="191"/>
      <c r="AM644" s="191"/>
      <c r="AN644" s="191"/>
      <c r="AO644" s="191"/>
      <c r="AP644" s="191"/>
      <c r="AQ644" s="191"/>
      <c r="AR644" s="191"/>
      <c r="AS644" s="191"/>
      <c r="AT644" s="191"/>
      <c r="AU644" s="191"/>
      <c r="AV644" s="191"/>
      <c r="AW644" s="191"/>
      <c r="AX644" s="191"/>
      <c r="AY644" s="191"/>
      <c r="AZ644" s="191"/>
      <c r="BA644" s="191"/>
      <c r="BB644" s="191"/>
      <c r="BC644" s="191"/>
      <c r="BD644" s="191"/>
      <c r="BE644" s="191"/>
      <c r="BF644" s="191"/>
      <c r="BG644" s="191"/>
      <c r="BH644" s="191"/>
      <c r="BI644" s="191"/>
      <c r="BJ644" s="191"/>
      <c r="BK644" s="191"/>
      <c r="BL644" s="191"/>
    </row>
    <row r="645" spans="1:64" x14ac:dyDescent="0.2">
      <c r="A645" s="191"/>
      <c r="B645" s="191"/>
      <c r="C645" s="191"/>
      <c r="D645" s="191"/>
      <c r="E645" s="191"/>
      <c r="F645" s="191"/>
      <c r="G645" s="191"/>
      <c r="H645" s="191"/>
      <c r="I645" s="191"/>
      <c r="J645" s="191"/>
      <c r="K645" s="191"/>
      <c r="L645" s="191"/>
      <c r="M645" s="191"/>
      <c r="N645" s="191"/>
      <c r="O645" s="191"/>
      <c r="P645" s="191"/>
      <c r="Q645" s="191"/>
      <c r="R645" s="191"/>
      <c r="S645" s="191"/>
      <c r="T645" s="191"/>
      <c r="U645" s="191"/>
      <c r="V645" s="191"/>
      <c r="W645" s="191"/>
      <c r="X645" s="191"/>
      <c r="Y645" s="191"/>
      <c r="Z645" s="191"/>
      <c r="AA645" s="191"/>
      <c r="AB645" s="191"/>
      <c r="AC645" s="191"/>
      <c r="AD645" s="191"/>
      <c r="AE645" s="191"/>
      <c r="AF645" s="191"/>
      <c r="AG645" s="191"/>
      <c r="AH645" s="191"/>
      <c r="AI645" s="191"/>
      <c r="AJ645" s="191"/>
      <c r="AK645" s="191"/>
      <c r="AL645" s="191"/>
      <c r="AM645" s="191"/>
      <c r="AN645" s="191"/>
      <c r="AO645" s="191"/>
      <c r="AP645" s="191"/>
      <c r="AQ645" s="191"/>
      <c r="AR645" s="191"/>
      <c r="AS645" s="191"/>
      <c r="AT645" s="191"/>
      <c r="AU645" s="191"/>
      <c r="AV645" s="191"/>
      <c r="AW645" s="191"/>
      <c r="AX645" s="191"/>
      <c r="AY645" s="191"/>
      <c r="AZ645" s="191"/>
      <c r="BA645" s="191"/>
      <c r="BB645" s="191"/>
      <c r="BC645" s="191"/>
      <c r="BD645" s="191"/>
      <c r="BE645" s="191"/>
      <c r="BF645" s="191"/>
      <c r="BG645" s="191"/>
      <c r="BH645" s="191"/>
      <c r="BI645" s="191"/>
      <c r="BJ645" s="191"/>
      <c r="BK645" s="191"/>
      <c r="BL645" s="191"/>
    </row>
    <row r="646" spans="1:64" x14ac:dyDescent="0.2">
      <c r="A646" s="191"/>
      <c r="B646" s="191"/>
      <c r="C646" s="191"/>
      <c r="D646" s="191"/>
      <c r="E646" s="191"/>
      <c r="F646" s="191"/>
      <c r="G646" s="191"/>
      <c r="H646" s="191"/>
      <c r="I646" s="191"/>
      <c r="J646" s="191"/>
      <c r="K646" s="191"/>
      <c r="L646" s="191"/>
      <c r="M646" s="191"/>
      <c r="N646" s="191"/>
      <c r="O646" s="191"/>
      <c r="P646" s="191"/>
      <c r="Q646" s="191"/>
      <c r="R646" s="191"/>
      <c r="S646" s="191"/>
      <c r="T646" s="191"/>
      <c r="U646" s="191"/>
      <c r="V646" s="191"/>
      <c r="W646" s="191"/>
      <c r="X646" s="191"/>
      <c r="Y646" s="191"/>
      <c r="Z646" s="191"/>
      <c r="AA646" s="191"/>
      <c r="AB646" s="191"/>
      <c r="AC646" s="191"/>
      <c r="AD646" s="191"/>
      <c r="AE646" s="191"/>
      <c r="AF646" s="191"/>
      <c r="AG646" s="191"/>
      <c r="AH646" s="191"/>
      <c r="AI646" s="191"/>
      <c r="AJ646" s="191"/>
      <c r="AK646" s="191"/>
      <c r="AL646" s="191"/>
      <c r="AM646" s="191"/>
      <c r="AN646" s="191"/>
      <c r="AO646" s="191"/>
      <c r="AP646" s="191"/>
      <c r="AQ646" s="191"/>
      <c r="AR646" s="191"/>
      <c r="AS646" s="191"/>
      <c r="AT646" s="191"/>
      <c r="AU646" s="191"/>
      <c r="AV646" s="191"/>
      <c r="AW646" s="191"/>
      <c r="AX646" s="191"/>
      <c r="AY646" s="191"/>
      <c r="AZ646" s="191"/>
      <c r="BA646" s="191"/>
      <c r="BB646" s="191"/>
      <c r="BC646" s="191"/>
      <c r="BD646" s="191"/>
      <c r="BE646" s="191"/>
      <c r="BF646" s="191"/>
      <c r="BG646" s="191"/>
      <c r="BH646" s="191"/>
      <c r="BI646" s="191"/>
      <c r="BJ646" s="191"/>
      <c r="BK646" s="191"/>
      <c r="BL646" s="191"/>
    </row>
    <row r="647" spans="1:64" x14ac:dyDescent="0.2">
      <c r="A647" s="191"/>
      <c r="B647" s="191"/>
      <c r="C647" s="191"/>
      <c r="D647" s="191"/>
      <c r="E647" s="191"/>
      <c r="F647" s="191"/>
      <c r="G647" s="191"/>
      <c r="H647" s="191"/>
      <c r="I647" s="191"/>
      <c r="J647" s="191"/>
      <c r="K647" s="191"/>
      <c r="L647" s="191"/>
      <c r="M647" s="191"/>
      <c r="N647" s="191"/>
      <c r="O647" s="191"/>
      <c r="P647" s="191"/>
      <c r="Q647" s="191"/>
      <c r="R647" s="191"/>
      <c r="S647" s="191"/>
      <c r="T647" s="191"/>
      <c r="U647" s="191"/>
      <c r="V647" s="191"/>
      <c r="W647" s="191"/>
      <c r="X647" s="191"/>
      <c r="Y647" s="191"/>
      <c r="Z647" s="191"/>
      <c r="AA647" s="191"/>
      <c r="AB647" s="191"/>
      <c r="AC647" s="191"/>
      <c r="AD647" s="191"/>
      <c r="AE647" s="191"/>
      <c r="AF647" s="191"/>
      <c r="AG647" s="191"/>
      <c r="AH647" s="191"/>
      <c r="AI647" s="191"/>
      <c r="AJ647" s="191"/>
      <c r="AK647" s="191"/>
      <c r="AL647" s="191"/>
      <c r="AM647" s="191"/>
      <c r="AN647" s="191"/>
      <c r="AO647" s="191"/>
      <c r="AP647" s="191"/>
      <c r="AQ647" s="191"/>
      <c r="AR647" s="191"/>
      <c r="AS647" s="191"/>
      <c r="AT647" s="191"/>
      <c r="AU647" s="191"/>
      <c r="AV647" s="191"/>
      <c r="AW647" s="191"/>
      <c r="AX647" s="191"/>
      <c r="AY647" s="191"/>
      <c r="AZ647" s="191"/>
      <c r="BA647" s="191"/>
      <c r="BB647" s="191"/>
      <c r="BC647" s="191"/>
      <c r="BD647" s="191"/>
      <c r="BE647" s="191"/>
      <c r="BF647" s="191"/>
      <c r="BG647" s="191"/>
      <c r="BH647" s="191"/>
      <c r="BI647" s="191"/>
      <c r="BJ647" s="191"/>
      <c r="BK647" s="191"/>
      <c r="BL647" s="191"/>
    </row>
    <row r="648" spans="1:64" x14ac:dyDescent="0.2">
      <c r="A648" s="191"/>
      <c r="B648" s="191"/>
      <c r="C648" s="191"/>
      <c r="D648" s="191"/>
      <c r="E648" s="191"/>
      <c r="F648" s="191"/>
      <c r="G648" s="191"/>
      <c r="H648" s="191"/>
      <c r="I648" s="191"/>
      <c r="J648" s="191"/>
      <c r="K648" s="191"/>
      <c r="L648" s="191"/>
      <c r="M648" s="191"/>
      <c r="N648" s="191"/>
      <c r="O648" s="191"/>
      <c r="P648" s="191"/>
      <c r="Q648" s="191"/>
      <c r="R648" s="191"/>
      <c r="S648" s="191"/>
      <c r="T648" s="191"/>
      <c r="U648" s="191"/>
      <c r="V648" s="191"/>
      <c r="W648" s="191"/>
      <c r="X648" s="191"/>
      <c r="Y648" s="191"/>
      <c r="Z648" s="191"/>
      <c r="AA648" s="191"/>
      <c r="AB648" s="191"/>
      <c r="AC648" s="191"/>
      <c r="AD648" s="191"/>
      <c r="AE648" s="191"/>
      <c r="AF648" s="191"/>
      <c r="AG648" s="191"/>
      <c r="AH648" s="191"/>
      <c r="AI648" s="191"/>
      <c r="AJ648" s="191"/>
      <c r="AK648" s="191"/>
      <c r="AL648" s="191"/>
      <c r="AM648" s="191"/>
      <c r="AN648" s="191"/>
      <c r="AO648" s="191"/>
      <c r="AP648" s="191"/>
      <c r="AQ648" s="191"/>
      <c r="AR648" s="191"/>
      <c r="AS648" s="191"/>
      <c r="AT648" s="191"/>
      <c r="AU648" s="191"/>
      <c r="AV648" s="191"/>
      <c r="AW648" s="191"/>
      <c r="AX648" s="191"/>
      <c r="AY648" s="191"/>
      <c r="AZ648" s="191"/>
      <c r="BA648" s="191"/>
      <c r="BB648" s="191"/>
      <c r="BC648" s="191"/>
      <c r="BD648" s="191"/>
      <c r="BE648" s="191"/>
      <c r="BF648" s="191"/>
      <c r="BG648" s="191"/>
      <c r="BH648" s="191"/>
      <c r="BI648" s="191"/>
      <c r="BJ648" s="191"/>
      <c r="BK648" s="191"/>
      <c r="BL648" s="191"/>
    </row>
    <row r="649" spans="1:64" x14ac:dyDescent="0.2">
      <c r="A649" s="191"/>
      <c r="B649" s="191"/>
      <c r="C649" s="191"/>
      <c r="D649" s="191"/>
      <c r="E649" s="191"/>
      <c r="F649" s="191"/>
      <c r="G649" s="191"/>
      <c r="H649" s="191"/>
      <c r="I649" s="191"/>
      <c r="J649" s="191"/>
      <c r="K649" s="191"/>
      <c r="L649" s="191"/>
      <c r="M649" s="191"/>
      <c r="N649" s="191"/>
      <c r="O649" s="191"/>
      <c r="P649" s="191"/>
      <c r="Q649" s="191"/>
      <c r="R649" s="191"/>
      <c r="S649" s="191"/>
      <c r="T649" s="191"/>
      <c r="U649" s="191"/>
      <c r="V649" s="191"/>
      <c r="W649" s="191"/>
      <c r="X649" s="191"/>
      <c r="Y649" s="191"/>
      <c r="Z649" s="191"/>
      <c r="AA649" s="191"/>
      <c r="AB649" s="191"/>
      <c r="AC649" s="191"/>
      <c r="AD649" s="191"/>
      <c r="AE649" s="191"/>
      <c r="AF649" s="191"/>
      <c r="AG649" s="191"/>
      <c r="AH649" s="191"/>
      <c r="AI649" s="191"/>
      <c r="AJ649" s="191"/>
      <c r="AK649" s="191"/>
      <c r="AL649" s="191"/>
      <c r="AM649" s="191"/>
      <c r="AN649" s="191"/>
      <c r="AO649" s="191"/>
      <c r="AP649" s="191"/>
      <c r="AQ649" s="191"/>
      <c r="AR649" s="191"/>
      <c r="AS649" s="191"/>
      <c r="AT649" s="191"/>
      <c r="AU649" s="191"/>
      <c r="AV649" s="191"/>
      <c r="AW649" s="191"/>
      <c r="AX649" s="191"/>
      <c r="AY649" s="191"/>
      <c r="AZ649" s="191"/>
      <c r="BA649" s="191"/>
      <c r="BB649" s="191"/>
      <c r="BC649" s="191"/>
      <c r="BD649" s="191"/>
      <c r="BE649" s="191"/>
      <c r="BF649" s="191"/>
      <c r="BG649" s="191"/>
      <c r="BH649" s="191"/>
      <c r="BI649" s="191"/>
      <c r="BJ649" s="191"/>
      <c r="BK649" s="191"/>
      <c r="BL649" s="191"/>
    </row>
    <row r="650" spans="1:64" x14ac:dyDescent="0.2">
      <c r="A650" s="191"/>
      <c r="B650" s="191"/>
      <c r="C650" s="191"/>
      <c r="D650" s="191"/>
      <c r="E650" s="191"/>
      <c r="F650" s="191"/>
      <c r="G650" s="191"/>
      <c r="H650" s="191"/>
      <c r="I650" s="191"/>
      <c r="J650" s="191"/>
      <c r="K650" s="191"/>
      <c r="L650" s="191"/>
      <c r="M650" s="191"/>
      <c r="N650" s="191"/>
      <c r="O650" s="191"/>
      <c r="P650" s="191"/>
      <c r="Q650" s="191"/>
      <c r="R650" s="191"/>
      <c r="S650" s="191"/>
      <c r="T650" s="191"/>
      <c r="U650" s="191"/>
      <c r="V650" s="191"/>
      <c r="W650" s="191"/>
      <c r="X650" s="191"/>
      <c r="Y650" s="191"/>
      <c r="Z650" s="191"/>
      <c r="AA650" s="191"/>
      <c r="AB650" s="191"/>
      <c r="AC650" s="191"/>
      <c r="AD650" s="191"/>
      <c r="AE650" s="191"/>
      <c r="AF650" s="191"/>
      <c r="AG650" s="191"/>
      <c r="AH650" s="191"/>
      <c r="AI650" s="191"/>
      <c r="AJ650" s="191"/>
      <c r="AK650" s="191"/>
      <c r="AL650" s="191"/>
      <c r="AM650" s="191"/>
      <c r="AN650" s="191"/>
      <c r="AO650" s="191"/>
      <c r="AP650" s="191"/>
      <c r="AQ650" s="191"/>
      <c r="AR650" s="191"/>
      <c r="AS650" s="191"/>
      <c r="AT650" s="191"/>
      <c r="AU650" s="191"/>
      <c r="AV650" s="191"/>
      <c r="AW650" s="191"/>
      <c r="AX650" s="191"/>
      <c r="AY650" s="191"/>
      <c r="AZ650" s="191"/>
      <c r="BA650" s="191"/>
      <c r="BB650" s="191"/>
      <c r="BC650" s="191"/>
      <c r="BD650" s="191"/>
      <c r="BE650" s="191"/>
      <c r="BF650" s="191"/>
      <c r="BG650" s="191"/>
      <c r="BH650" s="191"/>
      <c r="BI650" s="191"/>
      <c r="BJ650" s="191"/>
      <c r="BK650" s="191"/>
      <c r="BL650" s="191"/>
    </row>
    <row r="651" spans="1:64" x14ac:dyDescent="0.2">
      <c r="A651" s="191"/>
      <c r="B651" s="191"/>
      <c r="C651" s="191"/>
      <c r="D651" s="191"/>
      <c r="E651" s="191"/>
      <c r="F651" s="191"/>
      <c r="G651" s="191"/>
      <c r="H651" s="191"/>
      <c r="I651" s="191"/>
      <c r="J651" s="191"/>
      <c r="K651" s="191"/>
      <c r="L651" s="191"/>
      <c r="M651" s="191"/>
      <c r="N651" s="191"/>
      <c r="O651" s="191"/>
      <c r="P651" s="191"/>
      <c r="Q651" s="191"/>
      <c r="R651" s="191"/>
      <c r="S651" s="191"/>
      <c r="T651" s="191"/>
      <c r="U651" s="191"/>
      <c r="V651" s="191"/>
      <c r="W651" s="191"/>
      <c r="X651" s="191"/>
      <c r="Y651" s="191"/>
      <c r="Z651" s="191"/>
      <c r="AA651" s="191"/>
      <c r="AB651" s="191"/>
      <c r="AC651" s="191"/>
      <c r="AD651" s="191"/>
      <c r="AE651" s="191"/>
      <c r="AF651" s="191"/>
      <c r="AG651" s="191"/>
      <c r="AH651" s="191"/>
      <c r="AI651" s="191"/>
      <c r="AJ651" s="191"/>
      <c r="AK651" s="191"/>
      <c r="AL651" s="191"/>
      <c r="AM651" s="191"/>
      <c r="AN651" s="191"/>
      <c r="AO651" s="191"/>
      <c r="AP651" s="191"/>
      <c r="AQ651" s="191"/>
      <c r="AR651" s="191"/>
      <c r="AS651" s="191"/>
      <c r="AT651" s="191"/>
      <c r="AU651" s="191"/>
      <c r="AV651" s="191"/>
      <c r="AW651" s="191"/>
      <c r="AX651" s="191"/>
      <c r="AY651" s="191"/>
      <c r="AZ651" s="191"/>
      <c r="BA651" s="191"/>
      <c r="BB651" s="191"/>
      <c r="BC651" s="191"/>
      <c r="BD651" s="191"/>
      <c r="BE651" s="191"/>
      <c r="BF651" s="191"/>
      <c r="BG651" s="191"/>
      <c r="BH651" s="191"/>
      <c r="BI651" s="191"/>
      <c r="BJ651" s="191"/>
      <c r="BK651" s="191"/>
      <c r="BL651" s="191"/>
    </row>
    <row r="652" spans="1:64" x14ac:dyDescent="0.2">
      <c r="A652" s="191"/>
      <c r="B652" s="191"/>
      <c r="C652" s="191"/>
      <c r="D652" s="191"/>
      <c r="E652" s="191"/>
      <c r="F652" s="191"/>
      <c r="G652" s="191"/>
      <c r="H652" s="191"/>
      <c r="I652" s="191"/>
      <c r="J652" s="191"/>
      <c r="K652" s="191"/>
      <c r="L652" s="191"/>
      <c r="M652" s="191"/>
      <c r="N652" s="191"/>
      <c r="O652" s="191"/>
      <c r="P652" s="191"/>
      <c r="Q652" s="191"/>
      <c r="R652" s="191"/>
      <c r="S652" s="191"/>
      <c r="T652" s="191"/>
      <c r="U652" s="191"/>
      <c r="V652" s="191"/>
      <c r="W652" s="191"/>
      <c r="X652" s="191"/>
      <c r="Y652" s="191"/>
      <c r="Z652" s="191"/>
      <c r="AA652" s="191"/>
      <c r="AB652" s="191"/>
      <c r="AC652" s="191"/>
      <c r="AD652" s="191"/>
      <c r="AE652" s="191"/>
      <c r="AF652" s="191"/>
      <c r="AG652" s="191"/>
      <c r="AH652" s="191"/>
      <c r="AI652" s="191"/>
      <c r="AJ652" s="191"/>
      <c r="AK652" s="191"/>
      <c r="AL652" s="191"/>
      <c r="AM652" s="191"/>
      <c r="AN652" s="191"/>
      <c r="AO652" s="191"/>
      <c r="AP652" s="191"/>
      <c r="AQ652" s="191"/>
      <c r="AR652" s="191"/>
      <c r="AS652" s="191"/>
      <c r="AT652" s="191"/>
      <c r="AU652" s="191"/>
      <c r="AV652" s="191"/>
      <c r="AW652" s="191"/>
      <c r="AX652" s="191"/>
      <c r="AY652" s="191"/>
      <c r="AZ652" s="191"/>
      <c r="BA652" s="191"/>
      <c r="BB652" s="191"/>
      <c r="BC652" s="191"/>
      <c r="BD652" s="191"/>
      <c r="BE652" s="191"/>
      <c r="BF652" s="191"/>
      <c r="BG652" s="191"/>
      <c r="BH652" s="191"/>
      <c r="BI652" s="191"/>
      <c r="BJ652" s="191"/>
      <c r="BK652" s="191"/>
      <c r="BL652" s="191"/>
    </row>
    <row r="653" spans="1:64" x14ac:dyDescent="0.2">
      <c r="A653" s="191"/>
      <c r="B653" s="191"/>
      <c r="C653" s="191"/>
      <c r="D653" s="191"/>
      <c r="E653" s="191"/>
      <c r="F653" s="191"/>
      <c r="G653" s="191"/>
      <c r="H653" s="191"/>
      <c r="I653" s="191"/>
      <c r="J653" s="191"/>
      <c r="K653" s="191"/>
      <c r="L653" s="191"/>
      <c r="M653" s="191"/>
      <c r="N653" s="191"/>
      <c r="O653" s="191"/>
      <c r="P653" s="191"/>
      <c r="Q653" s="191"/>
      <c r="R653" s="191"/>
      <c r="S653" s="191"/>
      <c r="T653" s="191"/>
      <c r="U653" s="191"/>
      <c r="V653" s="191"/>
      <c r="W653" s="191"/>
      <c r="X653" s="191"/>
      <c r="Y653" s="191"/>
      <c r="Z653" s="191"/>
      <c r="AA653" s="191"/>
      <c r="AB653" s="191"/>
      <c r="AC653" s="191"/>
      <c r="AD653" s="191"/>
      <c r="AE653" s="191"/>
      <c r="AF653" s="191"/>
      <c r="AG653" s="191"/>
      <c r="AH653" s="191"/>
      <c r="AI653" s="191"/>
      <c r="AJ653" s="191"/>
      <c r="AK653" s="191"/>
      <c r="AL653" s="191"/>
      <c r="AM653" s="191"/>
      <c r="AN653" s="191"/>
      <c r="AO653" s="191"/>
      <c r="AP653" s="191"/>
      <c r="AQ653" s="191"/>
      <c r="AR653" s="191"/>
      <c r="AS653" s="191"/>
      <c r="AT653" s="191"/>
      <c r="AU653" s="191"/>
      <c r="AV653" s="191"/>
      <c r="AW653" s="191"/>
      <c r="AX653" s="191"/>
      <c r="AY653" s="191"/>
      <c r="AZ653" s="191"/>
      <c r="BA653" s="191"/>
      <c r="BB653" s="191"/>
      <c r="BC653" s="191"/>
      <c r="BD653" s="191"/>
      <c r="BE653" s="191"/>
      <c r="BF653" s="191"/>
      <c r="BG653" s="191"/>
      <c r="BH653" s="191"/>
      <c r="BI653" s="191"/>
      <c r="BJ653" s="191"/>
      <c r="BK653" s="191"/>
      <c r="BL653" s="191"/>
    </row>
    <row r="654" spans="1:64" x14ac:dyDescent="0.2">
      <c r="A654" s="191"/>
      <c r="B654" s="191"/>
      <c r="C654" s="191"/>
      <c r="D654" s="191"/>
      <c r="E654" s="191"/>
      <c r="F654" s="191"/>
      <c r="G654" s="191"/>
      <c r="H654" s="191"/>
      <c r="I654" s="191"/>
      <c r="J654" s="191"/>
      <c r="K654" s="191"/>
      <c r="L654" s="191"/>
      <c r="M654" s="191"/>
      <c r="N654" s="191"/>
      <c r="O654" s="191"/>
      <c r="P654" s="191"/>
      <c r="Q654" s="191"/>
      <c r="R654" s="191"/>
      <c r="S654" s="191"/>
      <c r="T654" s="191"/>
      <c r="U654" s="191"/>
      <c r="V654" s="191"/>
      <c r="W654" s="191"/>
      <c r="X654" s="191"/>
      <c r="Y654" s="191"/>
      <c r="Z654" s="191"/>
      <c r="AA654" s="191"/>
      <c r="AB654" s="191"/>
      <c r="AC654" s="191"/>
      <c r="AD654" s="191"/>
      <c r="AE654" s="191"/>
      <c r="AF654" s="191"/>
      <c r="AG654" s="191"/>
      <c r="AH654" s="191"/>
      <c r="AI654" s="191"/>
      <c r="AJ654" s="191"/>
      <c r="AK654" s="191"/>
      <c r="AL654" s="191"/>
      <c r="AM654" s="191"/>
      <c r="AN654" s="191"/>
      <c r="AO654" s="191"/>
      <c r="AP654" s="191"/>
      <c r="AQ654" s="191"/>
      <c r="AR654" s="191"/>
      <c r="AS654" s="191"/>
      <c r="AT654" s="191"/>
      <c r="AU654" s="191"/>
      <c r="AV654" s="191"/>
      <c r="AW654" s="191"/>
      <c r="AX654" s="191"/>
      <c r="AY654" s="191"/>
      <c r="AZ654" s="191"/>
      <c r="BA654" s="191"/>
      <c r="BB654" s="191"/>
      <c r="BC654" s="191"/>
      <c r="BD654" s="191"/>
      <c r="BE654" s="191"/>
      <c r="BF654" s="191"/>
      <c r="BG654" s="191"/>
      <c r="BH654" s="191"/>
      <c r="BI654" s="191"/>
      <c r="BJ654" s="191"/>
      <c r="BK654" s="191"/>
      <c r="BL654" s="191"/>
    </row>
    <row r="655" spans="1:64" x14ac:dyDescent="0.2">
      <c r="A655" s="191"/>
      <c r="B655" s="191"/>
      <c r="C655" s="191"/>
      <c r="D655" s="191"/>
      <c r="E655" s="191"/>
      <c r="F655" s="191"/>
      <c r="G655" s="191"/>
      <c r="H655" s="191"/>
      <c r="I655" s="191"/>
      <c r="J655" s="191"/>
      <c r="K655" s="191"/>
      <c r="L655" s="191"/>
      <c r="M655" s="191"/>
      <c r="N655" s="191"/>
      <c r="O655" s="191"/>
      <c r="P655" s="191"/>
      <c r="Q655" s="191"/>
      <c r="R655" s="191"/>
      <c r="S655" s="191"/>
      <c r="T655" s="191"/>
      <c r="U655" s="191"/>
      <c r="V655" s="191"/>
      <c r="W655" s="191"/>
      <c r="X655" s="191"/>
      <c r="Y655" s="191"/>
      <c r="Z655" s="191"/>
      <c r="AA655" s="191"/>
      <c r="AB655" s="191"/>
      <c r="AC655" s="191"/>
      <c r="AD655" s="191"/>
      <c r="AE655" s="191"/>
      <c r="AF655" s="191"/>
      <c r="AG655" s="191"/>
      <c r="AH655" s="191"/>
      <c r="AI655" s="191"/>
      <c r="AJ655" s="191"/>
      <c r="AK655" s="191"/>
      <c r="AL655" s="191"/>
      <c r="AM655" s="191"/>
      <c r="AN655" s="191"/>
      <c r="AO655" s="191"/>
      <c r="AP655" s="191"/>
      <c r="AQ655" s="191"/>
      <c r="AR655" s="191"/>
      <c r="AS655" s="191"/>
      <c r="AT655" s="191"/>
      <c r="AU655" s="191"/>
      <c r="AV655" s="191"/>
      <c r="AW655" s="191"/>
      <c r="AX655" s="191"/>
      <c r="AY655" s="191"/>
      <c r="AZ655" s="191"/>
      <c r="BA655" s="191"/>
      <c r="BB655" s="191"/>
      <c r="BC655" s="191"/>
      <c r="BD655" s="191"/>
      <c r="BE655" s="191"/>
      <c r="BF655" s="191"/>
      <c r="BG655" s="191"/>
      <c r="BH655" s="191"/>
      <c r="BI655" s="191"/>
      <c r="BJ655" s="191"/>
      <c r="BK655" s="191"/>
      <c r="BL655" s="191"/>
    </row>
    <row r="656" spans="1:64" x14ac:dyDescent="0.2">
      <c r="A656" s="191"/>
      <c r="B656" s="191"/>
      <c r="C656" s="191"/>
      <c r="D656" s="191"/>
      <c r="E656" s="191"/>
      <c r="F656" s="191"/>
      <c r="G656" s="191"/>
      <c r="H656" s="191"/>
      <c r="I656" s="191"/>
      <c r="J656" s="191"/>
      <c r="K656" s="191"/>
      <c r="L656" s="191"/>
      <c r="M656" s="191"/>
      <c r="N656" s="191"/>
      <c r="O656" s="191"/>
      <c r="P656" s="191"/>
      <c r="Q656" s="191"/>
      <c r="R656" s="191"/>
      <c r="S656" s="191"/>
      <c r="T656" s="191"/>
      <c r="U656" s="191"/>
      <c r="V656" s="191"/>
      <c r="W656" s="191"/>
      <c r="X656" s="191"/>
      <c r="Y656" s="191"/>
      <c r="Z656" s="191"/>
      <c r="AA656" s="191"/>
      <c r="AB656" s="191"/>
      <c r="AC656" s="191"/>
      <c r="AD656" s="191"/>
      <c r="AE656" s="191"/>
      <c r="AF656" s="191"/>
      <c r="AG656" s="191"/>
      <c r="AH656" s="191"/>
      <c r="AI656" s="191"/>
      <c r="AJ656" s="191"/>
      <c r="AK656" s="191"/>
      <c r="AL656" s="191"/>
      <c r="AM656" s="191"/>
      <c r="AN656" s="191"/>
      <c r="AO656" s="191"/>
      <c r="AP656" s="191"/>
      <c r="AQ656" s="191"/>
      <c r="AR656" s="191"/>
      <c r="AS656" s="191"/>
      <c r="AT656" s="191"/>
      <c r="AU656" s="191"/>
      <c r="AV656" s="191"/>
      <c r="AW656" s="191"/>
      <c r="AX656" s="191"/>
      <c r="AY656" s="191"/>
      <c r="AZ656" s="191"/>
      <c r="BA656" s="191"/>
      <c r="BB656" s="191"/>
      <c r="BC656" s="191"/>
      <c r="BD656" s="191"/>
      <c r="BE656" s="191"/>
      <c r="BF656" s="191"/>
      <c r="BG656" s="191"/>
      <c r="BH656" s="191"/>
      <c r="BI656" s="191"/>
      <c r="BJ656" s="191"/>
      <c r="BK656" s="191"/>
      <c r="BL656" s="191"/>
    </row>
    <row r="657" spans="1:64" x14ac:dyDescent="0.2">
      <c r="A657" s="191"/>
      <c r="B657" s="191"/>
      <c r="C657" s="191"/>
      <c r="D657" s="191"/>
      <c r="E657" s="191"/>
      <c r="F657" s="191"/>
      <c r="G657" s="191"/>
      <c r="H657" s="191"/>
      <c r="I657" s="191"/>
      <c r="J657" s="191"/>
      <c r="K657" s="191"/>
      <c r="L657" s="191"/>
      <c r="M657" s="191"/>
      <c r="N657" s="191"/>
      <c r="O657" s="191"/>
      <c r="P657" s="191"/>
      <c r="Q657" s="191"/>
      <c r="R657" s="191"/>
      <c r="S657" s="191"/>
      <c r="T657" s="191"/>
      <c r="U657" s="191"/>
      <c r="V657" s="191"/>
      <c r="W657" s="191"/>
      <c r="X657" s="191"/>
      <c r="Y657" s="191"/>
      <c r="Z657" s="191"/>
      <c r="AA657" s="191"/>
      <c r="AB657" s="191"/>
      <c r="AC657" s="191"/>
      <c r="AD657" s="191"/>
      <c r="AE657" s="191"/>
      <c r="AF657" s="191"/>
      <c r="AG657" s="191"/>
      <c r="AH657" s="191"/>
      <c r="AI657" s="191"/>
      <c r="AJ657" s="191"/>
      <c r="AK657" s="191"/>
      <c r="AL657" s="191"/>
      <c r="AM657" s="191"/>
      <c r="AN657" s="191"/>
      <c r="AO657" s="191"/>
      <c r="AP657" s="191"/>
      <c r="AQ657" s="191"/>
      <c r="AR657" s="191"/>
      <c r="AS657" s="191"/>
      <c r="AT657" s="191"/>
      <c r="AU657" s="191"/>
      <c r="AV657" s="191"/>
      <c r="AW657" s="191"/>
      <c r="AX657" s="191"/>
      <c r="AY657" s="191"/>
      <c r="AZ657" s="191"/>
      <c r="BA657" s="191"/>
      <c r="BB657" s="191"/>
      <c r="BC657" s="191"/>
      <c r="BD657" s="191"/>
      <c r="BE657" s="191"/>
      <c r="BF657" s="191"/>
      <c r="BG657" s="191"/>
      <c r="BH657" s="191"/>
      <c r="BI657" s="191"/>
      <c r="BJ657" s="191"/>
      <c r="BK657" s="191"/>
      <c r="BL657" s="191"/>
    </row>
    <row r="658" spans="1:64" x14ac:dyDescent="0.2">
      <c r="A658" s="191"/>
      <c r="B658" s="191"/>
      <c r="C658" s="191"/>
      <c r="D658" s="191"/>
      <c r="E658" s="191"/>
      <c r="F658" s="191"/>
      <c r="G658" s="191"/>
      <c r="H658" s="191"/>
      <c r="I658" s="191"/>
      <c r="J658" s="191"/>
      <c r="K658" s="191"/>
      <c r="L658" s="191"/>
      <c r="M658" s="191"/>
      <c r="N658" s="191"/>
      <c r="O658" s="191"/>
      <c r="P658" s="191"/>
      <c r="Q658" s="191"/>
      <c r="R658" s="191"/>
      <c r="S658" s="191"/>
      <c r="T658" s="191"/>
      <c r="U658" s="191"/>
      <c r="V658" s="191"/>
      <c r="W658" s="191"/>
      <c r="X658" s="191"/>
      <c r="Y658" s="191"/>
      <c r="Z658" s="191"/>
      <c r="AA658" s="191"/>
      <c r="AB658" s="191"/>
      <c r="AC658" s="191"/>
      <c r="AD658" s="191"/>
      <c r="AE658" s="191"/>
      <c r="AF658" s="191"/>
      <c r="AG658" s="191"/>
      <c r="AH658" s="191"/>
      <c r="AI658" s="191"/>
      <c r="AJ658" s="191"/>
      <c r="AK658" s="191"/>
      <c r="AL658" s="191"/>
      <c r="AM658" s="191"/>
      <c r="AN658" s="191"/>
      <c r="AO658" s="191"/>
      <c r="AP658" s="191"/>
      <c r="AQ658" s="191"/>
      <c r="AR658" s="191"/>
      <c r="AS658" s="191"/>
      <c r="AT658" s="191"/>
      <c r="AU658" s="191"/>
      <c r="AV658" s="191"/>
      <c r="AW658" s="191"/>
      <c r="AX658" s="191"/>
      <c r="AY658" s="191"/>
      <c r="AZ658" s="191"/>
      <c r="BA658" s="191"/>
      <c r="BB658" s="191"/>
      <c r="BC658" s="191"/>
      <c r="BD658" s="191"/>
      <c r="BE658" s="191"/>
      <c r="BF658" s="191"/>
      <c r="BG658" s="191"/>
      <c r="BH658" s="191"/>
      <c r="BI658" s="191"/>
      <c r="BJ658" s="191"/>
      <c r="BK658" s="191"/>
      <c r="BL658" s="191"/>
    </row>
    <row r="659" spans="1:64" x14ac:dyDescent="0.2">
      <c r="A659" s="191"/>
      <c r="B659" s="191"/>
      <c r="C659" s="191"/>
      <c r="D659" s="191"/>
      <c r="E659" s="191"/>
      <c r="F659" s="191"/>
      <c r="G659" s="191"/>
      <c r="H659" s="191"/>
      <c r="I659" s="191"/>
      <c r="J659" s="191"/>
      <c r="K659" s="191"/>
      <c r="L659" s="191"/>
      <c r="M659" s="191"/>
      <c r="N659" s="191"/>
      <c r="O659" s="191"/>
      <c r="P659" s="191"/>
      <c r="Q659" s="191"/>
      <c r="R659" s="191"/>
      <c r="S659" s="191"/>
      <c r="T659" s="191"/>
      <c r="U659" s="191"/>
      <c r="V659" s="191"/>
      <c r="W659" s="191"/>
      <c r="X659" s="191"/>
      <c r="Y659" s="191"/>
      <c r="Z659" s="191"/>
      <c r="AA659" s="191"/>
      <c r="AB659" s="191"/>
      <c r="AC659" s="191"/>
      <c r="AD659" s="191"/>
      <c r="AE659" s="191"/>
      <c r="AF659" s="191"/>
      <c r="AG659" s="191"/>
      <c r="AH659" s="191"/>
      <c r="AI659" s="191"/>
      <c r="AJ659" s="191"/>
      <c r="AK659" s="191"/>
      <c r="AL659" s="191"/>
      <c r="AM659" s="191"/>
      <c r="AN659" s="191"/>
      <c r="AO659" s="191"/>
      <c r="AP659" s="191"/>
      <c r="AQ659" s="191"/>
      <c r="AR659" s="191"/>
      <c r="AS659" s="191"/>
      <c r="AT659" s="191"/>
      <c r="AU659" s="191"/>
      <c r="AV659" s="191"/>
      <c r="AW659" s="191"/>
      <c r="AX659" s="191"/>
      <c r="AY659" s="191"/>
      <c r="AZ659" s="191"/>
      <c r="BA659" s="191"/>
      <c r="BB659" s="191"/>
      <c r="BC659" s="191"/>
      <c r="BD659" s="191"/>
      <c r="BE659" s="191"/>
      <c r="BF659" s="191"/>
      <c r="BG659" s="191"/>
      <c r="BH659" s="191"/>
      <c r="BI659" s="191"/>
      <c r="BJ659" s="191"/>
      <c r="BK659" s="191"/>
      <c r="BL659" s="191"/>
    </row>
    <row r="660" spans="1:64" x14ac:dyDescent="0.2">
      <c r="A660" s="191"/>
      <c r="B660" s="191"/>
      <c r="C660" s="191"/>
      <c r="D660" s="191"/>
      <c r="E660" s="191"/>
      <c r="F660" s="191"/>
      <c r="G660" s="191"/>
      <c r="H660" s="191"/>
      <c r="I660" s="191"/>
      <c r="J660" s="191"/>
      <c r="K660" s="191"/>
      <c r="L660" s="191"/>
      <c r="M660" s="191"/>
      <c r="N660" s="191"/>
      <c r="O660" s="191"/>
      <c r="P660" s="191"/>
      <c r="Q660" s="191"/>
      <c r="R660" s="191"/>
      <c r="S660" s="191"/>
      <c r="T660" s="191"/>
      <c r="U660" s="191"/>
      <c r="V660" s="191"/>
      <c r="W660" s="191"/>
      <c r="X660" s="191"/>
      <c r="Y660" s="191"/>
      <c r="Z660" s="191"/>
      <c r="AA660" s="191"/>
      <c r="AB660" s="191"/>
      <c r="AC660" s="191"/>
      <c r="AD660" s="191"/>
      <c r="AE660" s="191"/>
      <c r="AF660" s="191"/>
      <c r="AG660" s="191"/>
      <c r="AH660" s="191"/>
      <c r="AI660" s="191"/>
      <c r="AJ660" s="191"/>
      <c r="AK660" s="191"/>
      <c r="AL660" s="191"/>
      <c r="AM660" s="191"/>
      <c r="AN660" s="191"/>
      <c r="AO660" s="191"/>
      <c r="AP660" s="191"/>
      <c r="AQ660" s="191"/>
      <c r="AR660" s="191"/>
      <c r="AS660" s="191"/>
      <c r="AT660" s="191"/>
      <c r="AU660" s="191"/>
      <c r="AV660" s="191"/>
      <c r="AW660" s="191"/>
      <c r="AX660" s="191"/>
      <c r="AY660" s="191"/>
      <c r="AZ660" s="191"/>
      <c r="BA660" s="191"/>
      <c r="BB660" s="191"/>
      <c r="BC660" s="191"/>
      <c r="BD660" s="191"/>
      <c r="BE660" s="191"/>
      <c r="BF660" s="191"/>
      <c r="BG660" s="191"/>
      <c r="BH660" s="191"/>
      <c r="BI660" s="191"/>
      <c r="BJ660" s="191"/>
      <c r="BK660" s="191"/>
      <c r="BL660" s="191"/>
    </row>
    <row r="661" spans="1:64" x14ac:dyDescent="0.2">
      <c r="A661" s="191"/>
      <c r="B661" s="191"/>
      <c r="C661" s="191"/>
      <c r="D661" s="191"/>
      <c r="E661" s="191"/>
      <c r="F661" s="191"/>
      <c r="G661" s="191"/>
      <c r="H661" s="191"/>
      <c r="I661" s="191"/>
      <c r="J661" s="191"/>
      <c r="K661" s="191"/>
      <c r="L661" s="191"/>
      <c r="M661" s="191"/>
      <c r="N661" s="191"/>
      <c r="O661" s="191"/>
      <c r="P661" s="191"/>
      <c r="Q661" s="191"/>
      <c r="R661" s="191"/>
      <c r="S661" s="191"/>
      <c r="T661" s="191"/>
      <c r="U661" s="191"/>
      <c r="V661" s="191"/>
      <c r="W661" s="191"/>
      <c r="X661" s="191"/>
      <c r="Y661" s="191"/>
      <c r="Z661" s="191"/>
      <c r="AA661" s="191"/>
      <c r="AB661" s="191"/>
      <c r="AC661" s="191"/>
      <c r="AD661" s="191"/>
      <c r="AE661" s="191"/>
      <c r="AF661" s="191"/>
      <c r="AG661" s="191"/>
      <c r="AH661" s="191"/>
      <c r="AI661" s="191"/>
      <c r="AJ661" s="191"/>
      <c r="AK661" s="191"/>
      <c r="AL661" s="191"/>
      <c r="AM661" s="191"/>
      <c r="AN661" s="191"/>
      <c r="AO661" s="191"/>
      <c r="AP661" s="191"/>
      <c r="AQ661" s="191"/>
      <c r="AR661" s="191"/>
      <c r="AS661" s="191"/>
      <c r="AT661" s="191"/>
      <c r="AU661" s="191"/>
      <c r="AV661" s="191"/>
      <c r="AW661" s="191"/>
      <c r="AX661" s="191"/>
      <c r="AY661" s="191"/>
      <c r="AZ661" s="191"/>
      <c r="BA661" s="191"/>
      <c r="BB661" s="191"/>
      <c r="BC661" s="191"/>
      <c r="BD661" s="191"/>
      <c r="BE661" s="191"/>
      <c r="BF661" s="191"/>
      <c r="BG661" s="191"/>
      <c r="BH661" s="191"/>
      <c r="BI661" s="191"/>
      <c r="BJ661" s="191"/>
      <c r="BK661" s="191"/>
      <c r="BL661" s="191"/>
    </row>
    <row r="662" spans="1:64" x14ac:dyDescent="0.2">
      <c r="A662" s="191"/>
      <c r="B662" s="191"/>
      <c r="C662" s="191"/>
      <c r="D662" s="191"/>
      <c r="E662" s="191"/>
      <c r="F662" s="191"/>
      <c r="G662" s="191"/>
      <c r="H662" s="191"/>
      <c r="I662" s="191"/>
      <c r="J662" s="191"/>
      <c r="K662" s="191"/>
      <c r="L662" s="191"/>
      <c r="M662" s="191"/>
      <c r="N662" s="191"/>
      <c r="O662" s="191"/>
      <c r="P662" s="191"/>
      <c r="Q662" s="191"/>
      <c r="R662" s="191"/>
      <c r="S662" s="191"/>
      <c r="T662" s="191"/>
      <c r="U662" s="191"/>
      <c r="V662" s="191"/>
      <c r="W662" s="191"/>
      <c r="X662" s="191"/>
      <c r="Y662" s="191"/>
      <c r="Z662" s="191"/>
      <c r="AA662" s="191"/>
      <c r="AB662" s="191"/>
      <c r="AC662" s="191"/>
      <c r="AD662" s="191"/>
      <c r="AE662" s="191"/>
      <c r="AF662" s="191"/>
      <c r="AG662" s="191"/>
      <c r="AH662" s="191"/>
      <c r="AI662" s="191"/>
      <c r="AJ662" s="191"/>
      <c r="AK662" s="191"/>
      <c r="AL662" s="191"/>
      <c r="AM662" s="191"/>
      <c r="AN662" s="191"/>
      <c r="AO662" s="191"/>
      <c r="AP662" s="191"/>
      <c r="AQ662" s="191"/>
      <c r="AR662" s="191"/>
      <c r="AS662" s="191"/>
      <c r="AT662" s="191"/>
      <c r="AU662" s="191"/>
      <c r="AV662" s="191"/>
      <c r="AW662" s="191"/>
      <c r="AX662" s="191"/>
      <c r="AY662" s="191"/>
      <c r="AZ662" s="191"/>
      <c r="BA662" s="191"/>
      <c r="BB662" s="191"/>
      <c r="BC662" s="191"/>
      <c r="BD662" s="191"/>
      <c r="BE662" s="191"/>
      <c r="BF662" s="191"/>
      <c r="BG662" s="191"/>
      <c r="BH662" s="191"/>
      <c r="BI662" s="191"/>
      <c r="BJ662" s="191"/>
      <c r="BK662" s="191"/>
      <c r="BL662" s="191"/>
    </row>
    <row r="663" spans="1:64" x14ac:dyDescent="0.2">
      <c r="A663" s="191"/>
      <c r="B663" s="191"/>
      <c r="C663" s="191"/>
      <c r="D663" s="191"/>
      <c r="E663" s="191"/>
      <c r="F663" s="191"/>
      <c r="G663" s="191"/>
      <c r="H663" s="191"/>
      <c r="I663" s="191"/>
      <c r="J663" s="191"/>
      <c r="K663" s="191"/>
      <c r="L663" s="191"/>
      <c r="M663" s="191"/>
      <c r="N663" s="191"/>
      <c r="O663" s="191"/>
      <c r="P663" s="191"/>
      <c r="Q663" s="191"/>
      <c r="R663" s="191"/>
      <c r="S663" s="191"/>
      <c r="T663" s="191"/>
      <c r="U663" s="191"/>
      <c r="V663" s="191"/>
      <c r="W663" s="191"/>
      <c r="X663" s="191"/>
      <c r="Y663" s="191"/>
      <c r="Z663" s="191"/>
      <c r="AA663" s="191"/>
      <c r="AB663" s="191"/>
      <c r="AC663" s="191"/>
      <c r="AD663" s="191"/>
      <c r="AE663" s="191"/>
      <c r="AF663" s="191"/>
      <c r="AG663" s="191"/>
      <c r="AH663" s="191"/>
      <c r="AI663" s="191"/>
      <c r="AJ663" s="191"/>
      <c r="AK663" s="191"/>
      <c r="AL663" s="191"/>
      <c r="AM663" s="191"/>
      <c r="AN663" s="191"/>
      <c r="AO663" s="191"/>
      <c r="AP663" s="191"/>
      <c r="AQ663" s="191"/>
      <c r="AR663" s="191"/>
      <c r="AS663" s="191"/>
      <c r="AT663" s="191"/>
      <c r="AU663" s="191"/>
      <c r="AV663" s="191"/>
      <c r="AW663" s="191"/>
      <c r="AX663" s="191"/>
      <c r="AY663" s="191"/>
      <c r="AZ663" s="191"/>
      <c r="BA663" s="191"/>
      <c r="BB663" s="191"/>
      <c r="BC663" s="191"/>
      <c r="BD663" s="191"/>
      <c r="BE663" s="191"/>
      <c r="BF663" s="191"/>
      <c r="BG663" s="191"/>
      <c r="BH663" s="191"/>
      <c r="BI663" s="191"/>
      <c r="BJ663" s="191"/>
      <c r="BK663" s="191"/>
      <c r="BL663" s="191"/>
    </row>
    <row r="664" spans="1:64" x14ac:dyDescent="0.2">
      <c r="A664" s="191"/>
      <c r="B664" s="191"/>
      <c r="C664" s="191"/>
      <c r="D664" s="191"/>
      <c r="E664" s="191"/>
      <c r="F664" s="191"/>
      <c r="G664" s="191"/>
      <c r="H664" s="191"/>
      <c r="I664" s="191"/>
      <c r="J664" s="191"/>
      <c r="K664" s="191"/>
      <c r="L664" s="191"/>
      <c r="M664" s="191"/>
      <c r="N664" s="191"/>
      <c r="O664" s="191"/>
      <c r="P664" s="191"/>
      <c r="Q664" s="191"/>
      <c r="R664" s="191"/>
      <c r="S664" s="191"/>
      <c r="T664" s="191"/>
      <c r="U664" s="191"/>
      <c r="V664" s="191"/>
      <c r="W664" s="191"/>
      <c r="X664" s="191"/>
      <c r="Y664" s="191"/>
      <c r="Z664" s="191"/>
      <c r="AA664" s="191"/>
      <c r="AB664" s="191"/>
      <c r="AC664" s="191"/>
      <c r="AD664" s="191"/>
      <c r="AE664" s="191"/>
      <c r="AF664" s="191"/>
      <c r="AG664" s="191"/>
      <c r="AH664" s="191"/>
      <c r="AI664" s="191"/>
      <c r="AJ664" s="191"/>
      <c r="AK664" s="191"/>
      <c r="AL664" s="191"/>
      <c r="AM664" s="191"/>
      <c r="AN664" s="191"/>
      <c r="AO664" s="191"/>
      <c r="AP664" s="191"/>
      <c r="AQ664" s="191"/>
      <c r="AR664" s="191"/>
      <c r="AS664" s="191"/>
      <c r="AT664" s="191"/>
      <c r="AU664" s="191"/>
      <c r="AV664" s="191"/>
      <c r="AW664" s="191"/>
      <c r="AX664" s="191"/>
      <c r="AY664" s="191"/>
      <c r="AZ664" s="191"/>
      <c r="BA664" s="191"/>
      <c r="BB664" s="191"/>
      <c r="BC664" s="191"/>
      <c r="BD664" s="191"/>
      <c r="BE664" s="191"/>
      <c r="BF664" s="191"/>
      <c r="BG664" s="191"/>
      <c r="BH664" s="191"/>
      <c r="BI664" s="191"/>
      <c r="BJ664" s="191"/>
      <c r="BK664" s="191"/>
      <c r="BL664" s="191"/>
    </row>
    <row r="665" spans="1:64" x14ac:dyDescent="0.2">
      <c r="A665" s="191"/>
      <c r="B665" s="191"/>
      <c r="C665" s="191"/>
      <c r="D665" s="191"/>
      <c r="E665" s="191"/>
      <c r="F665" s="191"/>
      <c r="G665" s="191"/>
      <c r="H665" s="191"/>
      <c r="I665" s="191"/>
      <c r="J665" s="191"/>
      <c r="K665" s="191"/>
      <c r="L665" s="191"/>
      <c r="M665" s="191"/>
      <c r="N665" s="191"/>
      <c r="O665" s="191"/>
      <c r="P665" s="191"/>
      <c r="Q665" s="191"/>
      <c r="R665" s="191"/>
      <c r="S665" s="191"/>
      <c r="T665" s="191"/>
      <c r="U665" s="191"/>
      <c r="V665" s="191"/>
      <c r="W665" s="191"/>
      <c r="X665" s="191"/>
      <c r="Y665" s="191"/>
      <c r="Z665" s="191"/>
      <c r="AA665" s="191"/>
      <c r="AB665" s="191"/>
      <c r="AC665" s="191"/>
      <c r="AD665" s="191"/>
      <c r="AE665" s="191"/>
      <c r="AF665" s="191"/>
      <c r="AG665" s="191"/>
      <c r="AH665" s="191"/>
      <c r="AI665" s="191"/>
      <c r="AJ665" s="191"/>
      <c r="AK665" s="191"/>
      <c r="AL665" s="191"/>
      <c r="AM665" s="191"/>
      <c r="AN665" s="191"/>
      <c r="AO665" s="191"/>
      <c r="AP665" s="191"/>
      <c r="AQ665" s="191"/>
      <c r="AR665" s="191"/>
      <c r="AS665" s="191"/>
      <c r="AT665" s="191"/>
      <c r="AU665" s="191"/>
      <c r="AV665" s="191"/>
      <c r="AW665" s="191"/>
      <c r="AX665" s="191"/>
      <c r="AY665" s="191"/>
      <c r="AZ665" s="191"/>
      <c r="BA665" s="191"/>
      <c r="BB665" s="191"/>
      <c r="BC665" s="191"/>
      <c r="BD665" s="191"/>
      <c r="BE665" s="191"/>
      <c r="BF665" s="191"/>
      <c r="BG665" s="191"/>
      <c r="BH665" s="191"/>
      <c r="BI665" s="191"/>
      <c r="BJ665" s="191"/>
      <c r="BK665" s="191"/>
      <c r="BL665" s="191"/>
    </row>
    <row r="666" spans="1:64" x14ac:dyDescent="0.2">
      <c r="A666" s="191"/>
      <c r="B666" s="191"/>
      <c r="C666" s="191"/>
      <c r="D666" s="191"/>
      <c r="E666" s="191"/>
      <c r="F666" s="191"/>
      <c r="G666" s="191"/>
      <c r="H666" s="191"/>
      <c r="I666" s="191"/>
      <c r="J666" s="191"/>
      <c r="K666" s="191"/>
      <c r="L666" s="191"/>
      <c r="M666" s="191"/>
      <c r="N666" s="191"/>
      <c r="O666" s="191"/>
      <c r="P666" s="191"/>
      <c r="Q666" s="191"/>
      <c r="R666" s="191"/>
      <c r="S666" s="191"/>
      <c r="T666" s="191"/>
      <c r="U666" s="191"/>
      <c r="V666" s="191"/>
      <c r="W666" s="191"/>
      <c r="X666" s="191"/>
      <c r="Y666" s="191"/>
      <c r="Z666" s="191"/>
      <c r="AA666" s="191"/>
      <c r="AB666" s="191"/>
      <c r="AC666" s="191"/>
      <c r="AD666" s="191"/>
      <c r="AE666" s="191"/>
      <c r="AF666" s="191"/>
      <c r="AG666" s="191"/>
      <c r="AH666" s="191"/>
      <c r="AI666" s="191"/>
      <c r="AJ666" s="191"/>
      <c r="AK666" s="191"/>
      <c r="AL666" s="191"/>
      <c r="AM666" s="191"/>
      <c r="AN666" s="191"/>
      <c r="AO666" s="191"/>
      <c r="AP666" s="191"/>
      <c r="AQ666" s="191"/>
      <c r="AR666" s="191"/>
      <c r="AS666" s="191"/>
      <c r="AT666" s="191"/>
      <c r="AU666" s="191"/>
      <c r="AV666" s="191"/>
      <c r="AW666" s="191"/>
      <c r="AX666" s="191"/>
      <c r="AY666" s="191"/>
      <c r="AZ666" s="191"/>
      <c r="BA666" s="191"/>
      <c r="BB666" s="191"/>
      <c r="BC666" s="191"/>
      <c r="BD666" s="191"/>
      <c r="BE666" s="191"/>
      <c r="BF666" s="191"/>
      <c r="BG666" s="191"/>
      <c r="BH666" s="191"/>
      <c r="BI666" s="191"/>
      <c r="BJ666" s="191"/>
      <c r="BK666" s="191"/>
      <c r="BL666" s="191"/>
    </row>
    <row r="667" spans="1:64" x14ac:dyDescent="0.2">
      <c r="A667" s="191"/>
      <c r="B667" s="191"/>
      <c r="C667" s="191"/>
      <c r="D667" s="191"/>
      <c r="E667" s="191"/>
      <c r="F667" s="191"/>
      <c r="G667" s="191"/>
      <c r="H667" s="191"/>
      <c r="I667" s="191"/>
      <c r="J667" s="191"/>
      <c r="K667" s="191"/>
      <c r="L667" s="191"/>
      <c r="M667" s="191"/>
      <c r="N667" s="191"/>
      <c r="O667" s="191"/>
      <c r="P667" s="191"/>
      <c r="Q667" s="191"/>
      <c r="R667" s="191"/>
      <c r="S667" s="191"/>
      <c r="T667" s="191"/>
      <c r="U667" s="191"/>
      <c r="V667" s="191"/>
      <c r="W667" s="191"/>
      <c r="X667" s="191"/>
      <c r="Y667" s="191"/>
      <c r="Z667" s="191"/>
      <c r="AA667" s="191"/>
      <c r="AB667" s="191"/>
      <c r="AC667" s="191"/>
      <c r="AD667" s="191"/>
      <c r="AE667" s="191"/>
      <c r="AF667" s="191"/>
      <c r="AG667" s="191"/>
      <c r="AH667" s="191"/>
      <c r="AI667" s="191"/>
      <c r="AJ667" s="191"/>
      <c r="AK667" s="191"/>
      <c r="AL667" s="191"/>
      <c r="AM667" s="191"/>
      <c r="AN667" s="191"/>
      <c r="AO667" s="191"/>
      <c r="AP667" s="191"/>
      <c r="AQ667" s="191"/>
      <c r="AR667" s="191"/>
      <c r="AS667" s="191"/>
      <c r="AT667" s="191"/>
      <c r="AU667" s="191"/>
      <c r="AV667" s="191"/>
      <c r="AW667" s="191"/>
      <c r="AX667" s="191"/>
      <c r="AY667" s="191"/>
      <c r="AZ667" s="191"/>
      <c r="BA667" s="191"/>
      <c r="BB667" s="191"/>
      <c r="BC667" s="191"/>
      <c r="BD667" s="191"/>
      <c r="BE667" s="191"/>
      <c r="BF667" s="191"/>
      <c r="BG667" s="191"/>
      <c r="BH667" s="191"/>
      <c r="BI667" s="191"/>
      <c r="BJ667" s="191"/>
      <c r="BK667" s="191"/>
      <c r="BL667" s="191"/>
    </row>
    <row r="668" spans="1:64" x14ac:dyDescent="0.2">
      <c r="A668" s="191"/>
      <c r="B668" s="191"/>
      <c r="C668" s="191"/>
      <c r="D668" s="191"/>
      <c r="E668" s="191"/>
      <c r="F668" s="191"/>
      <c r="G668" s="191"/>
      <c r="H668" s="191"/>
      <c r="I668" s="191"/>
      <c r="J668" s="191"/>
      <c r="K668" s="191"/>
      <c r="L668" s="191"/>
      <c r="M668" s="191"/>
      <c r="N668" s="191"/>
      <c r="O668" s="191"/>
      <c r="P668" s="191"/>
      <c r="Q668" s="191"/>
      <c r="R668" s="191"/>
      <c r="S668" s="191"/>
      <c r="T668" s="191"/>
      <c r="U668" s="191"/>
      <c r="V668" s="191"/>
      <c r="W668" s="191"/>
      <c r="X668" s="191"/>
      <c r="Y668" s="191"/>
      <c r="Z668" s="191"/>
      <c r="AA668" s="191"/>
      <c r="AB668" s="191"/>
      <c r="AC668" s="191"/>
      <c r="AD668" s="191"/>
      <c r="AE668" s="191"/>
      <c r="AF668" s="191"/>
      <c r="AG668" s="191"/>
      <c r="AH668" s="191"/>
      <c r="AI668" s="191"/>
      <c r="AJ668" s="191"/>
      <c r="AK668" s="191"/>
      <c r="AL668" s="191"/>
      <c r="AM668" s="191"/>
      <c r="AN668" s="191"/>
      <c r="AO668" s="191"/>
      <c r="AP668" s="191"/>
      <c r="AQ668" s="191"/>
      <c r="AR668" s="191"/>
      <c r="AS668" s="191"/>
      <c r="AT668" s="191"/>
      <c r="AU668" s="191"/>
      <c r="AV668" s="191"/>
      <c r="AW668" s="191"/>
      <c r="AX668" s="191"/>
      <c r="AY668" s="191"/>
      <c r="AZ668" s="191"/>
      <c r="BA668" s="191"/>
      <c r="BB668" s="191"/>
      <c r="BC668" s="191"/>
      <c r="BD668" s="191"/>
      <c r="BE668" s="191"/>
      <c r="BF668" s="191"/>
      <c r="BG668" s="191"/>
      <c r="BH668" s="191"/>
      <c r="BI668" s="191"/>
      <c r="BJ668" s="191"/>
      <c r="BK668" s="191"/>
      <c r="BL668" s="191"/>
    </row>
    <row r="669" spans="1:64" x14ac:dyDescent="0.2">
      <c r="A669" s="191"/>
      <c r="B669" s="191"/>
      <c r="C669" s="191"/>
      <c r="D669" s="191"/>
      <c r="E669" s="191"/>
      <c r="F669" s="191"/>
      <c r="G669" s="191"/>
      <c r="H669" s="191"/>
      <c r="I669" s="191"/>
      <c r="J669" s="191"/>
      <c r="K669" s="191"/>
      <c r="L669" s="191"/>
      <c r="M669" s="191"/>
      <c r="N669" s="191"/>
      <c r="O669" s="191"/>
      <c r="P669" s="191"/>
      <c r="Q669" s="191"/>
      <c r="R669" s="191"/>
      <c r="S669" s="191"/>
      <c r="T669" s="191"/>
      <c r="U669" s="191"/>
      <c r="V669" s="191"/>
      <c r="W669" s="191"/>
      <c r="X669" s="191"/>
      <c r="Y669" s="191"/>
      <c r="Z669" s="191"/>
      <c r="AA669" s="191"/>
      <c r="AB669" s="191"/>
      <c r="AC669" s="191"/>
      <c r="AD669" s="191"/>
      <c r="AE669" s="191"/>
      <c r="AF669" s="191"/>
      <c r="AG669" s="191"/>
      <c r="AH669" s="191"/>
      <c r="AI669" s="191"/>
      <c r="AJ669" s="191"/>
      <c r="AK669" s="191"/>
      <c r="AL669" s="191"/>
      <c r="AM669" s="191"/>
      <c r="AN669" s="191"/>
      <c r="AO669" s="191"/>
      <c r="AP669" s="191"/>
      <c r="AQ669" s="191"/>
      <c r="AR669" s="191"/>
      <c r="AS669" s="191"/>
      <c r="AT669" s="191"/>
      <c r="AU669" s="191"/>
      <c r="AV669" s="191"/>
      <c r="AW669" s="191"/>
      <c r="AX669" s="191"/>
      <c r="AY669" s="191"/>
      <c r="AZ669" s="191"/>
      <c r="BA669" s="191"/>
      <c r="BB669" s="191"/>
      <c r="BC669" s="191"/>
      <c r="BD669" s="191"/>
      <c r="BE669" s="191"/>
      <c r="BF669" s="191"/>
      <c r="BG669" s="191"/>
      <c r="BH669" s="191"/>
      <c r="BI669" s="191"/>
      <c r="BJ669" s="191"/>
      <c r="BK669" s="191"/>
      <c r="BL669" s="191"/>
    </row>
    <row r="670" spans="1:64" x14ac:dyDescent="0.2">
      <c r="A670" s="191"/>
      <c r="B670" s="191"/>
      <c r="C670" s="191"/>
      <c r="D670" s="191"/>
      <c r="E670" s="191"/>
      <c r="F670" s="191"/>
      <c r="G670" s="191"/>
      <c r="H670" s="191"/>
      <c r="I670" s="191"/>
      <c r="J670" s="191"/>
      <c r="K670" s="191"/>
      <c r="L670" s="191"/>
      <c r="M670" s="191"/>
      <c r="N670" s="191"/>
      <c r="O670" s="191"/>
      <c r="P670" s="191"/>
      <c r="Q670" s="191"/>
      <c r="R670" s="191"/>
      <c r="S670" s="191"/>
      <c r="T670" s="191"/>
      <c r="U670" s="191"/>
      <c r="V670" s="191"/>
      <c r="W670" s="191"/>
      <c r="X670" s="191"/>
      <c r="Y670" s="191"/>
      <c r="Z670" s="191"/>
      <c r="AA670" s="191"/>
      <c r="AB670" s="191"/>
      <c r="AC670" s="191"/>
      <c r="AD670" s="191"/>
      <c r="AE670" s="191"/>
      <c r="AF670" s="191"/>
      <c r="AG670" s="191"/>
      <c r="AH670" s="191"/>
      <c r="AI670" s="191"/>
      <c r="AJ670" s="191"/>
      <c r="AK670" s="191"/>
      <c r="AL670" s="191"/>
      <c r="AM670" s="191"/>
      <c r="AN670" s="191"/>
      <c r="AO670" s="191"/>
      <c r="AP670" s="191"/>
      <c r="AQ670" s="191"/>
      <c r="AR670" s="191"/>
      <c r="AS670" s="191"/>
      <c r="AT670" s="191"/>
      <c r="AU670" s="191"/>
      <c r="AV670" s="191"/>
      <c r="AW670" s="191"/>
      <c r="AX670" s="191"/>
      <c r="AY670" s="191"/>
      <c r="AZ670" s="191"/>
      <c r="BA670" s="191"/>
      <c r="BB670" s="191"/>
      <c r="BC670" s="191"/>
      <c r="BD670" s="191"/>
      <c r="BE670" s="191"/>
      <c r="BF670" s="191"/>
      <c r="BG670" s="191"/>
      <c r="BH670" s="191"/>
      <c r="BI670" s="191"/>
      <c r="BJ670" s="191"/>
      <c r="BK670" s="191"/>
      <c r="BL670" s="191"/>
    </row>
    <row r="671" spans="1:64" x14ac:dyDescent="0.2">
      <c r="A671" s="191"/>
      <c r="B671" s="191"/>
      <c r="C671" s="191"/>
      <c r="D671" s="191"/>
      <c r="E671" s="191"/>
      <c r="F671" s="191"/>
      <c r="G671" s="191"/>
      <c r="H671" s="191"/>
      <c r="I671" s="191"/>
      <c r="J671" s="191"/>
      <c r="K671" s="191"/>
      <c r="L671" s="191"/>
      <c r="M671" s="191"/>
      <c r="N671" s="191"/>
      <c r="O671" s="191"/>
      <c r="P671" s="191"/>
      <c r="Q671" s="191"/>
      <c r="R671" s="191"/>
      <c r="S671" s="191"/>
      <c r="T671" s="191"/>
      <c r="U671" s="191"/>
      <c r="V671" s="191"/>
      <c r="W671" s="191"/>
      <c r="X671" s="191"/>
      <c r="Y671" s="191"/>
      <c r="Z671" s="191"/>
      <c r="AA671" s="191"/>
      <c r="AB671" s="191"/>
      <c r="AC671" s="191"/>
      <c r="AD671" s="191"/>
      <c r="AE671" s="191"/>
      <c r="AF671" s="191"/>
      <c r="AG671" s="191"/>
      <c r="AH671" s="191"/>
      <c r="AI671" s="191"/>
      <c r="AJ671" s="191"/>
      <c r="AK671" s="191"/>
      <c r="AL671" s="191"/>
      <c r="AM671" s="191"/>
      <c r="AN671" s="191"/>
      <c r="AO671" s="191"/>
      <c r="AP671" s="191"/>
      <c r="AQ671" s="191"/>
      <c r="AR671" s="191"/>
      <c r="AS671" s="191"/>
      <c r="AT671" s="191"/>
      <c r="AU671" s="191"/>
      <c r="AV671" s="191"/>
      <c r="AW671" s="191"/>
      <c r="AX671" s="191"/>
      <c r="AY671" s="191"/>
      <c r="AZ671" s="191"/>
      <c r="BA671" s="191"/>
      <c r="BB671" s="191"/>
      <c r="BC671" s="191"/>
      <c r="BD671" s="191"/>
      <c r="BE671" s="191"/>
      <c r="BF671" s="191"/>
      <c r="BG671" s="191"/>
      <c r="BH671" s="191"/>
      <c r="BI671" s="191"/>
      <c r="BJ671" s="191"/>
      <c r="BK671" s="191"/>
      <c r="BL671" s="191"/>
    </row>
    <row r="672" spans="1:64" x14ac:dyDescent="0.2">
      <c r="A672" s="191"/>
      <c r="B672" s="191"/>
      <c r="C672" s="191"/>
      <c r="D672" s="191"/>
      <c r="E672" s="191"/>
      <c r="F672" s="191"/>
      <c r="G672" s="191"/>
      <c r="H672" s="191"/>
      <c r="I672" s="191"/>
      <c r="J672" s="191"/>
      <c r="K672" s="191"/>
      <c r="L672" s="191"/>
      <c r="M672" s="191"/>
      <c r="N672" s="191"/>
      <c r="O672" s="191"/>
      <c r="P672" s="191"/>
      <c r="Q672" s="191"/>
      <c r="R672" s="191"/>
      <c r="S672" s="191"/>
      <c r="T672" s="191"/>
      <c r="U672" s="191"/>
      <c r="V672" s="191"/>
      <c r="W672" s="191"/>
      <c r="X672" s="191"/>
      <c r="Y672" s="191"/>
      <c r="Z672" s="191"/>
      <c r="AA672" s="191"/>
      <c r="AB672" s="191"/>
      <c r="AC672" s="191"/>
      <c r="AD672" s="191"/>
      <c r="AE672" s="191"/>
      <c r="AF672" s="191"/>
      <c r="AG672" s="191"/>
      <c r="AH672" s="191"/>
      <c r="AI672" s="191"/>
      <c r="AJ672" s="191"/>
      <c r="AK672" s="191"/>
      <c r="AL672" s="191"/>
      <c r="AM672" s="191"/>
      <c r="AN672" s="191"/>
      <c r="AO672" s="191"/>
      <c r="AP672" s="191"/>
      <c r="AQ672" s="191"/>
      <c r="AR672" s="191"/>
      <c r="AS672" s="191"/>
      <c r="AT672" s="191"/>
      <c r="AU672" s="191"/>
      <c r="AV672" s="191"/>
      <c r="AW672" s="191"/>
      <c r="AX672" s="191"/>
      <c r="AY672" s="191"/>
      <c r="AZ672" s="191"/>
      <c r="BA672" s="191"/>
      <c r="BB672" s="191"/>
      <c r="BC672" s="191"/>
      <c r="BD672" s="191"/>
      <c r="BE672" s="191"/>
      <c r="BF672" s="191"/>
      <c r="BG672" s="191"/>
      <c r="BH672" s="191"/>
      <c r="BI672" s="191"/>
      <c r="BJ672" s="191"/>
      <c r="BK672" s="191"/>
      <c r="BL672" s="191"/>
    </row>
    <row r="673" spans="1:64" x14ac:dyDescent="0.2">
      <c r="A673" s="191"/>
      <c r="B673" s="191"/>
      <c r="C673" s="191"/>
      <c r="D673" s="191"/>
      <c r="E673" s="191"/>
      <c r="F673" s="191"/>
      <c r="G673" s="191"/>
      <c r="H673" s="191"/>
      <c r="I673" s="191"/>
      <c r="J673" s="191"/>
      <c r="K673" s="191"/>
      <c r="L673" s="191"/>
      <c r="M673" s="191"/>
      <c r="N673" s="191"/>
      <c r="O673" s="191"/>
      <c r="P673" s="191"/>
      <c r="Q673" s="191"/>
      <c r="R673" s="191"/>
      <c r="S673" s="191"/>
      <c r="T673" s="191"/>
      <c r="U673" s="191"/>
      <c r="V673" s="191"/>
      <c r="W673" s="191"/>
      <c r="X673" s="191"/>
      <c r="Y673" s="191"/>
      <c r="Z673" s="191"/>
      <c r="AA673" s="191"/>
      <c r="AB673" s="191"/>
      <c r="AC673" s="191"/>
      <c r="AD673" s="191"/>
      <c r="AE673" s="191"/>
      <c r="AF673" s="191"/>
      <c r="AG673" s="191"/>
      <c r="AH673" s="191"/>
      <c r="AI673" s="191"/>
      <c r="AJ673" s="191"/>
      <c r="AK673" s="191"/>
      <c r="AL673" s="191"/>
      <c r="AM673" s="191"/>
      <c r="AN673" s="191"/>
      <c r="AO673" s="191"/>
      <c r="AP673" s="191"/>
      <c r="AQ673" s="191"/>
      <c r="AR673" s="191"/>
      <c r="AS673" s="191"/>
      <c r="AT673" s="191"/>
      <c r="AU673" s="191"/>
      <c r="AV673" s="191"/>
      <c r="AW673" s="191"/>
      <c r="AX673" s="191"/>
      <c r="AY673" s="191"/>
      <c r="AZ673" s="191"/>
      <c r="BA673" s="191"/>
      <c r="BB673" s="191"/>
      <c r="BC673" s="191"/>
      <c r="BD673" s="191"/>
      <c r="BE673" s="191"/>
      <c r="BF673" s="191"/>
      <c r="BG673" s="191"/>
      <c r="BH673" s="191"/>
      <c r="BI673" s="191"/>
      <c r="BJ673" s="191"/>
      <c r="BK673" s="191"/>
      <c r="BL673" s="191"/>
    </row>
    <row r="674" spans="1:64" x14ac:dyDescent="0.2">
      <c r="A674" s="191"/>
      <c r="B674" s="191"/>
      <c r="C674" s="191"/>
      <c r="D674" s="191"/>
      <c r="E674" s="191"/>
      <c r="F674" s="191"/>
      <c r="G674" s="191"/>
      <c r="H674" s="191"/>
      <c r="I674" s="191"/>
      <c r="J674" s="191"/>
      <c r="K674" s="191"/>
      <c r="L674" s="191"/>
      <c r="M674" s="191"/>
      <c r="N674" s="191"/>
      <c r="O674" s="191"/>
      <c r="P674" s="191"/>
      <c r="Q674" s="191"/>
      <c r="R674" s="191"/>
      <c r="S674" s="191"/>
      <c r="T674" s="191"/>
      <c r="U674" s="191"/>
      <c r="V674" s="191"/>
      <c r="W674" s="191"/>
      <c r="X674" s="191"/>
      <c r="Y674" s="191"/>
      <c r="Z674" s="191"/>
      <c r="AA674" s="191"/>
      <c r="AB674" s="191"/>
      <c r="AC674" s="191"/>
      <c r="AD674" s="191"/>
      <c r="AE674" s="191"/>
      <c r="AF674" s="191"/>
      <c r="AG674" s="191"/>
      <c r="AH674" s="191"/>
      <c r="AI674" s="191"/>
      <c r="AJ674" s="191"/>
      <c r="AK674" s="191"/>
      <c r="AL674" s="191"/>
      <c r="AM674" s="191"/>
      <c r="AN674" s="191"/>
      <c r="AO674" s="191"/>
      <c r="AP674" s="191"/>
      <c r="AQ674" s="191"/>
      <c r="AR674" s="191"/>
      <c r="AS674" s="191"/>
      <c r="AT674" s="191"/>
      <c r="AU674" s="191"/>
      <c r="AV674" s="191"/>
      <c r="AW674" s="191"/>
      <c r="AX674" s="191"/>
      <c r="AY674" s="191"/>
      <c r="AZ674" s="191"/>
      <c r="BA674" s="191"/>
      <c r="BB674" s="191"/>
      <c r="BC674" s="191"/>
      <c r="BD674" s="191"/>
      <c r="BE674" s="191"/>
      <c r="BF674" s="191"/>
      <c r="BG674" s="191"/>
      <c r="BH674" s="191"/>
      <c r="BI674" s="191"/>
      <c r="BJ674" s="191"/>
      <c r="BK674" s="191"/>
      <c r="BL674" s="191"/>
    </row>
    <row r="675" spans="1:64" x14ac:dyDescent="0.2">
      <c r="A675" s="191"/>
      <c r="B675" s="191"/>
      <c r="C675" s="191"/>
      <c r="D675" s="191"/>
      <c r="E675" s="191"/>
      <c r="F675" s="191"/>
      <c r="G675" s="191"/>
      <c r="H675" s="191"/>
      <c r="I675" s="191"/>
      <c r="J675" s="191"/>
      <c r="K675" s="191"/>
      <c r="L675" s="191"/>
      <c r="M675" s="191"/>
      <c r="N675" s="191"/>
      <c r="O675" s="191"/>
      <c r="P675" s="191"/>
      <c r="Q675" s="191"/>
      <c r="R675" s="191"/>
      <c r="S675" s="191"/>
      <c r="T675" s="191"/>
      <c r="U675" s="191"/>
      <c r="V675" s="191"/>
      <c r="W675" s="191"/>
      <c r="X675" s="191"/>
      <c r="Y675" s="191"/>
      <c r="Z675" s="191"/>
      <c r="AA675" s="191"/>
      <c r="AB675" s="191"/>
      <c r="AC675" s="191"/>
      <c r="AD675" s="191"/>
      <c r="AE675" s="191"/>
      <c r="AF675" s="191"/>
      <c r="AG675" s="191"/>
      <c r="AH675" s="191"/>
      <c r="AI675" s="191"/>
      <c r="AJ675" s="191"/>
      <c r="AK675" s="191"/>
      <c r="AL675" s="191"/>
      <c r="AM675" s="191"/>
      <c r="AN675" s="191"/>
      <c r="AO675" s="191"/>
      <c r="AP675" s="191"/>
      <c r="AQ675" s="191"/>
      <c r="AR675" s="191"/>
      <c r="AS675" s="191"/>
      <c r="AT675" s="191"/>
      <c r="AU675" s="191"/>
      <c r="AV675" s="191"/>
      <c r="AW675" s="191"/>
      <c r="AX675" s="191"/>
      <c r="AY675" s="191"/>
      <c r="AZ675" s="191"/>
      <c r="BA675" s="191"/>
      <c r="BB675" s="191"/>
      <c r="BC675" s="191"/>
      <c r="BD675" s="191"/>
      <c r="BE675" s="191"/>
      <c r="BF675" s="191"/>
      <c r="BG675" s="191"/>
      <c r="BH675" s="191"/>
      <c r="BI675" s="191"/>
      <c r="BJ675" s="191"/>
      <c r="BK675" s="191"/>
      <c r="BL675" s="191"/>
    </row>
    <row r="676" spans="1:64" x14ac:dyDescent="0.2">
      <c r="A676" s="191"/>
      <c r="B676" s="191"/>
      <c r="C676" s="191"/>
      <c r="D676" s="191"/>
      <c r="E676" s="191"/>
      <c r="F676" s="191"/>
      <c r="G676" s="191"/>
      <c r="H676" s="191"/>
      <c r="I676" s="191"/>
      <c r="J676" s="191"/>
      <c r="K676" s="191"/>
      <c r="L676" s="191"/>
      <c r="M676" s="191"/>
      <c r="N676" s="191"/>
      <c r="O676" s="191"/>
      <c r="P676" s="191"/>
      <c r="Q676" s="191"/>
      <c r="R676" s="191"/>
      <c r="S676" s="191"/>
      <c r="T676" s="191"/>
      <c r="U676" s="191"/>
      <c r="V676" s="191"/>
      <c r="W676" s="191"/>
      <c r="X676" s="191"/>
      <c r="Y676" s="191"/>
      <c r="Z676" s="191"/>
      <c r="AA676" s="191"/>
      <c r="AB676" s="191"/>
      <c r="AC676" s="191"/>
      <c r="AD676" s="191"/>
      <c r="AE676" s="191"/>
      <c r="AF676" s="191"/>
      <c r="AG676" s="191"/>
      <c r="AH676" s="191"/>
      <c r="AI676" s="191"/>
      <c r="AJ676" s="191"/>
      <c r="AK676" s="191"/>
      <c r="AL676" s="191"/>
      <c r="AM676" s="191"/>
      <c r="AN676" s="191"/>
      <c r="AO676" s="191"/>
      <c r="AP676" s="191"/>
      <c r="AQ676" s="191"/>
      <c r="AR676" s="191"/>
      <c r="AS676" s="191"/>
      <c r="AT676" s="191"/>
      <c r="AU676" s="191"/>
      <c r="AV676" s="191"/>
      <c r="AW676" s="191"/>
      <c r="AX676" s="191"/>
      <c r="AY676" s="191"/>
      <c r="AZ676" s="191"/>
      <c r="BA676" s="191"/>
      <c r="BB676" s="191"/>
      <c r="BC676" s="191"/>
      <c r="BD676" s="191"/>
      <c r="BE676" s="191"/>
      <c r="BF676" s="191"/>
      <c r="BG676" s="191"/>
      <c r="BH676" s="191"/>
      <c r="BI676" s="191"/>
      <c r="BJ676" s="191"/>
      <c r="BK676" s="191"/>
      <c r="BL676" s="191"/>
    </row>
    <row r="677" spans="1:64" x14ac:dyDescent="0.2">
      <c r="A677" s="191"/>
      <c r="B677" s="191"/>
      <c r="C677" s="191"/>
      <c r="D677" s="191"/>
      <c r="E677" s="191"/>
      <c r="F677" s="191"/>
      <c r="G677" s="191"/>
      <c r="H677" s="191"/>
      <c r="I677" s="191"/>
      <c r="J677" s="191"/>
      <c r="K677" s="191"/>
      <c r="L677" s="191"/>
      <c r="M677" s="191"/>
      <c r="N677" s="191"/>
      <c r="O677" s="191"/>
      <c r="P677" s="191"/>
      <c r="Q677" s="191"/>
      <c r="R677" s="191"/>
      <c r="S677" s="191"/>
      <c r="T677" s="191"/>
      <c r="U677" s="191"/>
      <c r="V677" s="191"/>
      <c r="W677" s="191"/>
      <c r="X677" s="191"/>
      <c r="Y677" s="191"/>
      <c r="Z677" s="191"/>
      <c r="AA677" s="191"/>
      <c r="AB677" s="191"/>
      <c r="AC677" s="191"/>
      <c r="AD677" s="191"/>
      <c r="AE677" s="191"/>
      <c r="AF677" s="191"/>
      <c r="AG677" s="191"/>
      <c r="AH677" s="191"/>
      <c r="AI677" s="191"/>
      <c r="AJ677" s="191"/>
      <c r="AK677" s="191"/>
      <c r="AL677" s="191"/>
      <c r="AM677" s="191"/>
      <c r="AN677" s="191"/>
      <c r="AO677" s="191"/>
      <c r="AP677" s="191"/>
      <c r="AQ677" s="191"/>
      <c r="AR677" s="191"/>
      <c r="AS677" s="191"/>
      <c r="AT677" s="191"/>
      <c r="AU677" s="191"/>
      <c r="AV677" s="191"/>
      <c r="AW677" s="191"/>
      <c r="AX677" s="191"/>
      <c r="AY677" s="191"/>
      <c r="AZ677" s="191"/>
      <c r="BA677" s="191"/>
      <c r="BB677" s="191"/>
      <c r="BC677" s="191"/>
      <c r="BD677" s="191"/>
      <c r="BE677" s="191"/>
      <c r="BF677" s="191"/>
      <c r="BG677" s="191"/>
      <c r="BH677" s="191"/>
      <c r="BI677" s="191"/>
      <c r="BJ677" s="191"/>
      <c r="BK677" s="191"/>
      <c r="BL677" s="191"/>
    </row>
    <row r="678" spans="1:64" x14ac:dyDescent="0.2">
      <c r="A678" s="191"/>
      <c r="B678" s="191"/>
      <c r="C678" s="191"/>
      <c r="D678" s="191"/>
      <c r="E678" s="191"/>
      <c r="F678" s="191"/>
      <c r="G678" s="191"/>
      <c r="H678" s="191"/>
      <c r="I678" s="191"/>
      <c r="J678" s="191"/>
      <c r="K678" s="191"/>
      <c r="L678" s="191"/>
      <c r="M678" s="191"/>
      <c r="N678" s="191"/>
      <c r="O678" s="191"/>
      <c r="P678" s="191"/>
      <c r="Q678" s="191"/>
      <c r="R678" s="191"/>
      <c r="S678" s="191"/>
      <c r="T678" s="191"/>
      <c r="U678" s="191"/>
      <c r="V678" s="191"/>
      <c r="W678" s="191"/>
      <c r="X678" s="191"/>
      <c r="Y678" s="191"/>
      <c r="Z678" s="191"/>
      <c r="AA678" s="191"/>
      <c r="AB678" s="191"/>
      <c r="AC678" s="191"/>
      <c r="AD678" s="191"/>
      <c r="AE678" s="191"/>
      <c r="AF678" s="191"/>
      <c r="AG678" s="191"/>
      <c r="AH678" s="191"/>
      <c r="AI678" s="191"/>
      <c r="AJ678" s="191"/>
      <c r="AK678" s="191"/>
      <c r="AL678" s="191"/>
      <c r="AM678" s="191"/>
      <c r="AN678" s="191"/>
      <c r="AO678" s="191"/>
      <c r="AP678" s="191"/>
      <c r="AQ678" s="191"/>
      <c r="AR678" s="191"/>
      <c r="AS678" s="191"/>
      <c r="AT678" s="191"/>
      <c r="AU678" s="191"/>
      <c r="AV678" s="191"/>
      <c r="AW678" s="191"/>
      <c r="AX678" s="191"/>
      <c r="AY678" s="191"/>
      <c r="AZ678" s="191"/>
      <c r="BA678" s="191"/>
      <c r="BB678" s="191"/>
      <c r="BC678" s="191"/>
      <c r="BD678" s="191"/>
      <c r="BE678" s="191"/>
      <c r="BF678" s="191"/>
      <c r="BG678" s="191"/>
      <c r="BH678" s="191"/>
      <c r="BI678" s="191"/>
      <c r="BJ678" s="191"/>
      <c r="BK678" s="191"/>
      <c r="BL678" s="191"/>
    </row>
    <row r="679" spans="1:64" x14ac:dyDescent="0.2">
      <c r="A679" s="191"/>
      <c r="B679" s="191"/>
      <c r="C679" s="191"/>
      <c r="D679" s="191"/>
      <c r="E679" s="191"/>
      <c r="F679" s="191"/>
      <c r="G679" s="191"/>
      <c r="H679" s="191"/>
      <c r="I679" s="191"/>
      <c r="J679" s="191"/>
      <c r="K679" s="191"/>
      <c r="L679" s="191"/>
      <c r="M679" s="191"/>
      <c r="N679" s="191"/>
      <c r="O679" s="191"/>
      <c r="P679" s="191"/>
      <c r="Q679" s="191"/>
      <c r="R679" s="191"/>
      <c r="S679" s="191"/>
      <c r="T679" s="191"/>
      <c r="U679" s="191"/>
      <c r="V679" s="191"/>
      <c r="W679" s="191"/>
      <c r="X679" s="191"/>
      <c r="Y679" s="191"/>
      <c r="Z679" s="191"/>
      <c r="AA679" s="191"/>
      <c r="AB679" s="191"/>
      <c r="AC679" s="191"/>
      <c r="AD679" s="191"/>
      <c r="AE679" s="191"/>
      <c r="AF679" s="191"/>
      <c r="AG679" s="191"/>
      <c r="AH679" s="191"/>
      <c r="AI679" s="191"/>
      <c r="AJ679" s="191"/>
      <c r="AK679" s="191"/>
      <c r="AL679" s="191"/>
      <c r="AM679" s="191"/>
      <c r="AN679" s="191"/>
      <c r="AO679" s="191"/>
      <c r="AP679" s="191"/>
      <c r="AQ679" s="191"/>
      <c r="AR679" s="191"/>
      <c r="AS679" s="191"/>
      <c r="AT679" s="191"/>
      <c r="AU679" s="191"/>
      <c r="AV679" s="191"/>
      <c r="AW679" s="191"/>
      <c r="AX679" s="191"/>
      <c r="AY679" s="191"/>
      <c r="AZ679" s="191"/>
      <c r="BA679" s="191"/>
      <c r="BB679" s="191"/>
      <c r="BC679" s="191"/>
      <c r="BD679" s="191"/>
      <c r="BE679" s="191"/>
      <c r="BF679" s="191"/>
      <c r="BG679" s="191"/>
      <c r="BH679" s="191"/>
      <c r="BI679" s="191"/>
      <c r="BJ679" s="191"/>
      <c r="BK679" s="191"/>
      <c r="BL679" s="191"/>
    </row>
    <row r="680" spans="1:64" x14ac:dyDescent="0.2">
      <c r="A680" s="191"/>
      <c r="B680" s="191"/>
      <c r="C680" s="191"/>
      <c r="D680" s="191"/>
      <c r="E680" s="191"/>
      <c r="F680" s="191"/>
      <c r="G680" s="191"/>
      <c r="H680" s="191"/>
      <c r="I680" s="191"/>
      <c r="J680" s="191"/>
      <c r="K680" s="191"/>
      <c r="L680" s="191"/>
      <c r="M680" s="191"/>
      <c r="N680" s="191"/>
      <c r="O680" s="191"/>
      <c r="P680" s="191"/>
      <c r="Q680" s="191"/>
      <c r="R680" s="191"/>
      <c r="S680" s="191"/>
      <c r="T680" s="191"/>
      <c r="U680" s="191"/>
      <c r="V680" s="191"/>
      <c r="W680" s="191"/>
      <c r="X680" s="191"/>
      <c r="Y680" s="191"/>
      <c r="Z680" s="191"/>
      <c r="AA680" s="191"/>
      <c r="AB680" s="191"/>
      <c r="AC680" s="191"/>
      <c r="AD680" s="191"/>
      <c r="AE680" s="191"/>
      <c r="AF680" s="191"/>
      <c r="AG680" s="191"/>
      <c r="AH680" s="191"/>
      <c r="AI680" s="191"/>
      <c r="AJ680" s="191"/>
      <c r="AK680" s="191"/>
      <c r="AL680" s="191"/>
      <c r="AM680" s="191"/>
      <c r="AN680" s="191"/>
      <c r="AO680" s="191"/>
      <c r="AP680" s="191"/>
      <c r="AQ680" s="191"/>
      <c r="AR680" s="191"/>
      <c r="AS680" s="191"/>
      <c r="AT680" s="191"/>
      <c r="AU680" s="191"/>
      <c r="AV680" s="191"/>
      <c r="AW680" s="191"/>
      <c r="AX680" s="191"/>
      <c r="AY680" s="191"/>
      <c r="AZ680" s="191"/>
      <c r="BA680" s="191"/>
      <c r="BB680" s="191"/>
      <c r="BC680" s="191"/>
      <c r="BD680" s="191"/>
      <c r="BE680" s="191"/>
      <c r="BF680" s="191"/>
      <c r="BG680" s="191"/>
      <c r="BH680" s="191"/>
      <c r="BI680" s="191"/>
      <c r="BJ680" s="191"/>
      <c r="BK680" s="191"/>
      <c r="BL680" s="191"/>
    </row>
    <row r="681" spans="1:64" x14ac:dyDescent="0.2">
      <c r="A681" s="191"/>
      <c r="B681" s="191"/>
      <c r="C681" s="191"/>
      <c r="D681" s="191"/>
      <c r="E681" s="191"/>
      <c r="F681" s="191"/>
      <c r="G681" s="191"/>
      <c r="H681" s="191"/>
      <c r="I681" s="191"/>
      <c r="J681" s="191"/>
      <c r="K681" s="191"/>
      <c r="L681" s="191"/>
      <c r="M681" s="191"/>
      <c r="N681" s="191"/>
      <c r="O681" s="191"/>
      <c r="P681" s="191"/>
      <c r="Q681" s="191"/>
      <c r="R681" s="191"/>
      <c r="S681" s="191"/>
      <c r="T681" s="191"/>
      <c r="U681" s="191"/>
      <c r="V681" s="191"/>
      <c r="W681" s="191"/>
      <c r="X681" s="191"/>
      <c r="Y681" s="191"/>
      <c r="Z681" s="191"/>
      <c r="AA681" s="191"/>
      <c r="AB681" s="191"/>
      <c r="AC681" s="191"/>
      <c r="AD681" s="191"/>
      <c r="AE681" s="191"/>
      <c r="AF681" s="191"/>
      <c r="AG681" s="191"/>
      <c r="AH681" s="191"/>
      <c r="AI681" s="191"/>
      <c r="AJ681" s="191"/>
      <c r="AK681" s="191"/>
      <c r="AL681" s="191"/>
      <c r="AM681" s="191"/>
      <c r="AN681" s="191"/>
      <c r="AO681" s="191"/>
      <c r="AP681" s="191"/>
      <c r="AQ681" s="191"/>
      <c r="AR681" s="191"/>
      <c r="AS681" s="191"/>
      <c r="AT681" s="191"/>
      <c r="AU681" s="191"/>
      <c r="AV681" s="191"/>
      <c r="AW681" s="191"/>
      <c r="AX681" s="191"/>
      <c r="AY681" s="191"/>
      <c r="AZ681" s="191"/>
      <c r="BA681" s="191"/>
      <c r="BB681" s="191"/>
      <c r="BC681" s="191"/>
      <c r="BD681" s="191"/>
      <c r="BE681" s="191"/>
      <c r="BF681" s="191"/>
      <c r="BG681" s="191"/>
      <c r="BH681" s="191"/>
      <c r="BI681" s="191"/>
      <c r="BJ681" s="191"/>
      <c r="BK681" s="191"/>
      <c r="BL681" s="191"/>
    </row>
    <row r="682" spans="1:64" x14ac:dyDescent="0.2">
      <c r="A682" s="191"/>
      <c r="B682" s="191"/>
      <c r="C682" s="191"/>
      <c r="D682" s="191"/>
      <c r="E682" s="191"/>
      <c r="F682" s="191"/>
      <c r="G682" s="191"/>
      <c r="H682" s="191"/>
      <c r="I682" s="191"/>
      <c r="J682" s="191"/>
      <c r="K682" s="191"/>
      <c r="L682" s="191"/>
      <c r="M682" s="191"/>
      <c r="N682" s="191"/>
      <c r="O682" s="191"/>
      <c r="P682" s="191"/>
      <c r="Q682" s="191"/>
      <c r="R682" s="191"/>
      <c r="S682" s="191"/>
      <c r="T682" s="191"/>
      <c r="U682" s="191"/>
      <c r="V682" s="191"/>
      <c r="W682" s="191"/>
      <c r="X682" s="191"/>
      <c r="Y682" s="191"/>
      <c r="Z682" s="191"/>
      <c r="AA682" s="191"/>
      <c r="AB682" s="191"/>
      <c r="AC682" s="191"/>
      <c r="AD682" s="191"/>
      <c r="AE682" s="191"/>
      <c r="AF682" s="191"/>
      <c r="AG682" s="191"/>
      <c r="AH682" s="191"/>
      <c r="AI682" s="191"/>
      <c r="AJ682" s="191"/>
      <c r="AK682" s="191"/>
      <c r="AL682" s="191"/>
      <c r="AM682" s="191"/>
      <c r="AN682" s="191"/>
      <c r="AO682" s="191"/>
      <c r="AP682" s="191"/>
      <c r="AQ682" s="191"/>
      <c r="AR682" s="191"/>
      <c r="AS682" s="191"/>
      <c r="AT682" s="191"/>
      <c r="AU682" s="191"/>
      <c r="AV682" s="191"/>
      <c r="AW682" s="191"/>
      <c r="AX682" s="191"/>
      <c r="AY682" s="191"/>
      <c r="AZ682" s="191"/>
      <c r="BA682" s="191"/>
      <c r="BB682" s="191"/>
      <c r="BC682" s="191"/>
      <c r="BD682" s="191"/>
      <c r="BE682" s="191"/>
      <c r="BF682" s="191"/>
      <c r="BG682" s="191"/>
      <c r="BH682" s="191"/>
      <c r="BI682" s="191"/>
      <c r="BJ682" s="191"/>
      <c r="BK682" s="191"/>
      <c r="BL682" s="191"/>
    </row>
    <row r="683" spans="1:64" x14ac:dyDescent="0.2">
      <c r="A683" s="191"/>
      <c r="B683" s="191"/>
      <c r="C683" s="191"/>
      <c r="D683" s="191"/>
      <c r="E683" s="191"/>
      <c r="F683" s="191"/>
      <c r="G683" s="191"/>
      <c r="H683" s="191"/>
      <c r="I683" s="191"/>
      <c r="J683" s="191"/>
      <c r="K683" s="191"/>
      <c r="L683" s="191"/>
      <c r="M683" s="191"/>
      <c r="N683" s="191"/>
      <c r="O683" s="191"/>
      <c r="P683" s="191"/>
      <c r="Q683" s="191"/>
      <c r="R683" s="191"/>
      <c r="S683" s="191"/>
      <c r="T683" s="191"/>
      <c r="U683" s="191"/>
      <c r="V683" s="191"/>
      <c r="W683" s="191"/>
      <c r="X683" s="191"/>
      <c r="Y683" s="191"/>
      <c r="Z683" s="191"/>
      <c r="AA683" s="191"/>
      <c r="AB683" s="191"/>
      <c r="AC683" s="191"/>
      <c r="AD683" s="191"/>
      <c r="AE683" s="191"/>
      <c r="AF683" s="191"/>
      <c r="AG683" s="191"/>
      <c r="AH683" s="191"/>
      <c r="AI683" s="191"/>
      <c r="AJ683" s="191"/>
      <c r="AK683" s="191"/>
      <c r="AL683" s="191"/>
      <c r="AM683" s="191"/>
      <c r="AN683" s="191"/>
      <c r="AO683" s="191"/>
      <c r="AP683" s="191"/>
      <c r="AQ683" s="191"/>
      <c r="AR683" s="191"/>
      <c r="AS683" s="191"/>
      <c r="AT683" s="191"/>
      <c r="AU683" s="191"/>
      <c r="AV683" s="191"/>
      <c r="AW683" s="191"/>
      <c r="AX683" s="191"/>
      <c r="AY683" s="191"/>
      <c r="AZ683" s="191"/>
      <c r="BA683" s="191"/>
      <c r="BB683" s="191"/>
      <c r="BC683" s="191"/>
      <c r="BD683" s="191"/>
      <c r="BE683" s="191"/>
      <c r="BF683" s="191"/>
      <c r="BG683" s="191"/>
      <c r="BH683" s="191"/>
      <c r="BI683" s="191"/>
      <c r="BJ683" s="191"/>
      <c r="BK683" s="191"/>
      <c r="BL683" s="191"/>
    </row>
    <row r="684" spans="1:64" x14ac:dyDescent="0.2">
      <c r="A684" s="191"/>
      <c r="B684" s="191"/>
      <c r="C684" s="191"/>
      <c r="D684" s="191"/>
      <c r="E684" s="191"/>
      <c r="F684" s="191"/>
      <c r="G684" s="191"/>
      <c r="H684" s="191"/>
      <c r="I684" s="191"/>
      <c r="J684" s="191"/>
      <c r="K684" s="191"/>
      <c r="L684" s="191"/>
      <c r="M684" s="191"/>
      <c r="N684" s="191"/>
      <c r="O684" s="191"/>
      <c r="P684" s="191"/>
      <c r="Q684" s="191"/>
      <c r="R684" s="191"/>
      <c r="S684" s="191"/>
      <c r="T684" s="191"/>
      <c r="U684" s="191"/>
      <c r="V684" s="191"/>
      <c r="W684" s="191"/>
      <c r="X684" s="191"/>
      <c r="Y684" s="191"/>
      <c r="Z684" s="191"/>
      <c r="AA684" s="191"/>
      <c r="AB684" s="191"/>
      <c r="AC684" s="191"/>
      <c r="AD684" s="191"/>
      <c r="AE684" s="191"/>
      <c r="AF684" s="191"/>
      <c r="AG684" s="191"/>
      <c r="AH684" s="191"/>
      <c r="AI684" s="191"/>
      <c r="AJ684" s="191"/>
      <c r="AK684" s="191"/>
      <c r="AL684" s="191"/>
      <c r="AM684" s="191"/>
      <c r="AN684" s="191"/>
      <c r="AO684" s="191"/>
      <c r="AP684" s="191"/>
      <c r="AQ684" s="191"/>
      <c r="AR684" s="191"/>
      <c r="AS684" s="191"/>
      <c r="AT684" s="191"/>
      <c r="AU684" s="191"/>
      <c r="AV684" s="191"/>
      <c r="AW684" s="191"/>
      <c r="AX684" s="191"/>
      <c r="AY684" s="191"/>
      <c r="AZ684" s="191"/>
      <c r="BA684" s="191"/>
      <c r="BB684" s="191"/>
      <c r="BC684" s="191"/>
      <c r="BD684" s="191"/>
      <c r="BE684" s="191"/>
      <c r="BF684" s="191"/>
      <c r="BG684" s="191"/>
      <c r="BH684" s="191"/>
      <c r="BI684" s="191"/>
      <c r="BJ684" s="191"/>
      <c r="BK684" s="191"/>
      <c r="BL684" s="191"/>
    </row>
    <row r="685" spans="1:64" x14ac:dyDescent="0.2">
      <c r="A685" s="191"/>
      <c r="B685" s="191"/>
      <c r="C685" s="191"/>
      <c r="D685" s="191"/>
      <c r="E685" s="191"/>
      <c r="F685" s="191"/>
      <c r="G685" s="191"/>
      <c r="H685" s="191"/>
      <c r="I685" s="191"/>
      <c r="J685" s="191"/>
      <c r="K685" s="191"/>
      <c r="L685" s="191"/>
      <c r="M685" s="191"/>
      <c r="N685" s="191"/>
      <c r="O685" s="191"/>
      <c r="P685" s="191"/>
      <c r="Q685" s="191"/>
      <c r="R685" s="191"/>
      <c r="S685" s="191"/>
      <c r="T685" s="191"/>
      <c r="U685" s="191"/>
      <c r="V685" s="191"/>
      <c r="W685" s="191"/>
      <c r="X685" s="191"/>
      <c r="Y685" s="191"/>
      <c r="Z685" s="191"/>
      <c r="AA685" s="191"/>
      <c r="AB685" s="191"/>
      <c r="AC685" s="191"/>
      <c r="AD685" s="191"/>
      <c r="AE685" s="191"/>
      <c r="AF685" s="191"/>
      <c r="AG685" s="191"/>
      <c r="AH685" s="191"/>
      <c r="AI685" s="191"/>
      <c r="AJ685" s="191"/>
      <c r="AK685" s="191"/>
      <c r="AL685" s="191"/>
      <c r="AM685" s="191"/>
      <c r="AN685" s="191"/>
      <c r="AO685" s="191"/>
      <c r="AP685" s="191"/>
      <c r="AQ685" s="191"/>
      <c r="AR685" s="191"/>
      <c r="AS685" s="191"/>
      <c r="AT685" s="191"/>
      <c r="AU685" s="191"/>
      <c r="AV685" s="191"/>
      <c r="AW685" s="191"/>
      <c r="AX685" s="191"/>
      <c r="AY685" s="191"/>
      <c r="AZ685" s="191"/>
      <c r="BA685" s="191"/>
      <c r="BB685" s="191"/>
      <c r="BC685" s="191"/>
      <c r="BD685" s="191"/>
      <c r="BE685" s="191"/>
      <c r="BF685" s="191"/>
      <c r="BG685" s="191"/>
      <c r="BH685" s="191"/>
      <c r="BI685" s="191"/>
      <c r="BJ685" s="191"/>
      <c r="BK685" s="191"/>
      <c r="BL685" s="191"/>
    </row>
    <row r="686" spans="1:64" x14ac:dyDescent="0.2">
      <c r="A686" s="191"/>
      <c r="B686" s="191"/>
      <c r="C686" s="191"/>
      <c r="D686" s="191"/>
      <c r="E686" s="191"/>
      <c r="F686" s="191"/>
      <c r="G686" s="191"/>
      <c r="H686" s="191"/>
      <c r="I686" s="191"/>
      <c r="J686" s="191"/>
      <c r="K686" s="191"/>
      <c r="L686" s="191"/>
      <c r="M686" s="191"/>
      <c r="N686" s="191"/>
      <c r="O686" s="191"/>
      <c r="P686" s="191"/>
      <c r="Q686" s="191"/>
      <c r="R686" s="191"/>
      <c r="S686" s="191"/>
      <c r="T686" s="191"/>
      <c r="U686" s="191"/>
      <c r="V686" s="191"/>
      <c r="W686" s="191"/>
      <c r="X686" s="191"/>
      <c r="Y686" s="191"/>
      <c r="Z686" s="191"/>
      <c r="AA686" s="191"/>
      <c r="AB686" s="191"/>
      <c r="AC686" s="191"/>
      <c r="AD686" s="191"/>
      <c r="AE686" s="191"/>
      <c r="AF686" s="191"/>
      <c r="AG686" s="191"/>
      <c r="AH686" s="191"/>
      <c r="AI686" s="191"/>
      <c r="AJ686" s="191"/>
      <c r="AK686" s="191"/>
      <c r="AL686" s="191"/>
      <c r="AM686" s="191"/>
      <c r="AN686" s="191"/>
      <c r="AO686" s="191"/>
      <c r="AP686" s="191"/>
      <c r="AQ686" s="191"/>
      <c r="AR686" s="191"/>
      <c r="AS686" s="191"/>
      <c r="AT686" s="191"/>
      <c r="AU686" s="191"/>
      <c r="AV686" s="191"/>
      <c r="AW686" s="191"/>
      <c r="AX686" s="191"/>
      <c r="AY686" s="191"/>
      <c r="AZ686" s="191"/>
      <c r="BA686" s="191"/>
      <c r="BB686" s="191"/>
      <c r="BC686" s="191"/>
      <c r="BD686" s="191"/>
      <c r="BE686" s="191"/>
      <c r="BF686" s="191"/>
      <c r="BG686" s="191"/>
      <c r="BH686" s="191"/>
      <c r="BI686" s="191"/>
      <c r="BJ686" s="191"/>
      <c r="BK686" s="191"/>
      <c r="BL686" s="191"/>
    </row>
    <row r="687" spans="1:64" x14ac:dyDescent="0.2">
      <c r="A687" s="191"/>
      <c r="B687" s="191"/>
      <c r="C687" s="191"/>
      <c r="D687" s="191"/>
      <c r="E687" s="191"/>
      <c r="F687" s="191"/>
      <c r="G687" s="191"/>
      <c r="H687" s="191"/>
      <c r="I687" s="191"/>
      <c r="J687" s="191"/>
      <c r="K687" s="191"/>
      <c r="L687" s="191"/>
      <c r="M687" s="191"/>
      <c r="N687" s="191"/>
      <c r="O687" s="191"/>
      <c r="P687" s="191"/>
      <c r="Q687" s="191"/>
      <c r="R687" s="191"/>
      <c r="S687" s="191"/>
      <c r="T687" s="191"/>
      <c r="U687" s="191"/>
      <c r="V687" s="191"/>
      <c r="W687" s="191"/>
      <c r="X687" s="191"/>
      <c r="Y687" s="191"/>
      <c r="Z687" s="191"/>
      <c r="AA687" s="191"/>
      <c r="AB687" s="191"/>
      <c r="AC687" s="191"/>
      <c r="AD687" s="191"/>
      <c r="AE687" s="191"/>
      <c r="AF687" s="191"/>
      <c r="AG687" s="191"/>
      <c r="AH687" s="191"/>
      <c r="AI687" s="191"/>
      <c r="AJ687" s="191"/>
      <c r="AK687" s="191"/>
      <c r="AL687" s="191"/>
      <c r="AM687" s="191"/>
      <c r="AN687" s="191"/>
      <c r="AO687" s="191"/>
      <c r="AP687" s="191"/>
      <c r="AQ687" s="191"/>
      <c r="AR687" s="191"/>
      <c r="AS687" s="191"/>
      <c r="AT687" s="191"/>
      <c r="AU687" s="191"/>
      <c r="AV687" s="191"/>
      <c r="AW687" s="191"/>
      <c r="AX687" s="191"/>
      <c r="AY687" s="191"/>
      <c r="AZ687" s="191"/>
      <c r="BA687" s="191"/>
      <c r="BB687" s="191"/>
      <c r="BC687" s="191"/>
      <c r="BD687" s="191"/>
      <c r="BE687" s="191"/>
      <c r="BF687" s="191"/>
      <c r="BG687" s="191"/>
      <c r="BH687" s="191"/>
      <c r="BI687" s="191"/>
      <c r="BJ687" s="191"/>
      <c r="BK687" s="191"/>
      <c r="BL687" s="191"/>
    </row>
    <row r="688" spans="1:64" x14ac:dyDescent="0.2">
      <c r="A688" s="191"/>
      <c r="B688" s="191"/>
      <c r="C688" s="191"/>
      <c r="D688" s="191"/>
      <c r="E688" s="191"/>
      <c r="F688" s="191"/>
      <c r="G688" s="191"/>
      <c r="H688" s="191"/>
      <c r="I688" s="191"/>
      <c r="J688" s="191"/>
      <c r="K688" s="191"/>
      <c r="L688" s="191"/>
      <c r="M688" s="191"/>
      <c r="N688" s="191"/>
      <c r="O688" s="191"/>
      <c r="P688" s="191"/>
      <c r="Q688" s="191"/>
      <c r="R688" s="191"/>
      <c r="S688" s="191"/>
      <c r="T688" s="191"/>
      <c r="U688" s="191"/>
      <c r="V688" s="191"/>
      <c r="W688" s="191"/>
      <c r="X688" s="191"/>
      <c r="Y688" s="191"/>
      <c r="Z688" s="191"/>
      <c r="AA688" s="191"/>
      <c r="AB688" s="191"/>
      <c r="AC688" s="191"/>
      <c r="AD688" s="191"/>
      <c r="AE688" s="191"/>
      <c r="AF688" s="191"/>
      <c r="AG688" s="191"/>
      <c r="AH688" s="191"/>
      <c r="AI688" s="191"/>
      <c r="AJ688" s="191"/>
      <c r="AK688" s="191"/>
      <c r="AL688" s="191"/>
      <c r="AM688" s="191"/>
      <c r="AN688" s="191"/>
      <c r="AO688" s="191"/>
      <c r="AP688" s="191"/>
      <c r="AQ688" s="191"/>
      <c r="AR688" s="191"/>
      <c r="AS688" s="191"/>
      <c r="AT688" s="191"/>
      <c r="AU688" s="191"/>
      <c r="AV688" s="191"/>
      <c r="AW688" s="191"/>
      <c r="AX688" s="191"/>
      <c r="AY688" s="191"/>
      <c r="AZ688" s="191"/>
      <c r="BA688" s="191"/>
      <c r="BB688" s="191"/>
      <c r="BC688" s="191"/>
      <c r="BD688" s="191"/>
      <c r="BE688" s="191"/>
      <c r="BF688" s="191"/>
      <c r="BG688" s="191"/>
      <c r="BH688" s="191"/>
      <c r="BI688" s="191"/>
      <c r="BJ688" s="191"/>
      <c r="BK688" s="191"/>
      <c r="BL688" s="191"/>
    </row>
    <row r="689" spans="1:64" x14ac:dyDescent="0.2">
      <c r="A689" s="191"/>
      <c r="B689" s="191"/>
      <c r="C689" s="191"/>
      <c r="D689" s="191"/>
      <c r="E689" s="191"/>
      <c r="F689" s="191"/>
      <c r="G689" s="191"/>
      <c r="H689" s="191"/>
      <c r="I689" s="191"/>
      <c r="J689" s="191"/>
      <c r="K689" s="191"/>
      <c r="L689" s="191"/>
      <c r="M689" s="191"/>
      <c r="N689" s="191"/>
      <c r="O689" s="191"/>
      <c r="P689" s="191"/>
      <c r="Q689" s="191"/>
      <c r="R689" s="191"/>
      <c r="S689" s="191"/>
      <c r="T689" s="191"/>
      <c r="U689" s="191"/>
      <c r="V689" s="191"/>
      <c r="W689" s="191"/>
      <c r="X689" s="191"/>
      <c r="Y689" s="191"/>
      <c r="Z689" s="191"/>
      <c r="AA689" s="191"/>
      <c r="AB689" s="191"/>
      <c r="AC689" s="191"/>
      <c r="AD689" s="191"/>
      <c r="AE689" s="191"/>
      <c r="AF689" s="191"/>
      <c r="AG689" s="191"/>
      <c r="AH689" s="191"/>
      <c r="AI689" s="191"/>
      <c r="AJ689" s="191"/>
      <c r="AK689" s="191"/>
      <c r="AL689" s="191"/>
      <c r="AM689" s="191"/>
      <c r="AN689" s="191"/>
      <c r="AO689" s="191"/>
      <c r="AP689" s="191"/>
      <c r="AQ689" s="191"/>
      <c r="AR689" s="191"/>
      <c r="AS689" s="191"/>
      <c r="AT689" s="191"/>
      <c r="AU689" s="191"/>
      <c r="AV689" s="191"/>
      <c r="AW689" s="191"/>
      <c r="AX689" s="191"/>
      <c r="AY689" s="191"/>
      <c r="AZ689" s="191"/>
      <c r="BA689" s="191"/>
      <c r="BB689" s="191"/>
      <c r="BC689" s="191"/>
      <c r="BD689" s="191"/>
      <c r="BE689" s="191"/>
      <c r="BF689" s="191"/>
      <c r="BG689" s="191"/>
      <c r="BH689" s="191"/>
      <c r="BI689" s="191"/>
      <c r="BJ689" s="191"/>
      <c r="BK689" s="191"/>
      <c r="BL689" s="191"/>
    </row>
    <row r="690" spans="1:64" x14ac:dyDescent="0.2">
      <c r="A690" s="191"/>
      <c r="B690" s="191"/>
      <c r="C690" s="191"/>
      <c r="D690" s="191"/>
      <c r="E690" s="191"/>
      <c r="F690" s="191"/>
      <c r="G690" s="191"/>
      <c r="H690" s="191"/>
      <c r="I690" s="191"/>
      <c r="J690" s="191"/>
      <c r="K690" s="191"/>
      <c r="L690" s="191"/>
      <c r="M690" s="191"/>
      <c r="N690" s="191"/>
      <c r="O690" s="191"/>
      <c r="P690" s="191"/>
      <c r="Q690" s="191"/>
      <c r="R690" s="191"/>
      <c r="S690" s="191"/>
      <c r="T690" s="191"/>
      <c r="U690" s="191"/>
      <c r="V690" s="191"/>
      <c r="W690" s="191"/>
      <c r="X690" s="191"/>
      <c r="Y690" s="191"/>
      <c r="Z690" s="191"/>
      <c r="AA690" s="191"/>
      <c r="AB690" s="191"/>
      <c r="AC690" s="191"/>
      <c r="AD690" s="191"/>
      <c r="AE690" s="191"/>
      <c r="AF690" s="191"/>
      <c r="AG690" s="191"/>
      <c r="AH690" s="191"/>
      <c r="AI690" s="191"/>
      <c r="AJ690" s="191"/>
      <c r="AK690" s="191"/>
      <c r="AL690" s="191"/>
      <c r="AM690" s="191"/>
      <c r="AN690" s="191"/>
      <c r="AO690" s="191"/>
      <c r="AP690" s="191"/>
      <c r="AQ690" s="191"/>
      <c r="AR690" s="191"/>
      <c r="AS690" s="191"/>
      <c r="AT690" s="191"/>
      <c r="AU690" s="191"/>
      <c r="AV690" s="191"/>
      <c r="AW690" s="191"/>
      <c r="AX690" s="191"/>
      <c r="AY690" s="191"/>
      <c r="AZ690" s="191"/>
      <c r="BA690" s="191"/>
      <c r="BB690" s="191"/>
      <c r="BC690" s="191"/>
      <c r="BD690" s="191"/>
      <c r="BE690" s="191"/>
      <c r="BF690" s="191"/>
      <c r="BG690" s="191"/>
      <c r="BH690" s="191"/>
      <c r="BI690" s="191"/>
      <c r="BJ690" s="191"/>
      <c r="BK690" s="191"/>
      <c r="BL690" s="191"/>
    </row>
    <row r="691" spans="1:64" x14ac:dyDescent="0.2">
      <c r="A691" s="191"/>
      <c r="B691" s="191"/>
      <c r="C691" s="191"/>
      <c r="D691" s="191"/>
      <c r="E691" s="191"/>
      <c r="F691" s="191"/>
      <c r="G691" s="191"/>
      <c r="H691" s="191"/>
      <c r="I691" s="191"/>
      <c r="J691" s="191"/>
      <c r="K691" s="191"/>
      <c r="L691" s="191"/>
      <c r="M691" s="191"/>
      <c r="N691" s="191"/>
      <c r="O691" s="191"/>
      <c r="P691" s="191"/>
      <c r="Q691" s="191"/>
      <c r="R691" s="191"/>
      <c r="S691" s="191"/>
      <c r="T691" s="191"/>
      <c r="U691" s="191"/>
      <c r="V691" s="191"/>
      <c r="W691" s="191"/>
      <c r="X691" s="191"/>
      <c r="Y691" s="191"/>
      <c r="Z691" s="191"/>
      <c r="AA691" s="191"/>
      <c r="AB691" s="191"/>
      <c r="AC691" s="191"/>
      <c r="AD691" s="191"/>
      <c r="AE691" s="191"/>
      <c r="AF691" s="191"/>
      <c r="AG691" s="191"/>
      <c r="AH691" s="191"/>
      <c r="AI691" s="191"/>
      <c r="AJ691" s="191"/>
      <c r="AK691" s="191"/>
      <c r="AL691" s="191"/>
      <c r="AM691" s="191"/>
      <c r="AN691" s="191"/>
      <c r="AO691" s="191"/>
      <c r="AP691" s="191"/>
      <c r="AQ691" s="191"/>
      <c r="AR691" s="191"/>
      <c r="AS691" s="191"/>
      <c r="AT691" s="191"/>
      <c r="AU691" s="191"/>
      <c r="AV691" s="191"/>
      <c r="AW691" s="191"/>
      <c r="AX691" s="191"/>
      <c r="AY691" s="191"/>
      <c r="AZ691" s="191"/>
      <c r="BA691" s="191"/>
      <c r="BB691" s="191"/>
      <c r="BC691" s="191"/>
      <c r="BD691" s="191"/>
      <c r="BE691" s="191"/>
      <c r="BF691" s="191"/>
      <c r="BG691" s="191"/>
      <c r="BH691" s="191"/>
      <c r="BI691" s="191"/>
      <c r="BJ691" s="191"/>
      <c r="BK691" s="191"/>
      <c r="BL691" s="191"/>
    </row>
    <row r="692" spans="1:64" x14ac:dyDescent="0.2">
      <c r="A692" s="191"/>
      <c r="B692" s="191"/>
      <c r="C692" s="191"/>
      <c r="D692" s="191"/>
      <c r="E692" s="191"/>
      <c r="F692" s="191"/>
      <c r="G692" s="191"/>
      <c r="H692" s="191"/>
      <c r="I692" s="191"/>
      <c r="J692" s="191"/>
      <c r="K692" s="191"/>
      <c r="L692" s="191"/>
      <c r="M692" s="191"/>
      <c r="N692" s="191"/>
      <c r="O692" s="191"/>
      <c r="P692" s="191"/>
      <c r="Q692" s="191"/>
      <c r="R692" s="191"/>
      <c r="S692" s="191"/>
      <c r="T692" s="191"/>
      <c r="U692" s="191"/>
      <c r="V692" s="191"/>
      <c r="W692" s="191"/>
      <c r="X692" s="191"/>
      <c r="Y692" s="191"/>
      <c r="Z692" s="191"/>
      <c r="AA692" s="191"/>
      <c r="AB692" s="191"/>
      <c r="AC692" s="191"/>
      <c r="AD692" s="191"/>
      <c r="AE692" s="191"/>
      <c r="AF692" s="191"/>
      <c r="AG692" s="191"/>
      <c r="AH692" s="191"/>
      <c r="AI692" s="191"/>
      <c r="AJ692" s="191"/>
      <c r="AK692" s="191"/>
      <c r="AL692" s="191"/>
      <c r="AM692" s="191"/>
      <c r="AN692" s="191"/>
      <c r="AO692" s="191"/>
      <c r="AP692" s="191"/>
      <c r="AQ692" s="191"/>
      <c r="AR692" s="191"/>
      <c r="AS692" s="191"/>
      <c r="AT692" s="191"/>
      <c r="AU692" s="191"/>
      <c r="AV692" s="191"/>
      <c r="AW692" s="191"/>
      <c r="AX692" s="191"/>
      <c r="AY692" s="191"/>
      <c r="AZ692" s="191"/>
      <c r="BA692" s="191"/>
      <c r="BB692" s="191"/>
      <c r="BC692" s="191"/>
      <c r="BD692" s="191"/>
      <c r="BE692" s="191"/>
      <c r="BF692" s="191"/>
      <c r="BG692" s="191"/>
      <c r="BH692" s="191"/>
      <c r="BI692" s="191"/>
      <c r="BJ692" s="191"/>
      <c r="BK692" s="191"/>
      <c r="BL692" s="191"/>
    </row>
    <row r="693" spans="1:64" x14ac:dyDescent="0.2">
      <c r="A693" s="191"/>
      <c r="B693" s="191"/>
      <c r="C693" s="191"/>
      <c r="D693" s="191"/>
      <c r="E693" s="191"/>
      <c r="F693" s="191"/>
      <c r="G693" s="191"/>
      <c r="H693" s="191"/>
      <c r="I693" s="191"/>
      <c r="J693" s="191"/>
      <c r="K693" s="191"/>
      <c r="L693" s="191"/>
      <c r="M693" s="191"/>
      <c r="N693" s="191"/>
      <c r="O693" s="191"/>
      <c r="P693" s="191"/>
      <c r="Q693" s="191"/>
      <c r="R693" s="191"/>
      <c r="S693" s="191"/>
      <c r="T693" s="191"/>
      <c r="U693" s="191"/>
      <c r="V693" s="191"/>
      <c r="W693" s="191"/>
      <c r="X693" s="191"/>
      <c r="Y693" s="191"/>
      <c r="Z693" s="191"/>
      <c r="AA693" s="191"/>
      <c r="AB693" s="191"/>
      <c r="AC693" s="191"/>
      <c r="AD693" s="191"/>
      <c r="AE693" s="191"/>
      <c r="AF693" s="191"/>
      <c r="AG693" s="191"/>
      <c r="AH693" s="191"/>
      <c r="AI693" s="191"/>
      <c r="AJ693" s="191"/>
      <c r="AK693" s="191"/>
      <c r="AL693" s="191"/>
      <c r="AM693" s="191"/>
      <c r="AN693" s="191"/>
      <c r="AO693" s="191"/>
      <c r="AP693" s="191"/>
      <c r="AQ693" s="191"/>
      <c r="AR693" s="191"/>
      <c r="AS693" s="191"/>
      <c r="AT693" s="191"/>
      <c r="AU693" s="191"/>
      <c r="AV693" s="191"/>
      <c r="AW693" s="191"/>
      <c r="AX693" s="191"/>
      <c r="AY693" s="191"/>
      <c r="AZ693" s="191"/>
      <c r="BA693" s="191"/>
      <c r="BB693" s="191"/>
      <c r="BC693" s="191"/>
      <c r="BD693" s="191"/>
      <c r="BE693" s="191"/>
      <c r="BF693" s="191"/>
      <c r="BG693" s="191"/>
      <c r="BH693" s="191"/>
      <c r="BI693" s="191"/>
      <c r="BJ693" s="191"/>
      <c r="BK693" s="191"/>
      <c r="BL693" s="191"/>
    </row>
    <row r="694" spans="1:64" x14ac:dyDescent="0.2">
      <c r="A694" s="191"/>
      <c r="B694" s="191"/>
      <c r="C694" s="191"/>
      <c r="D694" s="191"/>
      <c r="E694" s="191"/>
      <c r="F694" s="191"/>
      <c r="G694" s="191"/>
      <c r="H694" s="191"/>
      <c r="I694" s="191"/>
      <c r="J694" s="191"/>
      <c r="K694" s="191"/>
      <c r="L694" s="191"/>
      <c r="M694" s="191"/>
      <c r="N694" s="191"/>
      <c r="O694" s="191"/>
      <c r="P694" s="191"/>
      <c r="Q694" s="191"/>
      <c r="R694" s="191"/>
      <c r="S694" s="191"/>
      <c r="T694" s="191"/>
      <c r="U694" s="191"/>
      <c r="V694" s="191"/>
      <c r="W694" s="191"/>
      <c r="X694" s="191"/>
      <c r="Y694" s="191"/>
      <c r="Z694" s="191"/>
      <c r="AA694" s="191"/>
      <c r="AB694" s="191"/>
      <c r="AC694" s="191"/>
      <c r="AD694" s="191"/>
      <c r="AE694" s="191"/>
      <c r="AF694" s="191"/>
      <c r="AG694" s="191"/>
      <c r="AH694" s="191"/>
      <c r="AI694" s="191"/>
      <c r="AJ694" s="191"/>
      <c r="AK694" s="191"/>
      <c r="AL694" s="191"/>
      <c r="AM694" s="191"/>
      <c r="AN694" s="191"/>
      <c r="AO694" s="191"/>
      <c r="AP694" s="191"/>
      <c r="AQ694" s="191"/>
      <c r="AR694" s="191"/>
      <c r="AS694" s="191"/>
      <c r="AT694" s="191"/>
      <c r="AU694" s="191"/>
      <c r="AV694" s="191"/>
      <c r="AW694" s="191"/>
      <c r="AX694" s="191"/>
      <c r="AY694" s="191"/>
      <c r="AZ694" s="191"/>
      <c r="BA694" s="191"/>
      <c r="BB694" s="191"/>
      <c r="BC694" s="191"/>
      <c r="BD694" s="191"/>
      <c r="BE694" s="191"/>
      <c r="BF694" s="191"/>
      <c r="BG694" s="191"/>
      <c r="BH694" s="191"/>
      <c r="BI694" s="191"/>
      <c r="BJ694" s="191"/>
      <c r="BK694" s="191"/>
      <c r="BL694" s="191"/>
    </row>
    <row r="695" spans="1:64" x14ac:dyDescent="0.2">
      <c r="A695" s="191"/>
      <c r="B695" s="191"/>
      <c r="C695" s="191"/>
      <c r="D695" s="191"/>
      <c r="E695" s="191"/>
      <c r="F695" s="191"/>
      <c r="G695" s="191"/>
      <c r="H695" s="191"/>
      <c r="I695" s="191"/>
      <c r="J695" s="191"/>
      <c r="K695" s="191"/>
      <c r="L695" s="191"/>
      <c r="M695" s="191"/>
      <c r="N695" s="191"/>
      <c r="O695" s="191"/>
      <c r="P695" s="191"/>
      <c r="Q695" s="191"/>
      <c r="R695" s="191"/>
      <c r="S695" s="191"/>
      <c r="T695" s="191"/>
      <c r="U695" s="191"/>
      <c r="V695" s="191"/>
      <c r="W695" s="191"/>
      <c r="X695" s="191"/>
      <c r="Y695" s="191"/>
      <c r="Z695" s="191"/>
      <c r="AA695" s="191"/>
      <c r="AB695" s="191"/>
      <c r="AC695" s="191"/>
      <c r="AD695" s="191"/>
      <c r="AE695" s="191"/>
      <c r="AF695" s="191"/>
      <c r="AG695" s="191"/>
      <c r="AH695" s="191"/>
      <c r="AI695" s="191"/>
      <c r="AJ695" s="191"/>
      <c r="AK695" s="191"/>
      <c r="AL695" s="191"/>
      <c r="AM695" s="191"/>
      <c r="AN695" s="191"/>
      <c r="AO695" s="191"/>
      <c r="AP695" s="191"/>
      <c r="AQ695" s="191"/>
      <c r="AR695" s="191"/>
      <c r="AS695" s="191"/>
      <c r="AT695" s="191"/>
      <c r="AU695" s="191"/>
      <c r="AV695" s="191"/>
      <c r="AW695" s="191"/>
      <c r="AX695" s="191"/>
      <c r="AY695" s="191"/>
      <c r="AZ695" s="191"/>
      <c r="BA695" s="191"/>
      <c r="BB695" s="191"/>
      <c r="BC695" s="191"/>
      <c r="BD695" s="191"/>
      <c r="BE695" s="191"/>
      <c r="BF695" s="191"/>
      <c r="BG695" s="191"/>
      <c r="BH695" s="191"/>
      <c r="BI695" s="191"/>
      <c r="BJ695" s="191"/>
      <c r="BK695" s="191"/>
      <c r="BL695" s="191"/>
    </row>
    <row r="696" spans="1:64" x14ac:dyDescent="0.2">
      <c r="A696" s="191"/>
      <c r="B696" s="191"/>
      <c r="C696" s="191"/>
      <c r="D696" s="191"/>
      <c r="E696" s="191"/>
      <c r="F696" s="191"/>
      <c r="G696" s="191"/>
      <c r="H696" s="191"/>
      <c r="I696" s="191"/>
      <c r="J696" s="191"/>
      <c r="K696" s="191"/>
      <c r="L696" s="191"/>
      <c r="M696" s="191"/>
      <c r="N696" s="191"/>
      <c r="O696" s="191"/>
      <c r="P696" s="191"/>
      <c r="Q696" s="191"/>
      <c r="R696" s="191"/>
      <c r="S696" s="191"/>
      <c r="T696" s="191"/>
      <c r="U696" s="191"/>
      <c r="V696" s="191"/>
      <c r="W696" s="191"/>
      <c r="X696" s="191"/>
      <c r="Y696" s="191"/>
      <c r="Z696" s="191"/>
      <c r="AA696" s="191"/>
      <c r="AB696" s="191"/>
      <c r="AC696" s="191"/>
      <c r="AD696" s="191"/>
      <c r="AE696" s="191"/>
      <c r="AF696" s="191"/>
      <c r="AG696" s="191"/>
      <c r="AH696" s="191"/>
      <c r="AI696" s="191"/>
      <c r="AJ696" s="191"/>
      <c r="AK696" s="191"/>
      <c r="AL696" s="191"/>
      <c r="AM696" s="191"/>
      <c r="AN696" s="191"/>
      <c r="AO696" s="191"/>
      <c r="AP696" s="191"/>
      <c r="AQ696" s="191"/>
      <c r="AR696" s="191"/>
      <c r="AS696" s="191"/>
      <c r="AT696" s="191"/>
      <c r="AU696" s="191"/>
      <c r="AV696" s="191"/>
      <c r="AW696" s="191"/>
      <c r="AX696" s="191"/>
      <c r="AY696" s="191"/>
      <c r="AZ696" s="191"/>
      <c r="BA696" s="191"/>
      <c r="BB696" s="191"/>
      <c r="BC696" s="191"/>
      <c r="BD696" s="191"/>
      <c r="BE696" s="191"/>
      <c r="BF696" s="191"/>
      <c r="BG696" s="191"/>
      <c r="BH696" s="191"/>
      <c r="BI696" s="191"/>
      <c r="BJ696" s="191"/>
      <c r="BK696" s="191"/>
      <c r="BL696" s="191"/>
    </row>
    <row r="697" spans="1:64" x14ac:dyDescent="0.2">
      <c r="A697" s="191"/>
      <c r="B697" s="191"/>
      <c r="C697" s="191"/>
      <c r="D697" s="191"/>
      <c r="E697" s="191"/>
      <c r="F697" s="191"/>
      <c r="G697" s="191"/>
      <c r="H697" s="191"/>
      <c r="I697" s="191"/>
      <c r="J697" s="191"/>
      <c r="K697" s="191"/>
      <c r="L697" s="191"/>
      <c r="M697" s="191"/>
      <c r="N697" s="191"/>
      <c r="O697" s="191"/>
      <c r="P697" s="191"/>
      <c r="Q697" s="191"/>
      <c r="R697" s="191"/>
      <c r="S697" s="191"/>
      <c r="T697" s="191"/>
      <c r="U697" s="191"/>
      <c r="V697" s="191"/>
      <c r="W697" s="191"/>
      <c r="X697" s="191"/>
      <c r="Y697" s="191"/>
      <c r="Z697" s="191"/>
      <c r="AA697" s="191"/>
      <c r="AB697" s="191"/>
      <c r="AC697" s="191"/>
      <c r="AD697" s="191"/>
      <c r="AE697" s="191"/>
      <c r="AF697" s="191"/>
      <c r="AG697" s="191"/>
      <c r="AH697" s="191"/>
      <c r="AI697" s="191"/>
      <c r="AJ697" s="191"/>
      <c r="AK697" s="191"/>
      <c r="AL697" s="191"/>
      <c r="AM697" s="191"/>
      <c r="AN697" s="191"/>
      <c r="AO697" s="191"/>
      <c r="AP697" s="191"/>
      <c r="AQ697" s="191"/>
      <c r="AR697" s="191"/>
      <c r="AS697" s="191"/>
      <c r="AT697" s="191"/>
      <c r="AU697" s="191"/>
      <c r="AV697" s="191"/>
      <c r="AW697" s="191"/>
      <c r="AX697" s="191"/>
      <c r="AY697" s="191"/>
      <c r="AZ697" s="191"/>
      <c r="BA697" s="191"/>
      <c r="BB697" s="191"/>
      <c r="BC697" s="191"/>
      <c r="BD697" s="191"/>
      <c r="BE697" s="191"/>
      <c r="BF697" s="191"/>
      <c r="BG697" s="191"/>
      <c r="BH697" s="191"/>
      <c r="BI697" s="191"/>
      <c r="BJ697" s="191"/>
      <c r="BK697" s="191"/>
      <c r="BL697" s="191"/>
    </row>
    <row r="698" spans="1:64" x14ac:dyDescent="0.2">
      <c r="A698" s="191"/>
      <c r="B698" s="191"/>
      <c r="C698" s="191"/>
      <c r="D698" s="191"/>
      <c r="E698" s="191"/>
      <c r="F698" s="191"/>
      <c r="G698" s="191"/>
      <c r="H698" s="191"/>
      <c r="I698" s="191"/>
      <c r="J698" s="191"/>
      <c r="K698" s="191"/>
      <c r="L698" s="191"/>
      <c r="M698" s="191"/>
      <c r="N698" s="191"/>
      <c r="O698" s="191"/>
      <c r="P698" s="191"/>
      <c r="Q698" s="191"/>
      <c r="R698" s="191"/>
      <c r="S698" s="191"/>
      <c r="T698" s="191"/>
      <c r="U698" s="191"/>
      <c r="V698" s="191"/>
      <c r="W698" s="191"/>
      <c r="X698" s="191"/>
      <c r="Y698" s="191"/>
      <c r="Z698" s="191"/>
      <c r="AA698" s="191"/>
      <c r="AB698" s="191"/>
      <c r="AC698" s="191"/>
      <c r="AD698" s="191"/>
      <c r="AE698" s="191"/>
      <c r="AF698" s="191"/>
      <c r="AG698" s="191"/>
      <c r="AH698" s="191"/>
      <c r="AI698" s="191"/>
      <c r="AJ698" s="191"/>
      <c r="AK698" s="191"/>
      <c r="AL698" s="191"/>
      <c r="AM698" s="191"/>
      <c r="AN698" s="191"/>
      <c r="AO698" s="191"/>
      <c r="AP698" s="191"/>
      <c r="AQ698" s="191"/>
      <c r="AR698" s="191"/>
      <c r="AS698" s="191"/>
      <c r="AT698" s="191"/>
      <c r="AU698" s="191"/>
      <c r="AV698" s="191"/>
      <c r="AW698" s="191"/>
      <c r="AX698" s="191"/>
      <c r="AY698" s="191"/>
      <c r="AZ698" s="191"/>
      <c r="BA698" s="191"/>
      <c r="BB698" s="191"/>
      <c r="BC698" s="191"/>
      <c r="BD698" s="191"/>
      <c r="BE698" s="191"/>
      <c r="BF698" s="191"/>
      <c r="BG698" s="191"/>
      <c r="BH698" s="191"/>
      <c r="BI698" s="191"/>
      <c r="BJ698" s="191"/>
      <c r="BK698" s="191"/>
      <c r="BL698" s="191"/>
    </row>
    <row r="699" spans="1:64" x14ac:dyDescent="0.2">
      <c r="A699" s="191"/>
      <c r="B699" s="191"/>
      <c r="C699" s="191"/>
      <c r="D699" s="191"/>
      <c r="E699" s="191"/>
      <c r="F699" s="191"/>
      <c r="G699" s="191"/>
      <c r="H699" s="191"/>
      <c r="I699" s="191"/>
      <c r="J699" s="191"/>
      <c r="K699" s="191"/>
      <c r="L699" s="191"/>
      <c r="M699" s="191"/>
      <c r="N699" s="191"/>
      <c r="O699" s="191"/>
      <c r="P699" s="191"/>
      <c r="Q699" s="191"/>
      <c r="R699" s="191"/>
      <c r="S699" s="191"/>
      <c r="T699" s="191"/>
      <c r="U699" s="191"/>
      <c r="V699" s="191"/>
      <c r="W699" s="191"/>
      <c r="X699" s="191"/>
      <c r="Y699" s="191"/>
      <c r="Z699" s="191"/>
      <c r="AA699" s="191"/>
      <c r="AB699" s="191"/>
      <c r="AC699" s="191"/>
      <c r="AD699" s="191"/>
      <c r="AE699" s="191"/>
      <c r="AF699" s="191"/>
      <c r="AG699" s="191"/>
      <c r="AH699" s="191"/>
      <c r="AI699" s="191"/>
      <c r="AJ699" s="191"/>
      <c r="AK699" s="191"/>
      <c r="AL699" s="191"/>
      <c r="AM699" s="191"/>
      <c r="AN699" s="191"/>
      <c r="AO699" s="191"/>
      <c r="AP699" s="191"/>
      <c r="AQ699" s="191"/>
      <c r="AR699" s="191"/>
      <c r="AS699" s="191"/>
      <c r="AT699" s="191"/>
      <c r="AU699" s="191"/>
      <c r="AV699" s="191"/>
      <c r="AW699" s="191"/>
      <c r="AX699" s="191"/>
      <c r="AY699" s="191"/>
      <c r="AZ699" s="191"/>
      <c r="BA699" s="191"/>
      <c r="BB699" s="191"/>
      <c r="BC699" s="191"/>
      <c r="BD699" s="191"/>
      <c r="BE699" s="191"/>
      <c r="BF699" s="191"/>
      <c r="BG699" s="191"/>
      <c r="BH699" s="191"/>
      <c r="BI699" s="191"/>
      <c r="BJ699" s="191"/>
      <c r="BK699" s="191"/>
      <c r="BL699" s="191"/>
    </row>
    <row r="700" spans="1:64" x14ac:dyDescent="0.2">
      <c r="A700" s="191"/>
      <c r="B700" s="191"/>
      <c r="C700" s="191"/>
      <c r="D700" s="191"/>
      <c r="E700" s="191"/>
      <c r="F700" s="191"/>
      <c r="G700" s="191"/>
      <c r="H700" s="191"/>
      <c r="I700" s="191"/>
      <c r="J700" s="191"/>
      <c r="K700" s="191"/>
      <c r="L700" s="191"/>
      <c r="M700" s="191"/>
      <c r="N700" s="191"/>
      <c r="O700" s="191"/>
      <c r="P700" s="191"/>
      <c r="Q700" s="191"/>
      <c r="R700" s="191"/>
      <c r="S700" s="191"/>
      <c r="T700" s="191"/>
      <c r="U700" s="191"/>
      <c r="V700" s="191"/>
      <c r="W700" s="191"/>
      <c r="X700" s="191"/>
      <c r="Y700" s="191"/>
      <c r="Z700" s="191"/>
      <c r="AA700" s="191"/>
      <c r="AB700" s="191"/>
      <c r="AC700" s="191"/>
      <c r="AD700" s="191"/>
      <c r="AE700" s="191"/>
      <c r="AF700" s="191"/>
      <c r="AG700" s="191"/>
      <c r="AH700" s="191"/>
      <c r="AI700" s="191"/>
      <c r="AJ700" s="191"/>
      <c r="AK700" s="191"/>
      <c r="AL700" s="191"/>
      <c r="AM700" s="191"/>
      <c r="AN700" s="191"/>
      <c r="AO700" s="191"/>
      <c r="AP700" s="191"/>
      <c r="AQ700" s="191"/>
      <c r="AR700" s="191"/>
      <c r="AS700" s="191"/>
      <c r="AT700" s="191"/>
      <c r="AU700" s="191"/>
      <c r="AV700" s="191"/>
      <c r="AW700" s="191"/>
      <c r="AX700" s="191"/>
      <c r="AY700" s="191"/>
      <c r="AZ700" s="191"/>
      <c r="BA700" s="191"/>
      <c r="BB700" s="191"/>
      <c r="BC700" s="191"/>
      <c r="BD700" s="191"/>
      <c r="BE700" s="191"/>
      <c r="BF700" s="191"/>
      <c r="BG700" s="191"/>
      <c r="BH700" s="191"/>
      <c r="BI700" s="191"/>
      <c r="BJ700" s="191"/>
      <c r="BK700" s="191"/>
      <c r="BL700" s="191"/>
    </row>
    <row r="701" spans="1:64" x14ac:dyDescent="0.2">
      <c r="A701" s="191"/>
      <c r="B701" s="191"/>
      <c r="C701" s="191"/>
      <c r="D701" s="191"/>
      <c r="E701" s="191"/>
      <c r="F701" s="191"/>
      <c r="G701" s="191"/>
      <c r="H701" s="191"/>
      <c r="I701" s="191"/>
      <c r="J701" s="191"/>
      <c r="K701" s="191"/>
      <c r="L701" s="191"/>
      <c r="M701" s="191"/>
      <c r="N701" s="191"/>
      <c r="O701" s="191"/>
      <c r="P701" s="191"/>
      <c r="Q701" s="191"/>
      <c r="R701" s="191"/>
      <c r="S701" s="191"/>
      <c r="T701" s="191"/>
      <c r="U701" s="191"/>
      <c r="V701" s="191"/>
      <c r="W701" s="191"/>
      <c r="X701" s="191"/>
      <c r="Y701" s="191"/>
      <c r="Z701" s="191"/>
      <c r="AA701" s="191"/>
      <c r="AB701" s="191"/>
      <c r="AC701" s="191"/>
      <c r="AD701" s="191"/>
      <c r="AE701" s="191"/>
      <c r="AF701" s="191"/>
      <c r="AG701" s="191"/>
      <c r="AH701" s="191"/>
      <c r="AI701" s="191"/>
      <c r="AJ701" s="191"/>
      <c r="AK701" s="191"/>
      <c r="AL701" s="191"/>
      <c r="AM701" s="191"/>
      <c r="AN701" s="191"/>
      <c r="AO701" s="191"/>
      <c r="AP701" s="191"/>
      <c r="AQ701" s="191"/>
      <c r="AR701" s="191"/>
      <c r="AS701" s="191"/>
      <c r="AT701" s="191"/>
      <c r="AU701" s="191"/>
      <c r="AV701" s="191"/>
      <c r="AW701" s="191"/>
      <c r="AX701" s="191"/>
      <c r="AY701" s="191"/>
      <c r="AZ701" s="191"/>
      <c r="BA701" s="191"/>
      <c r="BB701" s="191"/>
      <c r="BC701" s="191"/>
      <c r="BD701" s="191"/>
      <c r="BE701" s="191"/>
      <c r="BF701" s="191"/>
      <c r="BG701" s="191"/>
      <c r="BH701" s="191"/>
      <c r="BI701" s="191"/>
      <c r="BJ701" s="191"/>
      <c r="BK701" s="191"/>
      <c r="BL701" s="191"/>
    </row>
    <row r="702" spans="1:64" x14ac:dyDescent="0.2">
      <c r="A702" s="191"/>
      <c r="B702" s="191"/>
      <c r="C702" s="191"/>
      <c r="D702" s="191"/>
      <c r="E702" s="191"/>
      <c r="F702" s="191"/>
      <c r="G702" s="191"/>
      <c r="H702" s="191"/>
      <c r="I702" s="191"/>
      <c r="J702" s="191"/>
      <c r="K702" s="191"/>
      <c r="L702" s="191"/>
      <c r="M702" s="191"/>
      <c r="N702" s="191"/>
      <c r="O702" s="191"/>
      <c r="P702" s="191"/>
      <c r="Q702" s="191"/>
      <c r="R702" s="191"/>
      <c r="S702" s="191"/>
      <c r="T702" s="191"/>
      <c r="U702" s="191"/>
      <c r="V702" s="191"/>
      <c r="W702" s="191"/>
      <c r="X702" s="191"/>
      <c r="Y702" s="191"/>
      <c r="Z702" s="191"/>
      <c r="AA702" s="191"/>
      <c r="AB702" s="191"/>
      <c r="AC702" s="191"/>
      <c r="AD702" s="191"/>
      <c r="AE702" s="191"/>
      <c r="AF702" s="191"/>
      <c r="AG702" s="191"/>
      <c r="AH702" s="191"/>
      <c r="AI702" s="191"/>
      <c r="AJ702" s="191"/>
      <c r="AK702" s="191"/>
      <c r="AL702" s="191"/>
      <c r="AM702" s="191"/>
      <c r="AN702" s="191"/>
      <c r="AO702" s="191"/>
      <c r="AP702" s="191"/>
      <c r="AQ702" s="191"/>
      <c r="AR702" s="191"/>
      <c r="AS702" s="191"/>
      <c r="AT702" s="191"/>
      <c r="AU702" s="191"/>
      <c r="AV702" s="191"/>
      <c r="AW702" s="191"/>
      <c r="AX702" s="191"/>
      <c r="AY702" s="191"/>
      <c r="AZ702" s="191"/>
      <c r="BA702" s="191"/>
      <c r="BB702" s="191"/>
      <c r="BC702" s="191"/>
      <c r="BD702" s="191"/>
      <c r="BE702" s="191"/>
      <c r="BF702" s="191"/>
      <c r="BG702" s="191"/>
      <c r="BH702" s="191"/>
      <c r="BI702" s="191"/>
      <c r="BJ702" s="191"/>
      <c r="BK702" s="191"/>
      <c r="BL702" s="191"/>
    </row>
    <row r="703" spans="1:64" x14ac:dyDescent="0.2">
      <c r="A703" s="191"/>
      <c r="B703" s="191"/>
      <c r="C703" s="191"/>
      <c r="D703" s="191"/>
      <c r="E703" s="191"/>
      <c r="F703" s="191"/>
      <c r="G703" s="191"/>
      <c r="H703" s="191"/>
      <c r="I703" s="191"/>
      <c r="J703" s="191"/>
      <c r="K703" s="191"/>
      <c r="L703" s="191"/>
      <c r="M703" s="191"/>
      <c r="N703" s="191"/>
      <c r="O703" s="191"/>
      <c r="P703" s="191"/>
      <c r="Q703" s="191"/>
      <c r="R703" s="191"/>
      <c r="S703" s="191"/>
      <c r="T703" s="191"/>
      <c r="U703" s="191"/>
      <c r="V703" s="191"/>
      <c r="W703" s="191"/>
      <c r="X703" s="191"/>
      <c r="Y703" s="191"/>
      <c r="Z703" s="191"/>
      <c r="AA703" s="191"/>
      <c r="AB703" s="191"/>
      <c r="AC703" s="191"/>
      <c r="AD703" s="191"/>
      <c r="AE703" s="191"/>
      <c r="AF703" s="191"/>
      <c r="AG703" s="191"/>
      <c r="AH703" s="191"/>
      <c r="AI703" s="191"/>
      <c r="AJ703" s="191"/>
      <c r="AK703" s="191"/>
      <c r="AL703" s="191"/>
      <c r="AM703" s="191"/>
      <c r="AN703" s="191"/>
      <c r="AO703" s="191"/>
      <c r="AP703" s="191"/>
      <c r="AQ703" s="191"/>
      <c r="AR703" s="191"/>
      <c r="AS703" s="191"/>
      <c r="AT703" s="191"/>
      <c r="AU703" s="191"/>
      <c r="AV703" s="191"/>
      <c r="AW703" s="191"/>
      <c r="AX703" s="191"/>
      <c r="AY703" s="191"/>
      <c r="AZ703" s="191"/>
      <c r="BA703" s="191"/>
      <c r="BB703" s="191"/>
      <c r="BC703" s="191"/>
      <c r="BD703" s="191"/>
      <c r="BE703" s="191"/>
      <c r="BF703" s="191"/>
      <c r="BG703" s="191"/>
      <c r="BH703" s="191"/>
      <c r="BI703" s="191"/>
      <c r="BJ703" s="191"/>
      <c r="BK703" s="191"/>
      <c r="BL703" s="191"/>
    </row>
    <row r="704" spans="1:64" x14ac:dyDescent="0.2">
      <c r="A704" s="191"/>
      <c r="B704" s="191"/>
      <c r="C704" s="191"/>
      <c r="D704" s="191"/>
      <c r="E704" s="191"/>
      <c r="F704" s="191"/>
      <c r="G704" s="191"/>
      <c r="H704" s="191"/>
      <c r="I704" s="191"/>
      <c r="J704" s="191"/>
      <c r="K704" s="191"/>
      <c r="L704" s="191"/>
      <c r="M704" s="191"/>
      <c r="N704" s="191"/>
      <c r="O704" s="191"/>
      <c r="P704" s="191"/>
      <c r="Q704" s="191"/>
      <c r="R704" s="191"/>
      <c r="S704" s="191"/>
      <c r="T704" s="191"/>
      <c r="U704" s="191"/>
      <c r="V704" s="191"/>
      <c r="W704" s="191"/>
      <c r="X704" s="191"/>
      <c r="Y704" s="191"/>
      <c r="Z704" s="191"/>
      <c r="AA704" s="191"/>
      <c r="AB704" s="191"/>
      <c r="AC704" s="191"/>
      <c r="AD704" s="191"/>
      <c r="AE704" s="191"/>
      <c r="AF704" s="191"/>
      <c r="AG704" s="191"/>
      <c r="AH704" s="191"/>
      <c r="AI704" s="191"/>
      <c r="AJ704" s="191"/>
      <c r="AK704" s="191"/>
      <c r="AL704" s="191"/>
      <c r="AM704" s="191"/>
      <c r="AN704" s="191"/>
      <c r="AO704" s="191"/>
      <c r="AP704" s="191"/>
      <c r="AQ704" s="191"/>
      <c r="AR704" s="191"/>
      <c r="AS704" s="191"/>
      <c r="AT704" s="191"/>
      <c r="AU704" s="191"/>
      <c r="AV704" s="191"/>
      <c r="AW704" s="191"/>
      <c r="AX704" s="191"/>
      <c r="AY704" s="191"/>
      <c r="AZ704" s="191"/>
      <c r="BA704" s="191"/>
      <c r="BB704" s="191"/>
      <c r="BC704" s="191"/>
      <c r="BD704" s="191"/>
      <c r="BE704" s="191"/>
      <c r="BF704" s="191"/>
      <c r="BG704" s="191"/>
      <c r="BH704" s="191"/>
      <c r="BI704" s="191"/>
      <c r="BJ704" s="191"/>
      <c r="BK704" s="191"/>
      <c r="BL704" s="191"/>
    </row>
    <row r="705" spans="1:64" x14ac:dyDescent="0.2">
      <c r="A705" s="191"/>
      <c r="B705" s="191"/>
      <c r="C705" s="191"/>
      <c r="D705" s="191"/>
      <c r="E705" s="191"/>
      <c r="F705" s="191"/>
      <c r="G705" s="191"/>
      <c r="H705" s="191"/>
      <c r="I705" s="191"/>
      <c r="J705" s="191"/>
      <c r="K705" s="191"/>
      <c r="L705" s="191"/>
      <c r="M705" s="191"/>
      <c r="N705" s="191"/>
      <c r="O705" s="191"/>
      <c r="P705" s="191"/>
      <c r="Q705" s="191"/>
      <c r="R705" s="191"/>
      <c r="S705" s="191"/>
      <c r="T705" s="191"/>
      <c r="U705" s="191"/>
      <c r="V705" s="191"/>
      <c r="W705" s="191"/>
      <c r="X705" s="191"/>
      <c r="Y705" s="191"/>
      <c r="Z705" s="191"/>
      <c r="AA705" s="191"/>
      <c r="AB705" s="191"/>
      <c r="AC705" s="191"/>
      <c r="AD705" s="191"/>
      <c r="AE705" s="191"/>
      <c r="AF705" s="191"/>
      <c r="AG705" s="191"/>
      <c r="AH705" s="191"/>
      <c r="AI705" s="191"/>
      <c r="AJ705" s="191"/>
      <c r="AK705" s="191"/>
      <c r="AL705" s="191"/>
      <c r="AM705" s="191"/>
      <c r="AN705" s="191"/>
      <c r="AO705" s="191"/>
      <c r="AP705" s="191"/>
      <c r="AQ705" s="191"/>
      <c r="AR705" s="191"/>
      <c r="AS705" s="191"/>
      <c r="AT705" s="191"/>
      <c r="AU705" s="191"/>
      <c r="AV705" s="191"/>
      <c r="AW705" s="191"/>
      <c r="AX705" s="191"/>
      <c r="AY705" s="191"/>
      <c r="AZ705" s="191"/>
      <c r="BA705" s="191"/>
      <c r="BB705" s="191"/>
      <c r="BC705" s="191"/>
      <c r="BD705" s="191"/>
      <c r="BE705" s="191"/>
      <c r="BF705" s="191"/>
      <c r="BG705" s="191"/>
      <c r="BH705" s="191"/>
      <c r="BI705" s="191"/>
      <c r="BJ705" s="191"/>
      <c r="BK705" s="191"/>
      <c r="BL705" s="191"/>
    </row>
    <row r="706" spans="1:64" x14ac:dyDescent="0.2">
      <c r="A706" s="191"/>
      <c r="B706" s="191"/>
      <c r="C706" s="191"/>
      <c r="D706" s="191"/>
      <c r="E706" s="191"/>
      <c r="F706" s="191"/>
      <c r="G706" s="191"/>
      <c r="H706" s="191"/>
      <c r="I706" s="191"/>
      <c r="J706" s="191"/>
      <c r="K706" s="191"/>
      <c r="L706" s="191"/>
      <c r="M706" s="191"/>
      <c r="N706" s="191"/>
      <c r="O706" s="191"/>
      <c r="P706" s="191"/>
      <c r="Q706" s="191"/>
      <c r="R706" s="191"/>
      <c r="S706" s="191"/>
      <c r="T706" s="191"/>
      <c r="U706" s="191"/>
      <c r="V706" s="191"/>
      <c r="W706" s="191"/>
      <c r="X706" s="191"/>
      <c r="Y706" s="191"/>
      <c r="Z706" s="191"/>
      <c r="AA706" s="191"/>
      <c r="AB706" s="191"/>
      <c r="AC706" s="191"/>
      <c r="AD706" s="191"/>
      <c r="AE706" s="191"/>
      <c r="AF706" s="191"/>
      <c r="AG706" s="191"/>
      <c r="AH706" s="191"/>
      <c r="AI706" s="191"/>
      <c r="AJ706" s="191"/>
      <c r="AK706" s="191"/>
      <c r="AL706" s="191"/>
      <c r="AM706" s="191"/>
      <c r="AN706" s="191"/>
      <c r="AO706" s="191"/>
      <c r="AP706" s="191"/>
      <c r="AQ706" s="191"/>
      <c r="AR706" s="191"/>
      <c r="AS706" s="191"/>
      <c r="AT706" s="191"/>
      <c r="AU706" s="191"/>
      <c r="AV706" s="191"/>
      <c r="AW706" s="191"/>
      <c r="AX706" s="191"/>
      <c r="AY706" s="191"/>
      <c r="AZ706" s="191"/>
      <c r="BA706" s="191"/>
      <c r="BB706" s="191"/>
      <c r="BC706" s="191"/>
      <c r="BD706" s="191"/>
      <c r="BE706" s="191"/>
      <c r="BF706" s="191"/>
      <c r="BG706" s="191"/>
      <c r="BH706" s="191"/>
      <c r="BI706" s="191"/>
      <c r="BJ706" s="191"/>
      <c r="BK706" s="191"/>
      <c r="BL706" s="191"/>
    </row>
    <row r="707" spans="1:64" x14ac:dyDescent="0.2">
      <c r="A707" s="191"/>
      <c r="B707" s="191"/>
      <c r="C707" s="191"/>
      <c r="D707" s="191"/>
      <c r="E707" s="191"/>
      <c r="F707" s="191"/>
      <c r="G707" s="191"/>
      <c r="H707" s="191"/>
      <c r="I707" s="191"/>
      <c r="J707" s="191"/>
      <c r="K707" s="191"/>
      <c r="L707" s="191"/>
      <c r="M707" s="191"/>
      <c r="N707" s="191"/>
      <c r="O707" s="191"/>
      <c r="P707" s="191"/>
      <c r="Q707" s="191"/>
      <c r="R707" s="191"/>
      <c r="S707" s="191"/>
      <c r="T707" s="191"/>
      <c r="U707" s="191"/>
      <c r="V707" s="191"/>
      <c r="W707" s="191"/>
      <c r="X707" s="191"/>
      <c r="Y707" s="191"/>
      <c r="Z707" s="191"/>
      <c r="AA707" s="191"/>
      <c r="AB707" s="191"/>
      <c r="AC707" s="191"/>
      <c r="AD707" s="191"/>
      <c r="AE707" s="191"/>
      <c r="AF707" s="191"/>
      <c r="AG707" s="191"/>
      <c r="AH707" s="191"/>
      <c r="AI707" s="191"/>
      <c r="AJ707" s="191"/>
      <c r="AK707" s="191"/>
      <c r="AL707" s="191"/>
      <c r="AM707" s="191"/>
      <c r="AN707" s="191"/>
      <c r="AO707" s="191"/>
      <c r="AP707" s="191"/>
      <c r="AQ707" s="191"/>
      <c r="AR707" s="191"/>
      <c r="AS707" s="191"/>
      <c r="AT707" s="191"/>
      <c r="AU707" s="191"/>
      <c r="AV707" s="191"/>
      <c r="AW707" s="191"/>
      <c r="AX707" s="191"/>
      <c r="AY707" s="191"/>
      <c r="AZ707" s="191"/>
      <c r="BA707" s="191"/>
      <c r="BB707" s="191"/>
      <c r="BC707" s="191"/>
      <c r="BD707" s="191"/>
      <c r="BE707" s="191"/>
      <c r="BF707" s="191"/>
      <c r="BG707" s="191"/>
      <c r="BH707" s="191"/>
      <c r="BI707" s="191"/>
      <c r="BJ707" s="191"/>
      <c r="BK707" s="191"/>
      <c r="BL707" s="191"/>
    </row>
    <row r="708" spans="1:64" x14ac:dyDescent="0.2">
      <c r="A708" s="191"/>
      <c r="B708" s="191"/>
      <c r="C708" s="191"/>
      <c r="D708" s="191"/>
      <c r="E708" s="191"/>
      <c r="F708" s="191"/>
      <c r="G708" s="191"/>
      <c r="H708" s="191"/>
      <c r="I708" s="191"/>
      <c r="J708" s="191"/>
      <c r="K708" s="191"/>
      <c r="L708" s="191"/>
      <c r="M708" s="191"/>
      <c r="N708" s="191"/>
      <c r="O708" s="191"/>
      <c r="P708" s="191"/>
      <c r="Q708" s="191"/>
      <c r="R708" s="191"/>
      <c r="S708" s="191"/>
      <c r="T708" s="191"/>
      <c r="U708" s="191"/>
      <c r="V708" s="191"/>
      <c r="W708" s="191"/>
      <c r="X708" s="191"/>
      <c r="Y708" s="191"/>
      <c r="Z708" s="191"/>
      <c r="AA708" s="191"/>
      <c r="AB708" s="191"/>
      <c r="AC708" s="191"/>
      <c r="AD708" s="191"/>
      <c r="AE708" s="191"/>
      <c r="AF708" s="191"/>
      <c r="AG708" s="191"/>
      <c r="AH708" s="191"/>
      <c r="AI708" s="191"/>
      <c r="AJ708" s="191"/>
      <c r="AK708" s="191"/>
      <c r="AL708" s="191"/>
      <c r="AM708" s="191"/>
      <c r="AN708" s="191"/>
      <c r="AO708" s="191"/>
      <c r="AP708" s="191"/>
      <c r="AQ708" s="191"/>
      <c r="AR708" s="191"/>
      <c r="AS708" s="191"/>
      <c r="AT708" s="191"/>
      <c r="AU708" s="191"/>
      <c r="AV708" s="191"/>
      <c r="AW708" s="191"/>
      <c r="AX708" s="191"/>
      <c r="AY708" s="191"/>
      <c r="AZ708" s="191"/>
      <c r="BA708" s="191"/>
      <c r="BB708" s="191"/>
      <c r="BC708" s="191"/>
      <c r="BD708" s="191"/>
      <c r="BE708" s="191"/>
      <c r="BF708" s="191"/>
      <c r="BG708" s="191"/>
      <c r="BH708" s="191"/>
      <c r="BI708" s="191"/>
      <c r="BJ708" s="191"/>
      <c r="BK708" s="191"/>
      <c r="BL708" s="191"/>
    </row>
    <row r="709" spans="1:64" x14ac:dyDescent="0.2">
      <c r="A709" s="191"/>
      <c r="B709" s="191"/>
      <c r="C709" s="191"/>
      <c r="D709" s="191"/>
      <c r="E709" s="191"/>
      <c r="F709" s="191"/>
      <c r="G709" s="191"/>
      <c r="H709" s="191"/>
      <c r="I709" s="191"/>
      <c r="J709" s="191"/>
      <c r="K709" s="191"/>
      <c r="L709" s="191"/>
      <c r="M709" s="191"/>
      <c r="N709" s="191"/>
      <c r="O709" s="191"/>
      <c r="P709" s="191"/>
      <c r="Q709" s="191"/>
      <c r="R709" s="191"/>
      <c r="S709" s="191"/>
      <c r="T709" s="191"/>
      <c r="U709" s="191"/>
      <c r="V709" s="191"/>
      <c r="W709" s="191"/>
      <c r="X709" s="191"/>
      <c r="Y709" s="191"/>
      <c r="Z709" s="191"/>
      <c r="AA709" s="191"/>
      <c r="AB709" s="191"/>
      <c r="AC709" s="191"/>
      <c r="AD709" s="191"/>
      <c r="AE709" s="191"/>
      <c r="AF709" s="191"/>
      <c r="AG709" s="191"/>
      <c r="AH709" s="191"/>
      <c r="AI709" s="191"/>
      <c r="AJ709" s="191"/>
      <c r="AK709" s="191"/>
      <c r="AL709" s="191"/>
      <c r="AM709" s="191"/>
      <c r="AN709" s="191"/>
      <c r="AO709" s="191"/>
      <c r="AP709" s="191"/>
      <c r="AQ709" s="191"/>
      <c r="AR709" s="191"/>
      <c r="AS709" s="191"/>
      <c r="AT709" s="191"/>
      <c r="AU709" s="191"/>
      <c r="AV709" s="191"/>
      <c r="AW709" s="191"/>
      <c r="AX709" s="191"/>
      <c r="AY709" s="191"/>
      <c r="AZ709" s="191"/>
      <c r="BA709" s="191"/>
      <c r="BB709" s="191"/>
      <c r="BC709" s="191"/>
      <c r="BD709" s="191"/>
      <c r="BE709" s="191"/>
      <c r="BF709" s="191"/>
      <c r="BG709" s="191"/>
      <c r="BH709" s="191"/>
      <c r="BI709" s="191"/>
      <c r="BJ709" s="191"/>
      <c r="BK709" s="191"/>
      <c r="BL709" s="191"/>
    </row>
    <row r="710" spans="1:64" x14ac:dyDescent="0.2">
      <c r="A710" s="191"/>
      <c r="B710" s="191"/>
      <c r="C710" s="191"/>
      <c r="D710" s="191"/>
      <c r="E710" s="191"/>
      <c r="F710" s="191"/>
      <c r="G710" s="191"/>
      <c r="H710" s="191"/>
      <c r="I710" s="191"/>
      <c r="J710" s="191"/>
      <c r="K710" s="191"/>
      <c r="L710" s="191"/>
      <c r="M710" s="191"/>
      <c r="N710" s="191"/>
      <c r="O710" s="191"/>
      <c r="P710" s="191"/>
      <c r="Q710" s="191"/>
      <c r="R710" s="191"/>
      <c r="S710" s="191"/>
      <c r="T710" s="191"/>
      <c r="U710" s="191"/>
      <c r="V710" s="191"/>
      <c r="W710" s="191"/>
      <c r="X710" s="191"/>
      <c r="Y710" s="191"/>
      <c r="Z710" s="191"/>
      <c r="AA710" s="191"/>
      <c r="AB710" s="191"/>
      <c r="AC710" s="191"/>
      <c r="AD710" s="191"/>
      <c r="AE710" s="191"/>
      <c r="AF710" s="191"/>
      <c r="AG710" s="191"/>
      <c r="AH710" s="191"/>
      <c r="AI710" s="191"/>
      <c r="AJ710" s="191"/>
      <c r="AK710" s="191"/>
      <c r="AL710" s="191"/>
      <c r="AM710" s="191"/>
      <c r="AN710" s="191"/>
      <c r="AO710" s="191"/>
      <c r="AP710" s="191"/>
      <c r="AQ710" s="191"/>
      <c r="AR710" s="191"/>
      <c r="AS710" s="191"/>
      <c r="AT710" s="191"/>
      <c r="AU710" s="191"/>
      <c r="AV710" s="191"/>
      <c r="AW710" s="191"/>
      <c r="AX710" s="191"/>
      <c r="AY710" s="191"/>
      <c r="AZ710" s="191"/>
      <c r="BA710" s="191"/>
      <c r="BB710" s="191"/>
      <c r="BC710" s="191"/>
      <c r="BD710" s="191"/>
      <c r="BE710" s="191"/>
      <c r="BF710" s="191"/>
      <c r="BG710" s="191"/>
      <c r="BH710" s="191"/>
      <c r="BI710" s="191"/>
      <c r="BJ710" s="191"/>
      <c r="BK710" s="191"/>
      <c r="BL710" s="191"/>
    </row>
    <row r="711" spans="1:64" x14ac:dyDescent="0.2">
      <c r="A711" s="191"/>
      <c r="B711" s="191"/>
      <c r="C711" s="191"/>
      <c r="D711" s="191"/>
      <c r="E711" s="191"/>
      <c r="F711" s="191"/>
      <c r="G711" s="191"/>
      <c r="H711" s="191"/>
      <c r="I711" s="191"/>
      <c r="J711" s="191"/>
      <c r="K711" s="191"/>
      <c r="L711" s="191"/>
      <c r="M711" s="191"/>
      <c r="N711" s="191"/>
      <c r="O711" s="191"/>
      <c r="P711" s="191"/>
      <c r="Q711" s="191"/>
      <c r="R711" s="191"/>
      <c r="S711" s="191"/>
      <c r="T711" s="191"/>
      <c r="U711" s="191"/>
      <c r="V711" s="191"/>
      <c r="W711" s="191"/>
      <c r="X711" s="191"/>
      <c r="Y711" s="191"/>
      <c r="Z711" s="191"/>
      <c r="AA711" s="191"/>
      <c r="AB711" s="191"/>
      <c r="AC711" s="191"/>
      <c r="AD711" s="191"/>
      <c r="AE711" s="191"/>
      <c r="AF711" s="191"/>
      <c r="AG711" s="191"/>
      <c r="AH711" s="191"/>
      <c r="AI711" s="191"/>
      <c r="AJ711" s="191"/>
      <c r="AK711" s="191"/>
      <c r="AL711" s="191"/>
      <c r="AM711" s="191"/>
      <c r="AN711" s="191"/>
      <c r="AO711" s="191"/>
      <c r="AP711" s="191"/>
      <c r="AQ711" s="191"/>
      <c r="AR711" s="191"/>
      <c r="AS711" s="191"/>
      <c r="AT711" s="191"/>
      <c r="AU711" s="191"/>
      <c r="AV711" s="191"/>
      <c r="AW711" s="191"/>
      <c r="AX711" s="191"/>
      <c r="AY711" s="191"/>
      <c r="AZ711" s="191"/>
      <c r="BA711" s="191"/>
      <c r="BB711" s="191"/>
      <c r="BC711" s="191"/>
      <c r="BD711" s="191"/>
      <c r="BE711" s="191"/>
      <c r="BF711" s="191"/>
      <c r="BG711" s="191"/>
      <c r="BH711" s="191"/>
      <c r="BI711" s="191"/>
      <c r="BJ711" s="191"/>
      <c r="BK711" s="191"/>
      <c r="BL711" s="191"/>
    </row>
    <row r="712" spans="1:64" x14ac:dyDescent="0.2">
      <c r="A712" s="191"/>
      <c r="B712" s="191"/>
      <c r="C712" s="191"/>
      <c r="D712" s="191"/>
      <c r="E712" s="191"/>
      <c r="F712" s="191"/>
      <c r="G712" s="191"/>
      <c r="H712" s="191"/>
      <c r="I712" s="191"/>
      <c r="J712" s="191"/>
      <c r="K712" s="191"/>
      <c r="L712" s="191"/>
      <c r="M712" s="191"/>
      <c r="N712" s="191"/>
      <c r="O712" s="191"/>
      <c r="P712" s="191"/>
      <c r="Q712" s="191"/>
      <c r="R712" s="191"/>
      <c r="S712" s="191"/>
      <c r="T712" s="191"/>
      <c r="U712" s="191"/>
      <c r="V712" s="191"/>
      <c r="W712" s="191"/>
      <c r="X712" s="191"/>
      <c r="Y712" s="191"/>
      <c r="Z712" s="191"/>
      <c r="AA712" s="191"/>
      <c r="AB712" s="191"/>
      <c r="AC712" s="191"/>
      <c r="AD712" s="191"/>
      <c r="AE712" s="191"/>
      <c r="AF712" s="191"/>
      <c r="AG712" s="191"/>
      <c r="AH712" s="191"/>
      <c r="AI712" s="191"/>
      <c r="AJ712" s="191"/>
      <c r="AK712" s="191"/>
      <c r="AL712" s="191"/>
      <c r="AM712" s="191"/>
      <c r="AN712" s="191"/>
      <c r="AO712" s="191"/>
      <c r="AP712" s="191"/>
      <c r="AQ712" s="191"/>
      <c r="AR712" s="191"/>
      <c r="AS712" s="191"/>
      <c r="AT712" s="191"/>
      <c r="AU712" s="191"/>
      <c r="AV712" s="191"/>
      <c r="AW712" s="191"/>
      <c r="AX712" s="191"/>
      <c r="AY712" s="191"/>
      <c r="AZ712" s="191"/>
      <c r="BA712" s="191"/>
      <c r="BB712" s="191"/>
      <c r="BC712" s="191"/>
      <c r="BD712" s="191"/>
      <c r="BE712" s="191"/>
      <c r="BF712" s="191"/>
      <c r="BG712" s="191"/>
      <c r="BH712" s="191"/>
      <c r="BI712" s="191"/>
      <c r="BJ712" s="191"/>
      <c r="BK712" s="191"/>
      <c r="BL712" s="191"/>
    </row>
    <row r="713" spans="1:64" x14ac:dyDescent="0.2">
      <c r="A713" s="191"/>
      <c r="B713" s="191"/>
      <c r="C713" s="191"/>
      <c r="D713" s="191"/>
      <c r="E713" s="191"/>
      <c r="F713" s="191"/>
      <c r="G713" s="191"/>
      <c r="H713" s="191"/>
      <c r="I713" s="191"/>
      <c r="J713" s="191"/>
      <c r="K713" s="191"/>
      <c r="L713" s="191"/>
      <c r="M713" s="191"/>
      <c r="N713" s="191"/>
      <c r="O713" s="191"/>
      <c r="P713" s="191"/>
      <c r="Q713" s="191"/>
      <c r="R713" s="191"/>
      <c r="S713" s="191"/>
      <c r="T713" s="191"/>
      <c r="U713" s="191"/>
      <c r="V713" s="191"/>
      <c r="W713" s="191"/>
      <c r="X713" s="191"/>
      <c r="Y713" s="191"/>
      <c r="Z713" s="191"/>
      <c r="AA713" s="191"/>
      <c r="AB713" s="191"/>
      <c r="AC713" s="191"/>
      <c r="AD713" s="191"/>
      <c r="AE713" s="191"/>
      <c r="AF713" s="191"/>
      <c r="AG713" s="191"/>
      <c r="AH713" s="191"/>
      <c r="AI713" s="191"/>
      <c r="AJ713" s="191"/>
      <c r="AK713" s="191"/>
      <c r="AL713" s="191"/>
      <c r="AM713" s="191"/>
      <c r="AN713" s="191"/>
      <c r="AO713" s="191"/>
      <c r="AP713" s="191"/>
      <c r="AQ713" s="191"/>
      <c r="AR713" s="191"/>
      <c r="AS713" s="191"/>
      <c r="AT713" s="191"/>
      <c r="AU713" s="191"/>
      <c r="AV713" s="191"/>
      <c r="AW713" s="191"/>
      <c r="AX713" s="191"/>
      <c r="AY713" s="191"/>
      <c r="AZ713" s="191"/>
      <c r="BA713" s="191"/>
      <c r="BB713" s="191"/>
      <c r="BC713" s="191"/>
      <c r="BD713" s="191"/>
      <c r="BE713" s="191"/>
      <c r="BF713" s="191"/>
      <c r="BG713" s="191"/>
      <c r="BH713" s="191"/>
      <c r="BI713" s="191"/>
      <c r="BJ713" s="191"/>
      <c r="BK713" s="191"/>
      <c r="BL713" s="191"/>
    </row>
    <row r="714" spans="1:64" x14ac:dyDescent="0.2">
      <c r="A714" s="191"/>
      <c r="B714" s="191"/>
      <c r="C714" s="191"/>
      <c r="D714" s="191"/>
      <c r="E714" s="191"/>
      <c r="F714" s="191"/>
      <c r="G714" s="191"/>
      <c r="H714" s="191"/>
      <c r="I714" s="191"/>
      <c r="J714" s="191"/>
      <c r="K714" s="191"/>
      <c r="L714" s="191"/>
      <c r="M714" s="191"/>
      <c r="N714" s="191"/>
      <c r="O714" s="191"/>
      <c r="P714" s="191"/>
      <c r="Q714" s="191"/>
      <c r="R714" s="191"/>
      <c r="S714" s="191"/>
      <c r="T714" s="191"/>
      <c r="U714" s="191"/>
      <c r="V714" s="191"/>
      <c r="W714" s="191"/>
      <c r="X714" s="191"/>
      <c r="Y714" s="191"/>
      <c r="Z714" s="191"/>
      <c r="AA714" s="191"/>
      <c r="AB714" s="191"/>
      <c r="AC714" s="191"/>
      <c r="AD714" s="191"/>
      <c r="AE714" s="191"/>
      <c r="AF714" s="191"/>
      <c r="AG714" s="191"/>
      <c r="AH714" s="191"/>
      <c r="AI714" s="191"/>
      <c r="AJ714" s="191"/>
      <c r="AK714" s="191"/>
      <c r="AL714" s="191"/>
      <c r="AM714" s="191"/>
      <c r="AN714" s="191"/>
      <c r="AO714" s="191"/>
      <c r="AP714" s="191"/>
      <c r="AQ714" s="191"/>
      <c r="AR714" s="191"/>
      <c r="AS714" s="191"/>
      <c r="AT714" s="191"/>
      <c r="AU714" s="191"/>
      <c r="AV714" s="191"/>
      <c r="AW714" s="191"/>
      <c r="AX714" s="191"/>
      <c r="AY714" s="191"/>
      <c r="AZ714" s="191"/>
      <c r="BA714" s="191"/>
      <c r="BB714" s="191"/>
      <c r="BC714" s="191"/>
      <c r="BD714" s="191"/>
      <c r="BE714" s="191"/>
      <c r="BF714" s="191"/>
      <c r="BG714" s="191"/>
      <c r="BH714" s="191"/>
      <c r="BI714" s="191"/>
      <c r="BJ714" s="191"/>
      <c r="BK714" s="191"/>
      <c r="BL714" s="191"/>
    </row>
    <row r="715" spans="1:64" x14ac:dyDescent="0.2">
      <c r="A715" s="191"/>
      <c r="B715" s="191"/>
      <c r="C715" s="191"/>
      <c r="D715" s="191"/>
      <c r="E715" s="191"/>
      <c r="F715" s="191"/>
      <c r="G715" s="191"/>
      <c r="H715" s="191"/>
      <c r="I715" s="191"/>
      <c r="J715" s="191"/>
      <c r="K715" s="191"/>
      <c r="L715" s="191"/>
      <c r="M715" s="191"/>
      <c r="N715" s="191"/>
      <c r="O715" s="191"/>
      <c r="P715" s="191"/>
      <c r="Q715" s="191"/>
      <c r="R715" s="191"/>
      <c r="S715" s="191"/>
      <c r="T715" s="191"/>
      <c r="U715" s="191"/>
      <c r="V715" s="191"/>
      <c r="W715" s="191"/>
      <c r="X715" s="191"/>
      <c r="Y715" s="191"/>
      <c r="Z715" s="191"/>
      <c r="AA715" s="191"/>
      <c r="AB715" s="191"/>
      <c r="AC715" s="191"/>
      <c r="AD715" s="191"/>
      <c r="AE715" s="191"/>
      <c r="AF715" s="191"/>
      <c r="AG715" s="191"/>
      <c r="AH715" s="191"/>
      <c r="AI715" s="191"/>
      <c r="AJ715" s="191"/>
      <c r="AK715" s="191"/>
      <c r="AL715" s="191"/>
      <c r="AM715" s="191"/>
      <c r="AN715" s="191"/>
      <c r="AO715" s="191"/>
      <c r="AP715" s="191"/>
      <c r="AQ715" s="191"/>
      <c r="AR715" s="191"/>
      <c r="AS715" s="191"/>
      <c r="AT715" s="191"/>
      <c r="AU715" s="191"/>
      <c r="AV715" s="191"/>
      <c r="AW715" s="191"/>
      <c r="AX715" s="191"/>
      <c r="AY715" s="191"/>
      <c r="AZ715" s="191"/>
      <c r="BA715" s="191"/>
      <c r="BB715" s="191"/>
      <c r="BC715" s="191"/>
      <c r="BD715" s="191"/>
      <c r="BE715" s="191"/>
      <c r="BF715" s="191"/>
      <c r="BG715" s="191"/>
      <c r="BH715" s="191"/>
      <c r="BI715" s="191"/>
      <c r="BJ715" s="191"/>
      <c r="BK715" s="191"/>
      <c r="BL715" s="191"/>
    </row>
    <row r="716" spans="1:64" x14ac:dyDescent="0.2">
      <c r="A716" s="191"/>
      <c r="B716" s="191"/>
      <c r="C716" s="191"/>
      <c r="D716" s="191"/>
      <c r="E716" s="191"/>
      <c r="F716" s="191"/>
      <c r="G716" s="191"/>
      <c r="H716" s="191"/>
      <c r="I716" s="191"/>
      <c r="J716" s="191"/>
      <c r="K716" s="191"/>
      <c r="L716" s="191"/>
      <c r="M716" s="191"/>
      <c r="N716" s="191"/>
      <c r="O716" s="191"/>
      <c r="P716" s="191"/>
      <c r="Q716" s="191"/>
      <c r="R716" s="191"/>
      <c r="S716" s="191"/>
      <c r="T716" s="191"/>
      <c r="U716" s="191"/>
      <c r="V716" s="191"/>
      <c r="W716" s="191"/>
      <c r="X716" s="191"/>
      <c r="Y716" s="191"/>
      <c r="Z716" s="191"/>
      <c r="AA716" s="191"/>
      <c r="AB716" s="191"/>
      <c r="AC716" s="191"/>
      <c r="AD716" s="191"/>
      <c r="AE716" s="191"/>
      <c r="AF716" s="191"/>
      <c r="AG716" s="191"/>
      <c r="AH716" s="191"/>
      <c r="AI716" s="191"/>
      <c r="AJ716" s="191"/>
      <c r="AK716" s="191"/>
      <c r="AL716" s="191"/>
      <c r="AM716" s="191"/>
      <c r="AN716" s="191"/>
      <c r="AO716" s="191"/>
      <c r="AP716" s="191"/>
      <c r="AQ716" s="191"/>
      <c r="AR716" s="191"/>
      <c r="AS716" s="191"/>
      <c r="AT716" s="191"/>
      <c r="AU716" s="191"/>
      <c r="AV716" s="191"/>
      <c r="AW716" s="191"/>
      <c r="AX716" s="191"/>
      <c r="AY716" s="191"/>
      <c r="AZ716" s="191"/>
      <c r="BA716" s="191"/>
      <c r="BB716" s="191"/>
      <c r="BC716" s="191"/>
      <c r="BD716" s="191"/>
      <c r="BE716" s="191"/>
      <c r="BF716" s="191"/>
      <c r="BG716" s="191"/>
      <c r="BH716" s="191"/>
      <c r="BI716" s="191"/>
      <c r="BJ716" s="191"/>
      <c r="BK716" s="191"/>
      <c r="BL716" s="191"/>
    </row>
    <row r="717" spans="1:64" x14ac:dyDescent="0.2">
      <c r="A717" s="191"/>
      <c r="B717" s="191"/>
      <c r="C717" s="191"/>
      <c r="D717" s="191"/>
      <c r="E717" s="191"/>
      <c r="F717" s="191"/>
      <c r="G717" s="191"/>
      <c r="H717" s="191"/>
      <c r="I717" s="191"/>
      <c r="J717" s="191"/>
      <c r="K717" s="191"/>
      <c r="L717" s="191"/>
      <c r="M717" s="191"/>
      <c r="N717" s="191"/>
      <c r="O717" s="191"/>
      <c r="P717" s="191"/>
      <c r="Q717" s="191"/>
      <c r="R717" s="191"/>
      <c r="S717" s="191"/>
      <c r="T717" s="191"/>
      <c r="U717" s="191"/>
      <c r="V717" s="191"/>
      <c r="W717" s="191"/>
      <c r="X717" s="191"/>
      <c r="Y717" s="191"/>
      <c r="Z717" s="191"/>
      <c r="AA717" s="191"/>
      <c r="AB717" s="191"/>
      <c r="AC717" s="191"/>
      <c r="AD717" s="191"/>
      <c r="AE717" s="191"/>
      <c r="AF717" s="191"/>
      <c r="AG717" s="191"/>
      <c r="AH717" s="191"/>
      <c r="AI717" s="191"/>
      <c r="AJ717" s="191"/>
      <c r="AK717" s="191"/>
      <c r="AL717" s="191"/>
      <c r="AM717" s="191"/>
      <c r="AN717" s="191"/>
      <c r="AO717" s="191"/>
      <c r="AP717" s="191"/>
      <c r="AQ717" s="191"/>
      <c r="AR717" s="191"/>
      <c r="AS717" s="191"/>
      <c r="AT717" s="191"/>
      <c r="AU717" s="191"/>
      <c r="AV717" s="191"/>
      <c r="AW717" s="191"/>
      <c r="AX717" s="191"/>
      <c r="AY717" s="191"/>
      <c r="AZ717" s="191"/>
      <c r="BA717" s="191"/>
      <c r="BB717" s="191"/>
      <c r="BC717" s="191"/>
      <c r="BD717" s="191"/>
      <c r="BE717" s="191"/>
      <c r="BF717" s="191"/>
      <c r="BG717" s="191"/>
      <c r="BH717" s="191"/>
      <c r="BI717" s="191"/>
      <c r="BJ717" s="191"/>
      <c r="BK717" s="191"/>
      <c r="BL717" s="191"/>
    </row>
    <row r="718" spans="1:64" x14ac:dyDescent="0.2">
      <c r="A718" s="191"/>
      <c r="B718" s="191"/>
      <c r="C718" s="191"/>
      <c r="D718" s="191"/>
      <c r="E718" s="191"/>
      <c r="F718" s="191"/>
      <c r="G718" s="191"/>
      <c r="H718" s="191"/>
      <c r="I718" s="191"/>
      <c r="J718" s="191"/>
      <c r="K718" s="191"/>
      <c r="L718" s="191"/>
      <c r="M718" s="191"/>
      <c r="N718" s="191"/>
      <c r="O718" s="191"/>
      <c r="P718" s="191"/>
      <c r="Q718" s="191"/>
      <c r="R718" s="191"/>
      <c r="S718" s="191"/>
      <c r="T718" s="191"/>
      <c r="U718" s="191"/>
      <c r="V718" s="191"/>
      <c r="W718" s="191"/>
      <c r="X718" s="191"/>
      <c r="Y718" s="191"/>
      <c r="Z718" s="191"/>
      <c r="AA718" s="191"/>
      <c r="AB718" s="191"/>
      <c r="AC718" s="191"/>
      <c r="AD718" s="191"/>
      <c r="AE718" s="191"/>
      <c r="AF718" s="191"/>
      <c r="AG718" s="191"/>
      <c r="AH718" s="191"/>
      <c r="AI718" s="191"/>
      <c r="AJ718" s="191"/>
      <c r="AK718" s="191"/>
      <c r="AL718" s="191"/>
      <c r="AM718" s="191"/>
      <c r="AN718" s="191"/>
      <c r="AO718" s="191"/>
      <c r="AP718" s="191"/>
      <c r="AQ718" s="191"/>
      <c r="AR718" s="191"/>
      <c r="AS718" s="191"/>
      <c r="AT718" s="191"/>
      <c r="AU718" s="191"/>
      <c r="AV718" s="191"/>
      <c r="AW718" s="191"/>
      <c r="AX718" s="191"/>
      <c r="AY718" s="191"/>
      <c r="AZ718" s="191"/>
      <c r="BA718" s="191"/>
      <c r="BB718" s="191"/>
      <c r="BC718" s="191"/>
      <c r="BD718" s="191"/>
      <c r="BE718" s="191"/>
      <c r="BF718" s="191"/>
      <c r="BG718" s="191"/>
      <c r="BH718" s="191"/>
      <c r="BI718" s="191"/>
      <c r="BJ718" s="191"/>
      <c r="BK718" s="191"/>
      <c r="BL718" s="191"/>
    </row>
    <row r="719" spans="1:64" x14ac:dyDescent="0.2">
      <c r="A719" s="191"/>
      <c r="B719" s="191"/>
      <c r="C719" s="191"/>
      <c r="D719" s="191"/>
      <c r="E719" s="191"/>
      <c r="F719" s="191"/>
      <c r="G719" s="191"/>
      <c r="H719" s="191"/>
      <c r="I719" s="191"/>
      <c r="J719" s="191"/>
      <c r="K719" s="191"/>
      <c r="L719" s="191"/>
      <c r="M719" s="191"/>
      <c r="N719" s="191"/>
      <c r="O719" s="191"/>
      <c r="P719" s="191"/>
      <c r="Q719" s="191"/>
      <c r="R719" s="191"/>
      <c r="S719" s="191"/>
      <c r="T719" s="191"/>
      <c r="U719" s="191"/>
      <c r="V719" s="191"/>
      <c r="W719" s="191"/>
      <c r="X719" s="191"/>
      <c r="Y719" s="191"/>
      <c r="Z719" s="191"/>
      <c r="AA719" s="191"/>
      <c r="AB719" s="191"/>
      <c r="AC719" s="191"/>
      <c r="AD719" s="191"/>
      <c r="AE719" s="191"/>
      <c r="AF719" s="191"/>
      <c r="AG719" s="191"/>
      <c r="AH719" s="191"/>
      <c r="AI719" s="191"/>
      <c r="AJ719" s="191"/>
      <c r="AK719" s="191"/>
      <c r="AL719" s="191"/>
      <c r="AM719" s="191"/>
      <c r="AN719" s="191"/>
      <c r="AO719" s="191"/>
      <c r="AP719" s="191"/>
      <c r="AQ719" s="191"/>
      <c r="AR719" s="191"/>
      <c r="AS719" s="191"/>
      <c r="AT719" s="191"/>
      <c r="AU719" s="191"/>
      <c r="AV719" s="191"/>
      <c r="AW719" s="191"/>
      <c r="AX719" s="191"/>
      <c r="AY719" s="191"/>
      <c r="AZ719" s="191"/>
      <c r="BA719" s="191"/>
      <c r="BB719" s="191"/>
      <c r="BC719" s="191"/>
      <c r="BD719" s="191"/>
      <c r="BE719" s="191"/>
      <c r="BF719" s="191"/>
      <c r="BG719" s="191"/>
      <c r="BH719" s="191"/>
      <c r="BI719" s="191"/>
      <c r="BJ719" s="191"/>
      <c r="BK719" s="191"/>
      <c r="BL719" s="191"/>
    </row>
    <row r="720" spans="1:64" x14ac:dyDescent="0.2">
      <c r="A720" s="191"/>
      <c r="B720" s="191"/>
      <c r="C720" s="191"/>
      <c r="D720" s="191"/>
      <c r="E720" s="191"/>
      <c r="F720" s="191"/>
      <c r="G720" s="191"/>
      <c r="H720" s="191"/>
      <c r="I720" s="191"/>
      <c r="J720" s="191"/>
      <c r="K720" s="191"/>
      <c r="L720" s="191"/>
      <c r="M720" s="191"/>
      <c r="N720" s="191"/>
      <c r="O720" s="191"/>
      <c r="P720" s="191"/>
      <c r="Q720" s="191"/>
      <c r="R720" s="191"/>
      <c r="S720" s="191"/>
      <c r="T720" s="191"/>
      <c r="U720" s="191"/>
      <c r="V720" s="191"/>
      <c r="W720" s="191"/>
      <c r="X720" s="191"/>
      <c r="Y720" s="191"/>
      <c r="Z720" s="191"/>
      <c r="AA720" s="191"/>
      <c r="AB720" s="191"/>
      <c r="AC720" s="191"/>
      <c r="AD720" s="191"/>
      <c r="AE720" s="191"/>
      <c r="AF720" s="191"/>
      <c r="AG720" s="191"/>
      <c r="AH720" s="191"/>
      <c r="AI720" s="191"/>
      <c r="AJ720" s="191"/>
      <c r="AK720" s="191"/>
      <c r="AL720" s="191"/>
      <c r="AM720" s="191"/>
      <c r="AN720" s="191"/>
      <c r="AO720" s="191"/>
      <c r="AP720" s="191"/>
      <c r="AQ720" s="191"/>
      <c r="AR720" s="191"/>
      <c r="AS720" s="191"/>
      <c r="AT720" s="191"/>
      <c r="AU720" s="191"/>
      <c r="AV720" s="191"/>
      <c r="AW720" s="191"/>
      <c r="AX720" s="191"/>
      <c r="AY720" s="191"/>
      <c r="AZ720" s="191"/>
      <c r="BA720" s="191"/>
      <c r="BB720" s="191"/>
      <c r="BC720" s="191"/>
      <c r="BD720" s="191"/>
      <c r="BE720" s="191"/>
      <c r="BF720" s="191"/>
      <c r="BG720" s="191"/>
      <c r="BH720" s="191"/>
      <c r="BI720" s="191"/>
      <c r="BJ720" s="191"/>
      <c r="BK720" s="191"/>
      <c r="BL720" s="191"/>
    </row>
    <row r="721" spans="1:64" x14ac:dyDescent="0.2">
      <c r="A721" s="191"/>
      <c r="B721" s="191"/>
      <c r="C721" s="191"/>
      <c r="D721" s="191"/>
      <c r="E721" s="191"/>
      <c r="F721" s="191"/>
      <c r="G721" s="191"/>
      <c r="H721" s="191"/>
      <c r="I721" s="191"/>
      <c r="J721" s="191"/>
      <c r="K721" s="191"/>
      <c r="L721" s="191"/>
      <c r="M721" s="191"/>
      <c r="N721" s="191"/>
      <c r="O721" s="191"/>
      <c r="P721" s="191"/>
      <c r="Q721" s="191"/>
      <c r="R721" s="191"/>
      <c r="S721" s="191"/>
      <c r="T721" s="191"/>
      <c r="U721" s="191"/>
      <c r="V721" s="191"/>
      <c r="W721" s="191"/>
      <c r="X721" s="191"/>
      <c r="Y721" s="191"/>
      <c r="Z721" s="191"/>
      <c r="AA721" s="191"/>
      <c r="AB721" s="191"/>
      <c r="AC721" s="191"/>
      <c r="AD721" s="191"/>
      <c r="AE721" s="191"/>
      <c r="AF721" s="191"/>
      <c r="AG721" s="191"/>
      <c r="AH721" s="191"/>
      <c r="AI721" s="191"/>
      <c r="AJ721" s="191"/>
      <c r="AK721" s="191"/>
      <c r="AL721" s="191"/>
      <c r="AM721" s="191"/>
      <c r="AN721" s="191"/>
      <c r="AO721" s="191"/>
      <c r="AP721" s="191"/>
      <c r="AQ721" s="191"/>
      <c r="AR721" s="191"/>
      <c r="AS721" s="191"/>
      <c r="AT721" s="191"/>
      <c r="AU721" s="191"/>
      <c r="AV721" s="191"/>
      <c r="AW721" s="191"/>
      <c r="AX721" s="191"/>
      <c r="AY721" s="191"/>
      <c r="AZ721" s="191"/>
      <c r="BA721" s="191"/>
      <c r="BB721" s="191"/>
      <c r="BC721" s="191"/>
      <c r="BD721" s="191"/>
      <c r="BE721" s="191"/>
      <c r="BF721" s="191"/>
      <c r="BG721" s="191"/>
      <c r="BH721" s="191"/>
      <c r="BI721" s="191"/>
      <c r="BJ721" s="191"/>
      <c r="BK721" s="191"/>
      <c r="BL721" s="191"/>
    </row>
    <row r="722" spans="1:64" x14ac:dyDescent="0.2">
      <c r="A722" s="191"/>
      <c r="B722" s="191"/>
      <c r="C722" s="191"/>
      <c r="D722" s="191"/>
      <c r="E722" s="191"/>
      <c r="F722" s="191"/>
      <c r="G722" s="191"/>
      <c r="H722" s="191"/>
      <c r="I722" s="191"/>
      <c r="J722" s="191"/>
      <c r="K722" s="191"/>
      <c r="L722" s="191"/>
      <c r="M722" s="191"/>
      <c r="N722" s="191"/>
      <c r="O722" s="191"/>
      <c r="P722" s="191"/>
      <c r="Q722" s="191"/>
      <c r="R722" s="191"/>
      <c r="S722" s="191"/>
      <c r="T722" s="191"/>
      <c r="U722" s="191"/>
      <c r="V722" s="191"/>
      <c r="W722" s="191"/>
      <c r="X722" s="191"/>
      <c r="Y722" s="191"/>
      <c r="Z722" s="191"/>
      <c r="AA722" s="191"/>
      <c r="AB722" s="191"/>
      <c r="AC722" s="191"/>
      <c r="AD722" s="191"/>
      <c r="AE722" s="191"/>
      <c r="AF722" s="191"/>
      <c r="AG722" s="191"/>
      <c r="AH722" s="191"/>
      <c r="AI722" s="191"/>
      <c r="AJ722" s="191"/>
      <c r="AK722" s="191"/>
      <c r="AL722" s="191"/>
      <c r="AM722" s="191"/>
      <c r="AN722" s="191"/>
      <c r="AO722" s="191"/>
      <c r="AP722" s="191"/>
      <c r="AQ722" s="191"/>
      <c r="AR722" s="191"/>
      <c r="AS722" s="191"/>
      <c r="AT722" s="191"/>
      <c r="AU722" s="191"/>
      <c r="AV722" s="191"/>
      <c r="AW722" s="191"/>
      <c r="AX722" s="191"/>
      <c r="AY722" s="191"/>
      <c r="AZ722" s="191"/>
      <c r="BA722" s="191"/>
      <c r="BB722" s="191"/>
      <c r="BC722" s="191"/>
      <c r="BD722" s="191"/>
      <c r="BE722" s="191"/>
      <c r="BF722" s="191"/>
      <c r="BG722" s="191"/>
      <c r="BH722" s="191"/>
      <c r="BI722" s="191"/>
      <c r="BJ722" s="191"/>
      <c r="BK722" s="191"/>
      <c r="BL722" s="191"/>
    </row>
    <row r="723" spans="1:64" x14ac:dyDescent="0.2">
      <c r="A723" s="191"/>
      <c r="B723" s="191"/>
      <c r="C723" s="191"/>
      <c r="D723" s="191"/>
      <c r="E723" s="191"/>
      <c r="F723" s="191"/>
      <c r="G723" s="191"/>
      <c r="H723" s="191"/>
      <c r="I723" s="191"/>
      <c r="J723" s="191"/>
      <c r="K723" s="191"/>
      <c r="L723" s="191"/>
      <c r="M723" s="191"/>
      <c r="N723" s="191"/>
      <c r="O723" s="191"/>
      <c r="P723" s="191"/>
      <c r="Q723" s="191"/>
      <c r="R723" s="191"/>
      <c r="S723" s="191"/>
      <c r="T723" s="191"/>
      <c r="U723" s="191"/>
      <c r="V723" s="191"/>
      <c r="W723" s="191"/>
      <c r="X723" s="191"/>
      <c r="Y723" s="191"/>
      <c r="Z723" s="191"/>
      <c r="AA723" s="191"/>
      <c r="AB723" s="191"/>
      <c r="AC723" s="191"/>
      <c r="AD723" s="191"/>
      <c r="AE723" s="191"/>
      <c r="AF723" s="191"/>
      <c r="AG723" s="191"/>
      <c r="AH723" s="191"/>
      <c r="AI723" s="191"/>
      <c r="AJ723" s="191"/>
      <c r="AK723" s="191"/>
      <c r="AL723" s="191"/>
      <c r="AM723" s="191"/>
      <c r="AN723" s="191"/>
      <c r="AO723" s="191"/>
      <c r="AP723" s="191"/>
      <c r="AQ723" s="191"/>
      <c r="AR723" s="191"/>
      <c r="AS723" s="191"/>
      <c r="AT723" s="191"/>
      <c r="AU723" s="191"/>
      <c r="AV723" s="191"/>
      <c r="AW723" s="191"/>
      <c r="AX723" s="191"/>
      <c r="AY723" s="191"/>
      <c r="AZ723" s="191"/>
      <c r="BA723" s="191"/>
      <c r="BB723" s="191"/>
      <c r="BC723" s="191"/>
      <c r="BD723" s="191"/>
      <c r="BE723" s="191"/>
      <c r="BF723" s="191"/>
      <c r="BG723" s="191"/>
      <c r="BH723" s="191"/>
      <c r="BI723" s="191"/>
      <c r="BJ723" s="191"/>
      <c r="BK723" s="191"/>
      <c r="BL723" s="191"/>
    </row>
    <row r="724" spans="1:64" x14ac:dyDescent="0.2">
      <c r="A724" s="191"/>
      <c r="B724" s="191"/>
      <c r="C724" s="191"/>
      <c r="D724" s="191"/>
      <c r="E724" s="191"/>
      <c r="F724" s="191"/>
      <c r="G724" s="191"/>
      <c r="H724" s="191"/>
      <c r="I724" s="191"/>
      <c r="J724" s="191"/>
      <c r="K724" s="191"/>
      <c r="L724" s="191"/>
      <c r="M724" s="191"/>
      <c r="N724" s="191"/>
      <c r="O724" s="191"/>
      <c r="P724" s="191"/>
      <c r="Q724" s="191"/>
      <c r="R724" s="191"/>
      <c r="S724" s="191"/>
      <c r="T724" s="191"/>
      <c r="U724" s="191"/>
      <c r="V724" s="191"/>
      <c r="W724" s="191"/>
      <c r="X724" s="191"/>
      <c r="Y724" s="191"/>
      <c r="Z724" s="191"/>
      <c r="AA724" s="191"/>
      <c r="AB724" s="191"/>
      <c r="AC724" s="191"/>
      <c r="AD724" s="191"/>
      <c r="AE724" s="191"/>
      <c r="AF724" s="191"/>
      <c r="AG724" s="191"/>
      <c r="AH724" s="191"/>
      <c r="AI724" s="191"/>
      <c r="AJ724" s="191"/>
      <c r="AK724" s="191"/>
      <c r="AL724" s="191"/>
      <c r="AM724" s="191"/>
      <c r="AN724" s="191"/>
      <c r="AO724" s="191"/>
      <c r="AP724" s="191"/>
      <c r="AQ724" s="191"/>
      <c r="AR724" s="191"/>
      <c r="AS724" s="191"/>
      <c r="AT724" s="191"/>
      <c r="AU724" s="191"/>
      <c r="AV724" s="191"/>
      <c r="AW724" s="191"/>
      <c r="AX724" s="191"/>
      <c r="AY724" s="191"/>
      <c r="AZ724" s="191"/>
      <c r="BA724" s="191"/>
      <c r="BB724" s="191"/>
      <c r="BC724" s="191"/>
      <c r="BD724" s="191"/>
      <c r="BE724" s="191"/>
      <c r="BF724" s="191"/>
      <c r="BG724" s="191"/>
      <c r="BH724" s="191"/>
      <c r="BI724" s="191"/>
      <c r="BJ724" s="191"/>
      <c r="BK724" s="191"/>
      <c r="BL724" s="191"/>
    </row>
    <row r="725" spans="1:64" x14ac:dyDescent="0.2">
      <c r="A725" s="191"/>
      <c r="B725" s="191"/>
      <c r="C725" s="191"/>
      <c r="D725" s="191"/>
      <c r="E725" s="191"/>
      <c r="F725" s="191"/>
      <c r="G725" s="191"/>
      <c r="H725" s="191"/>
      <c r="I725" s="191"/>
      <c r="J725" s="191"/>
      <c r="K725" s="191"/>
      <c r="L725" s="191"/>
      <c r="M725" s="191"/>
      <c r="N725" s="191"/>
      <c r="O725" s="191"/>
      <c r="P725" s="191"/>
      <c r="Q725" s="191"/>
      <c r="R725" s="191"/>
      <c r="S725" s="191"/>
      <c r="T725" s="191"/>
      <c r="U725" s="191"/>
      <c r="V725" s="191"/>
      <c r="W725" s="191"/>
      <c r="X725" s="191"/>
      <c r="Y725" s="191"/>
      <c r="Z725" s="191"/>
      <c r="AA725" s="191"/>
      <c r="AB725" s="191"/>
      <c r="AC725" s="191"/>
      <c r="AD725" s="191"/>
      <c r="AE725" s="191"/>
      <c r="AF725" s="191"/>
      <c r="AG725" s="191"/>
      <c r="AH725" s="191"/>
      <c r="AI725" s="191"/>
      <c r="AJ725" s="191"/>
      <c r="AK725" s="191"/>
      <c r="AL725" s="191"/>
      <c r="AM725" s="191"/>
      <c r="AN725" s="191"/>
      <c r="AO725" s="191"/>
      <c r="AP725" s="191"/>
      <c r="AQ725" s="191"/>
      <c r="AR725" s="191"/>
      <c r="AS725" s="191"/>
      <c r="AT725" s="191"/>
      <c r="AU725" s="191"/>
      <c r="AV725" s="191"/>
      <c r="AW725" s="191"/>
      <c r="AX725" s="191"/>
      <c r="AY725" s="191"/>
      <c r="AZ725" s="191"/>
      <c r="BA725" s="191"/>
      <c r="BB725" s="191"/>
      <c r="BC725" s="191"/>
      <c r="BD725" s="191"/>
      <c r="BE725" s="191"/>
      <c r="BF725" s="191"/>
      <c r="BG725" s="191"/>
      <c r="BH725" s="191"/>
      <c r="BI725" s="191"/>
      <c r="BJ725" s="191"/>
      <c r="BK725" s="191"/>
      <c r="BL725" s="191"/>
    </row>
    <row r="726" spans="1:64" x14ac:dyDescent="0.2">
      <c r="A726" s="191"/>
      <c r="B726" s="191"/>
      <c r="C726" s="191"/>
      <c r="D726" s="191"/>
      <c r="E726" s="191"/>
      <c r="F726" s="191"/>
      <c r="G726" s="191"/>
      <c r="H726" s="191"/>
      <c r="I726" s="191"/>
      <c r="J726" s="191"/>
      <c r="K726" s="191"/>
      <c r="L726" s="191"/>
      <c r="M726" s="191"/>
      <c r="N726" s="191"/>
      <c r="O726" s="191"/>
      <c r="P726" s="191"/>
      <c r="Q726" s="191"/>
      <c r="R726" s="191"/>
      <c r="S726" s="191"/>
      <c r="T726" s="191"/>
      <c r="U726" s="191"/>
      <c r="V726" s="191"/>
      <c r="W726" s="191"/>
      <c r="X726" s="191"/>
      <c r="Y726" s="191"/>
      <c r="Z726" s="191"/>
      <c r="AA726" s="191"/>
      <c r="AB726" s="191"/>
      <c r="AC726" s="191"/>
      <c r="AD726" s="191"/>
      <c r="AE726" s="191"/>
      <c r="AF726" s="191"/>
      <c r="AG726" s="191"/>
      <c r="AH726" s="191"/>
      <c r="AI726" s="191"/>
      <c r="AJ726" s="191"/>
      <c r="AK726" s="191"/>
      <c r="AL726" s="191"/>
      <c r="AM726" s="191"/>
      <c r="AN726" s="191"/>
      <c r="AO726" s="191"/>
      <c r="AP726" s="191"/>
      <c r="AQ726" s="191"/>
      <c r="AR726" s="191"/>
      <c r="AS726" s="191"/>
      <c r="AT726" s="191"/>
      <c r="AU726" s="191"/>
      <c r="AV726" s="191"/>
      <c r="AW726" s="191"/>
      <c r="AX726" s="191"/>
      <c r="AY726" s="191"/>
      <c r="AZ726" s="191"/>
      <c r="BA726" s="191"/>
      <c r="BB726" s="191"/>
      <c r="BC726" s="191"/>
      <c r="BD726" s="191"/>
      <c r="BE726" s="191"/>
      <c r="BF726" s="191"/>
      <c r="BG726" s="191"/>
      <c r="BH726" s="191"/>
      <c r="BI726" s="191"/>
      <c r="BJ726" s="191"/>
      <c r="BK726" s="191"/>
      <c r="BL726" s="191"/>
    </row>
    <row r="727" spans="1:64" x14ac:dyDescent="0.2">
      <c r="A727" s="191"/>
      <c r="B727" s="191"/>
      <c r="C727" s="191"/>
      <c r="D727" s="191"/>
      <c r="E727" s="191"/>
      <c r="F727" s="191"/>
      <c r="G727" s="191"/>
      <c r="H727" s="191"/>
      <c r="I727" s="191"/>
      <c r="J727" s="191"/>
      <c r="K727" s="191"/>
      <c r="L727" s="191"/>
      <c r="M727" s="191"/>
      <c r="N727" s="191"/>
      <c r="O727" s="191"/>
      <c r="P727" s="191"/>
      <c r="Q727" s="191"/>
      <c r="R727" s="191"/>
      <c r="S727" s="191"/>
      <c r="T727" s="191"/>
      <c r="U727" s="191"/>
      <c r="V727" s="191"/>
      <c r="W727" s="191"/>
      <c r="X727" s="191"/>
      <c r="Y727" s="191"/>
      <c r="Z727" s="191"/>
      <c r="AA727" s="191"/>
      <c r="AB727" s="191"/>
      <c r="AC727" s="191"/>
      <c r="AD727" s="191"/>
      <c r="AE727" s="191"/>
      <c r="AF727" s="191"/>
      <c r="AG727" s="191"/>
      <c r="AH727" s="191"/>
      <c r="AI727" s="191"/>
      <c r="AJ727" s="191"/>
      <c r="AK727" s="191"/>
      <c r="AL727" s="191"/>
      <c r="AM727" s="191"/>
      <c r="AN727" s="191"/>
      <c r="AO727" s="191"/>
      <c r="AP727" s="191"/>
      <c r="AQ727" s="191"/>
      <c r="AR727" s="191"/>
      <c r="AS727" s="191"/>
      <c r="AT727" s="191"/>
      <c r="AU727" s="191"/>
      <c r="AV727" s="191"/>
      <c r="AW727" s="191"/>
      <c r="AX727" s="191"/>
      <c r="AY727" s="191"/>
      <c r="AZ727" s="191"/>
      <c r="BA727" s="191"/>
      <c r="BB727" s="191"/>
      <c r="BC727" s="191"/>
      <c r="BD727" s="191"/>
      <c r="BE727" s="191"/>
      <c r="BF727" s="191"/>
      <c r="BG727" s="191"/>
      <c r="BH727" s="191"/>
      <c r="BI727" s="191"/>
      <c r="BJ727" s="191"/>
      <c r="BK727" s="191"/>
      <c r="BL727" s="191"/>
    </row>
    <row r="728" spans="1:64" x14ac:dyDescent="0.2">
      <c r="A728" s="191"/>
      <c r="B728" s="191"/>
      <c r="C728" s="191"/>
      <c r="D728" s="191"/>
      <c r="E728" s="191"/>
      <c r="F728" s="191"/>
      <c r="G728" s="191"/>
      <c r="H728" s="191"/>
      <c r="I728" s="191"/>
      <c r="J728" s="191"/>
      <c r="K728" s="191"/>
      <c r="L728" s="191"/>
      <c r="M728" s="191"/>
      <c r="N728" s="191"/>
      <c r="O728" s="191"/>
      <c r="P728" s="191"/>
      <c r="Q728" s="191"/>
      <c r="R728" s="191"/>
      <c r="S728" s="191"/>
      <c r="T728" s="191"/>
      <c r="U728" s="191"/>
      <c r="V728" s="191"/>
      <c r="W728" s="191"/>
      <c r="X728" s="191"/>
      <c r="Y728" s="191"/>
      <c r="Z728" s="191"/>
      <c r="AA728" s="191"/>
      <c r="AB728" s="191"/>
      <c r="AC728" s="191"/>
      <c r="AD728" s="191"/>
      <c r="AE728" s="191"/>
      <c r="AF728" s="191"/>
      <c r="AG728" s="191"/>
      <c r="AH728" s="191"/>
      <c r="AI728" s="191"/>
      <c r="AJ728" s="191"/>
      <c r="AK728" s="191"/>
      <c r="AL728" s="191"/>
      <c r="AM728" s="191"/>
      <c r="AN728" s="191"/>
      <c r="AO728" s="191"/>
      <c r="AP728" s="191"/>
      <c r="AQ728" s="191"/>
      <c r="AR728" s="191"/>
      <c r="AS728" s="191"/>
      <c r="AT728" s="191"/>
      <c r="AU728" s="191"/>
      <c r="AV728" s="191"/>
      <c r="AW728" s="191"/>
      <c r="AX728" s="191"/>
      <c r="AY728" s="191"/>
      <c r="AZ728" s="191"/>
      <c r="BA728" s="191"/>
      <c r="BB728" s="191"/>
      <c r="BC728" s="191"/>
      <c r="BD728" s="191"/>
      <c r="BE728" s="191"/>
      <c r="BF728" s="191"/>
      <c r="BG728" s="191"/>
      <c r="BH728" s="191"/>
      <c r="BI728" s="191"/>
      <c r="BJ728" s="191"/>
      <c r="BK728" s="191"/>
      <c r="BL728" s="191"/>
    </row>
    <row r="729" spans="1:64" x14ac:dyDescent="0.2">
      <c r="A729" s="191"/>
      <c r="B729" s="191"/>
      <c r="C729" s="191"/>
      <c r="D729" s="191"/>
      <c r="E729" s="191"/>
      <c r="F729" s="191"/>
      <c r="G729" s="191"/>
      <c r="H729" s="191"/>
      <c r="I729" s="191"/>
      <c r="J729" s="191"/>
      <c r="K729" s="191"/>
      <c r="L729" s="191"/>
      <c r="M729" s="191"/>
      <c r="N729" s="191"/>
      <c r="O729" s="191"/>
      <c r="P729" s="191"/>
      <c r="Q729" s="191"/>
      <c r="R729" s="191"/>
      <c r="S729" s="191"/>
      <c r="T729" s="191"/>
      <c r="U729" s="191"/>
      <c r="V729" s="191"/>
      <c r="W729" s="191"/>
      <c r="X729" s="191"/>
      <c r="Y729" s="191"/>
      <c r="Z729" s="191"/>
      <c r="AA729" s="191"/>
      <c r="AB729" s="191"/>
      <c r="AC729" s="191"/>
      <c r="AD729" s="191"/>
      <c r="AE729" s="191"/>
      <c r="AF729" s="191"/>
      <c r="AG729" s="191"/>
      <c r="AH729" s="191"/>
      <c r="AI729" s="191"/>
      <c r="AJ729" s="191"/>
      <c r="AK729" s="191"/>
      <c r="AL729" s="191"/>
      <c r="AM729" s="191"/>
      <c r="AN729" s="191"/>
      <c r="AO729" s="191"/>
      <c r="AP729" s="191"/>
      <c r="AQ729" s="191"/>
      <c r="AR729" s="191"/>
      <c r="AS729" s="191"/>
      <c r="AT729" s="191"/>
      <c r="AU729" s="191"/>
      <c r="AV729" s="191"/>
      <c r="AW729" s="191"/>
      <c r="AX729" s="191"/>
      <c r="AY729" s="191"/>
      <c r="AZ729" s="191"/>
      <c r="BA729" s="191"/>
      <c r="BB729" s="191"/>
      <c r="BC729" s="191"/>
      <c r="BD729" s="191"/>
      <c r="BE729" s="191"/>
      <c r="BF729" s="191"/>
      <c r="BG729" s="191"/>
      <c r="BH729" s="191"/>
      <c r="BI729" s="191"/>
      <c r="BJ729" s="191"/>
      <c r="BK729" s="191"/>
      <c r="BL729" s="191"/>
    </row>
    <row r="730" spans="1:64" x14ac:dyDescent="0.2">
      <c r="A730" s="191"/>
      <c r="B730" s="191"/>
      <c r="C730" s="191"/>
      <c r="D730" s="191"/>
      <c r="E730" s="191"/>
      <c r="F730" s="191"/>
      <c r="G730" s="191"/>
      <c r="H730" s="191"/>
      <c r="I730" s="191"/>
      <c r="J730" s="191"/>
      <c r="K730" s="191"/>
      <c r="L730" s="191"/>
      <c r="M730" s="191"/>
      <c r="N730" s="191"/>
      <c r="O730" s="191"/>
      <c r="P730" s="191"/>
      <c r="Q730" s="191"/>
      <c r="R730" s="191"/>
      <c r="S730" s="191"/>
      <c r="T730" s="191"/>
      <c r="U730" s="191"/>
      <c r="V730" s="191"/>
      <c r="W730" s="191"/>
      <c r="X730" s="191"/>
      <c r="Y730" s="191"/>
      <c r="Z730" s="191"/>
      <c r="AA730" s="191"/>
      <c r="AB730" s="191"/>
      <c r="AC730" s="191"/>
      <c r="AD730" s="191"/>
      <c r="AE730" s="191"/>
      <c r="AF730" s="191"/>
      <c r="AG730" s="191"/>
      <c r="AH730" s="191"/>
      <c r="AI730" s="191"/>
      <c r="AJ730" s="191"/>
      <c r="AK730" s="191"/>
      <c r="AL730" s="191"/>
      <c r="AM730" s="191"/>
      <c r="AN730" s="191"/>
      <c r="AO730" s="191"/>
      <c r="AP730" s="191"/>
      <c r="AQ730" s="191"/>
      <c r="AR730" s="191"/>
      <c r="AS730" s="191"/>
      <c r="AT730" s="191"/>
      <c r="AU730" s="191"/>
      <c r="AV730" s="191"/>
      <c r="AW730" s="191"/>
      <c r="AX730" s="191"/>
      <c r="AY730" s="191"/>
      <c r="AZ730" s="191"/>
      <c r="BA730" s="191"/>
      <c r="BB730" s="191"/>
      <c r="BC730" s="191"/>
      <c r="BD730" s="191"/>
      <c r="BE730" s="191"/>
      <c r="BF730" s="191"/>
      <c r="BG730" s="191"/>
      <c r="BH730" s="191"/>
      <c r="BI730" s="191"/>
      <c r="BJ730" s="191"/>
      <c r="BK730" s="191"/>
      <c r="BL730" s="191"/>
    </row>
    <row r="731" spans="1:64" x14ac:dyDescent="0.2">
      <c r="A731" s="191"/>
      <c r="B731" s="191"/>
      <c r="C731" s="191"/>
      <c r="D731" s="191"/>
      <c r="E731" s="191"/>
      <c r="F731" s="191"/>
      <c r="G731" s="191"/>
      <c r="H731" s="191"/>
      <c r="I731" s="191"/>
      <c r="J731" s="191"/>
      <c r="K731" s="191"/>
      <c r="L731" s="191"/>
      <c r="M731" s="191"/>
      <c r="N731" s="191"/>
      <c r="O731" s="191"/>
      <c r="P731" s="191"/>
      <c r="Q731" s="191"/>
      <c r="R731" s="191"/>
      <c r="S731" s="191"/>
      <c r="T731" s="191"/>
      <c r="U731" s="191"/>
      <c r="V731" s="191"/>
      <c r="W731" s="191"/>
      <c r="X731" s="191"/>
      <c r="Y731" s="191"/>
      <c r="Z731" s="191"/>
      <c r="AA731" s="191"/>
      <c r="AB731" s="191"/>
      <c r="AC731" s="191"/>
      <c r="AD731" s="191"/>
      <c r="AE731" s="191"/>
      <c r="AF731" s="191"/>
      <c r="AG731" s="191"/>
      <c r="AH731" s="191"/>
      <c r="AI731" s="191"/>
      <c r="AJ731" s="191"/>
      <c r="AK731" s="191"/>
      <c r="AL731" s="191"/>
      <c r="AM731" s="191"/>
      <c r="AN731" s="191"/>
      <c r="AO731" s="191"/>
      <c r="AP731" s="191"/>
      <c r="AQ731" s="191"/>
      <c r="AR731" s="191"/>
      <c r="AS731" s="191"/>
      <c r="AT731" s="191"/>
      <c r="AU731" s="191"/>
      <c r="AV731" s="191"/>
      <c r="AW731" s="191"/>
      <c r="AX731" s="191"/>
      <c r="AY731" s="191"/>
      <c r="AZ731" s="191"/>
      <c r="BA731" s="191"/>
      <c r="BB731" s="191"/>
      <c r="BC731" s="191"/>
      <c r="BD731" s="191"/>
      <c r="BE731" s="191"/>
      <c r="BF731" s="191"/>
      <c r="BG731" s="191"/>
      <c r="BH731" s="191"/>
      <c r="BI731" s="191"/>
      <c r="BJ731" s="191"/>
      <c r="BK731" s="191"/>
      <c r="BL731" s="191"/>
    </row>
    <row r="732" spans="1:64" x14ac:dyDescent="0.2">
      <c r="A732" s="191"/>
      <c r="B732" s="191"/>
      <c r="C732" s="191"/>
      <c r="D732" s="191"/>
      <c r="E732" s="191"/>
      <c r="F732" s="191"/>
      <c r="G732" s="191"/>
      <c r="H732" s="191"/>
      <c r="I732" s="191"/>
      <c r="J732" s="191"/>
      <c r="K732" s="191"/>
      <c r="L732" s="191"/>
      <c r="M732" s="191"/>
      <c r="N732" s="191"/>
      <c r="O732" s="191"/>
      <c r="P732" s="191"/>
      <c r="Q732" s="191"/>
      <c r="R732" s="191"/>
      <c r="S732" s="191"/>
      <c r="T732" s="191"/>
      <c r="U732" s="191"/>
      <c r="V732" s="191"/>
      <c r="W732" s="191"/>
      <c r="X732" s="191"/>
      <c r="Y732" s="191"/>
      <c r="Z732" s="191"/>
      <c r="AA732" s="191"/>
      <c r="AB732" s="191"/>
      <c r="AC732" s="191"/>
      <c r="AD732" s="191"/>
      <c r="AE732" s="191"/>
      <c r="AF732" s="191"/>
      <c r="AG732" s="191"/>
      <c r="AH732" s="191"/>
      <c r="AI732" s="191"/>
      <c r="AJ732" s="191"/>
      <c r="AK732" s="191"/>
      <c r="AL732" s="191"/>
      <c r="AM732" s="191"/>
      <c r="AN732" s="191"/>
      <c r="AO732" s="191"/>
      <c r="AP732" s="191"/>
      <c r="AQ732" s="191"/>
      <c r="AR732" s="191"/>
      <c r="AS732" s="191"/>
      <c r="AT732" s="191"/>
      <c r="AU732" s="191"/>
      <c r="AV732" s="191"/>
      <c r="AW732" s="191"/>
      <c r="AX732" s="191"/>
      <c r="AY732" s="191"/>
      <c r="AZ732" s="191"/>
      <c r="BA732" s="191"/>
      <c r="BB732" s="191"/>
      <c r="BC732" s="191"/>
      <c r="BD732" s="191"/>
      <c r="BE732" s="191"/>
      <c r="BF732" s="191"/>
      <c r="BG732" s="191"/>
      <c r="BH732" s="191"/>
      <c r="BI732" s="191"/>
      <c r="BJ732" s="191"/>
      <c r="BK732" s="191"/>
      <c r="BL732" s="191"/>
    </row>
    <row r="733" spans="1:64" x14ac:dyDescent="0.2">
      <c r="A733" s="191"/>
      <c r="B733" s="191"/>
      <c r="C733" s="191"/>
      <c r="D733" s="191"/>
      <c r="E733" s="191"/>
      <c r="F733" s="191"/>
      <c r="G733" s="191"/>
      <c r="H733" s="191"/>
      <c r="I733" s="191"/>
      <c r="J733" s="191"/>
      <c r="K733" s="191"/>
      <c r="L733" s="191"/>
      <c r="M733" s="191"/>
      <c r="N733" s="191"/>
      <c r="O733" s="191"/>
      <c r="P733" s="191"/>
      <c r="Q733" s="191"/>
      <c r="R733" s="191"/>
      <c r="S733" s="191"/>
      <c r="T733" s="191"/>
      <c r="U733" s="191"/>
      <c r="V733" s="191"/>
      <c r="W733" s="191"/>
      <c r="X733" s="191"/>
      <c r="Y733" s="191"/>
      <c r="Z733" s="191"/>
      <c r="AA733" s="191"/>
      <c r="AB733" s="191"/>
      <c r="AC733" s="191"/>
      <c r="AD733" s="191"/>
      <c r="AE733" s="191"/>
      <c r="AF733" s="191"/>
      <c r="AG733" s="191"/>
      <c r="AH733" s="191"/>
      <c r="AI733" s="191"/>
      <c r="AJ733" s="191"/>
      <c r="AK733" s="191"/>
      <c r="AL733" s="191"/>
      <c r="AM733" s="191"/>
      <c r="AN733" s="191"/>
      <c r="AO733" s="191"/>
      <c r="AP733" s="191"/>
      <c r="AQ733" s="191"/>
      <c r="AR733" s="191"/>
      <c r="AS733" s="191"/>
      <c r="AT733" s="191"/>
      <c r="AU733" s="191"/>
      <c r="AV733" s="191"/>
      <c r="AW733" s="191"/>
      <c r="AX733" s="191"/>
      <c r="AY733" s="191"/>
      <c r="AZ733" s="191"/>
      <c r="BA733" s="191"/>
      <c r="BB733" s="191"/>
      <c r="BC733" s="191"/>
      <c r="BD733" s="191"/>
      <c r="BE733" s="191"/>
      <c r="BF733" s="191"/>
      <c r="BG733" s="191"/>
      <c r="BH733" s="191"/>
      <c r="BI733" s="191"/>
      <c r="BJ733" s="191"/>
      <c r="BK733" s="191"/>
      <c r="BL733" s="191"/>
    </row>
    <row r="734" spans="1:64" x14ac:dyDescent="0.2">
      <c r="A734" s="191"/>
      <c r="B734" s="191"/>
      <c r="C734" s="191"/>
      <c r="D734" s="191"/>
      <c r="E734" s="191"/>
      <c r="F734" s="191"/>
      <c r="G734" s="191"/>
      <c r="H734" s="191"/>
      <c r="I734" s="191"/>
      <c r="J734" s="191"/>
      <c r="K734" s="191"/>
      <c r="L734" s="191"/>
      <c r="M734" s="191"/>
      <c r="N734" s="191"/>
      <c r="O734" s="191"/>
      <c r="P734" s="191"/>
      <c r="Q734" s="191"/>
      <c r="R734" s="191"/>
      <c r="S734" s="191"/>
      <c r="T734" s="191"/>
      <c r="U734" s="191"/>
      <c r="V734" s="191"/>
      <c r="W734" s="191"/>
      <c r="X734" s="191"/>
      <c r="Y734" s="191"/>
      <c r="Z734" s="191"/>
      <c r="AA734" s="191"/>
      <c r="AB734" s="191"/>
      <c r="AC734" s="191"/>
      <c r="AD734" s="191"/>
      <c r="AE734" s="191"/>
      <c r="AF734" s="191"/>
      <c r="AG734" s="191"/>
      <c r="AH734" s="191"/>
      <c r="AI734" s="191"/>
      <c r="AJ734" s="191"/>
      <c r="AK734" s="191"/>
      <c r="AL734" s="191"/>
      <c r="AM734" s="191"/>
      <c r="AN734" s="191"/>
      <c r="AO734" s="191"/>
      <c r="AP734" s="191"/>
      <c r="AQ734" s="191"/>
      <c r="AR734" s="191"/>
      <c r="AS734" s="191"/>
      <c r="AT734" s="191"/>
      <c r="AU734" s="191"/>
      <c r="AV734" s="191"/>
      <c r="AW734" s="191"/>
      <c r="AX734" s="191"/>
      <c r="AY734" s="191"/>
      <c r="AZ734" s="191"/>
      <c r="BA734" s="191"/>
      <c r="BB734" s="191"/>
      <c r="BC734" s="191"/>
      <c r="BD734" s="191"/>
      <c r="BE734" s="191"/>
      <c r="BF734" s="191"/>
      <c r="BG734" s="191"/>
      <c r="BH734" s="191"/>
      <c r="BI734" s="191"/>
      <c r="BJ734" s="191"/>
      <c r="BK734" s="191"/>
      <c r="BL734" s="191"/>
    </row>
    <row r="735" spans="1:64" x14ac:dyDescent="0.2">
      <c r="A735" s="191"/>
      <c r="B735" s="191"/>
      <c r="C735" s="191"/>
      <c r="D735" s="191"/>
      <c r="E735" s="191"/>
      <c r="F735" s="191"/>
      <c r="G735" s="191"/>
      <c r="H735" s="191"/>
      <c r="I735" s="191"/>
      <c r="J735" s="191"/>
      <c r="K735" s="191"/>
      <c r="L735" s="191"/>
      <c r="M735" s="191"/>
      <c r="N735" s="191"/>
      <c r="O735" s="191"/>
      <c r="P735" s="191"/>
      <c r="Q735" s="191"/>
      <c r="R735" s="191"/>
      <c r="S735" s="191"/>
      <c r="T735" s="191"/>
      <c r="U735" s="191"/>
      <c r="V735" s="191"/>
      <c r="W735" s="191"/>
      <c r="X735" s="191"/>
      <c r="Y735" s="191"/>
      <c r="Z735" s="191"/>
      <c r="AA735" s="191"/>
      <c r="AB735" s="191"/>
      <c r="AC735" s="191"/>
      <c r="AD735" s="191"/>
      <c r="AE735" s="191"/>
      <c r="AF735" s="191"/>
      <c r="AG735" s="191"/>
      <c r="AH735" s="191"/>
      <c r="AI735" s="191"/>
      <c r="AJ735" s="191"/>
      <c r="AK735" s="191"/>
      <c r="AL735" s="191"/>
      <c r="AM735" s="191"/>
      <c r="AN735" s="191"/>
      <c r="AO735" s="191"/>
      <c r="AP735" s="191"/>
      <c r="AQ735" s="191"/>
      <c r="AR735" s="191"/>
      <c r="AS735" s="191"/>
      <c r="AT735" s="191"/>
      <c r="AU735" s="191"/>
      <c r="AV735" s="191"/>
      <c r="AW735" s="191"/>
      <c r="AX735" s="191"/>
      <c r="AY735" s="191"/>
      <c r="AZ735" s="191"/>
      <c r="BA735" s="191"/>
      <c r="BB735" s="191"/>
      <c r="BC735" s="191"/>
      <c r="BD735" s="191"/>
      <c r="BE735" s="191"/>
      <c r="BF735" s="191"/>
      <c r="BG735" s="191"/>
      <c r="BH735" s="191"/>
      <c r="BI735" s="191"/>
      <c r="BJ735" s="191"/>
      <c r="BK735" s="191"/>
      <c r="BL735" s="191"/>
    </row>
    <row r="736" spans="1:64" x14ac:dyDescent="0.2">
      <c r="A736" s="191"/>
      <c r="B736" s="191"/>
      <c r="C736" s="191"/>
      <c r="D736" s="191"/>
      <c r="E736" s="191"/>
      <c r="F736" s="191"/>
      <c r="G736" s="191"/>
      <c r="H736" s="191"/>
      <c r="I736" s="191"/>
      <c r="J736" s="191"/>
      <c r="K736" s="191"/>
      <c r="L736" s="191"/>
      <c r="M736" s="191"/>
      <c r="N736" s="191"/>
      <c r="O736" s="191"/>
      <c r="P736" s="191"/>
      <c r="Q736" s="191"/>
      <c r="R736" s="191"/>
      <c r="S736" s="191"/>
      <c r="T736" s="191"/>
      <c r="U736" s="191"/>
      <c r="V736" s="191"/>
      <c r="W736" s="191"/>
      <c r="X736" s="191"/>
      <c r="Y736" s="191"/>
      <c r="Z736" s="191"/>
      <c r="AA736" s="191"/>
      <c r="AB736" s="191"/>
      <c r="AC736" s="191"/>
      <c r="AD736" s="191"/>
      <c r="AE736" s="191"/>
      <c r="AF736" s="191"/>
      <c r="AG736" s="191"/>
      <c r="AH736" s="191"/>
      <c r="AI736" s="191"/>
      <c r="AJ736" s="191"/>
      <c r="AK736" s="191"/>
      <c r="AL736" s="191"/>
      <c r="AM736" s="191"/>
      <c r="AN736" s="191"/>
      <c r="AO736" s="191"/>
      <c r="AP736" s="191"/>
      <c r="AQ736" s="191"/>
      <c r="AR736" s="191"/>
      <c r="AS736" s="191"/>
      <c r="AT736" s="191"/>
      <c r="AU736" s="191"/>
      <c r="AV736" s="191"/>
      <c r="AW736" s="191"/>
      <c r="AX736" s="191"/>
      <c r="AY736" s="191"/>
      <c r="AZ736" s="191"/>
      <c r="BA736" s="191"/>
      <c r="BB736" s="191"/>
      <c r="BC736" s="191"/>
      <c r="BD736" s="191"/>
      <c r="BE736" s="191"/>
      <c r="BF736" s="191"/>
      <c r="BG736" s="191"/>
      <c r="BH736" s="191"/>
      <c r="BI736" s="191"/>
      <c r="BJ736" s="191"/>
      <c r="BK736" s="191"/>
      <c r="BL736" s="191"/>
    </row>
    <row r="737" spans="1:64" x14ac:dyDescent="0.2">
      <c r="A737" s="191"/>
      <c r="B737" s="191"/>
      <c r="C737" s="191"/>
      <c r="D737" s="191"/>
      <c r="E737" s="191"/>
      <c r="F737" s="191"/>
      <c r="G737" s="191"/>
      <c r="H737" s="191"/>
      <c r="I737" s="191"/>
      <c r="J737" s="191"/>
      <c r="K737" s="191"/>
      <c r="L737" s="191"/>
      <c r="M737" s="191"/>
      <c r="N737" s="191"/>
      <c r="O737" s="191"/>
      <c r="P737" s="191"/>
      <c r="Q737" s="191"/>
      <c r="R737" s="191"/>
      <c r="S737" s="191"/>
      <c r="T737" s="191"/>
      <c r="U737" s="191"/>
      <c r="V737" s="191"/>
      <c r="W737" s="191"/>
      <c r="X737" s="191"/>
      <c r="Y737" s="191"/>
      <c r="Z737" s="191"/>
      <c r="AA737" s="191"/>
      <c r="AB737" s="191"/>
      <c r="AC737" s="191"/>
      <c r="AD737" s="191"/>
      <c r="AE737" s="191"/>
      <c r="AF737" s="191"/>
      <c r="AG737" s="191"/>
      <c r="AH737" s="191"/>
      <c r="AI737" s="191"/>
      <c r="AJ737" s="191"/>
      <c r="AK737" s="191"/>
      <c r="AL737" s="191"/>
      <c r="AM737" s="191"/>
      <c r="AN737" s="191"/>
      <c r="AO737" s="191"/>
      <c r="AP737" s="191"/>
      <c r="AQ737" s="191"/>
      <c r="AR737" s="191"/>
      <c r="AS737" s="191"/>
      <c r="AT737" s="191"/>
      <c r="AU737" s="191"/>
      <c r="AV737" s="191"/>
      <c r="AW737" s="191"/>
      <c r="AX737" s="191"/>
      <c r="AY737" s="191"/>
      <c r="AZ737" s="191"/>
      <c r="BA737" s="191"/>
      <c r="BB737" s="191"/>
      <c r="BC737" s="191"/>
      <c r="BD737" s="191"/>
      <c r="BE737" s="191"/>
      <c r="BF737" s="191"/>
      <c r="BG737" s="191"/>
      <c r="BH737" s="191"/>
      <c r="BI737" s="191"/>
      <c r="BJ737" s="191"/>
      <c r="BK737" s="191"/>
      <c r="BL737" s="191"/>
    </row>
    <row r="738" spans="1:64" x14ac:dyDescent="0.2">
      <c r="A738" s="191"/>
      <c r="B738" s="191"/>
      <c r="C738" s="191"/>
      <c r="D738" s="191"/>
      <c r="E738" s="191"/>
      <c r="F738" s="191"/>
      <c r="G738" s="191"/>
      <c r="H738" s="191"/>
      <c r="I738" s="191"/>
      <c r="J738" s="191"/>
      <c r="K738" s="191"/>
      <c r="L738" s="191"/>
      <c r="M738" s="191"/>
      <c r="N738" s="191"/>
      <c r="O738" s="191"/>
      <c r="P738" s="191"/>
      <c r="Q738" s="191"/>
      <c r="R738" s="191"/>
      <c r="S738" s="191"/>
      <c r="T738" s="191"/>
      <c r="U738" s="191"/>
      <c r="V738" s="191"/>
      <c r="W738" s="191"/>
      <c r="X738" s="191"/>
      <c r="Y738" s="191"/>
      <c r="Z738" s="191"/>
      <c r="AA738" s="191"/>
      <c r="AB738" s="191"/>
      <c r="AC738" s="191"/>
      <c r="AD738" s="191"/>
      <c r="AE738" s="191"/>
      <c r="AF738" s="191"/>
      <c r="AG738" s="191"/>
      <c r="AH738" s="191"/>
      <c r="AI738" s="191"/>
      <c r="AJ738" s="191"/>
      <c r="AK738" s="191"/>
      <c r="AL738" s="191"/>
      <c r="AM738" s="191"/>
      <c r="AN738" s="191"/>
      <c r="AO738" s="191"/>
      <c r="AP738" s="191"/>
      <c r="AQ738" s="191"/>
      <c r="AR738" s="191"/>
      <c r="AS738" s="191"/>
      <c r="AT738" s="191"/>
      <c r="AU738" s="191"/>
      <c r="AV738" s="191"/>
      <c r="AW738" s="191"/>
      <c r="AX738" s="191"/>
      <c r="AY738" s="191"/>
      <c r="AZ738" s="191"/>
      <c r="BA738" s="191"/>
      <c r="BB738" s="191"/>
      <c r="BC738" s="191"/>
      <c r="BD738" s="191"/>
      <c r="BE738" s="191"/>
      <c r="BF738" s="191"/>
      <c r="BG738" s="191"/>
      <c r="BH738" s="191"/>
      <c r="BI738" s="191"/>
      <c r="BJ738" s="191"/>
      <c r="BK738" s="191"/>
      <c r="BL738" s="191"/>
    </row>
    <row r="739" spans="1:64" x14ac:dyDescent="0.2">
      <c r="A739" s="191"/>
      <c r="B739" s="191"/>
      <c r="C739" s="191"/>
      <c r="D739" s="191"/>
      <c r="E739" s="191"/>
      <c r="F739" s="191"/>
      <c r="G739" s="191"/>
      <c r="H739" s="191"/>
      <c r="I739" s="191"/>
      <c r="J739" s="191"/>
      <c r="K739" s="191"/>
      <c r="L739" s="191"/>
      <c r="M739" s="191"/>
      <c r="N739" s="191"/>
      <c r="O739" s="191"/>
      <c r="P739" s="191"/>
      <c r="Q739" s="191"/>
      <c r="R739" s="191"/>
      <c r="S739" s="191"/>
      <c r="T739" s="191"/>
      <c r="U739" s="191"/>
      <c r="V739" s="191"/>
      <c r="W739" s="191"/>
      <c r="X739" s="191"/>
      <c r="Y739" s="191"/>
      <c r="Z739" s="191"/>
      <c r="AA739" s="191"/>
      <c r="AB739" s="191"/>
      <c r="AC739" s="191"/>
      <c r="AD739" s="191"/>
      <c r="AE739" s="191"/>
      <c r="AF739" s="191"/>
      <c r="AG739" s="191"/>
      <c r="AH739" s="191"/>
      <c r="AI739" s="191"/>
      <c r="AJ739" s="191"/>
      <c r="AK739" s="191"/>
      <c r="AL739" s="191"/>
      <c r="AM739" s="191"/>
      <c r="AN739" s="191"/>
      <c r="AO739" s="191"/>
      <c r="AP739" s="191"/>
      <c r="AQ739" s="191"/>
      <c r="AR739" s="191"/>
      <c r="AS739" s="191"/>
      <c r="AT739" s="191"/>
      <c r="AU739" s="191"/>
      <c r="AV739" s="191"/>
      <c r="AW739" s="191"/>
      <c r="AX739" s="191"/>
      <c r="AY739" s="191"/>
      <c r="AZ739" s="191"/>
      <c r="BA739" s="191"/>
      <c r="BB739" s="191"/>
      <c r="BC739" s="191"/>
      <c r="BD739" s="191"/>
      <c r="BE739" s="191"/>
      <c r="BF739" s="191"/>
      <c r="BG739" s="191"/>
      <c r="BH739" s="191"/>
      <c r="BI739" s="191"/>
      <c r="BJ739" s="191"/>
      <c r="BK739" s="191"/>
      <c r="BL739" s="191"/>
    </row>
    <row r="740" spans="1:64" x14ac:dyDescent="0.2">
      <c r="A740" s="191"/>
      <c r="B740" s="191"/>
      <c r="C740" s="191"/>
      <c r="D740" s="191"/>
      <c r="E740" s="191"/>
      <c r="F740" s="191"/>
      <c r="G740" s="191"/>
      <c r="H740" s="191"/>
      <c r="I740" s="191"/>
      <c r="J740" s="191"/>
      <c r="K740" s="191"/>
      <c r="L740" s="191"/>
      <c r="M740" s="191"/>
      <c r="N740" s="191"/>
      <c r="O740" s="191"/>
      <c r="P740" s="191"/>
      <c r="Q740" s="191"/>
      <c r="R740" s="191"/>
      <c r="S740" s="191"/>
      <c r="T740" s="191"/>
      <c r="U740" s="191"/>
      <c r="V740" s="191"/>
      <c r="W740" s="191"/>
      <c r="X740" s="191"/>
      <c r="Y740" s="191"/>
      <c r="Z740" s="191"/>
      <c r="AA740" s="191"/>
      <c r="AB740" s="191"/>
      <c r="AC740" s="191"/>
      <c r="AD740" s="191"/>
      <c r="AE740" s="191"/>
      <c r="AF740" s="191"/>
      <c r="AG740" s="191"/>
      <c r="AH740" s="191"/>
      <c r="AI740" s="191"/>
      <c r="AJ740" s="191"/>
      <c r="AK740" s="191"/>
      <c r="AL740" s="191"/>
      <c r="AM740" s="191"/>
      <c r="AN740" s="191"/>
      <c r="AO740" s="191"/>
      <c r="AP740" s="191"/>
      <c r="AQ740" s="191"/>
      <c r="AR740" s="191"/>
      <c r="AS740" s="191"/>
      <c r="AT740" s="191"/>
      <c r="AU740" s="191"/>
      <c r="AV740" s="191"/>
      <c r="AW740" s="191"/>
      <c r="AX740" s="191"/>
      <c r="AY740" s="191"/>
      <c r="AZ740" s="191"/>
      <c r="BA740" s="191"/>
      <c r="BB740" s="191"/>
      <c r="BC740" s="191"/>
      <c r="BD740" s="191"/>
      <c r="BE740" s="191"/>
      <c r="BF740" s="191"/>
      <c r="BG740" s="191"/>
      <c r="BH740" s="191"/>
      <c r="BI740" s="191"/>
      <c r="BJ740" s="191"/>
      <c r="BK740" s="191"/>
      <c r="BL740" s="191"/>
    </row>
    <row r="741" spans="1:64" x14ac:dyDescent="0.2">
      <c r="A741" s="191"/>
      <c r="B741" s="191"/>
      <c r="C741" s="191"/>
      <c r="D741" s="191"/>
      <c r="E741" s="191"/>
      <c r="F741" s="191"/>
      <c r="G741" s="191"/>
      <c r="H741" s="191"/>
      <c r="I741" s="191"/>
      <c r="J741" s="191"/>
      <c r="K741" s="191"/>
      <c r="L741" s="191"/>
      <c r="M741" s="191"/>
      <c r="N741" s="191"/>
      <c r="O741" s="191"/>
      <c r="P741" s="191"/>
      <c r="Q741" s="191"/>
      <c r="R741" s="191"/>
      <c r="S741" s="191"/>
      <c r="T741" s="191"/>
      <c r="U741" s="191"/>
      <c r="V741" s="191"/>
      <c r="W741" s="191"/>
      <c r="X741" s="191"/>
      <c r="Y741" s="191"/>
      <c r="Z741" s="191"/>
      <c r="AA741" s="191"/>
      <c r="AB741" s="191"/>
      <c r="AC741" s="191"/>
      <c r="AD741" s="191"/>
      <c r="AE741" s="191"/>
      <c r="AF741" s="191"/>
      <c r="AG741" s="191"/>
      <c r="AH741" s="191"/>
      <c r="AI741" s="191"/>
      <c r="AJ741" s="191"/>
      <c r="AK741" s="191"/>
      <c r="AL741" s="191"/>
      <c r="AM741" s="191"/>
      <c r="AN741" s="191"/>
      <c r="AO741" s="191"/>
      <c r="AP741" s="191"/>
      <c r="AQ741" s="191"/>
      <c r="AR741" s="191"/>
      <c r="AS741" s="191"/>
      <c r="AT741" s="191"/>
      <c r="AU741" s="191"/>
      <c r="AV741" s="191"/>
      <c r="AW741" s="191"/>
      <c r="AX741" s="191"/>
      <c r="AY741" s="191"/>
      <c r="AZ741" s="191"/>
      <c r="BA741" s="191"/>
      <c r="BB741" s="191"/>
      <c r="BC741" s="191"/>
      <c r="BD741" s="191"/>
      <c r="BE741" s="191"/>
      <c r="BF741" s="191"/>
      <c r="BG741" s="191"/>
      <c r="BH741" s="191"/>
      <c r="BI741" s="191"/>
      <c r="BJ741" s="191"/>
      <c r="BK741" s="191"/>
      <c r="BL741" s="191"/>
    </row>
    <row r="742" spans="1:64" x14ac:dyDescent="0.2">
      <c r="A742" s="191"/>
      <c r="B742" s="191"/>
      <c r="C742" s="191"/>
      <c r="D742" s="191"/>
      <c r="E742" s="191"/>
      <c r="F742" s="191"/>
      <c r="G742" s="191"/>
      <c r="H742" s="191"/>
      <c r="I742" s="191"/>
      <c r="J742" s="191"/>
      <c r="K742" s="191"/>
      <c r="L742" s="191"/>
      <c r="M742" s="191"/>
      <c r="N742" s="191"/>
      <c r="O742" s="191"/>
      <c r="P742" s="191"/>
      <c r="Q742" s="191"/>
      <c r="R742" s="191"/>
      <c r="S742" s="191"/>
      <c r="T742" s="191"/>
      <c r="U742" s="191"/>
      <c r="V742" s="191"/>
      <c r="W742" s="191"/>
      <c r="X742" s="191"/>
      <c r="Y742" s="191"/>
      <c r="Z742" s="191"/>
      <c r="AA742" s="191"/>
      <c r="AB742" s="191"/>
      <c r="AC742" s="191"/>
      <c r="AD742" s="191"/>
      <c r="AE742" s="191"/>
      <c r="AF742" s="191"/>
      <c r="AG742" s="191"/>
      <c r="AH742" s="191"/>
      <c r="AI742" s="191"/>
      <c r="AJ742" s="191"/>
      <c r="AK742" s="191"/>
      <c r="AL742" s="191"/>
      <c r="AM742" s="191"/>
      <c r="AN742" s="191"/>
      <c r="AO742" s="191"/>
      <c r="AP742" s="191"/>
      <c r="AQ742" s="191"/>
      <c r="AR742" s="191"/>
      <c r="AS742" s="191"/>
      <c r="AT742" s="191"/>
      <c r="AU742" s="191"/>
      <c r="AV742" s="191"/>
      <c r="AW742" s="191"/>
      <c r="AX742" s="191"/>
      <c r="AY742" s="191"/>
      <c r="AZ742" s="191"/>
      <c r="BA742" s="191"/>
      <c r="BB742" s="191"/>
      <c r="BC742" s="191"/>
      <c r="BD742" s="191"/>
      <c r="BE742" s="191"/>
      <c r="BF742" s="191"/>
      <c r="BG742" s="191"/>
      <c r="BH742" s="191"/>
      <c r="BI742" s="191"/>
      <c r="BJ742" s="191"/>
      <c r="BK742" s="191"/>
      <c r="BL742" s="191"/>
    </row>
    <row r="743" spans="1:64" x14ac:dyDescent="0.2">
      <c r="A743" s="191"/>
      <c r="B743" s="191"/>
      <c r="C743" s="191"/>
      <c r="D743" s="191"/>
      <c r="E743" s="191"/>
      <c r="F743" s="191"/>
      <c r="G743" s="191"/>
      <c r="H743" s="191"/>
      <c r="I743" s="191"/>
      <c r="J743" s="191"/>
      <c r="K743" s="191"/>
      <c r="L743" s="191"/>
      <c r="M743" s="191"/>
      <c r="N743" s="191"/>
      <c r="O743" s="191"/>
      <c r="P743" s="191"/>
      <c r="Q743" s="191"/>
      <c r="R743" s="191"/>
      <c r="S743" s="191"/>
      <c r="T743" s="191"/>
      <c r="U743" s="191"/>
      <c r="V743" s="191"/>
      <c r="W743" s="191"/>
      <c r="X743" s="191"/>
      <c r="Y743" s="191"/>
      <c r="Z743" s="191"/>
      <c r="AA743" s="191"/>
      <c r="AB743" s="191"/>
      <c r="AC743" s="191"/>
      <c r="AD743" s="191"/>
      <c r="AE743" s="191"/>
      <c r="AF743" s="191"/>
      <c r="AG743" s="191"/>
      <c r="AH743" s="191"/>
      <c r="AI743" s="191"/>
      <c r="AJ743" s="191"/>
      <c r="AK743" s="191"/>
      <c r="AL743" s="191"/>
      <c r="AM743" s="191"/>
      <c r="AN743" s="191"/>
      <c r="AO743" s="191"/>
      <c r="AP743" s="191"/>
      <c r="AQ743" s="191"/>
      <c r="AR743" s="191"/>
      <c r="AS743" s="191"/>
      <c r="AT743" s="191"/>
      <c r="AU743" s="191"/>
      <c r="AV743" s="191"/>
      <c r="AW743" s="191"/>
      <c r="AX743" s="191"/>
      <c r="AY743" s="191"/>
      <c r="AZ743" s="191"/>
      <c r="BA743" s="191"/>
      <c r="BB743" s="191"/>
      <c r="BC743" s="191"/>
      <c r="BD743" s="191"/>
      <c r="BE743" s="191"/>
      <c r="BF743" s="191"/>
      <c r="BG743" s="191"/>
      <c r="BH743" s="191"/>
      <c r="BI743" s="191"/>
      <c r="BJ743" s="191"/>
      <c r="BK743" s="191"/>
      <c r="BL743" s="191"/>
    </row>
    <row r="744" spans="1:64" x14ac:dyDescent="0.2">
      <c r="A744" s="191"/>
      <c r="B744" s="191"/>
      <c r="C744" s="191"/>
      <c r="D744" s="191"/>
      <c r="E744" s="191"/>
      <c r="F744" s="191"/>
      <c r="G744" s="191"/>
      <c r="H744" s="191"/>
      <c r="I744" s="191"/>
      <c r="J744" s="191"/>
      <c r="K744" s="191"/>
      <c r="L744" s="191"/>
      <c r="M744" s="191"/>
      <c r="N744" s="191"/>
      <c r="O744" s="191"/>
      <c r="P744" s="191"/>
      <c r="Q744" s="191"/>
      <c r="R744" s="191"/>
      <c r="S744" s="191"/>
      <c r="T744" s="191"/>
      <c r="U744" s="191"/>
      <c r="V744" s="191"/>
      <c r="W744" s="191"/>
      <c r="X744" s="191"/>
      <c r="Y744" s="191"/>
      <c r="Z744" s="191"/>
      <c r="AA744" s="191"/>
      <c r="AB744" s="191"/>
      <c r="AC744" s="191"/>
      <c r="AD744" s="191"/>
      <c r="AE744" s="191"/>
      <c r="AF744" s="191"/>
      <c r="AG744" s="191"/>
      <c r="AH744" s="191"/>
      <c r="AI744" s="191"/>
      <c r="AJ744" s="191"/>
      <c r="AK744" s="191"/>
      <c r="AL744" s="191"/>
      <c r="AM744" s="191"/>
      <c r="AN744" s="191"/>
      <c r="AO744" s="191"/>
      <c r="AP744" s="191"/>
      <c r="AQ744" s="191"/>
      <c r="AR744" s="191"/>
      <c r="AS744" s="191"/>
      <c r="AT744" s="191"/>
      <c r="AU744" s="191"/>
      <c r="AV744" s="191"/>
      <c r="AW744" s="191"/>
      <c r="AX744" s="191"/>
      <c r="AY744" s="191"/>
      <c r="AZ744" s="191"/>
      <c r="BA744" s="191"/>
      <c r="BB744" s="191"/>
      <c r="BC744" s="191"/>
      <c r="BD744" s="191"/>
      <c r="BE744" s="191"/>
      <c r="BF744" s="191"/>
      <c r="BG744" s="191"/>
      <c r="BH744" s="191"/>
      <c r="BI744" s="191"/>
      <c r="BJ744" s="191"/>
      <c r="BK744" s="191"/>
      <c r="BL744" s="191"/>
    </row>
    <row r="745" spans="1:64" x14ac:dyDescent="0.2">
      <c r="A745" s="191"/>
      <c r="B745" s="191"/>
      <c r="C745" s="191"/>
      <c r="D745" s="191"/>
      <c r="E745" s="191"/>
      <c r="F745" s="191"/>
      <c r="G745" s="191"/>
      <c r="H745" s="191"/>
      <c r="I745" s="191"/>
      <c r="J745" s="191"/>
      <c r="K745" s="191"/>
      <c r="L745" s="191"/>
      <c r="M745" s="191"/>
      <c r="N745" s="191"/>
      <c r="O745" s="191"/>
      <c r="P745" s="191"/>
      <c r="Q745" s="191"/>
      <c r="R745" s="191"/>
      <c r="S745" s="191"/>
      <c r="T745" s="191"/>
      <c r="U745" s="191"/>
      <c r="V745" s="191"/>
      <c r="W745" s="191"/>
      <c r="X745" s="191"/>
      <c r="Y745" s="191"/>
      <c r="Z745" s="191"/>
      <c r="AA745" s="191"/>
      <c r="AB745" s="191"/>
      <c r="AC745" s="191"/>
      <c r="AD745" s="191"/>
      <c r="AE745" s="191"/>
      <c r="AF745" s="191"/>
      <c r="AG745" s="191"/>
      <c r="AH745" s="191"/>
      <c r="AI745" s="191"/>
      <c r="AJ745" s="191"/>
      <c r="AK745" s="191"/>
      <c r="AL745" s="191"/>
      <c r="AM745" s="191"/>
      <c r="AN745" s="191"/>
      <c r="AO745" s="191"/>
      <c r="AP745" s="191"/>
      <c r="AQ745" s="191"/>
      <c r="AR745" s="191"/>
      <c r="AS745" s="191"/>
      <c r="AT745" s="191"/>
      <c r="AU745" s="191"/>
      <c r="AV745" s="191"/>
      <c r="AW745" s="191"/>
      <c r="AX745" s="191"/>
      <c r="AY745" s="191"/>
      <c r="AZ745" s="191"/>
      <c r="BA745" s="191"/>
      <c r="BB745" s="191"/>
      <c r="BC745" s="191"/>
      <c r="BD745" s="191"/>
      <c r="BE745" s="191"/>
      <c r="BF745" s="191"/>
      <c r="BG745" s="191"/>
      <c r="BH745" s="191"/>
      <c r="BI745" s="191"/>
      <c r="BJ745" s="191"/>
      <c r="BK745" s="191"/>
      <c r="BL745" s="191"/>
    </row>
    <row r="746" spans="1:64" x14ac:dyDescent="0.2">
      <c r="A746" s="191"/>
      <c r="B746" s="191"/>
      <c r="C746" s="191"/>
      <c r="D746" s="191"/>
      <c r="E746" s="191"/>
      <c r="F746" s="191"/>
      <c r="G746" s="191"/>
      <c r="H746" s="191"/>
      <c r="I746" s="191"/>
      <c r="J746" s="191"/>
      <c r="K746" s="191"/>
      <c r="L746" s="191"/>
      <c r="M746" s="191"/>
      <c r="N746" s="191"/>
      <c r="O746" s="191"/>
      <c r="P746" s="191"/>
      <c r="Q746" s="191"/>
      <c r="R746" s="191"/>
      <c r="S746" s="191"/>
      <c r="T746" s="191"/>
      <c r="U746" s="191"/>
      <c r="V746" s="191"/>
      <c r="W746" s="191"/>
      <c r="X746" s="191"/>
      <c r="Y746" s="191"/>
      <c r="Z746" s="191"/>
      <c r="AA746" s="191"/>
      <c r="AB746" s="191"/>
      <c r="AC746" s="191"/>
      <c r="AD746" s="191"/>
      <c r="AE746" s="191"/>
      <c r="AF746" s="191"/>
      <c r="AG746" s="191"/>
      <c r="AH746" s="191"/>
      <c r="AI746" s="191"/>
      <c r="AJ746" s="191"/>
      <c r="AK746" s="191"/>
      <c r="AL746" s="191"/>
      <c r="AM746" s="191"/>
      <c r="AN746" s="191"/>
      <c r="AO746" s="191"/>
      <c r="AP746" s="191"/>
      <c r="AQ746" s="191"/>
      <c r="AR746" s="191"/>
      <c r="AS746" s="191"/>
      <c r="AT746" s="191"/>
      <c r="AU746" s="191"/>
      <c r="AV746" s="191"/>
      <c r="AW746" s="191"/>
      <c r="AX746" s="191"/>
      <c r="AY746" s="191"/>
      <c r="AZ746" s="191"/>
      <c r="BA746" s="191"/>
      <c r="BB746" s="191"/>
      <c r="BC746" s="191"/>
      <c r="BD746" s="191"/>
      <c r="BE746" s="191"/>
      <c r="BF746" s="191"/>
      <c r="BG746" s="191"/>
      <c r="BH746" s="191"/>
      <c r="BI746" s="191"/>
      <c r="BJ746" s="191"/>
      <c r="BK746" s="191"/>
      <c r="BL746" s="191"/>
    </row>
    <row r="747" spans="1:64" x14ac:dyDescent="0.2">
      <c r="A747" s="191"/>
      <c r="B747" s="191"/>
      <c r="C747" s="191"/>
      <c r="D747" s="191"/>
      <c r="E747" s="191"/>
      <c r="F747" s="191"/>
      <c r="G747" s="191"/>
      <c r="H747" s="191"/>
      <c r="I747" s="191"/>
      <c r="J747" s="191"/>
      <c r="K747" s="191"/>
      <c r="L747" s="191"/>
      <c r="M747" s="191"/>
      <c r="N747" s="191"/>
      <c r="O747" s="191"/>
      <c r="P747" s="191"/>
      <c r="Q747" s="191"/>
      <c r="R747" s="191"/>
      <c r="S747" s="191"/>
      <c r="T747" s="191"/>
      <c r="U747" s="191"/>
      <c r="V747" s="191"/>
      <c r="W747" s="191"/>
      <c r="X747" s="191"/>
      <c r="Y747" s="191"/>
      <c r="Z747" s="191"/>
      <c r="AA747" s="191"/>
      <c r="AB747" s="191"/>
      <c r="AC747" s="191"/>
      <c r="AD747" s="191"/>
      <c r="AE747" s="191"/>
      <c r="AF747" s="191"/>
      <c r="AG747" s="191"/>
      <c r="AH747" s="191"/>
      <c r="AI747" s="191"/>
      <c r="AJ747" s="191"/>
      <c r="AK747" s="191"/>
      <c r="AL747" s="191"/>
      <c r="AM747" s="191"/>
      <c r="AN747" s="191"/>
      <c r="AO747" s="191"/>
      <c r="AP747" s="191"/>
      <c r="AQ747" s="191"/>
      <c r="AR747" s="191"/>
      <c r="AS747" s="191"/>
      <c r="AT747" s="191"/>
      <c r="AU747" s="191"/>
      <c r="AV747" s="191"/>
      <c r="AW747" s="191"/>
      <c r="AX747" s="191"/>
      <c r="AY747" s="191"/>
      <c r="AZ747" s="191"/>
      <c r="BA747" s="191"/>
      <c r="BB747" s="191"/>
      <c r="BC747" s="191"/>
      <c r="BD747" s="191"/>
      <c r="BE747" s="191"/>
      <c r="BF747" s="191"/>
      <c r="BG747" s="191"/>
      <c r="BH747" s="191"/>
      <c r="BI747" s="191"/>
      <c r="BJ747" s="191"/>
      <c r="BK747" s="191"/>
      <c r="BL747" s="191"/>
    </row>
    <row r="748" spans="1:64" x14ac:dyDescent="0.2">
      <c r="A748" s="191"/>
      <c r="B748" s="191"/>
      <c r="C748" s="191"/>
      <c r="D748" s="191"/>
      <c r="E748" s="191"/>
      <c r="F748" s="191"/>
      <c r="G748" s="191"/>
      <c r="H748" s="191"/>
      <c r="I748" s="191"/>
      <c r="J748" s="191"/>
      <c r="K748" s="191"/>
      <c r="L748" s="191"/>
      <c r="M748" s="191"/>
      <c r="N748" s="191"/>
      <c r="O748" s="191"/>
      <c r="P748" s="191"/>
      <c r="Q748" s="191"/>
      <c r="R748" s="191"/>
      <c r="S748" s="191"/>
      <c r="T748" s="191"/>
      <c r="U748" s="191"/>
      <c r="V748" s="191"/>
      <c r="W748" s="191"/>
      <c r="X748" s="191"/>
      <c r="Y748" s="191"/>
      <c r="Z748" s="191"/>
      <c r="AA748" s="191"/>
      <c r="AB748" s="191"/>
      <c r="AC748" s="191"/>
      <c r="AD748" s="191"/>
      <c r="AE748" s="191"/>
      <c r="AF748" s="191"/>
      <c r="AG748" s="191"/>
      <c r="AH748" s="191"/>
      <c r="AI748" s="191"/>
      <c r="AJ748" s="191"/>
      <c r="AK748" s="191"/>
      <c r="AL748" s="191"/>
      <c r="AM748" s="191"/>
      <c r="AN748" s="191"/>
      <c r="AO748" s="191"/>
      <c r="AP748" s="191"/>
      <c r="AQ748" s="191"/>
      <c r="AR748" s="191"/>
      <c r="AS748" s="191"/>
      <c r="AT748" s="191"/>
      <c r="AU748" s="191"/>
      <c r="AV748" s="191"/>
      <c r="AW748" s="191"/>
      <c r="AX748" s="191"/>
      <c r="AY748" s="191"/>
      <c r="AZ748" s="191"/>
      <c r="BA748" s="191"/>
      <c r="BB748" s="191"/>
      <c r="BC748" s="191"/>
      <c r="BD748" s="191"/>
      <c r="BE748" s="191"/>
      <c r="BF748" s="191"/>
      <c r="BG748" s="191"/>
      <c r="BH748" s="191"/>
      <c r="BI748" s="191"/>
      <c r="BJ748" s="191"/>
      <c r="BK748" s="191"/>
      <c r="BL748" s="191"/>
    </row>
    <row r="749" spans="1:64" x14ac:dyDescent="0.2">
      <c r="A749" s="191"/>
      <c r="B749" s="191"/>
      <c r="C749" s="191"/>
      <c r="D749" s="191"/>
      <c r="E749" s="191"/>
      <c r="F749" s="191"/>
      <c r="G749" s="191"/>
      <c r="H749" s="191"/>
      <c r="I749" s="191"/>
      <c r="J749" s="191"/>
      <c r="K749" s="191"/>
      <c r="L749" s="191"/>
      <c r="M749" s="191"/>
      <c r="N749" s="191"/>
      <c r="O749" s="191"/>
      <c r="P749" s="191"/>
      <c r="Q749" s="191"/>
      <c r="R749" s="191"/>
      <c r="S749" s="191"/>
      <c r="T749" s="191"/>
      <c r="U749" s="191"/>
      <c r="V749" s="191"/>
      <c r="W749" s="191"/>
      <c r="X749" s="191"/>
      <c r="Y749" s="191"/>
      <c r="Z749" s="191"/>
      <c r="AA749" s="191"/>
      <c r="AB749" s="191"/>
      <c r="AC749" s="191"/>
      <c r="AD749" s="191"/>
      <c r="AE749" s="191"/>
      <c r="AF749" s="191"/>
      <c r="AG749" s="191"/>
      <c r="AH749" s="191"/>
      <c r="AI749" s="191"/>
      <c r="AJ749" s="191"/>
      <c r="AK749" s="191"/>
      <c r="AL749" s="191"/>
      <c r="AM749" s="191"/>
      <c r="AN749" s="191"/>
      <c r="AO749" s="191"/>
      <c r="AP749" s="191"/>
      <c r="AQ749" s="191"/>
      <c r="AR749" s="191"/>
      <c r="AS749" s="191"/>
      <c r="AT749" s="191"/>
      <c r="AU749" s="191"/>
      <c r="AV749" s="191"/>
      <c r="AW749" s="191"/>
      <c r="AX749" s="191"/>
      <c r="AY749" s="191"/>
      <c r="AZ749" s="191"/>
      <c r="BA749" s="191"/>
      <c r="BB749" s="191"/>
      <c r="BC749" s="191"/>
      <c r="BD749" s="191"/>
      <c r="BE749" s="191"/>
      <c r="BF749" s="191"/>
      <c r="BG749" s="191"/>
      <c r="BH749" s="191"/>
      <c r="BI749" s="191"/>
      <c r="BJ749" s="191"/>
      <c r="BK749" s="191"/>
      <c r="BL749" s="191"/>
    </row>
    <row r="750" spans="1:64" x14ac:dyDescent="0.2">
      <c r="A750" s="191"/>
      <c r="B750" s="191"/>
      <c r="C750" s="191"/>
      <c r="D750" s="191"/>
      <c r="E750" s="191"/>
      <c r="F750" s="191"/>
      <c r="G750" s="191"/>
      <c r="H750" s="191"/>
      <c r="I750" s="191"/>
      <c r="J750" s="191"/>
      <c r="K750" s="191"/>
      <c r="L750" s="191"/>
      <c r="M750" s="191"/>
      <c r="N750" s="191"/>
      <c r="O750" s="191"/>
      <c r="P750" s="191"/>
      <c r="Q750" s="191"/>
      <c r="R750" s="191"/>
      <c r="S750" s="191"/>
      <c r="T750" s="191"/>
      <c r="U750" s="191"/>
      <c r="V750" s="191"/>
      <c r="W750" s="191"/>
      <c r="X750" s="191"/>
      <c r="Y750" s="191"/>
      <c r="Z750" s="191"/>
      <c r="AA750" s="191"/>
      <c r="AB750" s="191"/>
      <c r="AC750" s="191"/>
      <c r="AD750" s="191"/>
      <c r="AE750" s="191"/>
      <c r="AF750" s="191"/>
      <c r="AG750" s="191"/>
      <c r="AH750" s="191"/>
      <c r="AI750" s="191"/>
      <c r="AJ750" s="191"/>
      <c r="AK750" s="191"/>
      <c r="AL750" s="191"/>
      <c r="AM750" s="191"/>
      <c r="AN750" s="191"/>
      <c r="AO750" s="191"/>
      <c r="AP750" s="191"/>
      <c r="AQ750" s="191"/>
      <c r="AR750" s="191"/>
      <c r="AS750" s="191"/>
      <c r="AT750" s="191"/>
      <c r="AU750" s="191"/>
      <c r="AV750" s="191"/>
      <c r="AW750" s="191"/>
      <c r="AX750" s="191"/>
      <c r="AY750" s="191"/>
      <c r="AZ750" s="191"/>
      <c r="BA750" s="191"/>
      <c r="BB750" s="191"/>
      <c r="BC750" s="191"/>
      <c r="BD750" s="191"/>
      <c r="BE750" s="191"/>
      <c r="BF750" s="191"/>
      <c r="BG750" s="191"/>
      <c r="BH750" s="191"/>
      <c r="BI750" s="191"/>
      <c r="BJ750" s="191"/>
      <c r="BK750" s="191"/>
      <c r="BL750" s="191"/>
    </row>
    <row r="751" spans="1:64" x14ac:dyDescent="0.2">
      <c r="A751" s="191"/>
      <c r="B751" s="191"/>
      <c r="C751" s="191"/>
      <c r="D751" s="191"/>
      <c r="E751" s="191"/>
      <c r="F751" s="191"/>
      <c r="G751" s="191"/>
      <c r="H751" s="191"/>
      <c r="I751" s="191"/>
      <c r="J751" s="191"/>
      <c r="K751" s="191"/>
      <c r="L751" s="191"/>
      <c r="M751" s="191"/>
      <c r="N751" s="191"/>
      <c r="O751" s="191"/>
      <c r="P751" s="191"/>
      <c r="Q751" s="191"/>
      <c r="R751" s="191"/>
      <c r="S751" s="191"/>
      <c r="T751" s="191"/>
      <c r="U751" s="191"/>
      <c r="V751" s="191"/>
      <c r="W751" s="191"/>
      <c r="X751" s="191"/>
      <c r="Y751" s="191"/>
      <c r="Z751" s="191"/>
      <c r="AA751" s="191"/>
      <c r="AB751" s="191"/>
      <c r="AC751" s="191"/>
      <c r="AD751" s="191"/>
      <c r="AE751" s="191"/>
      <c r="AF751" s="191"/>
      <c r="AG751" s="191"/>
      <c r="AH751" s="191"/>
      <c r="AI751" s="191"/>
      <c r="AJ751" s="191"/>
      <c r="AK751" s="191"/>
      <c r="AL751" s="191"/>
      <c r="AM751" s="191"/>
      <c r="AN751" s="191"/>
      <c r="AO751" s="191"/>
      <c r="AP751" s="191"/>
      <c r="AQ751" s="191"/>
      <c r="AR751" s="191"/>
      <c r="AS751" s="191"/>
      <c r="AT751" s="191"/>
      <c r="AU751" s="191"/>
      <c r="AV751" s="191"/>
      <c r="AW751" s="191"/>
      <c r="AX751" s="191"/>
      <c r="AY751" s="191"/>
      <c r="AZ751" s="191"/>
      <c r="BA751" s="191"/>
      <c r="BB751" s="191"/>
      <c r="BC751" s="191"/>
      <c r="BD751" s="191"/>
      <c r="BE751" s="191"/>
      <c r="BF751" s="191"/>
      <c r="BG751" s="191"/>
      <c r="BH751" s="191"/>
      <c r="BI751" s="191"/>
      <c r="BJ751" s="191"/>
      <c r="BK751" s="191"/>
      <c r="BL751" s="191"/>
    </row>
    <row r="752" spans="1:64" x14ac:dyDescent="0.2">
      <c r="A752" s="191"/>
      <c r="B752" s="191"/>
      <c r="C752" s="191"/>
      <c r="D752" s="191"/>
      <c r="E752" s="191"/>
      <c r="F752" s="191"/>
      <c r="G752" s="191"/>
      <c r="H752" s="191"/>
      <c r="I752" s="191"/>
      <c r="J752" s="191"/>
      <c r="K752" s="191"/>
      <c r="L752" s="191"/>
      <c r="M752" s="191"/>
      <c r="N752" s="191"/>
      <c r="O752" s="191"/>
      <c r="P752" s="191"/>
      <c r="Q752" s="191"/>
      <c r="R752" s="191"/>
      <c r="S752" s="191"/>
      <c r="T752" s="191"/>
      <c r="U752" s="191"/>
      <c r="V752" s="191"/>
      <c r="W752" s="191"/>
      <c r="X752" s="191"/>
      <c r="Y752" s="191"/>
      <c r="Z752" s="191"/>
      <c r="AA752" s="191"/>
      <c r="AB752" s="191"/>
      <c r="AC752" s="191"/>
      <c r="AD752" s="191"/>
      <c r="AE752" s="191"/>
      <c r="AF752" s="191"/>
      <c r="AG752" s="191"/>
      <c r="AH752" s="191"/>
      <c r="AI752" s="191"/>
      <c r="AJ752" s="191"/>
      <c r="AK752" s="191"/>
      <c r="AL752" s="191"/>
      <c r="AM752" s="191"/>
      <c r="AN752" s="191"/>
      <c r="AO752" s="191"/>
      <c r="AP752" s="191"/>
      <c r="AQ752" s="191"/>
      <c r="AR752" s="191"/>
      <c r="AS752" s="191"/>
      <c r="AT752" s="191"/>
      <c r="AU752" s="191"/>
      <c r="AV752" s="191"/>
      <c r="AW752" s="191"/>
      <c r="AX752" s="191"/>
      <c r="AY752" s="191"/>
      <c r="AZ752" s="191"/>
      <c r="BA752" s="191"/>
      <c r="BB752" s="191"/>
      <c r="BC752" s="191"/>
      <c r="BD752" s="191"/>
      <c r="BE752" s="191"/>
      <c r="BF752" s="191"/>
      <c r="BG752" s="191"/>
      <c r="BH752" s="191"/>
      <c r="BI752" s="191"/>
      <c r="BJ752" s="191"/>
      <c r="BK752" s="191"/>
      <c r="BL752" s="191"/>
    </row>
    <row r="753" spans="1:64" x14ac:dyDescent="0.2">
      <c r="A753" s="191"/>
      <c r="B753" s="191"/>
      <c r="C753" s="191"/>
      <c r="D753" s="191"/>
      <c r="E753" s="191"/>
      <c r="F753" s="191"/>
      <c r="G753" s="191"/>
      <c r="H753" s="191"/>
      <c r="I753" s="191"/>
      <c r="J753" s="191"/>
      <c r="K753" s="191"/>
      <c r="L753" s="191"/>
      <c r="M753" s="191"/>
      <c r="N753" s="191"/>
      <c r="O753" s="191"/>
      <c r="P753" s="191"/>
      <c r="Q753" s="191"/>
      <c r="R753" s="191"/>
      <c r="S753" s="191"/>
      <c r="T753" s="191"/>
      <c r="U753" s="191"/>
      <c r="V753" s="191"/>
      <c r="W753" s="191"/>
      <c r="X753" s="191"/>
      <c r="Y753" s="191"/>
      <c r="Z753" s="191"/>
      <c r="AA753" s="191"/>
      <c r="AB753" s="191"/>
      <c r="AC753" s="191"/>
      <c r="AD753" s="191"/>
      <c r="AE753" s="191"/>
      <c r="AF753" s="191"/>
      <c r="AG753" s="191"/>
      <c r="AH753" s="191"/>
      <c r="AI753" s="191"/>
      <c r="AJ753" s="191"/>
      <c r="AK753" s="191"/>
      <c r="AL753" s="191"/>
      <c r="AM753" s="191"/>
      <c r="AN753" s="191"/>
      <c r="AO753" s="191"/>
      <c r="AP753" s="191"/>
      <c r="AQ753" s="191"/>
      <c r="AR753" s="191"/>
      <c r="AS753" s="191"/>
      <c r="AT753" s="191"/>
      <c r="AU753" s="191"/>
      <c r="AV753" s="191"/>
      <c r="AW753" s="191"/>
      <c r="AX753" s="191"/>
      <c r="AY753" s="191"/>
      <c r="AZ753" s="191"/>
      <c r="BA753" s="191"/>
      <c r="BB753" s="191"/>
      <c r="BC753" s="191"/>
      <c r="BD753" s="191"/>
      <c r="BE753" s="191"/>
      <c r="BF753" s="191"/>
      <c r="BG753" s="191"/>
      <c r="BH753" s="191"/>
      <c r="BI753" s="191"/>
      <c r="BJ753" s="191"/>
      <c r="BK753" s="191"/>
      <c r="BL753" s="191"/>
    </row>
    <row r="754" spans="1:64" x14ac:dyDescent="0.2">
      <c r="A754" s="191"/>
      <c r="B754" s="191"/>
      <c r="C754" s="191"/>
      <c r="D754" s="191"/>
      <c r="E754" s="191"/>
      <c r="F754" s="191"/>
      <c r="G754" s="191"/>
      <c r="H754" s="191"/>
      <c r="I754" s="191"/>
      <c r="J754" s="191"/>
      <c r="K754" s="191"/>
      <c r="L754" s="191"/>
      <c r="M754" s="191"/>
      <c r="N754" s="191"/>
      <c r="O754" s="191"/>
      <c r="P754" s="191"/>
      <c r="Q754" s="191"/>
      <c r="R754" s="191"/>
      <c r="S754" s="191"/>
      <c r="T754" s="191"/>
      <c r="U754" s="191"/>
      <c r="V754" s="191"/>
      <c r="W754" s="191"/>
      <c r="X754" s="191"/>
      <c r="Y754" s="191"/>
      <c r="Z754" s="191"/>
      <c r="AA754" s="191"/>
      <c r="AB754" s="191"/>
      <c r="AC754" s="191"/>
      <c r="AD754" s="191"/>
      <c r="AE754" s="191"/>
      <c r="AF754" s="191"/>
      <c r="AG754" s="191"/>
      <c r="AH754" s="191"/>
      <c r="AI754" s="191"/>
      <c r="AJ754" s="191"/>
      <c r="AK754" s="191"/>
      <c r="AL754" s="191"/>
      <c r="AM754" s="191"/>
      <c r="AN754" s="191"/>
      <c r="AO754" s="191"/>
      <c r="AP754" s="191"/>
      <c r="AQ754" s="191"/>
      <c r="AR754" s="191"/>
      <c r="AS754" s="191"/>
      <c r="AT754" s="191"/>
      <c r="AU754" s="191"/>
      <c r="AV754" s="191"/>
      <c r="AW754" s="191"/>
      <c r="AX754" s="191"/>
      <c r="AY754" s="191"/>
      <c r="AZ754" s="191"/>
      <c r="BA754" s="191"/>
      <c r="BB754" s="191"/>
      <c r="BC754" s="191"/>
      <c r="BD754" s="191"/>
      <c r="BE754" s="191"/>
      <c r="BF754" s="191"/>
      <c r="BG754" s="191"/>
      <c r="BH754" s="191"/>
      <c r="BI754" s="191"/>
      <c r="BJ754" s="191"/>
      <c r="BK754" s="191"/>
      <c r="BL754" s="191"/>
    </row>
    <row r="755" spans="1:64" x14ac:dyDescent="0.2">
      <c r="A755" s="191"/>
      <c r="B755" s="191"/>
      <c r="C755" s="191"/>
      <c r="D755" s="191"/>
      <c r="E755" s="191"/>
      <c r="F755" s="191"/>
      <c r="G755" s="191"/>
      <c r="H755" s="191"/>
      <c r="I755" s="191"/>
      <c r="J755" s="191"/>
      <c r="K755" s="191"/>
      <c r="L755" s="191"/>
      <c r="M755" s="191"/>
      <c r="N755" s="191"/>
      <c r="O755" s="191"/>
      <c r="P755" s="191"/>
      <c r="Q755" s="191"/>
      <c r="R755" s="191"/>
      <c r="S755" s="191"/>
      <c r="T755" s="191"/>
      <c r="U755" s="191"/>
      <c r="V755" s="191"/>
      <c r="W755" s="191"/>
      <c r="X755" s="191"/>
      <c r="Y755" s="191"/>
      <c r="Z755" s="191"/>
      <c r="AA755" s="191"/>
      <c r="AB755" s="191"/>
      <c r="AC755" s="191"/>
      <c r="AD755" s="191"/>
      <c r="AE755" s="191"/>
      <c r="AF755" s="191"/>
      <c r="AG755" s="191"/>
      <c r="AH755" s="191"/>
      <c r="AI755" s="191"/>
      <c r="AJ755" s="191"/>
      <c r="AK755" s="191"/>
      <c r="AL755" s="191"/>
      <c r="AM755" s="191"/>
      <c r="AN755" s="191"/>
      <c r="AO755" s="191"/>
      <c r="AP755" s="191"/>
      <c r="AQ755" s="191"/>
      <c r="AR755" s="191"/>
      <c r="AS755" s="191"/>
      <c r="AT755" s="191"/>
      <c r="AU755" s="191"/>
      <c r="AV755" s="191"/>
      <c r="AW755" s="191"/>
      <c r="AX755" s="191"/>
      <c r="AY755" s="191"/>
      <c r="AZ755" s="191"/>
      <c r="BA755" s="191"/>
      <c r="BB755" s="191"/>
      <c r="BC755" s="191"/>
      <c r="BD755" s="191"/>
      <c r="BE755" s="191"/>
      <c r="BF755" s="191"/>
      <c r="BG755" s="191"/>
      <c r="BH755" s="191"/>
      <c r="BI755" s="191"/>
      <c r="BJ755" s="191"/>
      <c r="BK755" s="191"/>
      <c r="BL755" s="191"/>
    </row>
    <row r="756" spans="1:64" x14ac:dyDescent="0.2">
      <c r="A756" s="191"/>
      <c r="B756" s="191"/>
      <c r="C756" s="191"/>
      <c r="D756" s="191"/>
      <c r="E756" s="191"/>
      <c r="F756" s="191"/>
      <c r="G756" s="191"/>
      <c r="H756" s="191"/>
      <c r="I756" s="191"/>
      <c r="J756" s="191"/>
      <c r="K756" s="191"/>
      <c r="L756" s="191"/>
      <c r="M756" s="191"/>
      <c r="N756" s="191"/>
      <c r="O756" s="191"/>
      <c r="P756" s="191"/>
      <c r="Q756" s="191"/>
      <c r="R756" s="191"/>
      <c r="S756" s="191"/>
      <c r="T756" s="191"/>
      <c r="U756" s="191"/>
      <c r="V756" s="191"/>
      <c r="W756" s="191"/>
      <c r="X756" s="191"/>
      <c r="Y756" s="191"/>
      <c r="Z756" s="191"/>
      <c r="AA756" s="191"/>
      <c r="AB756" s="191"/>
      <c r="AC756" s="191"/>
      <c r="AD756" s="191"/>
      <c r="AE756" s="191"/>
      <c r="AF756" s="191"/>
      <c r="AG756" s="191"/>
      <c r="AH756" s="191"/>
      <c r="AI756" s="191"/>
      <c r="AJ756" s="191"/>
      <c r="AK756" s="191"/>
      <c r="AL756" s="191"/>
      <c r="AM756" s="191"/>
      <c r="AN756" s="191"/>
      <c r="AO756" s="191"/>
      <c r="AP756" s="191"/>
      <c r="AQ756" s="191"/>
      <c r="AR756" s="191"/>
      <c r="AS756" s="191"/>
      <c r="AT756" s="191"/>
      <c r="AU756" s="191"/>
      <c r="AV756" s="191"/>
      <c r="AW756" s="191"/>
      <c r="AX756" s="191"/>
      <c r="AY756" s="191"/>
      <c r="AZ756" s="191"/>
      <c r="BA756" s="191"/>
      <c r="BB756" s="191"/>
      <c r="BC756" s="191"/>
      <c r="BD756" s="191"/>
      <c r="BE756" s="191"/>
      <c r="BF756" s="191"/>
      <c r="BG756" s="191"/>
      <c r="BH756" s="191"/>
      <c r="BI756" s="191"/>
      <c r="BJ756" s="191"/>
      <c r="BK756" s="191"/>
      <c r="BL756" s="191"/>
    </row>
    <row r="757" spans="1:64" x14ac:dyDescent="0.2">
      <c r="A757" s="191"/>
      <c r="B757" s="191"/>
      <c r="C757" s="191"/>
      <c r="D757" s="191"/>
      <c r="E757" s="191"/>
      <c r="F757" s="191"/>
      <c r="G757" s="191"/>
      <c r="H757" s="191"/>
      <c r="I757" s="191"/>
      <c r="J757" s="191"/>
      <c r="K757" s="191"/>
      <c r="L757" s="191"/>
      <c r="M757" s="191"/>
      <c r="N757" s="191"/>
      <c r="O757" s="191"/>
      <c r="P757" s="191"/>
      <c r="Q757" s="191"/>
      <c r="R757" s="191"/>
      <c r="S757" s="191"/>
      <c r="T757" s="191"/>
      <c r="U757" s="191"/>
      <c r="V757" s="191"/>
      <c r="W757" s="191"/>
      <c r="X757" s="191"/>
      <c r="Y757" s="191"/>
      <c r="Z757" s="191"/>
      <c r="AA757" s="191"/>
      <c r="AB757" s="191"/>
      <c r="AC757" s="191"/>
      <c r="AD757" s="191"/>
      <c r="AE757" s="191"/>
      <c r="AF757" s="191"/>
      <c r="AG757" s="191"/>
      <c r="AH757" s="191"/>
      <c r="AI757" s="191"/>
      <c r="AJ757" s="191"/>
      <c r="AK757" s="191"/>
      <c r="AL757" s="191"/>
      <c r="AM757" s="191"/>
      <c r="AN757" s="191"/>
      <c r="AO757" s="191"/>
      <c r="AP757" s="191"/>
      <c r="AQ757" s="191"/>
      <c r="AR757" s="191"/>
      <c r="AS757" s="191"/>
      <c r="AT757" s="191"/>
      <c r="AU757" s="191"/>
      <c r="AV757" s="191"/>
      <c r="AW757" s="191"/>
      <c r="AX757" s="191"/>
      <c r="AY757" s="191"/>
      <c r="AZ757" s="191"/>
      <c r="BA757" s="191"/>
      <c r="BB757" s="191"/>
      <c r="BC757" s="191"/>
      <c r="BD757" s="191"/>
      <c r="BE757" s="191"/>
      <c r="BF757" s="191"/>
      <c r="BG757" s="191"/>
      <c r="BH757" s="191"/>
      <c r="BI757" s="191"/>
      <c r="BJ757" s="191"/>
      <c r="BK757" s="191"/>
      <c r="BL757" s="191"/>
    </row>
    <row r="758" spans="1:64" x14ac:dyDescent="0.2">
      <c r="A758" s="191"/>
      <c r="B758" s="191"/>
      <c r="C758" s="191"/>
      <c r="D758" s="191"/>
      <c r="E758" s="191"/>
      <c r="F758" s="191"/>
      <c r="G758" s="191"/>
      <c r="H758" s="191"/>
      <c r="I758" s="191"/>
      <c r="J758" s="191"/>
      <c r="K758" s="191"/>
      <c r="L758" s="191"/>
      <c r="M758" s="191"/>
      <c r="N758" s="191"/>
      <c r="O758" s="191"/>
      <c r="P758" s="191"/>
      <c r="Q758" s="191"/>
      <c r="R758" s="191"/>
      <c r="S758" s="191"/>
      <c r="T758" s="191"/>
      <c r="U758" s="191"/>
      <c r="V758" s="191"/>
      <c r="W758" s="191"/>
      <c r="X758" s="191"/>
      <c r="Y758" s="191"/>
      <c r="Z758" s="191"/>
      <c r="AA758" s="191"/>
      <c r="AB758" s="191"/>
      <c r="AC758" s="191"/>
      <c r="AD758" s="191"/>
      <c r="AE758" s="191"/>
      <c r="AF758" s="191"/>
      <c r="AG758" s="191"/>
      <c r="AH758" s="191"/>
      <c r="AI758" s="191"/>
      <c r="AJ758" s="191"/>
      <c r="AK758" s="191"/>
      <c r="AL758" s="191"/>
      <c r="AM758" s="191"/>
      <c r="AN758" s="191"/>
      <c r="AO758" s="191"/>
      <c r="AP758" s="191"/>
      <c r="AQ758" s="191"/>
      <c r="AR758" s="191"/>
      <c r="AS758" s="191"/>
      <c r="AT758" s="191"/>
      <c r="AU758" s="191"/>
      <c r="AV758" s="191"/>
      <c r="AW758" s="191"/>
      <c r="AX758" s="191"/>
      <c r="AY758" s="191"/>
      <c r="AZ758" s="191"/>
      <c r="BA758" s="191"/>
      <c r="BB758" s="191"/>
      <c r="BC758" s="191"/>
      <c r="BD758" s="191"/>
      <c r="BE758" s="191"/>
      <c r="BF758" s="191"/>
      <c r="BG758" s="191"/>
      <c r="BH758" s="191"/>
      <c r="BI758" s="191"/>
      <c r="BJ758" s="191"/>
      <c r="BK758" s="191"/>
      <c r="BL758" s="191"/>
    </row>
    <row r="759" spans="1:64" x14ac:dyDescent="0.2">
      <c r="A759" s="191"/>
      <c r="B759" s="191"/>
      <c r="C759" s="191"/>
      <c r="D759" s="191"/>
      <c r="E759" s="191"/>
      <c r="F759" s="191"/>
      <c r="G759" s="191"/>
      <c r="H759" s="191"/>
      <c r="I759" s="191"/>
      <c r="J759" s="191"/>
      <c r="K759" s="191"/>
      <c r="L759" s="191"/>
      <c r="M759" s="191"/>
      <c r="N759" s="191"/>
      <c r="O759" s="191"/>
      <c r="P759" s="191"/>
      <c r="Q759" s="191"/>
      <c r="R759" s="191"/>
      <c r="S759" s="191"/>
      <c r="T759" s="191"/>
      <c r="U759" s="191"/>
      <c r="V759" s="191"/>
      <c r="W759" s="191"/>
      <c r="X759" s="191"/>
      <c r="Y759" s="191"/>
      <c r="Z759" s="191"/>
      <c r="AA759" s="191"/>
      <c r="AB759" s="191"/>
      <c r="AC759" s="191"/>
      <c r="AD759" s="191"/>
      <c r="AE759" s="191"/>
      <c r="AF759" s="191"/>
      <c r="AG759" s="191"/>
      <c r="AH759" s="191"/>
      <c r="AI759" s="191"/>
      <c r="AJ759" s="191"/>
      <c r="AK759" s="191"/>
      <c r="AL759" s="191"/>
      <c r="AM759" s="191"/>
      <c r="AN759" s="191"/>
      <c r="AO759" s="191"/>
      <c r="AP759" s="191"/>
      <c r="AQ759" s="191"/>
      <c r="AR759" s="191"/>
      <c r="AS759" s="191"/>
      <c r="AT759" s="191"/>
      <c r="AU759" s="191"/>
      <c r="AV759" s="191"/>
      <c r="AW759" s="191"/>
      <c r="AX759" s="191"/>
      <c r="AY759" s="191"/>
      <c r="AZ759" s="191"/>
      <c r="BA759" s="191"/>
      <c r="BB759" s="191"/>
      <c r="BC759" s="191"/>
      <c r="BD759" s="191"/>
      <c r="BE759" s="191"/>
      <c r="BF759" s="191"/>
      <c r="BG759" s="191"/>
      <c r="BH759" s="191"/>
      <c r="BI759" s="191"/>
      <c r="BJ759" s="191"/>
      <c r="BK759" s="191"/>
      <c r="BL759" s="191"/>
    </row>
    <row r="760" spans="1:64" x14ac:dyDescent="0.2">
      <c r="A760" s="191"/>
      <c r="B760" s="191"/>
      <c r="C760" s="191"/>
      <c r="D760" s="191"/>
      <c r="E760" s="191"/>
      <c r="F760" s="191"/>
      <c r="G760" s="191"/>
      <c r="H760" s="191"/>
      <c r="I760" s="191"/>
      <c r="J760" s="191"/>
      <c r="K760" s="191"/>
      <c r="L760" s="191"/>
      <c r="M760" s="191"/>
      <c r="N760" s="191"/>
      <c r="O760" s="191"/>
      <c r="P760" s="191"/>
      <c r="Q760" s="191"/>
      <c r="R760" s="191"/>
      <c r="S760" s="191"/>
      <c r="T760" s="191"/>
      <c r="U760" s="191"/>
      <c r="V760" s="191"/>
      <c r="W760" s="191"/>
      <c r="X760" s="191"/>
      <c r="Y760" s="191"/>
      <c r="Z760" s="191"/>
      <c r="AA760" s="191"/>
      <c r="AB760" s="191"/>
      <c r="AC760" s="191"/>
      <c r="AD760" s="191"/>
      <c r="AE760" s="191"/>
      <c r="AF760" s="191"/>
      <c r="AG760" s="191"/>
      <c r="AH760" s="191"/>
      <c r="AI760" s="191"/>
      <c r="AJ760" s="191"/>
      <c r="AK760" s="191"/>
      <c r="AL760" s="191"/>
      <c r="AM760" s="191"/>
      <c r="AN760" s="191"/>
      <c r="AO760" s="191"/>
      <c r="AP760" s="191"/>
      <c r="AQ760" s="191"/>
      <c r="AR760" s="191"/>
      <c r="AS760" s="191"/>
      <c r="AT760" s="191"/>
      <c r="AU760" s="191"/>
      <c r="AV760" s="191"/>
      <c r="AW760" s="191"/>
      <c r="AX760" s="191"/>
      <c r="AY760" s="191"/>
      <c r="AZ760" s="191"/>
      <c r="BA760" s="191"/>
      <c r="BB760" s="191"/>
      <c r="BC760" s="191"/>
      <c r="BD760" s="191"/>
      <c r="BE760" s="191"/>
      <c r="BF760" s="191"/>
      <c r="BG760" s="191"/>
      <c r="BH760" s="191"/>
      <c r="BI760" s="191"/>
      <c r="BJ760" s="191"/>
      <c r="BK760" s="191"/>
      <c r="BL760" s="191"/>
    </row>
    <row r="761" spans="1:64" x14ac:dyDescent="0.2">
      <c r="A761" s="191"/>
      <c r="B761" s="191"/>
      <c r="C761" s="191"/>
      <c r="D761" s="191"/>
      <c r="E761" s="191"/>
      <c r="F761" s="191"/>
      <c r="G761" s="191"/>
      <c r="H761" s="191"/>
      <c r="I761" s="191"/>
      <c r="J761" s="191"/>
      <c r="K761" s="191"/>
      <c r="L761" s="191"/>
      <c r="M761" s="191"/>
      <c r="N761" s="191"/>
      <c r="O761" s="191"/>
      <c r="P761" s="191"/>
      <c r="Q761" s="191"/>
      <c r="R761" s="191"/>
      <c r="S761" s="191"/>
      <c r="T761" s="191"/>
      <c r="U761" s="191"/>
      <c r="V761" s="191"/>
      <c r="W761" s="191"/>
      <c r="X761" s="191"/>
      <c r="Y761" s="191"/>
      <c r="Z761" s="191"/>
      <c r="AA761" s="191"/>
      <c r="AB761" s="191"/>
      <c r="AC761" s="191"/>
      <c r="AD761" s="191"/>
      <c r="AE761" s="191"/>
      <c r="AF761" s="191"/>
      <c r="AG761" s="191"/>
      <c r="AH761" s="191"/>
      <c r="AI761" s="191"/>
      <c r="AJ761" s="191"/>
      <c r="AK761" s="191"/>
      <c r="AL761" s="191"/>
      <c r="AM761" s="191"/>
      <c r="AN761" s="191"/>
      <c r="AO761" s="191"/>
      <c r="AP761" s="191"/>
      <c r="AQ761" s="191"/>
      <c r="AR761" s="191"/>
      <c r="AS761" s="191"/>
      <c r="AT761" s="191"/>
      <c r="AU761" s="191"/>
      <c r="AV761" s="191"/>
      <c r="AW761" s="191"/>
      <c r="AX761" s="191"/>
      <c r="AY761" s="191"/>
      <c r="AZ761" s="191"/>
      <c r="BA761" s="191"/>
      <c r="BB761" s="191"/>
      <c r="BC761" s="191"/>
      <c r="BD761" s="191"/>
      <c r="BE761" s="191"/>
      <c r="BF761" s="191"/>
      <c r="BG761" s="191"/>
      <c r="BH761" s="191"/>
      <c r="BI761" s="191"/>
      <c r="BJ761" s="191"/>
      <c r="BK761" s="191"/>
      <c r="BL761" s="191"/>
    </row>
    <row r="762" spans="1:64" x14ac:dyDescent="0.2">
      <c r="A762" s="191"/>
      <c r="B762" s="191"/>
      <c r="C762" s="191"/>
      <c r="D762" s="191"/>
      <c r="E762" s="191"/>
      <c r="F762" s="191"/>
      <c r="G762" s="191"/>
      <c r="H762" s="191"/>
      <c r="I762" s="191"/>
      <c r="J762" s="191"/>
      <c r="K762" s="191"/>
      <c r="L762" s="191"/>
      <c r="M762" s="191"/>
      <c r="N762" s="191"/>
      <c r="O762" s="191"/>
      <c r="P762" s="191"/>
      <c r="Q762" s="191"/>
      <c r="R762" s="191"/>
      <c r="S762" s="191"/>
      <c r="T762" s="191"/>
      <c r="U762" s="191"/>
      <c r="V762" s="191"/>
      <c r="W762" s="191"/>
      <c r="X762" s="191"/>
      <c r="Y762" s="191"/>
      <c r="Z762" s="191"/>
      <c r="AA762" s="191"/>
      <c r="AB762" s="191"/>
      <c r="AC762" s="191"/>
      <c r="AD762" s="191"/>
      <c r="AE762" s="191"/>
      <c r="AF762" s="191"/>
      <c r="AG762" s="191"/>
      <c r="AH762" s="191"/>
      <c r="AI762" s="191"/>
      <c r="AJ762" s="191"/>
      <c r="AK762" s="191"/>
      <c r="AL762" s="191"/>
      <c r="AM762" s="191"/>
      <c r="AN762" s="191"/>
      <c r="AO762" s="191"/>
      <c r="AP762" s="191"/>
      <c r="AQ762" s="191"/>
      <c r="AR762" s="191"/>
      <c r="AS762" s="191"/>
      <c r="AT762" s="191"/>
      <c r="AU762" s="191"/>
      <c r="AV762" s="191"/>
      <c r="AW762" s="191"/>
      <c r="AX762" s="191"/>
      <c r="AY762" s="191"/>
      <c r="AZ762" s="191"/>
      <c r="BA762" s="191"/>
      <c r="BB762" s="191"/>
      <c r="BC762" s="191"/>
      <c r="BD762" s="191"/>
      <c r="BE762" s="191"/>
      <c r="BF762" s="191"/>
      <c r="BG762" s="191"/>
      <c r="BH762" s="191"/>
      <c r="BI762" s="191"/>
      <c r="BJ762" s="191"/>
      <c r="BK762" s="191"/>
      <c r="BL762" s="191"/>
    </row>
    <row r="763" spans="1:64" x14ac:dyDescent="0.2">
      <c r="A763" s="191"/>
      <c r="B763" s="191"/>
      <c r="C763" s="191"/>
      <c r="D763" s="191"/>
      <c r="E763" s="191"/>
      <c r="F763" s="191"/>
      <c r="G763" s="191"/>
      <c r="H763" s="191"/>
      <c r="I763" s="191"/>
      <c r="J763" s="191"/>
      <c r="K763" s="191"/>
      <c r="L763" s="191"/>
      <c r="M763" s="191"/>
      <c r="N763" s="191"/>
      <c r="O763" s="191"/>
      <c r="P763" s="191"/>
      <c r="Q763" s="191"/>
      <c r="R763" s="191"/>
      <c r="S763" s="191"/>
      <c r="T763" s="191"/>
      <c r="U763" s="191"/>
      <c r="V763" s="191"/>
      <c r="W763" s="191"/>
      <c r="X763" s="191"/>
      <c r="Y763" s="191"/>
      <c r="Z763" s="191"/>
      <c r="AA763" s="191"/>
      <c r="AB763" s="191"/>
      <c r="AC763" s="191"/>
      <c r="AD763" s="191"/>
      <c r="AE763" s="191"/>
      <c r="AF763" s="191"/>
      <c r="AG763" s="191"/>
      <c r="AH763" s="191"/>
      <c r="AI763" s="191"/>
      <c r="AJ763" s="191"/>
      <c r="AK763" s="191"/>
      <c r="AL763" s="191"/>
      <c r="AM763" s="191"/>
      <c r="AN763" s="191"/>
      <c r="AO763" s="191"/>
      <c r="AP763" s="191"/>
      <c r="AQ763" s="191"/>
      <c r="AR763" s="191"/>
      <c r="AS763" s="191"/>
      <c r="AT763" s="191"/>
      <c r="AU763" s="191"/>
      <c r="AV763" s="191"/>
      <c r="AW763" s="191"/>
      <c r="AX763" s="191"/>
      <c r="AY763" s="191"/>
      <c r="AZ763" s="191"/>
      <c r="BA763" s="191"/>
      <c r="BB763" s="191"/>
      <c r="BC763" s="191"/>
      <c r="BD763" s="191"/>
      <c r="BE763" s="191"/>
      <c r="BF763" s="191"/>
      <c r="BG763" s="191"/>
      <c r="BH763" s="191"/>
      <c r="BI763" s="191"/>
      <c r="BJ763" s="191"/>
      <c r="BK763" s="191"/>
      <c r="BL763" s="191"/>
    </row>
    <row r="764" spans="1:64" x14ac:dyDescent="0.2">
      <c r="A764" s="191"/>
      <c r="B764" s="191"/>
      <c r="C764" s="191"/>
      <c r="D764" s="191"/>
      <c r="E764" s="191"/>
      <c r="F764" s="191"/>
      <c r="G764" s="191"/>
      <c r="H764" s="191"/>
      <c r="I764" s="191"/>
      <c r="J764" s="191"/>
      <c r="K764" s="191"/>
      <c r="L764" s="191"/>
      <c r="M764" s="191"/>
      <c r="N764" s="191"/>
      <c r="O764" s="191"/>
      <c r="P764" s="191"/>
      <c r="Q764" s="191"/>
      <c r="R764" s="191"/>
      <c r="S764" s="191"/>
      <c r="T764" s="191"/>
      <c r="U764" s="191"/>
      <c r="V764" s="191"/>
      <c r="W764" s="191"/>
      <c r="X764" s="191"/>
      <c r="Y764" s="191"/>
      <c r="Z764" s="191"/>
      <c r="AA764" s="191"/>
      <c r="AB764" s="191"/>
      <c r="AC764" s="191"/>
      <c r="AD764" s="191"/>
      <c r="AE764" s="191"/>
      <c r="AF764" s="191"/>
      <c r="AG764" s="191"/>
      <c r="AH764" s="191"/>
      <c r="AI764" s="191"/>
      <c r="AJ764" s="191"/>
      <c r="AK764" s="191"/>
      <c r="AL764" s="191"/>
      <c r="AM764" s="191"/>
      <c r="AN764" s="191"/>
      <c r="AO764" s="191"/>
      <c r="AP764" s="191"/>
      <c r="AQ764" s="191"/>
      <c r="AR764" s="191"/>
      <c r="AS764" s="191"/>
      <c r="AT764" s="191"/>
      <c r="AU764" s="191"/>
      <c r="AV764" s="191"/>
      <c r="AW764" s="191"/>
      <c r="AX764" s="191"/>
      <c r="AY764" s="191"/>
      <c r="AZ764" s="191"/>
      <c r="BA764" s="191"/>
      <c r="BB764" s="191"/>
      <c r="BC764" s="191"/>
      <c r="BD764" s="191"/>
      <c r="BE764" s="191"/>
      <c r="BF764" s="191"/>
      <c r="BG764" s="191"/>
      <c r="BH764" s="191"/>
      <c r="BI764" s="191"/>
      <c r="BJ764" s="191"/>
      <c r="BK764" s="191"/>
      <c r="BL764" s="191"/>
    </row>
    <row r="765" spans="1:64" x14ac:dyDescent="0.2">
      <c r="A765" s="191"/>
      <c r="B765" s="191"/>
      <c r="C765" s="191"/>
      <c r="D765" s="191"/>
      <c r="E765" s="191"/>
      <c r="F765" s="191"/>
      <c r="G765" s="191"/>
      <c r="H765" s="191"/>
      <c r="I765" s="191"/>
      <c r="J765" s="191"/>
      <c r="K765" s="191"/>
      <c r="L765" s="191"/>
      <c r="M765" s="191"/>
      <c r="N765" s="191"/>
      <c r="O765" s="191"/>
      <c r="P765" s="191"/>
      <c r="Q765" s="191"/>
      <c r="R765" s="191"/>
      <c r="S765" s="191"/>
      <c r="T765" s="191"/>
      <c r="U765" s="191"/>
      <c r="V765" s="191"/>
      <c r="W765" s="191"/>
      <c r="X765" s="191"/>
      <c r="Y765" s="191"/>
      <c r="Z765" s="191"/>
      <c r="AA765" s="191"/>
      <c r="AB765" s="191"/>
      <c r="AC765" s="191"/>
      <c r="AD765" s="191"/>
      <c r="AE765" s="191"/>
      <c r="AF765" s="191"/>
      <c r="AG765" s="191"/>
      <c r="AH765" s="191"/>
      <c r="AI765" s="191"/>
      <c r="AJ765" s="191"/>
      <c r="AK765" s="191"/>
      <c r="AL765" s="191"/>
      <c r="AM765" s="191"/>
      <c r="AN765" s="191"/>
      <c r="AO765" s="191"/>
      <c r="AP765" s="191"/>
      <c r="AQ765" s="191"/>
      <c r="AR765" s="191"/>
      <c r="AS765" s="191"/>
      <c r="AT765" s="191"/>
      <c r="AU765" s="191"/>
      <c r="AV765" s="191"/>
      <c r="AW765" s="191"/>
      <c r="AX765" s="191"/>
      <c r="AY765" s="191"/>
      <c r="AZ765" s="191"/>
      <c r="BA765" s="191"/>
      <c r="BB765" s="191"/>
      <c r="BC765" s="191"/>
      <c r="BD765" s="191"/>
      <c r="BE765" s="191"/>
      <c r="BF765" s="191"/>
      <c r="BG765" s="191"/>
      <c r="BH765" s="191"/>
      <c r="BI765" s="191"/>
      <c r="BJ765" s="191"/>
      <c r="BK765" s="191"/>
      <c r="BL765" s="191"/>
    </row>
    <row r="766" spans="1:64" x14ac:dyDescent="0.2">
      <c r="A766" s="191"/>
      <c r="B766" s="191"/>
      <c r="C766" s="191"/>
      <c r="D766" s="191"/>
      <c r="E766" s="191"/>
      <c r="F766" s="191"/>
      <c r="G766" s="191"/>
      <c r="H766" s="191"/>
      <c r="I766" s="191"/>
      <c r="J766" s="191"/>
      <c r="K766" s="191"/>
      <c r="L766" s="191"/>
      <c r="M766" s="191"/>
      <c r="N766" s="191"/>
      <c r="O766" s="191"/>
      <c r="P766" s="191"/>
      <c r="Q766" s="191"/>
      <c r="R766" s="191"/>
      <c r="S766" s="191"/>
      <c r="T766" s="191"/>
      <c r="U766" s="191"/>
      <c r="V766" s="191"/>
      <c r="W766" s="191"/>
      <c r="X766" s="191"/>
      <c r="Y766" s="191"/>
      <c r="Z766" s="191"/>
      <c r="AA766" s="191"/>
      <c r="AB766" s="191"/>
      <c r="AC766" s="191"/>
      <c r="AD766" s="191"/>
      <c r="AE766" s="191"/>
      <c r="AF766" s="191"/>
      <c r="AG766" s="191"/>
      <c r="AH766" s="191"/>
      <c r="AI766" s="191"/>
      <c r="AJ766" s="191"/>
      <c r="AK766" s="191"/>
      <c r="AL766" s="191"/>
      <c r="AM766" s="191"/>
      <c r="AN766" s="191"/>
      <c r="AO766" s="191"/>
      <c r="AP766" s="191"/>
      <c r="AQ766" s="191"/>
      <c r="AR766" s="191"/>
      <c r="AS766" s="191"/>
      <c r="AT766" s="191"/>
      <c r="AU766" s="191"/>
      <c r="AV766" s="191"/>
      <c r="AW766" s="191"/>
      <c r="AX766" s="191"/>
      <c r="AY766" s="191"/>
      <c r="AZ766" s="191"/>
      <c r="BA766" s="191"/>
      <c r="BB766" s="191"/>
      <c r="BC766" s="191"/>
      <c r="BD766" s="191"/>
      <c r="BE766" s="191"/>
      <c r="BF766" s="191"/>
      <c r="BG766" s="191"/>
      <c r="BH766" s="191"/>
      <c r="BI766" s="191"/>
      <c r="BJ766" s="191"/>
      <c r="BK766" s="191"/>
      <c r="BL766" s="191"/>
    </row>
    <row r="767" spans="1:64" x14ac:dyDescent="0.2">
      <c r="A767" s="191"/>
      <c r="B767" s="191"/>
      <c r="C767" s="191"/>
      <c r="D767" s="191"/>
      <c r="E767" s="191"/>
      <c r="F767" s="191"/>
      <c r="G767" s="191"/>
      <c r="H767" s="191"/>
      <c r="I767" s="191"/>
      <c r="J767" s="191"/>
      <c r="K767" s="191"/>
      <c r="L767" s="191"/>
      <c r="M767" s="191"/>
      <c r="N767" s="191"/>
      <c r="O767" s="191"/>
      <c r="P767" s="191"/>
      <c r="Q767" s="191"/>
      <c r="R767" s="191"/>
      <c r="S767" s="191"/>
      <c r="T767" s="191"/>
      <c r="U767" s="191"/>
      <c r="V767" s="191"/>
      <c r="W767" s="191"/>
      <c r="X767" s="191"/>
      <c r="Y767" s="191"/>
      <c r="Z767" s="191"/>
      <c r="AA767" s="191"/>
      <c r="AB767" s="191"/>
      <c r="AC767" s="191"/>
      <c r="AD767" s="191"/>
      <c r="AE767" s="191"/>
      <c r="AF767" s="191"/>
      <c r="AG767" s="191"/>
      <c r="AH767" s="191"/>
      <c r="AI767" s="191"/>
      <c r="AJ767" s="191"/>
      <c r="AK767" s="191"/>
      <c r="AL767" s="191"/>
      <c r="AM767" s="191"/>
      <c r="AN767" s="191"/>
      <c r="AO767" s="191"/>
      <c r="AP767" s="191"/>
      <c r="AQ767" s="191"/>
      <c r="AR767" s="191"/>
      <c r="AS767" s="191"/>
      <c r="AT767" s="191"/>
      <c r="AU767" s="191"/>
      <c r="AV767" s="191"/>
      <c r="AW767" s="191"/>
      <c r="AX767" s="191"/>
      <c r="AY767" s="191"/>
      <c r="AZ767" s="191"/>
      <c r="BA767" s="191"/>
      <c r="BB767" s="191"/>
      <c r="BC767" s="191"/>
      <c r="BD767" s="191"/>
      <c r="BE767" s="191"/>
      <c r="BF767" s="191"/>
      <c r="BG767" s="191"/>
      <c r="BH767" s="191"/>
      <c r="BI767" s="191"/>
      <c r="BJ767" s="191"/>
      <c r="BK767" s="191"/>
      <c r="BL767" s="191"/>
    </row>
    <row r="768" spans="1:64" x14ac:dyDescent="0.2">
      <c r="A768" s="191"/>
      <c r="B768" s="191"/>
      <c r="C768" s="191"/>
      <c r="D768" s="191"/>
      <c r="E768" s="191"/>
      <c r="F768" s="191"/>
      <c r="G768" s="191"/>
      <c r="H768" s="191"/>
      <c r="I768" s="191"/>
      <c r="J768" s="191"/>
      <c r="K768" s="191"/>
      <c r="L768" s="191"/>
      <c r="M768" s="191"/>
      <c r="N768" s="191"/>
      <c r="O768" s="191"/>
      <c r="P768" s="191"/>
      <c r="Q768" s="191"/>
      <c r="R768" s="191"/>
      <c r="S768" s="191"/>
      <c r="T768" s="191"/>
      <c r="U768" s="191"/>
      <c r="V768" s="191"/>
      <c r="W768" s="191"/>
      <c r="X768" s="191"/>
      <c r="Y768" s="191"/>
      <c r="Z768" s="191"/>
      <c r="AA768" s="191"/>
      <c r="AB768" s="191"/>
      <c r="AC768" s="191"/>
      <c r="AD768" s="191"/>
      <c r="AE768" s="191"/>
      <c r="AF768" s="191"/>
      <c r="AG768" s="191"/>
      <c r="AH768" s="191"/>
      <c r="AI768" s="191"/>
      <c r="AJ768" s="191"/>
      <c r="AK768" s="191"/>
      <c r="AL768" s="191"/>
      <c r="AM768" s="191"/>
      <c r="AN768" s="191"/>
      <c r="AO768" s="191"/>
      <c r="AP768" s="191"/>
      <c r="AQ768" s="191"/>
      <c r="AR768" s="191"/>
      <c r="AS768" s="191"/>
      <c r="AT768" s="191"/>
      <c r="AU768" s="191"/>
      <c r="AV768" s="191"/>
      <c r="AW768" s="191"/>
      <c r="AX768" s="191"/>
      <c r="AY768" s="191"/>
      <c r="AZ768" s="191"/>
      <c r="BA768" s="191"/>
      <c r="BB768" s="191"/>
      <c r="BC768" s="191"/>
      <c r="BD768" s="191"/>
      <c r="BE768" s="191"/>
      <c r="BF768" s="191"/>
      <c r="BG768" s="191"/>
      <c r="BH768" s="191"/>
      <c r="BI768" s="191"/>
      <c r="BJ768" s="191"/>
      <c r="BK768" s="191"/>
      <c r="BL768" s="191"/>
    </row>
    <row r="769" spans="1:64" x14ac:dyDescent="0.2">
      <c r="A769" s="191"/>
      <c r="B769" s="191"/>
      <c r="C769" s="191"/>
      <c r="D769" s="191"/>
      <c r="E769" s="191"/>
      <c r="F769" s="191"/>
      <c r="G769" s="191"/>
      <c r="H769" s="191"/>
      <c r="I769" s="191"/>
      <c r="J769" s="191"/>
      <c r="K769" s="191"/>
      <c r="L769" s="191"/>
      <c r="M769" s="191"/>
      <c r="N769" s="191"/>
      <c r="O769" s="191"/>
      <c r="P769" s="191"/>
      <c r="Q769" s="191"/>
      <c r="R769" s="191"/>
      <c r="S769" s="191"/>
      <c r="T769" s="191"/>
      <c r="U769" s="191"/>
      <c r="V769" s="191"/>
      <c r="W769" s="191"/>
      <c r="X769" s="191"/>
      <c r="Y769" s="191"/>
      <c r="Z769" s="191"/>
      <c r="AA769" s="191"/>
      <c r="AB769" s="191"/>
      <c r="AC769" s="191"/>
      <c r="AD769" s="191"/>
      <c r="AE769" s="191"/>
      <c r="AF769" s="191"/>
      <c r="AG769" s="191"/>
      <c r="AH769" s="191"/>
      <c r="AI769" s="191"/>
      <c r="AJ769" s="191"/>
      <c r="AK769" s="191"/>
      <c r="AL769" s="191"/>
      <c r="AM769" s="191"/>
      <c r="AN769" s="191"/>
      <c r="AO769" s="191"/>
      <c r="AP769" s="191"/>
      <c r="AQ769" s="191"/>
      <c r="AR769" s="191"/>
      <c r="AS769" s="191"/>
      <c r="AT769" s="191"/>
      <c r="AU769" s="191"/>
      <c r="AV769" s="191"/>
      <c r="AW769" s="191"/>
      <c r="AX769" s="191"/>
      <c r="AY769" s="191"/>
      <c r="AZ769" s="191"/>
      <c r="BA769" s="191"/>
      <c r="BB769" s="191"/>
      <c r="BC769" s="191"/>
      <c r="BD769" s="191"/>
      <c r="BE769" s="191"/>
      <c r="BF769" s="191"/>
      <c r="BG769" s="191"/>
      <c r="BH769" s="191"/>
      <c r="BI769" s="191"/>
      <c r="BJ769" s="191"/>
      <c r="BK769" s="191"/>
      <c r="BL769" s="191"/>
    </row>
    <row r="770" spans="1:64" x14ac:dyDescent="0.2">
      <c r="A770" s="191"/>
      <c r="B770" s="191"/>
      <c r="C770" s="191"/>
      <c r="D770" s="191"/>
      <c r="E770" s="191"/>
      <c r="F770" s="191"/>
      <c r="G770" s="191"/>
      <c r="H770" s="191"/>
      <c r="I770" s="191"/>
      <c r="J770" s="191"/>
      <c r="K770" s="191"/>
      <c r="L770" s="191"/>
      <c r="M770" s="191"/>
      <c r="N770" s="191"/>
      <c r="O770" s="191"/>
      <c r="P770" s="191"/>
      <c r="Q770" s="191"/>
      <c r="R770" s="191"/>
      <c r="S770" s="191"/>
      <c r="T770" s="191"/>
      <c r="U770" s="191"/>
      <c r="V770" s="191"/>
      <c r="W770" s="191"/>
      <c r="X770" s="191"/>
      <c r="Y770" s="191"/>
      <c r="Z770" s="191"/>
      <c r="AA770" s="191"/>
      <c r="AB770" s="191"/>
      <c r="AC770" s="191"/>
      <c r="AD770" s="191"/>
      <c r="AE770" s="191"/>
      <c r="AF770" s="191"/>
      <c r="AG770" s="191"/>
      <c r="AH770" s="191"/>
      <c r="AI770" s="191"/>
      <c r="AJ770" s="191"/>
      <c r="AK770" s="191"/>
      <c r="AL770" s="191"/>
      <c r="AM770" s="191"/>
      <c r="AN770" s="191"/>
      <c r="AO770" s="191"/>
      <c r="AP770" s="191"/>
      <c r="AQ770" s="191"/>
      <c r="AR770" s="191"/>
      <c r="AS770" s="191"/>
      <c r="AT770" s="191"/>
      <c r="AU770" s="191"/>
      <c r="AV770" s="191"/>
      <c r="AW770" s="191"/>
      <c r="AX770" s="191"/>
      <c r="AY770" s="191"/>
      <c r="AZ770" s="191"/>
      <c r="BA770" s="191"/>
      <c r="BB770" s="191"/>
      <c r="BC770" s="191"/>
      <c r="BD770" s="191"/>
      <c r="BE770" s="191"/>
      <c r="BF770" s="191"/>
      <c r="BG770" s="191"/>
      <c r="BH770" s="191"/>
      <c r="BI770" s="191"/>
      <c r="BJ770" s="191"/>
      <c r="BK770" s="191"/>
      <c r="BL770" s="191"/>
    </row>
    <row r="771" spans="1:64" x14ac:dyDescent="0.2">
      <c r="A771" s="191"/>
      <c r="B771" s="191"/>
      <c r="C771" s="191"/>
      <c r="D771" s="191"/>
      <c r="E771" s="191"/>
      <c r="F771" s="191"/>
      <c r="G771" s="191"/>
      <c r="H771" s="191"/>
      <c r="I771" s="191"/>
      <c r="J771" s="191"/>
      <c r="K771" s="191"/>
      <c r="L771" s="191"/>
      <c r="M771" s="191"/>
      <c r="N771" s="191"/>
      <c r="O771" s="191"/>
      <c r="P771" s="191"/>
      <c r="Q771" s="191"/>
      <c r="R771" s="191"/>
      <c r="S771" s="191"/>
      <c r="T771" s="191"/>
      <c r="U771" s="191"/>
      <c r="V771" s="191"/>
      <c r="W771" s="191"/>
      <c r="X771" s="191"/>
      <c r="Y771" s="191"/>
      <c r="Z771" s="191"/>
      <c r="AA771" s="191"/>
      <c r="AB771" s="191"/>
      <c r="AC771" s="191"/>
      <c r="AD771" s="191"/>
      <c r="AE771" s="191"/>
      <c r="AF771" s="191"/>
      <c r="AG771" s="191"/>
      <c r="AH771" s="191"/>
      <c r="AI771" s="191"/>
      <c r="AJ771" s="191"/>
      <c r="AK771" s="191"/>
      <c r="AL771" s="191"/>
      <c r="AM771" s="191"/>
      <c r="AN771" s="191"/>
      <c r="AO771" s="191"/>
      <c r="AP771" s="191"/>
      <c r="AQ771" s="191"/>
      <c r="AR771" s="191"/>
      <c r="AS771" s="191"/>
      <c r="AT771" s="191"/>
      <c r="AU771" s="191"/>
      <c r="AV771" s="191"/>
      <c r="AW771" s="191"/>
      <c r="AX771" s="191"/>
      <c r="AY771" s="191"/>
      <c r="AZ771" s="191"/>
      <c r="BA771" s="191"/>
      <c r="BB771" s="191"/>
      <c r="BC771" s="191"/>
      <c r="BD771" s="191"/>
      <c r="BE771" s="191"/>
      <c r="BF771" s="191"/>
      <c r="BG771" s="191"/>
      <c r="BH771" s="191"/>
      <c r="BI771" s="191"/>
      <c r="BJ771" s="191"/>
      <c r="BK771" s="191"/>
      <c r="BL771" s="191"/>
    </row>
    <row r="772" spans="1:64" x14ac:dyDescent="0.2">
      <c r="A772" s="191"/>
      <c r="B772" s="191"/>
      <c r="C772" s="191"/>
      <c r="D772" s="191"/>
      <c r="E772" s="191"/>
      <c r="F772" s="191"/>
      <c r="G772" s="191"/>
      <c r="H772" s="191"/>
      <c r="I772" s="191"/>
      <c r="J772" s="191"/>
      <c r="K772" s="191"/>
      <c r="L772" s="191"/>
      <c r="M772" s="191"/>
      <c r="N772" s="191"/>
      <c r="O772" s="191"/>
      <c r="P772" s="191"/>
      <c r="Q772" s="191"/>
      <c r="R772" s="191"/>
      <c r="S772" s="191"/>
      <c r="T772" s="191"/>
      <c r="U772" s="191"/>
      <c r="V772" s="191"/>
      <c r="W772" s="191"/>
      <c r="X772" s="191"/>
      <c r="Y772" s="191"/>
      <c r="Z772" s="191"/>
      <c r="AA772" s="191"/>
      <c r="AB772" s="191"/>
      <c r="AC772" s="191"/>
      <c r="AD772" s="191"/>
      <c r="AE772" s="191"/>
      <c r="AF772" s="191"/>
      <c r="AG772" s="191"/>
      <c r="AH772" s="191"/>
      <c r="AI772" s="191"/>
      <c r="AJ772" s="191"/>
      <c r="AK772" s="191"/>
      <c r="AL772" s="191"/>
      <c r="AM772" s="191"/>
      <c r="AN772" s="191"/>
      <c r="AO772" s="191"/>
      <c r="AP772" s="191"/>
      <c r="AQ772" s="191"/>
      <c r="AR772" s="191"/>
      <c r="AS772" s="191"/>
      <c r="AT772" s="191"/>
      <c r="AU772" s="191"/>
      <c r="AV772" s="191"/>
      <c r="AW772" s="191"/>
      <c r="AX772" s="191"/>
      <c r="AY772" s="191"/>
      <c r="AZ772" s="191"/>
      <c r="BA772" s="191"/>
      <c r="BB772" s="191"/>
      <c r="BC772" s="191"/>
      <c r="BD772" s="191"/>
      <c r="BE772" s="191"/>
      <c r="BF772" s="191"/>
      <c r="BG772" s="191"/>
      <c r="BH772" s="191"/>
      <c r="BI772" s="191"/>
      <c r="BJ772" s="191"/>
      <c r="BK772" s="191"/>
      <c r="BL772" s="191"/>
    </row>
    <row r="773" spans="1:64" x14ac:dyDescent="0.2">
      <c r="A773" s="191"/>
      <c r="B773" s="191"/>
      <c r="C773" s="191"/>
      <c r="D773" s="191"/>
      <c r="E773" s="191"/>
      <c r="F773" s="191"/>
      <c r="G773" s="191"/>
      <c r="H773" s="191"/>
      <c r="I773" s="191"/>
      <c r="J773" s="191"/>
      <c r="K773" s="191"/>
      <c r="L773" s="191"/>
      <c r="M773" s="191"/>
      <c r="N773" s="191"/>
      <c r="O773" s="191"/>
      <c r="P773" s="191"/>
      <c r="Q773" s="191"/>
      <c r="R773" s="191"/>
      <c r="S773" s="191"/>
      <c r="T773" s="191"/>
      <c r="U773" s="191"/>
      <c r="V773" s="191"/>
      <c r="W773" s="191"/>
      <c r="X773" s="191"/>
      <c r="Y773" s="191"/>
      <c r="Z773" s="191"/>
      <c r="AA773" s="191"/>
      <c r="AB773" s="191"/>
      <c r="AC773" s="191"/>
      <c r="AD773" s="191"/>
      <c r="AE773" s="191"/>
      <c r="AF773" s="191"/>
      <c r="AG773" s="191"/>
      <c r="AH773" s="191"/>
      <c r="AI773" s="191"/>
      <c r="AJ773" s="191"/>
      <c r="AK773" s="191"/>
      <c r="AL773" s="191"/>
      <c r="AM773" s="191"/>
      <c r="AN773" s="191"/>
      <c r="AO773" s="191"/>
      <c r="AP773" s="191"/>
      <c r="AQ773" s="191"/>
      <c r="AR773" s="191"/>
      <c r="AS773" s="191"/>
      <c r="AT773" s="191"/>
      <c r="AU773" s="191"/>
      <c r="AV773" s="191"/>
      <c r="AW773" s="191"/>
      <c r="AX773" s="191"/>
      <c r="AY773" s="191"/>
      <c r="AZ773" s="191"/>
      <c r="BA773" s="191"/>
      <c r="BB773" s="191"/>
      <c r="BC773" s="191"/>
      <c r="BD773" s="191"/>
      <c r="BE773" s="191"/>
      <c r="BF773" s="191"/>
      <c r="BG773" s="191"/>
      <c r="BH773" s="191"/>
      <c r="BI773" s="191"/>
      <c r="BJ773" s="191"/>
      <c r="BK773" s="191"/>
      <c r="BL773" s="191"/>
    </row>
    <row r="774" spans="1:64" x14ac:dyDescent="0.2">
      <c r="A774" s="191"/>
      <c r="B774" s="191"/>
      <c r="C774" s="191"/>
      <c r="D774" s="191"/>
      <c r="E774" s="191"/>
      <c r="F774" s="191"/>
      <c r="G774" s="191"/>
      <c r="H774" s="191"/>
      <c r="I774" s="191"/>
      <c r="J774" s="191"/>
      <c r="K774" s="191"/>
      <c r="L774" s="191"/>
      <c r="M774" s="191"/>
      <c r="N774" s="191"/>
      <c r="O774" s="191"/>
      <c r="P774" s="191"/>
      <c r="Q774" s="191"/>
      <c r="R774" s="191"/>
      <c r="S774" s="191"/>
      <c r="T774" s="191"/>
      <c r="U774" s="191"/>
      <c r="V774" s="191"/>
      <c r="W774" s="191"/>
      <c r="X774" s="191"/>
      <c r="Y774" s="191"/>
      <c r="Z774" s="191"/>
      <c r="AA774" s="191"/>
      <c r="AB774" s="191"/>
      <c r="AC774" s="191"/>
      <c r="AD774" s="191"/>
      <c r="AE774" s="191"/>
      <c r="AF774" s="191"/>
      <c r="AG774" s="191"/>
      <c r="AH774" s="191"/>
      <c r="AI774" s="191"/>
      <c r="AJ774" s="191"/>
      <c r="AK774" s="191"/>
      <c r="AL774" s="191"/>
      <c r="AM774" s="191"/>
      <c r="AN774" s="191"/>
      <c r="AO774" s="191"/>
      <c r="AP774" s="191"/>
      <c r="AQ774" s="191"/>
      <c r="AR774" s="191"/>
      <c r="AS774" s="191"/>
      <c r="AT774" s="191"/>
      <c r="AU774" s="191"/>
      <c r="AV774" s="191"/>
      <c r="AW774" s="191"/>
      <c r="AX774" s="191"/>
      <c r="AY774" s="191"/>
      <c r="AZ774" s="191"/>
      <c r="BA774" s="191"/>
      <c r="BB774" s="191"/>
      <c r="BC774" s="191"/>
      <c r="BD774" s="191"/>
      <c r="BE774" s="191"/>
      <c r="BF774" s="191"/>
      <c r="BG774" s="191"/>
      <c r="BH774" s="191"/>
      <c r="BI774" s="191"/>
      <c r="BJ774" s="191"/>
      <c r="BK774" s="191"/>
      <c r="BL774" s="191"/>
    </row>
    <row r="775" spans="1:64" x14ac:dyDescent="0.2">
      <c r="A775" s="191"/>
      <c r="B775" s="191"/>
      <c r="C775" s="191"/>
      <c r="D775" s="191"/>
      <c r="E775" s="191"/>
      <c r="F775" s="191"/>
      <c r="G775" s="191"/>
      <c r="H775" s="191"/>
      <c r="I775" s="191"/>
      <c r="J775" s="191"/>
      <c r="K775" s="191"/>
      <c r="L775" s="191"/>
      <c r="M775" s="191"/>
      <c r="N775" s="191"/>
      <c r="O775" s="191"/>
      <c r="P775" s="191"/>
      <c r="Q775" s="191"/>
      <c r="R775" s="191"/>
      <c r="S775" s="191"/>
      <c r="T775" s="191"/>
      <c r="U775" s="191"/>
      <c r="V775" s="191"/>
      <c r="W775" s="191"/>
      <c r="X775" s="191"/>
      <c r="Y775" s="191"/>
      <c r="Z775" s="191"/>
      <c r="AA775" s="191"/>
      <c r="AB775" s="191"/>
      <c r="AC775" s="191"/>
      <c r="AD775" s="191"/>
      <c r="AE775" s="191"/>
      <c r="AF775" s="191"/>
      <c r="AG775" s="191"/>
      <c r="AH775" s="191"/>
      <c r="AI775" s="191"/>
      <c r="AJ775" s="191"/>
      <c r="AK775" s="191"/>
      <c r="AL775" s="191"/>
      <c r="AM775" s="191"/>
      <c r="AN775" s="191"/>
      <c r="AO775" s="191"/>
      <c r="AP775" s="191"/>
      <c r="AQ775" s="191"/>
      <c r="AR775" s="191"/>
      <c r="AS775" s="191"/>
      <c r="AT775" s="191"/>
      <c r="AU775" s="191"/>
      <c r="AV775" s="191"/>
      <c r="AW775" s="191"/>
      <c r="AX775" s="191"/>
      <c r="AY775" s="191"/>
      <c r="AZ775" s="191"/>
      <c r="BA775" s="191"/>
      <c r="BB775" s="191"/>
      <c r="BC775" s="191"/>
      <c r="BD775" s="191"/>
      <c r="BE775" s="191"/>
      <c r="BF775" s="191"/>
      <c r="BG775" s="191"/>
      <c r="BH775" s="191"/>
      <c r="BI775" s="191"/>
      <c r="BJ775" s="191"/>
      <c r="BK775" s="191"/>
      <c r="BL775" s="191"/>
    </row>
    <row r="776" spans="1:64" x14ac:dyDescent="0.2">
      <c r="A776" s="191"/>
      <c r="B776" s="191"/>
      <c r="C776" s="191"/>
      <c r="D776" s="191"/>
      <c r="E776" s="191"/>
      <c r="F776" s="191"/>
      <c r="G776" s="191"/>
      <c r="H776" s="191"/>
      <c r="I776" s="191"/>
      <c r="J776" s="191"/>
      <c r="K776" s="191"/>
      <c r="L776" s="191"/>
      <c r="M776" s="191"/>
      <c r="N776" s="191"/>
      <c r="O776" s="191"/>
      <c r="P776" s="191"/>
      <c r="Q776" s="191"/>
      <c r="R776" s="191"/>
      <c r="S776" s="191"/>
      <c r="T776" s="191"/>
      <c r="U776" s="191"/>
      <c r="V776" s="191"/>
      <c r="W776" s="191"/>
      <c r="X776" s="191"/>
      <c r="Y776" s="191"/>
      <c r="Z776" s="191"/>
      <c r="AA776" s="191"/>
      <c r="AB776" s="191"/>
      <c r="AC776" s="191"/>
      <c r="AD776" s="191"/>
      <c r="AE776" s="191"/>
      <c r="AF776" s="191"/>
      <c r="AG776" s="191"/>
      <c r="AH776" s="191"/>
      <c r="AI776" s="191"/>
      <c r="AJ776" s="191"/>
      <c r="AK776" s="191"/>
      <c r="AL776" s="191"/>
      <c r="AM776" s="191"/>
      <c r="AN776" s="191"/>
      <c r="AO776" s="191"/>
      <c r="AP776" s="191"/>
      <c r="AQ776" s="191"/>
      <c r="AR776" s="191"/>
      <c r="AS776" s="191"/>
      <c r="AT776" s="191"/>
      <c r="AU776" s="191"/>
      <c r="AV776" s="191"/>
      <c r="AW776" s="191"/>
      <c r="AX776" s="191"/>
      <c r="AY776" s="191"/>
      <c r="AZ776" s="191"/>
      <c r="BA776" s="191"/>
      <c r="BB776" s="191"/>
      <c r="BC776" s="191"/>
      <c r="BD776" s="191"/>
      <c r="BE776" s="191"/>
      <c r="BF776" s="191"/>
      <c r="BG776" s="191"/>
      <c r="BH776" s="191"/>
      <c r="BI776" s="191"/>
      <c r="BJ776" s="191"/>
      <c r="BK776" s="191"/>
      <c r="BL776" s="191"/>
    </row>
    <row r="777" spans="1:64" x14ac:dyDescent="0.2">
      <c r="A777" s="191"/>
      <c r="B777" s="191"/>
      <c r="C777" s="191"/>
      <c r="D777" s="191"/>
      <c r="E777" s="191"/>
      <c r="F777" s="191"/>
      <c r="G777" s="191"/>
      <c r="H777" s="191"/>
      <c r="I777" s="191"/>
      <c r="J777" s="191"/>
      <c r="K777" s="191"/>
      <c r="L777" s="191"/>
      <c r="M777" s="191"/>
      <c r="N777" s="191"/>
      <c r="O777" s="191"/>
      <c r="P777" s="191"/>
      <c r="Q777" s="191"/>
      <c r="R777" s="191"/>
      <c r="S777" s="191"/>
      <c r="T777" s="191"/>
      <c r="U777" s="191"/>
      <c r="V777" s="191"/>
      <c r="W777" s="191"/>
      <c r="X777" s="191"/>
      <c r="Y777" s="191"/>
      <c r="Z777" s="191"/>
      <c r="AA777" s="191"/>
      <c r="AB777" s="191"/>
      <c r="AC777" s="191"/>
      <c r="AD777" s="191"/>
      <c r="AE777" s="191"/>
      <c r="AF777" s="191"/>
      <c r="AG777" s="191"/>
      <c r="AH777" s="191"/>
      <c r="AI777" s="191"/>
      <c r="AJ777" s="191"/>
      <c r="AK777" s="191"/>
      <c r="AL777" s="191"/>
      <c r="AM777" s="191"/>
      <c r="AN777" s="191"/>
      <c r="AO777" s="191"/>
      <c r="AP777" s="191"/>
      <c r="AQ777" s="191"/>
      <c r="AR777" s="191"/>
      <c r="AS777" s="191"/>
      <c r="AT777" s="191"/>
      <c r="AU777" s="191"/>
      <c r="AV777" s="191"/>
      <c r="AW777" s="191"/>
      <c r="AX777" s="191"/>
      <c r="AY777" s="191"/>
      <c r="AZ777" s="191"/>
      <c r="BA777" s="191"/>
      <c r="BB777" s="191"/>
      <c r="BC777" s="191"/>
      <c r="BD777" s="191"/>
      <c r="BE777" s="191"/>
      <c r="BF777" s="191"/>
      <c r="BG777" s="191"/>
      <c r="BH777" s="191"/>
      <c r="BI777" s="191"/>
      <c r="BJ777" s="191"/>
      <c r="BK777" s="191"/>
      <c r="BL777" s="191"/>
    </row>
    <row r="778" spans="1:64" x14ac:dyDescent="0.2">
      <c r="A778" s="191"/>
      <c r="B778" s="191"/>
      <c r="C778" s="191"/>
      <c r="D778" s="191"/>
      <c r="E778" s="191"/>
      <c r="F778" s="191"/>
      <c r="G778" s="191"/>
      <c r="H778" s="191"/>
      <c r="I778" s="191"/>
      <c r="J778" s="191"/>
      <c r="K778" s="191"/>
      <c r="L778" s="191"/>
      <c r="M778" s="191"/>
      <c r="N778" s="191"/>
      <c r="O778" s="191"/>
      <c r="P778" s="191"/>
      <c r="Q778" s="191"/>
      <c r="R778" s="191"/>
      <c r="S778" s="191"/>
      <c r="T778" s="191"/>
      <c r="U778" s="191"/>
      <c r="V778" s="191"/>
      <c r="W778" s="191"/>
      <c r="X778" s="191"/>
      <c r="Y778" s="191"/>
      <c r="Z778" s="191"/>
      <c r="AA778" s="191"/>
      <c r="AB778" s="191"/>
      <c r="AC778" s="191"/>
      <c r="AD778" s="191"/>
      <c r="AE778" s="191"/>
      <c r="AF778" s="191"/>
      <c r="AG778" s="191"/>
      <c r="AH778" s="191"/>
      <c r="AI778" s="191"/>
      <c r="AJ778" s="191"/>
      <c r="AK778" s="191"/>
      <c r="AL778" s="191"/>
      <c r="AM778" s="191"/>
      <c r="AN778" s="191"/>
      <c r="AO778" s="191"/>
      <c r="AP778" s="191"/>
      <c r="AQ778" s="191"/>
      <c r="AR778" s="191"/>
      <c r="AS778" s="191"/>
      <c r="AT778" s="191"/>
      <c r="AU778" s="191"/>
      <c r="AV778" s="191"/>
      <c r="AW778" s="191"/>
      <c r="AX778" s="191"/>
      <c r="AY778" s="191"/>
      <c r="AZ778" s="191"/>
      <c r="BA778" s="191"/>
      <c r="BB778" s="191"/>
      <c r="BC778" s="191"/>
      <c r="BD778" s="191"/>
      <c r="BE778" s="191"/>
      <c r="BF778" s="191"/>
      <c r="BG778" s="191"/>
      <c r="BH778" s="191"/>
      <c r="BI778" s="191"/>
      <c r="BJ778" s="191"/>
      <c r="BK778" s="191"/>
      <c r="BL778" s="191"/>
    </row>
    <row r="779" spans="1:64" x14ac:dyDescent="0.2">
      <c r="A779" s="191"/>
      <c r="B779" s="191"/>
      <c r="C779" s="191"/>
      <c r="D779" s="191"/>
      <c r="E779" s="191"/>
      <c r="F779" s="191"/>
      <c r="G779" s="191"/>
      <c r="H779" s="191"/>
      <c r="I779" s="191"/>
      <c r="J779" s="191"/>
      <c r="K779" s="191"/>
      <c r="L779" s="191"/>
      <c r="M779" s="191"/>
      <c r="N779" s="191"/>
      <c r="O779" s="191"/>
      <c r="P779" s="191"/>
      <c r="Q779" s="191"/>
      <c r="R779" s="191"/>
      <c r="S779" s="191"/>
      <c r="T779" s="191"/>
      <c r="U779" s="191"/>
      <c r="V779" s="191"/>
      <c r="W779" s="191"/>
      <c r="X779" s="191"/>
      <c r="Y779" s="191"/>
      <c r="Z779" s="191"/>
      <c r="AA779" s="191"/>
      <c r="AB779" s="191"/>
      <c r="AC779" s="191"/>
      <c r="AD779" s="191"/>
      <c r="AE779" s="191"/>
      <c r="AF779" s="191"/>
      <c r="AG779" s="191"/>
      <c r="AH779" s="191"/>
      <c r="AI779" s="191"/>
      <c r="AJ779" s="191"/>
      <c r="AK779" s="191"/>
      <c r="AL779" s="191"/>
      <c r="AM779" s="191"/>
      <c r="AN779" s="191"/>
      <c r="AO779" s="191"/>
      <c r="AP779" s="191"/>
      <c r="AQ779" s="191"/>
      <c r="AR779" s="191"/>
      <c r="AS779" s="191"/>
      <c r="AT779" s="191"/>
      <c r="AU779" s="191"/>
      <c r="AV779" s="191"/>
      <c r="AW779" s="191"/>
      <c r="AX779" s="191"/>
      <c r="AY779" s="191"/>
      <c r="AZ779" s="191"/>
      <c r="BA779" s="191"/>
      <c r="BB779" s="191"/>
      <c r="BC779" s="191"/>
      <c r="BD779" s="191"/>
      <c r="BE779" s="191"/>
      <c r="BF779" s="191"/>
      <c r="BG779" s="191"/>
      <c r="BH779" s="191"/>
      <c r="BI779" s="191"/>
      <c r="BJ779" s="191"/>
      <c r="BK779" s="191"/>
      <c r="BL779" s="191"/>
    </row>
    <row r="780" spans="1:64" x14ac:dyDescent="0.2">
      <c r="A780" s="191"/>
      <c r="B780" s="191"/>
      <c r="C780" s="191"/>
      <c r="D780" s="191"/>
      <c r="E780" s="191"/>
      <c r="F780" s="191"/>
      <c r="G780" s="191"/>
      <c r="H780" s="191"/>
      <c r="I780" s="191"/>
      <c r="J780" s="191"/>
      <c r="K780" s="191"/>
      <c r="L780" s="191"/>
      <c r="M780" s="191"/>
      <c r="N780" s="191"/>
      <c r="O780" s="191"/>
      <c r="P780" s="191"/>
      <c r="Q780" s="191"/>
      <c r="R780" s="191"/>
      <c r="S780" s="191"/>
      <c r="T780" s="191"/>
      <c r="U780" s="191"/>
      <c r="V780" s="191"/>
      <c r="W780" s="191"/>
      <c r="X780" s="191"/>
      <c r="Y780" s="191"/>
      <c r="Z780" s="191"/>
      <c r="AA780" s="191"/>
      <c r="AB780" s="191"/>
      <c r="AC780" s="191"/>
      <c r="AD780" s="191"/>
      <c r="AE780" s="191"/>
      <c r="AF780" s="191"/>
      <c r="AG780" s="191"/>
      <c r="AH780" s="191"/>
      <c r="AI780" s="191"/>
      <c r="AJ780" s="191"/>
      <c r="AK780" s="191"/>
      <c r="AL780" s="191"/>
      <c r="AM780" s="191"/>
      <c r="AN780" s="191"/>
      <c r="AO780" s="191"/>
      <c r="AP780" s="191"/>
      <c r="AQ780" s="191"/>
      <c r="AR780" s="191"/>
      <c r="AS780" s="191"/>
      <c r="AT780" s="191"/>
      <c r="AU780" s="191"/>
      <c r="AV780" s="191"/>
      <c r="AW780" s="191"/>
      <c r="AX780" s="191"/>
      <c r="AY780" s="191"/>
      <c r="AZ780" s="191"/>
      <c r="BA780" s="191"/>
      <c r="BB780" s="191"/>
      <c r="BC780" s="191"/>
      <c r="BD780" s="191"/>
      <c r="BE780" s="191"/>
      <c r="BF780" s="191"/>
      <c r="BG780" s="191"/>
      <c r="BH780" s="191"/>
      <c r="BI780" s="191"/>
      <c r="BJ780" s="191"/>
      <c r="BK780" s="191"/>
      <c r="BL780" s="191"/>
    </row>
    <row r="781" spans="1:64" x14ac:dyDescent="0.2">
      <c r="A781" s="191"/>
      <c r="B781" s="191"/>
      <c r="C781" s="191"/>
      <c r="D781" s="191"/>
      <c r="E781" s="191"/>
      <c r="F781" s="191"/>
      <c r="G781" s="191"/>
      <c r="H781" s="191"/>
      <c r="I781" s="191"/>
      <c r="J781" s="191"/>
      <c r="K781" s="191"/>
      <c r="L781" s="191"/>
      <c r="M781" s="191"/>
      <c r="N781" s="191"/>
      <c r="O781" s="191"/>
      <c r="P781" s="191"/>
      <c r="Q781" s="191"/>
      <c r="R781" s="191"/>
      <c r="S781" s="191"/>
      <c r="T781" s="191"/>
      <c r="U781" s="191"/>
      <c r="V781" s="191"/>
      <c r="W781" s="191"/>
      <c r="X781" s="191"/>
      <c r="Y781" s="191"/>
      <c r="Z781" s="191"/>
      <c r="AA781" s="191"/>
      <c r="AB781" s="191"/>
      <c r="AC781" s="191"/>
      <c r="AD781" s="191"/>
      <c r="AE781" s="191"/>
      <c r="AF781" s="191"/>
      <c r="AG781" s="191"/>
      <c r="AH781" s="191"/>
      <c r="AI781" s="191"/>
      <c r="AJ781" s="191"/>
      <c r="AK781" s="191"/>
      <c r="AL781" s="191"/>
      <c r="AM781" s="191"/>
      <c r="AN781" s="191"/>
      <c r="AO781" s="191"/>
      <c r="AP781" s="191"/>
      <c r="AQ781" s="191"/>
      <c r="AR781" s="191"/>
      <c r="AS781" s="191"/>
      <c r="AT781" s="191"/>
      <c r="AU781" s="191"/>
      <c r="AV781" s="191"/>
      <c r="AW781" s="191"/>
      <c r="AX781" s="191"/>
      <c r="AY781" s="191"/>
      <c r="AZ781" s="191"/>
      <c r="BA781" s="191"/>
      <c r="BB781" s="191"/>
      <c r="BC781" s="191"/>
      <c r="BD781" s="191"/>
      <c r="BE781" s="191"/>
      <c r="BF781" s="191"/>
      <c r="BG781" s="191"/>
      <c r="BH781" s="191"/>
      <c r="BI781" s="191"/>
      <c r="BJ781" s="191"/>
      <c r="BK781" s="191"/>
      <c r="BL781" s="191"/>
    </row>
    <row r="782" spans="1:64" x14ac:dyDescent="0.2">
      <c r="A782" s="191"/>
      <c r="B782" s="191"/>
      <c r="C782" s="191"/>
      <c r="D782" s="191"/>
      <c r="E782" s="191"/>
      <c r="F782" s="191"/>
      <c r="G782" s="191"/>
      <c r="H782" s="191"/>
      <c r="I782" s="191"/>
      <c r="J782" s="191"/>
      <c r="K782" s="191"/>
      <c r="L782" s="191"/>
      <c r="M782" s="191"/>
      <c r="N782" s="191"/>
      <c r="O782" s="191"/>
      <c r="P782" s="191"/>
      <c r="Q782" s="191"/>
      <c r="R782" s="191"/>
      <c r="S782" s="191"/>
      <c r="T782" s="191"/>
      <c r="U782" s="191"/>
      <c r="V782" s="191"/>
      <c r="W782" s="191"/>
      <c r="X782" s="191"/>
      <c r="Y782" s="191"/>
      <c r="Z782" s="191"/>
      <c r="AA782" s="191"/>
      <c r="AB782" s="191"/>
      <c r="AC782" s="191"/>
      <c r="AD782" s="191"/>
      <c r="AE782" s="191"/>
      <c r="AF782" s="191"/>
      <c r="AG782" s="191"/>
      <c r="AH782" s="191"/>
      <c r="AI782" s="191"/>
      <c r="AJ782" s="191"/>
      <c r="AK782" s="191"/>
      <c r="AL782" s="191"/>
      <c r="AM782" s="191"/>
      <c r="AN782" s="191"/>
      <c r="AO782" s="191"/>
      <c r="AP782" s="191"/>
      <c r="AQ782" s="191"/>
      <c r="AR782" s="191"/>
      <c r="AS782" s="191"/>
      <c r="AT782" s="191"/>
      <c r="AU782" s="191"/>
      <c r="AV782" s="191"/>
      <c r="AW782" s="191"/>
      <c r="AX782" s="191"/>
      <c r="AY782" s="191"/>
      <c r="AZ782" s="191"/>
      <c r="BA782" s="191"/>
      <c r="BB782" s="191"/>
      <c r="BC782" s="191"/>
      <c r="BD782" s="191"/>
      <c r="BE782" s="191"/>
      <c r="BF782" s="191"/>
      <c r="BG782" s="191"/>
      <c r="BH782" s="191"/>
      <c r="BI782" s="191"/>
      <c r="BJ782" s="191"/>
      <c r="BK782" s="191"/>
      <c r="BL782" s="191"/>
    </row>
    <row r="783" spans="1:64" x14ac:dyDescent="0.2">
      <c r="A783" s="191"/>
      <c r="B783" s="191"/>
      <c r="C783" s="191"/>
      <c r="D783" s="191"/>
      <c r="E783" s="191"/>
      <c r="F783" s="191"/>
      <c r="G783" s="191"/>
      <c r="H783" s="191"/>
      <c r="I783" s="191"/>
      <c r="J783" s="191"/>
      <c r="K783" s="191"/>
      <c r="L783" s="191"/>
      <c r="M783" s="191"/>
      <c r="N783" s="191"/>
      <c r="O783" s="191"/>
      <c r="P783" s="191"/>
      <c r="Q783" s="191"/>
      <c r="R783" s="191"/>
      <c r="S783" s="191"/>
      <c r="T783" s="191"/>
      <c r="U783" s="191"/>
      <c r="V783" s="191"/>
      <c r="W783" s="191"/>
      <c r="X783" s="191"/>
      <c r="Y783" s="191"/>
      <c r="Z783" s="191"/>
      <c r="AA783" s="191"/>
      <c r="AB783" s="191"/>
      <c r="AC783" s="191"/>
      <c r="AD783" s="191"/>
      <c r="AE783" s="191"/>
      <c r="AF783" s="191"/>
      <c r="AG783" s="191"/>
      <c r="AH783" s="191"/>
      <c r="AI783" s="191"/>
      <c r="AJ783" s="191"/>
      <c r="AK783" s="191"/>
      <c r="AL783" s="191"/>
      <c r="AM783" s="191"/>
      <c r="AN783" s="191"/>
      <c r="AO783" s="191"/>
      <c r="AP783" s="191"/>
      <c r="AQ783" s="191"/>
      <c r="AR783" s="191"/>
      <c r="AS783" s="191"/>
      <c r="AT783" s="191"/>
      <c r="AU783" s="191"/>
      <c r="AV783" s="191"/>
      <c r="AW783" s="191"/>
      <c r="AX783" s="191"/>
      <c r="AY783" s="191"/>
      <c r="AZ783" s="191"/>
      <c r="BA783" s="191"/>
      <c r="BB783" s="191"/>
      <c r="BC783" s="191"/>
      <c r="BD783" s="191"/>
      <c r="BE783" s="191"/>
      <c r="BF783" s="191"/>
      <c r="BG783" s="191"/>
      <c r="BH783" s="191"/>
      <c r="BI783" s="191"/>
      <c r="BJ783" s="191"/>
      <c r="BK783" s="191"/>
      <c r="BL783" s="191"/>
    </row>
    <row r="784" spans="1:64" x14ac:dyDescent="0.2">
      <c r="A784" s="191"/>
      <c r="B784" s="191"/>
      <c r="C784" s="191"/>
      <c r="D784" s="191"/>
      <c r="E784" s="191"/>
      <c r="F784" s="191"/>
      <c r="G784" s="191"/>
      <c r="H784" s="191"/>
      <c r="I784" s="191"/>
      <c r="J784" s="191"/>
      <c r="K784" s="191"/>
      <c r="L784" s="191"/>
      <c r="M784" s="191"/>
      <c r="N784" s="191"/>
      <c r="O784" s="191"/>
      <c r="P784" s="191"/>
      <c r="Q784" s="191"/>
      <c r="R784" s="191"/>
      <c r="S784" s="191"/>
      <c r="T784" s="191"/>
      <c r="U784" s="191"/>
      <c r="V784" s="191"/>
      <c r="W784" s="191"/>
      <c r="X784" s="191"/>
      <c r="Y784" s="191"/>
      <c r="Z784" s="191"/>
      <c r="AA784" s="191"/>
      <c r="AB784" s="191"/>
      <c r="AC784" s="191"/>
      <c r="AD784" s="191"/>
      <c r="AE784" s="191"/>
      <c r="AF784" s="191"/>
      <c r="AG784" s="191"/>
      <c r="AH784" s="191"/>
      <c r="AI784" s="191"/>
      <c r="AJ784" s="191"/>
      <c r="AK784" s="191"/>
      <c r="AL784" s="191"/>
      <c r="AM784" s="191"/>
      <c r="AN784" s="191"/>
      <c r="AO784" s="191"/>
      <c r="AP784" s="191"/>
      <c r="AQ784" s="191"/>
      <c r="AR784" s="191"/>
      <c r="AS784" s="191"/>
      <c r="AT784" s="191"/>
      <c r="AU784" s="191"/>
      <c r="AV784" s="191"/>
      <c r="AW784" s="191"/>
      <c r="AX784" s="191"/>
      <c r="AY784" s="191"/>
      <c r="AZ784" s="191"/>
      <c r="BA784" s="191"/>
      <c r="BB784" s="191"/>
      <c r="BC784" s="191"/>
      <c r="BD784" s="191"/>
      <c r="BE784" s="191"/>
      <c r="BF784" s="191"/>
      <c r="BG784" s="191"/>
      <c r="BH784" s="191"/>
      <c r="BI784" s="191"/>
      <c r="BJ784" s="191"/>
      <c r="BK784" s="191"/>
      <c r="BL784" s="191"/>
    </row>
    <row r="785" spans="1:64" x14ac:dyDescent="0.2">
      <c r="A785" s="191"/>
      <c r="B785" s="191"/>
      <c r="C785" s="191"/>
      <c r="D785" s="191"/>
      <c r="E785" s="191"/>
      <c r="F785" s="191"/>
      <c r="G785" s="191"/>
      <c r="H785" s="191"/>
      <c r="I785" s="191"/>
      <c r="J785" s="191"/>
      <c r="K785" s="191"/>
      <c r="L785" s="191"/>
      <c r="M785" s="191"/>
      <c r="N785" s="191"/>
      <c r="O785" s="191"/>
      <c r="P785" s="191"/>
      <c r="Q785" s="191"/>
      <c r="R785" s="191"/>
      <c r="S785" s="191"/>
      <c r="T785" s="191"/>
      <c r="U785" s="191"/>
      <c r="V785" s="191"/>
      <c r="W785" s="191"/>
      <c r="X785" s="191"/>
      <c r="Y785" s="191"/>
      <c r="Z785" s="191"/>
      <c r="AA785" s="191"/>
      <c r="AB785" s="191"/>
      <c r="AC785" s="191"/>
      <c r="AD785" s="191"/>
      <c r="AE785" s="191"/>
      <c r="AF785" s="191"/>
      <c r="AG785" s="191"/>
      <c r="AH785" s="191"/>
      <c r="AI785" s="191"/>
      <c r="AJ785" s="191"/>
      <c r="AK785" s="191"/>
      <c r="AL785" s="191"/>
      <c r="AM785" s="191"/>
      <c r="AN785" s="191"/>
      <c r="AO785" s="191"/>
      <c r="AP785" s="191"/>
      <c r="AQ785" s="191"/>
      <c r="AR785" s="191"/>
      <c r="AS785" s="191"/>
      <c r="AT785" s="191"/>
      <c r="AU785" s="191"/>
      <c r="AV785" s="191"/>
      <c r="AW785" s="191"/>
      <c r="AX785" s="191"/>
      <c r="AY785" s="191"/>
      <c r="AZ785" s="191"/>
      <c r="BA785" s="191"/>
      <c r="BB785" s="191"/>
      <c r="BC785" s="191"/>
      <c r="BD785" s="191"/>
      <c r="BE785" s="191"/>
      <c r="BF785" s="191"/>
      <c r="BG785" s="191"/>
      <c r="BH785" s="191"/>
      <c r="BI785" s="191"/>
      <c r="BJ785" s="191"/>
      <c r="BK785" s="191"/>
      <c r="BL785" s="191"/>
    </row>
    <row r="786" spans="1:64" x14ac:dyDescent="0.2">
      <c r="A786" s="191"/>
      <c r="B786" s="191"/>
      <c r="C786" s="191"/>
      <c r="D786" s="191"/>
      <c r="E786" s="191"/>
      <c r="F786" s="191"/>
      <c r="G786" s="191"/>
      <c r="H786" s="191"/>
      <c r="I786" s="191"/>
      <c r="J786" s="191"/>
      <c r="K786" s="191"/>
      <c r="L786" s="191"/>
      <c r="M786" s="191"/>
      <c r="N786" s="191"/>
      <c r="O786" s="191"/>
      <c r="P786" s="191"/>
      <c r="Q786" s="191"/>
      <c r="R786" s="191"/>
      <c r="S786" s="191"/>
      <c r="T786" s="191"/>
      <c r="U786" s="191"/>
      <c r="V786" s="191"/>
      <c r="W786" s="191"/>
      <c r="X786" s="191"/>
      <c r="Y786" s="191"/>
      <c r="Z786" s="191"/>
      <c r="AA786" s="191"/>
      <c r="AB786" s="191"/>
      <c r="AC786" s="191"/>
      <c r="AD786" s="191"/>
      <c r="AE786" s="191"/>
      <c r="AF786" s="191"/>
      <c r="AG786" s="191"/>
      <c r="AH786" s="191"/>
      <c r="AI786" s="191"/>
      <c r="AJ786" s="191"/>
      <c r="AK786" s="191"/>
      <c r="AL786" s="191"/>
      <c r="AM786" s="191"/>
      <c r="AN786" s="191"/>
      <c r="AO786" s="191"/>
      <c r="AP786" s="191"/>
      <c r="AQ786" s="191"/>
      <c r="AR786" s="191"/>
      <c r="AS786" s="191"/>
      <c r="AT786" s="191"/>
      <c r="AU786" s="191"/>
      <c r="AV786" s="191"/>
      <c r="AW786" s="191"/>
      <c r="AX786" s="191"/>
      <c r="AY786" s="191"/>
      <c r="AZ786" s="191"/>
      <c r="BA786" s="191"/>
      <c r="BB786" s="191"/>
      <c r="BC786" s="191"/>
      <c r="BD786" s="191"/>
      <c r="BE786" s="191"/>
      <c r="BF786" s="191"/>
      <c r="BG786" s="191"/>
      <c r="BH786" s="191"/>
      <c r="BI786" s="191"/>
      <c r="BJ786" s="191"/>
      <c r="BK786" s="191"/>
      <c r="BL786" s="191"/>
    </row>
    <row r="787" spans="1:64" x14ac:dyDescent="0.2">
      <c r="A787" s="191"/>
      <c r="B787" s="191"/>
      <c r="C787" s="191"/>
      <c r="D787" s="191"/>
      <c r="E787" s="191"/>
      <c r="F787" s="191"/>
      <c r="G787" s="191"/>
      <c r="H787" s="191"/>
      <c r="I787" s="191"/>
      <c r="J787" s="191"/>
      <c r="K787" s="191"/>
      <c r="L787" s="191"/>
      <c r="M787" s="191"/>
      <c r="N787" s="191"/>
      <c r="O787" s="191"/>
      <c r="P787" s="191"/>
      <c r="Q787" s="191"/>
      <c r="R787" s="191"/>
      <c r="S787" s="191"/>
      <c r="T787" s="191"/>
      <c r="U787" s="191"/>
      <c r="V787" s="191"/>
      <c r="W787" s="191"/>
      <c r="X787" s="191"/>
      <c r="Y787" s="191"/>
      <c r="Z787" s="191"/>
      <c r="AA787" s="191"/>
      <c r="AB787" s="191"/>
      <c r="AC787" s="191"/>
      <c r="AD787" s="191"/>
      <c r="AE787" s="191"/>
      <c r="AF787" s="191"/>
      <c r="AG787" s="191"/>
      <c r="AH787" s="191"/>
      <c r="AI787" s="191"/>
      <c r="AJ787" s="191"/>
      <c r="AK787" s="191"/>
      <c r="AL787" s="191"/>
      <c r="AM787" s="191"/>
      <c r="AN787" s="191"/>
      <c r="AO787" s="191"/>
      <c r="AP787" s="191"/>
      <c r="AQ787" s="191"/>
      <c r="AR787" s="191"/>
      <c r="AS787" s="191"/>
      <c r="AT787" s="191"/>
      <c r="AU787" s="191"/>
      <c r="AV787" s="191"/>
      <c r="AW787" s="191"/>
      <c r="AX787" s="191"/>
      <c r="AY787" s="191"/>
      <c r="AZ787" s="191"/>
      <c r="BA787" s="191"/>
      <c r="BB787" s="191"/>
      <c r="BC787" s="191"/>
      <c r="BD787" s="191"/>
      <c r="BE787" s="191"/>
      <c r="BF787" s="191"/>
      <c r="BG787" s="191"/>
      <c r="BH787" s="191"/>
      <c r="BI787" s="191"/>
      <c r="BJ787" s="191"/>
      <c r="BK787" s="191"/>
      <c r="BL787" s="191"/>
    </row>
    <row r="788" spans="1:64" x14ac:dyDescent="0.2">
      <c r="A788" s="191"/>
      <c r="B788" s="191"/>
      <c r="C788" s="191"/>
      <c r="D788" s="191"/>
      <c r="E788" s="191"/>
      <c r="F788" s="191"/>
      <c r="G788" s="191"/>
      <c r="H788" s="191"/>
      <c r="I788" s="191"/>
      <c r="J788" s="191"/>
      <c r="K788" s="191"/>
      <c r="L788" s="191"/>
      <c r="M788" s="191"/>
      <c r="N788" s="191"/>
      <c r="O788" s="191"/>
      <c r="P788" s="191"/>
      <c r="Q788" s="191"/>
      <c r="R788" s="191"/>
      <c r="S788" s="191"/>
      <c r="T788" s="191"/>
      <c r="U788" s="191"/>
      <c r="V788" s="191"/>
      <c r="W788" s="191"/>
      <c r="X788" s="191"/>
      <c r="Y788" s="191"/>
      <c r="Z788" s="191"/>
      <c r="AA788" s="191"/>
      <c r="AB788" s="191"/>
      <c r="AC788" s="191"/>
      <c r="AD788" s="191"/>
      <c r="AE788" s="191"/>
      <c r="AF788" s="191"/>
      <c r="AG788" s="191"/>
      <c r="AH788" s="191"/>
      <c r="AI788" s="191"/>
      <c r="AJ788" s="191"/>
      <c r="AK788" s="191"/>
      <c r="AL788" s="191"/>
      <c r="AM788" s="191"/>
      <c r="AN788" s="191"/>
      <c r="AO788" s="191"/>
      <c r="AP788" s="191"/>
      <c r="AQ788" s="191"/>
      <c r="AR788" s="191"/>
      <c r="AS788" s="191"/>
      <c r="AT788" s="191"/>
      <c r="AU788" s="191"/>
      <c r="AV788" s="191"/>
      <c r="AW788" s="191"/>
      <c r="AX788" s="191"/>
      <c r="AY788" s="191"/>
      <c r="AZ788" s="191"/>
      <c r="BA788" s="191"/>
      <c r="BB788" s="191"/>
      <c r="BC788" s="191"/>
      <c r="BD788" s="191"/>
      <c r="BE788" s="191"/>
      <c r="BF788" s="191"/>
      <c r="BG788" s="191"/>
      <c r="BH788" s="191"/>
      <c r="BI788" s="191"/>
      <c r="BJ788" s="191"/>
      <c r="BK788" s="191"/>
      <c r="BL788" s="191"/>
    </row>
    <row r="789" spans="1:64" x14ac:dyDescent="0.2">
      <c r="A789" s="191"/>
      <c r="B789" s="191"/>
      <c r="C789" s="191"/>
      <c r="D789" s="191"/>
      <c r="E789" s="191"/>
      <c r="F789" s="191"/>
      <c r="G789" s="191"/>
      <c r="H789" s="191"/>
      <c r="I789" s="191"/>
      <c r="J789" s="191"/>
      <c r="K789" s="191"/>
      <c r="L789" s="191"/>
      <c r="M789" s="191"/>
      <c r="N789" s="191"/>
      <c r="O789" s="191"/>
      <c r="P789" s="191"/>
      <c r="Q789" s="191"/>
      <c r="R789" s="191"/>
      <c r="S789" s="191"/>
      <c r="T789" s="191"/>
      <c r="U789" s="191"/>
      <c r="V789" s="191"/>
      <c r="W789" s="191"/>
      <c r="X789" s="191"/>
      <c r="Y789" s="191"/>
      <c r="Z789" s="191"/>
      <c r="AA789" s="191"/>
      <c r="AB789" s="191"/>
      <c r="AC789" s="191"/>
      <c r="AD789" s="191"/>
      <c r="AE789" s="191"/>
      <c r="AF789" s="191"/>
      <c r="AG789" s="191"/>
      <c r="AH789" s="191"/>
      <c r="AI789" s="191"/>
      <c r="AJ789" s="191"/>
      <c r="AK789" s="191"/>
      <c r="AL789" s="191"/>
      <c r="AM789" s="191"/>
      <c r="AN789" s="191"/>
      <c r="AO789" s="191"/>
      <c r="AP789" s="191"/>
      <c r="AQ789" s="191"/>
      <c r="AR789" s="191"/>
      <c r="AS789" s="191"/>
      <c r="AT789" s="191"/>
      <c r="AU789" s="191"/>
      <c r="AV789" s="191"/>
      <c r="AW789" s="191"/>
      <c r="AX789" s="191"/>
      <c r="AY789" s="191"/>
      <c r="AZ789" s="191"/>
      <c r="BA789" s="191"/>
      <c r="BB789" s="191"/>
      <c r="BC789" s="191"/>
      <c r="BD789" s="191"/>
      <c r="BE789" s="191"/>
      <c r="BF789" s="191"/>
      <c r="BG789" s="191"/>
      <c r="BH789" s="191"/>
      <c r="BI789" s="191"/>
      <c r="BJ789" s="191"/>
      <c r="BK789" s="191"/>
      <c r="BL789" s="191"/>
    </row>
    <row r="790" spans="1:64" x14ac:dyDescent="0.2">
      <c r="A790" s="191"/>
      <c r="B790" s="191"/>
      <c r="C790" s="191"/>
      <c r="D790" s="191"/>
      <c r="E790" s="191"/>
      <c r="F790" s="191"/>
      <c r="G790" s="191"/>
      <c r="H790" s="191"/>
      <c r="I790" s="191"/>
      <c r="J790" s="191"/>
      <c r="K790" s="191"/>
      <c r="L790" s="191"/>
      <c r="M790" s="191"/>
      <c r="N790" s="191"/>
      <c r="O790" s="191"/>
      <c r="P790" s="191"/>
      <c r="Q790" s="191"/>
      <c r="R790" s="191"/>
      <c r="S790" s="191"/>
      <c r="T790" s="191"/>
      <c r="U790" s="191"/>
      <c r="V790" s="191"/>
      <c r="W790" s="191"/>
      <c r="X790" s="191"/>
      <c r="Y790" s="191"/>
      <c r="Z790" s="191"/>
      <c r="AA790" s="191"/>
      <c r="AB790" s="191"/>
      <c r="AC790" s="191"/>
      <c r="AD790" s="191"/>
      <c r="AE790" s="191"/>
      <c r="AF790" s="191"/>
      <c r="AG790" s="191"/>
      <c r="AH790" s="191"/>
      <c r="AI790" s="191"/>
      <c r="AJ790" s="191"/>
      <c r="AK790" s="191"/>
      <c r="AL790" s="191"/>
      <c r="AM790" s="191"/>
      <c r="AN790" s="191"/>
      <c r="AO790" s="191"/>
      <c r="AP790" s="191"/>
      <c r="AQ790" s="191"/>
      <c r="AR790" s="191"/>
      <c r="AS790" s="191"/>
      <c r="AT790" s="191"/>
      <c r="AU790" s="191"/>
      <c r="AV790" s="191"/>
      <c r="AW790" s="191"/>
      <c r="AX790" s="191"/>
      <c r="AY790" s="191"/>
      <c r="AZ790" s="191"/>
      <c r="BA790" s="191"/>
      <c r="BB790" s="191"/>
      <c r="BC790" s="191"/>
      <c r="BD790" s="191"/>
      <c r="BE790" s="191"/>
      <c r="BF790" s="191"/>
      <c r="BG790" s="191"/>
      <c r="BH790" s="191"/>
      <c r="BI790" s="191"/>
      <c r="BJ790" s="191"/>
      <c r="BK790" s="191"/>
      <c r="BL790" s="191"/>
    </row>
    <row r="791" spans="1:64" x14ac:dyDescent="0.2">
      <c r="A791" s="191"/>
      <c r="B791" s="191"/>
      <c r="C791" s="191"/>
      <c r="D791" s="191"/>
      <c r="E791" s="191"/>
      <c r="F791" s="191"/>
      <c r="G791" s="191"/>
      <c r="H791" s="191"/>
      <c r="I791" s="191"/>
      <c r="J791" s="191"/>
      <c r="K791" s="191"/>
      <c r="L791" s="191"/>
      <c r="M791" s="191"/>
      <c r="N791" s="191"/>
      <c r="O791" s="191"/>
      <c r="P791" s="191"/>
      <c r="Q791" s="191"/>
      <c r="R791" s="191"/>
      <c r="S791" s="191"/>
      <c r="T791" s="191"/>
      <c r="U791" s="191"/>
      <c r="V791" s="191"/>
      <c r="W791" s="191"/>
      <c r="X791" s="191"/>
      <c r="Y791" s="191"/>
      <c r="Z791" s="191"/>
      <c r="AA791" s="191"/>
      <c r="AB791" s="191"/>
      <c r="AC791" s="191"/>
      <c r="AD791" s="191"/>
      <c r="AE791" s="191"/>
      <c r="AF791" s="191"/>
      <c r="AG791" s="191"/>
      <c r="AH791" s="191"/>
      <c r="AI791" s="191"/>
      <c r="AJ791" s="191"/>
      <c r="AK791" s="191"/>
      <c r="AL791" s="191"/>
      <c r="AM791" s="191"/>
      <c r="AN791" s="191"/>
      <c r="AO791" s="191"/>
      <c r="AP791" s="191"/>
      <c r="AQ791" s="191"/>
      <c r="AR791" s="191"/>
      <c r="AS791" s="191"/>
      <c r="AT791" s="191"/>
      <c r="AU791" s="191"/>
      <c r="AV791" s="191"/>
      <c r="AW791" s="191"/>
      <c r="AX791" s="191"/>
      <c r="AY791" s="191"/>
      <c r="AZ791" s="191"/>
      <c r="BA791" s="191"/>
      <c r="BB791" s="191"/>
      <c r="BC791" s="191"/>
      <c r="BD791" s="191"/>
      <c r="BE791" s="191"/>
      <c r="BF791" s="191"/>
      <c r="BG791" s="191"/>
      <c r="BH791" s="191"/>
      <c r="BI791" s="191"/>
      <c r="BJ791" s="191"/>
      <c r="BK791" s="191"/>
      <c r="BL791" s="191"/>
    </row>
    <row r="792" spans="1:64" x14ac:dyDescent="0.2">
      <c r="A792" s="191"/>
      <c r="B792" s="191"/>
      <c r="C792" s="191"/>
      <c r="D792" s="191"/>
      <c r="E792" s="191"/>
      <c r="F792" s="191"/>
      <c r="G792" s="191"/>
      <c r="H792" s="191"/>
      <c r="I792" s="191"/>
      <c r="J792" s="191"/>
      <c r="K792" s="191"/>
      <c r="L792" s="191"/>
      <c r="M792" s="191"/>
      <c r="N792" s="191"/>
      <c r="O792" s="191"/>
      <c r="P792" s="191"/>
      <c r="Q792" s="191"/>
      <c r="R792" s="191"/>
      <c r="S792" s="191"/>
      <c r="T792" s="191"/>
      <c r="U792" s="191"/>
      <c r="V792" s="191"/>
      <c r="W792" s="191"/>
      <c r="X792" s="191"/>
      <c r="Y792" s="191"/>
      <c r="Z792" s="191"/>
      <c r="AA792" s="191"/>
      <c r="AB792" s="191"/>
      <c r="AC792" s="191"/>
      <c r="AD792" s="191"/>
      <c r="AE792" s="191"/>
      <c r="AF792" s="191"/>
      <c r="AG792" s="191"/>
      <c r="AH792" s="191"/>
      <c r="AI792" s="191"/>
      <c r="AJ792" s="191"/>
      <c r="AK792" s="191"/>
      <c r="AL792" s="191"/>
      <c r="AM792" s="191"/>
      <c r="AN792" s="191"/>
      <c r="AO792" s="191"/>
      <c r="AP792" s="191"/>
      <c r="AQ792" s="191"/>
      <c r="AR792" s="191"/>
      <c r="AS792" s="191"/>
      <c r="AT792" s="191"/>
      <c r="AU792" s="191"/>
      <c r="AV792" s="191"/>
      <c r="AW792" s="191"/>
      <c r="AX792" s="191"/>
      <c r="AY792" s="191"/>
      <c r="AZ792" s="191"/>
      <c r="BA792" s="191"/>
      <c r="BB792" s="191"/>
      <c r="BC792" s="191"/>
      <c r="BD792" s="191"/>
      <c r="BE792" s="191"/>
      <c r="BF792" s="191"/>
      <c r="BG792" s="191"/>
      <c r="BH792" s="191"/>
      <c r="BI792" s="191"/>
      <c r="BJ792" s="191"/>
      <c r="BK792" s="191"/>
      <c r="BL792" s="191"/>
    </row>
    <row r="793" spans="1:64" x14ac:dyDescent="0.2">
      <c r="A793" s="191"/>
      <c r="B793" s="191"/>
      <c r="C793" s="191"/>
      <c r="D793" s="191"/>
      <c r="E793" s="191"/>
      <c r="F793" s="191"/>
      <c r="G793" s="191"/>
      <c r="H793" s="191"/>
      <c r="I793" s="191"/>
      <c r="J793" s="191"/>
      <c r="K793" s="191"/>
      <c r="L793" s="191"/>
      <c r="M793" s="191"/>
      <c r="N793" s="191"/>
      <c r="O793" s="191"/>
      <c r="P793" s="191"/>
      <c r="Q793" s="191"/>
      <c r="R793" s="191"/>
      <c r="S793" s="191"/>
      <c r="T793" s="191"/>
      <c r="U793" s="191"/>
      <c r="V793" s="191"/>
      <c r="W793" s="191"/>
      <c r="X793" s="191"/>
      <c r="Y793" s="191"/>
      <c r="Z793" s="191"/>
      <c r="AA793" s="191"/>
      <c r="AB793" s="191"/>
      <c r="AC793" s="191"/>
      <c r="AD793" s="191"/>
      <c r="AE793" s="191"/>
      <c r="AF793" s="191"/>
      <c r="AG793" s="191"/>
      <c r="AH793" s="191"/>
      <c r="AI793" s="191"/>
      <c r="AJ793" s="191"/>
      <c r="AK793" s="191"/>
      <c r="AL793" s="191"/>
      <c r="AM793" s="191"/>
      <c r="AN793" s="191"/>
      <c r="AO793" s="191"/>
      <c r="AP793" s="191"/>
      <c r="AQ793" s="191"/>
      <c r="AR793" s="191"/>
      <c r="AS793" s="191"/>
      <c r="AT793" s="191"/>
      <c r="AU793" s="191"/>
      <c r="AV793" s="191"/>
      <c r="AW793" s="191"/>
      <c r="AX793" s="191"/>
      <c r="AY793" s="191"/>
      <c r="AZ793" s="191"/>
      <c r="BA793" s="191"/>
      <c r="BB793" s="191"/>
      <c r="BC793" s="191"/>
      <c r="BD793" s="191"/>
      <c r="BE793" s="191"/>
      <c r="BF793" s="191"/>
      <c r="BG793" s="191"/>
      <c r="BH793" s="191"/>
      <c r="BI793" s="191"/>
      <c r="BJ793" s="191"/>
      <c r="BK793" s="191"/>
      <c r="BL793" s="191"/>
    </row>
    <row r="794" spans="1:64" x14ac:dyDescent="0.2">
      <c r="A794" s="191"/>
      <c r="B794" s="191"/>
      <c r="C794" s="191"/>
      <c r="D794" s="191"/>
      <c r="E794" s="191"/>
      <c r="F794" s="191"/>
      <c r="G794" s="191"/>
      <c r="H794" s="191"/>
      <c r="I794" s="191"/>
      <c r="J794" s="191"/>
      <c r="K794" s="191"/>
      <c r="L794" s="191"/>
      <c r="M794" s="191"/>
      <c r="N794" s="191"/>
      <c r="O794" s="191"/>
      <c r="P794" s="191"/>
      <c r="Q794" s="191"/>
      <c r="R794" s="191"/>
      <c r="S794" s="191"/>
      <c r="T794" s="191"/>
      <c r="U794" s="191"/>
      <c r="V794" s="191"/>
      <c r="W794" s="191"/>
      <c r="X794" s="191"/>
      <c r="Y794" s="191"/>
      <c r="Z794" s="191"/>
      <c r="AA794" s="191"/>
      <c r="AB794" s="191"/>
      <c r="AC794" s="191"/>
      <c r="AD794" s="191"/>
      <c r="AE794" s="191"/>
      <c r="AF794" s="191"/>
      <c r="AG794" s="191"/>
      <c r="AH794" s="191"/>
      <c r="AI794" s="191"/>
      <c r="AJ794" s="191"/>
      <c r="AK794" s="191"/>
      <c r="AL794" s="191"/>
      <c r="AM794" s="191"/>
      <c r="AN794" s="191"/>
      <c r="AO794" s="191"/>
      <c r="AP794" s="191"/>
      <c r="AQ794" s="191"/>
      <c r="AR794" s="191"/>
      <c r="AS794" s="191"/>
      <c r="AT794" s="191"/>
      <c r="AU794" s="191"/>
      <c r="AV794" s="191"/>
      <c r="AW794" s="191"/>
      <c r="AX794" s="191"/>
      <c r="AY794" s="191"/>
      <c r="AZ794" s="191"/>
      <c r="BA794" s="191"/>
      <c r="BB794" s="191"/>
      <c r="BC794" s="191"/>
      <c r="BD794" s="191"/>
      <c r="BE794" s="191"/>
      <c r="BF794" s="191"/>
      <c r="BG794" s="191"/>
      <c r="BH794" s="191"/>
      <c r="BI794" s="191"/>
      <c r="BJ794" s="191"/>
      <c r="BK794" s="191"/>
      <c r="BL794" s="191"/>
    </row>
    <row r="795" spans="1:64" x14ac:dyDescent="0.2">
      <c r="A795" s="191"/>
      <c r="B795" s="191"/>
      <c r="C795" s="191"/>
      <c r="D795" s="191"/>
      <c r="E795" s="191"/>
      <c r="F795" s="191"/>
      <c r="G795" s="191"/>
      <c r="H795" s="191"/>
      <c r="I795" s="191"/>
      <c r="J795" s="191"/>
      <c r="K795" s="191"/>
      <c r="L795" s="191"/>
      <c r="M795" s="191"/>
      <c r="N795" s="191"/>
      <c r="O795" s="191"/>
      <c r="P795" s="191"/>
      <c r="Q795" s="191"/>
      <c r="R795" s="191"/>
      <c r="S795" s="191"/>
      <c r="T795" s="191"/>
      <c r="U795" s="191"/>
      <c r="V795" s="191"/>
      <c r="W795" s="191"/>
      <c r="X795" s="191"/>
      <c r="Y795" s="191"/>
      <c r="Z795" s="191"/>
      <c r="AA795" s="191"/>
      <c r="AB795" s="191"/>
      <c r="AC795" s="191"/>
      <c r="AD795" s="191"/>
      <c r="AE795" s="191"/>
      <c r="AF795" s="191"/>
      <c r="AG795" s="191"/>
      <c r="AH795" s="191"/>
      <c r="AI795" s="191"/>
      <c r="AJ795" s="191"/>
      <c r="AK795" s="191"/>
      <c r="AL795" s="191"/>
      <c r="AM795" s="191"/>
      <c r="AN795" s="191"/>
      <c r="AO795" s="191"/>
      <c r="AP795" s="191"/>
      <c r="AQ795" s="191"/>
      <c r="AR795" s="191"/>
      <c r="AS795" s="191"/>
      <c r="AT795" s="191"/>
      <c r="AU795" s="191"/>
      <c r="AV795" s="191"/>
      <c r="AW795" s="191"/>
      <c r="AX795" s="191"/>
      <c r="AY795" s="191"/>
      <c r="AZ795" s="191"/>
      <c r="BA795" s="191"/>
      <c r="BB795" s="191"/>
      <c r="BC795" s="191"/>
      <c r="BD795" s="191"/>
      <c r="BE795" s="191"/>
      <c r="BF795" s="191"/>
      <c r="BG795" s="191"/>
      <c r="BH795" s="191"/>
      <c r="BI795" s="191"/>
      <c r="BJ795" s="191"/>
      <c r="BK795" s="191"/>
      <c r="BL795" s="191"/>
    </row>
    <row r="796" spans="1:64" x14ac:dyDescent="0.2">
      <c r="A796" s="191"/>
      <c r="B796" s="191"/>
      <c r="C796" s="191"/>
      <c r="D796" s="191"/>
      <c r="E796" s="191"/>
      <c r="F796" s="191"/>
      <c r="G796" s="191"/>
      <c r="H796" s="191"/>
      <c r="I796" s="191"/>
      <c r="J796" s="191"/>
      <c r="K796" s="191"/>
      <c r="L796" s="191"/>
      <c r="M796" s="191"/>
      <c r="N796" s="191"/>
      <c r="O796" s="191"/>
      <c r="P796" s="191"/>
      <c r="Q796" s="191"/>
      <c r="R796" s="191"/>
      <c r="S796" s="191"/>
      <c r="T796" s="191"/>
      <c r="U796" s="191"/>
      <c r="V796" s="191"/>
      <c r="W796" s="191"/>
      <c r="X796" s="191"/>
      <c r="Y796" s="191"/>
      <c r="Z796" s="191"/>
      <c r="AA796" s="191"/>
      <c r="AB796" s="191"/>
      <c r="AC796" s="191"/>
      <c r="AD796" s="191"/>
      <c r="AE796" s="191"/>
      <c r="AF796" s="191"/>
      <c r="AG796" s="191"/>
      <c r="AH796" s="191"/>
      <c r="AI796" s="191"/>
      <c r="AJ796" s="191"/>
      <c r="AK796" s="191"/>
      <c r="AL796" s="191"/>
      <c r="AM796" s="191"/>
      <c r="AN796" s="191"/>
      <c r="AO796" s="191"/>
      <c r="AP796" s="191"/>
      <c r="AQ796" s="191"/>
      <c r="AR796" s="191"/>
      <c r="AS796" s="191"/>
      <c r="AT796" s="191"/>
      <c r="AU796" s="191"/>
      <c r="AV796" s="191"/>
      <c r="AW796" s="191"/>
      <c r="AX796" s="191"/>
      <c r="AY796" s="191"/>
      <c r="AZ796" s="191"/>
      <c r="BA796" s="191"/>
      <c r="BB796" s="191"/>
      <c r="BC796" s="191"/>
      <c r="BD796" s="191"/>
      <c r="BE796" s="191"/>
      <c r="BF796" s="191"/>
      <c r="BG796" s="191"/>
      <c r="BH796" s="191"/>
      <c r="BI796" s="191"/>
      <c r="BJ796" s="191"/>
      <c r="BK796" s="191"/>
      <c r="BL796" s="191"/>
    </row>
    <row r="797" spans="1:64" x14ac:dyDescent="0.2">
      <c r="A797" s="191"/>
      <c r="B797" s="191"/>
      <c r="C797" s="191"/>
      <c r="D797" s="191"/>
      <c r="E797" s="191"/>
      <c r="F797" s="191"/>
      <c r="G797" s="191"/>
      <c r="H797" s="191"/>
      <c r="I797" s="191"/>
      <c r="J797" s="191"/>
      <c r="K797" s="191"/>
      <c r="L797" s="191"/>
      <c r="M797" s="191"/>
      <c r="N797" s="191"/>
      <c r="O797" s="191"/>
      <c r="P797" s="191"/>
      <c r="Q797" s="191"/>
      <c r="R797" s="191"/>
      <c r="S797" s="191"/>
      <c r="T797" s="191"/>
      <c r="U797" s="191"/>
      <c r="V797" s="191"/>
      <c r="W797" s="191"/>
      <c r="X797" s="191"/>
      <c r="Y797" s="191"/>
      <c r="Z797" s="191"/>
      <c r="AA797" s="191"/>
      <c r="AB797" s="191"/>
      <c r="AC797" s="191"/>
      <c r="AD797" s="191"/>
      <c r="AE797" s="191"/>
      <c r="AF797" s="191"/>
      <c r="AG797" s="191"/>
      <c r="AH797" s="191"/>
      <c r="AI797" s="191"/>
      <c r="AJ797" s="191"/>
      <c r="AK797" s="191"/>
      <c r="AL797" s="191"/>
      <c r="AM797" s="191"/>
      <c r="AN797" s="191"/>
      <c r="AO797" s="191"/>
      <c r="AP797" s="191"/>
      <c r="AQ797" s="191"/>
      <c r="AR797" s="191"/>
      <c r="AS797" s="191"/>
      <c r="AT797" s="191"/>
      <c r="AU797" s="191"/>
      <c r="AV797" s="191"/>
      <c r="AW797" s="191"/>
      <c r="AX797" s="191"/>
      <c r="AY797" s="191"/>
      <c r="AZ797" s="191"/>
      <c r="BA797" s="191"/>
      <c r="BB797" s="191"/>
      <c r="BC797" s="191"/>
      <c r="BD797" s="191"/>
      <c r="BE797" s="191"/>
      <c r="BF797" s="191"/>
      <c r="BG797" s="191"/>
      <c r="BH797" s="191"/>
      <c r="BI797" s="191"/>
      <c r="BJ797" s="191"/>
      <c r="BK797" s="191"/>
      <c r="BL797" s="191"/>
    </row>
    <row r="798" spans="1:64" x14ac:dyDescent="0.2">
      <c r="A798" s="191"/>
      <c r="B798" s="191"/>
      <c r="C798" s="191"/>
      <c r="D798" s="191"/>
      <c r="E798" s="191"/>
      <c r="F798" s="191"/>
      <c r="G798" s="191"/>
      <c r="H798" s="191"/>
      <c r="I798" s="191"/>
      <c r="J798" s="191"/>
      <c r="K798" s="191"/>
      <c r="L798" s="191"/>
      <c r="M798" s="191"/>
      <c r="N798" s="191"/>
      <c r="O798" s="191"/>
      <c r="P798" s="191"/>
      <c r="Q798" s="191"/>
      <c r="R798" s="191"/>
      <c r="S798" s="191"/>
      <c r="T798" s="191"/>
      <c r="U798" s="191"/>
      <c r="V798" s="191"/>
      <c r="W798" s="191"/>
      <c r="X798" s="191"/>
      <c r="Y798" s="191"/>
      <c r="Z798" s="191"/>
      <c r="AA798" s="191"/>
      <c r="AB798" s="191"/>
      <c r="AC798" s="191"/>
      <c r="AD798" s="191"/>
      <c r="AE798" s="191"/>
      <c r="AF798" s="191"/>
      <c r="AG798" s="191"/>
      <c r="AH798" s="191"/>
      <c r="AI798" s="191"/>
      <c r="AJ798" s="191"/>
      <c r="AK798" s="191"/>
      <c r="AL798" s="191"/>
      <c r="AM798" s="191"/>
      <c r="AN798" s="191"/>
      <c r="AO798" s="191"/>
      <c r="AP798" s="191"/>
      <c r="AQ798" s="191"/>
      <c r="AR798" s="191"/>
      <c r="AS798" s="191"/>
      <c r="AT798" s="191"/>
      <c r="AU798" s="191"/>
      <c r="AV798" s="191"/>
      <c r="AW798" s="191"/>
      <c r="AX798" s="191"/>
      <c r="AY798" s="191"/>
      <c r="AZ798" s="191"/>
      <c r="BA798" s="191"/>
      <c r="BB798" s="191"/>
      <c r="BC798" s="191"/>
      <c r="BD798" s="191"/>
      <c r="BE798" s="191"/>
      <c r="BF798" s="191"/>
      <c r="BG798" s="191"/>
      <c r="BH798" s="191"/>
      <c r="BI798" s="191"/>
      <c r="BJ798" s="191"/>
      <c r="BK798" s="191"/>
      <c r="BL798" s="191"/>
    </row>
    <row r="799" spans="1:64" x14ac:dyDescent="0.2">
      <c r="A799" s="191"/>
      <c r="B799" s="191"/>
      <c r="C799" s="191"/>
      <c r="D799" s="191"/>
      <c r="E799" s="191"/>
      <c r="F799" s="191"/>
      <c r="G799" s="191"/>
      <c r="H799" s="191"/>
      <c r="I799" s="191"/>
      <c r="J799" s="191"/>
      <c r="K799" s="191"/>
      <c r="L799" s="191"/>
      <c r="M799" s="191"/>
      <c r="N799" s="191"/>
      <c r="O799" s="191"/>
      <c r="P799" s="191"/>
      <c r="Q799" s="191"/>
      <c r="R799" s="191"/>
      <c r="S799" s="191"/>
      <c r="T799" s="191"/>
      <c r="U799" s="191"/>
      <c r="V799" s="191"/>
      <c r="W799" s="191"/>
      <c r="X799" s="191"/>
      <c r="Y799" s="191"/>
      <c r="Z799" s="191"/>
      <c r="AA799" s="191"/>
      <c r="AB799" s="191"/>
      <c r="AC799" s="191"/>
      <c r="AD799" s="191"/>
      <c r="AE799" s="191"/>
      <c r="AF799" s="191"/>
      <c r="AG799" s="191"/>
      <c r="AH799" s="191"/>
      <c r="AI799" s="191"/>
      <c r="AJ799" s="191"/>
      <c r="AK799" s="191"/>
      <c r="AL799" s="191"/>
      <c r="AM799" s="191"/>
      <c r="AN799" s="191"/>
      <c r="AO799" s="191"/>
      <c r="AP799" s="191"/>
      <c r="AQ799" s="191"/>
      <c r="AR799" s="191"/>
      <c r="AS799" s="191"/>
      <c r="AT799" s="191"/>
      <c r="AU799" s="191"/>
      <c r="AV799" s="191"/>
      <c r="AW799" s="191"/>
      <c r="AX799" s="191"/>
      <c r="AY799" s="191"/>
      <c r="AZ799" s="191"/>
      <c r="BA799" s="191"/>
      <c r="BB799" s="191"/>
      <c r="BC799" s="191"/>
      <c r="BD799" s="191"/>
      <c r="BE799" s="191"/>
      <c r="BF799" s="191"/>
      <c r="BG799" s="191"/>
      <c r="BH799" s="191"/>
      <c r="BI799" s="191"/>
      <c r="BJ799" s="191"/>
      <c r="BK799" s="191"/>
      <c r="BL799" s="191"/>
    </row>
    <row r="800" spans="1:64" x14ac:dyDescent="0.2">
      <c r="A800" s="191"/>
      <c r="B800" s="191"/>
      <c r="C800" s="191"/>
      <c r="D800" s="191"/>
      <c r="E800" s="191"/>
      <c r="F800" s="191"/>
      <c r="G800" s="191"/>
      <c r="H800" s="191"/>
      <c r="I800" s="191"/>
      <c r="J800" s="191"/>
      <c r="K800" s="191"/>
      <c r="L800" s="191"/>
      <c r="M800" s="191"/>
      <c r="N800" s="191"/>
      <c r="O800" s="191"/>
      <c r="P800" s="191"/>
      <c r="Q800" s="191"/>
      <c r="R800" s="191"/>
      <c r="S800" s="191"/>
      <c r="T800" s="191"/>
      <c r="U800" s="191"/>
      <c r="V800" s="191"/>
      <c r="W800" s="191"/>
      <c r="X800" s="191"/>
      <c r="Y800" s="191"/>
      <c r="Z800" s="191"/>
      <c r="AA800" s="191"/>
      <c r="AB800" s="191"/>
      <c r="AC800" s="191"/>
      <c r="AD800" s="191"/>
      <c r="AE800" s="191"/>
      <c r="AF800" s="191"/>
      <c r="AG800" s="191"/>
      <c r="AH800" s="191"/>
      <c r="AI800" s="191"/>
      <c r="AJ800" s="191"/>
      <c r="AK800" s="191"/>
      <c r="AL800" s="191"/>
      <c r="AM800" s="191"/>
      <c r="AN800" s="191"/>
      <c r="AO800" s="191"/>
      <c r="AP800" s="191"/>
      <c r="AQ800" s="191"/>
      <c r="AR800" s="191"/>
      <c r="AS800" s="191"/>
      <c r="AT800" s="191"/>
      <c r="AU800" s="191"/>
      <c r="AV800" s="191"/>
      <c r="AW800" s="191"/>
      <c r="AX800" s="191"/>
      <c r="AY800" s="191"/>
      <c r="AZ800" s="191"/>
      <c r="BA800" s="191"/>
      <c r="BB800" s="191"/>
      <c r="BC800" s="191"/>
      <c r="BD800" s="191"/>
      <c r="BE800" s="191"/>
      <c r="BF800" s="191"/>
      <c r="BG800" s="191"/>
      <c r="BH800" s="191"/>
      <c r="BI800" s="191"/>
      <c r="BJ800" s="191"/>
      <c r="BK800" s="191"/>
      <c r="BL800" s="191"/>
    </row>
    <row r="801" spans="1:64" x14ac:dyDescent="0.2">
      <c r="A801" s="191"/>
      <c r="B801" s="191"/>
      <c r="C801" s="191"/>
      <c r="D801" s="191"/>
      <c r="E801" s="191"/>
      <c r="F801" s="191"/>
      <c r="G801" s="191"/>
      <c r="H801" s="191"/>
      <c r="I801" s="191"/>
      <c r="J801" s="191"/>
      <c r="K801" s="191"/>
      <c r="L801" s="191"/>
      <c r="M801" s="191"/>
      <c r="N801" s="191"/>
      <c r="O801" s="191"/>
      <c r="P801" s="191"/>
      <c r="Q801" s="191"/>
      <c r="R801" s="191"/>
      <c r="S801" s="191"/>
      <c r="T801" s="191"/>
      <c r="U801" s="191"/>
      <c r="V801" s="191"/>
      <c r="W801" s="191"/>
      <c r="X801" s="191"/>
      <c r="Y801" s="191"/>
      <c r="Z801" s="191"/>
      <c r="AA801" s="191"/>
      <c r="AB801" s="191"/>
      <c r="AC801" s="191"/>
      <c r="AD801" s="191"/>
      <c r="AE801" s="191"/>
      <c r="AF801" s="191"/>
      <c r="AG801" s="191"/>
      <c r="AH801" s="191"/>
      <c r="AI801" s="191"/>
      <c r="AJ801" s="191"/>
      <c r="AK801" s="191"/>
      <c r="AL801" s="191"/>
      <c r="AM801" s="191"/>
      <c r="AN801" s="191"/>
      <c r="AO801" s="191"/>
      <c r="AP801" s="191"/>
      <c r="AQ801" s="191"/>
      <c r="AR801" s="191"/>
      <c r="AS801" s="191"/>
      <c r="AT801" s="191"/>
      <c r="AU801" s="191"/>
      <c r="AV801" s="191"/>
      <c r="AW801" s="191"/>
      <c r="AX801" s="191"/>
      <c r="AY801" s="191"/>
      <c r="AZ801" s="191"/>
      <c r="BA801" s="191"/>
      <c r="BB801" s="191"/>
      <c r="BC801" s="191"/>
      <c r="BD801" s="191"/>
      <c r="BE801" s="191"/>
      <c r="BF801" s="191"/>
      <c r="BG801" s="191"/>
      <c r="BH801" s="191"/>
      <c r="BI801" s="191"/>
      <c r="BJ801" s="191"/>
      <c r="BK801" s="191"/>
      <c r="BL801" s="191"/>
    </row>
    <row r="802" spans="1:64" x14ac:dyDescent="0.2">
      <c r="A802" s="191"/>
      <c r="B802" s="191"/>
      <c r="C802" s="191"/>
      <c r="D802" s="191"/>
      <c r="E802" s="191"/>
      <c r="F802" s="191"/>
      <c r="G802" s="191"/>
      <c r="H802" s="191"/>
      <c r="I802" s="191"/>
      <c r="J802" s="191"/>
      <c r="K802" s="191"/>
      <c r="L802" s="191"/>
      <c r="M802" s="191"/>
      <c r="N802" s="191"/>
      <c r="O802" s="191"/>
      <c r="P802" s="191"/>
      <c r="Q802" s="191"/>
      <c r="R802" s="191"/>
      <c r="S802" s="191"/>
      <c r="T802" s="191"/>
      <c r="U802" s="191"/>
      <c r="V802" s="191"/>
      <c r="W802" s="191"/>
      <c r="X802" s="191"/>
      <c r="Y802" s="191"/>
      <c r="Z802" s="191"/>
      <c r="AA802" s="191"/>
      <c r="AB802" s="191"/>
      <c r="AC802" s="191"/>
      <c r="AD802" s="191"/>
      <c r="AE802" s="191"/>
      <c r="AF802" s="191"/>
      <c r="AG802" s="191"/>
      <c r="AH802" s="191"/>
      <c r="AI802" s="191"/>
      <c r="AJ802" s="191"/>
      <c r="AK802" s="191"/>
      <c r="AL802" s="191"/>
      <c r="AM802" s="191"/>
      <c r="AN802" s="191"/>
      <c r="AO802" s="191"/>
      <c r="AP802" s="191"/>
      <c r="AQ802" s="191"/>
      <c r="AR802" s="191"/>
      <c r="AS802" s="191"/>
      <c r="AT802" s="191"/>
      <c r="AU802" s="191"/>
      <c r="AV802" s="191"/>
      <c r="AW802" s="191"/>
      <c r="AX802" s="191"/>
      <c r="AY802" s="191"/>
      <c r="AZ802" s="191"/>
      <c r="BA802" s="191"/>
      <c r="BB802" s="191"/>
      <c r="BC802" s="191"/>
      <c r="BD802" s="191"/>
      <c r="BE802" s="191"/>
      <c r="BF802" s="191"/>
      <c r="BG802" s="191"/>
      <c r="BH802" s="191"/>
      <c r="BI802" s="191"/>
      <c r="BJ802" s="191"/>
      <c r="BK802" s="191"/>
      <c r="BL802" s="191"/>
    </row>
    <row r="803" spans="1:64" x14ac:dyDescent="0.2">
      <c r="A803" s="191"/>
      <c r="B803" s="191"/>
      <c r="C803" s="191"/>
      <c r="D803" s="191"/>
      <c r="E803" s="191"/>
      <c r="F803" s="191"/>
      <c r="G803" s="191"/>
      <c r="H803" s="191"/>
      <c r="I803" s="191"/>
      <c r="J803" s="191"/>
      <c r="K803" s="191"/>
      <c r="L803" s="191"/>
      <c r="M803" s="191"/>
      <c r="N803" s="191"/>
      <c r="O803" s="191"/>
      <c r="P803" s="191"/>
      <c r="Q803" s="191"/>
      <c r="R803" s="191"/>
      <c r="S803" s="191"/>
      <c r="T803" s="191"/>
      <c r="U803" s="191"/>
      <c r="V803" s="191"/>
      <c r="W803" s="191"/>
      <c r="X803" s="191"/>
      <c r="Y803" s="191"/>
      <c r="Z803" s="191"/>
      <c r="AA803" s="191"/>
      <c r="AB803" s="191"/>
      <c r="AC803" s="191"/>
      <c r="AD803" s="191"/>
      <c r="AE803" s="191"/>
      <c r="AF803" s="191"/>
      <c r="AG803" s="191"/>
      <c r="AH803" s="191"/>
      <c r="AI803" s="191"/>
      <c r="AJ803" s="191"/>
      <c r="AK803" s="191"/>
      <c r="AL803" s="191"/>
      <c r="AM803" s="191"/>
      <c r="AN803" s="191"/>
      <c r="AO803" s="191"/>
      <c r="AP803" s="191"/>
      <c r="AQ803" s="191"/>
      <c r="AR803" s="191"/>
      <c r="AS803" s="191"/>
      <c r="AT803" s="191"/>
      <c r="AU803" s="191"/>
      <c r="AV803" s="191"/>
      <c r="AW803" s="191"/>
      <c r="AX803" s="191"/>
      <c r="AY803" s="191"/>
      <c r="AZ803" s="191"/>
      <c r="BA803" s="191"/>
      <c r="BB803" s="191"/>
      <c r="BC803" s="191"/>
      <c r="BD803" s="191"/>
      <c r="BE803" s="191"/>
      <c r="BF803" s="191"/>
      <c r="BG803" s="191"/>
      <c r="BH803" s="191"/>
      <c r="BI803" s="191"/>
      <c r="BJ803" s="191"/>
      <c r="BK803" s="191"/>
      <c r="BL803" s="191"/>
    </row>
    <row r="804" spans="1:64" x14ac:dyDescent="0.2">
      <c r="A804" s="191"/>
      <c r="B804" s="191"/>
      <c r="C804" s="191"/>
      <c r="D804" s="191"/>
      <c r="E804" s="191"/>
      <c r="F804" s="191"/>
      <c r="G804" s="191"/>
      <c r="H804" s="191"/>
      <c r="I804" s="191"/>
      <c r="J804" s="191"/>
      <c r="K804" s="191"/>
      <c r="L804" s="191"/>
      <c r="M804" s="191"/>
      <c r="N804" s="191"/>
      <c r="O804" s="191"/>
      <c r="P804" s="191"/>
      <c r="Q804" s="191"/>
      <c r="R804" s="191"/>
      <c r="S804" s="191"/>
      <c r="T804" s="191"/>
      <c r="U804" s="191"/>
      <c r="V804" s="191"/>
      <c r="W804" s="191"/>
      <c r="X804" s="191"/>
      <c r="Y804" s="191"/>
      <c r="Z804" s="191"/>
      <c r="AA804" s="191"/>
      <c r="AB804" s="191"/>
      <c r="AC804" s="191"/>
      <c r="AD804" s="191"/>
      <c r="AE804" s="191"/>
      <c r="AF804" s="191"/>
      <c r="AG804" s="191"/>
      <c r="AH804" s="191"/>
      <c r="AI804" s="191"/>
      <c r="AJ804" s="191"/>
      <c r="AK804" s="191"/>
      <c r="AL804" s="191"/>
      <c r="AM804" s="191"/>
      <c r="AN804" s="191"/>
      <c r="AO804" s="191"/>
      <c r="AP804" s="191"/>
      <c r="AQ804" s="191"/>
      <c r="AR804" s="191"/>
      <c r="AS804" s="191"/>
      <c r="AT804" s="191"/>
      <c r="AU804" s="191"/>
      <c r="AV804" s="191"/>
      <c r="AW804" s="191"/>
      <c r="AX804" s="191"/>
      <c r="AY804" s="191"/>
      <c r="AZ804" s="191"/>
      <c r="BA804" s="191"/>
      <c r="BB804" s="191"/>
      <c r="BC804" s="191"/>
      <c r="BD804" s="191"/>
      <c r="BE804" s="191"/>
      <c r="BF804" s="191"/>
      <c r="BG804" s="191"/>
      <c r="BH804" s="191"/>
      <c r="BI804" s="191"/>
      <c r="BJ804" s="191"/>
      <c r="BK804" s="191"/>
      <c r="BL804" s="191"/>
    </row>
    <row r="805" spans="1:64" x14ac:dyDescent="0.2">
      <c r="A805" s="191"/>
      <c r="B805" s="191"/>
      <c r="C805" s="191"/>
      <c r="D805" s="191"/>
      <c r="E805" s="191"/>
      <c r="F805" s="191"/>
      <c r="G805" s="191"/>
      <c r="H805" s="191"/>
      <c r="I805" s="191"/>
      <c r="J805" s="191"/>
      <c r="K805" s="191"/>
      <c r="L805" s="191"/>
      <c r="M805" s="191"/>
      <c r="N805" s="191"/>
      <c r="O805" s="191"/>
      <c r="P805" s="191"/>
      <c r="Q805" s="191"/>
      <c r="R805" s="191"/>
      <c r="S805" s="191"/>
      <c r="T805" s="191"/>
      <c r="U805" s="191"/>
      <c r="V805" s="191"/>
      <c r="W805" s="191"/>
      <c r="X805" s="191"/>
      <c r="Y805" s="191"/>
      <c r="Z805" s="191"/>
      <c r="AA805" s="191"/>
      <c r="AB805" s="191"/>
      <c r="AC805" s="191"/>
      <c r="AD805" s="191"/>
      <c r="AE805" s="191"/>
      <c r="AF805" s="191"/>
      <c r="AG805" s="191"/>
      <c r="AH805" s="191"/>
      <c r="AI805" s="191"/>
      <c r="AJ805" s="191"/>
      <c r="AK805" s="191"/>
      <c r="AL805" s="191"/>
      <c r="AM805" s="191"/>
      <c r="AN805" s="191"/>
      <c r="AO805" s="191"/>
      <c r="AP805" s="191"/>
      <c r="AQ805" s="191"/>
      <c r="AR805" s="191"/>
      <c r="AS805" s="191"/>
      <c r="AT805" s="191"/>
      <c r="AU805" s="191"/>
      <c r="AV805" s="191"/>
      <c r="AW805" s="191"/>
      <c r="AX805" s="191"/>
      <c r="AY805" s="191"/>
      <c r="AZ805" s="191"/>
      <c r="BA805" s="191"/>
      <c r="BB805" s="191"/>
      <c r="BC805" s="191"/>
      <c r="BD805" s="191"/>
      <c r="BE805" s="191"/>
      <c r="BF805" s="191"/>
      <c r="BG805" s="191"/>
      <c r="BH805" s="191"/>
      <c r="BI805" s="191"/>
      <c r="BJ805" s="191"/>
      <c r="BK805" s="191"/>
      <c r="BL805" s="191"/>
    </row>
    <row r="806" spans="1:64" x14ac:dyDescent="0.2">
      <c r="A806" s="191"/>
      <c r="B806" s="191"/>
      <c r="C806" s="191"/>
      <c r="D806" s="191"/>
      <c r="E806" s="191"/>
      <c r="F806" s="191"/>
      <c r="G806" s="191"/>
      <c r="H806" s="191"/>
      <c r="I806" s="191"/>
      <c r="J806" s="191"/>
      <c r="K806" s="191"/>
      <c r="L806" s="191"/>
      <c r="M806" s="191"/>
      <c r="N806" s="191"/>
      <c r="O806" s="191"/>
      <c r="P806" s="191"/>
      <c r="Q806" s="191"/>
      <c r="R806" s="191"/>
      <c r="S806" s="191"/>
      <c r="T806" s="191"/>
      <c r="U806" s="191"/>
      <c r="V806" s="191"/>
      <c r="W806" s="191"/>
      <c r="X806" s="191"/>
      <c r="Y806" s="191"/>
      <c r="Z806" s="191"/>
      <c r="AA806" s="191"/>
      <c r="AB806" s="191"/>
      <c r="AC806" s="191"/>
      <c r="AD806" s="191"/>
      <c r="AE806" s="191"/>
      <c r="AF806" s="191"/>
      <c r="AG806" s="191"/>
      <c r="AH806" s="191"/>
      <c r="AI806" s="191"/>
      <c r="AJ806" s="191"/>
      <c r="AK806" s="191"/>
      <c r="AL806" s="191"/>
      <c r="AM806" s="191"/>
      <c r="AN806" s="191"/>
      <c r="AO806" s="191"/>
      <c r="AP806" s="191"/>
      <c r="AQ806" s="191"/>
      <c r="AR806" s="191"/>
      <c r="AS806" s="191"/>
      <c r="AT806" s="191"/>
      <c r="AU806" s="191"/>
      <c r="AV806" s="191"/>
      <c r="AW806" s="191"/>
      <c r="AX806" s="191"/>
      <c r="AY806" s="191"/>
      <c r="AZ806" s="191"/>
      <c r="BA806" s="191"/>
      <c r="BB806" s="191"/>
      <c r="BC806" s="191"/>
      <c r="BD806" s="191"/>
      <c r="BE806" s="191"/>
      <c r="BF806" s="191"/>
      <c r="BG806" s="191"/>
      <c r="BH806" s="191"/>
      <c r="BI806" s="191"/>
      <c r="BJ806" s="191"/>
      <c r="BK806" s="191"/>
      <c r="BL806" s="191"/>
    </row>
    <row r="807" spans="1:64" x14ac:dyDescent="0.2">
      <c r="A807" s="191"/>
      <c r="B807" s="191"/>
      <c r="C807" s="191"/>
      <c r="D807" s="191"/>
      <c r="E807" s="191"/>
      <c r="F807" s="191"/>
      <c r="G807" s="191"/>
      <c r="H807" s="191"/>
      <c r="I807" s="191"/>
      <c r="J807" s="191"/>
      <c r="K807" s="191"/>
      <c r="L807" s="191"/>
      <c r="M807" s="191"/>
      <c r="N807" s="191"/>
      <c r="O807" s="191"/>
      <c r="P807" s="191"/>
      <c r="Q807" s="191"/>
      <c r="R807" s="191"/>
      <c r="S807" s="191"/>
      <c r="T807" s="191"/>
      <c r="U807" s="191"/>
      <c r="V807" s="191"/>
      <c r="W807" s="191"/>
      <c r="X807" s="191"/>
      <c r="Y807" s="191"/>
      <c r="Z807" s="191"/>
      <c r="AA807" s="191"/>
      <c r="AB807" s="191"/>
      <c r="AC807" s="191"/>
      <c r="AD807" s="191"/>
      <c r="AE807" s="191"/>
      <c r="AF807" s="191"/>
      <c r="AG807" s="191"/>
      <c r="AH807" s="191"/>
      <c r="AI807" s="191"/>
      <c r="AJ807" s="191"/>
      <c r="AK807" s="191"/>
      <c r="AL807" s="191"/>
      <c r="AM807" s="191"/>
      <c r="AN807" s="191"/>
      <c r="AO807" s="191"/>
      <c r="AP807" s="191"/>
      <c r="AQ807" s="191"/>
      <c r="AR807" s="191"/>
      <c r="AS807" s="191"/>
      <c r="AT807" s="191"/>
      <c r="AU807" s="191"/>
      <c r="AV807" s="191"/>
      <c r="AW807" s="191"/>
      <c r="AX807" s="191"/>
      <c r="AY807" s="191"/>
      <c r="AZ807" s="191"/>
      <c r="BA807" s="191"/>
      <c r="BB807" s="191"/>
      <c r="BC807" s="191"/>
      <c r="BD807" s="191"/>
      <c r="BE807" s="191"/>
      <c r="BF807" s="191"/>
      <c r="BG807" s="191"/>
      <c r="BH807" s="191"/>
      <c r="BI807" s="191"/>
      <c r="BJ807" s="191"/>
      <c r="BK807" s="191"/>
      <c r="BL807" s="191"/>
    </row>
    <row r="808" spans="1:64" x14ac:dyDescent="0.2">
      <c r="A808" s="191"/>
      <c r="B808" s="191"/>
      <c r="C808" s="191"/>
      <c r="D808" s="191"/>
      <c r="E808" s="191"/>
      <c r="F808" s="191"/>
      <c r="G808" s="191"/>
      <c r="H808" s="191"/>
      <c r="I808" s="191"/>
      <c r="J808" s="191"/>
      <c r="K808" s="191"/>
      <c r="L808" s="191"/>
      <c r="M808" s="191"/>
      <c r="N808" s="191"/>
      <c r="O808" s="191"/>
      <c r="P808" s="191"/>
      <c r="Q808" s="191"/>
      <c r="R808" s="191"/>
      <c r="S808" s="191"/>
      <c r="T808" s="191"/>
      <c r="U808" s="191"/>
      <c r="V808" s="191"/>
      <c r="W808" s="191"/>
      <c r="X808" s="191"/>
      <c r="Y808" s="191"/>
      <c r="Z808" s="191"/>
      <c r="AA808" s="191"/>
      <c r="AB808" s="191"/>
      <c r="AC808" s="191"/>
      <c r="AD808" s="191"/>
      <c r="AE808" s="191"/>
      <c r="AF808" s="191"/>
      <c r="AG808" s="191"/>
      <c r="AH808" s="191"/>
      <c r="AI808" s="191"/>
      <c r="AJ808" s="191"/>
      <c r="AK808" s="191"/>
      <c r="AL808" s="191"/>
      <c r="AM808" s="191"/>
      <c r="AN808" s="191"/>
      <c r="AO808" s="191"/>
      <c r="AP808" s="191"/>
      <c r="AQ808" s="191"/>
      <c r="AR808" s="191"/>
      <c r="AS808" s="191"/>
      <c r="AT808" s="191"/>
      <c r="AU808" s="191"/>
      <c r="AV808" s="191"/>
      <c r="AW808" s="191"/>
      <c r="AX808" s="191"/>
      <c r="AY808" s="191"/>
      <c r="AZ808" s="191"/>
      <c r="BA808" s="191"/>
      <c r="BB808" s="191"/>
      <c r="BC808" s="191"/>
      <c r="BD808" s="191"/>
      <c r="BE808" s="191"/>
      <c r="BF808" s="191"/>
      <c r="BG808" s="191"/>
      <c r="BH808" s="191"/>
      <c r="BI808" s="191"/>
      <c r="BJ808" s="191"/>
      <c r="BK808" s="191"/>
      <c r="BL808" s="191"/>
    </row>
    <row r="809" spans="1:64" x14ac:dyDescent="0.2">
      <c r="A809" s="191"/>
      <c r="B809" s="191"/>
      <c r="C809" s="191"/>
      <c r="D809" s="191"/>
      <c r="E809" s="191"/>
      <c r="F809" s="191"/>
      <c r="G809" s="191"/>
      <c r="H809" s="191"/>
      <c r="I809" s="191"/>
      <c r="J809" s="191"/>
      <c r="K809" s="191"/>
      <c r="L809" s="191"/>
      <c r="M809" s="191"/>
      <c r="N809" s="191"/>
      <c r="O809" s="191"/>
      <c r="P809" s="191"/>
      <c r="Q809" s="191"/>
      <c r="R809" s="191"/>
      <c r="S809" s="191"/>
      <c r="T809" s="191"/>
      <c r="U809" s="191"/>
      <c r="V809" s="191"/>
      <c r="W809" s="191"/>
      <c r="X809" s="191"/>
      <c r="Y809" s="191"/>
      <c r="Z809" s="191"/>
      <c r="AA809" s="191"/>
      <c r="AB809" s="191"/>
      <c r="AC809" s="191"/>
      <c r="AD809" s="191"/>
      <c r="AE809" s="191"/>
      <c r="AF809" s="191"/>
      <c r="AG809" s="191"/>
      <c r="AH809" s="191"/>
      <c r="AI809" s="191"/>
      <c r="AJ809" s="191"/>
      <c r="AK809" s="191"/>
      <c r="AL809" s="191"/>
      <c r="AM809" s="191"/>
      <c r="AN809" s="191"/>
      <c r="AO809" s="191"/>
      <c r="AP809" s="191"/>
      <c r="AQ809" s="191"/>
      <c r="AR809" s="191"/>
      <c r="AS809" s="191"/>
      <c r="AT809" s="191"/>
      <c r="AU809" s="191"/>
      <c r="AV809" s="191"/>
      <c r="AW809" s="191"/>
      <c r="AX809" s="191"/>
      <c r="AY809" s="191"/>
      <c r="AZ809" s="191"/>
      <c r="BA809" s="191"/>
      <c r="BB809" s="191"/>
      <c r="BC809" s="191"/>
      <c r="BD809" s="191"/>
      <c r="BE809" s="191"/>
      <c r="BF809" s="191"/>
      <c r="BG809" s="191"/>
      <c r="BH809" s="191"/>
      <c r="BI809" s="191"/>
      <c r="BJ809" s="191"/>
      <c r="BK809" s="191"/>
      <c r="BL809" s="191"/>
    </row>
    <row r="810" spans="1:64" x14ac:dyDescent="0.2">
      <c r="A810" s="191"/>
      <c r="B810" s="191"/>
      <c r="C810" s="191"/>
      <c r="D810" s="191"/>
      <c r="E810" s="191"/>
      <c r="F810" s="191"/>
      <c r="G810" s="191"/>
      <c r="H810" s="191"/>
      <c r="I810" s="191"/>
      <c r="J810" s="191"/>
      <c r="K810" s="191"/>
      <c r="L810" s="191"/>
      <c r="M810" s="191"/>
      <c r="N810" s="191"/>
      <c r="O810" s="191"/>
      <c r="P810" s="191"/>
      <c r="Q810" s="191"/>
      <c r="R810" s="191"/>
      <c r="S810" s="191"/>
      <c r="T810" s="191"/>
      <c r="U810" s="191"/>
      <c r="V810" s="191"/>
      <c r="W810" s="191"/>
      <c r="X810" s="191"/>
      <c r="Y810" s="191"/>
      <c r="Z810" s="191"/>
      <c r="AA810" s="191"/>
      <c r="AB810" s="191"/>
      <c r="AC810" s="191"/>
      <c r="AD810" s="191"/>
      <c r="AE810" s="191"/>
      <c r="AF810" s="191"/>
      <c r="AG810" s="191"/>
      <c r="AH810" s="191"/>
      <c r="AI810" s="191"/>
      <c r="AJ810" s="191"/>
      <c r="AK810" s="191"/>
      <c r="AL810" s="191"/>
      <c r="AM810" s="191"/>
      <c r="AN810" s="191"/>
      <c r="AO810" s="191"/>
      <c r="AP810" s="191"/>
      <c r="AQ810" s="191"/>
      <c r="AR810" s="191"/>
      <c r="AS810" s="191"/>
      <c r="AT810" s="191"/>
      <c r="AU810" s="191"/>
      <c r="AV810" s="191"/>
      <c r="AW810" s="191"/>
      <c r="AX810" s="191"/>
      <c r="AY810" s="191"/>
      <c r="AZ810" s="191"/>
      <c r="BA810" s="191"/>
      <c r="BB810" s="191"/>
      <c r="BC810" s="191"/>
      <c r="BD810" s="191"/>
      <c r="BE810" s="191"/>
      <c r="BF810" s="191"/>
      <c r="BG810" s="191"/>
      <c r="BH810" s="191"/>
      <c r="BI810" s="191"/>
      <c r="BJ810" s="191"/>
      <c r="BK810" s="191"/>
      <c r="BL810" s="191"/>
    </row>
    <row r="811" spans="1:64" x14ac:dyDescent="0.2">
      <c r="A811" s="191"/>
      <c r="B811" s="191"/>
      <c r="C811" s="191"/>
      <c r="D811" s="191"/>
      <c r="E811" s="191"/>
      <c r="F811" s="191"/>
      <c r="G811" s="191"/>
      <c r="H811" s="191"/>
      <c r="I811" s="191"/>
      <c r="J811" s="191"/>
      <c r="K811" s="191"/>
      <c r="L811" s="191"/>
      <c r="M811" s="191"/>
      <c r="N811" s="191"/>
      <c r="O811" s="191"/>
      <c r="P811" s="191"/>
      <c r="Q811" s="191"/>
      <c r="R811" s="191"/>
      <c r="S811" s="191"/>
      <c r="T811" s="191"/>
      <c r="U811" s="191"/>
      <c r="V811" s="191"/>
      <c r="W811" s="191"/>
      <c r="X811" s="191"/>
      <c r="Y811" s="191"/>
      <c r="Z811" s="191"/>
      <c r="AA811" s="191"/>
      <c r="AB811" s="191"/>
      <c r="AC811" s="191"/>
      <c r="AD811" s="191"/>
      <c r="AE811" s="191"/>
      <c r="AF811" s="191"/>
      <c r="AG811" s="191"/>
      <c r="AH811" s="191"/>
      <c r="AI811" s="191"/>
      <c r="AJ811" s="191"/>
      <c r="AK811" s="191"/>
      <c r="AL811" s="191"/>
      <c r="AM811" s="191"/>
      <c r="AN811" s="191"/>
      <c r="AO811" s="191"/>
      <c r="AP811" s="191"/>
      <c r="AQ811" s="191"/>
      <c r="AR811" s="191"/>
      <c r="AS811" s="191"/>
      <c r="AT811" s="191"/>
      <c r="AU811" s="191"/>
      <c r="AV811" s="191"/>
      <c r="AW811" s="191"/>
      <c r="AX811" s="191"/>
      <c r="AY811" s="191"/>
      <c r="AZ811" s="191"/>
      <c r="BA811" s="191"/>
      <c r="BB811" s="191"/>
      <c r="BC811" s="191"/>
      <c r="BD811" s="191"/>
      <c r="BE811" s="191"/>
      <c r="BF811" s="191"/>
      <c r="BG811" s="191"/>
      <c r="BH811" s="191"/>
      <c r="BI811" s="191"/>
      <c r="BJ811" s="191"/>
      <c r="BK811" s="191"/>
      <c r="BL811" s="191"/>
    </row>
    <row r="812" spans="1:64" x14ac:dyDescent="0.2">
      <c r="A812" s="191"/>
      <c r="B812" s="191"/>
      <c r="C812" s="191"/>
      <c r="D812" s="191"/>
      <c r="E812" s="191"/>
      <c r="F812" s="191"/>
      <c r="G812" s="191"/>
      <c r="H812" s="191"/>
      <c r="I812" s="191"/>
      <c r="J812" s="191"/>
      <c r="K812" s="191"/>
      <c r="L812" s="191"/>
      <c r="M812" s="191"/>
      <c r="N812" s="191"/>
      <c r="O812" s="191"/>
      <c r="P812" s="191"/>
      <c r="Q812" s="191"/>
      <c r="R812" s="191"/>
      <c r="S812" s="191"/>
      <c r="T812" s="191"/>
      <c r="U812" s="191"/>
      <c r="V812" s="191"/>
      <c r="W812" s="191"/>
      <c r="X812" s="191"/>
      <c r="Y812" s="191"/>
      <c r="Z812" s="191"/>
      <c r="AA812" s="191"/>
      <c r="AB812" s="191"/>
      <c r="AC812" s="191"/>
      <c r="AD812" s="191"/>
      <c r="AE812" s="191"/>
      <c r="AF812" s="191"/>
      <c r="AG812" s="191"/>
      <c r="AH812" s="191"/>
      <c r="AI812" s="191"/>
      <c r="AJ812" s="191"/>
      <c r="AK812" s="191"/>
      <c r="AL812" s="191"/>
      <c r="AM812" s="191"/>
      <c r="AN812" s="191"/>
      <c r="AO812" s="191"/>
      <c r="AP812" s="191"/>
      <c r="AQ812" s="191"/>
      <c r="AR812" s="191"/>
      <c r="AS812" s="191"/>
      <c r="AT812" s="191"/>
      <c r="AU812" s="191"/>
      <c r="AV812" s="191"/>
      <c r="AW812" s="191"/>
      <c r="AX812" s="191"/>
      <c r="AY812" s="191"/>
      <c r="AZ812" s="191"/>
      <c r="BA812" s="191"/>
      <c r="BB812" s="191"/>
      <c r="BC812" s="191"/>
      <c r="BD812" s="191"/>
      <c r="BE812" s="191"/>
      <c r="BF812" s="191"/>
      <c r="BG812" s="191"/>
      <c r="BH812" s="191"/>
      <c r="BI812" s="191"/>
      <c r="BJ812" s="191"/>
      <c r="BK812" s="191"/>
      <c r="BL812" s="191"/>
    </row>
    <row r="813" spans="1:64" x14ac:dyDescent="0.2">
      <c r="A813" s="191"/>
      <c r="B813" s="191"/>
      <c r="C813" s="191"/>
      <c r="D813" s="191"/>
      <c r="E813" s="191"/>
      <c r="F813" s="191"/>
      <c r="G813" s="191"/>
      <c r="H813" s="191"/>
      <c r="I813" s="191"/>
      <c r="J813" s="191"/>
      <c r="K813" s="191"/>
      <c r="L813" s="191"/>
      <c r="M813" s="191"/>
      <c r="N813" s="191"/>
      <c r="O813" s="191"/>
      <c r="P813" s="191"/>
      <c r="Q813" s="191"/>
      <c r="R813" s="191"/>
      <c r="S813" s="191"/>
      <c r="T813" s="191"/>
      <c r="U813" s="191"/>
      <c r="V813" s="191"/>
      <c r="W813" s="191"/>
      <c r="X813" s="191"/>
      <c r="Y813" s="191"/>
      <c r="Z813" s="191"/>
      <c r="AA813" s="191"/>
      <c r="AB813" s="191"/>
      <c r="AC813" s="191"/>
      <c r="AD813" s="191"/>
      <c r="AE813" s="191"/>
      <c r="AF813" s="191"/>
      <c r="AG813" s="191"/>
      <c r="AH813" s="191"/>
      <c r="AI813" s="191"/>
      <c r="AJ813" s="191"/>
      <c r="AK813" s="191"/>
      <c r="AL813" s="191"/>
      <c r="AM813" s="191"/>
      <c r="AN813" s="191"/>
      <c r="AO813" s="191"/>
      <c r="AP813" s="191"/>
      <c r="AQ813" s="191"/>
      <c r="AR813" s="191"/>
      <c r="AS813" s="191"/>
      <c r="AT813" s="191"/>
      <c r="AU813" s="191"/>
      <c r="AV813" s="191"/>
      <c r="AW813" s="191"/>
      <c r="AX813" s="191"/>
      <c r="AY813" s="191"/>
      <c r="AZ813" s="191"/>
      <c r="BA813" s="191"/>
      <c r="BB813" s="191"/>
      <c r="BC813" s="191"/>
      <c r="BD813" s="191"/>
      <c r="BE813" s="191"/>
      <c r="BF813" s="191"/>
      <c r="BG813" s="191"/>
      <c r="BH813" s="191"/>
      <c r="BI813" s="191"/>
      <c r="BJ813" s="191"/>
      <c r="BK813" s="191"/>
      <c r="BL813" s="191"/>
    </row>
    <row r="814" spans="1:64" x14ac:dyDescent="0.2">
      <c r="A814" s="191"/>
      <c r="B814" s="191"/>
      <c r="C814" s="191"/>
      <c r="D814" s="191"/>
      <c r="E814" s="191"/>
      <c r="F814" s="191"/>
      <c r="G814" s="191"/>
      <c r="H814" s="191"/>
      <c r="I814" s="191"/>
      <c r="J814" s="191"/>
      <c r="K814" s="191"/>
      <c r="L814" s="191"/>
      <c r="M814" s="191"/>
      <c r="N814" s="191"/>
      <c r="O814" s="191"/>
      <c r="P814" s="191"/>
      <c r="Q814" s="191"/>
      <c r="R814" s="191"/>
      <c r="S814" s="191"/>
      <c r="T814" s="191"/>
      <c r="U814" s="191"/>
      <c r="V814" s="191"/>
      <c r="W814" s="191"/>
      <c r="X814" s="191"/>
      <c r="Y814" s="191"/>
      <c r="Z814" s="191"/>
      <c r="AA814" s="191"/>
      <c r="AB814" s="191"/>
      <c r="AC814" s="191"/>
      <c r="AD814" s="191"/>
      <c r="AE814" s="191"/>
      <c r="AF814" s="191"/>
      <c r="AG814" s="191"/>
      <c r="AH814" s="191"/>
      <c r="AI814" s="191"/>
      <c r="AJ814" s="191"/>
      <c r="AK814" s="191"/>
      <c r="AL814" s="191"/>
      <c r="AM814" s="191"/>
      <c r="AN814" s="191"/>
      <c r="AO814" s="191"/>
      <c r="AP814" s="191"/>
      <c r="AQ814" s="191"/>
      <c r="AR814" s="191"/>
      <c r="AS814" s="191"/>
      <c r="AT814" s="191"/>
      <c r="AU814" s="191"/>
      <c r="AV814" s="191"/>
      <c r="AW814" s="191"/>
      <c r="AX814" s="191"/>
      <c r="AY814" s="191"/>
      <c r="AZ814" s="191"/>
      <c r="BA814" s="191"/>
      <c r="BB814" s="191"/>
      <c r="BC814" s="191"/>
      <c r="BD814" s="191"/>
      <c r="BE814" s="191"/>
      <c r="BF814" s="191"/>
      <c r="BG814" s="191"/>
      <c r="BH814" s="191"/>
      <c r="BI814" s="191"/>
      <c r="BJ814" s="191"/>
      <c r="BK814" s="191"/>
      <c r="BL814" s="191"/>
    </row>
    <row r="815" spans="1:64" x14ac:dyDescent="0.2">
      <c r="A815" s="191"/>
      <c r="B815" s="191"/>
      <c r="C815" s="191"/>
      <c r="D815" s="191"/>
      <c r="E815" s="191"/>
      <c r="F815" s="191"/>
      <c r="G815" s="191"/>
      <c r="H815" s="191"/>
      <c r="I815" s="191"/>
      <c r="J815" s="191"/>
      <c r="K815" s="191"/>
      <c r="L815" s="191"/>
      <c r="M815" s="191"/>
      <c r="N815" s="191"/>
      <c r="O815" s="191"/>
      <c r="P815" s="191"/>
      <c r="Q815" s="191"/>
      <c r="R815" s="191"/>
      <c r="S815" s="191"/>
      <c r="T815" s="191"/>
      <c r="U815" s="191"/>
      <c r="V815" s="191"/>
      <c r="W815" s="191"/>
      <c r="X815" s="191"/>
      <c r="Y815" s="191"/>
      <c r="Z815" s="191"/>
      <c r="AA815" s="191"/>
      <c r="AB815" s="191"/>
      <c r="AC815" s="191"/>
      <c r="AD815" s="191"/>
      <c r="AE815" s="191"/>
      <c r="AF815" s="191"/>
      <c r="AG815" s="191"/>
      <c r="AH815" s="191"/>
      <c r="AI815" s="191"/>
      <c r="AJ815" s="191"/>
      <c r="AK815" s="191"/>
      <c r="AL815" s="191"/>
      <c r="AM815" s="191"/>
      <c r="AN815" s="191"/>
      <c r="AO815" s="191"/>
      <c r="AP815" s="191"/>
      <c r="AQ815" s="191"/>
      <c r="AR815" s="191"/>
      <c r="AS815" s="191"/>
      <c r="AT815" s="191"/>
      <c r="AU815" s="191"/>
      <c r="AV815" s="191"/>
      <c r="AW815" s="191"/>
      <c r="AX815" s="191"/>
      <c r="AY815" s="191"/>
      <c r="AZ815" s="191"/>
      <c r="BA815" s="191"/>
      <c r="BB815" s="191"/>
      <c r="BC815" s="191"/>
      <c r="BD815" s="191"/>
      <c r="BE815" s="191"/>
      <c r="BF815" s="191"/>
      <c r="BG815" s="191"/>
      <c r="BH815" s="191"/>
      <c r="BI815" s="191"/>
      <c r="BJ815" s="191"/>
      <c r="BK815" s="191"/>
      <c r="BL815" s="191"/>
    </row>
    <row r="816" spans="1:64" x14ac:dyDescent="0.2">
      <c r="A816" s="191"/>
      <c r="B816" s="191"/>
      <c r="C816" s="191"/>
      <c r="D816" s="191"/>
      <c r="E816" s="191"/>
      <c r="F816" s="191"/>
      <c r="G816" s="191"/>
      <c r="H816" s="191"/>
      <c r="I816" s="191"/>
      <c r="J816" s="191"/>
      <c r="K816" s="191"/>
      <c r="L816" s="191"/>
      <c r="M816" s="191"/>
      <c r="N816" s="191"/>
      <c r="O816" s="191"/>
      <c r="P816" s="191"/>
      <c r="Q816" s="191"/>
      <c r="R816" s="191"/>
      <c r="S816" s="191"/>
      <c r="T816" s="191"/>
      <c r="U816" s="191"/>
      <c r="V816" s="191"/>
      <c r="W816" s="191"/>
      <c r="X816" s="191"/>
      <c r="Y816" s="191"/>
      <c r="Z816" s="191"/>
      <c r="AA816" s="191"/>
      <c r="AB816" s="191"/>
      <c r="AC816" s="191"/>
      <c r="AD816" s="191"/>
      <c r="AE816" s="191"/>
      <c r="AF816" s="191"/>
      <c r="AG816" s="191"/>
      <c r="AH816" s="191"/>
      <c r="AI816" s="191"/>
      <c r="AJ816" s="191"/>
      <c r="AK816" s="191"/>
      <c r="AL816" s="191"/>
      <c r="AM816" s="191"/>
      <c r="AN816" s="191"/>
      <c r="AO816" s="191"/>
      <c r="AP816" s="191"/>
      <c r="AQ816" s="191"/>
      <c r="AR816" s="191"/>
      <c r="AS816" s="191"/>
      <c r="AT816" s="191"/>
      <c r="AU816" s="191"/>
      <c r="AV816" s="191"/>
      <c r="AW816" s="191"/>
      <c r="AX816" s="191"/>
      <c r="AY816" s="191"/>
      <c r="AZ816" s="191"/>
      <c r="BA816" s="191"/>
      <c r="BB816" s="191"/>
      <c r="BC816" s="191"/>
      <c r="BD816" s="191"/>
      <c r="BE816" s="191"/>
      <c r="BF816" s="191"/>
      <c r="BG816" s="191"/>
      <c r="BH816" s="191"/>
      <c r="BI816" s="191"/>
      <c r="BJ816" s="191"/>
      <c r="BK816" s="191"/>
      <c r="BL816" s="191"/>
    </row>
    <row r="817" spans="1:64" x14ac:dyDescent="0.2">
      <c r="A817" s="191"/>
      <c r="B817" s="191"/>
      <c r="C817" s="191"/>
      <c r="D817" s="191"/>
      <c r="E817" s="191"/>
      <c r="F817" s="191"/>
      <c r="G817" s="191"/>
      <c r="H817" s="191"/>
      <c r="I817" s="191"/>
      <c r="J817" s="191"/>
      <c r="K817" s="191"/>
      <c r="L817" s="191"/>
      <c r="M817" s="191"/>
      <c r="N817" s="191"/>
      <c r="O817" s="191"/>
      <c r="P817" s="191"/>
      <c r="Q817" s="191"/>
      <c r="R817" s="191"/>
      <c r="S817" s="191"/>
      <c r="T817" s="191"/>
      <c r="U817" s="191"/>
      <c r="V817" s="191"/>
      <c r="W817" s="191"/>
      <c r="X817" s="191"/>
      <c r="Y817" s="191"/>
      <c r="Z817" s="191"/>
      <c r="AA817" s="191"/>
      <c r="AB817" s="191"/>
      <c r="AC817" s="191"/>
      <c r="AD817" s="191"/>
      <c r="AE817" s="191"/>
      <c r="AF817" s="191"/>
      <c r="AG817" s="191"/>
      <c r="AH817" s="191"/>
      <c r="AI817" s="191"/>
      <c r="AJ817" s="191"/>
      <c r="AK817" s="191"/>
      <c r="AL817" s="191"/>
      <c r="AM817" s="191"/>
      <c r="AN817" s="191"/>
      <c r="AO817" s="191"/>
      <c r="AP817" s="191"/>
      <c r="AQ817" s="191"/>
      <c r="AR817" s="191"/>
      <c r="AS817" s="191"/>
      <c r="AT817" s="191"/>
      <c r="AU817" s="191"/>
      <c r="AV817" s="191"/>
      <c r="AW817" s="191"/>
      <c r="AX817" s="191"/>
      <c r="AY817" s="191"/>
      <c r="AZ817" s="191"/>
      <c r="BA817" s="191"/>
      <c r="BB817" s="191"/>
      <c r="BC817" s="191"/>
      <c r="BD817" s="191"/>
      <c r="BE817" s="191"/>
      <c r="BF817" s="191"/>
      <c r="BG817" s="191"/>
      <c r="BH817" s="191"/>
      <c r="BI817" s="191"/>
      <c r="BJ817" s="191"/>
      <c r="BK817" s="191"/>
      <c r="BL817" s="191"/>
    </row>
    <row r="818" spans="1:64" x14ac:dyDescent="0.2">
      <c r="A818" s="191"/>
      <c r="B818" s="191"/>
      <c r="C818" s="191"/>
      <c r="D818" s="191"/>
      <c r="E818" s="191"/>
      <c r="F818" s="191"/>
      <c r="G818" s="191"/>
      <c r="H818" s="191"/>
      <c r="I818" s="191"/>
      <c r="J818" s="191"/>
      <c r="K818" s="191"/>
      <c r="L818" s="191"/>
      <c r="M818" s="191"/>
      <c r="N818" s="191"/>
      <c r="O818" s="191"/>
      <c r="P818" s="191"/>
      <c r="Q818" s="191"/>
      <c r="R818" s="191"/>
      <c r="S818" s="191"/>
      <c r="T818" s="191"/>
      <c r="U818" s="191"/>
      <c r="V818" s="191"/>
      <c r="W818" s="191"/>
      <c r="X818" s="191"/>
      <c r="Y818" s="191"/>
      <c r="Z818" s="191"/>
      <c r="AA818" s="191"/>
      <c r="AB818" s="191"/>
      <c r="AC818" s="191"/>
      <c r="AD818" s="191"/>
      <c r="AE818" s="191"/>
      <c r="AF818" s="191"/>
      <c r="AG818" s="191"/>
      <c r="AH818" s="191"/>
      <c r="AI818" s="191"/>
      <c r="AJ818" s="191"/>
      <c r="AK818" s="191"/>
      <c r="AL818" s="191"/>
      <c r="AM818" s="191"/>
      <c r="AN818" s="191"/>
      <c r="AO818" s="191"/>
      <c r="AP818" s="191"/>
      <c r="AQ818" s="191"/>
      <c r="AR818" s="191"/>
      <c r="AS818" s="191"/>
      <c r="AT818" s="191"/>
      <c r="AU818" s="191"/>
      <c r="AV818" s="191"/>
      <c r="AW818" s="191"/>
      <c r="AX818" s="191"/>
      <c r="AY818" s="191"/>
      <c r="AZ818" s="191"/>
      <c r="BA818" s="191"/>
      <c r="BB818" s="191"/>
      <c r="BC818" s="191"/>
      <c r="BD818" s="191"/>
      <c r="BE818" s="191"/>
      <c r="BF818" s="191"/>
      <c r="BG818" s="191"/>
      <c r="BH818" s="191"/>
      <c r="BI818" s="191"/>
      <c r="BJ818" s="191"/>
      <c r="BK818" s="191"/>
      <c r="BL818" s="191"/>
    </row>
    <row r="819" spans="1:64" x14ac:dyDescent="0.2">
      <c r="A819" s="191"/>
      <c r="B819" s="191"/>
      <c r="C819" s="191"/>
      <c r="D819" s="191"/>
      <c r="E819" s="191"/>
      <c r="F819" s="191"/>
      <c r="G819" s="191"/>
      <c r="H819" s="191"/>
      <c r="I819" s="191"/>
      <c r="J819" s="191"/>
      <c r="K819" s="191"/>
      <c r="L819" s="191"/>
      <c r="M819" s="191"/>
      <c r="N819" s="191"/>
      <c r="O819" s="191"/>
      <c r="P819" s="191"/>
      <c r="Q819" s="191"/>
      <c r="R819" s="191"/>
      <c r="S819" s="191"/>
      <c r="T819" s="191"/>
      <c r="U819" s="191"/>
      <c r="V819" s="191"/>
      <c r="W819" s="191"/>
      <c r="X819" s="191"/>
      <c r="Y819" s="191"/>
      <c r="Z819" s="191"/>
      <c r="AA819" s="191"/>
      <c r="AB819" s="191"/>
      <c r="AC819" s="191"/>
      <c r="AD819" s="191"/>
      <c r="AE819" s="191"/>
      <c r="AF819" s="191"/>
      <c r="AG819" s="191"/>
      <c r="AH819" s="191"/>
      <c r="AI819" s="191"/>
      <c r="AJ819" s="191"/>
      <c r="AK819" s="191"/>
      <c r="AL819" s="191"/>
      <c r="AM819" s="191"/>
      <c r="AN819" s="191"/>
      <c r="AO819" s="191"/>
      <c r="AP819" s="191"/>
      <c r="AQ819" s="191"/>
      <c r="AR819" s="191"/>
      <c r="AS819" s="191"/>
      <c r="AT819" s="191"/>
      <c r="AU819" s="191"/>
      <c r="AV819" s="191"/>
      <c r="AW819" s="191"/>
      <c r="AX819" s="191"/>
      <c r="AY819" s="191"/>
      <c r="AZ819" s="191"/>
      <c r="BA819" s="191"/>
      <c r="BB819" s="191"/>
      <c r="BC819" s="191"/>
      <c r="BD819" s="191"/>
      <c r="BE819" s="191"/>
      <c r="BF819" s="191"/>
      <c r="BG819" s="191"/>
      <c r="BH819" s="191"/>
      <c r="BI819" s="191"/>
      <c r="BJ819" s="191"/>
      <c r="BK819" s="191"/>
      <c r="BL819" s="191"/>
    </row>
    <row r="820" spans="1:64" x14ac:dyDescent="0.2">
      <c r="A820" s="191"/>
      <c r="B820" s="191"/>
      <c r="C820" s="191"/>
      <c r="D820" s="191"/>
      <c r="E820" s="191"/>
      <c r="F820" s="191"/>
      <c r="G820" s="191"/>
      <c r="H820" s="191"/>
      <c r="I820" s="191"/>
      <c r="J820" s="191"/>
      <c r="K820" s="191"/>
      <c r="L820" s="191"/>
      <c r="M820" s="191"/>
      <c r="N820" s="191"/>
      <c r="O820" s="191"/>
      <c r="P820" s="191"/>
      <c r="Q820" s="191"/>
      <c r="R820" s="191"/>
      <c r="S820" s="191"/>
      <c r="T820" s="191"/>
      <c r="U820" s="191"/>
      <c r="V820" s="191"/>
      <c r="W820" s="191"/>
      <c r="X820" s="191"/>
      <c r="Y820" s="191"/>
      <c r="Z820" s="191"/>
      <c r="AA820" s="191"/>
      <c r="AB820" s="191"/>
      <c r="AC820" s="191"/>
      <c r="AD820" s="191"/>
      <c r="AE820" s="191"/>
      <c r="AF820" s="191"/>
      <c r="AG820" s="191"/>
      <c r="AH820" s="191"/>
      <c r="AI820" s="191"/>
      <c r="AJ820" s="191"/>
      <c r="AK820" s="191"/>
      <c r="AL820" s="191"/>
      <c r="AM820" s="191"/>
      <c r="AN820" s="191"/>
      <c r="AO820" s="191"/>
      <c r="AP820" s="191"/>
      <c r="AQ820" s="191"/>
      <c r="AR820" s="191"/>
      <c r="AS820" s="191"/>
      <c r="AT820" s="191"/>
      <c r="AU820" s="191"/>
      <c r="AV820" s="191"/>
      <c r="AW820" s="191"/>
      <c r="AX820" s="191"/>
      <c r="AY820" s="191"/>
      <c r="AZ820" s="191"/>
      <c r="BA820" s="191"/>
      <c r="BB820" s="191"/>
      <c r="BC820" s="191"/>
      <c r="BD820" s="191"/>
      <c r="BE820" s="191"/>
      <c r="BF820" s="191"/>
      <c r="BG820" s="191"/>
      <c r="BH820" s="191"/>
      <c r="BI820" s="191"/>
      <c r="BJ820" s="191"/>
      <c r="BK820" s="191"/>
      <c r="BL820" s="191"/>
    </row>
    <row r="821" spans="1:64" x14ac:dyDescent="0.2">
      <c r="A821" s="191"/>
      <c r="B821" s="191"/>
      <c r="C821" s="191"/>
      <c r="D821" s="191"/>
      <c r="E821" s="191"/>
      <c r="F821" s="191"/>
      <c r="G821" s="191"/>
      <c r="H821" s="191"/>
      <c r="I821" s="191"/>
      <c r="J821" s="191"/>
      <c r="K821" s="191"/>
      <c r="L821" s="191"/>
      <c r="M821" s="191"/>
      <c r="N821" s="191"/>
      <c r="O821" s="191"/>
      <c r="P821" s="191"/>
      <c r="Q821" s="191"/>
      <c r="R821" s="191"/>
      <c r="S821" s="191"/>
      <c r="T821" s="191"/>
      <c r="U821" s="191"/>
      <c r="V821" s="191"/>
      <c r="W821" s="191"/>
      <c r="X821" s="191"/>
      <c r="Y821" s="191"/>
      <c r="Z821" s="191"/>
      <c r="AA821" s="191"/>
      <c r="AB821" s="191"/>
      <c r="AC821" s="191"/>
      <c r="AD821" s="191"/>
      <c r="AE821" s="191"/>
      <c r="AF821" s="191"/>
      <c r="AG821" s="191"/>
      <c r="AH821" s="191"/>
      <c r="AI821" s="191"/>
      <c r="AJ821" s="191"/>
      <c r="AK821" s="191"/>
      <c r="AL821" s="191"/>
      <c r="AM821" s="191"/>
      <c r="AN821" s="191"/>
      <c r="AO821" s="191"/>
      <c r="AP821" s="191"/>
      <c r="AQ821" s="191"/>
      <c r="AR821" s="191"/>
      <c r="AS821" s="191"/>
      <c r="AT821" s="191"/>
      <c r="AU821" s="191"/>
      <c r="AV821" s="191"/>
      <c r="AW821" s="191"/>
      <c r="AX821" s="191"/>
      <c r="AY821" s="191"/>
      <c r="AZ821" s="191"/>
      <c r="BA821" s="191"/>
      <c r="BB821" s="191"/>
      <c r="BC821" s="191"/>
      <c r="BD821" s="191"/>
      <c r="BE821" s="191"/>
      <c r="BF821" s="191"/>
      <c r="BG821" s="191"/>
      <c r="BH821" s="191"/>
      <c r="BI821" s="191"/>
      <c r="BJ821" s="191"/>
      <c r="BK821" s="191"/>
      <c r="BL821" s="191"/>
    </row>
    <row r="822" spans="1:64" x14ac:dyDescent="0.2">
      <c r="A822" s="191"/>
      <c r="B822" s="191"/>
      <c r="C822" s="191"/>
      <c r="D822" s="191"/>
      <c r="E822" s="191"/>
      <c r="F822" s="191"/>
      <c r="G822" s="191"/>
      <c r="H822" s="191"/>
      <c r="I822" s="191"/>
      <c r="J822" s="191"/>
      <c r="K822" s="191"/>
      <c r="L822" s="191"/>
      <c r="M822" s="191"/>
      <c r="N822" s="191"/>
      <c r="O822" s="191"/>
      <c r="P822" s="191"/>
      <c r="Q822" s="191"/>
      <c r="R822" s="191"/>
      <c r="S822" s="191"/>
      <c r="T822" s="191"/>
      <c r="U822" s="191"/>
      <c r="V822" s="191"/>
      <c r="W822" s="191"/>
      <c r="X822" s="191"/>
      <c r="Y822" s="191"/>
      <c r="Z822" s="191"/>
      <c r="AA822" s="191"/>
      <c r="AB822" s="191"/>
      <c r="AC822" s="191"/>
      <c r="AD822" s="191"/>
      <c r="AE822" s="191"/>
      <c r="AF822" s="191"/>
      <c r="AG822" s="191"/>
      <c r="AH822" s="191"/>
      <c r="AI822" s="191"/>
      <c r="AJ822" s="191"/>
      <c r="AK822" s="191"/>
      <c r="AL822" s="191"/>
      <c r="AM822" s="191"/>
      <c r="AN822" s="191"/>
      <c r="AO822" s="191"/>
      <c r="AP822" s="191"/>
      <c r="AQ822" s="191"/>
      <c r="AR822" s="191"/>
      <c r="AS822" s="191"/>
      <c r="AT822" s="191"/>
      <c r="AU822" s="191"/>
      <c r="AV822" s="191"/>
      <c r="AW822" s="191"/>
      <c r="AX822" s="191"/>
      <c r="AY822" s="191"/>
      <c r="AZ822" s="191"/>
      <c r="BA822" s="191"/>
      <c r="BB822" s="191"/>
      <c r="BC822" s="191"/>
      <c r="BD822" s="191"/>
      <c r="BE822" s="191"/>
      <c r="BF822" s="191"/>
      <c r="BG822" s="191"/>
      <c r="BH822" s="191"/>
      <c r="BI822" s="191"/>
      <c r="BJ822" s="191"/>
      <c r="BK822" s="191"/>
      <c r="BL822" s="191"/>
    </row>
    <row r="823" spans="1:64" x14ac:dyDescent="0.2">
      <c r="A823" s="191"/>
      <c r="B823" s="191"/>
      <c r="C823" s="191"/>
      <c r="D823" s="191"/>
      <c r="E823" s="191"/>
      <c r="F823" s="191"/>
      <c r="G823" s="191"/>
      <c r="H823" s="191"/>
      <c r="I823" s="191"/>
      <c r="J823" s="191"/>
      <c r="K823" s="191"/>
      <c r="L823" s="191"/>
      <c r="M823" s="191"/>
      <c r="N823" s="191"/>
      <c r="O823" s="191"/>
      <c r="P823" s="191"/>
      <c r="Q823" s="191"/>
      <c r="R823" s="191"/>
      <c r="S823" s="191"/>
      <c r="T823" s="191"/>
      <c r="U823" s="191"/>
      <c r="V823" s="191"/>
      <c r="W823" s="191"/>
      <c r="X823" s="191"/>
      <c r="Y823" s="191"/>
      <c r="Z823" s="191"/>
      <c r="AA823" s="191"/>
      <c r="AB823" s="191"/>
      <c r="AC823" s="191"/>
      <c r="AD823" s="191"/>
      <c r="AE823" s="191"/>
      <c r="AF823" s="191"/>
      <c r="AG823" s="191"/>
      <c r="AH823" s="191"/>
      <c r="AI823" s="191"/>
      <c r="AJ823" s="191"/>
      <c r="AK823" s="191"/>
      <c r="AL823" s="191"/>
      <c r="AM823" s="191"/>
      <c r="AN823" s="191"/>
      <c r="AO823" s="191"/>
      <c r="AP823" s="191"/>
      <c r="AQ823" s="191"/>
      <c r="AR823" s="191"/>
      <c r="AS823" s="191"/>
      <c r="AT823" s="191"/>
      <c r="AU823" s="191"/>
      <c r="AV823" s="191"/>
      <c r="AW823" s="191"/>
      <c r="AX823" s="191"/>
      <c r="AY823" s="191"/>
      <c r="AZ823" s="191"/>
      <c r="BA823" s="191"/>
      <c r="BB823" s="191"/>
      <c r="BC823" s="191"/>
      <c r="BD823" s="191"/>
      <c r="BE823" s="191"/>
      <c r="BF823" s="191"/>
      <c r="BG823" s="191"/>
      <c r="BH823" s="191"/>
      <c r="BI823" s="191"/>
      <c r="BJ823" s="191"/>
      <c r="BK823" s="191"/>
      <c r="BL823" s="191"/>
    </row>
    <row r="824" spans="1:64" x14ac:dyDescent="0.2">
      <c r="A824" s="191"/>
      <c r="B824" s="191"/>
      <c r="C824" s="191"/>
      <c r="D824" s="191"/>
      <c r="E824" s="191"/>
      <c r="F824" s="191"/>
      <c r="G824" s="191"/>
      <c r="H824" s="191"/>
      <c r="I824" s="191"/>
      <c r="J824" s="191"/>
      <c r="K824" s="191"/>
      <c r="L824" s="191"/>
      <c r="M824" s="191"/>
      <c r="N824" s="191"/>
      <c r="O824" s="191"/>
      <c r="P824" s="191"/>
      <c r="Q824" s="191"/>
      <c r="R824" s="191"/>
      <c r="S824" s="191"/>
      <c r="T824" s="191"/>
      <c r="U824" s="191"/>
      <c r="V824" s="191"/>
      <c r="W824" s="191"/>
      <c r="X824" s="191"/>
      <c r="Y824" s="191"/>
      <c r="Z824" s="191"/>
      <c r="AA824" s="191"/>
      <c r="AB824" s="191"/>
      <c r="AC824" s="191"/>
      <c r="AD824" s="191"/>
      <c r="AE824" s="191"/>
      <c r="AF824" s="191"/>
      <c r="AG824" s="191"/>
      <c r="AH824" s="191"/>
      <c r="AI824" s="191"/>
      <c r="AJ824" s="191"/>
      <c r="AK824" s="191"/>
      <c r="AL824" s="191"/>
      <c r="AM824" s="191"/>
      <c r="AN824" s="191"/>
      <c r="AO824" s="191"/>
      <c r="AP824" s="191"/>
      <c r="AQ824" s="191"/>
      <c r="AR824" s="191"/>
      <c r="AS824" s="191"/>
      <c r="AT824" s="191"/>
      <c r="AU824" s="191"/>
      <c r="AV824" s="191"/>
      <c r="AW824" s="191"/>
      <c r="AX824" s="191"/>
      <c r="AY824" s="191"/>
      <c r="AZ824" s="191"/>
      <c r="BA824" s="191"/>
      <c r="BB824" s="191"/>
      <c r="BC824" s="191"/>
      <c r="BD824" s="191"/>
      <c r="BE824" s="191"/>
      <c r="BF824" s="191"/>
      <c r="BG824" s="191"/>
      <c r="BH824" s="191"/>
      <c r="BI824" s="191"/>
      <c r="BJ824" s="191"/>
      <c r="BK824" s="191"/>
      <c r="BL824" s="191"/>
    </row>
    <row r="825" spans="1:64" x14ac:dyDescent="0.2">
      <c r="A825" s="191"/>
      <c r="B825" s="191"/>
      <c r="C825" s="191"/>
      <c r="D825" s="191"/>
      <c r="E825" s="191"/>
      <c r="F825" s="191"/>
      <c r="G825" s="191"/>
      <c r="H825" s="191"/>
      <c r="I825" s="191"/>
      <c r="J825" s="191"/>
      <c r="K825" s="191"/>
      <c r="L825" s="191"/>
      <c r="M825" s="191"/>
      <c r="N825" s="191"/>
      <c r="O825" s="191"/>
      <c r="P825" s="191"/>
      <c r="Q825" s="191"/>
      <c r="R825" s="191"/>
      <c r="S825" s="191"/>
      <c r="T825" s="191"/>
      <c r="U825" s="191"/>
      <c r="V825" s="191"/>
      <c r="W825" s="191"/>
      <c r="X825" s="191"/>
      <c r="Y825" s="191"/>
      <c r="Z825" s="191"/>
      <c r="AA825" s="191"/>
      <c r="AB825" s="191"/>
      <c r="AC825" s="191"/>
      <c r="AD825" s="191"/>
      <c r="AE825" s="191"/>
      <c r="AF825" s="191"/>
      <c r="AG825" s="191"/>
      <c r="AH825" s="191"/>
      <c r="AI825" s="191"/>
      <c r="AJ825" s="191"/>
      <c r="AK825" s="191"/>
      <c r="AL825" s="191"/>
      <c r="AM825" s="191"/>
      <c r="AN825" s="191"/>
      <c r="AO825" s="191"/>
      <c r="AP825" s="191"/>
      <c r="AQ825" s="191"/>
      <c r="AR825" s="191"/>
      <c r="AS825" s="191"/>
      <c r="AT825" s="191"/>
      <c r="AU825" s="191"/>
      <c r="AV825" s="191"/>
      <c r="AW825" s="191"/>
      <c r="AX825" s="191"/>
      <c r="AY825" s="191"/>
      <c r="AZ825" s="191"/>
      <c r="BA825" s="191"/>
      <c r="BB825" s="191"/>
      <c r="BC825" s="191"/>
      <c r="BD825" s="191"/>
      <c r="BE825" s="191"/>
      <c r="BF825" s="191"/>
      <c r="BG825" s="191"/>
      <c r="BH825" s="191"/>
      <c r="BI825" s="191"/>
      <c r="BJ825" s="191"/>
      <c r="BK825" s="191"/>
      <c r="BL825" s="191"/>
    </row>
    <row r="826" spans="1:64" x14ac:dyDescent="0.2">
      <c r="A826" s="191"/>
      <c r="B826" s="191"/>
      <c r="C826" s="191"/>
      <c r="D826" s="191"/>
      <c r="E826" s="191"/>
      <c r="F826" s="191"/>
      <c r="G826" s="191"/>
      <c r="H826" s="191"/>
      <c r="I826" s="191"/>
      <c r="J826" s="191"/>
      <c r="K826" s="191"/>
      <c r="L826" s="191"/>
      <c r="M826" s="191"/>
      <c r="N826" s="191"/>
      <c r="O826" s="191"/>
      <c r="P826" s="191"/>
      <c r="Q826" s="191"/>
      <c r="R826" s="191"/>
      <c r="S826" s="191"/>
      <c r="T826" s="191"/>
      <c r="U826" s="191"/>
      <c r="V826" s="191"/>
      <c r="W826" s="191"/>
      <c r="X826" s="191"/>
      <c r="Y826" s="191"/>
      <c r="Z826" s="191"/>
      <c r="AA826" s="191"/>
      <c r="AB826" s="191"/>
      <c r="AC826" s="191"/>
      <c r="AD826" s="191"/>
      <c r="AE826" s="191"/>
      <c r="AF826" s="191"/>
      <c r="AG826" s="191"/>
      <c r="AH826" s="191"/>
      <c r="AI826" s="191"/>
      <c r="AJ826" s="191"/>
      <c r="AK826" s="191"/>
      <c r="AL826" s="191"/>
      <c r="AM826" s="191"/>
      <c r="AN826" s="191"/>
      <c r="AO826" s="191"/>
      <c r="AP826" s="191"/>
      <c r="AQ826" s="191"/>
      <c r="AR826" s="191"/>
      <c r="AS826" s="191"/>
      <c r="AT826" s="191"/>
      <c r="AU826" s="191"/>
      <c r="AV826" s="191"/>
      <c r="AW826" s="191"/>
      <c r="AX826" s="191"/>
      <c r="AY826" s="191"/>
      <c r="AZ826" s="191"/>
      <c r="BA826" s="191"/>
      <c r="BB826" s="191"/>
      <c r="BC826" s="191"/>
      <c r="BD826" s="191"/>
      <c r="BE826" s="191"/>
      <c r="BF826" s="191"/>
      <c r="BG826" s="191"/>
      <c r="BH826" s="191"/>
      <c r="BI826" s="191"/>
      <c r="BJ826" s="191"/>
      <c r="BK826" s="191"/>
      <c r="BL826" s="191"/>
    </row>
    <row r="827" spans="1:64" x14ac:dyDescent="0.2">
      <c r="A827" s="191"/>
      <c r="B827" s="191"/>
      <c r="C827" s="191"/>
      <c r="D827" s="191"/>
      <c r="E827" s="191"/>
      <c r="F827" s="191"/>
      <c r="G827" s="191"/>
      <c r="H827" s="191"/>
      <c r="I827" s="191"/>
      <c r="J827" s="191"/>
      <c r="K827" s="191"/>
      <c r="L827" s="191"/>
      <c r="M827" s="191"/>
      <c r="N827" s="191"/>
      <c r="O827" s="191"/>
      <c r="P827" s="191"/>
      <c r="Q827" s="191"/>
      <c r="R827" s="191"/>
      <c r="S827" s="191"/>
      <c r="T827" s="191"/>
      <c r="U827" s="191"/>
      <c r="V827" s="191"/>
      <c r="W827" s="191"/>
      <c r="X827" s="191"/>
      <c r="Y827" s="191"/>
      <c r="Z827" s="191"/>
      <c r="AA827" s="191"/>
      <c r="AB827" s="191"/>
      <c r="AC827" s="191"/>
      <c r="AD827" s="191"/>
      <c r="AE827" s="191"/>
      <c r="AF827" s="191"/>
      <c r="AG827" s="191"/>
      <c r="AH827" s="191"/>
      <c r="AI827" s="191"/>
      <c r="AJ827" s="191"/>
      <c r="AK827" s="191"/>
      <c r="AL827" s="191"/>
      <c r="AM827" s="191"/>
      <c r="AN827" s="191"/>
      <c r="AO827" s="191"/>
      <c r="AP827" s="191"/>
      <c r="AQ827" s="191"/>
      <c r="AR827" s="191"/>
      <c r="AS827" s="191"/>
      <c r="AT827" s="191"/>
      <c r="AU827" s="191"/>
      <c r="AV827" s="191"/>
      <c r="AW827" s="191"/>
      <c r="AX827" s="191"/>
      <c r="AY827" s="191"/>
      <c r="AZ827" s="191"/>
      <c r="BA827" s="191"/>
      <c r="BB827" s="191"/>
      <c r="BC827" s="191"/>
      <c r="BD827" s="191"/>
      <c r="BE827" s="191"/>
      <c r="BF827" s="191"/>
      <c r="BG827" s="191"/>
      <c r="BH827" s="191"/>
      <c r="BI827" s="191"/>
      <c r="BJ827" s="191"/>
      <c r="BK827" s="191"/>
      <c r="BL827" s="191"/>
    </row>
    <row r="828" spans="1:64" x14ac:dyDescent="0.2">
      <c r="A828" s="191"/>
      <c r="B828" s="191"/>
      <c r="C828" s="191"/>
      <c r="D828" s="191"/>
      <c r="E828" s="191"/>
      <c r="F828" s="191"/>
      <c r="G828" s="191"/>
      <c r="H828" s="191"/>
      <c r="I828" s="191"/>
      <c r="J828" s="191"/>
      <c r="K828" s="191"/>
      <c r="L828" s="191"/>
      <c r="M828" s="191"/>
      <c r="N828" s="191"/>
      <c r="O828" s="191"/>
      <c r="P828" s="191"/>
      <c r="Q828" s="191"/>
      <c r="R828" s="191"/>
      <c r="S828" s="191"/>
      <c r="T828" s="191"/>
      <c r="U828" s="191"/>
      <c r="V828" s="191"/>
      <c r="W828" s="191"/>
      <c r="X828" s="191"/>
      <c r="Y828" s="191"/>
      <c r="Z828" s="191"/>
      <c r="AA828" s="191"/>
      <c r="AB828" s="191"/>
      <c r="AC828" s="191"/>
      <c r="AD828" s="191"/>
      <c r="AE828" s="191"/>
      <c r="AF828" s="191"/>
      <c r="AG828" s="191"/>
      <c r="AH828" s="191"/>
      <c r="AI828" s="191"/>
      <c r="AJ828" s="191"/>
      <c r="AK828" s="191"/>
      <c r="AL828" s="191"/>
      <c r="AM828" s="191"/>
      <c r="AN828" s="191"/>
      <c r="AO828" s="191"/>
      <c r="AP828" s="191"/>
      <c r="AQ828" s="191"/>
      <c r="AR828" s="191"/>
      <c r="AS828" s="191"/>
      <c r="AT828" s="191"/>
      <c r="AU828" s="191"/>
      <c r="AV828" s="191"/>
      <c r="AW828" s="191"/>
      <c r="AX828" s="191"/>
      <c r="AY828" s="191"/>
      <c r="AZ828" s="191"/>
      <c r="BA828" s="191"/>
      <c r="BB828" s="191"/>
      <c r="BC828" s="191"/>
      <c r="BD828" s="191"/>
      <c r="BE828" s="191"/>
      <c r="BF828" s="191"/>
      <c r="BG828" s="191"/>
      <c r="BH828" s="191"/>
      <c r="BI828" s="191"/>
      <c r="BJ828" s="191"/>
      <c r="BK828" s="191"/>
      <c r="BL828" s="191"/>
    </row>
    <row r="829" spans="1:64" x14ac:dyDescent="0.2">
      <c r="A829" s="191"/>
      <c r="B829" s="191"/>
      <c r="C829" s="191"/>
      <c r="D829" s="191"/>
      <c r="E829" s="191"/>
      <c r="F829" s="191"/>
      <c r="G829" s="191"/>
      <c r="H829" s="191"/>
      <c r="I829" s="191"/>
      <c r="J829" s="191"/>
      <c r="K829" s="191"/>
      <c r="L829" s="191"/>
      <c r="M829" s="191"/>
      <c r="N829" s="191"/>
      <c r="O829" s="191"/>
      <c r="P829" s="191"/>
      <c r="Q829" s="191"/>
      <c r="R829" s="191"/>
      <c r="S829" s="191"/>
      <c r="T829" s="191"/>
      <c r="U829" s="191"/>
      <c r="V829" s="191"/>
      <c r="W829" s="191"/>
      <c r="X829" s="191"/>
      <c r="Y829" s="191"/>
      <c r="Z829" s="191"/>
      <c r="AA829" s="191"/>
      <c r="AB829" s="191"/>
      <c r="AC829" s="191"/>
      <c r="AD829" s="191"/>
      <c r="AE829" s="191"/>
      <c r="AF829" s="191"/>
      <c r="AG829" s="191"/>
      <c r="AH829" s="191"/>
      <c r="AI829" s="191"/>
      <c r="AJ829" s="191"/>
      <c r="AK829" s="191"/>
      <c r="AL829" s="191"/>
      <c r="AM829" s="191"/>
      <c r="AN829" s="191"/>
      <c r="AO829" s="191"/>
      <c r="AP829" s="191"/>
      <c r="AQ829" s="191"/>
      <c r="AR829" s="191"/>
      <c r="AS829" s="191"/>
      <c r="AT829" s="191"/>
      <c r="AU829" s="191"/>
      <c r="AV829" s="191"/>
      <c r="AW829" s="191"/>
      <c r="AX829" s="191"/>
      <c r="AY829" s="191"/>
      <c r="AZ829" s="191"/>
      <c r="BA829" s="191"/>
      <c r="BB829" s="191"/>
      <c r="BC829" s="191"/>
      <c r="BD829" s="191"/>
      <c r="BE829" s="191"/>
      <c r="BF829" s="191"/>
      <c r="BG829" s="191"/>
      <c r="BH829" s="191"/>
      <c r="BI829" s="191"/>
      <c r="BJ829" s="191"/>
      <c r="BK829" s="191"/>
      <c r="BL829" s="191"/>
    </row>
    <row r="830" spans="1:64" x14ac:dyDescent="0.2">
      <c r="A830" s="191"/>
      <c r="B830" s="191"/>
      <c r="C830" s="191"/>
      <c r="D830" s="191"/>
      <c r="E830" s="191"/>
      <c r="F830" s="191"/>
      <c r="G830" s="191"/>
      <c r="H830" s="191"/>
      <c r="I830" s="191"/>
      <c r="J830" s="191"/>
      <c r="K830" s="191"/>
      <c r="L830" s="191"/>
      <c r="M830" s="191"/>
      <c r="N830" s="191"/>
      <c r="O830" s="191"/>
      <c r="P830" s="191"/>
      <c r="Q830" s="191"/>
      <c r="R830" s="191"/>
      <c r="S830" s="191"/>
      <c r="T830" s="191"/>
      <c r="U830" s="191"/>
      <c r="V830" s="191"/>
      <c r="W830" s="191"/>
      <c r="X830" s="191"/>
      <c r="Y830" s="191"/>
      <c r="Z830" s="191"/>
      <c r="AA830" s="191"/>
      <c r="AB830" s="191"/>
      <c r="AC830" s="191"/>
      <c r="AD830" s="191"/>
      <c r="AE830" s="191"/>
      <c r="AF830" s="191"/>
      <c r="AG830" s="191"/>
      <c r="AH830" s="191"/>
      <c r="AI830" s="191"/>
      <c r="AJ830" s="191"/>
      <c r="AK830" s="191"/>
      <c r="AL830" s="191"/>
      <c r="AM830" s="191"/>
      <c r="AN830" s="191"/>
      <c r="AO830" s="191"/>
      <c r="AP830" s="191"/>
      <c r="AQ830" s="191"/>
      <c r="AR830" s="191"/>
      <c r="AS830" s="191"/>
      <c r="AT830" s="191"/>
      <c r="AU830" s="191"/>
      <c r="AV830" s="191"/>
      <c r="AW830" s="191"/>
      <c r="AX830" s="191"/>
      <c r="AY830" s="191"/>
      <c r="AZ830" s="191"/>
      <c r="BA830" s="191"/>
      <c r="BB830" s="191"/>
      <c r="BC830" s="191"/>
      <c r="BD830" s="191"/>
      <c r="BE830" s="191"/>
      <c r="BF830" s="191"/>
      <c r="BG830" s="191"/>
      <c r="BH830" s="191"/>
      <c r="BI830" s="191"/>
      <c r="BJ830" s="191"/>
      <c r="BK830" s="191"/>
      <c r="BL830" s="191"/>
    </row>
    <row r="831" spans="1:64" x14ac:dyDescent="0.2">
      <c r="A831" s="191"/>
      <c r="B831" s="191"/>
      <c r="C831" s="191"/>
      <c r="D831" s="191"/>
      <c r="E831" s="191"/>
      <c r="F831" s="191"/>
      <c r="G831" s="191"/>
      <c r="H831" s="191"/>
      <c r="I831" s="191"/>
      <c r="J831" s="191"/>
      <c r="K831" s="191"/>
      <c r="L831" s="191"/>
      <c r="M831" s="191"/>
      <c r="N831" s="191"/>
      <c r="O831" s="191"/>
      <c r="P831" s="191"/>
      <c r="Q831" s="191"/>
      <c r="R831" s="191"/>
      <c r="S831" s="191"/>
      <c r="T831" s="191"/>
      <c r="U831" s="191"/>
      <c r="V831" s="191"/>
      <c r="W831" s="191"/>
      <c r="X831" s="191"/>
      <c r="Y831" s="191"/>
      <c r="Z831" s="191"/>
      <c r="AA831" s="191"/>
      <c r="AB831" s="191"/>
      <c r="AC831" s="191"/>
      <c r="AD831" s="191"/>
      <c r="AE831" s="191"/>
      <c r="AF831" s="191"/>
      <c r="AG831" s="191"/>
      <c r="AH831" s="191"/>
      <c r="AI831" s="191"/>
      <c r="AJ831" s="191"/>
      <c r="AK831" s="191"/>
      <c r="AL831" s="191"/>
      <c r="AM831" s="191"/>
      <c r="AN831" s="191"/>
      <c r="AO831" s="191"/>
      <c r="AP831" s="191"/>
      <c r="AQ831" s="191"/>
      <c r="AR831" s="191"/>
      <c r="AS831" s="191"/>
      <c r="AT831" s="191"/>
      <c r="AU831" s="191"/>
      <c r="AV831" s="191"/>
      <c r="AW831" s="191"/>
      <c r="AX831" s="191"/>
      <c r="AY831" s="191"/>
      <c r="AZ831" s="191"/>
      <c r="BA831" s="191"/>
      <c r="BB831" s="191"/>
      <c r="BC831" s="191"/>
      <c r="BD831" s="191"/>
      <c r="BE831" s="191"/>
      <c r="BF831" s="191"/>
      <c r="BG831" s="191"/>
      <c r="BH831" s="191"/>
      <c r="BI831" s="191"/>
      <c r="BJ831" s="191"/>
      <c r="BK831" s="191"/>
      <c r="BL831" s="191"/>
    </row>
    <row r="832" spans="1:64" x14ac:dyDescent="0.2">
      <c r="A832" s="191"/>
      <c r="B832" s="191"/>
      <c r="C832" s="191"/>
      <c r="D832" s="191"/>
      <c r="E832" s="191"/>
      <c r="F832" s="191"/>
      <c r="G832" s="191"/>
      <c r="H832" s="191"/>
      <c r="I832" s="191"/>
      <c r="J832" s="191"/>
      <c r="K832" s="191"/>
      <c r="L832" s="191"/>
      <c r="M832" s="191"/>
      <c r="N832" s="191"/>
      <c r="O832" s="191"/>
      <c r="P832" s="191"/>
      <c r="Q832" s="191"/>
      <c r="R832" s="191"/>
      <c r="S832" s="191"/>
      <c r="T832" s="191"/>
      <c r="U832" s="191"/>
      <c r="V832" s="191"/>
      <c r="W832" s="191"/>
      <c r="X832" s="191"/>
      <c r="Y832" s="191"/>
      <c r="Z832" s="191"/>
      <c r="AA832" s="191"/>
      <c r="AB832" s="191"/>
      <c r="AC832" s="191"/>
      <c r="AD832" s="191"/>
      <c r="AE832" s="191"/>
      <c r="AF832" s="191"/>
      <c r="AG832" s="191"/>
      <c r="AH832" s="191"/>
      <c r="AI832" s="191"/>
      <c r="AJ832" s="191"/>
      <c r="AK832" s="191"/>
      <c r="AL832" s="191"/>
      <c r="AM832" s="191"/>
      <c r="AN832" s="191"/>
      <c r="AO832" s="191"/>
      <c r="AP832" s="191"/>
      <c r="AQ832" s="191"/>
      <c r="AR832" s="191"/>
      <c r="AS832" s="191"/>
      <c r="AT832" s="191"/>
      <c r="AU832" s="191"/>
      <c r="AV832" s="191"/>
      <c r="AW832" s="191"/>
      <c r="AX832" s="191"/>
      <c r="AY832" s="191"/>
      <c r="AZ832" s="191"/>
      <c r="BA832" s="191"/>
      <c r="BB832" s="191"/>
      <c r="BC832" s="191"/>
      <c r="BD832" s="191"/>
      <c r="BE832" s="191"/>
      <c r="BF832" s="191"/>
      <c r="BG832" s="191"/>
      <c r="BH832" s="191"/>
      <c r="BI832" s="191"/>
      <c r="BJ832" s="191"/>
      <c r="BK832" s="191"/>
      <c r="BL832" s="191"/>
    </row>
    <row r="833" spans="1:64" x14ac:dyDescent="0.2">
      <c r="A833" s="191"/>
      <c r="B833" s="191"/>
      <c r="C833" s="191"/>
      <c r="D833" s="191"/>
      <c r="E833" s="191"/>
      <c r="F833" s="191"/>
      <c r="G833" s="191"/>
      <c r="H833" s="191"/>
      <c r="I833" s="191"/>
      <c r="J833" s="191"/>
      <c r="K833" s="191"/>
      <c r="L833" s="191"/>
      <c r="M833" s="191"/>
      <c r="N833" s="191"/>
      <c r="O833" s="191"/>
      <c r="P833" s="191"/>
      <c r="Q833" s="191"/>
      <c r="R833" s="191"/>
      <c r="S833" s="191"/>
      <c r="T833" s="191"/>
      <c r="U833" s="191"/>
      <c r="V833" s="191"/>
      <c r="W833" s="191"/>
      <c r="X833" s="191"/>
      <c r="Y833" s="191"/>
      <c r="Z833" s="191"/>
      <c r="AA833" s="191"/>
      <c r="AB833" s="191"/>
      <c r="AC833" s="191"/>
      <c r="AD833" s="191"/>
      <c r="AE833" s="191"/>
      <c r="AF833" s="191"/>
      <c r="AG833" s="191"/>
      <c r="AH833" s="191"/>
      <c r="AI833" s="191"/>
      <c r="AJ833" s="191"/>
      <c r="AK833" s="191"/>
      <c r="AL833" s="191"/>
      <c r="AM833" s="191"/>
      <c r="AN833" s="191"/>
      <c r="AO833" s="191"/>
      <c r="AP833" s="191"/>
      <c r="AQ833" s="191"/>
      <c r="AR833" s="191"/>
      <c r="AS833" s="191"/>
      <c r="AT833" s="191"/>
      <c r="AU833" s="191"/>
      <c r="AV833" s="191"/>
      <c r="AW833" s="191"/>
      <c r="AX833" s="191"/>
      <c r="AY833" s="191"/>
      <c r="AZ833" s="191"/>
      <c r="BA833" s="191"/>
      <c r="BB833" s="191"/>
      <c r="BC833" s="191"/>
      <c r="BD833" s="191"/>
      <c r="BE833" s="191"/>
      <c r="BF833" s="191"/>
      <c r="BG833" s="191"/>
      <c r="BH833" s="191"/>
      <c r="BI833" s="191"/>
      <c r="BJ833" s="191"/>
      <c r="BK833" s="191"/>
      <c r="BL833" s="191"/>
    </row>
    <row r="834" spans="1:64" x14ac:dyDescent="0.2">
      <c r="A834" s="191"/>
      <c r="B834" s="191"/>
      <c r="C834" s="191"/>
      <c r="D834" s="191"/>
      <c r="E834" s="191"/>
      <c r="F834" s="191"/>
      <c r="G834" s="191"/>
      <c r="H834" s="191"/>
      <c r="I834" s="191"/>
      <c r="J834" s="191"/>
      <c r="K834" s="191"/>
      <c r="L834" s="191"/>
      <c r="M834" s="191"/>
      <c r="N834" s="191"/>
      <c r="O834" s="191"/>
      <c r="P834" s="191"/>
      <c r="Q834" s="191"/>
      <c r="R834" s="191"/>
      <c r="S834" s="191"/>
      <c r="T834" s="191"/>
      <c r="U834" s="191"/>
      <c r="V834" s="191"/>
      <c r="W834" s="191"/>
      <c r="X834" s="191"/>
      <c r="Y834" s="191"/>
      <c r="Z834" s="191"/>
      <c r="AA834" s="191"/>
      <c r="AB834" s="191"/>
      <c r="AC834" s="191"/>
      <c r="AD834" s="191"/>
      <c r="AE834" s="191"/>
      <c r="AF834" s="191"/>
      <c r="AG834" s="191"/>
      <c r="AH834" s="191"/>
      <c r="AI834" s="191"/>
      <c r="AJ834" s="191"/>
      <c r="AK834" s="191"/>
      <c r="AL834" s="191"/>
      <c r="AM834" s="191"/>
      <c r="AN834" s="191"/>
      <c r="AO834" s="191"/>
      <c r="AP834" s="191"/>
      <c r="AQ834" s="191"/>
      <c r="AR834" s="191"/>
      <c r="AS834" s="191"/>
      <c r="AT834" s="191"/>
      <c r="AU834" s="191"/>
      <c r="AV834" s="191"/>
      <c r="AW834" s="191"/>
      <c r="AX834" s="191"/>
      <c r="AY834" s="191"/>
      <c r="AZ834" s="191"/>
      <c r="BA834" s="191"/>
      <c r="BB834" s="191"/>
      <c r="BC834" s="191"/>
      <c r="BD834" s="191"/>
      <c r="BE834" s="191"/>
      <c r="BF834" s="191"/>
      <c r="BG834" s="191"/>
      <c r="BH834" s="191"/>
      <c r="BI834" s="191"/>
      <c r="BJ834" s="191"/>
      <c r="BK834" s="191"/>
      <c r="BL834" s="191"/>
    </row>
    <row r="835" spans="1:64" x14ac:dyDescent="0.2">
      <c r="A835" s="191"/>
      <c r="B835" s="191"/>
      <c r="C835" s="191"/>
      <c r="D835" s="191"/>
      <c r="E835" s="191"/>
      <c r="F835" s="191"/>
      <c r="G835" s="191"/>
      <c r="H835" s="191"/>
      <c r="I835" s="191"/>
      <c r="J835" s="191"/>
      <c r="K835" s="191"/>
      <c r="L835" s="191"/>
      <c r="M835" s="191"/>
      <c r="N835" s="191"/>
      <c r="O835" s="191"/>
      <c r="P835" s="191"/>
      <c r="Q835" s="191"/>
      <c r="R835" s="191"/>
      <c r="S835" s="191"/>
      <c r="T835" s="191"/>
      <c r="U835" s="191"/>
      <c r="V835" s="191"/>
      <c r="W835" s="191"/>
      <c r="X835" s="191"/>
      <c r="Y835" s="191"/>
      <c r="Z835" s="191"/>
      <c r="AA835" s="191"/>
      <c r="AB835" s="191"/>
      <c r="AC835" s="191"/>
      <c r="AD835" s="191"/>
      <c r="AE835" s="191"/>
      <c r="AF835" s="191"/>
      <c r="AG835" s="191"/>
      <c r="AH835" s="191"/>
      <c r="AI835" s="191"/>
      <c r="AJ835" s="191"/>
      <c r="AK835" s="191"/>
      <c r="AL835" s="191"/>
      <c r="AM835" s="191"/>
      <c r="AN835" s="191"/>
      <c r="AO835" s="191"/>
      <c r="AP835" s="191"/>
      <c r="AQ835" s="191"/>
      <c r="AR835" s="191"/>
      <c r="AS835" s="191"/>
      <c r="AT835" s="191"/>
      <c r="AU835" s="191"/>
      <c r="AV835" s="191"/>
      <c r="AW835" s="191"/>
      <c r="AX835" s="191"/>
      <c r="AY835" s="191"/>
      <c r="AZ835" s="191"/>
      <c r="BA835" s="191"/>
      <c r="BB835" s="191"/>
      <c r="BC835" s="191"/>
      <c r="BD835" s="191"/>
      <c r="BE835" s="191"/>
      <c r="BF835" s="191"/>
      <c r="BG835" s="191"/>
      <c r="BH835" s="191"/>
      <c r="BI835" s="191"/>
      <c r="BJ835" s="191"/>
      <c r="BK835" s="191"/>
      <c r="BL835" s="191"/>
    </row>
    <row r="836" spans="1:64" x14ac:dyDescent="0.2">
      <c r="A836" s="191"/>
      <c r="B836" s="191"/>
      <c r="C836" s="191"/>
      <c r="D836" s="191"/>
      <c r="E836" s="191"/>
      <c r="F836" s="191"/>
      <c r="G836" s="191"/>
      <c r="H836" s="191"/>
      <c r="I836" s="191"/>
      <c r="J836" s="191"/>
      <c r="K836" s="191"/>
      <c r="L836" s="191"/>
      <c r="M836" s="191"/>
      <c r="N836" s="191"/>
      <c r="O836" s="191"/>
      <c r="P836" s="191"/>
      <c r="Q836" s="191"/>
      <c r="R836" s="191"/>
      <c r="S836" s="191"/>
      <c r="T836" s="191"/>
      <c r="U836" s="191"/>
      <c r="V836" s="191"/>
      <c r="W836" s="191"/>
      <c r="X836" s="191"/>
      <c r="Y836" s="191"/>
      <c r="Z836" s="191"/>
      <c r="AA836" s="191"/>
      <c r="AB836" s="191"/>
      <c r="AC836" s="191"/>
      <c r="AD836" s="191"/>
      <c r="AE836" s="191"/>
      <c r="AF836" s="191"/>
      <c r="AG836" s="191"/>
      <c r="AH836" s="191"/>
      <c r="AI836" s="191"/>
      <c r="AJ836" s="191"/>
      <c r="AK836" s="191"/>
      <c r="AL836" s="191"/>
      <c r="AM836" s="191"/>
      <c r="AN836" s="191"/>
      <c r="AO836" s="191"/>
      <c r="AP836" s="191"/>
      <c r="AQ836" s="191"/>
      <c r="AR836" s="191"/>
      <c r="AS836" s="191"/>
      <c r="AT836" s="191"/>
      <c r="AU836" s="191"/>
      <c r="AV836" s="191"/>
      <c r="AW836" s="191"/>
      <c r="AX836" s="191"/>
      <c r="AY836" s="191"/>
      <c r="AZ836" s="191"/>
      <c r="BA836" s="191"/>
      <c r="BB836" s="191"/>
      <c r="BC836" s="191"/>
      <c r="BD836" s="191"/>
      <c r="BE836" s="191"/>
      <c r="BF836" s="191"/>
      <c r="BG836" s="191"/>
      <c r="BH836" s="191"/>
      <c r="BI836" s="191"/>
      <c r="BJ836" s="191"/>
      <c r="BK836" s="191"/>
      <c r="BL836" s="191"/>
    </row>
    <row r="837" spans="1:64" x14ac:dyDescent="0.2">
      <c r="A837" s="191"/>
      <c r="B837" s="191"/>
      <c r="C837" s="191"/>
      <c r="D837" s="191"/>
      <c r="E837" s="191"/>
      <c r="F837" s="191"/>
      <c r="G837" s="191"/>
      <c r="H837" s="191"/>
      <c r="I837" s="191"/>
      <c r="J837" s="191"/>
      <c r="K837" s="191"/>
      <c r="L837" s="191"/>
      <c r="M837" s="191"/>
      <c r="N837" s="191"/>
      <c r="O837" s="191"/>
      <c r="P837" s="191"/>
      <c r="Q837" s="191"/>
      <c r="R837" s="191"/>
      <c r="S837" s="191"/>
      <c r="T837" s="191"/>
      <c r="U837" s="191"/>
      <c r="V837" s="191"/>
      <c r="W837" s="191"/>
      <c r="X837" s="191"/>
      <c r="Y837" s="191"/>
      <c r="Z837" s="191"/>
      <c r="AA837" s="191"/>
      <c r="AB837" s="191"/>
      <c r="AC837" s="191"/>
      <c r="AD837" s="191"/>
      <c r="AE837" s="191"/>
      <c r="AF837" s="191"/>
      <c r="AG837" s="191"/>
      <c r="AH837" s="191"/>
      <c r="AI837" s="191"/>
      <c r="AJ837" s="191"/>
      <c r="AK837" s="191"/>
      <c r="AL837" s="191"/>
      <c r="AM837" s="191"/>
      <c r="AN837" s="191"/>
      <c r="AO837" s="191"/>
      <c r="AP837" s="191"/>
      <c r="AQ837" s="191"/>
      <c r="AR837" s="191"/>
      <c r="AS837" s="191"/>
      <c r="AT837" s="191"/>
      <c r="AU837" s="191"/>
      <c r="AV837" s="191"/>
      <c r="AW837" s="191"/>
      <c r="AX837" s="191"/>
      <c r="AY837" s="191"/>
      <c r="AZ837" s="191"/>
      <c r="BA837" s="191"/>
      <c r="BB837" s="191"/>
      <c r="BC837" s="191"/>
      <c r="BD837" s="191"/>
      <c r="BE837" s="191"/>
      <c r="BF837" s="191"/>
      <c r="BG837" s="191"/>
      <c r="BH837" s="191"/>
      <c r="BI837" s="191"/>
      <c r="BJ837" s="191"/>
      <c r="BK837" s="191"/>
      <c r="BL837" s="191"/>
    </row>
    <row r="838" spans="1:64" x14ac:dyDescent="0.2">
      <c r="A838" s="191"/>
      <c r="B838" s="191"/>
      <c r="C838" s="191"/>
      <c r="D838" s="191"/>
      <c r="E838" s="191"/>
      <c r="F838" s="191"/>
      <c r="G838" s="191"/>
      <c r="H838" s="191"/>
      <c r="I838" s="191"/>
      <c r="J838" s="191"/>
      <c r="K838" s="191"/>
      <c r="L838" s="191"/>
      <c r="M838" s="191"/>
      <c r="N838" s="191"/>
      <c r="O838" s="191"/>
      <c r="P838" s="191"/>
      <c r="Q838" s="191"/>
      <c r="R838" s="191"/>
      <c r="S838" s="191"/>
      <c r="T838" s="191"/>
      <c r="U838" s="191"/>
      <c r="V838" s="191"/>
      <c r="W838" s="191"/>
      <c r="X838" s="191"/>
      <c r="Y838" s="191"/>
      <c r="Z838" s="191"/>
      <c r="AA838" s="191"/>
      <c r="AB838" s="191"/>
      <c r="AC838" s="191"/>
      <c r="AD838" s="191"/>
      <c r="AE838" s="191"/>
      <c r="AF838" s="191"/>
      <c r="AG838" s="191"/>
      <c r="AH838" s="191"/>
      <c r="AI838" s="191"/>
      <c r="AJ838" s="191"/>
      <c r="AK838" s="191"/>
      <c r="AL838" s="191"/>
      <c r="AM838" s="191"/>
      <c r="AN838" s="191"/>
      <c r="AO838" s="191"/>
      <c r="AP838" s="191"/>
      <c r="AQ838" s="191"/>
      <c r="AR838" s="191"/>
      <c r="AS838" s="191"/>
      <c r="AT838" s="191"/>
      <c r="AU838" s="191"/>
      <c r="AV838" s="191"/>
      <c r="AW838" s="191"/>
      <c r="AX838" s="191"/>
      <c r="AY838" s="191"/>
      <c r="AZ838" s="191"/>
      <c r="BA838" s="191"/>
      <c r="BB838" s="191"/>
      <c r="BC838" s="191"/>
      <c r="BD838" s="191"/>
      <c r="BE838" s="191"/>
      <c r="BF838" s="191"/>
      <c r="BG838" s="191"/>
      <c r="BH838" s="191"/>
      <c r="BI838" s="191"/>
      <c r="BJ838" s="191"/>
      <c r="BK838" s="191"/>
      <c r="BL838" s="191"/>
    </row>
    <row r="839" spans="1:64" x14ac:dyDescent="0.2">
      <c r="A839" s="191"/>
      <c r="B839" s="191"/>
      <c r="C839" s="191"/>
      <c r="D839" s="191"/>
      <c r="E839" s="191"/>
      <c r="F839" s="191"/>
      <c r="G839" s="191"/>
      <c r="H839" s="191"/>
      <c r="I839" s="191"/>
      <c r="J839" s="191"/>
      <c r="K839" s="191"/>
      <c r="L839" s="191"/>
      <c r="M839" s="191"/>
      <c r="N839" s="191"/>
      <c r="O839" s="191"/>
      <c r="P839" s="191"/>
      <c r="Q839" s="191"/>
      <c r="R839" s="191"/>
      <c r="S839" s="191"/>
      <c r="T839" s="191"/>
      <c r="U839" s="191"/>
      <c r="V839" s="191"/>
      <c r="W839" s="191"/>
      <c r="X839" s="191"/>
      <c r="Y839" s="191"/>
      <c r="Z839" s="191"/>
      <c r="AA839" s="191"/>
      <c r="AB839" s="191"/>
      <c r="AC839" s="191"/>
      <c r="AD839" s="191"/>
      <c r="AE839" s="191"/>
      <c r="AF839" s="191"/>
      <c r="AG839" s="191"/>
      <c r="AH839" s="191"/>
      <c r="AI839" s="191"/>
      <c r="AJ839" s="191"/>
      <c r="AK839" s="191"/>
      <c r="AL839" s="191"/>
      <c r="AM839" s="191"/>
      <c r="AN839" s="191"/>
      <c r="AO839" s="191"/>
      <c r="AP839" s="191"/>
      <c r="AQ839" s="191"/>
      <c r="AR839" s="191"/>
      <c r="AS839" s="191"/>
      <c r="AT839" s="191"/>
      <c r="AU839" s="191"/>
      <c r="AV839" s="191"/>
      <c r="AW839" s="191"/>
      <c r="AX839" s="191"/>
      <c r="AY839" s="191"/>
      <c r="AZ839" s="191"/>
      <c r="BA839" s="191"/>
      <c r="BB839" s="191"/>
      <c r="BC839" s="191"/>
      <c r="BD839" s="191"/>
      <c r="BE839" s="191"/>
      <c r="BF839" s="191"/>
      <c r="BG839" s="191"/>
      <c r="BH839" s="191"/>
      <c r="BI839" s="191"/>
      <c r="BJ839" s="191"/>
      <c r="BK839" s="191"/>
      <c r="BL839" s="191"/>
    </row>
    <row r="840" spans="1:64" x14ac:dyDescent="0.2">
      <c r="A840" s="191"/>
      <c r="B840" s="191"/>
      <c r="C840" s="191"/>
      <c r="D840" s="191"/>
      <c r="E840" s="191"/>
      <c r="F840" s="191"/>
      <c r="G840" s="191"/>
      <c r="H840" s="191"/>
      <c r="I840" s="191"/>
      <c r="J840" s="191"/>
      <c r="K840" s="191"/>
      <c r="L840" s="191"/>
      <c r="M840" s="191"/>
      <c r="N840" s="191"/>
      <c r="O840" s="191"/>
      <c r="P840" s="191"/>
      <c r="Q840" s="191"/>
      <c r="R840" s="191"/>
      <c r="S840" s="191"/>
      <c r="T840" s="191"/>
      <c r="U840" s="191"/>
      <c r="V840" s="191"/>
      <c r="W840" s="191"/>
      <c r="X840" s="191"/>
      <c r="Y840" s="191"/>
      <c r="Z840" s="191"/>
      <c r="AA840" s="191"/>
      <c r="AB840" s="191"/>
      <c r="AC840" s="191"/>
      <c r="AD840" s="191"/>
      <c r="AE840" s="191"/>
      <c r="AF840" s="191"/>
      <c r="AG840" s="191"/>
      <c r="AH840" s="191"/>
      <c r="AI840" s="191"/>
      <c r="AJ840" s="191"/>
      <c r="AK840" s="191"/>
      <c r="AL840" s="191"/>
      <c r="AM840" s="191"/>
      <c r="AN840" s="191"/>
      <c r="AO840" s="191"/>
      <c r="AP840" s="191"/>
      <c r="AQ840" s="191"/>
      <c r="AR840" s="191"/>
      <c r="AS840" s="191"/>
      <c r="AT840" s="191"/>
      <c r="AU840" s="191"/>
      <c r="AV840" s="191"/>
      <c r="AW840" s="191"/>
      <c r="AX840" s="191"/>
      <c r="AY840" s="191"/>
      <c r="AZ840" s="191"/>
      <c r="BA840" s="191"/>
      <c r="BB840" s="191"/>
      <c r="BC840" s="191"/>
      <c r="BD840" s="191"/>
      <c r="BE840" s="191"/>
      <c r="BF840" s="191"/>
      <c r="BG840" s="191"/>
      <c r="BH840" s="191"/>
      <c r="BI840" s="191"/>
      <c r="BJ840" s="191"/>
      <c r="BK840" s="191"/>
      <c r="BL840" s="191"/>
    </row>
    <row r="841" spans="1:64" x14ac:dyDescent="0.2">
      <c r="A841" s="191"/>
      <c r="B841" s="191"/>
      <c r="C841" s="191"/>
      <c r="D841" s="191"/>
      <c r="E841" s="191"/>
      <c r="F841" s="191"/>
      <c r="G841" s="191"/>
      <c r="H841" s="191"/>
      <c r="I841" s="191"/>
      <c r="J841" s="191"/>
      <c r="K841" s="191"/>
      <c r="L841" s="191"/>
      <c r="M841" s="191"/>
      <c r="N841" s="191"/>
      <c r="O841" s="191"/>
      <c r="P841" s="191"/>
      <c r="Q841" s="191"/>
      <c r="R841" s="191"/>
      <c r="S841" s="191"/>
      <c r="T841" s="191"/>
      <c r="U841" s="191"/>
      <c r="V841" s="191"/>
      <c r="W841" s="191"/>
      <c r="X841" s="191"/>
      <c r="Y841" s="191"/>
      <c r="Z841" s="191"/>
      <c r="AA841" s="191"/>
      <c r="AB841" s="191"/>
      <c r="AC841" s="191"/>
      <c r="AD841" s="191"/>
      <c r="AE841" s="191"/>
      <c r="AF841" s="191"/>
      <c r="AG841" s="191"/>
      <c r="AH841" s="191"/>
      <c r="AI841" s="191"/>
      <c r="AJ841" s="191"/>
      <c r="AK841" s="191"/>
      <c r="AL841" s="191"/>
      <c r="AM841" s="191"/>
      <c r="AN841" s="191"/>
      <c r="AO841" s="191"/>
      <c r="AP841" s="191"/>
      <c r="AQ841" s="191"/>
      <c r="AR841" s="191"/>
      <c r="AS841" s="191"/>
      <c r="AT841" s="191"/>
      <c r="AU841" s="191"/>
      <c r="AV841" s="191"/>
      <c r="AW841" s="191"/>
      <c r="AX841" s="191"/>
      <c r="AY841" s="191"/>
      <c r="AZ841" s="191"/>
      <c r="BA841" s="191"/>
      <c r="BB841" s="191"/>
      <c r="BC841" s="191"/>
      <c r="BD841" s="191"/>
      <c r="BE841" s="191"/>
      <c r="BF841" s="191"/>
      <c r="BG841" s="191"/>
      <c r="BH841" s="191"/>
      <c r="BI841" s="191"/>
      <c r="BJ841" s="191"/>
      <c r="BK841" s="191"/>
      <c r="BL841" s="191"/>
    </row>
    <row r="842" spans="1:64" x14ac:dyDescent="0.2">
      <c r="A842" s="191"/>
      <c r="B842" s="191"/>
      <c r="C842" s="191"/>
      <c r="D842" s="191"/>
      <c r="E842" s="191"/>
      <c r="F842" s="191"/>
      <c r="G842" s="191"/>
      <c r="H842" s="191"/>
      <c r="I842" s="191"/>
      <c r="J842" s="191"/>
      <c r="K842" s="191"/>
      <c r="L842" s="191"/>
      <c r="M842" s="191"/>
      <c r="N842" s="191"/>
      <c r="O842" s="191"/>
      <c r="P842" s="191"/>
      <c r="Q842" s="191"/>
      <c r="R842" s="191"/>
      <c r="S842" s="191"/>
      <c r="T842" s="191"/>
      <c r="U842" s="191"/>
      <c r="V842" s="191"/>
      <c r="W842" s="191"/>
      <c r="X842" s="191"/>
      <c r="Y842" s="191"/>
      <c r="Z842" s="191"/>
      <c r="AA842" s="191"/>
      <c r="AB842" s="191"/>
      <c r="AC842" s="191"/>
      <c r="AD842" s="191"/>
      <c r="AE842" s="191"/>
      <c r="AF842" s="191"/>
      <c r="AG842" s="191"/>
      <c r="AH842" s="191"/>
      <c r="AI842" s="191"/>
      <c r="AJ842" s="191"/>
      <c r="AK842" s="191"/>
      <c r="AL842" s="191"/>
      <c r="AM842" s="191"/>
      <c r="AN842" s="191"/>
      <c r="AO842" s="191"/>
      <c r="AP842" s="191"/>
      <c r="AQ842" s="191"/>
      <c r="AR842" s="191"/>
      <c r="AS842" s="191"/>
      <c r="AT842" s="191"/>
      <c r="AU842" s="191"/>
      <c r="AV842" s="191"/>
      <c r="AW842" s="191"/>
      <c r="AX842" s="191"/>
      <c r="AY842" s="191"/>
      <c r="AZ842" s="191"/>
      <c r="BA842" s="191"/>
      <c r="BB842" s="191"/>
      <c r="BC842" s="191"/>
      <c r="BD842" s="191"/>
      <c r="BE842" s="191"/>
      <c r="BF842" s="191"/>
      <c r="BG842" s="191"/>
      <c r="BH842" s="191"/>
      <c r="BI842" s="191"/>
      <c r="BJ842" s="191"/>
      <c r="BK842" s="191"/>
      <c r="BL842" s="191"/>
    </row>
    <row r="843" spans="1:64" x14ac:dyDescent="0.2">
      <c r="A843" s="191"/>
      <c r="B843" s="191"/>
      <c r="C843" s="191"/>
      <c r="D843" s="191"/>
      <c r="E843" s="191"/>
      <c r="F843" s="191"/>
      <c r="G843" s="191"/>
      <c r="H843" s="191"/>
      <c r="I843" s="191"/>
      <c r="J843" s="191"/>
      <c r="K843" s="191"/>
      <c r="L843" s="191"/>
      <c r="M843" s="191"/>
      <c r="N843" s="191"/>
      <c r="O843" s="191"/>
      <c r="P843" s="191"/>
      <c r="Q843" s="191"/>
      <c r="R843" s="191"/>
      <c r="S843" s="191"/>
      <c r="T843" s="191"/>
      <c r="U843" s="191"/>
      <c r="V843" s="191"/>
      <c r="W843" s="191"/>
      <c r="X843" s="191"/>
      <c r="Y843" s="191"/>
      <c r="Z843" s="191"/>
      <c r="AA843" s="191"/>
      <c r="AB843" s="191"/>
      <c r="AC843" s="191"/>
      <c r="AD843" s="191"/>
      <c r="AE843" s="191"/>
      <c r="AF843" s="191"/>
      <c r="AG843" s="191"/>
      <c r="AH843" s="191"/>
      <c r="AI843" s="191"/>
      <c r="AJ843" s="191"/>
      <c r="AK843" s="191"/>
      <c r="AL843" s="191"/>
      <c r="AM843" s="191"/>
      <c r="AN843" s="191"/>
      <c r="AO843" s="191"/>
      <c r="AP843" s="191"/>
      <c r="AQ843" s="191"/>
      <c r="AR843" s="191"/>
      <c r="AS843" s="191"/>
      <c r="AT843" s="191"/>
      <c r="AU843" s="191"/>
      <c r="AV843" s="191"/>
      <c r="AW843" s="191"/>
      <c r="AX843" s="191"/>
      <c r="AY843" s="191"/>
      <c r="AZ843" s="191"/>
      <c r="BA843" s="191"/>
      <c r="BB843" s="191"/>
      <c r="BC843" s="191"/>
      <c r="BD843" s="191"/>
      <c r="BE843" s="191"/>
      <c r="BF843" s="191"/>
      <c r="BG843" s="191"/>
      <c r="BH843" s="191"/>
      <c r="BI843" s="191"/>
      <c r="BJ843" s="191"/>
      <c r="BK843" s="191"/>
      <c r="BL843" s="191"/>
    </row>
    <row r="844" spans="1:64" x14ac:dyDescent="0.2">
      <c r="A844" s="191"/>
      <c r="B844" s="191"/>
      <c r="C844" s="191"/>
      <c r="D844" s="191"/>
      <c r="E844" s="191"/>
      <c r="F844" s="191"/>
      <c r="G844" s="191"/>
      <c r="H844" s="191"/>
      <c r="I844" s="191"/>
      <c r="J844" s="191"/>
      <c r="K844" s="191"/>
      <c r="L844" s="191"/>
      <c r="M844" s="191"/>
      <c r="N844" s="191"/>
      <c r="O844" s="191"/>
      <c r="P844" s="191"/>
      <c r="Q844" s="191"/>
      <c r="R844" s="191"/>
      <c r="S844" s="191"/>
      <c r="T844" s="191"/>
      <c r="U844" s="191"/>
      <c r="V844" s="191"/>
      <c r="W844" s="191"/>
      <c r="X844" s="191"/>
      <c r="Y844" s="191"/>
      <c r="Z844" s="191"/>
      <c r="AA844" s="191"/>
      <c r="AB844" s="191"/>
      <c r="AC844" s="191"/>
      <c r="AD844" s="191"/>
      <c r="AE844" s="191"/>
      <c r="AF844" s="191"/>
      <c r="AG844" s="191"/>
      <c r="AH844" s="191"/>
      <c r="AI844" s="191"/>
      <c r="AJ844" s="191"/>
      <c r="AK844" s="191"/>
      <c r="AL844" s="191"/>
      <c r="AM844" s="191"/>
      <c r="AN844" s="191"/>
      <c r="AO844" s="191"/>
      <c r="AP844" s="191"/>
      <c r="AQ844" s="191"/>
      <c r="AR844" s="191"/>
      <c r="AS844" s="191"/>
      <c r="AT844" s="191"/>
      <c r="AU844" s="191"/>
      <c r="AV844" s="191"/>
      <c r="AW844" s="191"/>
      <c r="AX844" s="191"/>
      <c r="AY844" s="191"/>
      <c r="AZ844" s="191"/>
      <c r="BA844" s="191"/>
      <c r="BB844" s="191"/>
      <c r="BC844" s="191"/>
      <c r="BD844" s="191"/>
      <c r="BE844" s="191"/>
      <c r="BF844" s="191"/>
      <c r="BG844" s="191"/>
      <c r="BH844" s="191"/>
      <c r="BI844" s="191"/>
      <c r="BJ844" s="191"/>
      <c r="BK844" s="191"/>
      <c r="BL844" s="191"/>
    </row>
    <row r="845" spans="1:64" x14ac:dyDescent="0.2">
      <c r="A845" s="191"/>
      <c r="B845" s="191"/>
      <c r="C845" s="191"/>
      <c r="D845" s="191"/>
      <c r="E845" s="191"/>
      <c r="F845" s="191"/>
      <c r="G845" s="191"/>
      <c r="H845" s="191"/>
      <c r="I845" s="191"/>
      <c r="J845" s="191"/>
      <c r="K845" s="191"/>
      <c r="L845" s="191"/>
      <c r="M845" s="191"/>
      <c r="N845" s="191"/>
      <c r="O845" s="191"/>
      <c r="P845" s="191"/>
      <c r="Q845" s="191"/>
      <c r="R845" s="191"/>
      <c r="S845" s="191"/>
      <c r="T845" s="191"/>
      <c r="U845" s="191"/>
      <c r="V845" s="191"/>
      <c r="W845" s="191"/>
      <c r="X845" s="191"/>
      <c r="Y845" s="191"/>
      <c r="Z845" s="191"/>
      <c r="AA845" s="191"/>
      <c r="AB845" s="191"/>
      <c r="AC845" s="191"/>
      <c r="AD845" s="191"/>
      <c r="AE845" s="191"/>
      <c r="AF845" s="191"/>
      <c r="AG845" s="191"/>
      <c r="AH845" s="191"/>
      <c r="AI845" s="191"/>
      <c r="AJ845" s="191"/>
      <c r="AK845" s="191"/>
      <c r="AL845" s="191"/>
      <c r="AM845" s="191"/>
      <c r="AN845" s="191"/>
      <c r="AO845" s="191"/>
      <c r="AP845" s="191"/>
      <c r="AQ845" s="191"/>
      <c r="AR845" s="191"/>
      <c r="AS845" s="191"/>
      <c r="AT845" s="191"/>
      <c r="AU845" s="191"/>
      <c r="AV845" s="191"/>
      <c r="AW845" s="191"/>
      <c r="AX845" s="191"/>
      <c r="AY845" s="191"/>
      <c r="AZ845" s="191"/>
      <c r="BA845" s="191"/>
      <c r="BB845" s="191"/>
      <c r="BC845" s="191"/>
      <c r="BD845" s="191"/>
      <c r="BE845" s="191"/>
      <c r="BF845" s="191"/>
      <c r="BG845" s="191"/>
      <c r="BH845" s="191"/>
      <c r="BI845" s="191"/>
      <c r="BJ845" s="191"/>
      <c r="BK845" s="191"/>
      <c r="BL845" s="191"/>
    </row>
    <row r="846" spans="1:64" x14ac:dyDescent="0.2">
      <c r="A846" s="191"/>
      <c r="B846" s="191"/>
      <c r="C846" s="191"/>
      <c r="D846" s="191"/>
      <c r="E846" s="191"/>
      <c r="F846" s="191"/>
      <c r="G846" s="191"/>
      <c r="H846" s="191"/>
      <c r="I846" s="191"/>
      <c r="J846" s="191"/>
      <c r="K846" s="191"/>
      <c r="L846" s="191"/>
      <c r="M846" s="191"/>
      <c r="N846" s="191"/>
      <c r="O846" s="191"/>
      <c r="P846" s="191"/>
      <c r="Q846" s="191"/>
      <c r="R846" s="191"/>
      <c r="S846" s="191"/>
      <c r="T846" s="191"/>
      <c r="U846" s="191"/>
      <c r="V846" s="191"/>
      <c r="W846" s="191"/>
      <c r="X846" s="191"/>
      <c r="Y846" s="191"/>
      <c r="Z846" s="191"/>
      <c r="AA846" s="191"/>
      <c r="AB846" s="191"/>
      <c r="AC846" s="191"/>
      <c r="AD846" s="191"/>
      <c r="AE846" s="191"/>
      <c r="AF846" s="191"/>
      <c r="AG846" s="191"/>
      <c r="AH846" s="191"/>
      <c r="AI846" s="191"/>
      <c r="AJ846" s="191"/>
      <c r="AK846" s="191"/>
      <c r="AL846" s="191"/>
      <c r="AM846" s="191"/>
      <c r="AN846" s="191"/>
      <c r="AO846" s="191"/>
      <c r="AP846" s="191"/>
      <c r="AQ846" s="191"/>
      <c r="AR846" s="191"/>
      <c r="AS846" s="191"/>
      <c r="AT846" s="191"/>
      <c r="AU846" s="191"/>
      <c r="AV846" s="191"/>
      <c r="AW846" s="191"/>
      <c r="AX846" s="191"/>
      <c r="AY846" s="191"/>
      <c r="AZ846" s="191"/>
      <c r="BA846" s="191"/>
      <c r="BB846" s="191"/>
      <c r="BC846" s="191"/>
      <c r="BD846" s="191"/>
      <c r="BE846" s="191"/>
      <c r="BF846" s="191"/>
      <c r="BG846" s="191"/>
      <c r="BH846" s="191"/>
      <c r="BI846" s="191"/>
      <c r="BJ846" s="191"/>
      <c r="BK846" s="191"/>
      <c r="BL846" s="191"/>
    </row>
    <row r="847" spans="1:64" x14ac:dyDescent="0.2">
      <c r="A847" s="191"/>
      <c r="B847" s="191"/>
      <c r="C847" s="191"/>
      <c r="D847" s="191"/>
      <c r="E847" s="191"/>
      <c r="F847" s="191"/>
      <c r="G847" s="191"/>
      <c r="H847" s="191"/>
      <c r="I847" s="191"/>
      <c r="J847" s="191"/>
      <c r="K847" s="191"/>
      <c r="L847" s="191"/>
      <c r="M847" s="191"/>
      <c r="N847" s="191"/>
      <c r="O847" s="191"/>
      <c r="P847" s="191"/>
      <c r="Q847" s="191"/>
      <c r="R847" s="191"/>
      <c r="S847" s="191"/>
      <c r="T847" s="191"/>
      <c r="U847" s="191"/>
      <c r="V847" s="191"/>
      <c r="W847" s="191"/>
      <c r="X847" s="191"/>
      <c r="Y847" s="191"/>
      <c r="Z847" s="191"/>
      <c r="AA847" s="191"/>
      <c r="AB847" s="191"/>
      <c r="AC847" s="191"/>
      <c r="AD847" s="191"/>
      <c r="AE847" s="191"/>
      <c r="AF847" s="191"/>
      <c r="AG847" s="191"/>
      <c r="AH847" s="191"/>
      <c r="AI847" s="191"/>
      <c r="AJ847" s="191"/>
      <c r="AK847" s="191"/>
      <c r="AL847" s="191"/>
      <c r="AM847" s="191"/>
      <c r="AN847" s="191"/>
      <c r="AO847" s="191"/>
      <c r="AP847" s="191"/>
      <c r="AQ847" s="191"/>
      <c r="AR847" s="191"/>
      <c r="AS847" s="191"/>
      <c r="AT847" s="191"/>
      <c r="AU847" s="191"/>
      <c r="AV847" s="191"/>
      <c r="AW847" s="191"/>
      <c r="AX847" s="191"/>
      <c r="AY847" s="191"/>
      <c r="AZ847" s="191"/>
      <c r="BA847" s="191"/>
      <c r="BB847" s="191"/>
      <c r="BC847" s="191"/>
      <c r="BD847" s="191"/>
      <c r="BE847" s="191"/>
      <c r="BF847" s="191"/>
      <c r="BG847" s="191"/>
      <c r="BH847" s="191"/>
      <c r="BI847" s="191"/>
      <c r="BJ847" s="191"/>
      <c r="BK847" s="191"/>
      <c r="BL847" s="191"/>
    </row>
    <row r="848" spans="1:64" x14ac:dyDescent="0.2">
      <c r="A848" s="191"/>
      <c r="B848" s="191"/>
      <c r="C848" s="191"/>
      <c r="D848" s="191"/>
      <c r="E848" s="191"/>
      <c r="F848" s="191"/>
      <c r="G848" s="191"/>
      <c r="H848" s="191"/>
      <c r="I848" s="191"/>
      <c r="J848" s="191"/>
      <c r="K848" s="191"/>
      <c r="L848" s="191"/>
      <c r="M848" s="191"/>
      <c r="N848" s="191"/>
      <c r="O848" s="191"/>
      <c r="P848" s="191"/>
      <c r="Q848" s="191"/>
      <c r="R848" s="191"/>
      <c r="S848" s="191"/>
      <c r="T848" s="191"/>
      <c r="U848" s="191"/>
      <c r="V848" s="191"/>
      <c r="W848" s="191"/>
      <c r="X848" s="191"/>
      <c r="Y848" s="191"/>
      <c r="Z848" s="191"/>
      <c r="AA848" s="191"/>
      <c r="AB848" s="191"/>
      <c r="AC848" s="191"/>
      <c r="AD848" s="191"/>
      <c r="AE848" s="191"/>
      <c r="AF848" s="191"/>
      <c r="AG848" s="191"/>
      <c r="AH848" s="191"/>
      <c r="AI848" s="191"/>
      <c r="AJ848" s="191"/>
      <c r="AK848" s="191"/>
      <c r="AL848" s="191"/>
      <c r="AM848" s="191"/>
      <c r="AN848" s="191"/>
      <c r="AO848" s="191"/>
      <c r="AP848" s="191"/>
      <c r="AQ848" s="191"/>
      <c r="AR848" s="191"/>
      <c r="AS848" s="191"/>
      <c r="AT848" s="191"/>
      <c r="AU848" s="191"/>
      <c r="AV848" s="191"/>
      <c r="AW848" s="191"/>
      <c r="AX848" s="191"/>
      <c r="AY848" s="191"/>
      <c r="AZ848" s="191"/>
      <c r="BA848" s="191"/>
      <c r="BB848" s="191"/>
      <c r="BC848" s="191"/>
      <c r="BD848" s="191"/>
      <c r="BE848" s="191"/>
      <c r="BF848" s="191"/>
      <c r="BG848" s="191"/>
      <c r="BH848" s="191"/>
      <c r="BI848" s="191"/>
      <c r="BJ848" s="191"/>
      <c r="BK848" s="191"/>
      <c r="BL848" s="191"/>
    </row>
    <row r="849" spans="1:64" x14ac:dyDescent="0.2">
      <c r="A849" s="191"/>
      <c r="B849" s="191"/>
      <c r="C849" s="191"/>
      <c r="D849" s="191"/>
      <c r="E849" s="191"/>
      <c r="F849" s="191"/>
      <c r="G849" s="191"/>
      <c r="H849" s="191"/>
      <c r="I849" s="191"/>
      <c r="J849" s="191"/>
      <c r="K849" s="191"/>
      <c r="L849" s="191"/>
      <c r="M849" s="191"/>
      <c r="N849" s="191"/>
      <c r="O849" s="191"/>
      <c r="P849" s="191"/>
      <c r="Q849" s="191"/>
      <c r="R849" s="191"/>
      <c r="S849" s="191"/>
      <c r="T849" s="191"/>
      <c r="U849" s="191"/>
      <c r="V849" s="191"/>
      <c r="W849" s="191"/>
      <c r="X849" s="191"/>
      <c r="Y849" s="191"/>
      <c r="Z849" s="191"/>
      <c r="AA849" s="191"/>
      <c r="AB849" s="191"/>
      <c r="AC849" s="191"/>
      <c r="AD849" s="191"/>
      <c r="AE849" s="191"/>
      <c r="AF849" s="191"/>
      <c r="AG849" s="191"/>
      <c r="AH849" s="191"/>
      <c r="AI849" s="191"/>
      <c r="AJ849" s="191"/>
      <c r="AK849" s="191"/>
      <c r="AL849" s="191"/>
      <c r="AM849" s="191"/>
      <c r="AN849" s="191"/>
      <c r="AO849" s="191"/>
      <c r="AP849" s="191"/>
      <c r="AQ849" s="191"/>
      <c r="AR849" s="191"/>
      <c r="AS849" s="191"/>
      <c r="AT849" s="191"/>
      <c r="AU849" s="191"/>
      <c r="AV849" s="191"/>
      <c r="AW849" s="191"/>
      <c r="AX849" s="191"/>
      <c r="AY849" s="191"/>
      <c r="AZ849" s="191"/>
      <c r="BA849" s="191"/>
      <c r="BB849" s="191"/>
      <c r="BC849" s="191"/>
      <c r="BD849" s="191"/>
      <c r="BE849" s="191"/>
      <c r="BF849" s="191"/>
      <c r="BG849" s="191"/>
      <c r="BH849" s="191"/>
      <c r="BI849" s="191"/>
      <c r="BJ849" s="191"/>
      <c r="BK849" s="191"/>
      <c r="BL849" s="191"/>
    </row>
    <row r="850" spans="1:64" x14ac:dyDescent="0.2">
      <c r="A850" s="191"/>
      <c r="B850" s="191"/>
      <c r="C850" s="191"/>
      <c r="D850" s="191"/>
      <c r="E850" s="191"/>
      <c r="F850" s="191"/>
      <c r="G850" s="191"/>
      <c r="H850" s="191"/>
      <c r="I850" s="191"/>
      <c r="J850" s="191"/>
      <c r="K850" s="191"/>
      <c r="L850" s="191"/>
      <c r="M850" s="191"/>
      <c r="N850" s="191"/>
      <c r="O850" s="191"/>
      <c r="P850" s="191"/>
      <c r="Q850" s="191"/>
      <c r="R850" s="191"/>
      <c r="S850" s="191"/>
      <c r="T850" s="191"/>
      <c r="U850" s="191"/>
      <c r="V850" s="191"/>
      <c r="W850" s="191"/>
      <c r="X850" s="191"/>
      <c r="Y850" s="191"/>
      <c r="Z850" s="191"/>
      <c r="AA850" s="191"/>
      <c r="AB850" s="191"/>
      <c r="AC850" s="191"/>
      <c r="AD850" s="191"/>
      <c r="AE850" s="191"/>
      <c r="AF850" s="191"/>
      <c r="AG850" s="191"/>
      <c r="AH850" s="191"/>
      <c r="AI850" s="191"/>
      <c r="AJ850" s="191"/>
      <c r="AK850" s="191"/>
      <c r="AL850" s="191"/>
      <c r="AM850" s="191"/>
      <c r="AN850" s="191"/>
      <c r="AO850" s="191"/>
      <c r="AP850" s="191"/>
      <c r="AQ850" s="191"/>
      <c r="AR850" s="191"/>
      <c r="AS850" s="191"/>
      <c r="AT850" s="191"/>
      <c r="AU850" s="191"/>
      <c r="AV850" s="191"/>
      <c r="AW850" s="191"/>
      <c r="AX850" s="191"/>
      <c r="AY850" s="191"/>
      <c r="AZ850" s="191"/>
      <c r="BA850" s="191"/>
      <c r="BB850" s="191"/>
      <c r="BC850" s="191"/>
      <c r="BD850" s="191"/>
      <c r="BE850" s="191"/>
      <c r="BF850" s="191"/>
      <c r="BG850" s="191"/>
      <c r="BH850" s="191"/>
      <c r="BI850" s="191"/>
      <c r="BJ850" s="191"/>
      <c r="BK850" s="191"/>
      <c r="BL850" s="191"/>
    </row>
    <row r="851" spans="1:64" x14ac:dyDescent="0.2">
      <c r="A851" s="191"/>
      <c r="B851" s="191"/>
      <c r="C851" s="191"/>
      <c r="D851" s="191"/>
      <c r="E851" s="191"/>
      <c r="F851" s="191"/>
      <c r="G851" s="191"/>
      <c r="H851" s="191"/>
      <c r="I851" s="191"/>
      <c r="J851" s="191"/>
      <c r="K851" s="191"/>
      <c r="L851" s="191"/>
      <c r="M851" s="191"/>
      <c r="N851" s="191"/>
      <c r="O851" s="191"/>
      <c r="P851" s="191"/>
      <c r="Q851" s="191"/>
      <c r="R851" s="191"/>
      <c r="S851" s="191"/>
      <c r="T851" s="191"/>
      <c r="U851" s="191"/>
      <c r="V851" s="191"/>
      <c r="W851" s="191"/>
      <c r="X851" s="191"/>
      <c r="Y851" s="191"/>
      <c r="Z851" s="191"/>
      <c r="AA851" s="191"/>
      <c r="AB851" s="191"/>
      <c r="AC851" s="191"/>
      <c r="AD851" s="191"/>
      <c r="AE851" s="191"/>
      <c r="AF851" s="191"/>
      <c r="AG851" s="191"/>
      <c r="AH851" s="191"/>
      <c r="AI851" s="191"/>
      <c r="AJ851" s="191"/>
      <c r="AK851" s="191"/>
      <c r="AL851" s="191"/>
      <c r="AM851" s="191"/>
      <c r="AN851" s="191"/>
      <c r="AO851" s="191"/>
      <c r="AP851" s="191"/>
      <c r="AQ851" s="191"/>
      <c r="AR851" s="191"/>
      <c r="AS851" s="191"/>
      <c r="AT851" s="191"/>
      <c r="AU851" s="191"/>
      <c r="AV851" s="191"/>
      <c r="AW851" s="191"/>
      <c r="AX851" s="191"/>
      <c r="AY851" s="191"/>
      <c r="AZ851" s="191"/>
      <c r="BA851" s="191"/>
      <c r="BB851" s="191"/>
      <c r="BC851" s="191"/>
      <c r="BD851" s="191"/>
      <c r="BE851" s="191"/>
      <c r="BF851" s="191"/>
      <c r="BG851" s="191"/>
      <c r="BH851" s="191"/>
      <c r="BI851" s="191"/>
      <c r="BJ851" s="191"/>
      <c r="BK851" s="191"/>
      <c r="BL851" s="191"/>
    </row>
    <row r="852" spans="1:64" x14ac:dyDescent="0.2">
      <c r="A852" s="191"/>
      <c r="B852" s="191"/>
      <c r="C852" s="191"/>
      <c r="D852" s="191"/>
      <c r="E852" s="191"/>
      <c r="F852" s="191"/>
      <c r="G852" s="191"/>
      <c r="H852" s="191"/>
      <c r="I852" s="191"/>
      <c r="J852" s="191"/>
      <c r="K852" s="191"/>
      <c r="L852" s="191"/>
      <c r="M852" s="191"/>
      <c r="N852" s="191"/>
      <c r="O852" s="191"/>
      <c r="P852" s="191"/>
      <c r="Q852" s="191"/>
      <c r="R852" s="191"/>
      <c r="S852" s="191"/>
      <c r="T852" s="191"/>
      <c r="U852" s="191"/>
      <c r="V852" s="191"/>
      <c r="W852" s="191"/>
      <c r="X852" s="191"/>
      <c r="Y852" s="191"/>
      <c r="Z852" s="191"/>
      <c r="AA852" s="191"/>
      <c r="AB852" s="191"/>
      <c r="AC852" s="191"/>
      <c r="AD852" s="191"/>
      <c r="AE852" s="191"/>
      <c r="AF852" s="191"/>
      <c r="AG852" s="191"/>
      <c r="AH852" s="191"/>
      <c r="AI852" s="191"/>
      <c r="AJ852" s="191"/>
      <c r="AK852" s="191"/>
      <c r="AL852" s="191"/>
      <c r="AM852" s="191"/>
      <c r="AN852" s="191"/>
      <c r="AO852" s="191"/>
      <c r="AP852" s="191"/>
      <c r="AQ852" s="191"/>
      <c r="AR852" s="191"/>
      <c r="AS852" s="191"/>
      <c r="AT852" s="191"/>
      <c r="AU852" s="191"/>
      <c r="AV852" s="191"/>
      <c r="AW852" s="191"/>
      <c r="AX852" s="191"/>
      <c r="AY852" s="191"/>
      <c r="AZ852" s="191"/>
      <c r="BA852" s="191"/>
      <c r="BB852" s="191"/>
      <c r="BC852" s="191"/>
      <c r="BD852" s="191"/>
      <c r="BE852" s="191"/>
      <c r="BF852" s="191"/>
      <c r="BG852" s="191"/>
      <c r="BH852" s="191"/>
      <c r="BI852" s="191"/>
      <c r="BJ852" s="191"/>
      <c r="BK852" s="191"/>
      <c r="BL852" s="191"/>
    </row>
    <row r="853" spans="1:64" x14ac:dyDescent="0.2">
      <c r="A853" s="191"/>
      <c r="B853" s="191"/>
      <c r="C853" s="191"/>
      <c r="D853" s="191"/>
      <c r="E853" s="191"/>
      <c r="F853" s="191"/>
      <c r="G853" s="191"/>
      <c r="H853" s="191"/>
      <c r="I853" s="191"/>
      <c r="J853" s="191"/>
      <c r="K853" s="191"/>
      <c r="L853" s="191"/>
      <c r="M853" s="191"/>
      <c r="N853" s="191"/>
      <c r="O853" s="191"/>
      <c r="P853" s="191"/>
      <c r="Q853" s="191"/>
      <c r="R853" s="191"/>
      <c r="S853" s="191"/>
      <c r="T853" s="191"/>
      <c r="U853" s="191"/>
      <c r="V853" s="191"/>
      <c r="W853" s="191"/>
      <c r="X853" s="191"/>
      <c r="Y853" s="191"/>
      <c r="Z853" s="191"/>
      <c r="AA853" s="191"/>
      <c r="AB853" s="191"/>
      <c r="AC853" s="191"/>
      <c r="AD853" s="191"/>
      <c r="AE853" s="191"/>
      <c r="AF853" s="191"/>
      <c r="AG853" s="191"/>
      <c r="AH853" s="191"/>
      <c r="AI853" s="191"/>
      <c r="AJ853" s="191"/>
      <c r="AK853" s="191"/>
      <c r="AL853" s="191"/>
      <c r="AM853" s="191"/>
      <c r="AN853" s="191"/>
      <c r="AO853" s="191"/>
      <c r="AP853" s="191"/>
      <c r="AQ853" s="191"/>
      <c r="AR853" s="191"/>
      <c r="AS853" s="191"/>
      <c r="AT853" s="191"/>
      <c r="AU853" s="191"/>
      <c r="AV853" s="191"/>
      <c r="AW853" s="191"/>
      <c r="AX853" s="191"/>
      <c r="AY853" s="191"/>
      <c r="AZ853" s="191"/>
      <c r="BA853" s="191"/>
      <c r="BB853" s="191"/>
      <c r="BC853" s="191"/>
      <c r="BD853" s="191"/>
      <c r="BE853" s="191"/>
      <c r="BF853" s="191"/>
      <c r="BG853" s="191"/>
      <c r="BH853" s="191"/>
      <c r="BI853" s="191"/>
      <c r="BJ853" s="191"/>
      <c r="BK853" s="191"/>
      <c r="BL853" s="191"/>
    </row>
    <row r="854" spans="1:64" x14ac:dyDescent="0.2">
      <c r="A854" s="191"/>
      <c r="B854" s="191"/>
      <c r="C854" s="191"/>
      <c r="D854" s="191"/>
      <c r="E854" s="191"/>
      <c r="F854" s="191"/>
      <c r="G854" s="191"/>
      <c r="H854" s="191"/>
      <c r="I854" s="191"/>
      <c r="J854" s="191"/>
      <c r="K854" s="191"/>
      <c r="L854" s="191"/>
      <c r="M854" s="191"/>
      <c r="N854" s="191"/>
      <c r="O854" s="191"/>
      <c r="P854" s="191"/>
      <c r="Q854" s="191"/>
      <c r="R854" s="191"/>
      <c r="S854" s="191"/>
      <c r="T854" s="191"/>
      <c r="U854" s="191"/>
      <c r="V854" s="191"/>
      <c r="W854" s="191"/>
      <c r="X854" s="191"/>
      <c r="Y854" s="191"/>
      <c r="Z854" s="191"/>
      <c r="AA854" s="191"/>
      <c r="AB854" s="191"/>
      <c r="AC854" s="191"/>
      <c r="AD854" s="191"/>
      <c r="AE854" s="191"/>
      <c r="AF854" s="191"/>
      <c r="AG854" s="191"/>
      <c r="AH854" s="191"/>
      <c r="AI854" s="191"/>
      <c r="AJ854" s="191"/>
      <c r="AK854" s="191"/>
      <c r="AL854" s="191"/>
      <c r="AM854" s="191"/>
      <c r="AN854" s="191"/>
      <c r="AO854" s="191"/>
      <c r="AP854" s="191"/>
      <c r="AQ854" s="191"/>
      <c r="AR854" s="191"/>
      <c r="AS854" s="191"/>
      <c r="AT854" s="191"/>
      <c r="AU854" s="191"/>
      <c r="AV854" s="191"/>
      <c r="AW854" s="191"/>
      <c r="AX854" s="191"/>
      <c r="AY854" s="191"/>
      <c r="AZ854" s="191"/>
      <c r="BA854" s="191"/>
      <c r="BB854" s="191"/>
      <c r="BC854" s="191"/>
      <c r="BD854" s="191"/>
      <c r="BE854" s="191"/>
      <c r="BF854" s="191"/>
      <c r="BG854" s="191"/>
      <c r="BH854" s="191"/>
      <c r="BI854" s="191"/>
      <c r="BJ854" s="191"/>
      <c r="BK854" s="191"/>
      <c r="BL854" s="191"/>
    </row>
    <row r="855" spans="1:64" x14ac:dyDescent="0.2">
      <c r="A855" s="191"/>
      <c r="B855" s="191"/>
      <c r="C855" s="191"/>
      <c r="D855" s="191"/>
      <c r="E855" s="191"/>
      <c r="F855" s="191"/>
      <c r="G855" s="191"/>
      <c r="H855" s="191"/>
      <c r="I855" s="191"/>
      <c r="J855" s="191"/>
      <c r="K855" s="191"/>
      <c r="L855" s="191"/>
      <c r="M855" s="191"/>
      <c r="N855" s="191"/>
      <c r="O855" s="191"/>
      <c r="P855" s="191"/>
      <c r="Q855" s="191"/>
      <c r="R855" s="191"/>
      <c r="S855" s="191"/>
      <c r="T855" s="191"/>
      <c r="U855" s="191"/>
      <c r="V855" s="191"/>
      <c r="W855" s="191"/>
      <c r="X855" s="191"/>
      <c r="Y855" s="191"/>
      <c r="Z855" s="191"/>
      <c r="AA855" s="191"/>
      <c r="AB855" s="191"/>
      <c r="AC855" s="191"/>
      <c r="AD855" s="191"/>
      <c r="AE855" s="191"/>
      <c r="AF855" s="191"/>
      <c r="AG855" s="191"/>
      <c r="AH855" s="191"/>
      <c r="AI855" s="191"/>
      <c r="AJ855" s="191"/>
      <c r="AK855" s="191"/>
      <c r="AL855" s="191"/>
      <c r="AM855" s="191"/>
      <c r="AN855" s="191"/>
      <c r="AO855" s="191"/>
      <c r="AP855" s="191"/>
      <c r="AQ855" s="191"/>
      <c r="AR855" s="191"/>
      <c r="AS855" s="191"/>
      <c r="AT855" s="191"/>
      <c r="AU855" s="191"/>
      <c r="AV855" s="191"/>
      <c r="AW855" s="191"/>
      <c r="AX855" s="191"/>
      <c r="AY855" s="191"/>
      <c r="AZ855" s="191"/>
      <c r="BA855" s="191"/>
      <c r="BB855" s="191"/>
      <c r="BC855" s="191"/>
      <c r="BD855" s="191"/>
      <c r="BE855" s="191"/>
      <c r="BF855" s="191"/>
      <c r="BG855" s="191"/>
      <c r="BH855" s="191"/>
      <c r="BI855" s="191"/>
      <c r="BJ855" s="191"/>
      <c r="BK855" s="191"/>
      <c r="BL855" s="191"/>
    </row>
    <row r="856" spans="1:64" x14ac:dyDescent="0.2">
      <c r="A856" s="191"/>
      <c r="B856" s="191"/>
      <c r="C856" s="191"/>
      <c r="D856" s="191"/>
      <c r="E856" s="191"/>
      <c r="F856" s="191"/>
      <c r="G856" s="191"/>
      <c r="H856" s="191"/>
      <c r="I856" s="191"/>
      <c r="J856" s="191"/>
      <c r="K856" s="191"/>
      <c r="L856" s="191"/>
      <c r="M856" s="191"/>
      <c r="N856" s="191"/>
      <c r="O856" s="191"/>
      <c r="P856" s="191"/>
      <c r="Q856" s="191"/>
      <c r="R856" s="191"/>
      <c r="S856" s="191"/>
      <c r="T856" s="191"/>
      <c r="U856" s="191"/>
      <c r="V856" s="191"/>
      <c r="W856" s="191"/>
      <c r="X856" s="191"/>
      <c r="Y856" s="191"/>
      <c r="Z856" s="191"/>
      <c r="AA856" s="191"/>
      <c r="AB856" s="191"/>
      <c r="AC856" s="191"/>
      <c r="AD856" s="191"/>
      <c r="AE856" s="191"/>
      <c r="AF856" s="191"/>
      <c r="AG856" s="191"/>
      <c r="AH856" s="191"/>
      <c r="AI856" s="191"/>
      <c r="AJ856" s="191"/>
      <c r="AK856" s="191"/>
      <c r="AL856" s="191"/>
      <c r="AM856" s="191"/>
      <c r="AN856" s="191"/>
      <c r="AO856" s="191"/>
      <c r="AP856" s="191"/>
      <c r="AQ856" s="191"/>
      <c r="AR856" s="191"/>
      <c r="AS856" s="191"/>
      <c r="AT856" s="191"/>
      <c r="AU856" s="191"/>
      <c r="AV856" s="191"/>
      <c r="AW856" s="191"/>
      <c r="AX856" s="191"/>
      <c r="AY856" s="191"/>
      <c r="AZ856" s="191"/>
      <c r="BA856" s="191"/>
      <c r="BB856" s="191"/>
      <c r="BC856" s="191"/>
      <c r="BD856" s="191"/>
      <c r="BE856" s="191"/>
      <c r="BF856" s="191"/>
      <c r="BG856" s="191"/>
      <c r="BH856" s="191"/>
      <c r="BI856" s="191"/>
      <c r="BJ856" s="191"/>
      <c r="BK856" s="191"/>
      <c r="BL856" s="191"/>
    </row>
    <row r="857" spans="1:64" x14ac:dyDescent="0.2">
      <c r="A857" s="191"/>
      <c r="B857" s="191"/>
      <c r="C857" s="191"/>
      <c r="D857" s="191"/>
      <c r="E857" s="191"/>
      <c r="F857" s="191"/>
      <c r="G857" s="191"/>
      <c r="H857" s="191"/>
      <c r="I857" s="191"/>
      <c r="J857" s="191"/>
      <c r="K857" s="191"/>
      <c r="L857" s="191"/>
      <c r="M857" s="191"/>
      <c r="N857" s="191"/>
      <c r="O857" s="191"/>
      <c r="P857" s="191"/>
      <c r="Q857" s="191"/>
      <c r="R857" s="191"/>
      <c r="S857" s="191"/>
      <c r="T857" s="191"/>
      <c r="U857" s="191"/>
      <c r="V857" s="191"/>
      <c r="W857" s="191"/>
      <c r="X857" s="191"/>
      <c r="Y857" s="191"/>
      <c r="Z857" s="191"/>
      <c r="AA857" s="191"/>
      <c r="AB857" s="191"/>
      <c r="AC857" s="191"/>
      <c r="AD857" s="191"/>
      <c r="AE857" s="191"/>
      <c r="AF857" s="191"/>
      <c r="AG857" s="191"/>
      <c r="AH857" s="191"/>
      <c r="AI857" s="191"/>
      <c r="AJ857" s="191"/>
      <c r="AK857" s="191"/>
      <c r="AL857" s="191"/>
      <c r="AM857" s="191"/>
      <c r="AN857" s="191"/>
      <c r="AO857" s="191"/>
      <c r="AP857" s="191"/>
      <c r="AQ857" s="191"/>
      <c r="AR857" s="191"/>
      <c r="AS857" s="191"/>
      <c r="AT857" s="191"/>
      <c r="AU857" s="191"/>
      <c r="AV857" s="191"/>
      <c r="AW857" s="191"/>
      <c r="AX857" s="191"/>
      <c r="AY857" s="191"/>
      <c r="AZ857" s="191"/>
      <c r="BA857" s="191"/>
      <c r="BB857" s="191"/>
      <c r="BC857" s="191"/>
      <c r="BD857" s="191"/>
      <c r="BE857" s="191"/>
      <c r="BF857" s="191"/>
      <c r="BG857" s="191"/>
      <c r="BH857" s="191"/>
      <c r="BI857" s="191"/>
      <c r="BJ857" s="191"/>
      <c r="BK857" s="191"/>
      <c r="BL857" s="191"/>
    </row>
    <row r="858" spans="1:64" x14ac:dyDescent="0.2">
      <c r="A858" s="191"/>
      <c r="B858" s="191"/>
      <c r="C858" s="191"/>
      <c r="D858" s="191"/>
      <c r="E858" s="191"/>
      <c r="F858" s="191"/>
      <c r="G858" s="191"/>
      <c r="H858" s="191"/>
      <c r="I858" s="191"/>
      <c r="J858" s="191"/>
      <c r="K858" s="191"/>
      <c r="L858" s="191"/>
      <c r="M858" s="191"/>
      <c r="N858" s="191"/>
      <c r="O858" s="191"/>
      <c r="P858" s="191"/>
      <c r="Q858" s="191"/>
      <c r="R858" s="191"/>
      <c r="S858" s="191"/>
      <c r="T858" s="191"/>
      <c r="U858" s="191"/>
      <c r="V858" s="191"/>
      <c r="W858" s="191"/>
      <c r="X858" s="191"/>
      <c r="Y858" s="191"/>
      <c r="Z858" s="191"/>
      <c r="AA858" s="191"/>
      <c r="AB858" s="191"/>
      <c r="AC858" s="191"/>
      <c r="AD858" s="191"/>
      <c r="AE858" s="191"/>
      <c r="AF858" s="191"/>
      <c r="AG858" s="191"/>
      <c r="AH858" s="191"/>
      <c r="AI858" s="191"/>
      <c r="AJ858" s="191"/>
      <c r="AK858" s="191"/>
      <c r="AL858" s="191"/>
      <c r="AM858" s="191"/>
      <c r="AN858" s="191"/>
      <c r="AO858" s="191"/>
      <c r="AP858" s="191"/>
      <c r="AQ858" s="191"/>
      <c r="AR858" s="191"/>
      <c r="AS858" s="191"/>
      <c r="AT858" s="191"/>
      <c r="AU858" s="191"/>
      <c r="AV858" s="191"/>
      <c r="AW858" s="191"/>
      <c r="AX858" s="191"/>
      <c r="AY858" s="191"/>
      <c r="AZ858" s="191"/>
      <c r="BA858" s="191"/>
      <c r="BB858" s="191"/>
      <c r="BC858" s="191"/>
      <c r="BD858" s="191"/>
      <c r="BE858" s="191"/>
      <c r="BF858" s="191"/>
      <c r="BG858" s="191"/>
      <c r="BH858" s="191"/>
      <c r="BI858" s="191"/>
      <c r="BJ858" s="191"/>
      <c r="BK858" s="191"/>
      <c r="BL858" s="191"/>
    </row>
    <row r="859" spans="1:64" x14ac:dyDescent="0.2">
      <c r="A859" s="191"/>
      <c r="B859" s="191"/>
      <c r="C859" s="191"/>
      <c r="D859" s="191"/>
      <c r="E859" s="191"/>
      <c r="F859" s="191"/>
      <c r="G859" s="191"/>
      <c r="H859" s="191"/>
      <c r="I859" s="191"/>
      <c r="J859" s="191"/>
      <c r="K859" s="191"/>
      <c r="L859" s="191"/>
      <c r="M859" s="191"/>
      <c r="N859" s="191"/>
      <c r="O859" s="191"/>
      <c r="P859" s="191"/>
      <c r="Q859" s="191"/>
      <c r="R859" s="191"/>
      <c r="S859" s="191"/>
      <c r="T859" s="191"/>
      <c r="U859" s="191"/>
      <c r="V859" s="191"/>
      <c r="W859" s="191"/>
      <c r="X859" s="191"/>
      <c r="Y859" s="191"/>
      <c r="Z859" s="191"/>
      <c r="AA859" s="191"/>
      <c r="AB859" s="191"/>
      <c r="AC859" s="191"/>
      <c r="AD859" s="191"/>
      <c r="AE859" s="191"/>
      <c r="AF859" s="191"/>
      <c r="AG859" s="191"/>
      <c r="AH859" s="191"/>
      <c r="AI859" s="191"/>
      <c r="AJ859" s="191"/>
      <c r="AK859" s="191"/>
      <c r="AL859" s="191"/>
      <c r="AM859" s="191"/>
      <c r="AN859" s="191"/>
      <c r="AO859" s="191"/>
      <c r="AP859" s="191"/>
      <c r="AQ859" s="191"/>
      <c r="AR859" s="191"/>
      <c r="AS859" s="191"/>
      <c r="AT859" s="191"/>
      <c r="AU859" s="191"/>
      <c r="AV859" s="191"/>
      <c r="AW859" s="191"/>
      <c r="AX859" s="191"/>
      <c r="AY859" s="191"/>
      <c r="AZ859" s="191"/>
      <c r="BA859" s="191"/>
      <c r="BB859" s="191"/>
      <c r="BC859" s="191"/>
      <c r="BD859" s="191"/>
      <c r="BE859" s="191"/>
      <c r="BF859" s="191"/>
      <c r="BG859" s="191"/>
      <c r="BH859" s="191"/>
      <c r="BI859" s="191"/>
      <c r="BJ859" s="191"/>
      <c r="BK859" s="191"/>
      <c r="BL859" s="191"/>
    </row>
    <row r="860" spans="1:64" x14ac:dyDescent="0.2">
      <c r="A860" s="191"/>
      <c r="B860" s="191"/>
      <c r="C860" s="191"/>
      <c r="D860" s="191"/>
      <c r="E860" s="191"/>
      <c r="F860" s="191"/>
      <c r="G860" s="191"/>
      <c r="H860" s="191"/>
      <c r="I860" s="191"/>
      <c r="J860" s="191"/>
      <c r="K860" s="191"/>
      <c r="L860" s="191"/>
      <c r="M860" s="191"/>
      <c r="N860" s="191"/>
      <c r="O860" s="191"/>
      <c r="P860" s="191"/>
      <c r="Q860" s="191"/>
      <c r="R860" s="191"/>
      <c r="S860" s="191"/>
      <c r="T860" s="191"/>
      <c r="U860" s="191"/>
      <c r="V860" s="191"/>
      <c r="W860" s="191"/>
      <c r="X860" s="191"/>
      <c r="Y860" s="191"/>
      <c r="Z860" s="191"/>
      <c r="AA860" s="191"/>
      <c r="AB860" s="191"/>
      <c r="AC860" s="191"/>
      <c r="AD860" s="191"/>
      <c r="AE860" s="191"/>
      <c r="AF860" s="191"/>
      <c r="AG860" s="191"/>
      <c r="AH860" s="191"/>
      <c r="AI860" s="191"/>
      <c r="AJ860" s="191"/>
      <c r="AK860" s="191"/>
      <c r="AL860" s="191"/>
      <c r="AM860" s="191"/>
      <c r="AN860" s="191"/>
      <c r="AO860" s="191"/>
      <c r="AP860" s="191"/>
      <c r="AQ860" s="191"/>
      <c r="AR860" s="191"/>
      <c r="AS860" s="191"/>
      <c r="AT860" s="191"/>
      <c r="AU860" s="191"/>
      <c r="AV860" s="191"/>
      <c r="AW860" s="191"/>
      <c r="AX860" s="191"/>
      <c r="AY860" s="191"/>
      <c r="AZ860" s="191"/>
      <c r="BA860" s="191"/>
      <c r="BB860" s="191"/>
      <c r="BC860" s="191"/>
      <c r="BD860" s="191"/>
      <c r="BE860" s="191"/>
      <c r="BF860" s="191"/>
      <c r="BG860" s="191"/>
      <c r="BH860" s="191"/>
      <c r="BI860" s="191"/>
      <c r="BJ860" s="191"/>
      <c r="BK860" s="191"/>
      <c r="BL860" s="191"/>
    </row>
    <row r="861" spans="1:64" x14ac:dyDescent="0.2">
      <c r="A861" s="191"/>
      <c r="B861" s="191"/>
      <c r="C861" s="191"/>
      <c r="D861" s="191"/>
      <c r="E861" s="191"/>
      <c r="F861" s="191"/>
      <c r="G861" s="191"/>
      <c r="H861" s="191"/>
      <c r="I861" s="191"/>
      <c r="J861" s="191"/>
      <c r="K861" s="191"/>
      <c r="L861" s="191"/>
      <c r="M861" s="191"/>
      <c r="N861" s="191"/>
      <c r="O861" s="191"/>
      <c r="P861" s="191"/>
      <c r="Q861" s="191"/>
      <c r="R861" s="191"/>
      <c r="S861" s="191"/>
      <c r="T861" s="191"/>
      <c r="U861" s="191"/>
      <c r="V861" s="191"/>
      <c r="W861" s="191"/>
      <c r="X861" s="191"/>
      <c r="Y861" s="191"/>
      <c r="Z861" s="191"/>
      <c r="AA861" s="191"/>
      <c r="AB861" s="191"/>
      <c r="AC861" s="191"/>
      <c r="AD861" s="191"/>
      <c r="AE861" s="191"/>
      <c r="AF861" s="191"/>
      <c r="AG861" s="191"/>
      <c r="AH861" s="191"/>
      <c r="AI861" s="191"/>
      <c r="AJ861" s="191"/>
      <c r="AK861" s="191"/>
      <c r="AL861" s="191"/>
      <c r="AM861" s="191"/>
      <c r="AN861" s="191"/>
      <c r="AO861" s="191"/>
      <c r="AP861" s="191"/>
      <c r="AQ861" s="191"/>
      <c r="AR861" s="191"/>
      <c r="AS861" s="191"/>
      <c r="AT861" s="191"/>
      <c r="AU861" s="191"/>
      <c r="AV861" s="191"/>
      <c r="AW861" s="191"/>
      <c r="AX861" s="191"/>
      <c r="AY861" s="191"/>
      <c r="AZ861" s="191"/>
      <c r="BA861" s="191"/>
      <c r="BB861" s="191"/>
      <c r="BC861" s="191"/>
      <c r="BD861" s="191"/>
      <c r="BE861" s="191"/>
      <c r="BF861" s="191"/>
      <c r="BG861" s="191"/>
      <c r="BH861" s="191"/>
      <c r="BI861" s="191"/>
      <c r="BJ861" s="191"/>
      <c r="BK861" s="191"/>
      <c r="BL861" s="191"/>
    </row>
    <row r="862" spans="1:64" x14ac:dyDescent="0.2">
      <c r="A862" s="191"/>
      <c r="B862" s="191"/>
      <c r="C862" s="191"/>
      <c r="D862" s="191"/>
      <c r="E862" s="191"/>
      <c r="F862" s="191"/>
      <c r="G862" s="191"/>
      <c r="H862" s="191"/>
      <c r="I862" s="191"/>
      <c r="J862" s="191"/>
      <c r="K862" s="191"/>
      <c r="L862" s="191"/>
      <c r="M862" s="191"/>
      <c r="N862" s="191"/>
      <c r="O862" s="191"/>
      <c r="P862" s="191"/>
      <c r="Q862" s="191"/>
      <c r="R862" s="191"/>
      <c r="S862" s="191"/>
      <c r="T862" s="191"/>
      <c r="U862" s="191"/>
      <c r="V862" s="191"/>
      <c r="W862" s="191"/>
      <c r="X862" s="191"/>
      <c r="Y862" s="191"/>
      <c r="Z862" s="191"/>
      <c r="AA862" s="191"/>
      <c r="AB862" s="191"/>
      <c r="AC862" s="191"/>
      <c r="AD862" s="191"/>
      <c r="AE862" s="191"/>
      <c r="AF862" s="191"/>
      <c r="AG862" s="191"/>
      <c r="AH862" s="191"/>
      <c r="AI862" s="191"/>
      <c r="AJ862" s="191"/>
      <c r="AK862" s="191"/>
      <c r="AL862" s="191"/>
      <c r="AM862" s="191"/>
      <c r="AN862" s="191"/>
      <c r="AO862" s="191"/>
      <c r="AP862" s="191"/>
      <c r="AQ862" s="191"/>
      <c r="AR862" s="191"/>
      <c r="AS862" s="191"/>
      <c r="AT862" s="191"/>
      <c r="AU862" s="191"/>
      <c r="AV862" s="191"/>
      <c r="AW862" s="191"/>
      <c r="AX862" s="191"/>
      <c r="AY862" s="191"/>
      <c r="AZ862" s="191"/>
      <c r="BA862" s="191"/>
      <c r="BB862" s="191"/>
      <c r="BC862" s="191"/>
      <c r="BD862" s="191"/>
      <c r="BE862" s="191"/>
      <c r="BF862" s="191"/>
      <c r="BG862" s="191"/>
      <c r="BH862" s="191"/>
      <c r="BI862" s="191"/>
      <c r="BJ862" s="191"/>
      <c r="BK862" s="191"/>
      <c r="BL862" s="191"/>
    </row>
    <row r="863" spans="1:64" x14ac:dyDescent="0.2">
      <c r="A863" s="191"/>
      <c r="B863" s="191"/>
      <c r="C863" s="191"/>
      <c r="D863" s="191"/>
      <c r="E863" s="191"/>
      <c r="F863" s="191"/>
      <c r="G863" s="191"/>
      <c r="H863" s="191"/>
      <c r="I863" s="191"/>
      <c r="J863" s="191"/>
      <c r="K863" s="191"/>
      <c r="L863" s="191"/>
      <c r="M863" s="191"/>
      <c r="N863" s="191"/>
      <c r="O863" s="191"/>
      <c r="P863" s="191"/>
      <c r="Q863" s="191"/>
      <c r="R863" s="191"/>
      <c r="S863" s="191"/>
      <c r="T863" s="191"/>
      <c r="U863" s="191"/>
      <c r="V863" s="191"/>
      <c r="W863" s="191"/>
      <c r="X863" s="191"/>
      <c r="Y863" s="191"/>
      <c r="Z863" s="191"/>
      <c r="AA863" s="191"/>
      <c r="AB863" s="191"/>
      <c r="AC863" s="191"/>
      <c r="AD863" s="191"/>
      <c r="AE863" s="191"/>
      <c r="AF863" s="191"/>
      <c r="AG863" s="191"/>
      <c r="AH863" s="191"/>
      <c r="AI863" s="191"/>
      <c r="AJ863" s="191"/>
      <c r="AK863" s="191"/>
      <c r="AL863" s="191"/>
      <c r="AM863" s="191"/>
      <c r="AN863" s="191"/>
      <c r="AO863" s="191"/>
      <c r="AP863" s="191"/>
      <c r="AQ863" s="191"/>
      <c r="AR863" s="191"/>
      <c r="AS863" s="191"/>
      <c r="AT863" s="191"/>
      <c r="AU863" s="191"/>
      <c r="AV863" s="191"/>
      <c r="AW863" s="191"/>
      <c r="AX863" s="191"/>
      <c r="AY863" s="191"/>
      <c r="AZ863" s="191"/>
      <c r="BA863" s="191"/>
      <c r="BB863" s="191"/>
      <c r="BC863" s="191"/>
      <c r="BD863" s="191"/>
      <c r="BE863" s="191"/>
      <c r="BF863" s="191"/>
      <c r="BG863" s="191"/>
      <c r="BH863" s="191"/>
      <c r="BI863" s="191"/>
      <c r="BJ863" s="191"/>
      <c r="BK863" s="191"/>
      <c r="BL863" s="191"/>
    </row>
    <row r="864" spans="1:64" x14ac:dyDescent="0.2">
      <c r="A864" s="191"/>
      <c r="B864" s="191"/>
      <c r="C864" s="191"/>
      <c r="D864" s="191"/>
      <c r="E864" s="191"/>
      <c r="F864" s="191"/>
      <c r="G864" s="191"/>
      <c r="H864" s="191"/>
      <c r="I864" s="191"/>
      <c r="J864" s="191"/>
      <c r="K864" s="191"/>
      <c r="L864" s="191"/>
      <c r="M864" s="191"/>
      <c r="N864" s="191"/>
      <c r="O864" s="191"/>
      <c r="P864" s="191"/>
      <c r="Q864" s="191"/>
      <c r="R864" s="191"/>
      <c r="S864" s="191"/>
      <c r="T864" s="191"/>
      <c r="U864" s="191"/>
      <c r="V864" s="191"/>
      <c r="W864" s="191"/>
      <c r="X864" s="191"/>
      <c r="Y864" s="191"/>
      <c r="Z864" s="191"/>
      <c r="AA864" s="191"/>
      <c r="AB864" s="191"/>
      <c r="AC864" s="191"/>
      <c r="AD864" s="191"/>
      <c r="AE864" s="191"/>
      <c r="AF864" s="191"/>
      <c r="AG864" s="191"/>
      <c r="AH864" s="191"/>
      <c r="AI864" s="191"/>
      <c r="AJ864" s="191"/>
      <c r="AK864" s="191"/>
      <c r="AL864" s="191"/>
      <c r="AM864" s="191"/>
      <c r="AN864" s="191"/>
      <c r="AO864" s="191"/>
      <c r="AP864" s="191"/>
      <c r="AQ864" s="191"/>
      <c r="AR864" s="191"/>
      <c r="AS864" s="191"/>
      <c r="AT864" s="191"/>
      <c r="AU864" s="191"/>
      <c r="AV864" s="191"/>
      <c r="AW864" s="191"/>
      <c r="AX864" s="191"/>
      <c r="AY864" s="191"/>
      <c r="AZ864" s="191"/>
      <c r="BA864" s="191"/>
      <c r="BB864" s="191"/>
      <c r="BC864" s="191"/>
      <c r="BD864" s="191"/>
      <c r="BE864" s="191"/>
      <c r="BF864" s="191"/>
      <c r="BG864" s="191"/>
      <c r="BH864" s="191"/>
      <c r="BI864" s="191"/>
      <c r="BJ864" s="191"/>
      <c r="BK864" s="191"/>
      <c r="BL864" s="191"/>
    </row>
    <row r="865" spans="1:64" x14ac:dyDescent="0.2">
      <c r="A865" s="191"/>
      <c r="B865" s="191"/>
      <c r="C865" s="191"/>
      <c r="D865" s="191"/>
      <c r="E865" s="191"/>
      <c r="F865" s="191"/>
      <c r="G865" s="191"/>
      <c r="H865" s="191"/>
      <c r="I865" s="191"/>
      <c r="J865" s="191"/>
      <c r="K865" s="191"/>
      <c r="L865" s="191"/>
      <c r="M865" s="191"/>
      <c r="N865" s="191"/>
      <c r="O865" s="191"/>
      <c r="P865" s="191"/>
      <c r="Q865" s="191"/>
      <c r="R865" s="191"/>
      <c r="S865" s="191"/>
      <c r="T865" s="191"/>
      <c r="U865" s="191"/>
      <c r="V865" s="191"/>
      <c r="W865" s="191"/>
      <c r="X865" s="191"/>
      <c r="Y865" s="191"/>
      <c r="Z865" s="191"/>
      <c r="AA865" s="191"/>
      <c r="AB865" s="191"/>
      <c r="AC865" s="191"/>
      <c r="AD865" s="191"/>
      <c r="AE865" s="191"/>
      <c r="AF865" s="191"/>
      <c r="AG865" s="191"/>
      <c r="AH865" s="191"/>
      <c r="AI865" s="191"/>
      <c r="AJ865" s="191"/>
      <c r="AK865" s="191"/>
      <c r="AL865" s="191"/>
      <c r="AM865" s="191"/>
      <c r="AN865" s="191"/>
      <c r="AO865" s="191"/>
      <c r="AP865" s="191"/>
      <c r="AQ865" s="191"/>
      <c r="AR865" s="191"/>
      <c r="AS865" s="191"/>
      <c r="AT865" s="191"/>
      <c r="AU865" s="191"/>
      <c r="AV865" s="191"/>
      <c r="AW865" s="191"/>
      <c r="AX865" s="191"/>
      <c r="AY865" s="191"/>
      <c r="AZ865" s="191"/>
      <c r="BA865" s="191"/>
      <c r="BB865" s="191"/>
      <c r="BC865" s="191"/>
      <c r="BD865" s="191"/>
      <c r="BE865" s="191"/>
      <c r="BF865" s="191"/>
      <c r="BG865" s="191"/>
      <c r="BH865" s="191"/>
      <c r="BI865" s="191"/>
      <c r="BJ865" s="191"/>
      <c r="BK865" s="191"/>
      <c r="BL865" s="191"/>
    </row>
    <row r="866" spans="1:64" x14ac:dyDescent="0.2">
      <c r="A866" s="191"/>
      <c r="B866" s="191"/>
      <c r="C866" s="191"/>
      <c r="D866" s="191"/>
      <c r="E866" s="191"/>
      <c r="F866" s="191"/>
      <c r="G866" s="191"/>
      <c r="H866" s="191"/>
      <c r="I866" s="191"/>
      <c r="J866" s="191"/>
      <c r="K866" s="191"/>
      <c r="L866" s="191"/>
      <c r="M866" s="191"/>
      <c r="N866" s="191"/>
      <c r="O866" s="191"/>
      <c r="P866" s="191"/>
      <c r="Q866" s="191"/>
      <c r="R866" s="191"/>
      <c r="S866" s="191"/>
      <c r="T866" s="191"/>
      <c r="U866" s="191"/>
      <c r="V866" s="191"/>
      <c r="W866" s="191"/>
      <c r="X866" s="191"/>
      <c r="Y866" s="191"/>
      <c r="Z866" s="191"/>
      <c r="AA866" s="191"/>
      <c r="AB866" s="191"/>
      <c r="AC866" s="191"/>
      <c r="AD866" s="191"/>
      <c r="AE866" s="191"/>
      <c r="AF866" s="191"/>
      <c r="AG866" s="191"/>
      <c r="AH866" s="191"/>
      <c r="AI866" s="191"/>
      <c r="AJ866" s="191"/>
      <c r="AK866" s="191"/>
      <c r="AL866" s="191"/>
      <c r="AM866" s="191"/>
      <c r="AN866" s="191"/>
      <c r="AO866" s="191"/>
      <c r="AP866" s="191"/>
      <c r="AQ866" s="191"/>
      <c r="AR866" s="191"/>
      <c r="AS866" s="191"/>
      <c r="AT866" s="191"/>
      <c r="AU866" s="191"/>
      <c r="AV866" s="191"/>
      <c r="AW866" s="191"/>
      <c r="AX866" s="191"/>
      <c r="AY866" s="191"/>
      <c r="AZ866" s="191"/>
      <c r="BA866" s="191"/>
      <c r="BB866" s="191"/>
      <c r="BC866" s="191"/>
      <c r="BD866" s="191"/>
      <c r="BE866" s="191"/>
      <c r="BF866" s="191"/>
      <c r="BG866" s="191"/>
      <c r="BH866" s="191"/>
      <c r="BI866" s="191"/>
      <c r="BJ866" s="191"/>
      <c r="BK866" s="191"/>
      <c r="BL866" s="191"/>
    </row>
    <row r="867" spans="1:64" x14ac:dyDescent="0.2">
      <c r="A867" s="191"/>
      <c r="B867" s="191"/>
      <c r="C867" s="191"/>
      <c r="D867" s="191"/>
      <c r="E867" s="191"/>
      <c r="F867" s="191"/>
      <c r="G867" s="191"/>
      <c r="H867" s="191"/>
      <c r="I867" s="191"/>
      <c r="J867" s="191"/>
      <c r="K867" s="191"/>
      <c r="L867" s="191"/>
      <c r="M867" s="191"/>
      <c r="N867" s="191"/>
      <c r="O867" s="191"/>
      <c r="P867" s="191"/>
      <c r="Q867" s="191"/>
      <c r="R867" s="191"/>
      <c r="S867" s="191"/>
      <c r="T867" s="191"/>
      <c r="U867" s="191"/>
      <c r="V867" s="191"/>
      <c r="W867" s="191"/>
      <c r="X867" s="191"/>
      <c r="Y867" s="191"/>
      <c r="Z867" s="191"/>
      <c r="AA867" s="191"/>
      <c r="AB867" s="191"/>
      <c r="AC867" s="191"/>
      <c r="AD867" s="191"/>
      <c r="AE867" s="191"/>
      <c r="AF867" s="191"/>
      <c r="AG867" s="191"/>
      <c r="AH867" s="191"/>
      <c r="AI867" s="191"/>
      <c r="AJ867" s="191"/>
      <c r="AK867" s="191"/>
      <c r="AL867" s="191"/>
      <c r="AM867" s="191"/>
      <c r="AN867" s="191"/>
      <c r="AO867" s="191"/>
      <c r="AP867" s="191"/>
      <c r="AQ867" s="191"/>
      <c r="AR867" s="191"/>
      <c r="AS867" s="191"/>
      <c r="AT867" s="191"/>
      <c r="AU867" s="191"/>
      <c r="AV867" s="191"/>
      <c r="AW867" s="191"/>
      <c r="AX867" s="191"/>
      <c r="AY867" s="191"/>
      <c r="AZ867" s="191"/>
      <c r="BA867" s="191"/>
      <c r="BB867" s="191"/>
      <c r="BC867" s="191"/>
      <c r="BD867" s="191"/>
      <c r="BE867" s="191"/>
      <c r="BF867" s="191"/>
      <c r="BG867" s="191"/>
      <c r="BH867" s="191"/>
      <c r="BI867" s="191"/>
      <c r="BJ867" s="191"/>
      <c r="BK867" s="191"/>
      <c r="BL867" s="191"/>
    </row>
    <row r="868" spans="1:64" x14ac:dyDescent="0.2">
      <c r="A868" s="191"/>
      <c r="B868" s="191"/>
      <c r="C868" s="191"/>
      <c r="D868" s="191"/>
      <c r="E868" s="191"/>
      <c r="F868" s="191"/>
      <c r="G868" s="191"/>
      <c r="H868" s="191"/>
      <c r="I868" s="191"/>
      <c r="J868" s="191"/>
      <c r="K868" s="191"/>
      <c r="L868" s="191"/>
      <c r="M868" s="191"/>
      <c r="N868" s="191"/>
      <c r="O868" s="191"/>
      <c r="P868" s="191"/>
      <c r="Q868" s="191"/>
      <c r="R868" s="191"/>
      <c r="S868" s="191"/>
      <c r="T868" s="191"/>
      <c r="U868" s="191"/>
      <c r="V868" s="191"/>
      <c r="W868" s="191"/>
      <c r="X868" s="191"/>
      <c r="Y868" s="191"/>
      <c r="Z868" s="191"/>
      <c r="AA868" s="191"/>
      <c r="AB868" s="191"/>
      <c r="AC868" s="191"/>
      <c r="AD868" s="191"/>
      <c r="AE868" s="191"/>
      <c r="AF868" s="191"/>
      <c r="AG868" s="191"/>
      <c r="AH868" s="191"/>
      <c r="AI868" s="191"/>
      <c r="AJ868" s="191"/>
      <c r="AK868" s="191"/>
      <c r="AL868" s="191"/>
      <c r="AM868" s="191"/>
      <c r="AN868" s="191"/>
      <c r="AO868" s="191"/>
      <c r="AP868" s="191"/>
      <c r="AQ868" s="191"/>
      <c r="AR868" s="191"/>
      <c r="AS868" s="191"/>
      <c r="AT868" s="191"/>
      <c r="AU868" s="191"/>
      <c r="AV868" s="191"/>
      <c r="AW868" s="191"/>
      <c r="AX868" s="191"/>
      <c r="AY868" s="191"/>
      <c r="AZ868" s="191"/>
      <c r="BA868" s="191"/>
      <c r="BB868" s="191"/>
      <c r="BC868" s="191"/>
      <c r="BD868" s="191"/>
      <c r="BE868" s="191"/>
      <c r="BF868" s="191"/>
      <c r="BG868" s="191"/>
      <c r="BH868" s="191"/>
      <c r="BI868" s="191"/>
      <c r="BJ868" s="191"/>
      <c r="BK868" s="191"/>
      <c r="BL868" s="191"/>
    </row>
    <row r="869" spans="1:64" x14ac:dyDescent="0.2">
      <c r="A869" s="191"/>
      <c r="B869" s="191"/>
      <c r="C869" s="191"/>
      <c r="D869" s="191"/>
      <c r="E869" s="191"/>
      <c r="F869" s="191"/>
      <c r="G869" s="191"/>
      <c r="H869" s="191"/>
      <c r="I869" s="191"/>
      <c r="J869" s="191"/>
      <c r="K869" s="191"/>
      <c r="L869" s="191"/>
      <c r="M869" s="191"/>
      <c r="N869" s="191"/>
      <c r="O869" s="191"/>
      <c r="P869" s="191"/>
      <c r="Q869" s="191"/>
      <c r="R869" s="191"/>
      <c r="S869" s="191"/>
      <c r="T869" s="191"/>
      <c r="U869" s="191"/>
      <c r="V869" s="191"/>
      <c r="W869" s="191"/>
      <c r="X869" s="191"/>
      <c r="Y869" s="191"/>
      <c r="Z869" s="191"/>
      <c r="AA869" s="191"/>
      <c r="AB869" s="191"/>
      <c r="AC869" s="191"/>
      <c r="AD869" s="191"/>
      <c r="AE869" s="191"/>
      <c r="AF869" s="191"/>
      <c r="AG869" s="191"/>
      <c r="AH869" s="191"/>
      <c r="AI869" s="191"/>
      <c r="AJ869" s="191"/>
      <c r="AK869" s="191"/>
      <c r="AL869" s="191"/>
      <c r="AM869" s="191"/>
      <c r="AN869" s="191"/>
      <c r="AO869" s="191"/>
      <c r="AP869" s="191"/>
      <c r="AQ869" s="191"/>
      <c r="AR869" s="191"/>
      <c r="AS869" s="191"/>
      <c r="AT869" s="191"/>
      <c r="AU869" s="191"/>
      <c r="AV869" s="191"/>
      <c r="AW869" s="191"/>
      <c r="AX869" s="191"/>
      <c r="AY869" s="191"/>
      <c r="AZ869" s="191"/>
      <c r="BA869" s="191"/>
      <c r="BB869" s="191"/>
      <c r="BC869" s="191"/>
      <c r="BD869" s="191"/>
      <c r="BE869" s="191"/>
      <c r="BF869" s="191"/>
      <c r="BG869" s="191"/>
      <c r="BH869" s="191"/>
      <c r="BI869" s="191"/>
      <c r="BJ869" s="191"/>
      <c r="BK869" s="191"/>
      <c r="BL869" s="191"/>
    </row>
    <row r="870" spans="1:64" x14ac:dyDescent="0.2">
      <c r="A870" s="191"/>
      <c r="B870" s="191"/>
      <c r="C870" s="191"/>
      <c r="D870" s="191"/>
      <c r="E870" s="191"/>
      <c r="F870" s="191"/>
      <c r="G870" s="191"/>
      <c r="H870" s="191"/>
      <c r="I870" s="191"/>
      <c r="J870" s="191"/>
      <c r="K870" s="191"/>
      <c r="L870" s="191"/>
      <c r="M870" s="191"/>
      <c r="N870" s="191"/>
      <c r="O870" s="191"/>
      <c r="P870" s="191"/>
      <c r="Q870" s="191"/>
      <c r="R870" s="191"/>
      <c r="S870" s="191"/>
      <c r="T870" s="191"/>
      <c r="U870" s="191"/>
      <c r="V870" s="191"/>
      <c r="W870" s="191"/>
      <c r="X870" s="191"/>
      <c r="Y870" s="191"/>
      <c r="Z870" s="191"/>
      <c r="AA870" s="191"/>
      <c r="AB870" s="191"/>
      <c r="AC870" s="191"/>
      <c r="AD870" s="191"/>
      <c r="AE870" s="191"/>
      <c r="AF870" s="191"/>
      <c r="AG870" s="191"/>
      <c r="AH870" s="191"/>
      <c r="AI870" s="191"/>
      <c r="AJ870" s="191"/>
      <c r="AK870" s="191"/>
      <c r="AL870" s="191"/>
      <c r="AM870" s="191"/>
      <c r="AN870" s="191"/>
      <c r="AO870" s="191"/>
      <c r="AP870" s="191"/>
      <c r="AQ870" s="191"/>
      <c r="AR870" s="191"/>
      <c r="AS870" s="191"/>
      <c r="AT870" s="191"/>
      <c r="AU870" s="191"/>
      <c r="AV870" s="191"/>
      <c r="AW870" s="191"/>
      <c r="AX870" s="191"/>
      <c r="AY870" s="191"/>
      <c r="AZ870" s="191"/>
      <c r="BA870" s="191"/>
      <c r="BB870" s="191"/>
      <c r="BC870" s="191"/>
      <c r="BD870" s="191"/>
      <c r="BE870" s="191"/>
      <c r="BF870" s="191"/>
      <c r="BG870" s="191"/>
      <c r="BH870" s="191"/>
      <c r="BI870" s="191"/>
      <c r="BJ870" s="191"/>
      <c r="BK870" s="191"/>
      <c r="BL870" s="191"/>
    </row>
    <row r="871" spans="1:64" x14ac:dyDescent="0.2">
      <c r="A871" s="191"/>
      <c r="B871" s="191"/>
      <c r="C871" s="191"/>
      <c r="D871" s="191"/>
      <c r="E871" s="191"/>
      <c r="F871" s="191"/>
      <c r="G871" s="191"/>
      <c r="H871" s="191"/>
      <c r="I871" s="191"/>
      <c r="J871" s="191"/>
      <c r="K871" s="191"/>
      <c r="L871" s="191"/>
      <c r="M871" s="191"/>
      <c r="N871" s="191"/>
      <c r="O871" s="191"/>
      <c r="P871" s="191"/>
      <c r="Q871" s="191"/>
      <c r="R871" s="191"/>
      <c r="S871" s="191"/>
      <c r="T871" s="191"/>
      <c r="U871" s="191"/>
      <c r="V871" s="191"/>
      <c r="W871" s="191"/>
      <c r="X871" s="191"/>
      <c r="Y871" s="191"/>
      <c r="Z871" s="191"/>
      <c r="AA871" s="191"/>
      <c r="AB871" s="191"/>
      <c r="AC871" s="191"/>
      <c r="AD871" s="191"/>
      <c r="AE871" s="191"/>
      <c r="AF871" s="191"/>
      <c r="AG871" s="191"/>
      <c r="AH871" s="191"/>
      <c r="AI871" s="191"/>
      <c r="AJ871" s="191"/>
      <c r="AK871" s="191"/>
      <c r="AL871" s="191"/>
      <c r="AM871" s="191"/>
      <c r="AN871" s="191"/>
      <c r="AO871" s="191"/>
      <c r="AP871" s="191"/>
      <c r="AQ871" s="191"/>
      <c r="AR871" s="191"/>
      <c r="AS871" s="191"/>
      <c r="AT871" s="191"/>
      <c r="AU871" s="191"/>
      <c r="AV871" s="191"/>
      <c r="AW871" s="191"/>
      <c r="AX871" s="191"/>
      <c r="AY871" s="191"/>
      <c r="AZ871" s="191"/>
      <c r="BA871" s="191"/>
      <c r="BB871" s="191"/>
      <c r="BC871" s="191"/>
      <c r="BD871" s="191"/>
      <c r="BE871" s="191"/>
      <c r="BF871" s="191"/>
      <c r="BG871" s="191"/>
      <c r="BH871" s="191"/>
      <c r="BI871" s="191"/>
      <c r="BJ871" s="191"/>
      <c r="BK871" s="191"/>
      <c r="BL871" s="191"/>
    </row>
    <row r="872" spans="1:64" x14ac:dyDescent="0.2">
      <c r="A872" s="191"/>
      <c r="B872" s="191"/>
      <c r="C872" s="191"/>
      <c r="D872" s="191"/>
      <c r="E872" s="191"/>
      <c r="F872" s="191"/>
      <c r="G872" s="191"/>
      <c r="H872" s="191"/>
      <c r="I872" s="191"/>
      <c r="J872" s="191"/>
      <c r="K872" s="191"/>
      <c r="L872" s="191"/>
      <c r="M872" s="191"/>
      <c r="N872" s="191"/>
      <c r="O872" s="191"/>
      <c r="P872" s="191"/>
      <c r="Q872" s="191"/>
      <c r="R872" s="191"/>
      <c r="S872" s="191"/>
      <c r="T872" s="191"/>
      <c r="U872" s="191"/>
      <c r="V872" s="191"/>
      <c r="W872" s="191"/>
      <c r="X872" s="191"/>
      <c r="Y872" s="191"/>
      <c r="Z872" s="191"/>
      <c r="AA872" s="191"/>
      <c r="AB872" s="191"/>
      <c r="AC872" s="191"/>
      <c r="AD872" s="191"/>
      <c r="AE872" s="191"/>
      <c r="AF872" s="191"/>
      <c r="AG872" s="191"/>
      <c r="AH872" s="191"/>
      <c r="AI872" s="191"/>
      <c r="AJ872" s="191"/>
      <c r="AK872" s="191"/>
      <c r="AL872" s="191"/>
      <c r="AM872" s="191"/>
      <c r="AN872" s="191"/>
      <c r="AO872" s="191"/>
      <c r="AP872" s="191"/>
      <c r="AQ872" s="191"/>
      <c r="AR872" s="191"/>
      <c r="AS872" s="191"/>
      <c r="AT872" s="191"/>
      <c r="AU872" s="191"/>
      <c r="AV872" s="191"/>
      <c r="AW872" s="191"/>
      <c r="AX872" s="191"/>
      <c r="AY872" s="191"/>
      <c r="AZ872" s="191"/>
      <c r="BA872" s="191"/>
      <c r="BB872" s="191"/>
      <c r="BC872" s="191"/>
      <c r="BD872" s="191"/>
      <c r="BE872" s="191"/>
      <c r="BF872" s="191"/>
      <c r="BG872" s="191"/>
      <c r="BH872" s="191"/>
      <c r="BI872" s="191"/>
      <c r="BJ872" s="191"/>
      <c r="BK872" s="191"/>
      <c r="BL872" s="191"/>
    </row>
    <row r="873" spans="1:64" x14ac:dyDescent="0.2">
      <c r="A873" s="191"/>
      <c r="B873" s="191"/>
      <c r="C873" s="191"/>
      <c r="D873" s="191"/>
      <c r="E873" s="191"/>
      <c r="F873" s="191"/>
      <c r="G873" s="191"/>
      <c r="H873" s="191"/>
      <c r="I873" s="191"/>
      <c r="J873" s="191"/>
      <c r="K873" s="191"/>
      <c r="L873" s="191"/>
      <c r="M873" s="191"/>
      <c r="N873" s="191"/>
      <c r="O873" s="191"/>
      <c r="P873" s="191"/>
      <c r="Q873" s="191"/>
      <c r="R873" s="191"/>
      <c r="S873" s="191"/>
      <c r="T873" s="191"/>
      <c r="U873" s="191"/>
      <c r="V873" s="191"/>
      <c r="W873" s="191"/>
      <c r="X873" s="191"/>
      <c r="Y873" s="191"/>
      <c r="Z873" s="191"/>
      <c r="AA873" s="191"/>
      <c r="AB873" s="191"/>
      <c r="AC873" s="191"/>
      <c r="AD873" s="191"/>
      <c r="AE873" s="191"/>
      <c r="AF873" s="191"/>
      <c r="AG873" s="191"/>
      <c r="AH873" s="191"/>
      <c r="AI873" s="191"/>
      <c r="AJ873" s="191"/>
      <c r="AK873" s="191"/>
      <c r="AL873" s="191"/>
      <c r="AM873" s="191"/>
      <c r="AN873" s="191"/>
      <c r="AO873" s="191"/>
      <c r="AP873" s="191"/>
      <c r="AQ873" s="191"/>
      <c r="AR873" s="191"/>
      <c r="AS873" s="191"/>
      <c r="AT873" s="191"/>
      <c r="AU873" s="191"/>
      <c r="AV873" s="191"/>
      <c r="AW873" s="191"/>
      <c r="AX873" s="191"/>
      <c r="AY873" s="191"/>
      <c r="AZ873" s="191"/>
      <c r="BA873" s="191"/>
      <c r="BB873" s="191"/>
      <c r="BC873" s="191"/>
      <c r="BD873" s="191"/>
      <c r="BE873" s="191"/>
      <c r="BF873" s="191"/>
      <c r="BG873" s="191"/>
      <c r="BH873" s="191"/>
      <c r="BI873" s="191"/>
      <c r="BJ873" s="191"/>
      <c r="BK873" s="191"/>
      <c r="BL873" s="191"/>
    </row>
    <row r="874" spans="1:64" x14ac:dyDescent="0.2">
      <c r="A874" s="191"/>
      <c r="B874" s="191"/>
      <c r="C874" s="191"/>
      <c r="D874" s="191"/>
      <c r="E874" s="191"/>
      <c r="F874" s="191"/>
      <c r="G874" s="191"/>
      <c r="H874" s="191"/>
      <c r="I874" s="191"/>
      <c r="J874" s="191"/>
      <c r="K874" s="191"/>
      <c r="L874" s="191"/>
      <c r="M874" s="191"/>
      <c r="N874" s="191"/>
      <c r="O874" s="191"/>
      <c r="P874" s="191"/>
      <c r="Q874" s="191"/>
      <c r="R874" s="191"/>
      <c r="S874" s="191"/>
      <c r="T874" s="191"/>
      <c r="U874" s="191"/>
      <c r="V874" s="191"/>
      <c r="W874" s="191"/>
      <c r="X874" s="191"/>
      <c r="Y874" s="191"/>
      <c r="Z874" s="191"/>
      <c r="AA874" s="191"/>
      <c r="AB874" s="191"/>
      <c r="AC874" s="191"/>
      <c r="AD874" s="191"/>
      <c r="AE874" s="191"/>
      <c r="AF874" s="191"/>
      <c r="AG874" s="191"/>
      <c r="AH874" s="191"/>
      <c r="AI874" s="191"/>
      <c r="AJ874" s="191"/>
      <c r="AK874" s="191"/>
      <c r="AL874" s="191"/>
      <c r="AM874" s="191"/>
      <c r="AN874" s="191"/>
      <c r="AO874" s="191"/>
      <c r="AP874" s="191"/>
      <c r="AQ874" s="191"/>
      <c r="AR874" s="191"/>
      <c r="AS874" s="191"/>
      <c r="AT874" s="191"/>
      <c r="AU874" s="191"/>
      <c r="AV874" s="191"/>
      <c r="AW874" s="191"/>
      <c r="AX874" s="191"/>
      <c r="AY874" s="191"/>
      <c r="AZ874" s="191"/>
      <c r="BA874" s="191"/>
      <c r="BB874" s="191"/>
      <c r="BC874" s="191"/>
      <c r="BD874" s="191"/>
      <c r="BE874" s="191"/>
      <c r="BF874" s="191"/>
      <c r="BG874" s="191"/>
      <c r="BH874" s="191"/>
      <c r="BI874" s="191"/>
      <c r="BJ874" s="191"/>
      <c r="BK874" s="191"/>
      <c r="BL874" s="191"/>
    </row>
    <row r="875" spans="1:64" x14ac:dyDescent="0.2">
      <c r="A875" s="191"/>
      <c r="B875" s="191"/>
      <c r="C875" s="191"/>
      <c r="D875" s="191"/>
      <c r="E875" s="191"/>
      <c r="F875" s="191"/>
      <c r="G875" s="191"/>
      <c r="H875" s="191"/>
      <c r="I875" s="191"/>
      <c r="J875" s="191"/>
      <c r="K875" s="191"/>
      <c r="L875" s="191"/>
      <c r="M875" s="191"/>
      <c r="N875" s="191"/>
      <c r="O875" s="191"/>
      <c r="P875" s="191"/>
      <c r="Q875" s="191"/>
      <c r="R875" s="191"/>
      <c r="S875" s="191"/>
      <c r="T875" s="191"/>
      <c r="U875" s="191"/>
      <c r="V875" s="191"/>
      <c r="W875" s="191"/>
      <c r="X875" s="191"/>
      <c r="Y875" s="191"/>
      <c r="Z875" s="191"/>
      <c r="AA875" s="191"/>
      <c r="AB875" s="191"/>
      <c r="AC875" s="191"/>
      <c r="AD875" s="191"/>
      <c r="AE875" s="191"/>
      <c r="AF875" s="191"/>
      <c r="AG875" s="191"/>
      <c r="AH875" s="191"/>
      <c r="AI875" s="191"/>
      <c r="AJ875" s="191"/>
      <c r="AK875" s="191"/>
      <c r="AL875" s="191"/>
      <c r="AM875" s="191"/>
      <c r="AN875" s="191"/>
      <c r="AO875" s="191"/>
      <c r="AP875" s="191"/>
      <c r="AQ875" s="191"/>
      <c r="AR875" s="191"/>
      <c r="AS875" s="191"/>
      <c r="AT875" s="191"/>
      <c r="AU875" s="191"/>
      <c r="AV875" s="191"/>
      <c r="AW875" s="191"/>
      <c r="AX875" s="191"/>
      <c r="AY875" s="191"/>
      <c r="AZ875" s="191"/>
      <c r="BA875" s="191"/>
      <c r="BB875" s="191"/>
      <c r="BC875" s="191"/>
      <c r="BD875" s="191"/>
      <c r="BE875" s="191"/>
      <c r="BF875" s="191"/>
      <c r="BG875" s="191"/>
      <c r="BH875" s="191"/>
      <c r="BI875" s="191"/>
      <c r="BJ875" s="191"/>
      <c r="BK875" s="191"/>
      <c r="BL875" s="191"/>
    </row>
    <row r="876" spans="1:64" x14ac:dyDescent="0.2">
      <c r="A876" s="191"/>
      <c r="B876" s="191"/>
      <c r="C876" s="191"/>
      <c r="D876" s="191"/>
      <c r="E876" s="191"/>
      <c r="F876" s="191"/>
      <c r="G876" s="191"/>
      <c r="H876" s="191"/>
      <c r="I876" s="191"/>
      <c r="J876" s="191"/>
      <c r="K876" s="191"/>
      <c r="L876" s="191"/>
      <c r="M876" s="191"/>
      <c r="N876" s="191"/>
      <c r="O876" s="191"/>
      <c r="P876" s="191"/>
      <c r="Q876" s="191"/>
      <c r="R876" s="191"/>
      <c r="S876" s="191"/>
      <c r="T876" s="191"/>
      <c r="U876" s="191"/>
      <c r="V876" s="191"/>
      <c r="W876" s="191"/>
      <c r="X876" s="191"/>
      <c r="Y876" s="191"/>
      <c r="Z876" s="191"/>
      <c r="AA876" s="191"/>
      <c r="AB876" s="191"/>
      <c r="AC876" s="191"/>
      <c r="AD876" s="191"/>
      <c r="AE876" s="191"/>
      <c r="AF876" s="191"/>
      <c r="AG876" s="191"/>
      <c r="AH876" s="191"/>
      <c r="AI876" s="191"/>
      <c r="AJ876" s="191"/>
      <c r="AK876" s="191"/>
      <c r="AL876" s="191"/>
      <c r="AM876" s="191"/>
      <c r="AN876" s="191"/>
      <c r="AO876" s="191"/>
      <c r="AP876" s="191"/>
      <c r="AQ876" s="191"/>
      <c r="AR876" s="191"/>
      <c r="AS876" s="191"/>
      <c r="AT876" s="191"/>
      <c r="AU876" s="191"/>
      <c r="AV876" s="191"/>
      <c r="AW876" s="191"/>
      <c r="AX876" s="191"/>
      <c r="AY876" s="191"/>
      <c r="AZ876" s="191"/>
      <c r="BA876" s="191"/>
      <c r="BB876" s="191"/>
      <c r="BC876" s="191"/>
      <c r="BD876" s="191"/>
      <c r="BE876" s="191"/>
      <c r="BF876" s="191"/>
      <c r="BG876" s="191"/>
      <c r="BH876" s="191"/>
      <c r="BI876" s="191"/>
      <c r="BJ876" s="191"/>
      <c r="BK876" s="191"/>
      <c r="BL876" s="191"/>
    </row>
    <row r="877" spans="1:64" x14ac:dyDescent="0.2">
      <c r="A877" s="191"/>
      <c r="B877" s="191"/>
      <c r="C877" s="191"/>
      <c r="D877" s="191"/>
      <c r="E877" s="191"/>
      <c r="F877" s="191"/>
      <c r="G877" s="191"/>
      <c r="H877" s="191"/>
      <c r="I877" s="191"/>
      <c r="J877" s="191"/>
      <c r="K877" s="191"/>
      <c r="L877" s="191"/>
      <c r="M877" s="191"/>
      <c r="N877" s="191"/>
      <c r="O877" s="191"/>
      <c r="P877" s="191"/>
      <c r="Q877" s="191"/>
      <c r="R877" s="191"/>
      <c r="S877" s="191"/>
      <c r="T877" s="191"/>
      <c r="U877" s="191"/>
      <c r="V877" s="191"/>
      <c r="W877" s="191"/>
      <c r="X877" s="191"/>
      <c r="Y877" s="191"/>
      <c r="Z877" s="191"/>
      <c r="AA877" s="191"/>
      <c r="AB877" s="191"/>
      <c r="AC877" s="191"/>
      <c r="AD877" s="191"/>
      <c r="AE877" s="191"/>
      <c r="AF877" s="191"/>
      <c r="AG877" s="191"/>
      <c r="AH877" s="191"/>
      <c r="AI877" s="191"/>
      <c r="AJ877" s="191"/>
      <c r="AK877" s="191"/>
      <c r="AL877" s="191"/>
      <c r="AM877" s="191"/>
      <c r="AN877" s="191"/>
      <c r="AO877" s="191"/>
      <c r="AP877" s="191"/>
      <c r="AQ877" s="191"/>
      <c r="AR877" s="191"/>
      <c r="AS877" s="191"/>
      <c r="AT877" s="191"/>
      <c r="AU877" s="191"/>
      <c r="AV877" s="191"/>
      <c r="AW877" s="191"/>
      <c r="AX877" s="191"/>
      <c r="AY877" s="191"/>
      <c r="AZ877" s="191"/>
      <c r="BA877" s="191"/>
      <c r="BB877" s="191"/>
      <c r="BC877" s="191"/>
      <c r="BD877" s="191"/>
      <c r="BE877" s="191"/>
      <c r="BF877" s="191"/>
      <c r="BG877" s="191"/>
      <c r="BH877" s="191"/>
      <c r="BI877" s="191"/>
      <c r="BJ877" s="191"/>
      <c r="BK877" s="191"/>
      <c r="BL877" s="191"/>
    </row>
    <row r="878" spans="1:64" x14ac:dyDescent="0.2">
      <c r="A878" s="191"/>
      <c r="B878" s="191"/>
      <c r="C878" s="191"/>
      <c r="D878" s="191"/>
      <c r="E878" s="191"/>
      <c r="F878" s="191"/>
      <c r="G878" s="191"/>
      <c r="H878" s="191"/>
      <c r="I878" s="191"/>
      <c r="J878" s="191"/>
      <c r="K878" s="191"/>
      <c r="L878" s="191"/>
      <c r="M878" s="191"/>
      <c r="N878" s="191"/>
      <c r="O878" s="191"/>
      <c r="P878" s="191"/>
      <c r="Q878" s="191"/>
      <c r="R878" s="191"/>
      <c r="S878" s="191"/>
      <c r="T878" s="191"/>
      <c r="U878" s="191"/>
      <c r="V878" s="191"/>
      <c r="W878" s="191"/>
      <c r="X878" s="191"/>
      <c r="Y878" s="191"/>
      <c r="Z878" s="191"/>
      <c r="AA878" s="191"/>
      <c r="AB878" s="191"/>
      <c r="AC878" s="191"/>
      <c r="AD878" s="191"/>
      <c r="AE878" s="191"/>
      <c r="AF878" s="191"/>
      <c r="AG878" s="191"/>
      <c r="AH878" s="191"/>
      <c r="AI878" s="191"/>
      <c r="AJ878" s="191"/>
      <c r="AK878" s="191"/>
      <c r="AL878" s="191"/>
      <c r="AM878" s="191"/>
      <c r="AN878" s="191"/>
      <c r="AO878" s="191"/>
      <c r="AP878" s="191"/>
      <c r="AQ878" s="191"/>
      <c r="AR878" s="191"/>
      <c r="AS878" s="191"/>
      <c r="AT878" s="191"/>
      <c r="AU878" s="191"/>
      <c r="AV878" s="191"/>
      <c r="AW878" s="191"/>
      <c r="AX878" s="191"/>
      <c r="AY878" s="191"/>
      <c r="AZ878" s="191"/>
      <c r="BA878" s="191"/>
      <c r="BB878" s="191"/>
      <c r="BC878" s="191"/>
      <c r="BD878" s="191"/>
      <c r="BE878" s="191"/>
      <c r="BF878" s="191"/>
      <c r="BG878" s="191"/>
      <c r="BH878" s="191"/>
      <c r="BI878" s="191"/>
      <c r="BJ878" s="191"/>
      <c r="BK878" s="191"/>
      <c r="BL878" s="191"/>
    </row>
    <row r="879" spans="1:64" x14ac:dyDescent="0.2">
      <c r="A879" s="191"/>
      <c r="B879" s="191"/>
      <c r="C879" s="191"/>
      <c r="D879" s="191"/>
      <c r="E879" s="191"/>
      <c r="F879" s="191"/>
      <c r="G879" s="191"/>
      <c r="H879" s="191"/>
      <c r="I879" s="191"/>
      <c r="J879" s="191"/>
      <c r="K879" s="191"/>
      <c r="L879" s="191"/>
      <c r="M879" s="191"/>
      <c r="N879" s="191"/>
      <c r="O879" s="191"/>
      <c r="P879" s="191"/>
      <c r="Q879" s="191"/>
      <c r="R879" s="191"/>
      <c r="S879" s="191"/>
      <c r="T879" s="191"/>
      <c r="U879" s="191"/>
      <c r="V879" s="191"/>
      <c r="W879" s="191"/>
      <c r="X879" s="191"/>
      <c r="Y879" s="191"/>
      <c r="Z879" s="191"/>
      <c r="AA879" s="191"/>
      <c r="AB879" s="191"/>
      <c r="AC879" s="191"/>
      <c r="AD879" s="191"/>
      <c r="AE879" s="191"/>
      <c r="AF879" s="191"/>
      <c r="AG879" s="191"/>
      <c r="AH879" s="191"/>
      <c r="AI879" s="191"/>
      <c r="AJ879" s="191"/>
      <c r="AK879" s="191"/>
      <c r="AL879" s="191"/>
      <c r="AM879" s="191"/>
      <c r="AN879" s="191"/>
      <c r="AO879" s="191"/>
      <c r="AP879" s="191"/>
      <c r="AQ879" s="191"/>
      <c r="AR879" s="191"/>
      <c r="AS879" s="191"/>
      <c r="AT879" s="191"/>
      <c r="AU879" s="191"/>
      <c r="AV879" s="191"/>
      <c r="AW879" s="191"/>
      <c r="AX879" s="191"/>
      <c r="AY879" s="191"/>
      <c r="AZ879" s="191"/>
      <c r="BA879" s="191"/>
      <c r="BB879" s="191"/>
      <c r="BC879" s="191"/>
      <c r="BD879" s="191"/>
      <c r="BE879" s="191"/>
      <c r="BF879" s="191"/>
      <c r="BG879" s="191"/>
      <c r="BH879" s="191"/>
      <c r="BI879" s="191"/>
      <c r="BJ879" s="191"/>
      <c r="BK879" s="191"/>
      <c r="BL879" s="191"/>
    </row>
    <row r="880" spans="1:64" x14ac:dyDescent="0.2">
      <c r="A880" s="191"/>
      <c r="B880" s="191"/>
      <c r="C880" s="191"/>
      <c r="D880" s="191"/>
      <c r="E880" s="191"/>
      <c r="F880" s="191"/>
      <c r="G880" s="191"/>
      <c r="H880" s="191"/>
      <c r="I880" s="191"/>
      <c r="J880" s="191"/>
      <c r="K880" s="191"/>
      <c r="L880" s="191"/>
      <c r="M880" s="191"/>
      <c r="N880" s="191"/>
      <c r="O880" s="191"/>
      <c r="P880" s="191"/>
      <c r="Q880" s="191"/>
      <c r="R880" s="191"/>
      <c r="S880" s="191"/>
      <c r="T880" s="191"/>
      <c r="U880" s="191"/>
      <c r="V880" s="191"/>
      <c r="W880" s="191"/>
      <c r="X880" s="191"/>
      <c r="Y880" s="191"/>
      <c r="Z880" s="191"/>
      <c r="AA880" s="191"/>
      <c r="AB880" s="191"/>
      <c r="AC880" s="191"/>
      <c r="AD880" s="191"/>
      <c r="AE880" s="191"/>
      <c r="AF880" s="191"/>
      <c r="AG880" s="191"/>
      <c r="AH880" s="191"/>
      <c r="AI880" s="191"/>
      <c r="AJ880" s="191"/>
      <c r="AK880" s="191"/>
      <c r="AL880" s="191"/>
      <c r="AM880" s="191"/>
      <c r="AN880" s="191"/>
      <c r="AO880" s="191"/>
      <c r="AP880" s="191"/>
      <c r="AQ880" s="191"/>
      <c r="AR880" s="191"/>
      <c r="AS880" s="191"/>
      <c r="AT880" s="191"/>
      <c r="AU880" s="191"/>
      <c r="AV880" s="191"/>
      <c r="AW880" s="191"/>
      <c r="AX880" s="191"/>
      <c r="AY880" s="191"/>
      <c r="AZ880" s="191"/>
      <c r="BA880" s="191"/>
      <c r="BB880" s="191"/>
      <c r="BC880" s="191"/>
      <c r="BD880" s="191"/>
      <c r="BE880" s="191"/>
      <c r="BF880" s="191"/>
      <c r="BG880" s="191"/>
      <c r="BH880" s="191"/>
      <c r="BI880" s="191"/>
      <c r="BJ880" s="191"/>
      <c r="BK880" s="191"/>
      <c r="BL880" s="191"/>
    </row>
    <row r="881" spans="1:64" x14ac:dyDescent="0.2">
      <c r="A881" s="191"/>
      <c r="B881" s="191"/>
      <c r="C881" s="191"/>
      <c r="D881" s="191"/>
      <c r="E881" s="191"/>
      <c r="F881" s="191"/>
      <c r="G881" s="191"/>
      <c r="H881" s="191"/>
      <c r="I881" s="191"/>
      <c r="J881" s="191"/>
      <c r="K881" s="191"/>
      <c r="L881" s="191"/>
      <c r="M881" s="191"/>
      <c r="N881" s="191"/>
      <c r="O881" s="191"/>
      <c r="P881" s="191"/>
      <c r="Q881" s="191"/>
      <c r="R881" s="191"/>
      <c r="S881" s="191"/>
      <c r="T881" s="191"/>
      <c r="U881" s="191"/>
      <c r="V881" s="191"/>
      <c r="W881" s="191"/>
      <c r="X881" s="191"/>
      <c r="Y881" s="191"/>
      <c r="Z881" s="191"/>
      <c r="AA881" s="191"/>
      <c r="AB881" s="191"/>
      <c r="AC881" s="191"/>
      <c r="AD881" s="191"/>
      <c r="AE881" s="191"/>
      <c r="AF881" s="191"/>
      <c r="AG881" s="191"/>
      <c r="AH881" s="191"/>
      <c r="AI881" s="191"/>
      <c r="AJ881" s="191"/>
      <c r="AK881" s="191"/>
      <c r="AL881" s="191"/>
      <c r="AM881" s="191"/>
      <c r="AN881" s="191"/>
      <c r="AO881" s="191"/>
      <c r="AP881" s="191"/>
      <c r="AQ881" s="191"/>
      <c r="AR881" s="191"/>
      <c r="AS881" s="191"/>
      <c r="AT881" s="191"/>
      <c r="AU881" s="191"/>
      <c r="AV881" s="191"/>
      <c r="AW881" s="191"/>
      <c r="AX881" s="191"/>
      <c r="AY881" s="191"/>
      <c r="AZ881" s="191"/>
      <c r="BA881" s="191"/>
      <c r="BB881" s="191"/>
      <c r="BC881" s="191"/>
      <c r="BD881" s="191"/>
      <c r="BE881" s="191"/>
      <c r="BF881" s="191"/>
      <c r="BG881" s="191"/>
      <c r="BH881" s="191"/>
      <c r="BI881" s="191"/>
      <c r="BJ881" s="191"/>
      <c r="BK881" s="191"/>
      <c r="BL881" s="191"/>
    </row>
    <row r="882" spans="1:64" x14ac:dyDescent="0.2">
      <c r="A882" s="191"/>
      <c r="B882" s="191"/>
      <c r="C882" s="191"/>
      <c r="D882" s="191"/>
      <c r="E882" s="191"/>
      <c r="F882" s="191"/>
      <c r="G882" s="191"/>
      <c r="H882" s="191"/>
      <c r="I882" s="191"/>
      <c r="J882" s="191"/>
      <c r="K882" s="191"/>
      <c r="L882" s="191"/>
      <c r="M882" s="191"/>
      <c r="N882" s="191"/>
      <c r="O882" s="191"/>
      <c r="P882" s="191"/>
      <c r="Q882" s="191"/>
      <c r="R882" s="191"/>
      <c r="S882" s="191"/>
      <c r="T882" s="191"/>
      <c r="U882" s="191"/>
      <c r="V882" s="191"/>
      <c r="W882" s="191"/>
      <c r="X882" s="191"/>
      <c r="Y882" s="191"/>
      <c r="Z882" s="191"/>
      <c r="AA882" s="191"/>
      <c r="AB882" s="191"/>
      <c r="AC882" s="191"/>
      <c r="AD882" s="191"/>
      <c r="AE882" s="191"/>
      <c r="AF882" s="191"/>
      <c r="AG882" s="191"/>
      <c r="AH882" s="191"/>
      <c r="AI882" s="191"/>
      <c r="AJ882" s="191"/>
      <c r="AK882" s="191"/>
      <c r="AL882" s="191"/>
      <c r="AM882" s="191"/>
      <c r="AN882" s="191"/>
      <c r="AO882" s="191"/>
      <c r="AP882" s="191"/>
      <c r="AQ882" s="191"/>
      <c r="AR882" s="191"/>
      <c r="AS882" s="191"/>
      <c r="AT882" s="191"/>
      <c r="AU882" s="191"/>
      <c r="AV882" s="191"/>
      <c r="AW882" s="191"/>
      <c r="AX882" s="191"/>
      <c r="AY882" s="191"/>
      <c r="AZ882" s="191"/>
      <c r="BA882" s="191"/>
      <c r="BB882" s="191"/>
      <c r="BC882" s="191"/>
      <c r="BD882" s="191"/>
      <c r="BE882" s="191"/>
      <c r="BF882" s="191"/>
      <c r="BG882" s="191"/>
      <c r="BH882" s="191"/>
      <c r="BI882" s="191"/>
      <c r="BJ882" s="191"/>
      <c r="BK882" s="191"/>
      <c r="BL882" s="191"/>
    </row>
    <row r="883" spans="1:64" x14ac:dyDescent="0.2">
      <c r="A883" s="191"/>
      <c r="B883" s="191"/>
      <c r="C883" s="191"/>
      <c r="D883" s="191"/>
      <c r="E883" s="191"/>
      <c r="F883" s="191"/>
      <c r="G883" s="191"/>
      <c r="H883" s="191"/>
      <c r="I883" s="191"/>
      <c r="J883" s="191"/>
      <c r="K883" s="191"/>
      <c r="L883" s="191"/>
      <c r="M883" s="191"/>
      <c r="N883" s="191"/>
      <c r="O883" s="191"/>
      <c r="P883" s="191"/>
      <c r="Q883" s="191"/>
      <c r="R883" s="191"/>
      <c r="S883" s="191"/>
      <c r="T883" s="191"/>
      <c r="U883" s="191"/>
      <c r="V883" s="191"/>
      <c r="W883" s="191"/>
      <c r="X883" s="191"/>
      <c r="Y883" s="191"/>
      <c r="Z883" s="191"/>
      <c r="AA883" s="191"/>
      <c r="AB883" s="191"/>
      <c r="AC883" s="191"/>
      <c r="AD883" s="191"/>
      <c r="AE883" s="191"/>
      <c r="AF883" s="191"/>
      <c r="AG883" s="191"/>
      <c r="AH883" s="191"/>
      <c r="AI883" s="191"/>
      <c r="AJ883" s="191"/>
      <c r="AK883" s="191"/>
      <c r="AL883" s="191"/>
      <c r="AM883" s="191"/>
      <c r="AN883" s="191"/>
      <c r="AO883" s="191"/>
      <c r="AP883" s="191"/>
      <c r="AQ883" s="191"/>
      <c r="AR883" s="191"/>
      <c r="AS883" s="191"/>
      <c r="AT883" s="191"/>
      <c r="AU883" s="191"/>
      <c r="AV883" s="191"/>
      <c r="AW883" s="191"/>
      <c r="AX883" s="191"/>
      <c r="AY883" s="191"/>
      <c r="AZ883" s="191"/>
      <c r="BA883" s="191"/>
      <c r="BB883" s="191"/>
      <c r="BC883" s="191"/>
      <c r="BD883" s="191"/>
      <c r="BE883" s="191"/>
      <c r="BF883" s="191"/>
      <c r="BG883" s="191"/>
      <c r="BH883" s="191"/>
      <c r="BI883" s="191"/>
      <c r="BJ883" s="191"/>
      <c r="BK883" s="191"/>
      <c r="BL883" s="191"/>
    </row>
    <row r="884" spans="1:64" x14ac:dyDescent="0.2">
      <c r="A884" s="191"/>
      <c r="B884" s="191"/>
      <c r="C884" s="191"/>
      <c r="D884" s="191"/>
      <c r="E884" s="191"/>
      <c r="F884" s="191"/>
      <c r="G884" s="191"/>
      <c r="H884" s="191"/>
      <c r="I884" s="191"/>
      <c r="J884" s="191"/>
      <c r="K884" s="191"/>
      <c r="L884" s="191"/>
      <c r="M884" s="191"/>
      <c r="N884" s="191"/>
      <c r="O884" s="191"/>
      <c r="P884" s="191"/>
      <c r="Q884" s="191"/>
      <c r="R884" s="191"/>
      <c r="S884" s="191"/>
      <c r="T884" s="191"/>
      <c r="U884" s="191"/>
      <c r="V884" s="191"/>
      <c r="W884" s="191"/>
      <c r="X884" s="191"/>
      <c r="Y884" s="191"/>
      <c r="Z884" s="191"/>
      <c r="AA884" s="191"/>
      <c r="AB884" s="191"/>
      <c r="AC884" s="191"/>
      <c r="AD884" s="191"/>
      <c r="AE884" s="191"/>
      <c r="AF884" s="191"/>
      <c r="AG884" s="191"/>
      <c r="AH884" s="191"/>
      <c r="AI884" s="191"/>
      <c r="AJ884" s="191"/>
      <c r="AK884" s="191"/>
      <c r="AL884" s="191"/>
      <c r="AM884" s="191"/>
      <c r="AN884" s="191"/>
      <c r="AO884" s="191"/>
      <c r="AP884" s="191"/>
      <c r="AQ884" s="191"/>
      <c r="AR884" s="191"/>
      <c r="AS884" s="191"/>
      <c r="AT884" s="191"/>
      <c r="AU884" s="191"/>
      <c r="AV884" s="191"/>
      <c r="AW884" s="191"/>
      <c r="AX884" s="191"/>
      <c r="AY884" s="191"/>
      <c r="AZ884" s="191"/>
      <c r="BA884" s="191"/>
      <c r="BB884" s="191"/>
      <c r="BC884" s="191"/>
      <c r="BD884" s="191"/>
      <c r="BE884" s="191"/>
      <c r="BF884" s="191"/>
      <c r="BG884" s="191"/>
      <c r="BH884" s="191"/>
      <c r="BI884" s="191"/>
      <c r="BJ884" s="191"/>
      <c r="BK884" s="191"/>
      <c r="BL884" s="191"/>
    </row>
    <row r="885" spans="1:64" x14ac:dyDescent="0.2">
      <c r="A885" s="191"/>
      <c r="B885" s="191"/>
      <c r="C885" s="191"/>
      <c r="D885" s="191"/>
      <c r="E885" s="191"/>
      <c r="F885" s="191"/>
      <c r="G885" s="191"/>
      <c r="H885" s="191"/>
      <c r="I885" s="191"/>
      <c r="J885" s="191"/>
      <c r="K885" s="191"/>
      <c r="L885" s="191"/>
      <c r="M885" s="191"/>
      <c r="N885" s="191"/>
      <c r="O885" s="191"/>
      <c r="P885" s="191"/>
      <c r="Q885" s="191"/>
      <c r="R885" s="191"/>
      <c r="S885" s="191"/>
      <c r="T885" s="191"/>
      <c r="U885" s="191"/>
      <c r="V885" s="191"/>
      <c r="W885" s="191"/>
      <c r="X885" s="191"/>
      <c r="Y885" s="191"/>
      <c r="Z885" s="191"/>
      <c r="AA885" s="191"/>
      <c r="AB885" s="191"/>
      <c r="AC885" s="191"/>
      <c r="AD885" s="191"/>
      <c r="AE885" s="191"/>
      <c r="AF885" s="191"/>
      <c r="AG885" s="191"/>
      <c r="AH885" s="191"/>
      <c r="AI885" s="191"/>
      <c r="AJ885" s="191"/>
      <c r="AK885" s="191"/>
      <c r="AL885" s="191"/>
      <c r="AM885" s="191"/>
      <c r="AN885" s="191"/>
      <c r="AO885" s="191"/>
      <c r="AP885" s="191"/>
      <c r="AQ885" s="191"/>
      <c r="AR885" s="191"/>
      <c r="AS885" s="191"/>
      <c r="AT885" s="191"/>
      <c r="AU885" s="191"/>
      <c r="AV885" s="191"/>
      <c r="AW885" s="191"/>
      <c r="AX885" s="191"/>
      <c r="AY885" s="191"/>
      <c r="AZ885" s="191"/>
      <c r="BA885" s="191"/>
      <c r="BB885" s="191"/>
      <c r="BC885" s="191"/>
      <c r="BD885" s="191"/>
      <c r="BE885" s="191"/>
      <c r="BF885" s="191"/>
      <c r="BG885" s="191"/>
      <c r="BH885" s="191"/>
      <c r="BI885" s="191"/>
      <c r="BJ885" s="191"/>
      <c r="BK885" s="191"/>
      <c r="BL885" s="191"/>
    </row>
    <row r="886" spans="1:64" x14ac:dyDescent="0.2">
      <c r="A886" s="191"/>
      <c r="B886" s="191"/>
      <c r="C886" s="191"/>
      <c r="D886" s="191"/>
      <c r="E886" s="191"/>
      <c r="F886" s="191"/>
      <c r="G886" s="191"/>
      <c r="H886" s="191"/>
      <c r="I886" s="191"/>
      <c r="J886" s="191"/>
      <c r="K886" s="191"/>
      <c r="L886" s="191"/>
      <c r="M886" s="191"/>
      <c r="N886" s="191"/>
      <c r="O886" s="191"/>
      <c r="P886" s="191"/>
      <c r="Q886" s="191"/>
      <c r="R886" s="191"/>
      <c r="S886" s="191"/>
      <c r="T886" s="191"/>
      <c r="U886" s="191"/>
      <c r="V886" s="191"/>
      <c r="W886" s="191"/>
      <c r="X886" s="191"/>
      <c r="Y886" s="191"/>
      <c r="Z886" s="191"/>
      <c r="AA886" s="191"/>
      <c r="AB886" s="191"/>
      <c r="AC886" s="191"/>
      <c r="AD886" s="191"/>
      <c r="AE886" s="191"/>
      <c r="AF886" s="191"/>
      <c r="AG886" s="191"/>
      <c r="AH886" s="191"/>
      <c r="AI886" s="191"/>
      <c r="AJ886" s="191"/>
      <c r="AK886" s="191"/>
      <c r="AL886" s="191"/>
      <c r="AM886" s="191"/>
      <c r="AN886" s="191"/>
      <c r="AO886" s="191"/>
      <c r="AP886" s="191"/>
      <c r="AQ886" s="191"/>
      <c r="AR886" s="191"/>
      <c r="AS886" s="191"/>
      <c r="AT886" s="191"/>
      <c r="AU886" s="191"/>
      <c r="AV886" s="191"/>
      <c r="AW886" s="191"/>
      <c r="AX886" s="191"/>
      <c r="AY886" s="191"/>
      <c r="AZ886" s="191"/>
      <c r="BA886" s="191"/>
      <c r="BB886" s="191"/>
      <c r="BC886" s="191"/>
      <c r="BD886" s="191"/>
      <c r="BE886" s="191"/>
      <c r="BF886" s="191"/>
      <c r="BG886" s="191"/>
      <c r="BH886" s="191"/>
      <c r="BI886" s="191"/>
      <c r="BJ886" s="191"/>
      <c r="BK886" s="191"/>
      <c r="BL886" s="191"/>
    </row>
    <row r="887" spans="1:64" x14ac:dyDescent="0.2">
      <c r="A887" s="191"/>
      <c r="B887" s="191"/>
      <c r="C887" s="191"/>
      <c r="D887" s="191"/>
      <c r="E887" s="191"/>
      <c r="F887" s="191"/>
      <c r="G887" s="191"/>
      <c r="H887" s="191"/>
      <c r="I887" s="191"/>
      <c r="J887" s="191"/>
      <c r="K887" s="191"/>
      <c r="L887" s="191"/>
      <c r="M887" s="191"/>
      <c r="N887" s="191"/>
      <c r="O887" s="191"/>
      <c r="P887" s="191"/>
      <c r="Q887" s="191"/>
      <c r="R887" s="191"/>
      <c r="S887" s="191"/>
      <c r="T887" s="191"/>
      <c r="U887" s="191"/>
      <c r="V887" s="191"/>
      <c r="W887" s="191"/>
      <c r="X887" s="191"/>
      <c r="Y887" s="191"/>
      <c r="Z887" s="191"/>
      <c r="AA887" s="191"/>
      <c r="AB887" s="191"/>
      <c r="AC887" s="191"/>
      <c r="AD887" s="191"/>
      <c r="AE887" s="191"/>
      <c r="AF887" s="191"/>
      <c r="AG887" s="191"/>
      <c r="AH887" s="191"/>
      <c r="AI887" s="191"/>
      <c r="AJ887" s="191"/>
      <c r="AK887" s="191"/>
      <c r="AL887" s="191"/>
      <c r="AM887" s="191"/>
      <c r="AN887" s="191"/>
      <c r="AO887" s="191"/>
      <c r="AP887" s="191"/>
      <c r="AQ887" s="191"/>
      <c r="AR887" s="191"/>
      <c r="AS887" s="191"/>
      <c r="AT887" s="191"/>
      <c r="AU887" s="191"/>
      <c r="AV887" s="191"/>
      <c r="AW887" s="191"/>
      <c r="AX887" s="191"/>
      <c r="AY887" s="191"/>
      <c r="AZ887" s="191"/>
      <c r="BA887" s="191"/>
      <c r="BB887" s="191"/>
      <c r="BC887" s="191"/>
      <c r="BD887" s="191"/>
      <c r="BE887" s="191"/>
      <c r="BF887" s="191"/>
      <c r="BG887" s="191"/>
      <c r="BH887" s="191"/>
      <c r="BI887" s="191"/>
      <c r="BJ887" s="191"/>
      <c r="BK887" s="191"/>
      <c r="BL887" s="191"/>
    </row>
    <row r="888" spans="1:64" x14ac:dyDescent="0.2">
      <c r="A888" s="191"/>
      <c r="B888" s="191"/>
      <c r="C888" s="191"/>
      <c r="D888" s="191"/>
      <c r="E888" s="191"/>
      <c r="F888" s="191"/>
      <c r="G888" s="191"/>
      <c r="H888" s="191"/>
      <c r="I888" s="191"/>
      <c r="J888" s="191"/>
      <c r="K888" s="191"/>
      <c r="L888" s="191"/>
      <c r="M888" s="191"/>
      <c r="N888" s="191"/>
      <c r="O888" s="191"/>
      <c r="P888" s="191"/>
      <c r="Q888" s="191"/>
      <c r="R888" s="191"/>
      <c r="S888" s="191"/>
      <c r="T888" s="191"/>
      <c r="U888" s="191"/>
      <c r="V888" s="191"/>
      <c r="W888" s="191"/>
      <c r="X888" s="191"/>
      <c r="Y888" s="191"/>
      <c r="Z888" s="191"/>
      <c r="AA888" s="191"/>
      <c r="AB888" s="191"/>
      <c r="AC888" s="191"/>
      <c r="AD888" s="191"/>
      <c r="AE888" s="191"/>
      <c r="AF888" s="191"/>
      <c r="AG888" s="191"/>
      <c r="AH888" s="191"/>
      <c r="AI888" s="191"/>
      <c r="AJ888" s="191"/>
      <c r="AK888" s="191"/>
      <c r="AL888" s="191"/>
      <c r="AM888" s="191"/>
      <c r="AN888" s="191"/>
      <c r="AO888" s="191"/>
      <c r="AP888" s="191"/>
      <c r="AQ888" s="191"/>
      <c r="AR888" s="191"/>
      <c r="AS888" s="191"/>
      <c r="AT888" s="191"/>
      <c r="AU888" s="191"/>
      <c r="AV888" s="191"/>
      <c r="AW888" s="191"/>
      <c r="AX888" s="191"/>
      <c r="AY888" s="191"/>
      <c r="AZ888" s="191"/>
      <c r="BA888" s="191"/>
      <c r="BB888" s="191"/>
      <c r="BC888" s="191"/>
      <c r="BD888" s="191"/>
      <c r="BE888" s="191"/>
      <c r="BF888" s="191"/>
      <c r="BG888" s="191"/>
      <c r="BH888" s="191"/>
      <c r="BI888" s="191"/>
      <c r="BJ888" s="191"/>
      <c r="BK888" s="191"/>
      <c r="BL888" s="191"/>
    </row>
    <row r="889" spans="1:64" x14ac:dyDescent="0.2">
      <c r="A889" s="191"/>
      <c r="B889" s="191"/>
      <c r="C889" s="191"/>
      <c r="D889" s="191"/>
      <c r="E889" s="191"/>
      <c r="F889" s="191"/>
      <c r="G889" s="191"/>
      <c r="H889" s="191"/>
      <c r="I889" s="191"/>
      <c r="J889" s="191"/>
      <c r="K889" s="191"/>
      <c r="L889" s="191"/>
      <c r="M889" s="191"/>
      <c r="N889" s="191"/>
      <c r="O889" s="191"/>
      <c r="P889" s="191"/>
      <c r="Q889" s="191"/>
      <c r="R889" s="191"/>
      <c r="S889" s="191"/>
      <c r="T889" s="191"/>
      <c r="U889" s="191"/>
      <c r="V889" s="191"/>
      <c r="W889" s="191"/>
      <c r="X889" s="191"/>
      <c r="Y889" s="191"/>
      <c r="Z889" s="191"/>
      <c r="AA889" s="191"/>
      <c r="AB889" s="191"/>
      <c r="AC889" s="191"/>
      <c r="AD889" s="191"/>
      <c r="AE889" s="191"/>
      <c r="AF889" s="191"/>
      <c r="AG889" s="191"/>
      <c r="AH889" s="191"/>
      <c r="AI889" s="191"/>
      <c r="AJ889" s="191"/>
      <c r="AK889" s="191"/>
      <c r="AL889" s="191"/>
      <c r="AM889" s="191"/>
      <c r="AN889" s="191"/>
      <c r="AO889" s="191"/>
      <c r="AP889" s="191"/>
      <c r="AQ889" s="191"/>
      <c r="AR889" s="191"/>
      <c r="AS889" s="191"/>
      <c r="AT889" s="191"/>
      <c r="AU889" s="191"/>
      <c r="AV889" s="191"/>
      <c r="AW889" s="191"/>
      <c r="AX889" s="191"/>
      <c r="AY889" s="191"/>
      <c r="AZ889" s="191"/>
      <c r="BA889" s="191"/>
      <c r="BB889" s="191"/>
      <c r="BC889" s="191"/>
      <c r="BD889" s="191"/>
      <c r="BE889" s="191"/>
      <c r="BF889" s="191"/>
      <c r="BG889" s="191"/>
      <c r="BH889" s="191"/>
      <c r="BI889" s="191"/>
      <c r="BJ889" s="191"/>
      <c r="BK889" s="191"/>
      <c r="BL889" s="191"/>
    </row>
    <row r="890" spans="1:64" x14ac:dyDescent="0.2">
      <c r="A890" s="191"/>
      <c r="B890" s="191"/>
      <c r="C890" s="191"/>
      <c r="D890" s="191"/>
      <c r="E890" s="191"/>
      <c r="F890" s="191"/>
      <c r="G890" s="191"/>
      <c r="H890" s="191"/>
      <c r="I890" s="191"/>
      <c r="J890" s="191"/>
      <c r="K890" s="191"/>
      <c r="L890" s="191"/>
      <c r="M890" s="191"/>
      <c r="N890" s="191"/>
      <c r="O890" s="191"/>
      <c r="P890" s="191"/>
      <c r="Q890" s="191"/>
      <c r="R890" s="191"/>
      <c r="S890" s="191"/>
      <c r="T890" s="191"/>
      <c r="U890" s="191"/>
      <c r="V890" s="191"/>
      <c r="W890" s="191"/>
      <c r="X890" s="191"/>
      <c r="Y890" s="191"/>
      <c r="Z890" s="191"/>
      <c r="AA890" s="191"/>
      <c r="AB890" s="191"/>
      <c r="AC890" s="191"/>
      <c r="AD890" s="191"/>
      <c r="AE890" s="191"/>
      <c r="AF890" s="191"/>
      <c r="AG890" s="191"/>
      <c r="AH890" s="191"/>
      <c r="AI890" s="191"/>
      <c r="AJ890" s="191"/>
      <c r="AK890" s="191"/>
      <c r="AL890" s="191"/>
      <c r="AM890" s="191"/>
      <c r="AN890" s="191"/>
      <c r="AO890" s="191"/>
      <c r="AP890" s="191"/>
      <c r="AQ890" s="191"/>
      <c r="AR890" s="191"/>
      <c r="AS890" s="191"/>
      <c r="AT890" s="191"/>
      <c r="AU890" s="191"/>
      <c r="AV890" s="191"/>
      <c r="AW890" s="191"/>
      <c r="AX890" s="191"/>
      <c r="AY890" s="191"/>
      <c r="AZ890" s="191"/>
      <c r="BA890" s="191"/>
      <c r="BB890" s="191"/>
      <c r="BC890" s="191"/>
      <c r="BD890" s="191"/>
      <c r="BE890" s="191"/>
      <c r="BF890" s="191"/>
      <c r="BG890" s="191"/>
      <c r="BH890" s="191"/>
      <c r="BI890" s="191"/>
      <c r="BJ890" s="191"/>
      <c r="BK890" s="191"/>
      <c r="BL890" s="191"/>
    </row>
    <row r="891" spans="1:64" x14ac:dyDescent="0.2">
      <c r="A891" s="191"/>
      <c r="B891" s="191"/>
      <c r="C891" s="191"/>
      <c r="D891" s="191"/>
      <c r="E891" s="191"/>
      <c r="F891" s="191"/>
      <c r="G891" s="191"/>
      <c r="H891" s="191"/>
      <c r="I891" s="191"/>
      <c r="J891" s="191"/>
      <c r="K891" s="191"/>
      <c r="L891" s="191"/>
      <c r="M891" s="191"/>
      <c r="N891" s="191"/>
      <c r="O891" s="191"/>
      <c r="P891" s="191"/>
      <c r="Q891" s="191"/>
      <c r="R891" s="191"/>
      <c r="S891" s="191"/>
      <c r="T891" s="191"/>
      <c r="U891" s="191"/>
      <c r="V891" s="191"/>
      <c r="W891" s="191"/>
      <c r="X891" s="191"/>
      <c r="Y891" s="191"/>
      <c r="Z891" s="191"/>
      <c r="AA891" s="191"/>
      <c r="AB891" s="191"/>
      <c r="AC891" s="191"/>
      <c r="AD891" s="191"/>
      <c r="AE891" s="191"/>
      <c r="AF891" s="191"/>
      <c r="AG891" s="191"/>
      <c r="AH891" s="191"/>
      <c r="AI891" s="191"/>
      <c r="AJ891" s="191"/>
      <c r="AK891" s="191"/>
      <c r="AL891" s="191"/>
      <c r="AM891" s="191"/>
      <c r="AN891" s="191"/>
      <c r="AO891" s="191"/>
      <c r="AP891" s="191"/>
      <c r="AQ891" s="191"/>
      <c r="AR891" s="191"/>
      <c r="AS891" s="191"/>
      <c r="AT891" s="191"/>
      <c r="AU891" s="191"/>
      <c r="AV891" s="191"/>
      <c r="AW891" s="191"/>
      <c r="AX891" s="191"/>
      <c r="AY891" s="191"/>
      <c r="AZ891" s="191"/>
      <c r="BA891" s="191"/>
      <c r="BB891" s="191"/>
      <c r="BC891" s="191"/>
      <c r="BD891" s="191"/>
      <c r="BE891" s="191"/>
      <c r="BF891" s="191"/>
      <c r="BG891" s="191"/>
      <c r="BH891" s="191"/>
      <c r="BI891" s="191"/>
      <c r="BJ891" s="191"/>
      <c r="BK891" s="191"/>
      <c r="BL891" s="191"/>
    </row>
    <row r="892" spans="1:64" x14ac:dyDescent="0.2">
      <c r="A892" s="191"/>
      <c r="B892" s="191"/>
      <c r="C892" s="191"/>
      <c r="D892" s="191"/>
      <c r="E892" s="191"/>
      <c r="F892" s="191"/>
      <c r="G892" s="191"/>
      <c r="H892" s="191"/>
      <c r="I892" s="191"/>
      <c r="J892" s="191"/>
      <c r="K892" s="191"/>
      <c r="L892" s="191"/>
      <c r="M892" s="191"/>
      <c r="N892" s="191"/>
      <c r="O892" s="191"/>
      <c r="P892" s="191"/>
      <c r="Q892" s="191"/>
      <c r="R892" s="191"/>
      <c r="S892" s="191"/>
      <c r="T892" s="191"/>
      <c r="U892" s="191"/>
      <c r="V892" s="191"/>
      <c r="W892" s="191"/>
      <c r="X892" s="191"/>
      <c r="Y892" s="191"/>
      <c r="Z892" s="191"/>
      <c r="AA892" s="191"/>
      <c r="AB892" s="191"/>
      <c r="AC892" s="191"/>
      <c r="AD892" s="191"/>
      <c r="AE892" s="191"/>
      <c r="AF892" s="191"/>
      <c r="AG892" s="191"/>
      <c r="AH892" s="191"/>
      <c r="AI892" s="191"/>
      <c r="AJ892" s="191"/>
      <c r="AK892" s="191"/>
      <c r="AL892" s="191"/>
      <c r="AM892" s="191"/>
      <c r="AN892" s="191"/>
      <c r="AO892" s="191"/>
      <c r="AP892" s="191"/>
      <c r="AQ892" s="191"/>
      <c r="AR892" s="191"/>
      <c r="AS892" s="191"/>
      <c r="AT892" s="191"/>
      <c r="AU892" s="191"/>
      <c r="AV892" s="191"/>
      <c r="AW892" s="191"/>
      <c r="AX892" s="191"/>
      <c r="AY892" s="191"/>
      <c r="AZ892" s="191"/>
      <c r="BA892" s="191"/>
      <c r="BB892" s="191"/>
      <c r="BC892" s="191"/>
      <c r="BD892" s="191"/>
      <c r="BE892" s="191"/>
      <c r="BF892" s="191"/>
      <c r="BG892" s="191"/>
      <c r="BH892" s="191"/>
      <c r="BI892" s="191"/>
      <c r="BJ892" s="191"/>
      <c r="BK892" s="191"/>
      <c r="BL892" s="191"/>
    </row>
    <row r="893" spans="1:64" x14ac:dyDescent="0.2">
      <c r="A893" s="191"/>
      <c r="B893" s="191"/>
      <c r="C893" s="191"/>
      <c r="D893" s="191"/>
      <c r="E893" s="191"/>
      <c r="F893" s="191"/>
      <c r="G893" s="191"/>
      <c r="H893" s="191"/>
      <c r="I893" s="191"/>
      <c r="J893" s="191"/>
      <c r="K893" s="191"/>
      <c r="L893" s="191"/>
      <c r="M893" s="191"/>
      <c r="N893" s="191"/>
      <c r="O893" s="191"/>
      <c r="P893" s="191"/>
      <c r="Q893" s="191"/>
      <c r="R893" s="191"/>
      <c r="S893" s="191"/>
      <c r="T893" s="191"/>
      <c r="U893" s="191"/>
      <c r="V893" s="191"/>
      <c r="W893" s="191"/>
      <c r="X893" s="191"/>
      <c r="Y893" s="191"/>
      <c r="Z893" s="191"/>
      <c r="AA893" s="191"/>
      <c r="AB893" s="191"/>
      <c r="AC893" s="191"/>
      <c r="AD893" s="191"/>
      <c r="AE893" s="191"/>
      <c r="AF893" s="191"/>
      <c r="AG893" s="191"/>
      <c r="AH893" s="191"/>
      <c r="AI893" s="191"/>
      <c r="AJ893" s="191"/>
      <c r="AK893" s="191"/>
      <c r="AL893" s="191"/>
      <c r="AM893" s="191"/>
      <c r="AN893" s="191"/>
      <c r="AO893" s="191"/>
      <c r="AP893" s="191"/>
      <c r="AQ893" s="191"/>
      <c r="AR893" s="191"/>
      <c r="AS893" s="191"/>
      <c r="AT893" s="191"/>
      <c r="AU893" s="191"/>
      <c r="AV893" s="191"/>
      <c r="AW893" s="191"/>
      <c r="AX893" s="191"/>
      <c r="AY893" s="191"/>
      <c r="AZ893" s="191"/>
      <c r="BA893" s="191"/>
      <c r="BB893" s="191"/>
      <c r="BC893" s="191"/>
      <c r="BD893" s="191"/>
      <c r="BE893" s="191"/>
      <c r="BF893" s="191"/>
      <c r="BG893" s="191"/>
      <c r="BH893" s="191"/>
      <c r="BI893" s="191"/>
      <c r="BJ893" s="191"/>
      <c r="BK893" s="191"/>
      <c r="BL893" s="191"/>
    </row>
    <row r="894" spans="1:64" x14ac:dyDescent="0.2">
      <c r="A894" s="191"/>
      <c r="B894" s="191"/>
      <c r="C894" s="191"/>
      <c r="D894" s="191"/>
      <c r="E894" s="191"/>
      <c r="F894" s="191"/>
      <c r="G894" s="191"/>
      <c r="H894" s="191"/>
      <c r="I894" s="191"/>
      <c r="J894" s="191"/>
      <c r="K894" s="191"/>
      <c r="L894" s="191"/>
      <c r="M894" s="191"/>
      <c r="N894" s="191"/>
      <c r="O894" s="191"/>
      <c r="P894" s="191"/>
      <c r="Q894" s="191"/>
      <c r="R894" s="191"/>
      <c r="S894" s="191"/>
      <c r="T894" s="191"/>
      <c r="U894" s="191"/>
      <c r="V894" s="191"/>
      <c r="W894" s="191"/>
      <c r="X894" s="191"/>
      <c r="Y894" s="191"/>
      <c r="Z894" s="191"/>
      <c r="AA894" s="191"/>
      <c r="AB894" s="191"/>
      <c r="AC894" s="191"/>
      <c r="AD894" s="191"/>
      <c r="AE894" s="191"/>
      <c r="AF894" s="191"/>
      <c r="AG894" s="191"/>
      <c r="AH894" s="191"/>
      <c r="AI894" s="191"/>
      <c r="AJ894" s="191"/>
      <c r="AK894" s="191"/>
      <c r="AL894" s="191"/>
      <c r="AM894" s="191"/>
      <c r="AN894" s="191"/>
      <c r="AO894" s="191"/>
      <c r="AP894" s="191"/>
      <c r="AQ894" s="191"/>
      <c r="AR894" s="191"/>
      <c r="AS894" s="191"/>
      <c r="AT894" s="191"/>
      <c r="AU894" s="191"/>
      <c r="AV894" s="191"/>
      <c r="AW894" s="191"/>
      <c r="AX894" s="191"/>
      <c r="AY894" s="191"/>
      <c r="AZ894" s="191"/>
      <c r="BA894" s="191"/>
      <c r="BB894" s="191"/>
      <c r="BC894" s="191"/>
      <c r="BD894" s="191"/>
      <c r="BE894" s="191"/>
      <c r="BF894" s="191"/>
      <c r="BG894" s="191"/>
      <c r="BH894" s="191"/>
      <c r="BI894" s="191"/>
      <c r="BJ894" s="191"/>
      <c r="BK894" s="191"/>
      <c r="BL894" s="191"/>
    </row>
    <row r="895" spans="1:64" x14ac:dyDescent="0.2">
      <c r="A895" s="191"/>
      <c r="B895" s="191"/>
      <c r="C895" s="191"/>
      <c r="D895" s="191"/>
      <c r="E895" s="191"/>
      <c r="F895" s="191"/>
      <c r="G895" s="191"/>
      <c r="H895" s="191"/>
      <c r="I895" s="191"/>
      <c r="J895" s="191"/>
      <c r="K895" s="191"/>
      <c r="L895" s="191"/>
      <c r="M895" s="191"/>
      <c r="N895" s="191"/>
      <c r="O895" s="191"/>
      <c r="P895" s="191"/>
      <c r="Q895" s="191"/>
      <c r="R895" s="191"/>
      <c r="S895" s="191"/>
      <c r="T895" s="191"/>
      <c r="U895" s="191"/>
      <c r="V895" s="191"/>
      <c r="W895" s="191"/>
      <c r="X895" s="191"/>
      <c r="Y895" s="191"/>
      <c r="Z895" s="191"/>
      <c r="AA895" s="191"/>
      <c r="AB895" s="191"/>
      <c r="AC895" s="191"/>
      <c r="AD895" s="191"/>
      <c r="AE895" s="191"/>
      <c r="AF895" s="191"/>
      <c r="AG895" s="191"/>
      <c r="AH895" s="191"/>
      <c r="AI895" s="191"/>
      <c r="AJ895" s="191"/>
      <c r="AK895" s="191"/>
      <c r="AL895" s="191"/>
      <c r="AM895" s="191"/>
      <c r="AN895" s="191"/>
      <c r="AO895" s="191"/>
      <c r="AP895" s="191"/>
      <c r="AQ895" s="191"/>
      <c r="AR895" s="191"/>
      <c r="AS895" s="191"/>
      <c r="AT895" s="191"/>
      <c r="AU895" s="191"/>
      <c r="AV895" s="191"/>
      <c r="AW895" s="191"/>
      <c r="AX895" s="191"/>
      <c r="AY895" s="191"/>
      <c r="AZ895" s="191"/>
      <c r="BA895" s="191"/>
      <c r="BB895" s="191"/>
      <c r="BC895" s="191"/>
      <c r="BD895" s="191"/>
      <c r="BE895" s="191"/>
      <c r="BF895" s="191"/>
      <c r="BG895" s="191"/>
      <c r="BH895" s="191"/>
      <c r="BI895" s="191"/>
      <c r="BJ895" s="191"/>
      <c r="BK895" s="191"/>
      <c r="BL895" s="191"/>
    </row>
    <row r="896" spans="1:64" x14ac:dyDescent="0.2">
      <c r="A896" s="191"/>
      <c r="B896" s="191"/>
      <c r="C896" s="191"/>
      <c r="D896" s="191"/>
      <c r="E896" s="191"/>
      <c r="F896" s="191"/>
      <c r="G896" s="191"/>
      <c r="H896" s="191"/>
      <c r="I896" s="191"/>
      <c r="J896" s="191"/>
      <c r="K896" s="191"/>
      <c r="L896" s="191"/>
      <c r="M896" s="191"/>
      <c r="N896" s="191"/>
      <c r="O896" s="191"/>
      <c r="P896" s="191"/>
      <c r="Q896" s="191"/>
      <c r="R896" s="191"/>
      <c r="S896" s="191"/>
      <c r="T896" s="191"/>
      <c r="U896" s="191"/>
      <c r="V896" s="191"/>
      <c r="W896" s="191"/>
      <c r="X896" s="191"/>
      <c r="Y896" s="191"/>
      <c r="Z896" s="191"/>
      <c r="AA896" s="191"/>
      <c r="AB896" s="191"/>
      <c r="AC896" s="191"/>
      <c r="AD896" s="191"/>
      <c r="AE896" s="191"/>
      <c r="AF896" s="191"/>
      <c r="AG896" s="191"/>
      <c r="AH896" s="191"/>
      <c r="AI896" s="191"/>
      <c r="AJ896" s="191"/>
      <c r="AK896" s="191"/>
      <c r="AL896" s="191"/>
      <c r="AM896" s="191"/>
      <c r="AN896" s="191"/>
      <c r="AO896" s="191"/>
      <c r="AP896" s="191"/>
      <c r="AQ896" s="191"/>
      <c r="AR896" s="191"/>
      <c r="AS896" s="191"/>
      <c r="AT896" s="191"/>
      <c r="AU896" s="191"/>
      <c r="AV896" s="191"/>
      <c r="AW896" s="191"/>
      <c r="AX896" s="191"/>
      <c r="AY896" s="191"/>
      <c r="AZ896" s="191"/>
      <c r="BA896" s="191"/>
      <c r="BB896" s="191"/>
      <c r="BC896" s="191"/>
      <c r="BD896" s="191"/>
      <c r="BE896" s="191"/>
      <c r="BF896" s="191"/>
      <c r="BG896" s="191"/>
      <c r="BH896" s="191"/>
      <c r="BI896" s="191"/>
      <c r="BJ896" s="191"/>
      <c r="BK896" s="191"/>
      <c r="BL896" s="191"/>
    </row>
    <row r="897" spans="1:64" x14ac:dyDescent="0.2">
      <c r="A897" s="191"/>
      <c r="B897" s="191"/>
      <c r="C897" s="191"/>
      <c r="D897" s="191"/>
      <c r="E897" s="191"/>
      <c r="F897" s="191"/>
      <c r="G897" s="191"/>
      <c r="H897" s="191"/>
      <c r="I897" s="191"/>
      <c r="J897" s="191"/>
      <c r="K897" s="191"/>
      <c r="L897" s="191"/>
      <c r="M897" s="191"/>
      <c r="N897" s="191"/>
      <c r="O897" s="191"/>
      <c r="P897" s="191"/>
      <c r="Q897" s="191"/>
      <c r="R897" s="191"/>
      <c r="S897" s="191"/>
      <c r="T897" s="191"/>
      <c r="U897" s="191"/>
      <c r="V897" s="191"/>
      <c r="W897" s="191"/>
      <c r="X897" s="191"/>
      <c r="Y897" s="191"/>
      <c r="Z897" s="191"/>
      <c r="AA897" s="191"/>
      <c r="AB897" s="191"/>
      <c r="AC897" s="191"/>
      <c r="AD897" s="191"/>
      <c r="AE897" s="191"/>
      <c r="AF897" s="191"/>
      <c r="AG897" s="191"/>
      <c r="AH897" s="191"/>
      <c r="AI897" s="191"/>
      <c r="AJ897" s="191"/>
      <c r="AK897" s="191"/>
      <c r="AL897" s="191"/>
      <c r="AM897" s="191"/>
      <c r="AN897" s="191"/>
      <c r="AO897" s="191"/>
      <c r="AP897" s="191"/>
      <c r="AQ897" s="191"/>
      <c r="AR897" s="191"/>
      <c r="AS897" s="191"/>
      <c r="AT897" s="191"/>
      <c r="AU897" s="191"/>
      <c r="AV897" s="191"/>
      <c r="AW897" s="191"/>
      <c r="AX897" s="191"/>
      <c r="AY897" s="191"/>
      <c r="AZ897" s="191"/>
      <c r="BA897" s="191"/>
      <c r="BB897" s="191"/>
      <c r="BC897" s="191"/>
      <c r="BD897" s="191"/>
      <c r="BE897" s="191"/>
      <c r="BF897" s="191"/>
      <c r="BG897" s="191"/>
      <c r="BH897" s="191"/>
      <c r="BI897" s="191"/>
      <c r="BJ897" s="191"/>
      <c r="BK897" s="191"/>
      <c r="BL897" s="191"/>
    </row>
    <row r="898" spans="1:64" x14ac:dyDescent="0.2">
      <c r="A898" s="191"/>
      <c r="B898" s="191"/>
      <c r="C898" s="191"/>
      <c r="D898" s="191"/>
      <c r="E898" s="191"/>
      <c r="F898" s="191"/>
      <c r="G898" s="191"/>
      <c r="H898" s="191"/>
      <c r="I898" s="191"/>
      <c r="J898" s="191"/>
      <c r="K898" s="191"/>
      <c r="L898" s="191"/>
      <c r="M898" s="191"/>
      <c r="N898" s="191"/>
      <c r="O898" s="191"/>
      <c r="P898" s="191"/>
      <c r="Q898" s="191"/>
      <c r="R898" s="191"/>
      <c r="S898" s="191"/>
      <c r="T898" s="191"/>
      <c r="U898" s="191"/>
      <c r="V898" s="191"/>
      <c r="W898" s="191"/>
      <c r="X898" s="191"/>
      <c r="Y898" s="191"/>
      <c r="Z898" s="191"/>
      <c r="AA898" s="191"/>
      <c r="AB898" s="191"/>
      <c r="AC898" s="191"/>
      <c r="AD898" s="191"/>
      <c r="AE898" s="191"/>
      <c r="AF898" s="191"/>
      <c r="AG898" s="191"/>
      <c r="AH898" s="191"/>
      <c r="AI898" s="191"/>
      <c r="AJ898" s="191"/>
      <c r="AK898" s="191"/>
      <c r="AL898" s="191"/>
      <c r="AM898" s="191"/>
      <c r="AN898" s="191"/>
      <c r="AO898" s="191"/>
      <c r="AP898" s="191"/>
      <c r="AQ898" s="191"/>
      <c r="AR898" s="191"/>
      <c r="AS898" s="191"/>
      <c r="AT898" s="191"/>
      <c r="AU898" s="191"/>
      <c r="AV898" s="191"/>
      <c r="AW898" s="191"/>
      <c r="AX898" s="191"/>
      <c r="AY898" s="191"/>
      <c r="AZ898" s="191"/>
      <c r="BA898" s="191"/>
      <c r="BB898" s="191"/>
      <c r="BC898" s="191"/>
      <c r="BD898" s="191"/>
      <c r="BE898" s="191"/>
      <c r="BF898" s="191"/>
      <c r="BG898" s="191"/>
      <c r="BH898" s="191"/>
      <c r="BI898" s="191"/>
      <c r="BJ898" s="191"/>
      <c r="BK898" s="191"/>
      <c r="BL898" s="191"/>
    </row>
    <row r="899" spans="1:64" x14ac:dyDescent="0.2">
      <c r="A899" s="191"/>
      <c r="B899" s="191"/>
      <c r="C899" s="191"/>
      <c r="D899" s="191"/>
      <c r="E899" s="191"/>
      <c r="F899" s="191"/>
      <c r="G899" s="191"/>
      <c r="H899" s="191"/>
      <c r="I899" s="191"/>
      <c r="J899" s="191"/>
      <c r="K899" s="191"/>
      <c r="L899" s="191"/>
      <c r="M899" s="191"/>
      <c r="N899" s="191"/>
      <c r="O899" s="191"/>
      <c r="P899" s="191"/>
      <c r="Q899" s="191"/>
      <c r="R899" s="191"/>
      <c r="S899" s="191"/>
      <c r="T899" s="191"/>
      <c r="U899" s="191"/>
      <c r="V899" s="191"/>
      <c r="W899" s="191"/>
      <c r="X899" s="191"/>
      <c r="Y899" s="191"/>
      <c r="Z899" s="191"/>
      <c r="AA899" s="191"/>
      <c r="AB899" s="191"/>
      <c r="AC899" s="191"/>
      <c r="AD899" s="191"/>
      <c r="AE899" s="191"/>
      <c r="AF899" s="191"/>
      <c r="AG899" s="191"/>
      <c r="AH899" s="191"/>
      <c r="AI899" s="191"/>
      <c r="AJ899" s="191"/>
      <c r="AK899" s="191"/>
      <c r="AL899" s="191"/>
      <c r="AM899" s="191"/>
      <c r="AN899" s="191"/>
      <c r="AO899" s="191"/>
      <c r="AP899" s="191"/>
      <c r="AQ899" s="191"/>
      <c r="AR899" s="191"/>
      <c r="AS899" s="191"/>
      <c r="AT899" s="191"/>
      <c r="AU899" s="191"/>
      <c r="AV899" s="191"/>
      <c r="AW899" s="191"/>
      <c r="AX899" s="191"/>
      <c r="AY899" s="191"/>
      <c r="AZ899" s="191"/>
      <c r="BA899" s="191"/>
      <c r="BB899" s="191"/>
      <c r="BC899" s="191"/>
      <c r="BD899" s="191"/>
      <c r="BE899" s="191"/>
      <c r="BF899" s="191"/>
      <c r="BG899" s="191"/>
      <c r="BH899" s="191"/>
      <c r="BI899" s="191"/>
      <c r="BJ899" s="191"/>
      <c r="BK899" s="191"/>
      <c r="BL899" s="191"/>
    </row>
    <row r="900" spans="1:64" x14ac:dyDescent="0.2">
      <c r="A900" s="191"/>
      <c r="B900" s="191"/>
      <c r="C900" s="191"/>
      <c r="D900" s="191"/>
      <c r="E900" s="191"/>
      <c r="F900" s="191"/>
      <c r="G900" s="191"/>
      <c r="H900" s="191"/>
      <c r="I900" s="191"/>
      <c r="J900" s="191"/>
      <c r="K900" s="191"/>
      <c r="L900" s="191"/>
      <c r="M900" s="191"/>
      <c r="N900" s="191"/>
      <c r="O900" s="191"/>
      <c r="P900" s="191"/>
      <c r="Q900" s="191"/>
      <c r="R900" s="191"/>
      <c r="S900" s="191"/>
      <c r="T900" s="191"/>
      <c r="U900" s="191"/>
      <c r="V900" s="191"/>
      <c r="W900" s="191"/>
      <c r="X900" s="191"/>
      <c r="Y900" s="191"/>
      <c r="Z900" s="191"/>
      <c r="AA900" s="191"/>
      <c r="AB900" s="191"/>
      <c r="AC900" s="191"/>
      <c r="AD900" s="191"/>
      <c r="AE900" s="191"/>
      <c r="AF900" s="191"/>
      <c r="AG900" s="191"/>
      <c r="AH900" s="191"/>
      <c r="AI900" s="191"/>
      <c r="AJ900" s="191"/>
      <c r="AK900" s="191"/>
      <c r="AL900" s="191"/>
      <c r="AM900" s="191"/>
      <c r="AN900" s="191"/>
      <c r="AO900" s="191"/>
      <c r="AP900" s="191"/>
      <c r="AQ900" s="191"/>
      <c r="AR900" s="191"/>
      <c r="AS900" s="191"/>
      <c r="AT900" s="191"/>
      <c r="AU900" s="191"/>
      <c r="AV900" s="191"/>
      <c r="AW900" s="191"/>
      <c r="AX900" s="191"/>
      <c r="AY900" s="191"/>
      <c r="AZ900" s="191"/>
      <c r="BA900" s="191"/>
      <c r="BB900" s="191"/>
      <c r="BC900" s="191"/>
      <c r="BD900" s="191"/>
      <c r="BE900" s="191"/>
      <c r="BF900" s="191"/>
      <c r="BG900" s="191"/>
      <c r="BH900" s="191"/>
      <c r="BI900" s="191"/>
      <c r="BJ900" s="191"/>
      <c r="BK900" s="191"/>
      <c r="BL900" s="191"/>
    </row>
    <row r="901" spans="1:64" x14ac:dyDescent="0.2">
      <c r="A901" s="191"/>
      <c r="B901" s="191"/>
      <c r="C901" s="191"/>
      <c r="D901" s="191"/>
      <c r="E901" s="191"/>
      <c r="F901" s="191"/>
      <c r="G901" s="191"/>
      <c r="H901" s="191"/>
      <c r="I901" s="191"/>
      <c r="J901" s="191"/>
      <c r="K901" s="191"/>
      <c r="L901" s="191"/>
      <c r="M901" s="191"/>
      <c r="N901" s="191"/>
      <c r="O901" s="191"/>
      <c r="P901" s="191"/>
      <c r="Q901" s="191"/>
      <c r="R901" s="191"/>
      <c r="S901" s="191"/>
      <c r="T901" s="191"/>
      <c r="U901" s="191"/>
      <c r="V901" s="191"/>
      <c r="W901" s="191"/>
      <c r="X901" s="191"/>
      <c r="Y901" s="191"/>
      <c r="Z901" s="191"/>
      <c r="AA901" s="191"/>
      <c r="AB901" s="191"/>
      <c r="AC901" s="191"/>
      <c r="AD901" s="191"/>
      <c r="AE901" s="191"/>
      <c r="AF901" s="191"/>
      <c r="AG901" s="191"/>
      <c r="AH901" s="191"/>
      <c r="AI901" s="191"/>
      <c r="AJ901" s="191"/>
      <c r="AK901" s="191"/>
      <c r="AL901" s="191"/>
      <c r="AM901" s="191"/>
      <c r="AN901" s="191"/>
      <c r="AO901" s="191"/>
      <c r="AP901" s="191"/>
      <c r="AQ901" s="191"/>
      <c r="AR901" s="191"/>
      <c r="AS901" s="191"/>
      <c r="AT901" s="191"/>
      <c r="AU901" s="191"/>
      <c r="AV901" s="191"/>
      <c r="AW901" s="191"/>
      <c r="AX901" s="191"/>
      <c r="AY901" s="191"/>
      <c r="AZ901" s="191"/>
      <c r="BA901" s="191"/>
      <c r="BB901" s="191"/>
      <c r="BC901" s="191"/>
      <c r="BD901" s="191"/>
      <c r="BE901" s="191"/>
      <c r="BF901" s="191"/>
      <c r="BG901" s="191"/>
      <c r="BH901" s="191"/>
      <c r="BI901" s="191"/>
      <c r="BJ901" s="191"/>
      <c r="BK901" s="191"/>
      <c r="BL901" s="191"/>
    </row>
    <row r="902" spans="1:64" x14ac:dyDescent="0.2">
      <c r="A902" s="191"/>
      <c r="B902" s="191"/>
      <c r="C902" s="191"/>
      <c r="D902" s="191"/>
      <c r="E902" s="191"/>
      <c r="F902" s="191"/>
      <c r="G902" s="191"/>
      <c r="H902" s="191"/>
      <c r="I902" s="191"/>
      <c r="J902" s="191"/>
      <c r="K902" s="191"/>
      <c r="L902" s="191"/>
      <c r="M902" s="191"/>
      <c r="N902" s="191"/>
      <c r="O902" s="191"/>
      <c r="P902" s="191"/>
      <c r="Q902" s="191"/>
      <c r="R902" s="191"/>
      <c r="S902" s="191"/>
      <c r="T902" s="191"/>
      <c r="U902" s="191"/>
      <c r="V902" s="191"/>
      <c r="W902" s="191"/>
      <c r="X902" s="191"/>
      <c r="Y902" s="191"/>
      <c r="Z902" s="191"/>
      <c r="AA902" s="191"/>
      <c r="AB902" s="191"/>
      <c r="AC902" s="191"/>
      <c r="AD902" s="191"/>
      <c r="AE902" s="191"/>
      <c r="AF902" s="191"/>
      <c r="AG902" s="191"/>
      <c r="AH902" s="191"/>
      <c r="AI902" s="191"/>
      <c r="AJ902" s="191"/>
      <c r="AK902" s="191"/>
      <c r="AL902" s="191"/>
      <c r="AM902" s="191"/>
      <c r="AN902" s="191"/>
      <c r="AO902" s="191"/>
      <c r="AP902" s="191"/>
      <c r="AQ902" s="191"/>
      <c r="AR902" s="191"/>
      <c r="AS902" s="191"/>
      <c r="AT902" s="191"/>
      <c r="AU902" s="191"/>
      <c r="AV902" s="191"/>
      <c r="AW902" s="191"/>
      <c r="AX902" s="191"/>
      <c r="AY902" s="191"/>
      <c r="AZ902" s="191"/>
      <c r="BA902" s="191"/>
      <c r="BB902" s="191"/>
      <c r="BC902" s="191"/>
      <c r="BD902" s="191"/>
      <c r="BE902" s="191"/>
      <c r="BF902" s="191"/>
      <c r="BG902" s="191"/>
      <c r="BH902" s="191"/>
      <c r="BI902" s="191"/>
      <c r="BJ902" s="191"/>
      <c r="BK902" s="191"/>
      <c r="BL902" s="191"/>
    </row>
    <row r="903" spans="1:64" x14ac:dyDescent="0.2">
      <c r="A903" s="191"/>
      <c r="B903" s="191"/>
      <c r="C903" s="191"/>
      <c r="D903" s="191"/>
      <c r="E903" s="191"/>
      <c r="F903" s="191"/>
      <c r="G903" s="191"/>
      <c r="H903" s="191"/>
      <c r="I903" s="191"/>
      <c r="J903" s="191"/>
      <c r="K903" s="191"/>
      <c r="L903" s="191"/>
      <c r="M903" s="191"/>
      <c r="N903" s="191"/>
      <c r="O903" s="191"/>
      <c r="P903" s="191"/>
      <c r="Q903" s="191"/>
      <c r="R903" s="191"/>
      <c r="S903" s="191"/>
      <c r="T903" s="191"/>
      <c r="U903" s="191"/>
      <c r="V903" s="191"/>
      <c r="W903" s="191"/>
      <c r="X903" s="191"/>
      <c r="Y903" s="191"/>
      <c r="Z903" s="191"/>
      <c r="AA903" s="191"/>
      <c r="AB903" s="191"/>
      <c r="AC903" s="191"/>
      <c r="AD903" s="191"/>
      <c r="AE903" s="191"/>
      <c r="AF903" s="191"/>
      <c r="AG903" s="191"/>
      <c r="AH903" s="191"/>
      <c r="AI903" s="191"/>
      <c r="AJ903" s="191"/>
      <c r="AK903" s="191"/>
      <c r="AL903" s="191"/>
      <c r="AM903" s="191"/>
      <c r="AN903" s="191"/>
      <c r="AO903" s="191"/>
      <c r="AP903" s="191"/>
      <c r="AQ903" s="191"/>
      <c r="AR903" s="191"/>
      <c r="AS903" s="191"/>
      <c r="AT903" s="191"/>
      <c r="AU903" s="191"/>
      <c r="AV903" s="191"/>
      <c r="AW903" s="191"/>
      <c r="AX903" s="191"/>
      <c r="AY903" s="191"/>
      <c r="AZ903" s="191"/>
      <c r="BA903" s="191"/>
      <c r="BB903" s="191"/>
      <c r="BC903" s="191"/>
      <c r="BD903" s="191"/>
      <c r="BE903" s="191"/>
      <c r="BF903" s="191"/>
      <c r="BG903" s="191"/>
      <c r="BH903" s="191"/>
      <c r="BI903" s="191"/>
      <c r="BJ903" s="191"/>
      <c r="BK903" s="191"/>
      <c r="BL903" s="191"/>
    </row>
    <row r="904" spans="1:64" x14ac:dyDescent="0.2">
      <c r="A904" s="191"/>
      <c r="B904" s="191"/>
      <c r="C904" s="191"/>
      <c r="D904" s="191"/>
      <c r="E904" s="191"/>
      <c r="F904" s="191"/>
      <c r="G904" s="191"/>
      <c r="H904" s="191"/>
      <c r="I904" s="191"/>
      <c r="J904" s="191"/>
      <c r="K904" s="191"/>
      <c r="L904" s="191"/>
      <c r="M904" s="191"/>
      <c r="N904" s="191"/>
      <c r="O904" s="191"/>
      <c r="P904" s="191"/>
      <c r="Q904" s="191"/>
      <c r="R904" s="191"/>
      <c r="S904" s="191"/>
      <c r="T904" s="191"/>
      <c r="U904" s="191"/>
      <c r="V904" s="191"/>
      <c r="W904" s="191"/>
      <c r="X904" s="191"/>
      <c r="Y904" s="191"/>
      <c r="Z904" s="191"/>
      <c r="AA904" s="191"/>
      <c r="AB904" s="191"/>
      <c r="AC904" s="191"/>
      <c r="AD904" s="191"/>
      <c r="AE904" s="191"/>
      <c r="AF904" s="191"/>
      <c r="AG904" s="191"/>
      <c r="AH904" s="191"/>
      <c r="AI904" s="191"/>
      <c r="AJ904" s="191"/>
      <c r="AK904" s="191"/>
      <c r="AL904" s="191"/>
      <c r="AM904" s="191"/>
      <c r="AN904" s="191"/>
      <c r="AO904" s="191"/>
      <c r="AP904" s="191"/>
      <c r="AQ904" s="191"/>
      <c r="AR904" s="191"/>
      <c r="AS904" s="191"/>
      <c r="AT904" s="191"/>
      <c r="AU904" s="191"/>
      <c r="AV904" s="191"/>
      <c r="AW904" s="191"/>
      <c r="AX904" s="191"/>
      <c r="AY904" s="191"/>
      <c r="AZ904" s="191"/>
      <c r="BA904" s="191"/>
      <c r="BB904" s="191"/>
      <c r="BC904" s="191"/>
      <c r="BD904" s="191"/>
      <c r="BE904" s="191"/>
      <c r="BF904" s="191"/>
      <c r="BG904" s="191"/>
      <c r="BH904" s="191"/>
      <c r="BI904" s="191"/>
      <c r="BJ904" s="191"/>
      <c r="BK904" s="191"/>
      <c r="BL904" s="191"/>
    </row>
    <row r="905" spans="1:64" x14ac:dyDescent="0.2">
      <c r="A905" s="191"/>
      <c r="B905" s="191"/>
      <c r="C905" s="191"/>
      <c r="D905" s="191"/>
      <c r="E905" s="191"/>
      <c r="F905" s="191"/>
      <c r="G905" s="191"/>
      <c r="H905" s="191"/>
      <c r="I905" s="191"/>
      <c r="J905" s="191"/>
      <c r="K905" s="191"/>
      <c r="L905" s="191"/>
      <c r="M905" s="191"/>
      <c r="N905" s="191"/>
      <c r="O905" s="191"/>
      <c r="P905" s="191"/>
      <c r="Q905" s="191"/>
      <c r="R905" s="191"/>
      <c r="S905" s="191"/>
      <c r="T905" s="191"/>
      <c r="U905" s="191"/>
      <c r="V905" s="191"/>
      <c r="W905" s="191"/>
      <c r="X905" s="191"/>
      <c r="Y905" s="191"/>
      <c r="Z905" s="191"/>
      <c r="AA905" s="191"/>
      <c r="AB905" s="191"/>
      <c r="AC905" s="191"/>
      <c r="AD905" s="191"/>
      <c r="AE905" s="191"/>
      <c r="AF905" s="191"/>
      <c r="AG905" s="191"/>
      <c r="AH905" s="191"/>
      <c r="AI905" s="191"/>
      <c r="AJ905" s="191"/>
      <c r="AK905" s="191"/>
      <c r="AL905" s="191"/>
      <c r="AM905" s="191"/>
      <c r="AN905" s="191"/>
      <c r="AO905" s="191"/>
      <c r="AP905" s="191"/>
      <c r="AQ905" s="191"/>
      <c r="AR905" s="191"/>
      <c r="AS905" s="191"/>
      <c r="AT905" s="191"/>
      <c r="AU905" s="191"/>
      <c r="AV905" s="191"/>
      <c r="AW905" s="191"/>
      <c r="AX905" s="191"/>
      <c r="AY905" s="191"/>
      <c r="AZ905" s="191"/>
      <c r="BA905" s="191"/>
      <c r="BB905" s="191"/>
      <c r="BC905" s="191"/>
      <c r="BD905" s="191"/>
      <c r="BE905" s="191"/>
      <c r="BF905" s="191"/>
      <c r="BG905" s="191"/>
      <c r="BH905" s="191"/>
      <c r="BI905" s="191"/>
      <c r="BJ905" s="191"/>
      <c r="BK905" s="191"/>
      <c r="BL905" s="191"/>
    </row>
    <row r="906" spans="1:64" x14ac:dyDescent="0.2">
      <c r="A906" s="191"/>
      <c r="B906" s="191"/>
      <c r="C906" s="191"/>
      <c r="D906" s="191"/>
      <c r="E906" s="191"/>
      <c r="F906" s="191"/>
      <c r="G906" s="191"/>
      <c r="H906" s="191"/>
      <c r="I906" s="191"/>
      <c r="J906" s="191"/>
      <c r="K906" s="191"/>
      <c r="L906" s="191"/>
      <c r="M906" s="191"/>
      <c r="N906" s="191"/>
      <c r="O906" s="191"/>
      <c r="P906" s="191"/>
      <c r="Q906" s="191"/>
      <c r="R906" s="191"/>
      <c r="S906" s="191"/>
      <c r="T906" s="191"/>
      <c r="U906" s="191"/>
      <c r="V906" s="191"/>
      <c r="W906" s="191"/>
      <c r="X906" s="191"/>
      <c r="Y906" s="191"/>
      <c r="Z906" s="191"/>
      <c r="AA906" s="191"/>
      <c r="AB906" s="191"/>
      <c r="AC906" s="191"/>
      <c r="AD906" s="191"/>
      <c r="AE906" s="191"/>
      <c r="AF906" s="191"/>
      <c r="AG906" s="191"/>
      <c r="AH906" s="191"/>
      <c r="AI906" s="191"/>
      <c r="AJ906" s="191"/>
      <c r="AK906" s="191"/>
      <c r="AL906" s="191"/>
      <c r="AM906" s="191"/>
      <c r="AN906" s="191"/>
      <c r="AO906" s="191"/>
      <c r="AP906" s="191"/>
      <c r="AQ906" s="191"/>
      <c r="AR906" s="191"/>
      <c r="AS906" s="191"/>
      <c r="AT906" s="191"/>
      <c r="AU906" s="191"/>
      <c r="AV906" s="191"/>
      <c r="AW906" s="191"/>
      <c r="AX906" s="191"/>
      <c r="AY906" s="191"/>
      <c r="AZ906" s="191"/>
      <c r="BA906" s="191"/>
      <c r="BB906" s="191"/>
      <c r="BC906" s="191"/>
      <c r="BD906" s="191"/>
      <c r="BE906" s="191"/>
      <c r="BF906" s="191"/>
      <c r="BG906" s="191"/>
      <c r="BH906" s="191"/>
      <c r="BI906" s="191"/>
      <c r="BJ906" s="191"/>
      <c r="BK906" s="191"/>
      <c r="BL906" s="191"/>
    </row>
    <row r="907" spans="1:64" x14ac:dyDescent="0.2">
      <c r="A907" s="191"/>
      <c r="B907" s="191"/>
      <c r="C907" s="191"/>
      <c r="D907" s="191"/>
      <c r="E907" s="191"/>
      <c r="F907" s="191"/>
      <c r="G907" s="191"/>
      <c r="H907" s="191"/>
      <c r="I907" s="191"/>
      <c r="J907" s="191"/>
      <c r="K907" s="191"/>
      <c r="L907" s="191"/>
      <c r="M907" s="191"/>
      <c r="N907" s="191"/>
      <c r="O907" s="191"/>
      <c r="P907" s="191"/>
      <c r="Q907" s="191"/>
      <c r="R907" s="191"/>
      <c r="S907" s="191"/>
      <c r="T907" s="191"/>
      <c r="U907" s="191"/>
      <c r="V907" s="191"/>
      <c r="W907" s="191"/>
      <c r="X907" s="191"/>
      <c r="Y907" s="191"/>
      <c r="Z907" s="191"/>
      <c r="AA907" s="191"/>
      <c r="AB907" s="191"/>
      <c r="AC907" s="191"/>
      <c r="AD907" s="191"/>
      <c r="AE907" s="191"/>
      <c r="AF907" s="191"/>
      <c r="AG907" s="191"/>
      <c r="AH907" s="191"/>
      <c r="AI907" s="191"/>
      <c r="AJ907" s="191"/>
      <c r="AK907" s="191"/>
      <c r="AL907" s="191"/>
      <c r="AM907" s="191"/>
      <c r="AN907" s="191"/>
      <c r="AO907" s="191"/>
      <c r="AP907" s="191"/>
      <c r="AQ907" s="191"/>
      <c r="AR907" s="191"/>
      <c r="AS907" s="191"/>
      <c r="AT907" s="191"/>
      <c r="AU907" s="191"/>
      <c r="AV907" s="191"/>
      <c r="AW907" s="191"/>
      <c r="AX907" s="191"/>
      <c r="AY907" s="191"/>
      <c r="AZ907" s="191"/>
      <c r="BA907" s="191"/>
      <c r="BB907" s="191"/>
      <c r="BC907" s="191"/>
      <c r="BD907" s="191"/>
      <c r="BE907" s="191"/>
      <c r="BF907" s="191"/>
      <c r="BG907" s="191"/>
      <c r="BH907" s="191"/>
      <c r="BI907" s="191"/>
      <c r="BJ907" s="191"/>
      <c r="BK907" s="191"/>
      <c r="BL907" s="191"/>
    </row>
    <row r="908" spans="1:64" x14ac:dyDescent="0.2">
      <c r="A908" s="191"/>
      <c r="B908" s="191"/>
      <c r="C908" s="191"/>
      <c r="D908" s="191"/>
      <c r="E908" s="191"/>
      <c r="F908" s="191"/>
      <c r="G908" s="191"/>
      <c r="H908" s="191"/>
      <c r="I908" s="191"/>
      <c r="J908" s="191"/>
      <c r="K908" s="191"/>
      <c r="L908" s="191"/>
      <c r="M908" s="191"/>
      <c r="N908" s="191"/>
      <c r="O908" s="191"/>
      <c r="P908" s="191"/>
      <c r="Q908" s="191"/>
      <c r="R908" s="191"/>
      <c r="S908" s="191"/>
      <c r="T908" s="191"/>
      <c r="U908" s="191"/>
      <c r="V908" s="191"/>
      <c r="W908" s="191"/>
      <c r="X908" s="191"/>
      <c r="Y908" s="191"/>
      <c r="Z908" s="191"/>
      <c r="AA908" s="191"/>
      <c r="AB908" s="191"/>
      <c r="AC908" s="191"/>
      <c r="AD908" s="191"/>
      <c r="AE908" s="191"/>
      <c r="AF908" s="191"/>
      <c r="AG908" s="191"/>
      <c r="AH908" s="191"/>
      <c r="AI908" s="191"/>
      <c r="AJ908" s="191"/>
      <c r="AK908" s="191"/>
      <c r="AL908" s="191"/>
      <c r="AM908" s="191"/>
      <c r="AN908" s="191"/>
      <c r="AO908" s="191"/>
      <c r="AP908" s="191"/>
      <c r="AQ908" s="191"/>
      <c r="AR908" s="191"/>
      <c r="AS908" s="191"/>
      <c r="AT908" s="191"/>
      <c r="AU908" s="191"/>
      <c r="AV908" s="191"/>
      <c r="AW908" s="191"/>
      <c r="AX908" s="191"/>
      <c r="AY908" s="191"/>
      <c r="AZ908" s="191"/>
      <c r="BA908" s="191"/>
      <c r="BB908" s="191"/>
      <c r="BC908" s="191"/>
      <c r="BD908" s="191"/>
      <c r="BE908" s="191"/>
      <c r="BF908" s="191"/>
      <c r="BG908" s="191"/>
      <c r="BH908" s="191"/>
      <c r="BI908" s="191"/>
      <c r="BJ908" s="191"/>
      <c r="BK908" s="191"/>
      <c r="BL908" s="191"/>
    </row>
    <row r="909" spans="1:64" x14ac:dyDescent="0.2">
      <c r="A909" s="191"/>
      <c r="B909" s="191"/>
      <c r="C909" s="191"/>
      <c r="D909" s="191"/>
      <c r="E909" s="191"/>
      <c r="F909" s="191"/>
      <c r="G909" s="191"/>
      <c r="H909" s="191"/>
      <c r="I909" s="191"/>
      <c r="J909" s="191"/>
      <c r="K909" s="191"/>
      <c r="L909" s="191"/>
      <c r="M909" s="191"/>
      <c r="N909" s="191"/>
      <c r="O909" s="191"/>
      <c r="P909" s="191"/>
      <c r="Q909" s="191"/>
      <c r="R909" s="191"/>
      <c r="S909" s="191"/>
      <c r="T909" s="191"/>
      <c r="U909" s="191"/>
      <c r="V909" s="191"/>
      <c r="W909" s="191"/>
      <c r="X909" s="191"/>
      <c r="Y909" s="191"/>
      <c r="Z909" s="191"/>
      <c r="AA909" s="191"/>
      <c r="AB909" s="191"/>
      <c r="AC909" s="191"/>
      <c r="AD909" s="191"/>
      <c r="AE909" s="191"/>
      <c r="AF909" s="191"/>
      <c r="AG909" s="191"/>
      <c r="AH909" s="191"/>
      <c r="AI909" s="191"/>
      <c r="AJ909" s="191"/>
      <c r="AK909" s="191"/>
      <c r="AL909" s="191"/>
      <c r="AM909" s="191"/>
      <c r="AN909" s="191"/>
      <c r="AO909" s="191"/>
      <c r="AP909" s="191"/>
      <c r="AQ909" s="191"/>
      <c r="AR909" s="191"/>
      <c r="AS909" s="191"/>
      <c r="AT909" s="191"/>
      <c r="AU909" s="191"/>
      <c r="AV909" s="191"/>
      <c r="AW909" s="191"/>
      <c r="AX909" s="191"/>
      <c r="AY909" s="191"/>
      <c r="AZ909" s="191"/>
      <c r="BA909" s="191"/>
      <c r="BB909" s="191"/>
      <c r="BC909" s="191"/>
      <c r="BD909" s="191"/>
      <c r="BE909" s="191"/>
      <c r="BF909" s="191"/>
      <c r="BG909" s="191"/>
      <c r="BH909" s="191"/>
      <c r="BI909" s="191"/>
      <c r="BJ909" s="191"/>
      <c r="BK909" s="191"/>
      <c r="BL909" s="191"/>
    </row>
    <row r="910" spans="1:64" x14ac:dyDescent="0.2">
      <c r="A910" s="191"/>
      <c r="B910" s="191"/>
      <c r="C910" s="191"/>
      <c r="D910" s="191"/>
      <c r="E910" s="191"/>
      <c r="F910" s="191"/>
      <c r="G910" s="191"/>
      <c r="H910" s="191"/>
      <c r="I910" s="191"/>
      <c r="J910" s="191"/>
      <c r="K910" s="191"/>
      <c r="L910" s="191"/>
      <c r="M910" s="191"/>
      <c r="N910" s="191"/>
      <c r="O910" s="191"/>
      <c r="P910" s="191"/>
      <c r="Q910" s="191"/>
      <c r="R910" s="191"/>
      <c r="S910" s="191"/>
      <c r="T910" s="191"/>
      <c r="U910" s="191"/>
      <c r="V910" s="191"/>
      <c r="W910" s="191"/>
      <c r="X910" s="191"/>
      <c r="Y910" s="191"/>
      <c r="Z910" s="191"/>
      <c r="AA910" s="191"/>
      <c r="AB910" s="191"/>
      <c r="AC910" s="191"/>
      <c r="AD910" s="191"/>
      <c r="AE910" s="191"/>
      <c r="AF910" s="191"/>
      <c r="AG910" s="191"/>
      <c r="AH910" s="191"/>
      <c r="AI910" s="191"/>
      <c r="AJ910" s="191"/>
      <c r="AK910" s="191"/>
      <c r="AL910" s="191"/>
      <c r="AM910" s="191"/>
      <c r="AN910" s="191"/>
      <c r="AO910" s="191"/>
      <c r="AP910" s="191"/>
      <c r="AQ910" s="191"/>
      <c r="AR910" s="191"/>
      <c r="AS910" s="191"/>
      <c r="AT910" s="191"/>
      <c r="AU910" s="191"/>
      <c r="AV910" s="191"/>
      <c r="AW910" s="191"/>
      <c r="AX910" s="191"/>
      <c r="AY910" s="191"/>
      <c r="AZ910" s="191"/>
      <c r="BA910" s="191"/>
      <c r="BB910" s="191"/>
      <c r="BC910" s="191"/>
      <c r="BD910" s="191"/>
      <c r="BE910" s="191"/>
      <c r="BF910" s="191"/>
      <c r="BG910" s="191"/>
      <c r="BH910" s="191"/>
      <c r="BI910" s="191"/>
      <c r="BJ910" s="191"/>
      <c r="BK910" s="191"/>
      <c r="BL910" s="191"/>
    </row>
    <row r="911" spans="1:64" x14ac:dyDescent="0.2">
      <c r="A911" s="191"/>
      <c r="B911" s="191"/>
      <c r="C911" s="191"/>
      <c r="D911" s="191"/>
      <c r="E911" s="191"/>
      <c r="F911" s="191"/>
      <c r="G911" s="191"/>
      <c r="H911" s="191"/>
      <c r="I911" s="191"/>
      <c r="J911" s="191"/>
      <c r="K911" s="191"/>
      <c r="L911" s="191"/>
      <c r="M911" s="191"/>
      <c r="N911" s="191"/>
      <c r="O911" s="191"/>
      <c r="P911" s="191"/>
      <c r="Q911" s="191"/>
      <c r="R911" s="191"/>
      <c r="S911" s="191"/>
      <c r="T911" s="191"/>
      <c r="U911" s="191"/>
      <c r="V911" s="191"/>
      <c r="W911" s="191"/>
      <c r="X911" s="191"/>
      <c r="Y911" s="191"/>
      <c r="Z911" s="191"/>
      <c r="AA911" s="191"/>
      <c r="AB911" s="191"/>
      <c r="AC911" s="191"/>
      <c r="AD911" s="191"/>
      <c r="AE911" s="191"/>
      <c r="AF911" s="191"/>
      <c r="AG911" s="191"/>
      <c r="AH911" s="191"/>
      <c r="AI911" s="191"/>
      <c r="AJ911" s="191"/>
      <c r="AK911" s="191"/>
      <c r="AL911" s="191"/>
      <c r="AM911" s="191"/>
      <c r="AN911" s="191"/>
      <c r="AO911" s="191"/>
      <c r="AP911" s="191"/>
      <c r="AQ911" s="191"/>
      <c r="AR911" s="191"/>
      <c r="AS911" s="191"/>
      <c r="AT911" s="191"/>
      <c r="AU911" s="191"/>
      <c r="AV911" s="191"/>
      <c r="AW911" s="191"/>
      <c r="AX911" s="191"/>
      <c r="AY911" s="191"/>
      <c r="AZ911" s="191"/>
      <c r="BA911" s="191"/>
      <c r="BB911" s="191"/>
      <c r="BC911" s="191"/>
      <c r="BD911" s="191"/>
      <c r="BE911" s="191"/>
      <c r="BF911" s="191"/>
      <c r="BG911" s="191"/>
      <c r="BH911" s="191"/>
      <c r="BI911" s="191"/>
      <c r="BJ911" s="191"/>
      <c r="BK911" s="191"/>
      <c r="BL911" s="191"/>
    </row>
    <row r="912" spans="1:64" x14ac:dyDescent="0.2">
      <c r="A912" s="191"/>
      <c r="B912" s="191"/>
      <c r="C912" s="191"/>
      <c r="D912" s="191"/>
      <c r="E912" s="191"/>
      <c r="F912" s="191"/>
      <c r="G912" s="191"/>
      <c r="H912" s="191"/>
      <c r="I912" s="191"/>
      <c r="J912" s="191"/>
      <c r="K912" s="191"/>
      <c r="L912" s="191"/>
      <c r="M912" s="191"/>
      <c r="N912" s="191"/>
      <c r="O912" s="191"/>
      <c r="P912" s="191"/>
      <c r="Q912" s="191"/>
      <c r="R912" s="191"/>
      <c r="S912" s="191"/>
      <c r="T912" s="191"/>
      <c r="U912" s="191"/>
      <c r="V912" s="191"/>
      <c r="W912" s="191"/>
      <c r="X912" s="191"/>
      <c r="Y912" s="191"/>
      <c r="Z912" s="191"/>
      <c r="AA912" s="191"/>
      <c r="AB912" s="191"/>
      <c r="AC912" s="191"/>
      <c r="AD912" s="191"/>
      <c r="AE912" s="191"/>
      <c r="AF912" s="191"/>
      <c r="AG912" s="191"/>
      <c r="AH912" s="191"/>
      <c r="AI912" s="191"/>
      <c r="AJ912" s="191"/>
      <c r="AK912" s="191"/>
      <c r="AL912" s="191"/>
      <c r="AM912" s="191"/>
      <c r="AN912" s="191"/>
      <c r="AO912" s="191"/>
      <c r="AP912" s="191"/>
      <c r="AQ912" s="191"/>
      <c r="AR912" s="191"/>
      <c r="AS912" s="191"/>
      <c r="AT912" s="191"/>
      <c r="AU912" s="191"/>
      <c r="AV912" s="191"/>
      <c r="AW912" s="191"/>
      <c r="AX912" s="191"/>
      <c r="AY912" s="191"/>
      <c r="AZ912" s="191"/>
      <c r="BA912" s="191"/>
      <c r="BB912" s="191"/>
      <c r="BC912" s="191"/>
      <c r="BD912" s="191"/>
      <c r="BE912" s="191"/>
      <c r="BF912" s="191"/>
      <c r="BG912" s="191"/>
      <c r="BH912" s="191"/>
      <c r="BI912" s="191"/>
      <c r="BJ912" s="191"/>
      <c r="BK912" s="191"/>
      <c r="BL912" s="191"/>
    </row>
    <row r="913" spans="1:64" x14ac:dyDescent="0.2">
      <c r="A913" s="191"/>
      <c r="B913" s="191"/>
      <c r="C913" s="191"/>
      <c r="D913" s="191"/>
      <c r="E913" s="191"/>
      <c r="F913" s="191"/>
      <c r="G913" s="191"/>
      <c r="H913" s="191"/>
      <c r="I913" s="191"/>
      <c r="J913" s="191"/>
      <c r="K913" s="191"/>
      <c r="L913" s="191"/>
      <c r="M913" s="191"/>
      <c r="N913" s="191"/>
      <c r="O913" s="191"/>
      <c r="P913" s="191"/>
      <c r="Q913" s="191"/>
      <c r="R913" s="191"/>
      <c r="S913" s="191"/>
      <c r="T913" s="191"/>
      <c r="U913" s="191"/>
      <c r="V913" s="191"/>
      <c r="W913" s="191"/>
      <c r="X913" s="191"/>
      <c r="Y913" s="191"/>
      <c r="Z913" s="191"/>
      <c r="AA913" s="191"/>
      <c r="AB913" s="191"/>
      <c r="AC913" s="191"/>
      <c r="AD913" s="191"/>
      <c r="AE913" s="191"/>
      <c r="AF913" s="191"/>
      <c r="AG913" s="191"/>
      <c r="AH913" s="191"/>
      <c r="AI913" s="191"/>
      <c r="AJ913" s="191"/>
      <c r="AK913" s="191"/>
      <c r="AL913" s="191"/>
      <c r="AM913" s="191"/>
      <c r="AN913" s="191"/>
      <c r="AO913" s="191"/>
      <c r="AP913" s="191"/>
      <c r="AQ913" s="191"/>
      <c r="AR913" s="191"/>
      <c r="AS913" s="191"/>
      <c r="AT913" s="191"/>
      <c r="AU913" s="191"/>
      <c r="AV913" s="191"/>
      <c r="AW913" s="191"/>
      <c r="AX913" s="191"/>
      <c r="AY913" s="191"/>
      <c r="AZ913" s="191"/>
      <c r="BA913" s="191"/>
      <c r="BB913" s="191"/>
      <c r="BC913" s="191"/>
      <c r="BD913" s="191"/>
      <c r="BE913" s="191"/>
      <c r="BF913" s="191"/>
      <c r="BG913" s="191"/>
      <c r="BH913" s="191"/>
      <c r="BI913" s="191"/>
      <c r="BJ913" s="191"/>
      <c r="BK913" s="191"/>
      <c r="BL913" s="191"/>
    </row>
    <row r="914" spans="1:64" x14ac:dyDescent="0.2">
      <c r="A914" s="191"/>
      <c r="B914" s="191"/>
      <c r="C914" s="191"/>
      <c r="D914" s="191"/>
      <c r="E914" s="191"/>
      <c r="F914" s="191"/>
      <c r="G914" s="191"/>
      <c r="H914" s="191"/>
      <c r="I914" s="191"/>
      <c r="J914" s="191"/>
      <c r="K914" s="191"/>
      <c r="L914" s="191"/>
      <c r="M914" s="191"/>
      <c r="N914" s="191"/>
      <c r="O914" s="191"/>
      <c r="P914" s="191"/>
      <c r="Q914" s="191"/>
      <c r="R914" s="191"/>
      <c r="S914" s="191"/>
      <c r="T914" s="191"/>
      <c r="U914" s="191"/>
      <c r="V914" s="191"/>
      <c r="W914" s="191"/>
      <c r="X914" s="191"/>
      <c r="Y914" s="191"/>
      <c r="Z914" s="191"/>
      <c r="AA914" s="191"/>
      <c r="AB914" s="191"/>
      <c r="AC914" s="191"/>
      <c r="AD914" s="191"/>
      <c r="AE914" s="191"/>
      <c r="AF914" s="191"/>
      <c r="AG914" s="191"/>
      <c r="AH914" s="191"/>
      <c r="AI914" s="191"/>
      <c r="AJ914" s="191"/>
      <c r="AK914" s="191"/>
      <c r="AL914" s="191"/>
      <c r="AM914" s="191"/>
      <c r="AN914" s="191"/>
      <c r="AO914" s="191"/>
      <c r="AP914" s="191"/>
      <c r="AQ914" s="191"/>
      <c r="AR914" s="191"/>
      <c r="AS914" s="191"/>
      <c r="AT914" s="191"/>
      <c r="AU914" s="191"/>
      <c r="AV914" s="191"/>
      <c r="AW914" s="191"/>
      <c r="AX914" s="191"/>
      <c r="AY914" s="191"/>
      <c r="AZ914" s="191"/>
      <c r="BA914" s="191"/>
      <c r="BB914" s="191"/>
      <c r="BC914" s="191"/>
      <c r="BD914" s="191"/>
      <c r="BE914" s="191"/>
      <c r="BF914" s="191"/>
      <c r="BG914" s="191"/>
      <c r="BH914" s="191"/>
      <c r="BI914" s="191"/>
      <c r="BJ914" s="191"/>
      <c r="BK914" s="191"/>
      <c r="BL914" s="191"/>
    </row>
    <row r="915" spans="1:64" x14ac:dyDescent="0.2">
      <c r="A915" s="191"/>
      <c r="B915" s="191"/>
      <c r="C915" s="191"/>
      <c r="D915" s="191"/>
      <c r="E915" s="191"/>
      <c r="F915" s="191"/>
      <c r="G915" s="191"/>
      <c r="H915" s="191"/>
      <c r="I915" s="191"/>
      <c r="J915" s="191"/>
      <c r="K915" s="191"/>
      <c r="L915" s="191"/>
      <c r="M915" s="191"/>
      <c r="N915" s="191"/>
      <c r="O915" s="191"/>
      <c r="P915" s="191"/>
      <c r="Q915" s="191"/>
      <c r="R915" s="191"/>
      <c r="S915" s="191"/>
      <c r="T915" s="191"/>
      <c r="U915" s="191"/>
      <c r="V915" s="191"/>
      <c r="W915" s="191"/>
      <c r="X915" s="191"/>
      <c r="Y915" s="191"/>
      <c r="Z915" s="191"/>
      <c r="AA915" s="191"/>
      <c r="AB915" s="191"/>
      <c r="AC915" s="191"/>
      <c r="AD915" s="191"/>
      <c r="AE915" s="191"/>
      <c r="AF915" s="191"/>
      <c r="AG915" s="191"/>
      <c r="AH915" s="191"/>
      <c r="AI915" s="191"/>
      <c r="AJ915" s="191"/>
      <c r="AK915" s="191"/>
      <c r="AL915" s="191"/>
      <c r="AM915" s="191"/>
      <c r="AN915" s="191"/>
      <c r="AO915" s="191"/>
      <c r="AP915" s="191"/>
      <c r="AQ915" s="191"/>
      <c r="AR915" s="191"/>
      <c r="AS915" s="191"/>
      <c r="AT915" s="191"/>
      <c r="AU915" s="191"/>
      <c r="AV915" s="191"/>
      <c r="AW915" s="191"/>
      <c r="AX915" s="191"/>
      <c r="AY915" s="191"/>
      <c r="AZ915" s="191"/>
      <c r="BA915" s="191"/>
      <c r="BB915" s="191"/>
      <c r="BC915" s="191"/>
      <c r="BD915" s="191"/>
      <c r="BE915" s="191"/>
      <c r="BF915" s="191"/>
      <c r="BG915" s="191"/>
      <c r="BH915" s="191"/>
      <c r="BI915" s="191"/>
      <c r="BJ915" s="191"/>
      <c r="BK915" s="191"/>
      <c r="BL915" s="191"/>
    </row>
    <row r="916" spans="1:64" x14ac:dyDescent="0.2">
      <c r="A916" s="191"/>
      <c r="B916" s="191"/>
      <c r="C916" s="191"/>
      <c r="D916" s="191"/>
      <c r="E916" s="191"/>
      <c r="F916" s="191"/>
      <c r="G916" s="191"/>
      <c r="H916" s="191"/>
      <c r="I916" s="191"/>
      <c r="J916" s="191"/>
      <c r="K916" s="191"/>
      <c r="L916" s="191"/>
      <c r="M916" s="191"/>
      <c r="N916" s="191"/>
      <c r="O916" s="191"/>
      <c r="P916" s="191"/>
      <c r="Q916" s="191"/>
      <c r="R916" s="191"/>
      <c r="S916" s="191"/>
      <c r="T916" s="191"/>
      <c r="U916" s="191"/>
      <c r="V916" s="191"/>
      <c r="W916" s="191"/>
      <c r="X916" s="191"/>
      <c r="Y916" s="191"/>
      <c r="Z916" s="191"/>
      <c r="AA916" s="191"/>
      <c r="AB916" s="191"/>
      <c r="AC916" s="191"/>
      <c r="AD916" s="191"/>
      <c r="AE916" s="191"/>
      <c r="AF916" s="191"/>
      <c r="AG916" s="191"/>
      <c r="AH916" s="191"/>
      <c r="AI916" s="191"/>
      <c r="AJ916" s="191"/>
      <c r="AK916" s="191"/>
      <c r="AL916" s="191"/>
      <c r="AM916" s="191"/>
      <c r="AN916" s="191"/>
      <c r="AO916" s="191"/>
      <c r="AP916" s="191"/>
      <c r="AQ916" s="191"/>
      <c r="AR916" s="191"/>
      <c r="AS916" s="191"/>
      <c r="AT916" s="191"/>
      <c r="AU916" s="191"/>
      <c r="AV916" s="191"/>
      <c r="AW916" s="191"/>
      <c r="AX916" s="191"/>
      <c r="AY916" s="191"/>
      <c r="AZ916" s="191"/>
      <c r="BA916" s="191"/>
      <c r="BB916" s="191"/>
      <c r="BC916" s="191"/>
      <c r="BD916" s="191"/>
      <c r="BE916" s="191"/>
      <c r="BF916" s="191"/>
      <c r="BG916" s="191"/>
      <c r="BH916" s="191"/>
      <c r="BI916" s="191"/>
      <c r="BJ916" s="191"/>
      <c r="BK916" s="191"/>
      <c r="BL916" s="191"/>
    </row>
    <row r="917" spans="1:64" x14ac:dyDescent="0.2">
      <c r="A917" s="191"/>
      <c r="B917" s="191"/>
      <c r="C917" s="191"/>
      <c r="D917" s="191"/>
      <c r="E917" s="191"/>
      <c r="F917" s="191"/>
      <c r="G917" s="191"/>
      <c r="H917" s="191"/>
      <c r="I917" s="191"/>
      <c r="J917" s="191"/>
      <c r="K917" s="191"/>
      <c r="L917" s="191"/>
      <c r="M917" s="191"/>
      <c r="N917" s="191"/>
      <c r="O917" s="191"/>
      <c r="P917" s="191"/>
      <c r="Q917" s="191"/>
      <c r="R917" s="191"/>
      <c r="S917" s="191"/>
      <c r="T917" s="191"/>
      <c r="U917" s="191"/>
      <c r="V917" s="191"/>
      <c r="W917" s="191"/>
      <c r="X917" s="191"/>
      <c r="Y917" s="191"/>
      <c r="Z917" s="191"/>
      <c r="AA917" s="191"/>
      <c r="AB917" s="191"/>
      <c r="AC917" s="191"/>
      <c r="AD917" s="191"/>
      <c r="AE917" s="191"/>
      <c r="AF917" s="191"/>
      <c r="AG917" s="191"/>
      <c r="AH917" s="191"/>
      <c r="AI917" s="191"/>
      <c r="AJ917" s="191"/>
      <c r="AK917" s="191"/>
      <c r="AL917" s="191"/>
      <c r="AM917" s="191"/>
      <c r="AN917" s="191"/>
      <c r="AO917" s="191"/>
      <c r="AP917" s="191"/>
      <c r="AQ917" s="191"/>
      <c r="AR917" s="191"/>
      <c r="AS917" s="191"/>
      <c r="AT917" s="191"/>
      <c r="AU917" s="191"/>
      <c r="AV917" s="191"/>
      <c r="AW917" s="191"/>
      <c r="AX917" s="191"/>
      <c r="AY917" s="191"/>
      <c r="AZ917" s="191"/>
      <c r="BA917" s="191"/>
      <c r="BB917" s="191"/>
      <c r="BC917" s="191"/>
      <c r="BD917" s="191"/>
      <c r="BE917" s="191"/>
      <c r="BF917" s="191"/>
      <c r="BG917" s="191"/>
      <c r="BH917" s="191"/>
      <c r="BI917" s="191"/>
      <c r="BJ917" s="191"/>
      <c r="BK917" s="191"/>
      <c r="BL917" s="191"/>
    </row>
    <row r="918" spans="1:64" x14ac:dyDescent="0.2">
      <c r="A918" s="191"/>
      <c r="B918" s="191"/>
      <c r="C918" s="191"/>
      <c r="D918" s="191"/>
      <c r="E918" s="191"/>
      <c r="F918" s="191"/>
      <c r="G918" s="191"/>
      <c r="H918" s="191"/>
      <c r="I918" s="191"/>
      <c r="J918" s="191"/>
      <c r="K918" s="191"/>
      <c r="L918" s="191"/>
      <c r="M918" s="191"/>
      <c r="N918" s="191"/>
      <c r="O918" s="191"/>
      <c r="P918" s="191"/>
      <c r="Q918" s="191"/>
      <c r="R918" s="191"/>
      <c r="S918" s="191"/>
      <c r="T918" s="191"/>
      <c r="U918" s="191"/>
      <c r="V918" s="191"/>
      <c r="W918" s="191"/>
      <c r="X918" s="191"/>
      <c r="Y918" s="191"/>
      <c r="Z918" s="191"/>
      <c r="AA918" s="191"/>
      <c r="AB918" s="191"/>
      <c r="AC918" s="191"/>
      <c r="AD918" s="191"/>
      <c r="AE918" s="191"/>
      <c r="AF918" s="191"/>
      <c r="AG918" s="191"/>
      <c r="AH918" s="191"/>
      <c r="AI918" s="191"/>
      <c r="AJ918" s="191"/>
      <c r="AK918" s="191"/>
      <c r="AL918" s="191"/>
      <c r="AM918" s="191"/>
      <c r="AN918" s="191"/>
      <c r="AO918" s="191"/>
      <c r="AP918" s="191"/>
      <c r="AQ918" s="191"/>
      <c r="AR918" s="191"/>
      <c r="AS918" s="191"/>
      <c r="AT918" s="191"/>
      <c r="AU918" s="191"/>
      <c r="AV918" s="191"/>
      <c r="AW918" s="191"/>
      <c r="AX918" s="191"/>
      <c r="AY918" s="191"/>
      <c r="AZ918" s="191"/>
      <c r="BA918" s="191"/>
      <c r="BB918" s="191"/>
      <c r="BC918" s="191"/>
      <c r="BD918" s="191"/>
      <c r="BE918" s="191"/>
      <c r="BF918" s="191"/>
      <c r="BG918" s="191"/>
      <c r="BH918" s="191"/>
      <c r="BI918" s="191"/>
      <c r="BJ918" s="191"/>
      <c r="BK918" s="191"/>
      <c r="BL918" s="191"/>
    </row>
    <row r="919" spans="1:64" x14ac:dyDescent="0.2">
      <c r="A919" s="191"/>
      <c r="B919" s="191"/>
      <c r="C919" s="191"/>
      <c r="D919" s="191"/>
      <c r="E919" s="191"/>
      <c r="F919" s="191"/>
      <c r="G919" s="191"/>
      <c r="H919" s="191"/>
      <c r="I919" s="191"/>
      <c r="J919" s="191"/>
      <c r="K919" s="191"/>
      <c r="L919" s="191"/>
      <c r="M919" s="191"/>
      <c r="N919" s="191"/>
      <c r="O919" s="191"/>
      <c r="P919" s="191"/>
      <c r="Q919" s="191"/>
      <c r="R919" s="191"/>
      <c r="S919" s="191"/>
      <c r="T919" s="191"/>
      <c r="U919" s="191"/>
      <c r="V919" s="191"/>
      <c r="W919" s="191"/>
      <c r="X919" s="191"/>
      <c r="Y919" s="191"/>
      <c r="Z919" s="191"/>
      <c r="AA919" s="191"/>
      <c r="AB919" s="191"/>
      <c r="AC919" s="191"/>
      <c r="AD919" s="191"/>
      <c r="AE919" s="191"/>
      <c r="AF919" s="191"/>
      <c r="AG919" s="191"/>
      <c r="AH919" s="191"/>
      <c r="AI919" s="191"/>
      <c r="AJ919" s="191"/>
      <c r="AK919" s="191"/>
      <c r="AL919" s="191"/>
      <c r="AM919" s="191"/>
      <c r="AN919" s="191"/>
      <c r="AO919" s="191"/>
      <c r="AP919" s="191"/>
      <c r="AQ919" s="191"/>
      <c r="AR919" s="191"/>
      <c r="AS919" s="191"/>
      <c r="AT919" s="191"/>
      <c r="AU919" s="191"/>
      <c r="AV919" s="191"/>
      <c r="AW919" s="191"/>
      <c r="AX919" s="191"/>
      <c r="AY919" s="191"/>
      <c r="AZ919" s="191"/>
      <c r="BA919" s="191"/>
      <c r="BB919" s="191"/>
      <c r="BC919" s="191"/>
      <c r="BD919" s="191"/>
      <c r="BE919" s="191"/>
      <c r="BF919" s="191"/>
      <c r="BG919" s="191"/>
      <c r="BH919" s="191"/>
      <c r="BI919" s="191"/>
      <c r="BJ919" s="191"/>
      <c r="BK919" s="191"/>
      <c r="BL919" s="191"/>
    </row>
    <row r="920" spans="1:64" x14ac:dyDescent="0.2">
      <c r="A920" s="191"/>
      <c r="B920" s="191"/>
      <c r="C920" s="191"/>
      <c r="D920" s="191"/>
      <c r="E920" s="191"/>
      <c r="F920" s="191"/>
      <c r="G920" s="191"/>
      <c r="H920" s="191"/>
      <c r="I920" s="191"/>
      <c r="J920" s="191"/>
      <c r="K920" s="191"/>
      <c r="L920" s="191"/>
      <c r="M920" s="191"/>
      <c r="N920" s="191"/>
      <c r="O920" s="191"/>
      <c r="P920" s="191"/>
      <c r="Q920" s="191"/>
      <c r="R920" s="191"/>
      <c r="S920" s="191"/>
      <c r="T920" s="191"/>
      <c r="U920" s="191"/>
      <c r="V920" s="191"/>
      <c r="W920" s="191"/>
      <c r="X920" s="191"/>
      <c r="Y920" s="191"/>
      <c r="Z920" s="191"/>
      <c r="AA920" s="191"/>
      <c r="AB920" s="191"/>
      <c r="AC920" s="191"/>
      <c r="AD920" s="191"/>
      <c r="AE920" s="191"/>
      <c r="AF920" s="191"/>
      <c r="AG920" s="191"/>
      <c r="AH920" s="191"/>
      <c r="AI920" s="191"/>
      <c r="AJ920" s="191"/>
      <c r="AK920" s="191"/>
      <c r="AL920" s="191"/>
      <c r="AM920" s="191"/>
      <c r="AN920" s="191"/>
      <c r="AO920" s="191"/>
      <c r="AP920" s="191"/>
      <c r="AQ920" s="191"/>
      <c r="AR920" s="191"/>
      <c r="AS920" s="191"/>
      <c r="AT920" s="191"/>
      <c r="AU920" s="191"/>
      <c r="AV920" s="191"/>
      <c r="AW920" s="191"/>
      <c r="AX920" s="191"/>
      <c r="AY920" s="191"/>
      <c r="AZ920" s="191"/>
      <c r="BA920" s="191"/>
      <c r="BB920" s="191"/>
      <c r="BC920" s="191"/>
      <c r="BD920" s="191"/>
      <c r="BE920" s="191"/>
      <c r="BF920" s="191"/>
      <c r="BG920" s="191"/>
      <c r="BH920" s="191"/>
      <c r="BI920" s="191"/>
      <c r="BJ920" s="191"/>
      <c r="BK920" s="191"/>
      <c r="BL920" s="191"/>
    </row>
    <row r="921" spans="1:64" x14ac:dyDescent="0.2">
      <c r="A921" s="191"/>
      <c r="B921" s="191"/>
      <c r="C921" s="191"/>
      <c r="D921" s="191"/>
      <c r="E921" s="191"/>
      <c r="F921" s="191"/>
      <c r="G921" s="191"/>
      <c r="H921" s="191"/>
      <c r="I921" s="191"/>
      <c r="J921" s="191"/>
      <c r="K921" s="191"/>
      <c r="L921" s="191"/>
      <c r="M921" s="191"/>
      <c r="N921" s="191"/>
      <c r="O921" s="191"/>
      <c r="P921" s="191"/>
      <c r="Q921" s="191"/>
      <c r="R921" s="191"/>
      <c r="S921" s="191"/>
      <c r="T921" s="191"/>
      <c r="U921" s="191"/>
      <c r="V921" s="191"/>
      <c r="W921" s="191"/>
      <c r="X921" s="191"/>
      <c r="Y921" s="191"/>
      <c r="Z921" s="191"/>
      <c r="AA921" s="191"/>
      <c r="AB921" s="191"/>
      <c r="AC921" s="191"/>
      <c r="AD921" s="191"/>
      <c r="AE921" s="191"/>
      <c r="AF921" s="191"/>
      <c r="AG921" s="191"/>
      <c r="AH921" s="191"/>
      <c r="AI921" s="191"/>
      <c r="AJ921" s="191"/>
      <c r="AK921" s="191"/>
      <c r="AL921" s="191"/>
      <c r="AM921" s="191"/>
      <c r="AN921" s="191"/>
      <c r="AO921" s="191"/>
      <c r="AP921" s="191"/>
      <c r="AQ921" s="191"/>
      <c r="AR921" s="191"/>
      <c r="AS921" s="191"/>
      <c r="AT921" s="191"/>
      <c r="AU921" s="191"/>
      <c r="AV921" s="191"/>
      <c r="AW921" s="191"/>
      <c r="AX921" s="191"/>
      <c r="AY921" s="191"/>
      <c r="AZ921" s="191"/>
      <c r="BA921" s="191"/>
      <c r="BB921" s="191"/>
      <c r="BC921" s="191"/>
      <c r="BD921" s="191"/>
      <c r="BE921" s="191"/>
      <c r="BF921" s="191"/>
      <c r="BG921" s="191"/>
      <c r="BH921" s="191"/>
      <c r="BI921" s="191"/>
      <c r="BJ921" s="191"/>
      <c r="BK921" s="191"/>
      <c r="BL921" s="191"/>
    </row>
    <row r="922" spans="1:64" x14ac:dyDescent="0.2">
      <c r="A922" s="191"/>
      <c r="B922" s="191"/>
      <c r="C922" s="191"/>
      <c r="D922" s="191"/>
      <c r="E922" s="191"/>
      <c r="F922" s="191"/>
      <c r="G922" s="191"/>
      <c r="H922" s="191"/>
      <c r="I922" s="191"/>
      <c r="J922" s="191"/>
      <c r="K922" s="191"/>
      <c r="L922" s="191"/>
      <c r="M922" s="191"/>
      <c r="N922" s="191"/>
      <c r="O922" s="191"/>
      <c r="P922" s="191"/>
      <c r="Q922" s="191"/>
      <c r="R922" s="191"/>
      <c r="S922" s="191"/>
      <c r="T922" s="191"/>
      <c r="U922" s="191"/>
      <c r="V922" s="191"/>
      <c r="W922" s="191"/>
      <c r="X922" s="191"/>
      <c r="Y922" s="191"/>
      <c r="Z922" s="191"/>
      <c r="AA922" s="191"/>
      <c r="AB922" s="191"/>
      <c r="AC922" s="191"/>
      <c r="AD922" s="191"/>
      <c r="AE922" s="191"/>
      <c r="AF922" s="191"/>
      <c r="AG922" s="191"/>
      <c r="AH922" s="191"/>
      <c r="AI922" s="191"/>
      <c r="AJ922" s="191"/>
      <c r="AK922" s="191"/>
      <c r="AL922" s="191"/>
      <c r="AM922" s="191"/>
      <c r="AN922" s="191"/>
      <c r="AO922" s="191"/>
      <c r="AP922" s="191"/>
      <c r="AQ922" s="191"/>
      <c r="AR922" s="191"/>
      <c r="AS922" s="191"/>
      <c r="AT922" s="191"/>
      <c r="AU922" s="191"/>
      <c r="AV922" s="191"/>
      <c r="AW922" s="191"/>
      <c r="AX922" s="191"/>
      <c r="AY922" s="191"/>
      <c r="AZ922" s="191"/>
      <c r="BA922" s="191"/>
      <c r="BB922" s="191"/>
      <c r="BC922" s="191"/>
      <c r="BD922" s="191"/>
      <c r="BE922" s="191"/>
      <c r="BF922" s="191"/>
      <c r="BG922" s="191"/>
      <c r="BH922" s="191"/>
      <c r="BI922" s="191"/>
      <c r="BJ922" s="191"/>
      <c r="BK922" s="191"/>
      <c r="BL922" s="191"/>
    </row>
    <row r="923" spans="1:64" x14ac:dyDescent="0.2">
      <c r="A923" s="191"/>
      <c r="B923" s="191"/>
      <c r="C923" s="191"/>
      <c r="D923" s="191"/>
      <c r="E923" s="191"/>
      <c r="F923" s="191"/>
      <c r="G923" s="191"/>
      <c r="H923" s="191"/>
      <c r="I923" s="191"/>
      <c r="J923" s="191"/>
      <c r="K923" s="191"/>
      <c r="L923" s="191"/>
      <c r="M923" s="191"/>
      <c r="N923" s="191"/>
      <c r="O923" s="191"/>
      <c r="P923" s="191"/>
      <c r="Q923" s="191"/>
      <c r="R923" s="191"/>
      <c r="S923" s="191"/>
      <c r="T923" s="191"/>
      <c r="U923" s="191"/>
      <c r="V923" s="191"/>
      <c r="W923" s="191"/>
      <c r="X923" s="191"/>
      <c r="Y923" s="191"/>
      <c r="Z923" s="191"/>
      <c r="AA923" s="191"/>
      <c r="AB923" s="191"/>
      <c r="AC923" s="191"/>
      <c r="AD923" s="191"/>
      <c r="AE923" s="191"/>
      <c r="AF923" s="191"/>
      <c r="AG923" s="191"/>
      <c r="AH923" s="191"/>
      <c r="AI923" s="191"/>
      <c r="AJ923" s="191"/>
      <c r="AK923" s="191"/>
      <c r="AL923" s="191"/>
      <c r="AM923" s="191"/>
      <c r="AN923" s="191"/>
      <c r="AO923" s="191"/>
      <c r="AP923" s="191"/>
      <c r="AQ923" s="191"/>
      <c r="AR923" s="191"/>
      <c r="AS923" s="191"/>
      <c r="AT923" s="191"/>
      <c r="AU923" s="191"/>
      <c r="AV923" s="191"/>
      <c r="AW923" s="191"/>
      <c r="AX923" s="191"/>
      <c r="AY923" s="191"/>
      <c r="AZ923" s="191"/>
      <c r="BA923" s="191"/>
      <c r="BB923" s="191"/>
      <c r="BC923" s="191"/>
      <c r="BD923" s="191"/>
      <c r="BE923" s="191"/>
      <c r="BF923" s="191"/>
      <c r="BG923" s="191"/>
      <c r="BH923" s="191"/>
      <c r="BI923" s="191"/>
      <c r="BJ923" s="191"/>
      <c r="BK923" s="191"/>
      <c r="BL923" s="191"/>
    </row>
    <row r="924" spans="1:64" x14ac:dyDescent="0.2">
      <c r="A924" s="191"/>
      <c r="B924" s="191"/>
      <c r="C924" s="191"/>
      <c r="D924" s="191"/>
      <c r="E924" s="191"/>
      <c r="F924" s="191"/>
      <c r="G924" s="191"/>
      <c r="H924" s="191"/>
      <c r="I924" s="191"/>
      <c r="J924" s="191"/>
      <c r="K924" s="191"/>
      <c r="L924" s="191"/>
      <c r="M924" s="191"/>
      <c r="N924" s="191"/>
      <c r="O924" s="191"/>
      <c r="P924" s="191"/>
      <c r="Q924" s="191"/>
      <c r="R924" s="191"/>
      <c r="S924" s="191"/>
      <c r="T924" s="191"/>
      <c r="U924" s="191"/>
      <c r="V924" s="191"/>
      <c r="W924" s="191"/>
      <c r="X924" s="191"/>
      <c r="Y924" s="191"/>
      <c r="Z924" s="191"/>
      <c r="AA924" s="191"/>
      <c r="AB924" s="191"/>
      <c r="AC924" s="191"/>
      <c r="AD924" s="191"/>
      <c r="AE924" s="191"/>
      <c r="AF924" s="191"/>
      <c r="AG924" s="191"/>
      <c r="AH924" s="191"/>
      <c r="AI924" s="191"/>
      <c r="AJ924" s="191"/>
      <c r="AK924" s="191"/>
      <c r="AL924" s="191"/>
      <c r="AM924" s="191"/>
      <c r="AN924" s="191"/>
      <c r="AO924" s="191"/>
      <c r="AP924" s="191"/>
      <c r="AQ924" s="191"/>
      <c r="AR924" s="191"/>
      <c r="AS924" s="191"/>
      <c r="AT924" s="191"/>
      <c r="AU924" s="191"/>
      <c r="AV924" s="191"/>
      <c r="AW924" s="191"/>
      <c r="AX924" s="191"/>
      <c r="AY924" s="191"/>
      <c r="AZ924" s="191"/>
      <c r="BA924" s="191"/>
      <c r="BB924" s="191"/>
      <c r="BC924" s="191"/>
      <c r="BD924" s="191"/>
      <c r="BE924" s="191"/>
      <c r="BF924" s="191"/>
      <c r="BG924" s="191"/>
      <c r="BH924" s="191"/>
      <c r="BI924" s="191"/>
      <c r="BJ924" s="191"/>
      <c r="BK924" s="191"/>
      <c r="BL924" s="191"/>
    </row>
    <row r="925" spans="1:64" x14ac:dyDescent="0.2">
      <c r="A925" s="191"/>
      <c r="B925" s="191"/>
      <c r="C925" s="191"/>
      <c r="D925" s="191"/>
      <c r="E925" s="191"/>
      <c r="F925" s="191"/>
      <c r="G925" s="191"/>
      <c r="H925" s="191"/>
      <c r="I925" s="191"/>
      <c r="J925" s="191"/>
      <c r="K925" s="191"/>
      <c r="L925" s="191"/>
      <c r="M925" s="191"/>
      <c r="N925" s="191"/>
      <c r="O925" s="191"/>
      <c r="P925" s="191"/>
      <c r="Q925" s="191"/>
      <c r="R925" s="191"/>
      <c r="S925" s="191"/>
      <c r="T925" s="191"/>
      <c r="U925" s="191"/>
      <c r="V925" s="191"/>
      <c r="W925" s="191"/>
      <c r="X925" s="191"/>
      <c r="Y925" s="191"/>
      <c r="Z925" s="191"/>
      <c r="AA925" s="191"/>
      <c r="AB925" s="191"/>
      <c r="AC925" s="191"/>
      <c r="AD925" s="191"/>
      <c r="AE925" s="191"/>
      <c r="AF925" s="191"/>
      <c r="AG925" s="191"/>
      <c r="AH925" s="191"/>
      <c r="AI925" s="191"/>
      <c r="AJ925" s="191"/>
      <c r="AK925" s="191"/>
      <c r="AL925" s="191"/>
      <c r="AM925" s="191"/>
      <c r="AN925" s="191"/>
      <c r="AO925" s="191"/>
      <c r="AP925" s="191"/>
      <c r="AQ925" s="191"/>
      <c r="AR925" s="191"/>
      <c r="AS925" s="191"/>
      <c r="AT925" s="191"/>
      <c r="AU925" s="191"/>
      <c r="AV925" s="191"/>
      <c r="AW925" s="191"/>
      <c r="AX925" s="191"/>
      <c r="AY925" s="191"/>
      <c r="AZ925" s="191"/>
      <c r="BA925" s="191"/>
      <c r="BB925" s="191"/>
      <c r="BC925" s="191"/>
      <c r="BD925" s="191"/>
      <c r="BE925" s="191"/>
      <c r="BF925" s="191"/>
      <c r="BG925" s="191"/>
      <c r="BH925" s="191"/>
      <c r="BI925" s="191"/>
      <c r="BJ925" s="191"/>
      <c r="BK925" s="191"/>
      <c r="BL925" s="191"/>
    </row>
    <row r="926" spans="1:64" x14ac:dyDescent="0.2">
      <c r="A926" s="191"/>
      <c r="B926" s="191"/>
      <c r="C926" s="191"/>
      <c r="D926" s="191"/>
      <c r="E926" s="191"/>
      <c r="F926" s="191"/>
      <c r="G926" s="191"/>
      <c r="H926" s="191"/>
      <c r="I926" s="191"/>
      <c r="J926" s="191"/>
      <c r="K926" s="191"/>
      <c r="L926" s="191"/>
      <c r="M926" s="191"/>
      <c r="N926" s="191"/>
      <c r="O926" s="191"/>
      <c r="P926" s="191"/>
      <c r="Q926" s="191"/>
      <c r="R926" s="191"/>
      <c r="S926" s="191"/>
      <c r="T926" s="191"/>
      <c r="U926" s="191"/>
      <c r="V926" s="191"/>
      <c r="W926" s="191"/>
      <c r="X926" s="191"/>
      <c r="Y926" s="191"/>
      <c r="Z926" s="191"/>
      <c r="AA926" s="191"/>
      <c r="AB926" s="191"/>
      <c r="AC926" s="191"/>
      <c r="AD926" s="191"/>
      <c r="AE926" s="191"/>
      <c r="AF926" s="191"/>
      <c r="AG926" s="191"/>
      <c r="AH926" s="191"/>
      <c r="AI926" s="191"/>
      <c r="AJ926" s="191"/>
      <c r="AK926" s="191"/>
      <c r="AL926" s="191"/>
      <c r="AM926" s="191"/>
      <c r="AN926" s="191"/>
      <c r="AO926" s="191"/>
      <c r="AP926" s="191"/>
      <c r="AQ926" s="191"/>
      <c r="AR926" s="191"/>
      <c r="AS926" s="191"/>
      <c r="AT926" s="191"/>
      <c r="AU926" s="191"/>
      <c r="AV926" s="191"/>
      <c r="AW926" s="191"/>
      <c r="AX926" s="191"/>
      <c r="AY926" s="191"/>
      <c r="AZ926" s="191"/>
      <c r="BA926" s="191"/>
      <c r="BB926" s="191"/>
      <c r="BC926" s="191"/>
      <c r="BD926" s="191"/>
      <c r="BE926" s="191"/>
      <c r="BF926" s="191"/>
      <c r="BG926" s="191"/>
      <c r="BH926" s="191"/>
      <c r="BI926" s="191"/>
      <c r="BJ926" s="191"/>
      <c r="BK926" s="191"/>
      <c r="BL926" s="191"/>
    </row>
    <row r="927" spans="1:64" x14ac:dyDescent="0.2">
      <c r="A927" s="191"/>
      <c r="B927" s="191"/>
      <c r="C927" s="191"/>
      <c r="D927" s="191"/>
      <c r="E927" s="191"/>
      <c r="F927" s="191"/>
      <c r="G927" s="191"/>
      <c r="H927" s="191"/>
      <c r="I927" s="191"/>
      <c r="J927" s="191"/>
      <c r="K927" s="191"/>
      <c r="L927" s="191"/>
      <c r="M927" s="191"/>
      <c r="N927" s="191"/>
      <c r="O927" s="191"/>
      <c r="P927" s="191"/>
      <c r="Q927" s="191"/>
      <c r="R927" s="191"/>
      <c r="S927" s="191"/>
      <c r="T927" s="191"/>
      <c r="U927" s="191"/>
      <c r="V927" s="191"/>
      <c r="W927" s="191"/>
      <c r="X927" s="191"/>
      <c r="Y927" s="191"/>
      <c r="Z927" s="191"/>
      <c r="AA927" s="191"/>
      <c r="AB927" s="191"/>
      <c r="AC927" s="191"/>
      <c r="AD927" s="191"/>
      <c r="AE927" s="191"/>
      <c r="AF927" s="191"/>
      <c r="AG927" s="191"/>
      <c r="AH927" s="191"/>
      <c r="AI927" s="191"/>
      <c r="AJ927" s="191"/>
      <c r="AK927" s="191"/>
      <c r="AL927" s="191"/>
      <c r="AM927" s="191"/>
      <c r="AN927" s="191"/>
      <c r="AO927" s="191"/>
      <c r="AP927" s="191"/>
      <c r="AQ927" s="191"/>
      <c r="AR927" s="191"/>
      <c r="AS927" s="191"/>
      <c r="AT927" s="191"/>
      <c r="AU927" s="191"/>
      <c r="AV927" s="191"/>
      <c r="AW927" s="191"/>
      <c r="AX927" s="191"/>
      <c r="AY927" s="191"/>
      <c r="AZ927" s="191"/>
      <c r="BA927" s="191"/>
      <c r="BB927" s="191"/>
      <c r="BC927" s="191"/>
      <c r="BD927" s="191"/>
      <c r="BE927" s="191"/>
      <c r="BF927" s="191"/>
      <c r="BG927" s="191"/>
      <c r="BH927" s="191"/>
      <c r="BI927" s="191"/>
      <c r="BJ927" s="191"/>
      <c r="BK927" s="191"/>
      <c r="BL927" s="191"/>
    </row>
    <row r="928" spans="1:64" x14ac:dyDescent="0.2">
      <c r="A928" s="191"/>
      <c r="B928" s="191"/>
      <c r="C928" s="191"/>
      <c r="D928" s="191"/>
      <c r="E928" s="191"/>
      <c r="F928" s="191"/>
      <c r="G928" s="191"/>
      <c r="H928" s="191"/>
      <c r="I928" s="191"/>
      <c r="J928" s="191"/>
      <c r="K928" s="191"/>
      <c r="L928" s="191"/>
      <c r="M928" s="191"/>
      <c r="N928" s="191"/>
      <c r="O928" s="191"/>
      <c r="P928" s="191"/>
      <c r="Q928" s="191"/>
      <c r="R928" s="191"/>
      <c r="S928" s="191"/>
      <c r="T928" s="191"/>
      <c r="U928" s="191"/>
      <c r="V928" s="191"/>
      <c r="W928" s="191"/>
      <c r="X928" s="191"/>
      <c r="Y928" s="191"/>
      <c r="Z928" s="191"/>
      <c r="AA928" s="191"/>
      <c r="AB928" s="191"/>
      <c r="AC928" s="191"/>
      <c r="AD928" s="191"/>
      <c r="AE928" s="191"/>
      <c r="AF928" s="191"/>
      <c r="AG928" s="191"/>
      <c r="AH928" s="191"/>
      <c r="AI928" s="191"/>
      <c r="AJ928" s="191"/>
      <c r="AK928" s="191"/>
      <c r="AL928" s="191"/>
      <c r="AM928" s="191"/>
      <c r="AN928" s="191"/>
      <c r="AO928" s="191"/>
      <c r="AP928" s="191"/>
      <c r="AQ928" s="191"/>
      <c r="AR928" s="191"/>
      <c r="AS928" s="191"/>
      <c r="AT928" s="191"/>
      <c r="AU928" s="191"/>
      <c r="AV928" s="191"/>
      <c r="AW928" s="191"/>
      <c r="AX928" s="191"/>
      <c r="AY928" s="191"/>
      <c r="AZ928" s="191"/>
      <c r="BA928" s="191"/>
      <c r="BB928" s="191"/>
      <c r="BC928" s="191"/>
      <c r="BD928" s="191"/>
      <c r="BE928" s="191"/>
      <c r="BF928" s="191"/>
      <c r="BG928" s="191"/>
      <c r="BH928" s="191"/>
      <c r="BI928" s="191"/>
      <c r="BJ928" s="191"/>
      <c r="BK928" s="191"/>
      <c r="BL928" s="191"/>
    </row>
    <row r="929" spans="1:64" x14ac:dyDescent="0.2">
      <c r="A929" s="191"/>
      <c r="B929" s="191"/>
      <c r="C929" s="191"/>
      <c r="D929" s="191"/>
      <c r="E929" s="191"/>
      <c r="F929" s="191"/>
      <c r="G929" s="191"/>
      <c r="H929" s="191"/>
      <c r="I929" s="191"/>
      <c r="J929" s="191"/>
      <c r="K929" s="191"/>
      <c r="L929" s="191"/>
      <c r="M929" s="191"/>
      <c r="N929" s="191"/>
      <c r="O929" s="191"/>
      <c r="P929" s="191"/>
      <c r="Q929" s="191"/>
      <c r="R929" s="191"/>
      <c r="S929" s="191"/>
      <c r="T929" s="191"/>
      <c r="U929" s="191"/>
      <c r="V929" s="191"/>
      <c r="W929" s="191"/>
      <c r="X929" s="191"/>
      <c r="Y929" s="191"/>
      <c r="Z929" s="191"/>
      <c r="AA929" s="191"/>
      <c r="AB929" s="191"/>
      <c r="AC929" s="191"/>
      <c r="AD929" s="191"/>
      <c r="AE929" s="191"/>
      <c r="AF929" s="191"/>
      <c r="AG929" s="191"/>
      <c r="AH929" s="191"/>
      <c r="AI929" s="191"/>
      <c r="AJ929" s="191"/>
      <c r="AK929" s="191"/>
      <c r="AL929" s="191"/>
      <c r="AM929" s="191"/>
      <c r="AN929" s="191"/>
      <c r="AO929" s="191"/>
      <c r="AP929" s="191"/>
      <c r="AQ929" s="191"/>
      <c r="AR929" s="191"/>
      <c r="AS929" s="191"/>
      <c r="AT929" s="191"/>
      <c r="AU929" s="191"/>
      <c r="AV929" s="191"/>
      <c r="AW929" s="191"/>
      <c r="AX929" s="191"/>
      <c r="AY929" s="191"/>
      <c r="AZ929" s="191"/>
      <c r="BA929" s="191"/>
      <c r="BB929" s="191"/>
      <c r="BC929" s="191"/>
      <c r="BD929" s="191"/>
      <c r="BE929" s="191"/>
      <c r="BF929" s="191"/>
      <c r="BG929" s="191"/>
      <c r="BH929" s="191"/>
      <c r="BI929" s="191"/>
      <c r="BJ929" s="191"/>
      <c r="BK929" s="191"/>
      <c r="BL929" s="191"/>
    </row>
    <row r="930" spans="1:64" x14ac:dyDescent="0.2">
      <c r="A930" s="191"/>
      <c r="B930" s="191"/>
      <c r="C930" s="191"/>
      <c r="D930" s="191"/>
      <c r="E930" s="191"/>
      <c r="F930" s="191"/>
      <c r="G930" s="191"/>
      <c r="H930" s="191"/>
      <c r="I930" s="191"/>
      <c r="J930" s="191"/>
      <c r="K930" s="191"/>
      <c r="L930" s="191"/>
      <c r="M930" s="191"/>
      <c r="N930" s="191"/>
      <c r="O930" s="191"/>
      <c r="P930" s="191"/>
      <c r="Q930" s="191"/>
      <c r="R930" s="191"/>
      <c r="S930" s="191"/>
      <c r="T930" s="191"/>
      <c r="U930" s="191"/>
      <c r="V930" s="191"/>
      <c r="W930" s="191"/>
      <c r="X930" s="191"/>
      <c r="Y930" s="191"/>
      <c r="Z930" s="191"/>
      <c r="AA930" s="191"/>
      <c r="AB930" s="191"/>
      <c r="AC930" s="191"/>
      <c r="AD930" s="191"/>
      <c r="AE930" s="191"/>
      <c r="AF930" s="191"/>
      <c r="AG930" s="191"/>
      <c r="AH930" s="191"/>
      <c r="AI930" s="191"/>
      <c r="AJ930" s="191"/>
      <c r="AK930" s="191"/>
      <c r="AL930" s="191"/>
      <c r="AM930" s="191"/>
      <c r="AN930" s="191"/>
      <c r="AO930" s="191"/>
      <c r="AP930" s="191"/>
      <c r="AQ930" s="191"/>
      <c r="AR930" s="191"/>
      <c r="AS930" s="191"/>
      <c r="AT930" s="191"/>
      <c r="AU930" s="191"/>
      <c r="AV930" s="191"/>
      <c r="AW930" s="191"/>
      <c r="AX930" s="191"/>
      <c r="AY930" s="191"/>
      <c r="AZ930" s="191"/>
      <c r="BA930" s="191"/>
      <c r="BB930" s="191"/>
      <c r="BC930" s="191"/>
      <c r="BD930" s="191"/>
      <c r="BE930" s="191"/>
      <c r="BF930" s="191"/>
      <c r="BG930" s="191"/>
      <c r="BH930" s="191"/>
      <c r="BI930" s="191"/>
      <c r="BJ930" s="191"/>
      <c r="BK930" s="191"/>
      <c r="BL930" s="191"/>
    </row>
    <row r="931" spans="1:64" x14ac:dyDescent="0.2">
      <c r="A931" s="191"/>
      <c r="B931" s="191"/>
      <c r="C931" s="191"/>
      <c r="D931" s="191"/>
      <c r="E931" s="191"/>
      <c r="F931" s="191"/>
      <c r="G931" s="191"/>
      <c r="H931" s="191"/>
      <c r="I931" s="191"/>
      <c r="J931" s="191"/>
      <c r="K931" s="191"/>
      <c r="L931" s="191"/>
      <c r="M931" s="191"/>
      <c r="N931" s="191"/>
      <c r="O931" s="191"/>
      <c r="P931" s="191"/>
      <c r="Q931" s="191"/>
      <c r="R931" s="191"/>
      <c r="S931" s="191"/>
      <c r="T931" s="191"/>
      <c r="U931" s="191"/>
      <c r="V931" s="191"/>
      <c r="W931" s="191"/>
      <c r="X931" s="191"/>
      <c r="Y931" s="191"/>
      <c r="Z931" s="191"/>
      <c r="AA931" s="191"/>
      <c r="AB931" s="191"/>
      <c r="AC931" s="191"/>
      <c r="AD931" s="191"/>
      <c r="AE931" s="191"/>
      <c r="AF931" s="191"/>
      <c r="AG931" s="191"/>
      <c r="AH931" s="191"/>
      <c r="AI931" s="191"/>
      <c r="AJ931" s="191"/>
      <c r="AK931" s="191"/>
      <c r="AL931" s="191"/>
      <c r="AM931" s="191"/>
      <c r="AN931" s="191"/>
      <c r="AO931" s="191"/>
      <c r="AP931" s="191"/>
      <c r="AQ931" s="191"/>
      <c r="AR931" s="191"/>
      <c r="AS931" s="191"/>
      <c r="AT931" s="191"/>
      <c r="AU931" s="191"/>
      <c r="AV931" s="191"/>
      <c r="AW931" s="191"/>
      <c r="AX931" s="191"/>
      <c r="AY931" s="191"/>
      <c r="AZ931" s="191"/>
      <c r="BA931" s="191"/>
      <c r="BB931" s="191"/>
      <c r="BC931" s="191"/>
      <c r="BD931" s="191"/>
      <c r="BE931" s="191"/>
      <c r="BF931" s="191"/>
      <c r="BG931" s="191"/>
      <c r="BH931" s="191"/>
      <c r="BI931" s="191"/>
      <c r="BJ931" s="191"/>
      <c r="BK931" s="191"/>
      <c r="BL931" s="191"/>
    </row>
    <row r="932" spans="1:64" x14ac:dyDescent="0.2">
      <c r="A932" s="191"/>
      <c r="B932" s="191"/>
      <c r="C932" s="191"/>
      <c r="D932" s="191"/>
      <c r="E932" s="191"/>
      <c r="F932" s="191"/>
      <c r="G932" s="191"/>
      <c r="H932" s="191"/>
      <c r="I932" s="191"/>
      <c r="J932" s="191"/>
      <c r="K932" s="191"/>
      <c r="L932" s="191"/>
      <c r="M932" s="191"/>
      <c r="N932" s="191"/>
      <c r="O932" s="191"/>
      <c r="P932" s="191"/>
      <c r="Q932" s="191"/>
      <c r="R932" s="191"/>
      <c r="S932" s="191"/>
      <c r="T932" s="191"/>
      <c r="U932" s="191"/>
      <c r="V932" s="191"/>
      <c r="W932" s="191"/>
      <c r="X932" s="191"/>
      <c r="Y932" s="191"/>
      <c r="Z932" s="191"/>
      <c r="AA932" s="191"/>
      <c r="AB932" s="191"/>
      <c r="AC932" s="191"/>
      <c r="AD932" s="191"/>
      <c r="AE932" s="191"/>
      <c r="AF932" s="191"/>
      <c r="AG932" s="191"/>
      <c r="AH932" s="191"/>
      <c r="AI932" s="191"/>
      <c r="AJ932" s="191"/>
      <c r="AK932" s="191"/>
      <c r="AL932" s="191"/>
      <c r="AM932" s="191"/>
      <c r="AN932" s="191"/>
      <c r="AO932" s="191"/>
      <c r="AP932" s="191"/>
      <c r="AQ932" s="191"/>
      <c r="AR932" s="191"/>
      <c r="AS932" s="191"/>
      <c r="AT932" s="191"/>
      <c r="AU932" s="191"/>
      <c r="AV932" s="191"/>
      <c r="AW932" s="191"/>
      <c r="AX932" s="191"/>
      <c r="AY932" s="191"/>
      <c r="AZ932" s="191"/>
      <c r="BA932" s="191"/>
      <c r="BB932" s="191"/>
      <c r="BC932" s="191"/>
      <c r="BD932" s="191"/>
      <c r="BE932" s="191"/>
      <c r="BF932" s="191"/>
      <c r="BG932" s="191"/>
      <c r="BH932" s="191"/>
      <c r="BI932" s="191"/>
      <c r="BJ932" s="191"/>
      <c r="BK932" s="191"/>
      <c r="BL932" s="191"/>
    </row>
    <row r="933" spans="1:64" x14ac:dyDescent="0.2">
      <c r="A933" s="191"/>
      <c r="B933" s="191"/>
      <c r="C933" s="191"/>
      <c r="D933" s="191"/>
      <c r="E933" s="191"/>
      <c r="F933" s="191"/>
      <c r="G933" s="191"/>
      <c r="H933" s="191"/>
      <c r="I933" s="191"/>
      <c r="J933" s="191"/>
      <c r="K933" s="191"/>
      <c r="L933" s="191"/>
      <c r="M933" s="191"/>
      <c r="N933" s="191"/>
      <c r="O933" s="191"/>
      <c r="P933" s="191"/>
      <c r="Q933" s="191"/>
      <c r="R933" s="191"/>
      <c r="S933" s="191"/>
      <c r="T933" s="191"/>
      <c r="U933" s="191"/>
      <c r="V933" s="191"/>
      <c r="W933" s="191"/>
      <c r="X933" s="191"/>
      <c r="Y933" s="191"/>
      <c r="Z933" s="191"/>
      <c r="AA933" s="191"/>
      <c r="AB933" s="191"/>
      <c r="AC933" s="191"/>
      <c r="AD933" s="191"/>
      <c r="AE933" s="191"/>
      <c r="AF933" s="191"/>
      <c r="AG933" s="191"/>
      <c r="AH933" s="191"/>
      <c r="AI933" s="191"/>
      <c r="AJ933" s="191"/>
      <c r="AK933" s="191"/>
      <c r="AL933" s="191"/>
      <c r="AM933" s="191"/>
      <c r="AN933" s="191"/>
      <c r="AO933" s="191"/>
      <c r="AP933" s="191"/>
      <c r="AQ933" s="191"/>
      <c r="AR933" s="191"/>
      <c r="AS933" s="191"/>
      <c r="AT933" s="191"/>
      <c r="AU933" s="191"/>
      <c r="AV933" s="191"/>
      <c r="AW933" s="191"/>
      <c r="AX933" s="191"/>
      <c r="AY933" s="191"/>
      <c r="AZ933" s="191"/>
      <c r="BA933" s="191"/>
      <c r="BB933" s="191"/>
      <c r="BC933" s="191"/>
      <c r="BD933" s="191"/>
      <c r="BE933" s="191"/>
      <c r="BF933" s="191"/>
      <c r="BG933" s="191"/>
      <c r="BH933" s="191"/>
      <c r="BI933" s="191"/>
      <c r="BJ933" s="191"/>
      <c r="BK933" s="191"/>
      <c r="BL933" s="191"/>
    </row>
    <row r="934" spans="1:64" x14ac:dyDescent="0.2">
      <c r="A934" s="191"/>
      <c r="B934" s="191"/>
      <c r="C934" s="191"/>
      <c r="D934" s="191"/>
      <c r="E934" s="191"/>
      <c r="F934" s="191"/>
      <c r="G934" s="191"/>
      <c r="H934" s="191"/>
      <c r="I934" s="191"/>
      <c r="J934" s="191"/>
      <c r="K934" s="191"/>
      <c r="L934" s="191"/>
      <c r="M934" s="191"/>
      <c r="N934" s="191"/>
      <c r="O934" s="191"/>
      <c r="P934" s="191"/>
      <c r="Q934" s="191"/>
      <c r="R934" s="191"/>
      <c r="S934" s="191"/>
      <c r="T934" s="191"/>
      <c r="U934" s="191"/>
      <c r="V934" s="191"/>
      <c r="W934" s="191"/>
      <c r="X934" s="191"/>
      <c r="Y934" s="191"/>
      <c r="Z934" s="191"/>
      <c r="AA934" s="191"/>
      <c r="AB934" s="191"/>
      <c r="AC934" s="191"/>
      <c r="AD934" s="191"/>
      <c r="AE934" s="191"/>
      <c r="AF934" s="191"/>
      <c r="AG934" s="191"/>
      <c r="AH934" s="191"/>
      <c r="AI934" s="191"/>
      <c r="AJ934" s="191"/>
      <c r="AK934" s="191"/>
      <c r="AL934" s="191"/>
      <c r="AM934" s="191"/>
      <c r="AN934" s="191"/>
      <c r="AO934" s="191"/>
      <c r="AP934" s="191"/>
      <c r="AQ934" s="191"/>
      <c r="AR934" s="191"/>
      <c r="AS934" s="191"/>
      <c r="AT934" s="191"/>
      <c r="AU934" s="191"/>
      <c r="AV934" s="191"/>
      <c r="AW934" s="191"/>
      <c r="AX934" s="191"/>
      <c r="AY934" s="191"/>
      <c r="AZ934" s="191"/>
      <c r="BA934" s="191"/>
      <c r="BB934" s="191"/>
      <c r="BC934" s="191"/>
      <c r="BD934" s="191"/>
      <c r="BE934" s="191"/>
      <c r="BF934" s="191"/>
      <c r="BG934" s="191"/>
      <c r="BH934" s="191"/>
      <c r="BI934" s="191"/>
      <c r="BJ934" s="191"/>
      <c r="BK934" s="191"/>
      <c r="BL934" s="191"/>
    </row>
    <row r="935" spans="1:64" x14ac:dyDescent="0.2">
      <c r="A935" s="191"/>
      <c r="B935" s="191"/>
      <c r="C935" s="191"/>
      <c r="D935" s="191"/>
      <c r="E935" s="191"/>
      <c r="F935" s="191"/>
      <c r="G935" s="191"/>
      <c r="H935" s="191"/>
      <c r="I935" s="191"/>
      <c r="J935" s="191"/>
      <c r="K935" s="191"/>
      <c r="L935" s="191"/>
      <c r="M935" s="191"/>
      <c r="N935" s="191"/>
      <c r="O935" s="191"/>
      <c r="P935" s="191"/>
      <c r="Q935" s="191"/>
      <c r="R935" s="191"/>
      <c r="S935" s="191"/>
      <c r="T935" s="191"/>
      <c r="U935" s="191"/>
      <c r="V935" s="191"/>
      <c r="W935" s="191"/>
      <c r="X935" s="191"/>
      <c r="Y935" s="191"/>
      <c r="Z935" s="191"/>
      <c r="AA935" s="191"/>
      <c r="AB935" s="191"/>
      <c r="AC935" s="191"/>
      <c r="AD935" s="191"/>
      <c r="AE935" s="191"/>
      <c r="AF935" s="191"/>
      <c r="AG935" s="191"/>
      <c r="AH935" s="191"/>
      <c r="AI935" s="191"/>
      <c r="AJ935" s="191"/>
      <c r="AK935" s="191"/>
      <c r="AL935" s="191"/>
      <c r="AM935" s="191"/>
      <c r="AN935" s="191"/>
      <c r="AO935" s="191"/>
      <c r="AP935" s="191"/>
      <c r="AQ935" s="191"/>
      <c r="AR935" s="191"/>
      <c r="AS935" s="191"/>
      <c r="AT935" s="191"/>
      <c r="AU935" s="191"/>
      <c r="AV935" s="191"/>
      <c r="AW935" s="191"/>
      <c r="AX935" s="191"/>
      <c r="AY935" s="191"/>
      <c r="AZ935" s="191"/>
      <c r="BA935" s="191"/>
      <c r="BB935" s="191"/>
      <c r="BC935" s="191"/>
      <c r="BD935" s="191"/>
      <c r="BE935" s="191"/>
      <c r="BF935" s="191"/>
      <c r="BG935" s="191"/>
      <c r="BH935" s="191"/>
      <c r="BI935" s="191"/>
      <c r="BJ935" s="191"/>
      <c r="BK935" s="191"/>
      <c r="BL935" s="191"/>
    </row>
    <row r="936" spans="1:64" x14ac:dyDescent="0.2">
      <c r="A936" s="191"/>
      <c r="B936" s="191"/>
      <c r="C936" s="191"/>
      <c r="D936" s="191"/>
      <c r="E936" s="191"/>
      <c r="F936" s="191"/>
      <c r="G936" s="191"/>
      <c r="H936" s="191"/>
      <c r="I936" s="191"/>
      <c r="J936" s="191"/>
      <c r="K936" s="191"/>
      <c r="L936" s="191"/>
      <c r="M936" s="191"/>
      <c r="N936" s="191"/>
      <c r="O936" s="191"/>
      <c r="P936" s="191"/>
      <c r="Q936" s="191"/>
      <c r="R936" s="191"/>
      <c r="S936" s="191"/>
      <c r="T936" s="191"/>
      <c r="U936" s="191"/>
      <c r="V936" s="191"/>
      <c r="W936" s="191"/>
      <c r="X936" s="191"/>
      <c r="Y936" s="191"/>
      <c r="Z936" s="191"/>
      <c r="AA936" s="191"/>
      <c r="AB936" s="191"/>
      <c r="AC936" s="191"/>
      <c r="AD936" s="191"/>
      <c r="AE936" s="191"/>
      <c r="AF936" s="191"/>
      <c r="AG936" s="191"/>
      <c r="AH936" s="191"/>
      <c r="AI936" s="191"/>
      <c r="AJ936" s="191"/>
      <c r="AK936" s="191"/>
      <c r="AL936" s="191"/>
      <c r="AM936" s="191"/>
      <c r="AN936" s="191"/>
      <c r="AO936" s="191"/>
      <c r="AP936" s="191"/>
      <c r="AQ936" s="191"/>
      <c r="AR936" s="191"/>
      <c r="AS936" s="191"/>
      <c r="AT936" s="191"/>
      <c r="AU936" s="191"/>
      <c r="AV936" s="191"/>
      <c r="AW936" s="191"/>
      <c r="AX936" s="191"/>
      <c r="AY936" s="191"/>
      <c r="AZ936" s="191"/>
      <c r="BA936" s="191"/>
      <c r="BB936" s="191"/>
      <c r="BC936" s="191"/>
      <c r="BD936" s="191"/>
      <c r="BE936" s="191"/>
      <c r="BF936" s="191"/>
      <c r="BG936" s="191"/>
      <c r="BH936" s="191"/>
      <c r="BI936" s="191"/>
      <c r="BJ936" s="191"/>
      <c r="BK936" s="191"/>
      <c r="BL936" s="191"/>
    </row>
    <row r="937" spans="1:64" x14ac:dyDescent="0.2">
      <c r="A937" s="191"/>
      <c r="B937" s="191"/>
      <c r="C937" s="191"/>
      <c r="D937" s="191"/>
      <c r="E937" s="191"/>
      <c r="F937" s="191"/>
      <c r="G937" s="191"/>
      <c r="H937" s="191"/>
      <c r="I937" s="191"/>
      <c r="J937" s="191"/>
      <c r="K937" s="191"/>
      <c r="L937" s="191"/>
      <c r="M937" s="191"/>
      <c r="N937" s="191"/>
      <c r="O937" s="191"/>
      <c r="P937" s="191"/>
      <c r="Q937" s="191"/>
      <c r="R937" s="191"/>
      <c r="S937" s="191"/>
      <c r="T937" s="191"/>
      <c r="U937" s="191"/>
      <c r="V937" s="191"/>
      <c r="W937" s="191"/>
      <c r="X937" s="191"/>
      <c r="Y937" s="191"/>
      <c r="Z937" s="191"/>
      <c r="AA937" s="191"/>
      <c r="AB937" s="191"/>
      <c r="AC937" s="191"/>
      <c r="AD937" s="191"/>
      <c r="AE937" s="191"/>
      <c r="AF937" s="191"/>
      <c r="AG937" s="191"/>
      <c r="AH937" s="191"/>
      <c r="AI937" s="191"/>
      <c r="AJ937" s="191"/>
      <c r="AK937" s="191"/>
      <c r="AL937" s="191"/>
      <c r="AM937" s="191"/>
      <c r="AN937" s="191"/>
      <c r="AO937" s="191"/>
      <c r="AP937" s="191"/>
      <c r="AQ937" s="191"/>
      <c r="AR937" s="191"/>
      <c r="AS937" s="191"/>
      <c r="AT937" s="191"/>
      <c r="AU937" s="191"/>
      <c r="AV937" s="191"/>
      <c r="AW937" s="191"/>
      <c r="AX937" s="191"/>
      <c r="AY937" s="191"/>
      <c r="AZ937" s="191"/>
      <c r="BA937" s="191"/>
      <c r="BB937" s="191"/>
      <c r="BC937" s="191"/>
      <c r="BD937" s="191"/>
      <c r="BE937" s="191"/>
      <c r="BF937" s="191"/>
      <c r="BG937" s="191"/>
      <c r="BH937" s="191"/>
      <c r="BI937" s="191"/>
      <c r="BJ937" s="191"/>
      <c r="BK937" s="191"/>
      <c r="BL937" s="191"/>
    </row>
    <row r="938" spans="1:64" x14ac:dyDescent="0.2">
      <c r="A938" s="191"/>
      <c r="B938" s="191"/>
      <c r="C938" s="191"/>
      <c r="D938" s="191"/>
      <c r="E938" s="191"/>
      <c r="F938" s="191"/>
      <c r="G938" s="191"/>
      <c r="H938" s="191"/>
      <c r="I938" s="191"/>
      <c r="J938" s="191"/>
      <c r="K938" s="191"/>
      <c r="L938" s="191"/>
      <c r="M938" s="191"/>
      <c r="N938" s="191"/>
      <c r="O938" s="191"/>
      <c r="P938" s="191"/>
      <c r="Q938" s="191"/>
      <c r="R938" s="191"/>
      <c r="S938" s="191"/>
      <c r="T938" s="191"/>
      <c r="U938" s="191"/>
      <c r="V938" s="191"/>
      <c r="W938" s="191"/>
      <c r="X938" s="191"/>
      <c r="Y938" s="191"/>
      <c r="Z938" s="191"/>
      <c r="AA938" s="191"/>
      <c r="AB938" s="191"/>
      <c r="AC938" s="191"/>
      <c r="AD938" s="191"/>
      <c r="AE938" s="191"/>
      <c r="AF938" s="191"/>
      <c r="AG938" s="191"/>
      <c r="AH938" s="191"/>
      <c r="AI938" s="191"/>
      <c r="AJ938" s="191"/>
      <c r="AK938" s="191"/>
      <c r="AL938" s="191"/>
      <c r="AM938" s="191"/>
      <c r="AN938" s="191"/>
      <c r="AO938" s="191"/>
      <c r="AP938" s="191"/>
      <c r="AQ938" s="191"/>
      <c r="AR938" s="191"/>
      <c r="AS938" s="191"/>
      <c r="AT938" s="191"/>
      <c r="AU938" s="191"/>
      <c r="AV938" s="191"/>
      <c r="AW938" s="191"/>
      <c r="AX938" s="191"/>
      <c r="AY938" s="191"/>
      <c r="AZ938" s="191"/>
      <c r="BA938" s="191"/>
      <c r="BB938" s="191"/>
      <c r="BC938" s="191"/>
      <c r="BD938" s="191"/>
      <c r="BE938" s="191"/>
      <c r="BF938" s="191"/>
      <c r="BG938" s="191"/>
      <c r="BH938" s="191"/>
      <c r="BI938" s="191"/>
      <c r="BJ938" s="191"/>
      <c r="BK938" s="191"/>
      <c r="BL938" s="191"/>
    </row>
    <row r="939" spans="1:64" x14ac:dyDescent="0.2">
      <c r="A939" s="191"/>
      <c r="B939" s="191"/>
      <c r="C939" s="191"/>
      <c r="D939" s="191"/>
      <c r="E939" s="191"/>
      <c r="F939" s="191"/>
      <c r="G939" s="191"/>
      <c r="H939" s="191"/>
      <c r="I939" s="191"/>
      <c r="J939" s="191"/>
      <c r="K939" s="191"/>
      <c r="L939" s="191"/>
      <c r="M939" s="191"/>
      <c r="N939" s="191"/>
      <c r="O939" s="191"/>
      <c r="P939" s="191"/>
      <c r="Q939" s="191"/>
      <c r="R939" s="191"/>
      <c r="S939" s="191"/>
      <c r="T939" s="191"/>
      <c r="U939" s="191"/>
      <c r="V939" s="191"/>
      <c r="W939" s="191"/>
      <c r="X939" s="191"/>
      <c r="Y939" s="191"/>
      <c r="Z939" s="191"/>
      <c r="AA939" s="191"/>
      <c r="AB939" s="191"/>
      <c r="AC939" s="191"/>
      <c r="AD939" s="191"/>
      <c r="AE939" s="191"/>
      <c r="AF939" s="191"/>
      <c r="AG939" s="191"/>
      <c r="AH939" s="191"/>
      <c r="AI939" s="191"/>
      <c r="AJ939" s="191"/>
      <c r="AK939" s="191"/>
      <c r="AL939" s="191"/>
      <c r="AM939" s="191"/>
      <c r="AN939" s="191"/>
      <c r="AO939" s="191"/>
      <c r="AP939" s="191"/>
      <c r="AQ939" s="191"/>
      <c r="AR939" s="191"/>
      <c r="AS939" s="191"/>
      <c r="AT939" s="191"/>
      <c r="AU939" s="191"/>
      <c r="AV939" s="191"/>
      <c r="AW939" s="191"/>
      <c r="AX939" s="191"/>
      <c r="AY939" s="191"/>
      <c r="AZ939" s="191"/>
      <c r="BA939" s="191"/>
      <c r="BB939" s="191"/>
      <c r="BC939" s="191"/>
      <c r="BD939" s="191"/>
      <c r="BE939" s="191"/>
      <c r="BF939" s="191"/>
      <c r="BG939" s="191"/>
      <c r="BH939" s="191"/>
      <c r="BI939" s="191"/>
      <c r="BJ939" s="191"/>
      <c r="BK939" s="191"/>
      <c r="BL939" s="191"/>
    </row>
    <row r="940" spans="1:64" x14ac:dyDescent="0.2">
      <c r="A940" s="191"/>
      <c r="B940" s="191"/>
      <c r="C940" s="191"/>
      <c r="D940" s="191"/>
      <c r="E940" s="191"/>
      <c r="F940" s="191"/>
      <c r="G940" s="191"/>
      <c r="H940" s="191"/>
      <c r="I940" s="191"/>
      <c r="J940" s="191"/>
      <c r="K940" s="191"/>
      <c r="L940" s="191"/>
      <c r="M940" s="191"/>
      <c r="N940" s="191"/>
      <c r="O940" s="191"/>
      <c r="P940" s="191"/>
      <c r="Q940" s="191"/>
      <c r="R940" s="191"/>
      <c r="S940" s="191"/>
      <c r="T940" s="191"/>
      <c r="U940" s="191"/>
      <c r="V940" s="191"/>
      <c r="W940" s="191"/>
      <c r="X940" s="191"/>
      <c r="Y940" s="191"/>
      <c r="Z940" s="191"/>
      <c r="AA940" s="191"/>
      <c r="AB940" s="191"/>
      <c r="AC940" s="191"/>
      <c r="AD940" s="191"/>
      <c r="AE940" s="191"/>
      <c r="AF940" s="191"/>
      <c r="AG940" s="191"/>
      <c r="AH940" s="191"/>
      <c r="AI940" s="191"/>
      <c r="AJ940" s="191"/>
      <c r="AK940" s="191"/>
      <c r="AL940" s="191"/>
      <c r="AM940" s="191"/>
      <c r="AN940" s="191"/>
      <c r="AO940" s="191"/>
      <c r="AP940" s="191"/>
      <c r="AQ940" s="191"/>
      <c r="AR940" s="191"/>
      <c r="AS940" s="191"/>
      <c r="AT940" s="191"/>
      <c r="AU940" s="191"/>
      <c r="AV940" s="191"/>
      <c r="AW940" s="191"/>
      <c r="AX940" s="191"/>
      <c r="AY940" s="191"/>
      <c r="AZ940" s="191"/>
      <c r="BA940" s="191"/>
      <c r="BB940" s="191"/>
      <c r="BC940" s="191"/>
      <c r="BD940" s="191"/>
      <c r="BE940" s="191"/>
      <c r="BF940" s="191"/>
      <c r="BG940" s="191"/>
      <c r="BH940" s="191"/>
      <c r="BI940" s="191"/>
      <c r="BJ940" s="191"/>
      <c r="BK940" s="191"/>
      <c r="BL940" s="191"/>
    </row>
    <row r="941" spans="1:64" x14ac:dyDescent="0.2">
      <c r="A941" s="191"/>
      <c r="B941" s="191"/>
      <c r="C941" s="191"/>
      <c r="D941" s="191"/>
      <c r="E941" s="191"/>
      <c r="F941" s="191"/>
      <c r="G941" s="191"/>
      <c r="H941" s="191"/>
      <c r="I941" s="191"/>
      <c r="J941" s="191"/>
      <c r="K941" s="191"/>
      <c r="L941" s="191"/>
      <c r="M941" s="191"/>
      <c r="N941" s="191"/>
      <c r="O941" s="191"/>
      <c r="P941" s="191"/>
      <c r="Q941" s="191"/>
      <c r="R941" s="191"/>
      <c r="S941" s="191"/>
      <c r="T941" s="191"/>
      <c r="U941" s="191"/>
      <c r="V941" s="191"/>
      <c r="W941" s="191"/>
      <c r="X941" s="191"/>
      <c r="Y941" s="191"/>
      <c r="Z941" s="191"/>
      <c r="AA941" s="191"/>
      <c r="AB941" s="191"/>
      <c r="AC941" s="191"/>
      <c r="AD941" s="191"/>
      <c r="AE941" s="191"/>
      <c r="AF941" s="191"/>
      <c r="AG941" s="191"/>
      <c r="AH941" s="191"/>
      <c r="AI941" s="191"/>
      <c r="AJ941" s="191"/>
      <c r="AK941" s="191"/>
      <c r="AL941" s="191"/>
      <c r="AM941" s="191"/>
      <c r="AN941" s="191"/>
      <c r="AO941" s="191"/>
      <c r="AP941" s="191"/>
      <c r="AQ941" s="191"/>
      <c r="AR941" s="191"/>
      <c r="AS941" s="191"/>
      <c r="AT941" s="191"/>
      <c r="AU941" s="191"/>
      <c r="AV941" s="191"/>
      <c r="AW941" s="191"/>
      <c r="AX941" s="191"/>
      <c r="AY941" s="191"/>
      <c r="AZ941" s="191"/>
      <c r="BA941" s="191"/>
      <c r="BB941" s="191"/>
      <c r="BC941" s="191"/>
      <c r="BD941" s="191"/>
      <c r="BE941" s="191"/>
      <c r="BF941" s="191"/>
      <c r="BG941" s="191"/>
      <c r="BH941" s="191"/>
      <c r="BI941" s="191"/>
      <c r="BJ941" s="191"/>
      <c r="BK941" s="191"/>
      <c r="BL941" s="191"/>
    </row>
    <row r="942" spans="1:64" x14ac:dyDescent="0.2">
      <c r="A942" s="191"/>
      <c r="B942" s="191"/>
      <c r="C942" s="191"/>
      <c r="D942" s="191"/>
      <c r="E942" s="191"/>
      <c r="F942" s="191"/>
      <c r="G942" s="191"/>
      <c r="H942" s="191"/>
      <c r="I942" s="191"/>
      <c r="J942" s="191"/>
      <c r="K942" s="191"/>
      <c r="L942" s="191"/>
      <c r="M942" s="191"/>
      <c r="N942" s="191"/>
      <c r="O942" s="191"/>
      <c r="P942" s="191"/>
      <c r="Q942" s="191"/>
      <c r="R942" s="191"/>
      <c r="S942" s="191"/>
      <c r="T942" s="191"/>
      <c r="U942" s="191"/>
      <c r="V942" s="191"/>
      <c r="W942" s="191"/>
      <c r="X942" s="191"/>
      <c r="Y942" s="191"/>
      <c r="Z942" s="191"/>
      <c r="AA942" s="191"/>
      <c r="AB942" s="191"/>
      <c r="AC942" s="191"/>
      <c r="AD942" s="191"/>
      <c r="AE942" s="191"/>
      <c r="AF942" s="191"/>
      <c r="AG942" s="191"/>
      <c r="AH942" s="191"/>
      <c r="AI942" s="191"/>
      <c r="AJ942" s="191"/>
      <c r="AK942" s="191"/>
      <c r="AL942" s="191"/>
      <c r="AM942" s="191"/>
      <c r="AN942" s="191"/>
      <c r="AO942" s="191"/>
      <c r="AP942" s="191"/>
      <c r="AQ942" s="191"/>
      <c r="AR942" s="191"/>
      <c r="AS942" s="191"/>
      <c r="AT942" s="191"/>
      <c r="AU942" s="191"/>
      <c r="AV942" s="191"/>
      <c r="AW942" s="191"/>
      <c r="AX942" s="191"/>
      <c r="AY942" s="191"/>
      <c r="AZ942" s="191"/>
      <c r="BA942" s="191"/>
      <c r="BB942" s="191"/>
      <c r="BC942" s="191"/>
      <c r="BD942" s="191"/>
      <c r="BE942" s="191"/>
      <c r="BF942" s="191"/>
      <c r="BG942" s="191"/>
      <c r="BH942" s="191"/>
      <c r="BI942" s="191"/>
      <c r="BJ942" s="191"/>
      <c r="BK942" s="191"/>
      <c r="BL942" s="191"/>
    </row>
    <row r="943" spans="1:64" x14ac:dyDescent="0.2">
      <c r="A943" s="191"/>
      <c r="B943" s="191"/>
      <c r="C943" s="191"/>
      <c r="D943" s="191"/>
      <c r="E943" s="191"/>
      <c r="F943" s="191"/>
      <c r="G943" s="191"/>
      <c r="H943" s="191"/>
      <c r="I943" s="191"/>
      <c r="J943" s="191"/>
      <c r="K943" s="191"/>
      <c r="L943" s="191"/>
      <c r="M943" s="191"/>
      <c r="N943" s="191"/>
      <c r="O943" s="191"/>
      <c r="P943" s="191"/>
      <c r="Q943" s="191"/>
      <c r="R943" s="191"/>
      <c r="S943" s="191"/>
      <c r="T943" s="191"/>
      <c r="U943" s="191"/>
      <c r="V943" s="191"/>
      <c r="W943" s="191"/>
      <c r="X943" s="191"/>
      <c r="Y943" s="191"/>
      <c r="Z943" s="191"/>
      <c r="AA943" s="191"/>
      <c r="AB943" s="191"/>
      <c r="AC943" s="191"/>
      <c r="AD943" s="191"/>
      <c r="AE943" s="191"/>
      <c r="AF943" s="191"/>
      <c r="AG943" s="191"/>
      <c r="AH943" s="191"/>
      <c r="AI943" s="191"/>
      <c r="AJ943" s="191"/>
      <c r="AK943" s="191"/>
      <c r="AL943" s="191"/>
      <c r="AM943" s="191"/>
      <c r="AN943" s="191"/>
      <c r="AO943" s="191"/>
      <c r="AP943" s="191"/>
      <c r="AQ943" s="191"/>
      <c r="AR943" s="191"/>
      <c r="AS943" s="191"/>
      <c r="AT943" s="191"/>
      <c r="AU943" s="191"/>
      <c r="AV943" s="191"/>
      <c r="AW943" s="191"/>
      <c r="AX943" s="191"/>
      <c r="AY943" s="191"/>
      <c r="AZ943" s="191"/>
      <c r="BA943" s="191"/>
      <c r="BB943" s="191"/>
      <c r="BC943" s="191"/>
      <c r="BD943" s="191"/>
      <c r="BE943" s="191"/>
      <c r="BF943" s="191"/>
      <c r="BG943" s="191"/>
      <c r="BH943" s="191"/>
      <c r="BI943" s="191"/>
      <c r="BJ943" s="191"/>
      <c r="BK943" s="191"/>
      <c r="BL943" s="191"/>
    </row>
    <row r="944" spans="1:64" x14ac:dyDescent="0.2">
      <c r="A944" s="191"/>
      <c r="B944" s="191"/>
      <c r="C944" s="191"/>
      <c r="D944" s="191"/>
      <c r="E944" s="191"/>
      <c r="F944" s="191"/>
      <c r="G944" s="191"/>
      <c r="H944" s="191"/>
      <c r="I944" s="191"/>
      <c r="J944" s="191"/>
      <c r="K944" s="191"/>
      <c r="L944" s="191"/>
      <c r="M944" s="191"/>
      <c r="N944" s="191"/>
      <c r="O944" s="191"/>
      <c r="P944" s="191"/>
      <c r="Q944" s="191"/>
      <c r="R944" s="191"/>
      <c r="S944" s="191"/>
      <c r="T944" s="191"/>
      <c r="U944" s="191"/>
      <c r="V944" s="191"/>
      <c r="W944" s="191"/>
      <c r="X944" s="191"/>
      <c r="Y944" s="191"/>
      <c r="Z944" s="191"/>
      <c r="AA944" s="191"/>
      <c r="AB944" s="191"/>
      <c r="AC944" s="191"/>
      <c r="AD944" s="191"/>
      <c r="AE944" s="191"/>
      <c r="AF944" s="191"/>
      <c r="AG944" s="191"/>
      <c r="AH944" s="191"/>
      <c r="AI944" s="191"/>
      <c r="AJ944" s="191"/>
      <c r="AK944" s="191"/>
      <c r="AL944" s="191"/>
      <c r="AM944" s="191"/>
      <c r="AN944" s="191"/>
      <c r="AO944" s="191"/>
      <c r="AP944" s="191"/>
      <c r="AQ944" s="191"/>
      <c r="AR944" s="191"/>
      <c r="AS944" s="191"/>
      <c r="AT944" s="191"/>
      <c r="AU944" s="191"/>
      <c r="AV944" s="191"/>
      <c r="AW944" s="191"/>
      <c r="AX944" s="191"/>
      <c r="AY944" s="191"/>
      <c r="AZ944" s="191"/>
      <c r="BA944" s="191"/>
      <c r="BB944" s="191"/>
      <c r="BC944" s="191"/>
      <c r="BD944" s="191"/>
      <c r="BE944" s="191"/>
      <c r="BF944" s="191"/>
      <c r="BG944" s="191"/>
      <c r="BH944" s="191"/>
      <c r="BI944" s="191"/>
      <c r="BJ944" s="191"/>
      <c r="BK944" s="191"/>
      <c r="BL944" s="191"/>
    </row>
    <row r="945" spans="1:64" x14ac:dyDescent="0.2">
      <c r="A945" s="191"/>
      <c r="B945" s="191"/>
      <c r="C945" s="191"/>
      <c r="D945" s="191"/>
      <c r="E945" s="191"/>
      <c r="F945" s="191"/>
      <c r="G945" s="191"/>
      <c r="H945" s="191"/>
      <c r="I945" s="191"/>
      <c r="J945" s="191"/>
      <c r="K945" s="191"/>
      <c r="L945" s="191"/>
      <c r="M945" s="191"/>
      <c r="N945" s="191"/>
      <c r="O945" s="191"/>
      <c r="P945" s="191"/>
      <c r="Q945" s="191"/>
      <c r="R945" s="191"/>
      <c r="S945" s="191"/>
      <c r="T945" s="191"/>
      <c r="U945" s="191"/>
      <c r="V945" s="191"/>
      <c r="W945" s="191"/>
      <c r="X945" s="191"/>
      <c r="Y945" s="191"/>
      <c r="Z945" s="191"/>
      <c r="AA945" s="191"/>
      <c r="AB945" s="191"/>
      <c r="AC945" s="191"/>
      <c r="AD945" s="191"/>
      <c r="AE945" s="191"/>
      <c r="AF945" s="191"/>
      <c r="AG945" s="191"/>
      <c r="AH945" s="191"/>
      <c r="AI945" s="191"/>
      <c r="AJ945" s="191"/>
      <c r="AK945" s="191"/>
      <c r="AL945" s="191"/>
      <c r="AM945" s="191"/>
      <c r="AN945" s="191"/>
      <c r="AO945" s="191"/>
      <c r="AP945" s="191"/>
      <c r="AQ945" s="191"/>
      <c r="AR945" s="191"/>
      <c r="AS945" s="191"/>
      <c r="AT945" s="191"/>
      <c r="AU945" s="191"/>
      <c r="AV945" s="191"/>
      <c r="AW945" s="191"/>
      <c r="AX945" s="191"/>
      <c r="AY945" s="191"/>
      <c r="AZ945" s="191"/>
      <c r="BA945" s="191"/>
      <c r="BB945" s="191"/>
      <c r="BC945" s="191"/>
      <c r="BD945" s="191"/>
      <c r="BE945" s="191"/>
      <c r="BF945" s="191"/>
      <c r="BG945" s="191"/>
      <c r="BH945" s="191"/>
      <c r="BI945" s="191"/>
      <c r="BJ945" s="191"/>
      <c r="BK945" s="191"/>
      <c r="BL945" s="191"/>
    </row>
    <row r="946" spans="1:64" x14ac:dyDescent="0.2">
      <c r="A946" s="191"/>
      <c r="B946" s="191"/>
      <c r="C946" s="191"/>
      <c r="D946" s="191"/>
      <c r="E946" s="191"/>
      <c r="F946" s="191"/>
      <c r="G946" s="191"/>
      <c r="H946" s="191"/>
      <c r="I946" s="191"/>
      <c r="J946" s="191"/>
      <c r="K946" s="191"/>
      <c r="L946" s="191"/>
      <c r="M946" s="191"/>
      <c r="N946" s="191"/>
      <c r="O946" s="191"/>
      <c r="P946" s="191"/>
      <c r="Q946" s="191"/>
      <c r="R946" s="191"/>
      <c r="S946" s="191"/>
      <c r="T946" s="191"/>
      <c r="U946" s="191"/>
      <c r="V946" s="191"/>
      <c r="W946" s="191"/>
      <c r="X946" s="191"/>
      <c r="Y946" s="191"/>
      <c r="Z946" s="191"/>
      <c r="AA946" s="191"/>
      <c r="AB946" s="191"/>
      <c r="AC946" s="191"/>
      <c r="AD946" s="191"/>
      <c r="AE946" s="191"/>
      <c r="AF946" s="191"/>
      <c r="AG946" s="191"/>
      <c r="AH946" s="191"/>
      <c r="AI946" s="191"/>
      <c r="AJ946" s="191"/>
      <c r="AK946" s="191"/>
      <c r="AL946" s="191"/>
      <c r="AM946" s="191"/>
      <c r="AN946" s="191"/>
      <c r="AO946" s="191"/>
      <c r="AP946" s="191"/>
      <c r="AQ946" s="191"/>
      <c r="AR946" s="191"/>
      <c r="AS946" s="191"/>
      <c r="AT946" s="191"/>
      <c r="AU946" s="191"/>
      <c r="AV946" s="191"/>
      <c r="AW946" s="191"/>
      <c r="AX946" s="191"/>
      <c r="AY946" s="191"/>
      <c r="AZ946" s="191"/>
      <c r="BA946" s="191"/>
      <c r="BB946" s="191"/>
      <c r="BC946" s="191"/>
      <c r="BD946" s="191"/>
      <c r="BE946" s="191"/>
      <c r="BF946" s="191"/>
      <c r="BG946" s="191"/>
      <c r="BH946" s="191"/>
      <c r="BI946" s="191"/>
      <c r="BJ946" s="191"/>
      <c r="BK946" s="191"/>
      <c r="BL946" s="191"/>
    </row>
    <row r="947" spans="1:64" x14ac:dyDescent="0.2">
      <c r="A947" s="191"/>
      <c r="B947" s="191"/>
      <c r="C947" s="191"/>
      <c r="D947" s="191"/>
      <c r="E947" s="191"/>
      <c r="F947" s="191"/>
      <c r="G947" s="191"/>
      <c r="H947" s="191"/>
      <c r="I947" s="191"/>
      <c r="J947" s="191"/>
      <c r="K947" s="191"/>
      <c r="L947" s="191"/>
      <c r="M947" s="191"/>
      <c r="N947" s="191"/>
      <c r="O947" s="191"/>
      <c r="P947" s="191"/>
      <c r="Q947" s="191"/>
      <c r="R947" s="191"/>
      <c r="S947" s="191"/>
      <c r="T947" s="191"/>
      <c r="U947" s="191"/>
      <c r="V947" s="191"/>
      <c r="W947" s="191"/>
      <c r="X947" s="191"/>
      <c r="Y947" s="191"/>
      <c r="Z947" s="191"/>
      <c r="AA947" s="191"/>
      <c r="AB947" s="191"/>
      <c r="AC947" s="191"/>
      <c r="AD947" s="191"/>
      <c r="AE947" s="191"/>
      <c r="AF947" s="191"/>
      <c r="AG947" s="191"/>
      <c r="AH947" s="191"/>
      <c r="AI947" s="191"/>
      <c r="AJ947" s="191"/>
      <c r="AK947" s="191"/>
      <c r="AL947" s="191"/>
      <c r="AM947" s="191"/>
      <c r="AN947" s="191"/>
      <c r="AO947" s="191"/>
      <c r="AP947" s="191"/>
      <c r="AQ947" s="191"/>
      <c r="AR947" s="191"/>
      <c r="AS947" s="191"/>
      <c r="AT947" s="191"/>
      <c r="AU947" s="191"/>
      <c r="AV947" s="191"/>
      <c r="AW947" s="191"/>
      <c r="AX947" s="191"/>
      <c r="AY947" s="191"/>
      <c r="AZ947" s="191"/>
      <c r="BA947" s="191"/>
      <c r="BB947" s="191"/>
      <c r="BC947" s="191"/>
      <c r="BD947" s="191"/>
      <c r="BE947" s="191"/>
      <c r="BF947" s="191"/>
      <c r="BG947" s="191"/>
      <c r="BH947" s="191"/>
      <c r="BI947" s="191"/>
      <c r="BJ947" s="191"/>
      <c r="BK947" s="191"/>
      <c r="BL947" s="191"/>
    </row>
    <row r="948" spans="1:64" x14ac:dyDescent="0.2">
      <c r="A948" s="191"/>
      <c r="B948" s="191"/>
      <c r="C948" s="191"/>
      <c r="D948" s="191"/>
      <c r="E948" s="191"/>
      <c r="F948" s="191"/>
      <c r="G948" s="191"/>
      <c r="H948" s="191"/>
      <c r="I948" s="191"/>
      <c r="J948" s="191"/>
      <c r="K948" s="191"/>
      <c r="L948" s="191"/>
      <c r="M948" s="191"/>
      <c r="N948" s="191"/>
      <c r="O948" s="191"/>
      <c r="P948" s="191"/>
      <c r="Q948" s="191"/>
      <c r="R948" s="191"/>
      <c r="S948" s="191"/>
      <c r="T948" s="191"/>
      <c r="U948" s="191"/>
      <c r="V948" s="191"/>
      <c r="W948" s="191"/>
      <c r="X948" s="191"/>
      <c r="Y948" s="191"/>
      <c r="Z948" s="191"/>
      <c r="AA948" s="191"/>
      <c r="AB948" s="191"/>
      <c r="AC948" s="191"/>
      <c r="AD948" s="191"/>
      <c r="AE948" s="191"/>
      <c r="AF948" s="191"/>
      <c r="AG948" s="191"/>
      <c r="AH948" s="191"/>
      <c r="AI948" s="191"/>
      <c r="AJ948" s="191"/>
      <c r="AK948" s="191"/>
      <c r="AL948" s="191"/>
      <c r="AM948" s="191"/>
      <c r="AN948" s="191"/>
      <c r="AO948" s="191"/>
      <c r="AP948" s="191"/>
      <c r="AQ948" s="191"/>
      <c r="AR948" s="191"/>
      <c r="AS948" s="191"/>
      <c r="AT948" s="191"/>
      <c r="AU948" s="191"/>
      <c r="AV948" s="191"/>
      <c r="AW948" s="191"/>
      <c r="AX948" s="191"/>
      <c r="AY948" s="191"/>
      <c r="AZ948" s="191"/>
      <c r="BA948" s="191"/>
      <c r="BB948" s="191"/>
      <c r="BC948" s="191"/>
      <c r="BD948" s="191"/>
      <c r="BE948" s="191"/>
      <c r="BF948" s="191"/>
      <c r="BG948" s="191"/>
      <c r="BH948" s="191"/>
      <c r="BI948" s="191"/>
      <c r="BJ948" s="191"/>
      <c r="BK948" s="191"/>
      <c r="BL948" s="191"/>
    </row>
    <row r="949" spans="1:64" x14ac:dyDescent="0.2">
      <c r="A949" s="191"/>
      <c r="B949" s="191"/>
      <c r="C949" s="191"/>
      <c r="D949" s="191"/>
      <c r="E949" s="191"/>
      <c r="F949" s="191"/>
      <c r="G949" s="191"/>
      <c r="H949" s="191"/>
      <c r="I949" s="191"/>
      <c r="J949" s="191"/>
      <c r="K949" s="191"/>
      <c r="L949" s="191"/>
      <c r="M949" s="191"/>
      <c r="N949" s="191"/>
      <c r="O949" s="191"/>
      <c r="P949" s="191"/>
      <c r="Q949" s="191"/>
      <c r="R949" s="191"/>
      <c r="S949" s="191"/>
      <c r="T949" s="191"/>
      <c r="U949" s="191"/>
      <c r="V949" s="191"/>
      <c r="W949" s="191"/>
      <c r="X949" s="191"/>
      <c r="Y949" s="191"/>
      <c r="Z949" s="191"/>
      <c r="AA949" s="191"/>
      <c r="AB949" s="191"/>
      <c r="AC949" s="191"/>
      <c r="AD949" s="191"/>
      <c r="AE949" s="191"/>
      <c r="AF949" s="191"/>
      <c r="AG949" s="191"/>
      <c r="AH949" s="191"/>
      <c r="AI949" s="191"/>
      <c r="AJ949" s="191"/>
      <c r="AK949" s="191"/>
      <c r="AL949" s="191"/>
      <c r="AM949" s="191"/>
      <c r="AN949" s="191"/>
      <c r="AO949" s="191"/>
      <c r="AP949" s="191"/>
      <c r="AQ949" s="191"/>
      <c r="AR949" s="191"/>
      <c r="AS949" s="191"/>
      <c r="AT949" s="191"/>
      <c r="AU949" s="191"/>
      <c r="AV949" s="191"/>
      <c r="AW949" s="191"/>
      <c r="AX949" s="191"/>
      <c r="AY949" s="191"/>
      <c r="AZ949" s="191"/>
      <c r="BA949" s="191"/>
      <c r="BB949" s="191"/>
      <c r="BC949" s="191"/>
      <c r="BD949" s="191"/>
      <c r="BE949" s="191"/>
      <c r="BF949" s="191"/>
      <c r="BG949" s="191"/>
      <c r="BH949" s="191"/>
      <c r="BI949" s="191"/>
      <c r="BJ949" s="191"/>
      <c r="BK949" s="191"/>
      <c r="BL949" s="191"/>
    </row>
    <row r="950" spans="1:64" x14ac:dyDescent="0.2">
      <c r="A950" s="191"/>
      <c r="B950" s="191"/>
      <c r="C950" s="191"/>
      <c r="D950" s="191"/>
      <c r="E950" s="191"/>
      <c r="F950" s="191"/>
      <c r="G950" s="191"/>
      <c r="H950" s="191"/>
      <c r="I950" s="191"/>
      <c r="J950" s="191"/>
      <c r="K950" s="191"/>
      <c r="L950" s="191"/>
      <c r="M950" s="191"/>
      <c r="N950" s="191"/>
      <c r="O950" s="191"/>
      <c r="P950" s="191"/>
      <c r="Q950" s="191"/>
      <c r="R950" s="191"/>
      <c r="S950" s="191"/>
      <c r="T950" s="191"/>
      <c r="U950" s="191"/>
      <c r="V950" s="191"/>
      <c r="W950" s="191"/>
      <c r="X950" s="191"/>
      <c r="Y950" s="191"/>
      <c r="Z950" s="191"/>
      <c r="AA950" s="191"/>
      <c r="AB950" s="191"/>
      <c r="AC950" s="191"/>
      <c r="AD950" s="191"/>
      <c r="AE950" s="191"/>
      <c r="AF950" s="191"/>
      <c r="AG950" s="191"/>
      <c r="AH950" s="191"/>
      <c r="AI950" s="191"/>
      <c r="AJ950" s="191"/>
      <c r="AK950" s="191"/>
      <c r="AL950" s="191"/>
      <c r="AM950" s="191"/>
      <c r="AN950" s="191"/>
      <c r="AO950" s="191"/>
      <c r="AP950" s="191"/>
      <c r="AQ950" s="191"/>
      <c r="AR950" s="191"/>
      <c r="AS950" s="191"/>
      <c r="AT950" s="191"/>
      <c r="AU950" s="191"/>
      <c r="AV950" s="191"/>
      <c r="AW950" s="191"/>
      <c r="AX950" s="191"/>
      <c r="AY950" s="191"/>
      <c r="AZ950" s="191"/>
      <c r="BA950" s="191"/>
      <c r="BB950" s="191"/>
      <c r="BC950" s="191"/>
      <c r="BD950" s="191"/>
      <c r="BE950" s="191"/>
      <c r="BF950" s="191"/>
      <c r="BG950" s="191"/>
      <c r="BH950" s="191"/>
      <c r="BI950" s="191"/>
      <c r="BJ950" s="191"/>
      <c r="BK950" s="191"/>
      <c r="BL950" s="191"/>
    </row>
    <row r="951" spans="1:64" x14ac:dyDescent="0.2">
      <c r="A951" s="191"/>
      <c r="B951" s="191"/>
      <c r="C951" s="191"/>
      <c r="D951" s="191"/>
      <c r="E951" s="191"/>
      <c r="F951" s="191"/>
      <c r="G951" s="191"/>
      <c r="H951" s="191"/>
      <c r="I951" s="191"/>
      <c r="J951" s="191"/>
      <c r="K951" s="191"/>
      <c r="L951" s="191"/>
      <c r="M951" s="191"/>
      <c r="N951" s="191"/>
      <c r="O951" s="191"/>
      <c r="P951" s="191"/>
      <c r="Q951" s="191"/>
      <c r="R951" s="191"/>
      <c r="S951" s="191"/>
      <c r="T951" s="191"/>
      <c r="U951" s="191"/>
      <c r="V951" s="191"/>
      <c r="W951" s="191"/>
      <c r="X951" s="191"/>
      <c r="Y951" s="191"/>
      <c r="Z951" s="191"/>
      <c r="AA951" s="191"/>
      <c r="AB951" s="191"/>
      <c r="AC951" s="191"/>
      <c r="AD951" s="191"/>
      <c r="AE951" s="191"/>
      <c r="AF951" s="191"/>
      <c r="AG951" s="191"/>
      <c r="AH951" s="191"/>
      <c r="AI951" s="191"/>
      <c r="AJ951" s="191"/>
      <c r="AK951" s="191"/>
      <c r="AL951" s="191"/>
      <c r="AM951" s="191"/>
      <c r="AN951" s="191"/>
      <c r="AO951" s="191"/>
      <c r="AP951" s="191"/>
      <c r="AQ951" s="191"/>
      <c r="AR951" s="191"/>
      <c r="AS951" s="191"/>
      <c r="AT951" s="191"/>
      <c r="AU951" s="191"/>
      <c r="AV951" s="191"/>
      <c r="AW951" s="191"/>
      <c r="AX951" s="191"/>
      <c r="AY951" s="191"/>
      <c r="AZ951" s="191"/>
      <c r="BA951" s="191"/>
      <c r="BB951" s="191"/>
      <c r="BC951" s="191"/>
      <c r="BD951" s="191"/>
      <c r="BE951" s="191"/>
      <c r="BF951" s="191"/>
      <c r="BG951" s="191"/>
      <c r="BH951" s="191"/>
      <c r="BI951" s="191"/>
      <c r="BJ951" s="191"/>
      <c r="BK951" s="191"/>
      <c r="BL951" s="191"/>
    </row>
    <row r="952" spans="1:64" x14ac:dyDescent="0.2">
      <c r="A952" s="191"/>
      <c r="B952" s="191"/>
      <c r="C952" s="191"/>
      <c r="D952" s="191"/>
      <c r="E952" s="191"/>
      <c r="F952" s="191"/>
      <c r="G952" s="191"/>
      <c r="H952" s="191"/>
      <c r="I952" s="191"/>
      <c r="J952" s="191"/>
      <c r="K952" s="191"/>
      <c r="L952" s="191"/>
      <c r="M952" s="191"/>
      <c r="N952" s="191"/>
      <c r="O952" s="191"/>
      <c r="P952" s="191"/>
      <c r="Q952" s="191"/>
      <c r="R952" s="191"/>
      <c r="S952" s="191"/>
      <c r="T952" s="191"/>
      <c r="U952" s="191"/>
      <c r="V952" s="191"/>
      <c r="W952" s="191"/>
      <c r="X952" s="191"/>
      <c r="Y952" s="191"/>
      <c r="Z952" s="191"/>
      <c r="AA952" s="191"/>
      <c r="AB952" s="191"/>
      <c r="AC952" s="191"/>
      <c r="AD952" s="191"/>
      <c r="AE952" s="191"/>
      <c r="AF952" s="191"/>
      <c r="AG952" s="191"/>
      <c r="AH952" s="191"/>
      <c r="AI952" s="191"/>
      <c r="AJ952" s="191"/>
      <c r="AK952" s="191"/>
      <c r="AL952" s="191"/>
      <c r="AM952" s="191"/>
      <c r="AN952" s="191"/>
      <c r="AO952" s="191"/>
      <c r="AP952" s="191"/>
      <c r="AQ952" s="191"/>
      <c r="AR952" s="191"/>
      <c r="AS952" s="191"/>
      <c r="AT952" s="191"/>
      <c r="AU952" s="191"/>
      <c r="AV952" s="191"/>
      <c r="AW952" s="191"/>
      <c r="AX952" s="191"/>
      <c r="AY952" s="191"/>
      <c r="AZ952" s="191"/>
      <c r="BA952" s="191"/>
      <c r="BB952" s="191"/>
      <c r="BC952" s="191"/>
      <c r="BD952" s="191"/>
      <c r="BE952" s="191"/>
      <c r="BF952" s="191"/>
      <c r="BG952" s="191"/>
      <c r="BH952" s="191"/>
      <c r="BI952" s="191"/>
      <c r="BJ952" s="191"/>
      <c r="BK952" s="191"/>
      <c r="BL952" s="191"/>
    </row>
    <row r="953" spans="1:64" x14ac:dyDescent="0.2">
      <c r="A953" s="191"/>
      <c r="B953" s="191"/>
      <c r="C953" s="191"/>
      <c r="D953" s="191"/>
      <c r="E953" s="191"/>
      <c r="F953" s="191"/>
      <c r="G953" s="191"/>
      <c r="H953" s="191"/>
      <c r="I953" s="191"/>
      <c r="J953" s="191"/>
      <c r="K953" s="191"/>
      <c r="L953" s="191"/>
      <c r="M953" s="191"/>
      <c r="N953" s="191"/>
      <c r="O953" s="191"/>
      <c r="P953" s="191"/>
      <c r="Q953" s="191"/>
      <c r="R953" s="191"/>
      <c r="S953" s="191"/>
      <c r="T953" s="191"/>
      <c r="U953" s="191"/>
      <c r="V953" s="191"/>
      <c r="W953" s="191"/>
      <c r="X953" s="191"/>
      <c r="Y953" s="191"/>
      <c r="Z953" s="191"/>
      <c r="AA953" s="191"/>
      <c r="AB953" s="191"/>
      <c r="AC953" s="191"/>
      <c r="AD953" s="191"/>
      <c r="AE953" s="191"/>
      <c r="AF953" s="191"/>
      <c r="AG953" s="191"/>
      <c r="AH953" s="191"/>
      <c r="AI953" s="191"/>
      <c r="AJ953" s="191"/>
      <c r="AK953" s="191"/>
      <c r="AL953" s="191"/>
      <c r="AM953" s="191"/>
      <c r="AN953" s="191"/>
      <c r="AO953" s="191"/>
      <c r="AP953" s="191"/>
      <c r="AQ953" s="191"/>
      <c r="AR953" s="191"/>
      <c r="AS953" s="191"/>
      <c r="AT953" s="191"/>
      <c r="AU953" s="191"/>
      <c r="AV953" s="191"/>
      <c r="AW953" s="191"/>
      <c r="AX953" s="191"/>
      <c r="AY953" s="191"/>
      <c r="AZ953" s="191"/>
      <c r="BA953" s="191"/>
      <c r="BB953" s="191"/>
      <c r="BC953" s="191"/>
      <c r="BD953" s="191"/>
      <c r="BE953" s="191"/>
      <c r="BF953" s="191"/>
      <c r="BG953" s="191"/>
      <c r="BH953" s="191"/>
      <c r="BI953" s="191"/>
      <c r="BJ953" s="191"/>
      <c r="BK953" s="191"/>
      <c r="BL953" s="191"/>
    </row>
    <row r="954" spans="1:64" x14ac:dyDescent="0.2">
      <c r="A954" s="191"/>
      <c r="B954" s="191"/>
      <c r="C954" s="191"/>
      <c r="D954" s="191"/>
      <c r="E954" s="191"/>
      <c r="F954" s="191"/>
      <c r="G954" s="191"/>
      <c r="H954" s="191"/>
      <c r="I954" s="191"/>
      <c r="J954" s="191"/>
      <c r="K954" s="191"/>
      <c r="L954" s="191"/>
      <c r="M954" s="191"/>
      <c r="N954" s="191"/>
      <c r="O954" s="191"/>
      <c r="P954" s="191"/>
      <c r="Q954" s="191"/>
      <c r="R954" s="191"/>
      <c r="S954" s="191"/>
      <c r="T954" s="191"/>
      <c r="U954" s="191"/>
      <c r="V954" s="191"/>
      <c r="W954" s="191"/>
      <c r="X954" s="191"/>
      <c r="Y954" s="191"/>
      <c r="Z954" s="191"/>
      <c r="AA954" s="191"/>
      <c r="AB954" s="191"/>
      <c r="AC954" s="191"/>
      <c r="AD954" s="191"/>
      <c r="AE954" s="191"/>
      <c r="AF954" s="191"/>
      <c r="AG954" s="191"/>
      <c r="AH954" s="191"/>
      <c r="AI954" s="191"/>
      <c r="AJ954" s="191"/>
      <c r="AK954" s="191"/>
      <c r="AL954" s="191"/>
      <c r="AM954" s="191"/>
      <c r="AN954" s="191"/>
      <c r="AO954" s="191"/>
      <c r="AP954" s="191"/>
      <c r="AQ954" s="191"/>
      <c r="AR954" s="191"/>
      <c r="AS954" s="191"/>
      <c r="AT954" s="191"/>
      <c r="AU954" s="191"/>
      <c r="AV954" s="191"/>
      <c r="AW954" s="191"/>
      <c r="AX954" s="191"/>
      <c r="AY954" s="191"/>
      <c r="AZ954" s="191"/>
      <c r="BA954" s="191"/>
      <c r="BB954" s="191"/>
      <c r="BC954" s="191"/>
      <c r="BD954" s="191"/>
      <c r="BE954" s="191"/>
      <c r="BF954" s="191"/>
      <c r="BG954" s="191"/>
      <c r="BH954" s="191"/>
      <c r="BI954" s="191"/>
      <c r="BJ954" s="191"/>
      <c r="BK954" s="191"/>
      <c r="BL954" s="191"/>
    </row>
    <row r="955" spans="1:64" x14ac:dyDescent="0.2">
      <c r="A955" s="191"/>
      <c r="B955" s="191"/>
      <c r="C955" s="191"/>
      <c r="D955" s="191"/>
      <c r="E955" s="191"/>
      <c r="F955" s="191"/>
      <c r="G955" s="191"/>
      <c r="H955" s="191"/>
      <c r="I955" s="191"/>
      <c r="J955" s="191"/>
      <c r="K955" s="191"/>
      <c r="L955" s="191"/>
      <c r="M955" s="191"/>
      <c r="N955" s="191"/>
      <c r="O955" s="191"/>
      <c r="P955" s="191"/>
      <c r="Q955" s="191"/>
      <c r="R955" s="191"/>
      <c r="S955" s="191"/>
      <c r="T955" s="191"/>
      <c r="U955" s="191"/>
      <c r="V955" s="191"/>
      <c r="W955" s="191"/>
      <c r="X955" s="191"/>
      <c r="Y955" s="191"/>
      <c r="Z955" s="191"/>
      <c r="AA955" s="191"/>
      <c r="AB955" s="191"/>
      <c r="AC955" s="191"/>
      <c r="AD955" s="191"/>
      <c r="AE955" s="191"/>
      <c r="AF955" s="191"/>
      <c r="AG955" s="191"/>
      <c r="AH955" s="191"/>
      <c r="AI955" s="191"/>
      <c r="AJ955" s="191"/>
      <c r="AK955" s="191"/>
      <c r="AL955" s="191"/>
      <c r="AM955" s="191"/>
      <c r="AN955" s="191"/>
      <c r="AO955" s="191"/>
      <c r="AP955" s="191"/>
      <c r="AQ955" s="191"/>
      <c r="AR955" s="191"/>
      <c r="AS955" s="191"/>
      <c r="AT955" s="191"/>
      <c r="AU955" s="191"/>
      <c r="AV955" s="191"/>
      <c r="AW955" s="191"/>
      <c r="AX955" s="191"/>
      <c r="AY955" s="191"/>
      <c r="AZ955" s="191"/>
      <c r="BA955" s="191"/>
      <c r="BB955" s="191"/>
      <c r="BC955" s="191"/>
      <c r="BD955" s="191"/>
      <c r="BE955" s="191"/>
      <c r="BF955" s="191"/>
      <c r="BG955" s="191"/>
      <c r="BH955" s="191"/>
      <c r="BI955" s="191"/>
      <c r="BJ955" s="191"/>
      <c r="BK955" s="191"/>
      <c r="BL955" s="191"/>
    </row>
    <row r="956" spans="1:64" x14ac:dyDescent="0.2">
      <c r="A956" s="191"/>
      <c r="B956" s="191"/>
      <c r="C956" s="191"/>
      <c r="D956" s="191"/>
      <c r="E956" s="191"/>
      <c r="F956" s="191"/>
      <c r="G956" s="191"/>
      <c r="H956" s="191"/>
      <c r="I956" s="191"/>
      <c r="J956" s="191"/>
      <c r="K956" s="191"/>
      <c r="L956" s="191"/>
      <c r="M956" s="191"/>
      <c r="N956" s="191"/>
      <c r="O956" s="191"/>
      <c r="P956" s="191"/>
      <c r="Q956" s="191"/>
      <c r="R956" s="191"/>
      <c r="S956" s="191"/>
      <c r="T956" s="191"/>
      <c r="U956" s="191"/>
      <c r="V956" s="191"/>
      <c r="W956" s="191"/>
      <c r="X956" s="191"/>
      <c r="Y956" s="191"/>
      <c r="Z956" s="191"/>
      <c r="AA956" s="191"/>
      <c r="AB956" s="191"/>
      <c r="AC956" s="191"/>
      <c r="AD956" s="191"/>
      <c r="AE956" s="191"/>
      <c r="AF956" s="191"/>
      <c r="AG956" s="191"/>
      <c r="AH956" s="191"/>
      <c r="AI956" s="191"/>
      <c r="AJ956" s="191"/>
      <c r="AK956" s="191"/>
      <c r="AL956" s="191"/>
      <c r="AM956" s="191"/>
      <c r="AN956" s="191"/>
      <c r="AO956" s="191"/>
      <c r="AP956" s="191"/>
      <c r="AQ956" s="191"/>
      <c r="AR956" s="191"/>
      <c r="AS956" s="191"/>
      <c r="AT956" s="191"/>
      <c r="AU956" s="191"/>
      <c r="AV956" s="191"/>
      <c r="AW956" s="191"/>
      <c r="AX956" s="191"/>
      <c r="AY956" s="191"/>
      <c r="AZ956" s="191"/>
      <c r="BA956" s="191"/>
      <c r="BB956" s="191"/>
      <c r="BC956" s="191"/>
      <c r="BD956" s="191"/>
      <c r="BE956" s="191"/>
      <c r="BF956" s="191"/>
      <c r="BG956" s="191"/>
      <c r="BH956" s="191"/>
      <c r="BI956" s="191"/>
      <c r="BJ956" s="191"/>
      <c r="BK956" s="191"/>
      <c r="BL956" s="191"/>
    </row>
    <row r="957" spans="1:64" x14ac:dyDescent="0.2">
      <c r="A957" s="191"/>
      <c r="B957" s="191"/>
      <c r="C957" s="191"/>
      <c r="D957" s="191"/>
      <c r="E957" s="191"/>
      <c r="F957" s="191"/>
      <c r="G957" s="191"/>
      <c r="H957" s="191"/>
      <c r="I957" s="191"/>
      <c r="J957" s="191"/>
      <c r="K957" s="191"/>
      <c r="L957" s="191"/>
      <c r="M957" s="191"/>
      <c r="N957" s="191"/>
      <c r="O957" s="191"/>
      <c r="P957" s="191"/>
      <c r="Q957" s="191"/>
      <c r="R957" s="191"/>
      <c r="S957" s="191"/>
      <c r="T957" s="191"/>
      <c r="U957" s="191"/>
      <c r="V957" s="191"/>
      <c r="W957" s="191"/>
      <c r="X957" s="191"/>
      <c r="Y957" s="191"/>
      <c r="Z957" s="191"/>
      <c r="AA957" s="191"/>
      <c r="AB957" s="191"/>
      <c r="AC957" s="191"/>
      <c r="AD957" s="191"/>
      <c r="AE957" s="191"/>
      <c r="AF957" s="191"/>
      <c r="AG957" s="191"/>
      <c r="AH957" s="191"/>
      <c r="AI957" s="191"/>
      <c r="AJ957" s="191"/>
      <c r="AK957" s="191"/>
      <c r="AL957" s="191"/>
      <c r="AM957" s="191"/>
      <c r="AN957" s="191"/>
      <c r="AO957" s="191"/>
      <c r="AP957" s="191"/>
      <c r="AQ957" s="191"/>
      <c r="AR957" s="191"/>
      <c r="AS957" s="191"/>
      <c r="AT957" s="191"/>
      <c r="AU957" s="191"/>
      <c r="AV957" s="191"/>
      <c r="AW957" s="191"/>
      <c r="AX957" s="191"/>
      <c r="AY957" s="191"/>
      <c r="AZ957" s="191"/>
      <c r="BA957" s="191"/>
      <c r="BB957" s="191"/>
      <c r="BC957" s="191"/>
      <c r="BD957" s="191"/>
      <c r="BE957" s="191"/>
      <c r="BF957" s="191"/>
      <c r="BG957" s="191"/>
      <c r="BH957" s="191"/>
      <c r="BI957" s="191"/>
      <c r="BJ957" s="191"/>
      <c r="BK957" s="191"/>
      <c r="BL957" s="191"/>
    </row>
    <row r="958" spans="1:64" x14ac:dyDescent="0.2">
      <c r="A958" s="191"/>
      <c r="B958" s="191"/>
      <c r="C958" s="191"/>
      <c r="D958" s="191"/>
      <c r="E958" s="191"/>
      <c r="F958" s="191"/>
      <c r="G958" s="191"/>
      <c r="H958" s="191"/>
      <c r="I958" s="191"/>
      <c r="J958" s="191"/>
      <c r="K958" s="191"/>
      <c r="L958" s="191"/>
      <c r="M958" s="191"/>
      <c r="N958" s="191"/>
      <c r="O958" s="191"/>
      <c r="P958" s="191"/>
      <c r="Q958" s="191"/>
      <c r="R958" s="191"/>
      <c r="S958" s="191"/>
      <c r="T958" s="191"/>
      <c r="U958" s="191"/>
      <c r="V958" s="191"/>
      <c r="W958" s="191"/>
      <c r="X958" s="191"/>
      <c r="Y958" s="191"/>
      <c r="Z958" s="191"/>
      <c r="AA958" s="191"/>
      <c r="AB958" s="191"/>
      <c r="AC958" s="191"/>
      <c r="AD958" s="191"/>
      <c r="AE958" s="191"/>
      <c r="AF958" s="191"/>
      <c r="AG958" s="191"/>
      <c r="AH958" s="191"/>
      <c r="AI958" s="191"/>
      <c r="AJ958" s="191"/>
      <c r="AK958" s="191"/>
      <c r="AL958" s="191"/>
      <c r="AM958" s="191"/>
      <c r="AN958" s="191"/>
      <c r="AO958" s="191"/>
      <c r="AP958" s="191"/>
      <c r="AQ958" s="191"/>
      <c r="AR958" s="191"/>
      <c r="AS958" s="191"/>
      <c r="AT958" s="191"/>
      <c r="AU958" s="191"/>
      <c r="AV958" s="191"/>
      <c r="AW958" s="191"/>
      <c r="AX958" s="191"/>
      <c r="AY958" s="191"/>
      <c r="AZ958" s="191"/>
      <c r="BA958" s="191"/>
      <c r="BB958" s="191"/>
      <c r="BC958" s="191"/>
      <c r="BD958" s="191"/>
      <c r="BE958" s="191"/>
      <c r="BF958" s="191"/>
      <c r="BG958" s="191"/>
      <c r="BH958" s="191"/>
      <c r="BI958" s="191"/>
      <c r="BJ958" s="191"/>
      <c r="BK958" s="191"/>
      <c r="BL958" s="191"/>
    </row>
    <row r="959" spans="1:64" x14ac:dyDescent="0.2">
      <c r="A959" s="191"/>
      <c r="B959" s="191"/>
      <c r="C959" s="191"/>
      <c r="D959" s="191"/>
      <c r="E959" s="191"/>
      <c r="F959" s="191"/>
      <c r="G959" s="191"/>
      <c r="H959" s="191"/>
      <c r="I959" s="191"/>
      <c r="J959" s="191"/>
      <c r="K959" s="191"/>
      <c r="L959" s="191"/>
      <c r="M959" s="191"/>
      <c r="N959" s="191"/>
      <c r="O959" s="191"/>
      <c r="P959" s="191"/>
      <c r="Q959" s="191"/>
      <c r="R959" s="191"/>
      <c r="S959" s="191"/>
      <c r="T959" s="191"/>
      <c r="U959" s="191"/>
      <c r="V959" s="191"/>
      <c r="W959" s="191"/>
      <c r="X959" s="191"/>
      <c r="Y959" s="191"/>
      <c r="Z959" s="191"/>
      <c r="AA959" s="191"/>
      <c r="AB959" s="191"/>
      <c r="AC959" s="191"/>
      <c r="AD959" s="191"/>
      <c r="AE959" s="191"/>
      <c r="AF959" s="191"/>
      <c r="AG959" s="191"/>
      <c r="AH959" s="191"/>
      <c r="AI959" s="191"/>
      <c r="AJ959" s="191"/>
      <c r="AK959" s="191"/>
      <c r="AL959" s="191"/>
      <c r="AM959" s="191"/>
      <c r="AN959" s="191"/>
      <c r="AO959" s="191"/>
      <c r="AP959" s="191"/>
      <c r="AQ959" s="191"/>
      <c r="AR959" s="191"/>
      <c r="AS959" s="191"/>
      <c r="AT959" s="191"/>
      <c r="AU959" s="191"/>
      <c r="AV959" s="191"/>
      <c r="AW959" s="191"/>
      <c r="AX959" s="191"/>
      <c r="AY959" s="191"/>
      <c r="AZ959" s="191"/>
      <c r="BA959" s="191"/>
      <c r="BB959" s="191"/>
      <c r="BC959" s="191"/>
      <c r="BD959" s="191"/>
      <c r="BE959" s="191"/>
      <c r="BF959" s="191"/>
      <c r="BG959" s="191"/>
      <c r="BH959" s="191"/>
      <c r="BI959" s="191"/>
      <c r="BJ959" s="191"/>
      <c r="BK959" s="191"/>
      <c r="BL959" s="191"/>
    </row>
    <row r="960" spans="1:64" x14ac:dyDescent="0.2">
      <c r="A960" s="191"/>
      <c r="B960" s="191"/>
      <c r="C960" s="191"/>
      <c r="D960" s="191"/>
      <c r="E960" s="191"/>
      <c r="F960" s="191"/>
      <c r="G960" s="191"/>
      <c r="H960" s="191"/>
      <c r="I960" s="191"/>
      <c r="J960" s="191"/>
      <c r="K960" s="191"/>
      <c r="L960" s="191"/>
      <c r="M960" s="191"/>
      <c r="N960" s="191"/>
      <c r="O960" s="191"/>
      <c r="P960" s="191"/>
      <c r="Q960" s="191"/>
      <c r="R960" s="191"/>
      <c r="S960" s="191"/>
      <c r="T960" s="191"/>
      <c r="U960" s="191"/>
      <c r="V960" s="191"/>
      <c r="W960" s="191"/>
      <c r="X960" s="191"/>
      <c r="Y960" s="191"/>
      <c r="Z960" s="191"/>
      <c r="AA960" s="191"/>
      <c r="AB960" s="191"/>
      <c r="AC960" s="191"/>
      <c r="AD960" s="191"/>
      <c r="AE960" s="191"/>
      <c r="AF960" s="191"/>
      <c r="AG960" s="191"/>
      <c r="AH960" s="191"/>
      <c r="AI960" s="191"/>
      <c r="AJ960" s="191"/>
      <c r="AK960" s="191"/>
      <c r="AL960" s="191"/>
      <c r="AM960" s="191"/>
      <c r="AN960" s="191"/>
      <c r="AO960" s="191"/>
      <c r="AP960" s="191"/>
      <c r="AQ960" s="191"/>
      <c r="AR960" s="191"/>
      <c r="AS960" s="191"/>
      <c r="AT960" s="191"/>
      <c r="AU960" s="191"/>
      <c r="AV960" s="191"/>
      <c r="AW960" s="191"/>
      <c r="AX960" s="191"/>
      <c r="AY960" s="191"/>
      <c r="AZ960" s="191"/>
      <c r="BA960" s="191"/>
      <c r="BB960" s="191"/>
      <c r="BC960" s="191"/>
      <c r="BD960" s="191"/>
      <c r="BE960" s="191"/>
      <c r="BF960" s="191"/>
      <c r="BG960" s="191"/>
      <c r="BH960" s="191"/>
      <c r="BI960" s="191"/>
      <c r="BJ960" s="191"/>
      <c r="BK960" s="191"/>
      <c r="BL960" s="191"/>
    </row>
    <row r="961" spans="1:64" x14ac:dyDescent="0.2">
      <c r="A961" s="191"/>
      <c r="B961" s="191"/>
      <c r="C961" s="191"/>
      <c r="D961" s="191"/>
      <c r="E961" s="191"/>
      <c r="F961" s="191"/>
      <c r="G961" s="191"/>
      <c r="H961" s="191"/>
      <c r="I961" s="191"/>
      <c r="J961" s="191"/>
      <c r="K961" s="191"/>
      <c r="L961" s="191"/>
      <c r="M961" s="191"/>
      <c r="N961" s="191"/>
      <c r="O961" s="191"/>
      <c r="P961" s="191"/>
      <c r="Q961" s="191"/>
      <c r="R961" s="191"/>
      <c r="S961" s="191"/>
      <c r="T961" s="191"/>
      <c r="U961" s="191"/>
      <c r="V961" s="191"/>
      <c r="W961" s="191"/>
      <c r="X961" s="191"/>
      <c r="Y961" s="191"/>
      <c r="Z961" s="191"/>
      <c r="AA961" s="191"/>
      <c r="AB961" s="191"/>
      <c r="AC961" s="191"/>
      <c r="AD961" s="191"/>
      <c r="AE961" s="191"/>
      <c r="AF961" s="191"/>
      <c r="AG961" s="191"/>
      <c r="AH961" s="191"/>
      <c r="AI961" s="191"/>
      <c r="AJ961" s="191"/>
      <c r="AK961" s="191"/>
      <c r="AL961" s="191"/>
      <c r="AM961" s="191"/>
      <c r="AN961" s="191"/>
      <c r="AO961" s="191"/>
      <c r="AP961" s="191"/>
      <c r="AQ961" s="191"/>
      <c r="AR961" s="191"/>
      <c r="AS961" s="191"/>
      <c r="AT961" s="191"/>
      <c r="AU961" s="191"/>
      <c r="AV961" s="191"/>
      <c r="AW961" s="191"/>
      <c r="AX961" s="191"/>
      <c r="AY961" s="191"/>
      <c r="AZ961" s="191"/>
      <c r="BA961" s="191"/>
      <c r="BB961" s="191"/>
      <c r="BC961" s="191"/>
      <c r="BD961" s="191"/>
      <c r="BE961" s="191"/>
      <c r="BF961" s="191"/>
      <c r="BG961" s="191"/>
      <c r="BH961" s="191"/>
      <c r="BI961" s="191"/>
      <c r="BJ961" s="191"/>
      <c r="BK961" s="191"/>
      <c r="BL961" s="191"/>
    </row>
    <row r="962" spans="1:64" x14ac:dyDescent="0.2">
      <c r="A962" s="191"/>
      <c r="B962" s="191"/>
      <c r="C962" s="191"/>
      <c r="D962" s="191"/>
      <c r="E962" s="191"/>
      <c r="F962" s="191"/>
      <c r="G962" s="191"/>
      <c r="H962" s="191"/>
      <c r="I962" s="191"/>
      <c r="J962" s="191"/>
      <c r="K962" s="191"/>
      <c r="L962" s="191"/>
      <c r="M962" s="191"/>
      <c r="N962" s="191"/>
      <c r="O962" s="191"/>
      <c r="P962" s="191"/>
      <c r="Q962" s="191"/>
      <c r="R962" s="191"/>
      <c r="S962" s="191"/>
      <c r="T962" s="191"/>
      <c r="U962" s="191"/>
      <c r="V962" s="191"/>
      <c r="W962" s="191"/>
      <c r="X962" s="191"/>
      <c r="Y962" s="191"/>
      <c r="Z962" s="191"/>
      <c r="AA962" s="191"/>
      <c r="AB962" s="191"/>
      <c r="AC962" s="191"/>
      <c r="AD962" s="191"/>
      <c r="AE962" s="191"/>
      <c r="AF962" s="191"/>
      <c r="AG962" s="191"/>
      <c r="AH962" s="191"/>
      <c r="AI962" s="191"/>
      <c r="AJ962" s="191"/>
      <c r="AK962" s="191"/>
      <c r="AL962" s="191"/>
      <c r="AM962" s="191"/>
      <c r="AN962" s="191"/>
      <c r="AO962" s="191"/>
      <c r="AP962" s="191"/>
      <c r="AQ962" s="191"/>
      <c r="AR962" s="191"/>
      <c r="AS962" s="191"/>
      <c r="AT962" s="191"/>
      <c r="AU962" s="191"/>
      <c r="AV962" s="191"/>
      <c r="AW962" s="191"/>
      <c r="AX962" s="191"/>
      <c r="AY962" s="191"/>
      <c r="AZ962" s="191"/>
      <c r="BA962" s="191"/>
      <c r="BB962" s="191"/>
      <c r="BC962" s="191"/>
      <c r="BD962" s="191"/>
      <c r="BE962" s="191"/>
      <c r="BF962" s="191"/>
      <c r="BG962" s="191"/>
      <c r="BH962" s="191"/>
      <c r="BI962" s="191"/>
      <c r="BJ962" s="191"/>
      <c r="BK962" s="191"/>
      <c r="BL962" s="191"/>
    </row>
    <row r="963" spans="1:64" x14ac:dyDescent="0.2">
      <c r="A963" s="191"/>
      <c r="B963" s="191"/>
      <c r="C963" s="191"/>
      <c r="D963" s="191"/>
      <c r="E963" s="191"/>
      <c r="F963" s="191"/>
      <c r="G963" s="191"/>
      <c r="H963" s="191"/>
      <c r="I963" s="191"/>
      <c r="J963" s="191"/>
      <c r="K963" s="191"/>
      <c r="L963" s="191"/>
      <c r="M963" s="191"/>
      <c r="N963" s="191"/>
      <c r="O963" s="191"/>
      <c r="P963" s="191"/>
      <c r="Q963" s="191"/>
      <c r="R963" s="191"/>
      <c r="S963" s="191"/>
      <c r="T963" s="191"/>
      <c r="U963" s="191"/>
      <c r="V963" s="191"/>
      <c r="W963" s="191"/>
      <c r="X963" s="191"/>
      <c r="Y963" s="191"/>
      <c r="Z963" s="191"/>
      <c r="AA963" s="191"/>
      <c r="AB963" s="191"/>
      <c r="AC963" s="191"/>
      <c r="AD963" s="191"/>
      <c r="AE963" s="191"/>
      <c r="AF963" s="191"/>
      <c r="AG963" s="191"/>
      <c r="AH963" s="191"/>
      <c r="AI963" s="191"/>
      <c r="AJ963" s="191"/>
      <c r="AK963" s="191"/>
      <c r="AL963" s="191"/>
      <c r="AM963" s="191"/>
      <c r="AN963" s="191"/>
      <c r="AO963" s="191"/>
      <c r="AP963" s="191"/>
      <c r="AQ963" s="191"/>
      <c r="AR963" s="191"/>
      <c r="AS963" s="191"/>
      <c r="AT963" s="191"/>
      <c r="AU963" s="191"/>
      <c r="AV963" s="191"/>
      <c r="AW963" s="191"/>
      <c r="AX963" s="191"/>
      <c r="AY963" s="191"/>
      <c r="AZ963" s="191"/>
      <c r="BA963" s="191"/>
      <c r="BB963" s="191"/>
      <c r="BC963" s="191"/>
      <c r="BD963" s="191"/>
      <c r="BE963" s="191"/>
      <c r="BF963" s="191"/>
      <c r="BG963" s="191"/>
      <c r="BH963" s="191"/>
      <c r="BI963" s="191"/>
      <c r="BJ963" s="191"/>
      <c r="BK963" s="191"/>
      <c r="BL963" s="191"/>
    </row>
    <row r="964" spans="1:64" x14ac:dyDescent="0.2">
      <c r="A964" s="191"/>
      <c r="B964" s="191"/>
      <c r="C964" s="191"/>
      <c r="D964" s="191"/>
      <c r="E964" s="191"/>
      <c r="F964" s="191"/>
      <c r="G964" s="191"/>
      <c r="H964" s="191"/>
      <c r="I964" s="191"/>
      <c r="J964" s="191"/>
      <c r="K964" s="191"/>
      <c r="L964" s="191"/>
      <c r="M964" s="191"/>
      <c r="N964" s="191"/>
      <c r="O964" s="191"/>
      <c r="P964" s="191"/>
      <c r="Q964" s="191"/>
      <c r="R964" s="191"/>
      <c r="S964" s="191"/>
      <c r="T964" s="191"/>
      <c r="U964" s="191"/>
      <c r="V964" s="191"/>
      <c r="W964" s="191"/>
      <c r="X964" s="191"/>
      <c r="Y964" s="191"/>
      <c r="Z964" s="191"/>
      <c r="AA964" s="191"/>
      <c r="AB964" s="191"/>
      <c r="AC964" s="191"/>
      <c r="AD964" s="191"/>
      <c r="AE964" s="191"/>
      <c r="AF964" s="191"/>
      <c r="AG964" s="191"/>
      <c r="AH964" s="191"/>
      <c r="AI964" s="191"/>
      <c r="AJ964" s="191"/>
      <c r="AK964" s="191"/>
      <c r="AL964" s="191"/>
      <c r="AM964" s="191"/>
      <c r="AN964" s="191"/>
      <c r="AO964" s="191"/>
      <c r="AP964" s="191"/>
      <c r="AQ964" s="191"/>
      <c r="AR964" s="191"/>
      <c r="AS964" s="191"/>
      <c r="AT964" s="191"/>
      <c r="AU964" s="191"/>
      <c r="AV964" s="191"/>
      <c r="AW964" s="191"/>
      <c r="AX964" s="191"/>
      <c r="AY964" s="191"/>
      <c r="AZ964" s="191"/>
      <c r="BA964" s="191"/>
      <c r="BB964" s="191"/>
      <c r="BC964" s="191"/>
      <c r="BD964" s="191"/>
      <c r="BE964" s="191"/>
      <c r="BF964" s="191"/>
      <c r="BG964" s="191"/>
      <c r="BH964" s="191"/>
      <c r="BI964" s="191"/>
      <c r="BJ964" s="191"/>
      <c r="BK964" s="191"/>
      <c r="BL964" s="191"/>
    </row>
    <row r="965" spans="1:64" x14ac:dyDescent="0.2">
      <c r="A965" s="191"/>
      <c r="B965" s="191"/>
      <c r="C965" s="191"/>
      <c r="D965" s="191"/>
      <c r="E965" s="191"/>
      <c r="F965" s="191"/>
      <c r="G965" s="191"/>
      <c r="H965" s="191"/>
      <c r="I965" s="191"/>
      <c r="J965" s="191"/>
      <c r="K965" s="191"/>
      <c r="L965" s="191"/>
      <c r="M965" s="191"/>
      <c r="N965" s="191"/>
      <c r="O965" s="191"/>
      <c r="P965" s="191"/>
      <c r="Q965" s="191"/>
      <c r="R965" s="191"/>
      <c r="S965" s="191"/>
      <c r="T965" s="191"/>
      <c r="U965" s="191"/>
      <c r="V965" s="191"/>
      <c r="W965" s="191"/>
      <c r="X965" s="191"/>
      <c r="Y965" s="191"/>
      <c r="Z965" s="191"/>
      <c r="AA965" s="191"/>
      <c r="AB965" s="191"/>
      <c r="AC965" s="191"/>
      <c r="AD965" s="191"/>
      <c r="AE965" s="191"/>
      <c r="AF965" s="191"/>
      <c r="AG965" s="191"/>
      <c r="AH965" s="191"/>
      <c r="AI965" s="191"/>
      <c r="AJ965" s="191"/>
      <c r="AK965" s="191"/>
      <c r="AL965" s="191"/>
      <c r="AM965" s="191"/>
      <c r="AN965" s="191"/>
      <c r="AO965" s="191"/>
      <c r="AP965" s="191"/>
      <c r="AQ965" s="191"/>
      <c r="AR965" s="191"/>
      <c r="AS965" s="191"/>
      <c r="AT965" s="191"/>
      <c r="AU965" s="191"/>
      <c r="AV965" s="191"/>
      <c r="AW965" s="191"/>
      <c r="AX965" s="191"/>
      <c r="AY965" s="191"/>
      <c r="AZ965" s="191"/>
      <c r="BA965" s="191"/>
      <c r="BB965" s="191"/>
      <c r="BC965" s="191"/>
      <c r="BD965" s="191"/>
      <c r="BE965" s="191"/>
      <c r="BF965" s="191"/>
      <c r="BG965" s="191"/>
      <c r="BH965" s="191"/>
      <c r="BI965" s="191"/>
      <c r="BJ965" s="191"/>
      <c r="BK965" s="191"/>
      <c r="BL965" s="191"/>
    </row>
    <row r="966" spans="1:64" x14ac:dyDescent="0.2">
      <c r="A966" s="191"/>
      <c r="B966" s="191"/>
      <c r="C966" s="191"/>
      <c r="D966" s="191"/>
      <c r="E966" s="191"/>
      <c r="F966" s="191"/>
      <c r="G966" s="191"/>
      <c r="H966" s="191"/>
      <c r="I966" s="191"/>
      <c r="J966" s="191"/>
      <c r="K966" s="191"/>
      <c r="L966" s="191"/>
      <c r="M966" s="191"/>
      <c r="N966" s="191"/>
      <c r="O966" s="191"/>
      <c r="P966" s="191"/>
      <c r="Q966" s="191"/>
      <c r="R966" s="191"/>
      <c r="S966" s="191"/>
      <c r="T966" s="191"/>
      <c r="U966" s="191"/>
      <c r="V966" s="191"/>
      <c r="W966" s="191"/>
      <c r="X966" s="191"/>
      <c r="Y966" s="191"/>
      <c r="Z966" s="191"/>
      <c r="AA966" s="191"/>
      <c r="AB966" s="191"/>
      <c r="AC966" s="191"/>
      <c r="AD966" s="191"/>
      <c r="AE966" s="191"/>
      <c r="AF966" s="191"/>
      <c r="AG966" s="191"/>
      <c r="AH966" s="191"/>
      <c r="AI966" s="191"/>
      <c r="AJ966" s="191"/>
      <c r="AK966" s="191"/>
      <c r="AL966" s="191"/>
      <c r="AM966" s="191"/>
      <c r="AN966" s="191"/>
      <c r="AO966" s="191"/>
      <c r="AP966" s="191"/>
      <c r="AQ966" s="191"/>
      <c r="AR966" s="191"/>
      <c r="AS966" s="191"/>
      <c r="AT966" s="191"/>
      <c r="AU966" s="191"/>
      <c r="AV966" s="191"/>
      <c r="AW966" s="191"/>
      <c r="AX966" s="191"/>
      <c r="AY966" s="191"/>
      <c r="AZ966" s="191"/>
      <c r="BA966" s="191"/>
      <c r="BB966" s="191"/>
      <c r="BC966" s="191"/>
      <c r="BD966" s="191"/>
      <c r="BE966" s="191"/>
      <c r="BF966" s="191"/>
      <c r="BG966" s="191"/>
      <c r="BH966" s="191"/>
      <c r="BI966" s="191"/>
      <c r="BJ966" s="191"/>
      <c r="BK966" s="191"/>
      <c r="BL966" s="191"/>
    </row>
    <row r="967" spans="1:64" x14ac:dyDescent="0.2">
      <c r="A967" s="191"/>
      <c r="B967" s="191"/>
      <c r="C967" s="191"/>
      <c r="D967" s="191"/>
      <c r="E967" s="191"/>
      <c r="F967" s="191"/>
      <c r="G967" s="191"/>
      <c r="H967" s="191"/>
      <c r="I967" s="191"/>
      <c r="J967" s="191"/>
      <c r="K967" s="191"/>
      <c r="L967" s="191"/>
      <c r="M967" s="191"/>
      <c r="N967" s="191"/>
      <c r="O967" s="191"/>
      <c r="P967" s="191"/>
      <c r="Q967" s="191"/>
      <c r="R967" s="191"/>
      <c r="S967" s="191"/>
      <c r="T967" s="191"/>
      <c r="U967" s="191"/>
      <c r="V967" s="191"/>
      <c r="W967" s="191"/>
      <c r="X967" s="191"/>
      <c r="Y967" s="191"/>
      <c r="Z967" s="191"/>
      <c r="AA967" s="191"/>
      <c r="AB967" s="191"/>
      <c r="AC967" s="191"/>
      <c r="AD967" s="191"/>
      <c r="AE967" s="191"/>
      <c r="AF967" s="191"/>
      <c r="AG967" s="191"/>
      <c r="AH967" s="191"/>
      <c r="AI967" s="191"/>
      <c r="AJ967" s="191"/>
      <c r="AK967" s="191"/>
      <c r="AL967" s="191"/>
      <c r="AM967" s="191"/>
      <c r="AN967" s="191"/>
      <c r="AO967" s="191"/>
      <c r="AP967" s="191"/>
      <c r="AQ967" s="191"/>
      <c r="AR967" s="191"/>
      <c r="AS967" s="191"/>
      <c r="AT967" s="191"/>
      <c r="AU967" s="191"/>
      <c r="AV967" s="191"/>
      <c r="AW967" s="191"/>
      <c r="AX967" s="191"/>
      <c r="AY967" s="191"/>
      <c r="AZ967" s="191"/>
      <c r="BA967" s="191"/>
      <c r="BB967" s="191"/>
      <c r="BC967" s="191"/>
      <c r="BD967" s="191"/>
      <c r="BE967" s="191"/>
      <c r="BF967" s="191"/>
      <c r="BG967" s="191"/>
      <c r="BH967" s="191"/>
      <c r="BI967" s="191"/>
      <c r="BJ967" s="191"/>
      <c r="BK967" s="191"/>
      <c r="BL967" s="191"/>
    </row>
    <row r="968" spans="1:64" x14ac:dyDescent="0.2">
      <c r="A968" s="191"/>
      <c r="B968" s="191"/>
      <c r="C968" s="191"/>
      <c r="D968" s="191"/>
      <c r="E968" s="191"/>
      <c r="F968" s="191"/>
      <c r="G968" s="191"/>
      <c r="H968" s="191"/>
      <c r="I968" s="191"/>
      <c r="J968" s="191"/>
      <c r="K968" s="191"/>
      <c r="L968" s="191"/>
      <c r="M968" s="191"/>
      <c r="N968" s="191"/>
      <c r="O968" s="191"/>
      <c r="P968" s="191"/>
      <c r="Q968" s="191"/>
      <c r="R968" s="191"/>
      <c r="S968" s="191"/>
      <c r="T968" s="191"/>
      <c r="U968" s="191"/>
      <c r="V968" s="191"/>
      <c r="W968" s="191"/>
      <c r="X968" s="191"/>
      <c r="Y968" s="191"/>
      <c r="Z968" s="191"/>
      <c r="AA968" s="191"/>
      <c r="AB968" s="191"/>
      <c r="AC968" s="191"/>
      <c r="AD968" s="191"/>
      <c r="AE968" s="191"/>
      <c r="AF968" s="191"/>
      <c r="AG968" s="191"/>
      <c r="AH968" s="191"/>
      <c r="AI968" s="191"/>
      <c r="AJ968" s="191"/>
      <c r="AK968" s="191"/>
      <c r="AL968" s="191"/>
      <c r="AM968" s="191"/>
      <c r="AN968" s="191"/>
      <c r="AO968" s="191"/>
      <c r="AP968" s="191"/>
      <c r="AQ968" s="191"/>
      <c r="AR968" s="191"/>
      <c r="AS968" s="191"/>
      <c r="AT968" s="191"/>
      <c r="AU968" s="191"/>
      <c r="AV968" s="191"/>
      <c r="AW968" s="191"/>
      <c r="AX968" s="191"/>
      <c r="AY968" s="191"/>
      <c r="AZ968" s="191"/>
      <c r="BA968" s="191"/>
      <c r="BB968" s="191"/>
      <c r="BC968" s="191"/>
      <c r="BD968" s="191"/>
      <c r="BE968" s="191"/>
      <c r="BF968" s="191"/>
      <c r="BG968" s="191"/>
      <c r="BH968" s="191"/>
      <c r="BI968" s="191"/>
      <c r="BJ968" s="191"/>
      <c r="BK968" s="191"/>
      <c r="BL968" s="191"/>
    </row>
    <row r="969" spans="1:64" x14ac:dyDescent="0.2">
      <c r="A969" s="191"/>
      <c r="B969" s="191"/>
      <c r="C969" s="191"/>
      <c r="D969" s="191"/>
      <c r="E969" s="191"/>
      <c r="F969" s="191"/>
      <c r="G969" s="191"/>
      <c r="H969" s="191"/>
      <c r="I969" s="191"/>
      <c r="J969" s="191"/>
      <c r="K969" s="191"/>
      <c r="L969" s="191"/>
      <c r="M969" s="191"/>
      <c r="N969" s="191"/>
      <c r="O969" s="191"/>
      <c r="P969" s="191"/>
      <c r="Q969" s="191"/>
      <c r="R969" s="191"/>
      <c r="S969" s="191"/>
      <c r="T969" s="191"/>
      <c r="U969" s="191"/>
      <c r="V969" s="191"/>
      <c r="W969" s="191"/>
      <c r="X969" s="191"/>
      <c r="Y969" s="191"/>
      <c r="Z969" s="191"/>
      <c r="AA969" s="191"/>
      <c r="AB969" s="191"/>
      <c r="AC969" s="191"/>
      <c r="AD969" s="191"/>
      <c r="AE969" s="191"/>
      <c r="AF969" s="191"/>
      <c r="AG969" s="191"/>
      <c r="AH969" s="191"/>
      <c r="AI969" s="191"/>
      <c r="AJ969" s="191"/>
      <c r="AK969" s="191"/>
      <c r="AL969" s="191"/>
      <c r="AM969" s="191"/>
      <c r="AN969" s="191"/>
      <c r="AO969" s="191"/>
      <c r="AP969" s="191"/>
      <c r="AQ969" s="191"/>
      <c r="AR969" s="191"/>
      <c r="AS969" s="191"/>
      <c r="AT969" s="191"/>
      <c r="AU969" s="191"/>
      <c r="AV969" s="191"/>
      <c r="AW969" s="191"/>
      <c r="AX969" s="191"/>
      <c r="AY969" s="191"/>
      <c r="AZ969" s="191"/>
      <c r="BA969" s="191"/>
      <c r="BB969" s="191"/>
      <c r="BC969" s="191"/>
      <c r="BD969" s="191"/>
      <c r="BE969" s="191"/>
      <c r="BF969" s="191"/>
      <c r="BG969" s="191"/>
      <c r="BH969" s="191"/>
      <c r="BI969" s="191"/>
      <c r="BJ969" s="191"/>
      <c r="BK969" s="191"/>
      <c r="BL969" s="191"/>
    </row>
    <row r="970" spans="1:64" x14ac:dyDescent="0.2">
      <c r="A970" s="191"/>
      <c r="B970" s="191"/>
      <c r="C970" s="191"/>
      <c r="D970" s="191"/>
      <c r="E970" s="191"/>
      <c r="F970" s="191"/>
      <c r="G970" s="191"/>
      <c r="H970" s="191"/>
      <c r="I970" s="191"/>
      <c r="J970" s="191"/>
      <c r="K970" s="191"/>
      <c r="L970" s="191"/>
      <c r="M970" s="191"/>
      <c r="N970" s="191"/>
      <c r="O970" s="191"/>
      <c r="P970" s="191"/>
      <c r="Q970" s="191"/>
      <c r="R970" s="191"/>
      <c r="S970" s="191"/>
      <c r="T970" s="191"/>
      <c r="U970" s="191"/>
      <c r="V970" s="191"/>
      <c r="W970" s="191"/>
      <c r="X970" s="191"/>
      <c r="Y970" s="191"/>
      <c r="Z970" s="191"/>
      <c r="AA970" s="191"/>
      <c r="AB970" s="191"/>
      <c r="AC970" s="191"/>
      <c r="AD970" s="191"/>
      <c r="AE970" s="191"/>
      <c r="AF970" s="191"/>
      <c r="AG970" s="191"/>
      <c r="AH970" s="191"/>
      <c r="AI970" s="191"/>
      <c r="AJ970" s="191"/>
      <c r="AK970" s="191"/>
      <c r="AL970" s="191"/>
      <c r="AM970" s="191"/>
      <c r="AN970" s="191"/>
      <c r="AO970" s="191"/>
      <c r="AP970" s="191"/>
      <c r="AQ970" s="191"/>
      <c r="AR970" s="191"/>
      <c r="AS970" s="191"/>
      <c r="AT970" s="191"/>
      <c r="AU970" s="191"/>
      <c r="AV970" s="191"/>
      <c r="AW970" s="191"/>
      <c r="AX970" s="191"/>
      <c r="AY970" s="191"/>
      <c r="AZ970" s="191"/>
      <c r="BA970" s="191"/>
      <c r="BB970" s="191"/>
      <c r="BC970" s="191"/>
      <c r="BD970" s="191"/>
      <c r="BE970" s="191"/>
      <c r="BF970" s="191"/>
      <c r="BG970" s="191"/>
      <c r="BH970" s="191"/>
      <c r="BI970" s="191"/>
      <c r="BJ970" s="191"/>
      <c r="BK970" s="191"/>
      <c r="BL970" s="191"/>
    </row>
    <row r="971" spans="1:64" x14ac:dyDescent="0.2">
      <c r="A971" s="191"/>
      <c r="B971" s="191"/>
      <c r="C971" s="191"/>
      <c r="D971" s="191"/>
      <c r="E971" s="191"/>
      <c r="F971" s="191"/>
      <c r="G971" s="191"/>
      <c r="H971" s="191"/>
      <c r="I971" s="191"/>
      <c r="J971" s="191"/>
      <c r="K971" s="191"/>
      <c r="L971" s="191"/>
      <c r="M971" s="191"/>
      <c r="N971" s="191"/>
      <c r="O971" s="191"/>
      <c r="P971" s="191"/>
      <c r="Q971" s="191"/>
      <c r="R971" s="191"/>
      <c r="S971" s="191"/>
      <c r="T971" s="191"/>
      <c r="U971" s="191"/>
      <c r="V971" s="191"/>
      <c r="W971" s="191"/>
      <c r="X971" s="191"/>
      <c r="Y971" s="191"/>
      <c r="Z971" s="191"/>
      <c r="AA971" s="191"/>
      <c r="AB971" s="191"/>
      <c r="AC971" s="191"/>
      <c r="AD971" s="191"/>
      <c r="AE971" s="191"/>
      <c r="AF971" s="191"/>
      <c r="AG971" s="191"/>
      <c r="AH971" s="191"/>
      <c r="AI971" s="191"/>
      <c r="AJ971" s="191"/>
      <c r="AK971" s="191"/>
      <c r="AL971" s="191"/>
      <c r="AM971" s="191"/>
      <c r="AN971" s="191"/>
      <c r="AO971" s="191"/>
      <c r="AP971" s="191"/>
      <c r="AQ971" s="191"/>
      <c r="AR971" s="191"/>
      <c r="AS971" s="191"/>
      <c r="AT971" s="191"/>
      <c r="AU971" s="191"/>
      <c r="AV971" s="191"/>
      <c r="AW971" s="191"/>
      <c r="AX971" s="191"/>
      <c r="AY971" s="191"/>
      <c r="AZ971" s="191"/>
      <c r="BA971" s="191"/>
      <c r="BB971" s="191"/>
      <c r="BC971" s="191"/>
      <c r="BD971" s="191"/>
      <c r="BE971" s="191"/>
      <c r="BF971" s="191"/>
      <c r="BG971" s="191"/>
      <c r="BH971" s="191"/>
      <c r="BI971" s="191"/>
      <c r="BJ971" s="191"/>
      <c r="BK971" s="191"/>
      <c r="BL971" s="191"/>
    </row>
    <row r="972" spans="1:64" x14ac:dyDescent="0.2">
      <c r="A972" s="191"/>
      <c r="B972" s="191"/>
      <c r="C972" s="191"/>
      <c r="D972" s="191"/>
      <c r="E972" s="191"/>
      <c r="F972" s="191"/>
      <c r="G972" s="191"/>
      <c r="H972" s="191"/>
      <c r="I972" s="191"/>
      <c r="J972" s="191"/>
      <c r="K972" s="191"/>
      <c r="L972" s="191"/>
      <c r="M972" s="191"/>
      <c r="N972" s="191"/>
      <c r="O972" s="191"/>
      <c r="P972" s="191"/>
      <c r="Q972" s="191"/>
      <c r="R972" s="191"/>
      <c r="S972" s="191"/>
      <c r="T972" s="191"/>
      <c r="U972" s="191"/>
      <c r="V972" s="191"/>
      <c r="W972" s="191"/>
      <c r="X972" s="191"/>
      <c r="Y972" s="191"/>
      <c r="Z972" s="191"/>
      <c r="AA972" s="191"/>
      <c r="AB972" s="191"/>
      <c r="AC972" s="191"/>
      <c r="AD972" s="191"/>
      <c r="AE972" s="191"/>
      <c r="AF972" s="191"/>
      <c r="AG972" s="191"/>
      <c r="AH972" s="191"/>
      <c r="AI972" s="191"/>
      <c r="AJ972" s="191"/>
      <c r="AK972" s="191"/>
      <c r="AL972" s="191"/>
      <c r="AM972" s="191"/>
      <c r="AN972" s="191"/>
      <c r="AO972" s="191"/>
      <c r="AP972" s="191"/>
      <c r="AQ972" s="191"/>
      <c r="AR972" s="191"/>
      <c r="AS972" s="191"/>
      <c r="AT972" s="191"/>
      <c r="AU972" s="191"/>
      <c r="AV972" s="191"/>
      <c r="AW972" s="191"/>
      <c r="AX972" s="191"/>
      <c r="AY972" s="191"/>
      <c r="AZ972" s="191"/>
      <c r="BA972" s="191"/>
      <c r="BB972" s="191"/>
      <c r="BC972" s="191"/>
      <c r="BD972" s="191"/>
      <c r="BE972" s="191"/>
      <c r="BF972" s="191"/>
      <c r="BG972" s="191"/>
      <c r="BH972" s="191"/>
      <c r="BI972" s="191"/>
      <c r="BJ972" s="191"/>
      <c r="BK972" s="191"/>
      <c r="BL972" s="191"/>
    </row>
    <row r="973" spans="1:64" x14ac:dyDescent="0.2">
      <c r="A973" s="191"/>
      <c r="B973" s="191"/>
      <c r="C973" s="191"/>
      <c r="D973" s="191"/>
      <c r="E973" s="191"/>
      <c r="F973" s="191"/>
      <c r="G973" s="191"/>
      <c r="H973" s="191"/>
      <c r="I973" s="191"/>
      <c r="J973" s="191"/>
      <c r="K973" s="191"/>
      <c r="L973" s="191"/>
      <c r="M973" s="191"/>
      <c r="N973" s="191"/>
      <c r="O973" s="191"/>
      <c r="P973" s="191"/>
      <c r="Q973" s="191"/>
      <c r="R973" s="191"/>
      <c r="S973" s="191"/>
      <c r="T973" s="191"/>
      <c r="U973" s="191"/>
      <c r="V973" s="191"/>
      <c r="W973" s="191"/>
      <c r="X973" s="191"/>
      <c r="Y973" s="191"/>
      <c r="Z973" s="191"/>
      <c r="AA973" s="191"/>
      <c r="AB973" s="191"/>
      <c r="AC973" s="191"/>
      <c r="AD973" s="191"/>
      <c r="AE973" s="191"/>
      <c r="AF973" s="191"/>
      <c r="AG973" s="191"/>
      <c r="AH973" s="191"/>
      <c r="AI973" s="191"/>
      <c r="AJ973" s="191"/>
      <c r="AK973" s="191"/>
      <c r="AL973" s="191"/>
      <c r="AM973" s="191"/>
      <c r="AN973" s="191"/>
      <c r="AO973" s="191"/>
      <c r="AP973" s="191"/>
      <c r="AQ973" s="191"/>
      <c r="AR973" s="191"/>
      <c r="AS973" s="191"/>
      <c r="AT973" s="191"/>
      <c r="AU973" s="191"/>
      <c r="AV973" s="191"/>
      <c r="AW973" s="191"/>
      <c r="AX973" s="191"/>
      <c r="AY973" s="191"/>
      <c r="AZ973" s="191"/>
      <c r="BA973" s="191"/>
      <c r="BB973" s="191"/>
      <c r="BC973" s="191"/>
      <c r="BD973" s="191"/>
      <c r="BE973" s="191"/>
      <c r="BF973" s="191"/>
      <c r="BG973" s="191"/>
      <c r="BH973" s="191"/>
      <c r="BI973" s="191"/>
      <c r="BJ973" s="191"/>
      <c r="BK973" s="191"/>
      <c r="BL973" s="191"/>
    </row>
    <row r="974" spans="1:64" x14ac:dyDescent="0.2">
      <c r="A974" s="191"/>
      <c r="B974" s="191"/>
      <c r="C974" s="191"/>
      <c r="D974" s="191"/>
      <c r="E974" s="191"/>
      <c r="F974" s="191"/>
      <c r="G974" s="191"/>
      <c r="H974" s="191"/>
      <c r="I974" s="191"/>
      <c r="J974" s="191"/>
      <c r="K974" s="191"/>
      <c r="L974" s="191"/>
      <c r="M974" s="191"/>
      <c r="N974" s="191"/>
      <c r="O974" s="191"/>
      <c r="P974" s="191"/>
      <c r="Q974" s="191"/>
      <c r="R974" s="191"/>
      <c r="S974" s="191"/>
      <c r="T974" s="191"/>
      <c r="U974" s="191"/>
      <c r="V974" s="191"/>
      <c r="W974" s="191"/>
      <c r="X974" s="191"/>
      <c r="Y974" s="191"/>
      <c r="Z974" s="191"/>
      <c r="AA974" s="191"/>
      <c r="AB974" s="191"/>
      <c r="AC974" s="191"/>
      <c r="AD974" s="191"/>
      <c r="AE974" s="191"/>
      <c r="AF974" s="191"/>
      <c r="AG974" s="191"/>
      <c r="AH974" s="191"/>
      <c r="AI974" s="191"/>
      <c r="AJ974" s="191"/>
      <c r="AK974" s="191"/>
      <c r="AL974" s="191"/>
      <c r="AM974" s="191"/>
      <c r="AN974" s="191"/>
      <c r="AO974" s="191"/>
      <c r="AP974" s="191"/>
      <c r="AQ974" s="191"/>
      <c r="AR974" s="191"/>
      <c r="AS974" s="191"/>
      <c r="AT974" s="191"/>
      <c r="AU974" s="191"/>
      <c r="AV974" s="191"/>
      <c r="AW974" s="191"/>
      <c r="AX974" s="191"/>
      <c r="AY974" s="191"/>
      <c r="AZ974" s="191"/>
      <c r="BA974" s="191"/>
      <c r="BB974" s="191"/>
      <c r="BC974" s="191"/>
      <c r="BD974" s="191"/>
      <c r="BE974" s="191"/>
      <c r="BF974" s="191"/>
      <c r="BG974" s="191"/>
      <c r="BH974" s="191"/>
      <c r="BI974" s="191"/>
      <c r="BJ974" s="191"/>
      <c r="BK974" s="191"/>
      <c r="BL974" s="191"/>
    </row>
    <row r="975" spans="1:64" x14ac:dyDescent="0.2">
      <c r="A975" s="191"/>
      <c r="B975" s="191"/>
      <c r="C975" s="191"/>
      <c r="D975" s="191"/>
      <c r="E975" s="191"/>
      <c r="F975" s="191"/>
      <c r="G975" s="191"/>
      <c r="H975" s="191"/>
      <c r="I975" s="191"/>
      <c r="J975" s="191"/>
      <c r="K975" s="191"/>
      <c r="L975" s="191"/>
      <c r="M975" s="191"/>
      <c r="N975" s="191"/>
      <c r="O975" s="191"/>
      <c r="P975" s="191"/>
      <c r="Q975" s="191"/>
      <c r="R975" s="191"/>
      <c r="S975" s="191"/>
      <c r="T975" s="191"/>
      <c r="U975" s="191"/>
      <c r="V975" s="191"/>
      <c r="W975" s="191"/>
      <c r="X975" s="191"/>
      <c r="Y975" s="191"/>
      <c r="Z975" s="191"/>
      <c r="AA975" s="191"/>
      <c r="AB975" s="191"/>
      <c r="AC975" s="191"/>
      <c r="AD975" s="191"/>
      <c r="AE975" s="191"/>
      <c r="AF975" s="191"/>
      <c r="AG975" s="191"/>
      <c r="AH975" s="191"/>
      <c r="AI975" s="191"/>
      <c r="AJ975" s="191"/>
      <c r="AK975" s="191"/>
      <c r="AL975" s="191"/>
      <c r="AM975" s="191"/>
      <c r="AN975" s="191"/>
      <c r="AO975" s="191"/>
      <c r="AP975" s="191"/>
      <c r="AQ975" s="191"/>
      <c r="AR975" s="191"/>
      <c r="AS975" s="191"/>
      <c r="AT975" s="191"/>
      <c r="AU975" s="191"/>
      <c r="AV975" s="191"/>
      <c r="AW975" s="191"/>
      <c r="AX975" s="191"/>
      <c r="AY975" s="191"/>
      <c r="AZ975" s="191"/>
      <c r="BA975" s="191"/>
      <c r="BB975" s="191"/>
      <c r="BC975" s="191"/>
      <c r="BD975" s="191"/>
      <c r="BE975" s="191"/>
      <c r="BF975" s="191"/>
      <c r="BG975" s="191"/>
      <c r="BH975" s="191"/>
      <c r="BI975" s="191"/>
      <c r="BJ975" s="191"/>
      <c r="BK975" s="191"/>
      <c r="BL975" s="191"/>
    </row>
    <row r="976" spans="1:64" x14ac:dyDescent="0.2">
      <c r="A976" s="191"/>
      <c r="B976" s="191"/>
      <c r="C976" s="191"/>
      <c r="D976" s="191"/>
      <c r="E976" s="191"/>
      <c r="F976" s="191"/>
      <c r="G976" s="191"/>
      <c r="H976" s="191"/>
      <c r="I976" s="191"/>
      <c r="J976" s="191"/>
      <c r="K976" s="191"/>
      <c r="L976" s="191"/>
      <c r="M976" s="191"/>
      <c r="N976" s="191"/>
      <c r="O976" s="191"/>
      <c r="P976" s="191"/>
      <c r="Q976" s="191"/>
      <c r="R976" s="191"/>
      <c r="S976" s="191"/>
      <c r="T976" s="191"/>
      <c r="U976" s="191"/>
      <c r="V976" s="191"/>
      <c r="W976" s="191"/>
      <c r="X976" s="191"/>
      <c r="Y976" s="191"/>
      <c r="Z976" s="191"/>
      <c r="AA976" s="191"/>
      <c r="AB976" s="191"/>
      <c r="AC976" s="191"/>
      <c r="AD976" s="191"/>
      <c r="AE976" s="191"/>
      <c r="AF976" s="191"/>
      <c r="AG976" s="191"/>
      <c r="AH976" s="191"/>
      <c r="AI976" s="191"/>
      <c r="AJ976" s="191"/>
      <c r="AK976" s="191"/>
      <c r="AL976" s="191"/>
      <c r="AM976" s="191"/>
      <c r="AN976" s="191"/>
      <c r="AO976" s="191"/>
      <c r="AP976" s="191"/>
      <c r="AQ976" s="191"/>
      <c r="AR976" s="191"/>
      <c r="AS976" s="191"/>
      <c r="AT976" s="191"/>
      <c r="AU976" s="191"/>
      <c r="AV976" s="191"/>
      <c r="AW976" s="191"/>
      <c r="AX976" s="191"/>
      <c r="AY976" s="191"/>
      <c r="AZ976" s="191"/>
      <c r="BA976" s="191"/>
      <c r="BB976" s="191"/>
      <c r="BC976" s="191"/>
      <c r="BD976" s="191"/>
      <c r="BE976" s="191"/>
      <c r="BF976" s="191"/>
      <c r="BG976" s="191"/>
      <c r="BH976" s="191"/>
      <c r="BI976" s="191"/>
      <c r="BJ976" s="191"/>
      <c r="BK976" s="191"/>
      <c r="BL976" s="191"/>
    </row>
    <row r="977" spans="1:64" x14ac:dyDescent="0.2">
      <c r="A977" s="191"/>
      <c r="B977" s="191"/>
      <c r="C977" s="191"/>
      <c r="D977" s="191"/>
      <c r="E977" s="191"/>
      <c r="F977" s="191"/>
      <c r="G977" s="191"/>
      <c r="H977" s="191"/>
      <c r="I977" s="191"/>
      <c r="J977" s="191"/>
      <c r="K977" s="191"/>
      <c r="L977" s="191"/>
      <c r="M977" s="191"/>
      <c r="N977" s="191"/>
      <c r="O977" s="191"/>
      <c r="P977" s="191"/>
      <c r="Q977" s="191"/>
      <c r="R977" s="191"/>
      <c r="S977" s="191"/>
      <c r="T977" s="191"/>
      <c r="U977" s="191"/>
      <c r="V977" s="191"/>
      <c r="W977" s="191"/>
      <c r="X977" s="191"/>
      <c r="Y977" s="191"/>
      <c r="Z977" s="191"/>
      <c r="AA977" s="191"/>
      <c r="AB977" s="191"/>
      <c r="AC977" s="191"/>
      <c r="AD977" s="191"/>
      <c r="AE977" s="191"/>
      <c r="AF977" s="191"/>
      <c r="AG977" s="191"/>
      <c r="AH977" s="191"/>
      <c r="AI977" s="191"/>
      <c r="AJ977" s="191"/>
      <c r="AK977" s="191"/>
      <c r="AL977" s="191"/>
      <c r="AM977" s="191"/>
      <c r="AN977" s="191"/>
      <c r="AO977" s="191"/>
      <c r="AP977" s="191"/>
      <c r="AQ977" s="191"/>
      <c r="AR977" s="191"/>
      <c r="AS977" s="191"/>
      <c r="AT977" s="191"/>
      <c r="AU977" s="191"/>
      <c r="AV977" s="191"/>
      <c r="AW977" s="191"/>
      <c r="AX977" s="191"/>
      <c r="AY977" s="191"/>
      <c r="AZ977" s="191"/>
      <c r="BA977" s="191"/>
      <c r="BB977" s="191"/>
      <c r="BC977" s="191"/>
      <c r="BD977" s="191"/>
      <c r="BE977" s="191"/>
      <c r="BF977" s="191"/>
      <c r="BG977" s="191"/>
      <c r="BH977" s="191"/>
      <c r="BI977" s="191"/>
      <c r="BJ977" s="191"/>
      <c r="BK977" s="191"/>
      <c r="BL977" s="191"/>
    </row>
    <row r="978" spans="1:64" x14ac:dyDescent="0.2">
      <c r="A978" s="191"/>
      <c r="B978" s="191"/>
      <c r="C978" s="191"/>
      <c r="D978" s="191"/>
      <c r="E978" s="191"/>
      <c r="F978" s="191"/>
      <c r="G978" s="191"/>
      <c r="H978" s="191"/>
      <c r="I978" s="191"/>
      <c r="J978" s="191"/>
      <c r="K978" s="191"/>
      <c r="L978" s="191"/>
      <c r="M978" s="191"/>
      <c r="N978" s="191"/>
      <c r="O978" s="191"/>
      <c r="P978" s="191"/>
      <c r="Q978" s="191"/>
      <c r="R978" s="191"/>
      <c r="S978" s="191"/>
      <c r="T978" s="191"/>
      <c r="U978" s="191"/>
      <c r="V978" s="191"/>
      <c r="W978" s="191"/>
      <c r="X978" s="191"/>
      <c r="Y978" s="191"/>
      <c r="Z978" s="191"/>
      <c r="AA978" s="191"/>
      <c r="AB978" s="191"/>
      <c r="AC978" s="191"/>
      <c r="AD978" s="191"/>
      <c r="AE978" s="191"/>
      <c r="AF978" s="191"/>
      <c r="AG978" s="191"/>
      <c r="AH978" s="191"/>
      <c r="AI978" s="191"/>
      <c r="AJ978" s="191"/>
      <c r="AK978" s="191"/>
      <c r="AL978" s="191"/>
      <c r="AM978" s="191"/>
      <c r="AN978" s="191"/>
      <c r="AO978" s="191"/>
      <c r="AP978" s="191"/>
      <c r="AQ978" s="191"/>
      <c r="AR978" s="191"/>
      <c r="AS978" s="191"/>
      <c r="AT978" s="191"/>
      <c r="AU978" s="191"/>
      <c r="AV978" s="191"/>
      <c r="AW978" s="191"/>
      <c r="AX978" s="191"/>
      <c r="AY978" s="191"/>
      <c r="AZ978" s="191"/>
      <c r="BA978" s="191"/>
      <c r="BB978" s="191"/>
      <c r="BC978" s="191"/>
      <c r="BD978" s="191"/>
      <c r="BE978" s="191"/>
      <c r="BF978" s="191"/>
      <c r="BG978" s="191"/>
      <c r="BH978" s="191"/>
      <c r="BI978" s="191"/>
      <c r="BJ978" s="191"/>
      <c r="BK978" s="191"/>
      <c r="BL978" s="191"/>
    </row>
    <row r="979" spans="1:64" x14ac:dyDescent="0.2">
      <c r="A979" s="191"/>
      <c r="B979" s="191"/>
      <c r="C979" s="191"/>
      <c r="D979" s="191"/>
      <c r="E979" s="191"/>
      <c r="F979" s="191"/>
      <c r="G979" s="191"/>
      <c r="H979" s="191"/>
      <c r="I979" s="191"/>
      <c r="J979" s="191"/>
      <c r="K979" s="191"/>
      <c r="L979" s="191"/>
      <c r="M979" s="191"/>
      <c r="N979" s="191"/>
      <c r="O979" s="191"/>
      <c r="P979" s="191"/>
      <c r="Q979" s="191"/>
      <c r="R979" s="191"/>
      <c r="S979" s="191"/>
      <c r="T979" s="191"/>
      <c r="U979" s="191"/>
      <c r="V979" s="191"/>
      <c r="W979" s="191"/>
      <c r="X979" s="191"/>
      <c r="Y979" s="191"/>
      <c r="Z979" s="191"/>
      <c r="AA979" s="191"/>
      <c r="AB979" s="191"/>
      <c r="AC979" s="191"/>
      <c r="AD979" s="191"/>
      <c r="AE979" s="191"/>
      <c r="AF979" s="191"/>
      <c r="AG979" s="191"/>
      <c r="AH979" s="191"/>
      <c r="AI979" s="191"/>
      <c r="AJ979" s="191"/>
      <c r="AK979" s="191"/>
      <c r="AL979" s="191"/>
      <c r="AM979" s="191"/>
      <c r="AN979" s="191"/>
      <c r="AO979" s="191"/>
      <c r="AP979" s="191"/>
      <c r="AQ979" s="191"/>
      <c r="AR979" s="191"/>
      <c r="AS979" s="191"/>
      <c r="AT979" s="191"/>
      <c r="AU979" s="191"/>
      <c r="AV979" s="191"/>
      <c r="AW979" s="191"/>
      <c r="AX979" s="191"/>
      <c r="AY979" s="191"/>
      <c r="AZ979" s="191"/>
      <c r="BA979" s="191"/>
      <c r="BB979" s="191"/>
      <c r="BC979" s="191"/>
      <c r="BD979" s="191"/>
      <c r="BE979" s="191"/>
      <c r="BF979" s="191"/>
      <c r="BG979" s="191"/>
      <c r="BH979" s="191"/>
      <c r="BI979" s="191"/>
      <c r="BJ979" s="191"/>
      <c r="BK979" s="191"/>
      <c r="BL979" s="191"/>
    </row>
    <row r="980" spans="1:64" x14ac:dyDescent="0.2">
      <c r="A980" s="191"/>
      <c r="B980" s="191"/>
      <c r="C980" s="191"/>
      <c r="D980" s="191"/>
      <c r="E980" s="191"/>
      <c r="F980" s="191"/>
      <c r="G980" s="191"/>
      <c r="H980" s="191"/>
      <c r="I980" s="191"/>
      <c r="J980" s="191"/>
      <c r="K980" s="191"/>
      <c r="L980" s="191"/>
      <c r="M980" s="191"/>
      <c r="N980" s="191"/>
      <c r="O980" s="191"/>
      <c r="P980" s="191"/>
      <c r="Q980" s="191"/>
      <c r="R980" s="191"/>
      <c r="S980" s="191"/>
      <c r="T980" s="191"/>
      <c r="U980" s="191"/>
      <c r="V980" s="191"/>
      <c r="W980" s="191"/>
      <c r="X980" s="191"/>
      <c r="Y980" s="191"/>
      <c r="Z980" s="191"/>
      <c r="AA980" s="191"/>
      <c r="AB980" s="191"/>
      <c r="AC980" s="191"/>
      <c r="AD980" s="191"/>
      <c r="AE980" s="191"/>
      <c r="AF980" s="191"/>
      <c r="AG980" s="191"/>
      <c r="AH980" s="191"/>
      <c r="AI980" s="191"/>
      <c r="AJ980" s="191"/>
      <c r="AK980" s="191"/>
      <c r="AL980" s="191"/>
      <c r="AM980" s="191"/>
      <c r="AN980" s="191"/>
      <c r="AO980" s="191"/>
      <c r="AP980" s="191"/>
      <c r="AQ980" s="191"/>
      <c r="AR980" s="191"/>
      <c r="AS980" s="191"/>
      <c r="AT980" s="191"/>
      <c r="AU980" s="191"/>
      <c r="AV980" s="191"/>
      <c r="AW980" s="191"/>
      <c r="AX980" s="191"/>
      <c r="AY980" s="191"/>
      <c r="AZ980" s="191"/>
      <c r="BA980" s="191"/>
      <c r="BB980" s="191"/>
      <c r="BC980" s="191"/>
      <c r="BD980" s="191"/>
      <c r="BE980" s="191"/>
      <c r="BF980" s="191"/>
      <c r="BG980" s="191"/>
      <c r="BH980" s="191"/>
      <c r="BI980" s="191"/>
      <c r="BJ980" s="191"/>
      <c r="BK980" s="191"/>
      <c r="BL980" s="191"/>
    </row>
    <row r="981" spans="1:64" x14ac:dyDescent="0.2">
      <c r="A981" s="191"/>
      <c r="B981" s="191"/>
      <c r="C981" s="191"/>
      <c r="D981" s="191"/>
      <c r="E981" s="191"/>
      <c r="F981" s="191"/>
      <c r="G981" s="191"/>
      <c r="H981" s="191"/>
      <c r="I981" s="191"/>
      <c r="J981" s="191"/>
      <c r="K981" s="191"/>
      <c r="L981" s="191"/>
      <c r="M981" s="191"/>
      <c r="N981" s="191"/>
      <c r="O981" s="191"/>
      <c r="P981" s="191"/>
      <c r="Q981" s="191"/>
      <c r="R981" s="191"/>
      <c r="S981" s="191"/>
      <c r="T981" s="191"/>
      <c r="U981" s="191"/>
      <c r="V981" s="191"/>
      <c r="W981" s="191"/>
      <c r="X981" s="191"/>
      <c r="Y981" s="191"/>
      <c r="Z981" s="191"/>
      <c r="AA981" s="191"/>
      <c r="AB981" s="191"/>
      <c r="AC981" s="191"/>
      <c r="AD981" s="191"/>
      <c r="AE981" s="191"/>
      <c r="AF981" s="191"/>
      <c r="AG981" s="191"/>
      <c r="AH981" s="191"/>
      <c r="AI981" s="191"/>
      <c r="AJ981" s="191"/>
      <c r="AK981" s="191"/>
      <c r="AL981" s="191"/>
      <c r="AM981" s="191"/>
      <c r="AN981" s="191"/>
      <c r="AO981" s="191"/>
      <c r="AP981" s="191"/>
      <c r="AQ981" s="191"/>
      <c r="AR981" s="191"/>
      <c r="AS981" s="191"/>
      <c r="AT981" s="191"/>
      <c r="AU981" s="191"/>
      <c r="AV981" s="191"/>
      <c r="AW981" s="191"/>
      <c r="AX981" s="191"/>
      <c r="AY981" s="191"/>
      <c r="AZ981" s="191"/>
      <c r="BA981" s="191"/>
      <c r="BB981" s="191"/>
      <c r="BC981" s="191"/>
      <c r="BD981" s="191"/>
      <c r="BE981" s="191"/>
      <c r="BF981" s="191"/>
      <c r="BG981" s="191"/>
      <c r="BH981" s="191"/>
      <c r="BI981" s="191"/>
      <c r="BJ981" s="191"/>
      <c r="BK981" s="191"/>
      <c r="BL981" s="191"/>
    </row>
    <row r="982" spans="1:64" x14ac:dyDescent="0.2">
      <c r="A982" s="191"/>
      <c r="B982" s="191"/>
      <c r="C982" s="191"/>
      <c r="D982" s="191"/>
      <c r="E982" s="191"/>
      <c r="F982" s="191"/>
      <c r="G982" s="191"/>
      <c r="H982" s="191"/>
      <c r="I982" s="191"/>
      <c r="J982" s="191"/>
      <c r="K982" s="191"/>
      <c r="L982" s="191"/>
      <c r="M982" s="191"/>
      <c r="N982" s="191"/>
      <c r="O982" s="191"/>
      <c r="P982" s="191"/>
      <c r="Q982" s="191"/>
      <c r="R982" s="191"/>
      <c r="S982" s="191"/>
      <c r="T982" s="191"/>
      <c r="U982" s="191"/>
      <c r="V982" s="191"/>
      <c r="W982" s="191"/>
      <c r="X982" s="191"/>
      <c r="Y982" s="191"/>
      <c r="Z982" s="191"/>
      <c r="AA982" s="191"/>
      <c r="AB982" s="191"/>
      <c r="AC982" s="191"/>
      <c r="AD982" s="191"/>
      <c r="AE982" s="191"/>
      <c r="AF982" s="191"/>
      <c r="AG982" s="191"/>
      <c r="AH982" s="191"/>
      <c r="AI982" s="191"/>
      <c r="AJ982" s="191"/>
      <c r="AK982" s="191"/>
      <c r="AL982" s="191"/>
      <c r="AM982" s="191"/>
      <c r="AN982" s="191"/>
      <c r="AO982" s="191"/>
      <c r="AP982" s="191"/>
      <c r="AQ982" s="191"/>
      <c r="AR982" s="191"/>
      <c r="AS982" s="191"/>
      <c r="AT982" s="191"/>
      <c r="AU982" s="191"/>
      <c r="AV982" s="191"/>
      <c r="AW982" s="191"/>
      <c r="AX982" s="191"/>
      <c r="AY982" s="191"/>
      <c r="AZ982" s="191"/>
      <c r="BA982" s="191"/>
      <c r="BB982" s="191"/>
      <c r="BC982" s="191"/>
      <c r="BD982" s="191"/>
      <c r="BE982" s="191"/>
      <c r="BF982" s="191"/>
      <c r="BG982" s="191"/>
      <c r="BH982" s="191"/>
      <c r="BI982" s="191"/>
      <c r="BJ982" s="191"/>
      <c r="BK982" s="191"/>
      <c r="BL982" s="191"/>
    </row>
    <row r="983" spans="1:64" x14ac:dyDescent="0.2">
      <c r="A983" s="191"/>
      <c r="B983" s="191"/>
      <c r="C983" s="191"/>
      <c r="D983" s="191"/>
      <c r="E983" s="191"/>
      <c r="F983" s="191"/>
      <c r="G983" s="191"/>
      <c r="H983" s="191"/>
      <c r="I983" s="191"/>
      <c r="J983" s="191"/>
      <c r="K983" s="191"/>
      <c r="L983" s="191"/>
      <c r="M983" s="191"/>
      <c r="N983" s="191"/>
      <c r="O983" s="191"/>
      <c r="P983" s="191"/>
      <c r="Q983" s="191"/>
      <c r="R983" s="191"/>
      <c r="S983" s="191"/>
      <c r="T983" s="191"/>
      <c r="U983" s="191"/>
      <c r="V983" s="191"/>
      <c r="W983" s="191"/>
      <c r="X983" s="191"/>
      <c r="Y983" s="191"/>
      <c r="Z983" s="191"/>
      <c r="AA983" s="191"/>
      <c r="AB983" s="191"/>
      <c r="AC983" s="191"/>
      <c r="AD983" s="191"/>
      <c r="AE983" s="191"/>
      <c r="AF983" s="191"/>
      <c r="AG983" s="191"/>
      <c r="AH983" s="191"/>
      <c r="AI983" s="191"/>
      <c r="AJ983" s="191"/>
      <c r="AK983" s="191"/>
      <c r="AL983" s="191"/>
      <c r="AM983" s="191"/>
      <c r="AN983" s="191"/>
      <c r="AO983" s="191"/>
      <c r="AP983" s="191"/>
      <c r="AQ983" s="191"/>
      <c r="AR983" s="191"/>
      <c r="AS983" s="191"/>
      <c r="AT983" s="191"/>
      <c r="AU983" s="191"/>
      <c r="AV983" s="191"/>
      <c r="AW983" s="191"/>
      <c r="AX983" s="191"/>
      <c r="AY983" s="191"/>
      <c r="AZ983" s="191"/>
      <c r="BA983" s="191"/>
      <c r="BB983" s="191"/>
      <c r="BC983" s="191"/>
      <c r="BD983" s="191"/>
      <c r="BE983" s="191"/>
      <c r="BF983" s="191"/>
      <c r="BG983" s="191"/>
      <c r="BH983" s="191"/>
      <c r="BI983" s="191"/>
      <c r="BJ983" s="191"/>
      <c r="BK983" s="191"/>
      <c r="BL983" s="191"/>
    </row>
    <row r="984" spans="1:64" x14ac:dyDescent="0.2">
      <c r="A984" s="191"/>
      <c r="B984" s="191"/>
      <c r="C984" s="191"/>
      <c r="D984" s="191"/>
      <c r="E984" s="191"/>
      <c r="F984" s="191"/>
      <c r="G984" s="191"/>
      <c r="H984" s="191"/>
      <c r="I984" s="191"/>
      <c r="J984" s="191"/>
      <c r="K984" s="191"/>
      <c r="L984" s="191"/>
      <c r="M984" s="191"/>
      <c r="N984" s="191"/>
      <c r="O984" s="191"/>
      <c r="P984" s="191"/>
      <c r="Q984" s="191"/>
      <c r="R984" s="191"/>
      <c r="S984" s="191"/>
      <c r="T984" s="191"/>
      <c r="U984" s="191"/>
      <c r="V984" s="191"/>
      <c r="W984" s="191"/>
      <c r="X984" s="191"/>
      <c r="Y984" s="191"/>
      <c r="Z984" s="191"/>
      <c r="AA984" s="191"/>
      <c r="AB984" s="191"/>
      <c r="AC984" s="191"/>
      <c r="AD984" s="191"/>
      <c r="AE984" s="191"/>
      <c r="AF984" s="191"/>
      <c r="AG984" s="191"/>
      <c r="AH984" s="191"/>
      <c r="AI984" s="191"/>
      <c r="AJ984" s="191"/>
      <c r="AK984" s="191"/>
      <c r="AL984" s="191"/>
      <c r="AM984" s="191"/>
      <c r="AN984" s="191"/>
      <c r="AO984" s="191"/>
      <c r="AP984" s="191"/>
      <c r="AQ984" s="191"/>
      <c r="AR984" s="191"/>
      <c r="AS984" s="191"/>
      <c r="AT984" s="191"/>
      <c r="AU984" s="191"/>
      <c r="AV984" s="191"/>
      <c r="AW984" s="191"/>
      <c r="AX984" s="191"/>
      <c r="AY984" s="191"/>
      <c r="AZ984" s="191"/>
      <c r="BA984" s="191"/>
      <c r="BB984" s="191"/>
      <c r="BC984" s="191"/>
      <c r="BD984" s="191"/>
      <c r="BE984" s="191"/>
      <c r="BF984" s="191"/>
      <c r="BG984" s="191"/>
      <c r="BH984" s="191"/>
      <c r="BI984" s="191"/>
      <c r="BJ984" s="191"/>
      <c r="BK984" s="191"/>
      <c r="BL984" s="191"/>
    </row>
    <row r="985" spans="1:64" x14ac:dyDescent="0.2">
      <c r="A985" s="191"/>
      <c r="B985" s="191"/>
      <c r="C985" s="191"/>
      <c r="D985" s="191"/>
      <c r="E985" s="191"/>
      <c r="F985" s="191"/>
      <c r="G985" s="191"/>
      <c r="H985" s="191"/>
      <c r="I985" s="191"/>
      <c r="J985" s="191"/>
      <c r="K985" s="191"/>
      <c r="L985" s="191"/>
      <c r="M985" s="191"/>
      <c r="N985" s="191"/>
      <c r="O985" s="191"/>
      <c r="P985" s="191"/>
      <c r="Q985" s="191"/>
      <c r="R985" s="191"/>
      <c r="S985" s="191"/>
      <c r="T985" s="191"/>
      <c r="U985" s="191"/>
      <c r="V985" s="191"/>
      <c r="W985" s="191"/>
      <c r="X985" s="191"/>
      <c r="Y985" s="191"/>
      <c r="Z985" s="191"/>
      <c r="AA985" s="191"/>
      <c r="AB985" s="191"/>
      <c r="AC985" s="191"/>
      <c r="AD985" s="191"/>
      <c r="AE985" s="191"/>
      <c r="AF985" s="191"/>
      <c r="AG985" s="191"/>
      <c r="AH985" s="191"/>
      <c r="AI985" s="191"/>
      <c r="AJ985" s="191"/>
      <c r="AK985" s="191"/>
      <c r="AL985" s="191"/>
      <c r="AM985" s="191"/>
      <c r="AN985" s="191"/>
      <c r="AO985" s="191"/>
      <c r="AP985" s="191"/>
      <c r="AQ985" s="191"/>
      <c r="AR985" s="191"/>
      <c r="AS985" s="191"/>
      <c r="AT985" s="191"/>
      <c r="AU985" s="191"/>
      <c r="AV985" s="191"/>
      <c r="AW985" s="191"/>
      <c r="AX985" s="191"/>
      <c r="AY985" s="191"/>
      <c r="AZ985" s="191"/>
      <c r="BA985" s="191"/>
      <c r="BB985" s="191"/>
      <c r="BC985" s="191"/>
      <c r="BD985" s="191"/>
      <c r="BE985" s="191"/>
      <c r="BF985" s="191"/>
      <c r="BG985" s="191"/>
      <c r="BH985" s="191"/>
      <c r="BI985" s="191"/>
      <c r="BJ985" s="191"/>
      <c r="BK985" s="191"/>
      <c r="BL985" s="191"/>
    </row>
    <row r="986" spans="1:64" x14ac:dyDescent="0.2">
      <c r="A986" s="191"/>
      <c r="B986" s="191"/>
      <c r="C986" s="191"/>
      <c r="D986" s="191"/>
      <c r="E986" s="191"/>
      <c r="F986" s="191"/>
      <c r="G986" s="191"/>
      <c r="H986" s="191"/>
      <c r="I986" s="191"/>
      <c r="J986" s="191"/>
      <c r="K986" s="191"/>
      <c r="L986" s="191"/>
      <c r="M986" s="191"/>
      <c r="N986" s="191"/>
      <c r="O986" s="191"/>
      <c r="P986" s="191"/>
      <c r="Q986" s="191"/>
      <c r="R986" s="191"/>
      <c r="S986" s="191"/>
      <c r="T986" s="191"/>
      <c r="U986" s="191"/>
      <c r="V986" s="191"/>
      <c r="W986" s="191"/>
      <c r="X986" s="191"/>
      <c r="Y986" s="191"/>
      <c r="Z986" s="191"/>
      <c r="AA986" s="191"/>
      <c r="AB986" s="191"/>
      <c r="AC986" s="191"/>
      <c r="AD986" s="191"/>
      <c r="AE986" s="191"/>
      <c r="AF986" s="191"/>
      <c r="AG986" s="191"/>
      <c r="AH986" s="191"/>
      <c r="AI986" s="191"/>
      <c r="AJ986" s="191"/>
      <c r="AK986" s="191"/>
      <c r="AL986" s="191"/>
      <c r="AM986" s="191"/>
      <c r="AN986" s="191"/>
      <c r="AO986" s="191"/>
      <c r="AP986" s="191"/>
      <c r="AQ986" s="191"/>
      <c r="AR986" s="191"/>
      <c r="AS986" s="191"/>
      <c r="AT986" s="191"/>
      <c r="AU986" s="191"/>
      <c r="AV986" s="191"/>
      <c r="AW986" s="191"/>
      <c r="AX986" s="191"/>
      <c r="AY986" s="191"/>
      <c r="AZ986" s="191"/>
      <c r="BA986" s="191"/>
      <c r="BB986" s="191"/>
      <c r="BC986" s="191"/>
      <c r="BD986" s="191"/>
      <c r="BE986" s="191"/>
      <c r="BF986" s="191"/>
      <c r="BG986" s="191"/>
      <c r="BH986" s="191"/>
      <c r="BI986" s="191"/>
      <c r="BJ986" s="191"/>
      <c r="BK986" s="191"/>
      <c r="BL986" s="191"/>
    </row>
    <row r="987" spans="1:64" x14ac:dyDescent="0.2">
      <c r="A987" s="191"/>
      <c r="B987" s="191"/>
      <c r="C987" s="191"/>
      <c r="D987" s="191"/>
      <c r="E987" s="191"/>
      <c r="F987" s="191"/>
      <c r="G987" s="191"/>
      <c r="H987" s="191"/>
      <c r="I987" s="191"/>
      <c r="J987" s="191"/>
      <c r="K987" s="191"/>
      <c r="L987" s="191"/>
      <c r="M987" s="191"/>
      <c r="N987" s="191"/>
      <c r="O987" s="191"/>
      <c r="P987" s="191"/>
      <c r="Q987" s="191"/>
      <c r="R987" s="191"/>
      <c r="S987" s="191"/>
      <c r="T987" s="191"/>
      <c r="U987" s="191"/>
      <c r="V987" s="191"/>
      <c r="W987" s="191"/>
      <c r="X987" s="191"/>
      <c r="Y987" s="191"/>
      <c r="Z987" s="191"/>
      <c r="AA987" s="191"/>
      <c r="AB987" s="191"/>
      <c r="AC987" s="191"/>
      <c r="AD987" s="191"/>
      <c r="AE987" s="191"/>
      <c r="AF987" s="191"/>
      <c r="AG987" s="191"/>
      <c r="AH987" s="191"/>
      <c r="AI987" s="191"/>
      <c r="AJ987" s="191"/>
      <c r="AK987" s="191"/>
      <c r="AL987" s="191"/>
      <c r="AM987" s="191"/>
      <c r="AN987" s="191"/>
      <c r="AO987" s="191"/>
      <c r="AP987" s="191"/>
      <c r="AQ987" s="191"/>
      <c r="AR987" s="191"/>
      <c r="AS987" s="191"/>
      <c r="AT987" s="191"/>
      <c r="AU987" s="191"/>
      <c r="AV987" s="191"/>
      <c r="AW987" s="191"/>
      <c r="AX987" s="191"/>
      <c r="AY987" s="191"/>
      <c r="AZ987" s="191"/>
      <c r="BA987" s="191"/>
      <c r="BB987" s="191"/>
      <c r="BC987" s="191"/>
      <c r="BD987" s="191"/>
      <c r="BE987" s="191"/>
      <c r="BF987" s="191"/>
      <c r="BG987" s="191"/>
      <c r="BH987" s="191"/>
      <c r="BI987" s="191"/>
      <c r="BJ987" s="191"/>
      <c r="BK987" s="191"/>
      <c r="BL987" s="191"/>
    </row>
    <row r="988" spans="1:64" x14ac:dyDescent="0.2">
      <c r="A988" s="191"/>
      <c r="B988" s="191"/>
      <c r="C988" s="191"/>
      <c r="D988" s="191"/>
      <c r="E988" s="191"/>
      <c r="F988" s="191"/>
      <c r="G988" s="191"/>
      <c r="H988" s="191"/>
      <c r="I988" s="191"/>
      <c r="J988" s="191"/>
      <c r="K988" s="191"/>
      <c r="L988" s="191"/>
      <c r="M988" s="191"/>
      <c r="N988" s="191"/>
      <c r="O988" s="191"/>
      <c r="P988" s="191"/>
      <c r="Q988" s="191"/>
      <c r="R988" s="191"/>
      <c r="S988" s="191"/>
      <c r="T988" s="191"/>
      <c r="U988" s="191"/>
      <c r="V988" s="191"/>
      <c r="W988" s="191"/>
      <c r="X988" s="191"/>
      <c r="Y988" s="191"/>
      <c r="Z988" s="191"/>
      <c r="AA988" s="191"/>
      <c r="AB988" s="191"/>
      <c r="AC988" s="191"/>
      <c r="AD988" s="191"/>
      <c r="AE988" s="191"/>
      <c r="AF988" s="191"/>
      <c r="AG988" s="191"/>
      <c r="AH988" s="191"/>
      <c r="AI988" s="191"/>
      <c r="AJ988" s="191"/>
      <c r="AK988" s="191"/>
      <c r="AL988" s="191"/>
      <c r="AM988" s="191"/>
      <c r="AN988" s="191"/>
      <c r="AO988" s="191"/>
      <c r="AP988" s="191"/>
      <c r="AQ988" s="191"/>
      <c r="AR988" s="191"/>
      <c r="AS988" s="191"/>
      <c r="AT988" s="191"/>
      <c r="AU988" s="191"/>
      <c r="AV988" s="191"/>
      <c r="AW988" s="191"/>
      <c r="AX988" s="191"/>
      <c r="AY988" s="191"/>
      <c r="AZ988" s="191"/>
      <c r="BA988" s="191"/>
      <c r="BB988" s="191"/>
      <c r="BC988" s="191"/>
      <c r="BD988" s="191"/>
      <c r="BE988" s="191"/>
      <c r="BF988" s="191"/>
      <c r="BG988" s="191"/>
      <c r="BH988" s="191"/>
      <c r="BI988" s="191"/>
      <c r="BJ988" s="191"/>
      <c r="BK988" s="191"/>
      <c r="BL988" s="191"/>
    </row>
    <row r="989" spans="1:64" x14ac:dyDescent="0.2">
      <c r="A989" s="191"/>
      <c r="B989" s="191"/>
      <c r="C989" s="191"/>
      <c r="D989" s="191"/>
      <c r="E989" s="191"/>
      <c r="F989" s="191"/>
      <c r="G989" s="191"/>
      <c r="H989" s="191"/>
      <c r="I989" s="191"/>
      <c r="J989" s="191"/>
      <c r="K989" s="191"/>
      <c r="L989" s="191"/>
      <c r="M989" s="191"/>
      <c r="N989" s="191"/>
      <c r="O989" s="191"/>
      <c r="P989" s="191"/>
      <c r="Q989" s="191"/>
      <c r="R989" s="191"/>
      <c r="S989" s="191"/>
      <c r="T989" s="191"/>
      <c r="U989" s="191"/>
      <c r="V989" s="191"/>
      <c r="W989" s="191"/>
      <c r="X989" s="191"/>
      <c r="Y989" s="191"/>
      <c r="Z989" s="191"/>
      <c r="AA989" s="191"/>
      <c r="AB989" s="191"/>
      <c r="AC989" s="191"/>
      <c r="AD989" s="191"/>
      <c r="AE989" s="191"/>
      <c r="AF989" s="191"/>
      <c r="AG989" s="191"/>
      <c r="AH989" s="191"/>
      <c r="AI989" s="191"/>
      <c r="AJ989" s="191"/>
      <c r="AK989" s="191"/>
      <c r="AL989" s="191"/>
      <c r="AM989" s="191"/>
      <c r="AN989" s="191"/>
      <c r="AO989" s="191"/>
      <c r="AP989" s="191"/>
      <c r="AQ989" s="191"/>
      <c r="AR989" s="191"/>
      <c r="AS989" s="191"/>
      <c r="AT989" s="191"/>
      <c r="AU989" s="191"/>
      <c r="AV989" s="191"/>
      <c r="AW989" s="191"/>
      <c r="AX989" s="191"/>
      <c r="AY989" s="191"/>
      <c r="AZ989" s="191"/>
      <c r="BA989" s="191"/>
      <c r="BB989" s="191"/>
      <c r="BC989" s="191"/>
      <c r="BD989" s="191"/>
      <c r="BE989" s="191"/>
      <c r="BF989" s="191"/>
      <c r="BG989" s="191"/>
      <c r="BH989" s="191"/>
      <c r="BI989" s="191"/>
      <c r="BJ989" s="191"/>
      <c r="BK989" s="191"/>
      <c r="BL989" s="191"/>
    </row>
    <row r="990" spans="1:64" x14ac:dyDescent="0.2">
      <c r="A990" s="191"/>
      <c r="B990" s="191"/>
      <c r="C990" s="191"/>
      <c r="D990" s="191"/>
      <c r="E990" s="191"/>
      <c r="F990" s="191"/>
      <c r="G990" s="191"/>
      <c r="H990" s="191"/>
      <c r="I990" s="191"/>
      <c r="J990" s="191"/>
      <c r="K990" s="191"/>
      <c r="L990" s="191"/>
      <c r="M990" s="191"/>
      <c r="N990" s="191"/>
      <c r="O990" s="191"/>
      <c r="P990" s="191"/>
      <c r="Q990" s="191"/>
      <c r="R990" s="191"/>
      <c r="S990" s="191"/>
      <c r="T990" s="191"/>
      <c r="U990" s="191"/>
      <c r="V990" s="191"/>
      <c r="W990" s="191"/>
      <c r="X990" s="191"/>
      <c r="Y990" s="191"/>
      <c r="Z990" s="191"/>
      <c r="AA990" s="191"/>
      <c r="AB990" s="191"/>
      <c r="AC990" s="191"/>
      <c r="AD990" s="191"/>
      <c r="AE990" s="191"/>
      <c r="AF990" s="191"/>
      <c r="AG990" s="191"/>
      <c r="AH990" s="191"/>
      <c r="AI990" s="191"/>
      <c r="AJ990" s="191"/>
      <c r="AK990" s="191"/>
      <c r="AL990" s="191"/>
      <c r="AM990" s="191"/>
      <c r="AN990" s="191"/>
      <c r="AO990" s="191"/>
      <c r="AP990" s="191"/>
      <c r="AQ990" s="191"/>
      <c r="AR990" s="191"/>
      <c r="AS990" s="191"/>
      <c r="AT990" s="191"/>
      <c r="AU990" s="191"/>
      <c r="AV990" s="191"/>
      <c r="AW990" s="191"/>
      <c r="AX990" s="191"/>
      <c r="AY990" s="191"/>
      <c r="AZ990" s="191"/>
      <c r="BA990" s="191"/>
      <c r="BB990" s="191"/>
      <c r="BC990" s="191"/>
      <c r="BD990" s="191"/>
      <c r="BE990" s="191"/>
      <c r="BF990" s="191"/>
      <c r="BG990" s="191"/>
      <c r="BH990" s="191"/>
      <c r="BI990" s="191"/>
      <c r="BJ990" s="191"/>
      <c r="BK990" s="191"/>
      <c r="BL990" s="191"/>
    </row>
    <row r="991" spans="1:64" x14ac:dyDescent="0.2">
      <c r="A991" s="191"/>
      <c r="B991" s="191"/>
      <c r="C991" s="191"/>
      <c r="D991" s="191"/>
      <c r="E991" s="191"/>
      <c r="F991" s="191"/>
      <c r="G991" s="191"/>
      <c r="H991" s="191"/>
      <c r="I991" s="191"/>
      <c r="J991" s="191"/>
      <c r="K991" s="191"/>
      <c r="L991" s="191"/>
      <c r="M991" s="191"/>
      <c r="N991" s="191"/>
      <c r="O991" s="191"/>
      <c r="P991" s="191"/>
      <c r="Q991" s="191"/>
      <c r="R991" s="191"/>
      <c r="S991" s="191"/>
      <c r="T991" s="191"/>
      <c r="U991" s="191"/>
      <c r="V991" s="191"/>
      <c r="W991" s="191"/>
      <c r="X991" s="191"/>
      <c r="Y991" s="191"/>
      <c r="Z991" s="191"/>
      <c r="AA991" s="191"/>
      <c r="AB991" s="191"/>
      <c r="AC991" s="191"/>
      <c r="AD991" s="191"/>
      <c r="AE991" s="191"/>
      <c r="AF991" s="191"/>
      <c r="AG991" s="191"/>
      <c r="AH991" s="191"/>
      <c r="AI991" s="191"/>
      <c r="AJ991" s="191"/>
      <c r="AK991" s="191"/>
      <c r="AL991" s="191"/>
      <c r="AM991" s="191"/>
      <c r="AN991" s="191"/>
      <c r="AO991" s="191"/>
      <c r="AP991" s="191"/>
      <c r="AQ991" s="191"/>
      <c r="AR991" s="191"/>
      <c r="AS991" s="191"/>
      <c r="AT991" s="191"/>
      <c r="AU991" s="191"/>
      <c r="AV991" s="191"/>
      <c r="AW991" s="191"/>
      <c r="AX991" s="191"/>
      <c r="AY991" s="191"/>
      <c r="AZ991" s="191"/>
      <c r="BA991" s="191"/>
      <c r="BB991" s="191"/>
      <c r="BC991" s="191"/>
      <c r="BD991" s="191"/>
      <c r="BE991" s="191"/>
      <c r="BF991" s="191"/>
      <c r="BG991" s="191"/>
      <c r="BH991" s="191"/>
      <c r="BI991" s="191"/>
      <c r="BJ991" s="191"/>
      <c r="BK991" s="191"/>
      <c r="BL991" s="191"/>
    </row>
    <row r="992" spans="1:64" x14ac:dyDescent="0.2">
      <c r="A992" s="191"/>
      <c r="B992" s="191"/>
      <c r="C992" s="191"/>
      <c r="D992" s="191"/>
      <c r="E992" s="191"/>
      <c r="F992" s="191"/>
      <c r="G992" s="191"/>
      <c r="H992" s="191"/>
      <c r="I992" s="191"/>
      <c r="J992" s="191"/>
      <c r="K992" s="191"/>
      <c r="L992" s="191"/>
      <c r="M992" s="191"/>
      <c r="N992" s="191"/>
      <c r="O992" s="191"/>
      <c r="P992" s="191"/>
      <c r="Q992" s="191"/>
      <c r="R992" s="191"/>
      <c r="S992" s="191"/>
      <c r="T992" s="191"/>
      <c r="U992" s="191"/>
      <c r="V992" s="191"/>
      <c r="W992" s="191"/>
      <c r="X992" s="191"/>
      <c r="Y992" s="191"/>
      <c r="Z992" s="191"/>
      <c r="AA992" s="191"/>
      <c r="AB992" s="191"/>
      <c r="AC992" s="191"/>
      <c r="AD992" s="191"/>
      <c r="AE992" s="191"/>
      <c r="AF992" s="191"/>
      <c r="AG992" s="191"/>
      <c r="AH992" s="191"/>
      <c r="AI992" s="191"/>
      <c r="AJ992" s="191"/>
      <c r="AK992" s="191"/>
      <c r="AL992" s="191"/>
      <c r="AM992" s="191"/>
      <c r="AN992" s="191"/>
      <c r="AO992" s="191"/>
      <c r="AP992" s="191"/>
      <c r="AQ992" s="191"/>
      <c r="AR992" s="191"/>
      <c r="AS992" s="191"/>
      <c r="AT992" s="191"/>
      <c r="AU992" s="191"/>
      <c r="AV992" s="191"/>
      <c r="AW992" s="191"/>
      <c r="AX992" s="191"/>
      <c r="AY992" s="191"/>
      <c r="AZ992" s="191"/>
      <c r="BA992" s="191"/>
      <c r="BB992" s="191"/>
      <c r="BC992" s="191"/>
      <c r="BD992" s="191"/>
      <c r="BE992" s="191"/>
      <c r="BF992" s="191"/>
      <c r="BG992" s="191"/>
      <c r="BH992" s="191"/>
      <c r="BI992" s="191"/>
      <c r="BJ992" s="191"/>
      <c r="BK992" s="191"/>
      <c r="BL992" s="191"/>
    </row>
    <row r="993" spans="1:64" x14ac:dyDescent="0.2">
      <c r="A993" s="191"/>
      <c r="B993" s="191"/>
      <c r="C993" s="191"/>
      <c r="D993" s="191"/>
      <c r="E993" s="191"/>
      <c r="F993" s="191"/>
      <c r="G993" s="191"/>
      <c r="H993" s="191"/>
      <c r="I993" s="191"/>
      <c r="J993" s="191"/>
      <c r="K993" s="191"/>
      <c r="L993" s="191"/>
      <c r="M993" s="191"/>
      <c r="N993" s="191"/>
      <c r="O993" s="191"/>
      <c r="P993" s="191"/>
      <c r="Q993" s="191"/>
      <c r="R993" s="191"/>
      <c r="S993" s="191"/>
      <c r="T993" s="191"/>
      <c r="U993" s="191"/>
      <c r="V993" s="191"/>
      <c r="W993" s="191"/>
      <c r="X993" s="191"/>
      <c r="Y993" s="191"/>
      <c r="Z993" s="191"/>
      <c r="AA993" s="191"/>
      <c r="AB993" s="191"/>
      <c r="AC993" s="191"/>
      <c r="AD993" s="191"/>
      <c r="AE993" s="191"/>
      <c r="AF993" s="191"/>
      <c r="AG993" s="191"/>
      <c r="AH993" s="191"/>
      <c r="AI993" s="191"/>
      <c r="AJ993" s="191"/>
      <c r="AK993" s="191"/>
      <c r="AL993" s="191"/>
      <c r="AM993" s="191"/>
      <c r="AN993" s="191"/>
      <c r="AO993" s="191"/>
      <c r="AP993" s="191"/>
      <c r="AQ993" s="191"/>
      <c r="AR993" s="191"/>
      <c r="AS993" s="191"/>
      <c r="AT993" s="191"/>
      <c r="AU993" s="191"/>
      <c r="AV993" s="191"/>
      <c r="AW993" s="191"/>
      <c r="AX993" s="191"/>
      <c r="AY993" s="191"/>
      <c r="AZ993" s="191"/>
      <c r="BA993" s="191"/>
      <c r="BB993" s="191"/>
      <c r="BC993" s="191"/>
      <c r="BD993" s="191"/>
      <c r="BE993" s="191"/>
      <c r="BF993" s="191"/>
      <c r="BG993" s="191"/>
      <c r="BH993" s="191"/>
      <c r="BI993" s="191"/>
      <c r="BJ993" s="191"/>
      <c r="BK993" s="191"/>
      <c r="BL993" s="191"/>
    </row>
    <row r="994" spans="1:64" x14ac:dyDescent="0.2">
      <c r="A994" s="191"/>
      <c r="B994" s="191"/>
      <c r="C994" s="191"/>
      <c r="D994" s="191"/>
      <c r="E994" s="191"/>
      <c r="F994" s="191"/>
      <c r="G994" s="191"/>
      <c r="H994" s="191"/>
      <c r="I994" s="191"/>
      <c r="J994" s="191"/>
      <c r="K994" s="191"/>
      <c r="L994" s="191"/>
      <c r="M994" s="191"/>
      <c r="N994" s="191"/>
      <c r="O994" s="191"/>
      <c r="P994" s="191"/>
      <c r="Q994" s="191"/>
      <c r="R994" s="191"/>
      <c r="S994" s="191"/>
      <c r="T994" s="191"/>
      <c r="U994" s="191"/>
      <c r="V994" s="191"/>
      <c r="W994" s="191"/>
      <c r="X994" s="191"/>
      <c r="Y994" s="191"/>
      <c r="Z994" s="191"/>
      <c r="AA994" s="191"/>
      <c r="AB994" s="191"/>
      <c r="AC994" s="191"/>
      <c r="AD994" s="191"/>
      <c r="AE994" s="191"/>
      <c r="AF994" s="191"/>
      <c r="AG994" s="191"/>
      <c r="AH994" s="191"/>
      <c r="AI994" s="191"/>
      <c r="AJ994" s="191"/>
      <c r="AK994" s="191"/>
      <c r="AL994" s="191"/>
      <c r="AM994" s="191"/>
      <c r="AN994" s="191"/>
      <c r="AO994" s="191"/>
      <c r="AP994" s="191"/>
      <c r="AQ994" s="191"/>
      <c r="AR994" s="191"/>
      <c r="AS994" s="191"/>
      <c r="AT994" s="191"/>
      <c r="AU994" s="191"/>
      <c r="AV994" s="191"/>
      <c r="AW994" s="191"/>
      <c r="AX994" s="191"/>
      <c r="AY994" s="191"/>
      <c r="AZ994" s="191"/>
      <c r="BA994" s="191"/>
      <c r="BB994" s="191"/>
      <c r="BC994" s="191"/>
      <c r="BD994" s="191"/>
      <c r="BE994" s="191"/>
      <c r="BF994" s="191"/>
      <c r="BG994" s="191"/>
      <c r="BH994" s="191"/>
      <c r="BI994" s="191"/>
      <c r="BJ994" s="191"/>
      <c r="BK994" s="191"/>
      <c r="BL994" s="191"/>
    </row>
    <row r="995" spans="1:64" x14ac:dyDescent="0.2">
      <c r="A995" s="191"/>
      <c r="B995" s="191"/>
      <c r="C995" s="191"/>
      <c r="D995" s="191"/>
      <c r="E995" s="191"/>
      <c r="F995" s="191"/>
      <c r="G995" s="191"/>
      <c r="H995" s="191"/>
      <c r="I995" s="191"/>
      <c r="J995" s="191"/>
      <c r="K995" s="191"/>
      <c r="L995" s="191"/>
      <c r="M995" s="191"/>
      <c r="N995" s="191"/>
      <c r="O995" s="191"/>
      <c r="P995" s="191"/>
      <c r="Q995" s="191"/>
      <c r="R995" s="191"/>
      <c r="S995" s="191"/>
      <c r="T995" s="191"/>
      <c r="U995" s="191"/>
      <c r="V995" s="191"/>
      <c r="W995" s="191"/>
      <c r="X995" s="191"/>
      <c r="Y995" s="191"/>
      <c r="Z995" s="191"/>
      <c r="AA995" s="191"/>
      <c r="AB995" s="191"/>
      <c r="AC995" s="191"/>
      <c r="AD995" s="191"/>
      <c r="AE995" s="191"/>
      <c r="AF995" s="191"/>
      <c r="AG995" s="191"/>
      <c r="AH995" s="191"/>
      <c r="AI995" s="191"/>
      <c r="AJ995" s="191"/>
      <c r="AK995" s="191"/>
      <c r="AL995" s="191"/>
      <c r="AM995" s="191"/>
      <c r="AN995" s="191"/>
      <c r="AO995" s="191"/>
      <c r="AP995" s="191"/>
      <c r="AQ995" s="191"/>
      <c r="AR995" s="191"/>
      <c r="AS995" s="191"/>
      <c r="AT995" s="191"/>
      <c r="AU995" s="191"/>
      <c r="AV995" s="191"/>
      <c r="AW995" s="191"/>
      <c r="AX995" s="191"/>
      <c r="AY995" s="191"/>
      <c r="AZ995" s="191"/>
      <c r="BA995" s="191"/>
      <c r="BB995" s="191"/>
      <c r="BC995" s="191"/>
      <c r="BD995" s="191"/>
      <c r="BE995" s="191"/>
      <c r="BF995" s="191"/>
      <c r="BG995" s="191"/>
      <c r="BH995" s="191"/>
      <c r="BI995" s="191"/>
      <c r="BJ995" s="191"/>
      <c r="BK995" s="191"/>
      <c r="BL995" s="191"/>
    </row>
    <row r="996" spans="1:64" x14ac:dyDescent="0.2">
      <c r="A996" s="191"/>
      <c r="B996" s="191"/>
      <c r="C996" s="191"/>
      <c r="D996" s="191"/>
      <c r="E996" s="191"/>
      <c r="F996" s="191"/>
      <c r="G996" s="191"/>
      <c r="H996" s="191"/>
      <c r="I996" s="191"/>
      <c r="J996" s="191"/>
      <c r="K996" s="191"/>
      <c r="L996" s="191"/>
      <c r="M996" s="191"/>
      <c r="N996" s="191"/>
      <c r="O996" s="191"/>
      <c r="P996" s="191"/>
      <c r="Q996" s="191"/>
      <c r="R996" s="191"/>
      <c r="S996" s="191"/>
      <c r="T996" s="191"/>
      <c r="U996" s="191"/>
      <c r="V996" s="191"/>
      <c r="W996" s="191"/>
      <c r="X996" s="191"/>
      <c r="Y996" s="191"/>
      <c r="Z996" s="191"/>
      <c r="AA996" s="191"/>
      <c r="AB996" s="191"/>
      <c r="AC996" s="191"/>
      <c r="AD996" s="191"/>
      <c r="AE996" s="191"/>
      <c r="AF996" s="191"/>
      <c r="AG996" s="191"/>
      <c r="AH996" s="191"/>
      <c r="AI996" s="191"/>
      <c r="AJ996" s="191"/>
      <c r="AK996" s="191"/>
      <c r="AL996" s="191"/>
      <c r="AM996" s="191"/>
      <c r="AN996" s="191"/>
      <c r="AO996" s="191"/>
      <c r="AP996" s="191"/>
      <c r="AQ996" s="191"/>
      <c r="AR996" s="191"/>
      <c r="AS996" s="191"/>
      <c r="AT996" s="191"/>
      <c r="AU996" s="191"/>
      <c r="AV996" s="191"/>
      <c r="AW996" s="191"/>
      <c r="AX996" s="191"/>
      <c r="AY996" s="191"/>
      <c r="AZ996" s="191"/>
      <c r="BA996" s="191"/>
      <c r="BB996" s="191"/>
      <c r="BC996" s="191"/>
      <c r="BD996" s="191"/>
      <c r="BE996" s="191"/>
      <c r="BF996" s="191"/>
      <c r="BG996" s="191"/>
      <c r="BH996" s="191"/>
      <c r="BI996" s="191"/>
      <c r="BJ996" s="191"/>
      <c r="BK996" s="191"/>
      <c r="BL996" s="191"/>
    </row>
    <row r="997" spans="1:64" x14ac:dyDescent="0.2">
      <c r="A997" s="191"/>
      <c r="B997" s="191"/>
      <c r="C997" s="191"/>
      <c r="D997" s="191"/>
      <c r="E997" s="191"/>
      <c r="F997" s="191"/>
      <c r="G997" s="191"/>
      <c r="H997" s="191"/>
      <c r="I997" s="191"/>
      <c r="J997" s="191"/>
      <c r="K997" s="191"/>
      <c r="L997" s="191"/>
      <c r="M997" s="191"/>
      <c r="N997" s="191"/>
      <c r="O997" s="191"/>
      <c r="P997" s="191"/>
      <c r="Q997" s="191"/>
      <c r="R997" s="191"/>
      <c r="S997" s="191"/>
      <c r="T997" s="191"/>
      <c r="U997" s="191"/>
      <c r="V997" s="191"/>
      <c r="W997" s="191"/>
      <c r="X997" s="191"/>
      <c r="Y997" s="191"/>
      <c r="Z997" s="191"/>
      <c r="AA997" s="191"/>
      <c r="AB997" s="191"/>
      <c r="AC997" s="191"/>
      <c r="AD997" s="191"/>
      <c r="AE997" s="191"/>
      <c r="AF997" s="191"/>
      <c r="AG997" s="191"/>
      <c r="AH997" s="191"/>
      <c r="AI997" s="191"/>
      <c r="AJ997" s="191"/>
      <c r="AK997" s="191"/>
      <c r="AL997" s="191"/>
      <c r="AM997" s="191"/>
      <c r="AN997" s="191"/>
      <c r="AO997" s="191"/>
      <c r="AP997" s="191"/>
      <c r="AQ997" s="191"/>
      <c r="AR997" s="191"/>
      <c r="AS997" s="191"/>
      <c r="AT997" s="191"/>
      <c r="AU997" s="191"/>
      <c r="AV997" s="191"/>
      <c r="AW997" s="191"/>
      <c r="AX997" s="191"/>
      <c r="AY997" s="191"/>
      <c r="AZ997" s="191"/>
      <c r="BA997" s="191"/>
      <c r="BB997" s="191"/>
      <c r="BC997" s="191"/>
      <c r="BD997" s="191"/>
      <c r="BE997" s="191"/>
      <c r="BF997" s="191"/>
      <c r="BG997" s="191"/>
      <c r="BH997" s="191"/>
      <c r="BI997" s="191"/>
      <c r="BJ997" s="191"/>
      <c r="BK997" s="191"/>
      <c r="BL997" s="191"/>
    </row>
    <row r="998" spans="1:64" x14ac:dyDescent="0.2">
      <c r="A998" s="191"/>
      <c r="B998" s="191"/>
      <c r="C998" s="191"/>
      <c r="D998" s="191"/>
      <c r="E998" s="191"/>
      <c r="F998" s="191"/>
      <c r="G998" s="191"/>
      <c r="H998" s="191"/>
      <c r="I998" s="191"/>
      <c r="J998" s="191"/>
      <c r="K998" s="191"/>
      <c r="L998" s="191"/>
      <c r="M998" s="191"/>
      <c r="N998" s="191"/>
      <c r="O998" s="191"/>
      <c r="P998" s="191"/>
      <c r="Q998" s="191"/>
      <c r="R998" s="191"/>
      <c r="S998" s="191"/>
      <c r="T998" s="191"/>
      <c r="U998" s="191"/>
      <c r="V998" s="191"/>
      <c r="W998" s="191"/>
      <c r="X998" s="191"/>
      <c r="Y998" s="191"/>
      <c r="Z998" s="191"/>
      <c r="AA998" s="191"/>
      <c r="AB998" s="191"/>
      <c r="AC998" s="191"/>
      <c r="AD998" s="191"/>
      <c r="AE998" s="191"/>
      <c r="AF998" s="191"/>
      <c r="AG998" s="191"/>
      <c r="AH998" s="191"/>
      <c r="AI998" s="191"/>
      <c r="AJ998" s="191"/>
      <c r="AK998" s="191"/>
      <c r="AL998" s="191"/>
      <c r="AM998" s="191"/>
      <c r="AN998" s="191"/>
      <c r="AO998" s="191"/>
      <c r="AP998" s="191"/>
      <c r="AQ998" s="191"/>
      <c r="AR998" s="191"/>
      <c r="AS998" s="191"/>
      <c r="AT998" s="191"/>
      <c r="AU998" s="191"/>
      <c r="AV998" s="191"/>
      <c r="AW998" s="191"/>
      <c r="AX998" s="191"/>
      <c r="AY998" s="191"/>
      <c r="AZ998" s="191"/>
      <c r="BA998" s="191"/>
      <c r="BB998" s="191"/>
      <c r="BC998" s="191"/>
      <c r="BD998" s="191"/>
      <c r="BE998" s="191"/>
      <c r="BF998" s="191"/>
      <c r="BG998" s="191"/>
      <c r="BH998" s="191"/>
      <c r="BI998" s="191"/>
      <c r="BJ998" s="191"/>
      <c r="BK998" s="191"/>
      <c r="BL998" s="191"/>
    </row>
    <row r="999" spans="1:64" x14ac:dyDescent="0.2">
      <c r="A999" s="191"/>
      <c r="B999" s="191"/>
      <c r="C999" s="191"/>
      <c r="D999" s="191"/>
      <c r="E999" s="191"/>
      <c r="F999" s="191"/>
      <c r="G999" s="191"/>
      <c r="H999" s="191"/>
      <c r="I999" s="191"/>
      <c r="J999" s="191"/>
      <c r="K999" s="191"/>
      <c r="L999" s="191"/>
      <c r="M999" s="191"/>
      <c r="N999" s="191"/>
      <c r="O999" s="191"/>
      <c r="P999" s="191"/>
      <c r="Q999" s="191"/>
      <c r="R999" s="191"/>
      <c r="S999" s="191"/>
      <c r="T999" s="191"/>
      <c r="U999" s="191"/>
      <c r="V999" s="191"/>
      <c r="W999" s="191"/>
      <c r="X999" s="191"/>
      <c r="Y999" s="191"/>
      <c r="Z999" s="191"/>
      <c r="AA999" s="191"/>
      <c r="AB999" s="191"/>
      <c r="AC999" s="191"/>
      <c r="AD999" s="191"/>
      <c r="AE999" s="191"/>
      <c r="AF999" s="191"/>
      <c r="AG999" s="191"/>
      <c r="AH999" s="191"/>
      <c r="AI999" s="191"/>
      <c r="AJ999" s="191"/>
      <c r="AK999" s="191"/>
      <c r="AL999" s="191"/>
      <c r="AM999" s="191"/>
      <c r="AN999" s="191"/>
      <c r="AO999" s="191"/>
      <c r="AP999" s="191"/>
      <c r="AQ999" s="191"/>
      <c r="AR999" s="191"/>
      <c r="AS999" s="191"/>
      <c r="AT999" s="191"/>
      <c r="AU999" s="191"/>
      <c r="AV999" s="191"/>
      <c r="AW999" s="191"/>
      <c r="AX999" s="191"/>
      <c r="AY999" s="191"/>
      <c r="AZ999" s="191"/>
      <c r="BA999" s="191"/>
      <c r="BB999" s="191"/>
      <c r="BC999" s="191"/>
      <c r="BD999" s="191"/>
      <c r="BE999" s="191"/>
      <c r="BF999" s="191"/>
      <c r="BG999" s="191"/>
      <c r="BH999" s="191"/>
      <c r="BI999" s="191"/>
      <c r="BJ999" s="191"/>
      <c r="BK999" s="191"/>
      <c r="BL999" s="191"/>
    </row>
    <row r="1000" spans="1:64" x14ac:dyDescent="0.2">
      <c r="A1000" s="191"/>
      <c r="B1000" s="191"/>
      <c r="C1000" s="191"/>
      <c r="D1000" s="191"/>
      <c r="E1000" s="191"/>
      <c r="F1000" s="191"/>
      <c r="G1000" s="191"/>
      <c r="H1000" s="191"/>
      <c r="I1000" s="191"/>
      <c r="J1000" s="191"/>
      <c r="K1000" s="191"/>
      <c r="L1000" s="191"/>
      <c r="M1000" s="191"/>
      <c r="N1000" s="191"/>
      <c r="O1000" s="191"/>
      <c r="P1000" s="191"/>
      <c r="Q1000" s="191"/>
      <c r="R1000" s="191"/>
      <c r="S1000" s="191"/>
      <c r="T1000" s="191"/>
      <c r="U1000" s="191"/>
      <c r="V1000" s="191"/>
      <c r="W1000" s="191"/>
      <c r="X1000" s="191"/>
      <c r="Y1000" s="191"/>
      <c r="Z1000" s="191"/>
      <c r="AA1000" s="191"/>
      <c r="AB1000" s="191"/>
      <c r="AC1000" s="191"/>
      <c r="AD1000" s="191"/>
      <c r="AE1000" s="191"/>
      <c r="AF1000" s="191"/>
      <c r="AG1000" s="191"/>
      <c r="AH1000" s="191"/>
      <c r="AI1000" s="191"/>
      <c r="AJ1000" s="191"/>
      <c r="AK1000" s="191"/>
      <c r="AL1000" s="191"/>
      <c r="AM1000" s="191"/>
      <c r="AN1000" s="191"/>
      <c r="AO1000" s="191"/>
      <c r="AP1000" s="191"/>
      <c r="AQ1000" s="191"/>
      <c r="AR1000" s="191"/>
      <c r="AS1000" s="191"/>
      <c r="AT1000" s="191"/>
      <c r="AU1000" s="191"/>
      <c r="AV1000" s="191"/>
      <c r="AW1000" s="191"/>
      <c r="AX1000" s="191"/>
      <c r="AY1000" s="191"/>
      <c r="AZ1000" s="191"/>
      <c r="BA1000" s="191"/>
      <c r="BB1000" s="191"/>
      <c r="BC1000" s="191"/>
      <c r="BD1000" s="191"/>
      <c r="BE1000" s="191"/>
      <c r="BF1000" s="191"/>
      <c r="BG1000" s="191"/>
      <c r="BH1000" s="191"/>
      <c r="BI1000" s="191"/>
      <c r="BJ1000" s="191"/>
      <c r="BK1000" s="191"/>
      <c r="BL1000" s="191"/>
    </row>
    <row r="1001" spans="1:64" x14ac:dyDescent="0.2">
      <c r="A1001" s="191"/>
      <c r="B1001" s="191"/>
      <c r="C1001" s="191"/>
      <c r="D1001" s="191"/>
      <c r="E1001" s="191"/>
      <c r="F1001" s="191"/>
      <c r="G1001" s="191"/>
      <c r="H1001" s="191"/>
      <c r="I1001" s="191"/>
      <c r="J1001" s="191"/>
      <c r="K1001" s="191"/>
      <c r="L1001" s="191"/>
      <c r="M1001" s="191"/>
      <c r="N1001" s="191"/>
      <c r="O1001" s="191"/>
      <c r="P1001" s="191"/>
      <c r="Q1001" s="191"/>
      <c r="R1001" s="191"/>
      <c r="S1001" s="191"/>
      <c r="T1001" s="191"/>
      <c r="U1001" s="191"/>
      <c r="V1001" s="191"/>
      <c r="W1001" s="191"/>
      <c r="X1001" s="191"/>
      <c r="Y1001" s="191"/>
      <c r="Z1001" s="191"/>
      <c r="AA1001" s="191"/>
      <c r="AB1001" s="191"/>
      <c r="AC1001" s="191"/>
      <c r="AD1001" s="191"/>
      <c r="AE1001" s="191"/>
      <c r="AF1001" s="191"/>
      <c r="AG1001" s="191"/>
      <c r="AH1001" s="191"/>
      <c r="AI1001" s="191"/>
      <c r="AJ1001" s="191"/>
      <c r="AK1001" s="191"/>
      <c r="AL1001" s="191"/>
      <c r="AM1001" s="191"/>
      <c r="AN1001" s="191"/>
      <c r="AO1001" s="191"/>
      <c r="AP1001" s="191"/>
      <c r="AQ1001" s="191"/>
      <c r="AR1001" s="191"/>
      <c r="AS1001" s="191"/>
      <c r="AT1001" s="191"/>
      <c r="AU1001" s="191"/>
      <c r="AV1001" s="191"/>
      <c r="AW1001" s="191"/>
      <c r="AX1001" s="191"/>
      <c r="AY1001" s="191"/>
      <c r="AZ1001" s="191"/>
      <c r="BA1001" s="191"/>
      <c r="BB1001" s="191"/>
      <c r="BC1001" s="191"/>
      <c r="BD1001" s="191"/>
      <c r="BE1001" s="191"/>
      <c r="BF1001" s="191"/>
      <c r="BG1001" s="191"/>
      <c r="BH1001" s="191"/>
      <c r="BI1001" s="191"/>
      <c r="BJ1001" s="191"/>
      <c r="BK1001" s="191"/>
      <c r="BL1001" s="191"/>
    </row>
    <row r="1002" spans="1:64" x14ac:dyDescent="0.2">
      <c r="A1002" s="191"/>
      <c r="B1002" s="191"/>
      <c r="C1002" s="191"/>
      <c r="D1002" s="191"/>
      <c r="E1002" s="191"/>
      <c r="F1002" s="191"/>
      <c r="G1002" s="191"/>
      <c r="H1002" s="191"/>
      <c r="I1002" s="191"/>
      <c r="J1002" s="191"/>
      <c r="K1002" s="191"/>
      <c r="L1002" s="191"/>
      <c r="M1002" s="191"/>
      <c r="N1002" s="191"/>
      <c r="O1002" s="191"/>
      <c r="P1002" s="191"/>
      <c r="Q1002" s="191"/>
      <c r="R1002" s="191"/>
      <c r="S1002" s="191"/>
      <c r="T1002" s="191"/>
      <c r="U1002" s="191"/>
      <c r="V1002" s="191"/>
      <c r="W1002" s="191"/>
      <c r="X1002" s="191"/>
      <c r="Y1002" s="191"/>
      <c r="Z1002" s="191"/>
      <c r="AA1002" s="191"/>
      <c r="AB1002" s="191"/>
      <c r="AC1002" s="191"/>
      <c r="AD1002" s="191"/>
      <c r="AE1002" s="191"/>
      <c r="AF1002" s="191"/>
      <c r="AG1002" s="191"/>
      <c r="AH1002" s="191"/>
      <c r="AI1002" s="191"/>
      <c r="AJ1002" s="191"/>
      <c r="AK1002" s="191"/>
      <c r="AL1002" s="191"/>
      <c r="AM1002" s="191"/>
      <c r="AN1002" s="191"/>
      <c r="AO1002" s="191"/>
      <c r="AP1002" s="191"/>
      <c r="AQ1002" s="191"/>
      <c r="AR1002" s="191"/>
      <c r="AS1002" s="191"/>
      <c r="AT1002" s="191"/>
      <c r="AU1002" s="191"/>
      <c r="AV1002" s="191"/>
      <c r="AW1002" s="191"/>
      <c r="AX1002" s="191"/>
      <c r="AY1002" s="191"/>
      <c r="AZ1002" s="191"/>
      <c r="BA1002" s="191"/>
      <c r="BB1002" s="191"/>
      <c r="BC1002" s="191"/>
      <c r="BD1002" s="191"/>
      <c r="BE1002" s="191"/>
      <c r="BF1002" s="191"/>
      <c r="BG1002" s="191"/>
      <c r="BH1002" s="191"/>
      <c r="BI1002" s="191"/>
      <c r="BJ1002" s="191"/>
      <c r="BK1002" s="191"/>
      <c r="BL1002" s="191"/>
    </row>
    <row r="1003" spans="1:64" x14ac:dyDescent="0.2">
      <c r="A1003" s="191"/>
      <c r="B1003" s="191"/>
      <c r="C1003" s="191"/>
      <c r="D1003" s="191"/>
      <c r="E1003" s="191"/>
      <c r="F1003" s="191"/>
      <c r="G1003" s="191"/>
      <c r="H1003" s="191"/>
      <c r="I1003" s="191"/>
      <c r="J1003" s="191"/>
      <c r="K1003" s="191"/>
      <c r="L1003" s="191"/>
      <c r="M1003" s="191"/>
      <c r="N1003" s="191"/>
      <c r="O1003" s="191"/>
      <c r="P1003" s="191"/>
      <c r="Q1003" s="191"/>
      <c r="R1003" s="191"/>
      <c r="S1003" s="191"/>
      <c r="T1003" s="191"/>
      <c r="U1003" s="191"/>
      <c r="V1003" s="191"/>
      <c r="W1003" s="191"/>
      <c r="X1003" s="191"/>
      <c r="Y1003" s="191"/>
      <c r="Z1003" s="191"/>
      <c r="AA1003" s="191"/>
      <c r="AB1003" s="191"/>
      <c r="AC1003" s="191"/>
      <c r="AD1003" s="191"/>
      <c r="AE1003" s="191"/>
      <c r="AF1003" s="191"/>
      <c r="AG1003" s="191"/>
      <c r="AH1003" s="191"/>
      <c r="AI1003" s="191"/>
      <c r="AJ1003" s="191"/>
      <c r="AK1003" s="191"/>
      <c r="AL1003" s="191"/>
      <c r="AM1003" s="191"/>
      <c r="AN1003" s="191"/>
      <c r="AO1003" s="191"/>
      <c r="AP1003" s="191"/>
      <c r="AQ1003" s="191"/>
      <c r="AR1003" s="191"/>
      <c r="AS1003" s="191"/>
      <c r="AT1003" s="191"/>
      <c r="AU1003" s="191"/>
      <c r="AV1003" s="191"/>
      <c r="AW1003" s="191"/>
      <c r="AX1003" s="191"/>
      <c r="AY1003" s="191"/>
      <c r="AZ1003" s="191"/>
      <c r="BA1003" s="191"/>
      <c r="BB1003" s="191"/>
      <c r="BC1003" s="191"/>
      <c r="BD1003" s="191"/>
      <c r="BE1003" s="191"/>
      <c r="BF1003" s="191"/>
      <c r="BG1003" s="191"/>
      <c r="BH1003" s="191"/>
      <c r="BI1003" s="191"/>
      <c r="BJ1003" s="191"/>
      <c r="BK1003" s="191"/>
      <c r="BL1003" s="191"/>
    </row>
    <row r="1004" spans="1:64" x14ac:dyDescent="0.2">
      <c r="A1004" s="191"/>
      <c r="B1004" s="191"/>
      <c r="C1004" s="191"/>
      <c r="D1004" s="191"/>
      <c r="E1004" s="191"/>
      <c r="F1004" s="191"/>
      <c r="G1004" s="191"/>
      <c r="H1004" s="191"/>
      <c r="I1004" s="191"/>
      <c r="J1004" s="191"/>
      <c r="K1004" s="191"/>
      <c r="L1004" s="191"/>
      <c r="M1004" s="191"/>
      <c r="N1004" s="191"/>
      <c r="O1004" s="191"/>
      <c r="P1004" s="191"/>
      <c r="Q1004" s="191"/>
      <c r="R1004" s="191"/>
      <c r="S1004" s="191"/>
      <c r="T1004" s="191"/>
      <c r="U1004" s="191"/>
      <c r="V1004" s="191"/>
      <c r="W1004" s="191"/>
      <c r="X1004" s="191"/>
      <c r="Y1004" s="191"/>
      <c r="Z1004" s="191"/>
      <c r="AA1004" s="191"/>
      <c r="AB1004" s="191"/>
      <c r="AC1004" s="191"/>
      <c r="AD1004" s="191"/>
      <c r="AE1004" s="191"/>
      <c r="AF1004" s="191"/>
      <c r="AG1004" s="191"/>
      <c r="AH1004" s="191"/>
      <c r="AI1004" s="191"/>
      <c r="AJ1004" s="191"/>
      <c r="AK1004" s="191"/>
      <c r="AL1004" s="191"/>
      <c r="AM1004" s="191"/>
      <c r="AN1004" s="191"/>
      <c r="AO1004" s="191"/>
      <c r="AP1004" s="191"/>
      <c r="AQ1004" s="191"/>
      <c r="AR1004" s="191"/>
      <c r="AS1004" s="191"/>
      <c r="AT1004" s="191"/>
      <c r="AU1004" s="191"/>
      <c r="AV1004" s="191"/>
      <c r="AW1004" s="191"/>
      <c r="AX1004" s="191"/>
      <c r="AY1004" s="191"/>
      <c r="AZ1004" s="191"/>
      <c r="BA1004" s="191"/>
      <c r="BB1004" s="191"/>
      <c r="BC1004" s="191"/>
      <c r="BD1004" s="191"/>
      <c r="BE1004" s="191"/>
      <c r="BF1004" s="191"/>
      <c r="BG1004" s="191"/>
      <c r="BH1004" s="191"/>
      <c r="BI1004" s="191"/>
      <c r="BJ1004" s="191"/>
      <c r="BK1004" s="191"/>
      <c r="BL1004" s="191"/>
    </row>
    <row r="1005" spans="1:64" x14ac:dyDescent="0.2">
      <c r="A1005" s="191"/>
      <c r="B1005" s="191"/>
      <c r="C1005" s="191"/>
      <c r="D1005" s="191"/>
      <c r="E1005" s="191"/>
      <c r="F1005" s="191"/>
      <c r="G1005" s="191"/>
      <c r="H1005" s="191"/>
      <c r="I1005" s="191"/>
      <c r="J1005" s="191"/>
      <c r="K1005" s="191"/>
      <c r="L1005" s="191"/>
      <c r="M1005" s="191"/>
      <c r="N1005" s="191"/>
      <c r="O1005" s="191"/>
      <c r="P1005" s="191"/>
      <c r="Q1005" s="191"/>
      <c r="R1005" s="191"/>
      <c r="S1005" s="191"/>
      <c r="T1005" s="191"/>
      <c r="U1005" s="191"/>
      <c r="V1005" s="191"/>
      <c r="W1005" s="191"/>
      <c r="X1005" s="191"/>
      <c r="Y1005" s="191"/>
      <c r="Z1005" s="191"/>
      <c r="AA1005" s="191"/>
      <c r="AB1005" s="191"/>
      <c r="AC1005" s="191"/>
      <c r="AD1005" s="191"/>
      <c r="AE1005" s="191"/>
      <c r="AF1005" s="191"/>
      <c r="AG1005" s="191"/>
      <c r="AH1005" s="191"/>
      <c r="AI1005" s="191"/>
      <c r="AJ1005" s="191"/>
      <c r="AK1005" s="191"/>
      <c r="AL1005" s="191"/>
      <c r="AM1005" s="191"/>
      <c r="AN1005" s="191"/>
      <c r="AO1005" s="191"/>
      <c r="AP1005" s="191"/>
      <c r="AQ1005" s="191"/>
      <c r="AR1005" s="191"/>
      <c r="AS1005" s="191"/>
      <c r="AT1005" s="191"/>
      <c r="AU1005" s="191"/>
      <c r="AV1005" s="191"/>
      <c r="AW1005" s="191"/>
      <c r="AX1005" s="191"/>
      <c r="AY1005" s="191"/>
      <c r="AZ1005" s="191"/>
      <c r="BA1005" s="191"/>
      <c r="BB1005" s="191"/>
      <c r="BC1005" s="191"/>
      <c r="BD1005" s="191"/>
      <c r="BE1005" s="191"/>
      <c r="BF1005" s="191"/>
      <c r="BG1005" s="191"/>
      <c r="BH1005" s="191"/>
      <c r="BI1005" s="191"/>
      <c r="BJ1005" s="191"/>
      <c r="BK1005" s="191"/>
      <c r="BL1005" s="191"/>
    </row>
    <row r="1006" spans="1:64" x14ac:dyDescent="0.2">
      <c r="A1006" s="191"/>
      <c r="B1006" s="191"/>
      <c r="C1006" s="191"/>
      <c r="D1006" s="191"/>
      <c r="E1006" s="191"/>
      <c r="F1006" s="191"/>
      <c r="G1006" s="191"/>
      <c r="H1006" s="191"/>
      <c r="I1006" s="191"/>
      <c r="J1006" s="191"/>
      <c r="K1006" s="191"/>
      <c r="L1006" s="191"/>
      <c r="M1006" s="191"/>
      <c r="N1006" s="191"/>
      <c r="O1006" s="191"/>
      <c r="P1006" s="191"/>
      <c r="Q1006" s="191"/>
      <c r="R1006" s="191"/>
      <c r="S1006" s="191"/>
      <c r="T1006" s="191"/>
      <c r="U1006" s="191"/>
      <c r="V1006" s="191"/>
      <c r="W1006" s="191"/>
      <c r="X1006" s="191"/>
      <c r="Y1006" s="191"/>
      <c r="Z1006" s="191"/>
      <c r="AA1006" s="191"/>
      <c r="AB1006" s="191"/>
      <c r="AC1006" s="191"/>
      <c r="AD1006" s="191"/>
      <c r="AE1006" s="191"/>
      <c r="AF1006" s="191"/>
      <c r="AG1006" s="191"/>
      <c r="AH1006" s="191"/>
      <c r="AI1006" s="191"/>
      <c r="AJ1006" s="191"/>
      <c r="AK1006" s="191"/>
      <c r="AL1006" s="191"/>
      <c r="AM1006" s="191"/>
      <c r="AN1006" s="191"/>
      <c r="AO1006" s="191"/>
      <c r="AP1006" s="191"/>
      <c r="AQ1006" s="191"/>
      <c r="AR1006" s="191"/>
      <c r="AS1006" s="191"/>
      <c r="AT1006" s="191"/>
      <c r="AU1006" s="191"/>
      <c r="AV1006" s="191"/>
      <c r="AW1006" s="191"/>
      <c r="AX1006" s="191"/>
      <c r="AY1006" s="191"/>
      <c r="AZ1006" s="191"/>
      <c r="BA1006" s="191"/>
      <c r="BB1006" s="191"/>
      <c r="BC1006" s="191"/>
      <c r="BD1006" s="191"/>
      <c r="BE1006" s="191"/>
      <c r="BF1006" s="191"/>
      <c r="BG1006" s="191"/>
      <c r="BH1006" s="191"/>
      <c r="BI1006" s="191"/>
      <c r="BJ1006" s="191"/>
      <c r="BK1006" s="191"/>
      <c r="BL1006" s="191"/>
    </row>
    <row r="1007" spans="1:64" x14ac:dyDescent="0.2">
      <c r="A1007" s="191"/>
      <c r="B1007" s="191"/>
      <c r="C1007" s="191"/>
      <c r="D1007" s="191"/>
      <c r="E1007" s="191"/>
      <c r="F1007" s="191"/>
      <c r="G1007" s="191"/>
      <c r="H1007" s="191"/>
      <c r="I1007" s="191"/>
      <c r="J1007" s="191"/>
      <c r="K1007" s="191"/>
      <c r="L1007" s="191"/>
      <c r="M1007" s="191"/>
      <c r="N1007" s="191"/>
      <c r="O1007" s="191"/>
      <c r="P1007" s="191"/>
      <c r="Q1007" s="191"/>
      <c r="R1007" s="191"/>
      <c r="S1007" s="191"/>
      <c r="T1007" s="191"/>
      <c r="U1007" s="191"/>
      <c r="V1007" s="191"/>
      <c r="W1007" s="191"/>
      <c r="X1007" s="191"/>
      <c r="Y1007" s="191"/>
      <c r="Z1007" s="191"/>
      <c r="AA1007" s="191"/>
      <c r="AB1007" s="191"/>
      <c r="AC1007" s="191"/>
      <c r="AD1007" s="191"/>
      <c r="AE1007" s="191"/>
      <c r="AF1007" s="191"/>
      <c r="AG1007" s="191"/>
      <c r="AH1007" s="191"/>
      <c r="AI1007" s="191"/>
      <c r="AJ1007" s="191"/>
      <c r="AK1007" s="191"/>
      <c r="AL1007" s="191"/>
      <c r="AM1007" s="191"/>
      <c r="AN1007" s="191"/>
      <c r="AO1007" s="191"/>
      <c r="AP1007" s="191"/>
      <c r="AQ1007" s="191"/>
      <c r="AR1007" s="191"/>
      <c r="AS1007" s="191"/>
      <c r="AT1007" s="191"/>
      <c r="AU1007" s="191"/>
      <c r="AV1007" s="191"/>
      <c r="AW1007" s="191"/>
      <c r="AX1007" s="191"/>
      <c r="AY1007" s="191"/>
      <c r="AZ1007" s="191"/>
      <c r="BA1007" s="191"/>
      <c r="BB1007" s="191"/>
      <c r="BC1007" s="191"/>
      <c r="BD1007" s="191"/>
      <c r="BE1007" s="191"/>
      <c r="BF1007" s="191"/>
      <c r="BG1007" s="191"/>
      <c r="BH1007" s="191"/>
      <c r="BI1007" s="191"/>
      <c r="BJ1007" s="191"/>
      <c r="BK1007" s="191"/>
      <c r="BL1007" s="191"/>
    </row>
    <row r="1008" spans="1:64" x14ac:dyDescent="0.2">
      <c r="A1008" s="191"/>
      <c r="B1008" s="191"/>
      <c r="C1008" s="191"/>
      <c r="D1008" s="191"/>
      <c r="E1008" s="191"/>
      <c r="F1008" s="191"/>
      <c r="G1008" s="191"/>
      <c r="H1008" s="191"/>
      <c r="I1008" s="191"/>
      <c r="J1008" s="191"/>
      <c r="K1008" s="191"/>
      <c r="L1008" s="191"/>
      <c r="M1008" s="191"/>
      <c r="N1008" s="191"/>
      <c r="O1008" s="191"/>
      <c r="P1008" s="191"/>
      <c r="Q1008" s="191"/>
      <c r="R1008" s="191"/>
      <c r="S1008" s="191"/>
      <c r="T1008" s="191"/>
      <c r="U1008" s="191"/>
      <c r="V1008" s="191"/>
      <c r="W1008" s="191"/>
      <c r="X1008" s="191"/>
      <c r="Y1008" s="191"/>
      <c r="Z1008" s="191"/>
      <c r="AA1008" s="191"/>
      <c r="AB1008" s="191"/>
      <c r="AC1008" s="191"/>
      <c r="AD1008" s="191"/>
      <c r="AE1008" s="191"/>
      <c r="AF1008" s="191"/>
      <c r="AG1008" s="191"/>
      <c r="AH1008" s="191"/>
      <c r="AI1008" s="191"/>
      <c r="AJ1008" s="191"/>
      <c r="AK1008" s="191"/>
      <c r="AL1008" s="191"/>
      <c r="AM1008" s="191"/>
      <c r="AN1008" s="191"/>
      <c r="AO1008" s="191"/>
      <c r="AP1008" s="191"/>
      <c r="AQ1008" s="191"/>
      <c r="AR1008" s="191"/>
      <c r="AS1008" s="191"/>
      <c r="AT1008" s="191"/>
      <c r="AU1008" s="191"/>
      <c r="AV1008" s="191"/>
      <c r="AW1008" s="191"/>
      <c r="AX1008" s="191"/>
      <c r="AY1008" s="191"/>
      <c r="AZ1008" s="191"/>
      <c r="BA1008" s="191"/>
      <c r="BB1008" s="191"/>
      <c r="BC1008" s="191"/>
      <c r="BD1008" s="191"/>
      <c r="BE1008" s="191"/>
      <c r="BF1008" s="191"/>
      <c r="BG1008" s="191"/>
      <c r="BH1008" s="191"/>
      <c r="BI1008" s="191"/>
      <c r="BJ1008" s="191"/>
      <c r="BK1008" s="191"/>
      <c r="BL1008" s="191"/>
    </row>
    <row r="1009" spans="1:64" x14ac:dyDescent="0.2">
      <c r="A1009" s="191"/>
      <c r="B1009" s="191"/>
      <c r="C1009" s="191"/>
      <c r="D1009" s="191"/>
      <c r="E1009" s="191"/>
      <c r="F1009" s="191"/>
      <c r="G1009" s="191"/>
      <c r="H1009" s="191"/>
      <c r="I1009" s="191"/>
      <c r="J1009" s="191"/>
      <c r="K1009" s="191"/>
      <c r="L1009" s="191"/>
      <c r="M1009" s="191"/>
      <c r="N1009" s="191"/>
      <c r="O1009" s="191"/>
      <c r="P1009" s="191"/>
      <c r="Q1009" s="191"/>
      <c r="R1009" s="191"/>
      <c r="S1009" s="191"/>
      <c r="T1009" s="191"/>
      <c r="U1009" s="191"/>
      <c r="V1009" s="191"/>
      <c r="W1009" s="191"/>
      <c r="X1009" s="191"/>
      <c r="Y1009" s="191"/>
      <c r="Z1009" s="191"/>
      <c r="AA1009" s="191"/>
      <c r="AB1009" s="191"/>
      <c r="AC1009" s="191"/>
      <c r="AD1009" s="191"/>
      <c r="AE1009" s="191"/>
      <c r="AF1009" s="191"/>
      <c r="AG1009" s="191"/>
      <c r="AH1009" s="191"/>
      <c r="AI1009" s="191"/>
      <c r="AJ1009" s="191"/>
      <c r="AK1009" s="191"/>
      <c r="AL1009" s="191"/>
      <c r="AM1009" s="191"/>
      <c r="AN1009" s="191"/>
      <c r="AO1009" s="191"/>
      <c r="AP1009" s="191"/>
      <c r="AQ1009" s="191"/>
      <c r="AR1009" s="191"/>
      <c r="AS1009" s="191"/>
      <c r="AT1009" s="191"/>
      <c r="AU1009" s="191"/>
      <c r="AV1009" s="191"/>
      <c r="AW1009" s="191"/>
      <c r="AX1009" s="191"/>
      <c r="AY1009" s="191"/>
      <c r="AZ1009" s="191"/>
      <c r="BA1009" s="191"/>
      <c r="BB1009" s="191"/>
      <c r="BC1009" s="191"/>
      <c r="BD1009" s="191"/>
      <c r="BE1009" s="191"/>
      <c r="BF1009" s="191"/>
      <c r="BG1009" s="191"/>
      <c r="BH1009" s="191"/>
      <c r="BI1009" s="191"/>
      <c r="BJ1009" s="191"/>
      <c r="BK1009" s="191"/>
      <c r="BL1009" s="191"/>
    </row>
    <row r="1010" spans="1:64" x14ac:dyDescent="0.2">
      <c r="A1010" s="191"/>
      <c r="B1010" s="191"/>
      <c r="C1010" s="191"/>
      <c r="D1010" s="191"/>
      <c r="E1010" s="191"/>
      <c r="F1010" s="191"/>
      <c r="G1010" s="191"/>
      <c r="H1010" s="191"/>
      <c r="I1010" s="191"/>
      <c r="J1010" s="191"/>
      <c r="K1010" s="191"/>
      <c r="L1010" s="191"/>
      <c r="M1010" s="191"/>
      <c r="N1010" s="191"/>
      <c r="O1010" s="191"/>
      <c r="P1010" s="191"/>
      <c r="Q1010" s="191"/>
      <c r="R1010" s="191"/>
      <c r="S1010" s="191"/>
      <c r="T1010" s="191"/>
      <c r="U1010" s="191"/>
      <c r="V1010" s="191"/>
      <c r="W1010" s="191"/>
      <c r="X1010" s="191"/>
      <c r="Y1010" s="191"/>
      <c r="Z1010" s="191"/>
      <c r="AA1010" s="191"/>
      <c r="AB1010" s="191"/>
      <c r="AC1010" s="191"/>
      <c r="AD1010" s="191"/>
      <c r="AE1010" s="191"/>
      <c r="AF1010" s="191"/>
      <c r="AG1010" s="191"/>
      <c r="AH1010" s="191"/>
      <c r="AI1010" s="191"/>
      <c r="AJ1010" s="191"/>
      <c r="AK1010" s="191"/>
      <c r="AL1010" s="191"/>
      <c r="AM1010" s="191"/>
      <c r="AN1010" s="191"/>
      <c r="AO1010" s="191"/>
      <c r="AP1010" s="191"/>
      <c r="AQ1010" s="191"/>
      <c r="AR1010" s="191"/>
      <c r="AS1010" s="191"/>
      <c r="AT1010" s="191"/>
      <c r="AU1010" s="191"/>
      <c r="AV1010" s="191"/>
      <c r="AW1010" s="191"/>
      <c r="AX1010" s="191"/>
      <c r="AY1010" s="191"/>
      <c r="AZ1010" s="191"/>
      <c r="BA1010" s="191"/>
      <c r="BB1010" s="191"/>
      <c r="BC1010" s="191"/>
      <c r="BD1010" s="191"/>
      <c r="BE1010" s="191"/>
      <c r="BF1010" s="191"/>
      <c r="BG1010" s="191"/>
      <c r="BH1010" s="191"/>
      <c r="BI1010" s="191"/>
      <c r="BJ1010" s="191"/>
      <c r="BK1010" s="191"/>
      <c r="BL1010" s="191"/>
    </row>
    <row r="1011" spans="1:64" x14ac:dyDescent="0.2">
      <c r="A1011" s="191"/>
      <c r="B1011" s="191"/>
      <c r="C1011" s="191"/>
      <c r="D1011" s="191"/>
      <c r="E1011" s="191"/>
      <c r="F1011" s="191"/>
      <c r="G1011" s="191"/>
      <c r="H1011" s="191"/>
      <c r="I1011" s="191"/>
      <c r="J1011" s="191"/>
      <c r="K1011" s="191"/>
      <c r="L1011" s="191"/>
      <c r="M1011" s="191"/>
      <c r="N1011" s="191"/>
      <c r="O1011" s="191"/>
      <c r="P1011" s="191"/>
      <c r="Q1011" s="191"/>
      <c r="R1011" s="191"/>
      <c r="S1011" s="191"/>
      <c r="T1011" s="191"/>
      <c r="U1011" s="191"/>
      <c r="V1011" s="191"/>
      <c r="W1011" s="191"/>
      <c r="X1011" s="191"/>
      <c r="Y1011" s="191"/>
      <c r="Z1011" s="191"/>
      <c r="AA1011" s="191"/>
      <c r="AB1011" s="191"/>
      <c r="AC1011" s="191"/>
      <c r="AD1011" s="191"/>
      <c r="AE1011" s="191"/>
      <c r="AF1011" s="191"/>
      <c r="AG1011" s="191"/>
      <c r="AH1011" s="191"/>
      <c r="AI1011" s="191"/>
      <c r="AJ1011" s="191"/>
      <c r="AK1011" s="191"/>
      <c r="AL1011" s="191"/>
      <c r="AM1011" s="191"/>
      <c r="AN1011" s="191"/>
      <c r="AO1011" s="191"/>
      <c r="AP1011" s="191"/>
      <c r="AQ1011" s="191"/>
      <c r="AR1011" s="191"/>
      <c r="AS1011" s="191"/>
      <c r="AT1011" s="191"/>
      <c r="AU1011" s="191"/>
      <c r="AV1011" s="191"/>
      <c r="AW1011" s="191"/>
      <c r="AX1011" s="191"/>
      <c r="AY1011" s="191"/>
      <c r="AZ1011" s="191"/>
      <c r="BA1011" s="191"/>
      <c r="BB1011" s="191"/>
      <c r="BC1011" s="191"/>
      <c r="BD1011" s="191"/>
      <c r="BE1011" s="191"/>
      <c r="BF1011" s="191"/>
      <c r="BG1011" s="191"/>
      <c r="BH1011" s="191"/>
      <c r="BI1011" s="191"/>
      <c r="BJ1011" s="191"/>
      <c r="BK1011" s="191"/>
      <c r="BL1011" s="191"/>
    </row>
    <row r="1012" spans="1:64" x14ac:dyDescent="0.2">
      <c r="A1012" s="191"/>
      <c r="B1012" s="191"/>
      <c r="C1012" s="191"/>
      <c r="D1012" s="191"/>
      <c r="E1012" s="191"/>
      <c r="F1012" s="191"/>
      <c r="G1012" s="191"/>
      <c r="H1012" s="191"/>
      <c r="I1012" s="191"/>
      <c r="J1012" s="191"/>
      <c r="K1012" s="191"/>
      <c r="L1012" s="191"/>
      <c r="M1012" s="191"/>
      <c r="N1012" s="191"/>
      <c r="O1012" s="191"/>
      <c r="P1012" s="191"/>
      <c r="Q1012" s="191"/>
      <c r="R1012" s="191"/>
      <c r="S1012" s="191"/>
      <c r="T1012" s="191"/>
      <c r="U1012" s="191"/>
      <c r="V1012" s="191"/>
      <c r="W1012" s="191"/>
      <c r="X1012" s="191"/>
      <c r="Y1012" s="191"/>
      <c r="Z1012" s="191"/>
      <c r="AA1012" s="191"/>
      <c r="AB1012" s="191"/>
      <c r="AC1012" s="191"/>
      <c r="AD1012" s="191"/>
      <c r="AE1012" s="191"/>
      <c r="AF1012" s="191"/>
      <c r="AG1012" s="191"/>
      <c r="AH1012" s="191"/>
      <c r="AI1012" s="191"/>
      <c r="AJ1012" s="191"/>
      <c r="AK1012" s="191"/>
      <c r="AL1012" s="191"/>
      <c r="AM1012" s="191"/>
      <c r="AN1012" s="191"/>
      <c r="AO1012" s="191"/>
      <c r="AP1012" s="191"/>
      <c r="AQ1012" s="191"/>
      <c r="AR1012" s="191"/>
      <c r="AS1012" s="191"/>
      <c r="AT1012" s="191"/>
      <c r="AU1012" s="191"/>
      <c r="AV1012" s="191"/>
      <c r="AW1012" s="191"/>
      <c r="AX1012" s="191"/>
      <c r="AY1012" s="191"/>
      <c r="AZ1012" s="191"/>
      <c r="BA1012" s="191"/>
      <c r="BB1012" s="191"/>
      <c r="BC1012" s="191"/>
      <c r="BD1012" s="191"/>
      <c r="BE1012" s="191"/>
      <c r="BF1012" s="191"/>
      <c r="BG1012" s="191"/>
      <c r="BH1012" s="191"/>
      <c r="BI1012" s="191"/>
      <c r="BJ1012" s="191"/>
      <c r="BK1012" s="191"/>
      <c r="BL1012" s="191"/>
    </row>
    <row r="1013" spans="1:64" x14ac:dyDescent="0.2">
      <c r="A1013" s="191"/>
      <c r="B1013" s="191"/>
      <c r="C1013" s="191"/>
      <c r="D1013" s="191"/>
      <c r="E1013" s="191"/>
      <c r="F1013" s="191"/>
      <c r="G1013" s="191"/>
      <c r="H1013" s="191"/>
      <c r="I1013" s="191"/>
      <c r="J1013" s="191"/>
      <c r="K1013" s="191"/>
      <c r="L1013" s="191"/>
      <c r="M1013" s="191"/>
      <c r="N1013" s="191"/>
      <c r="O1013" s="191"/>
      <c r="P1013" s="191"/>
      <c r="Q1013" s="191"/>
      <c r="R1013" s="191"/>
      <c r="S1013" s="191"/>
      <c r="T1013" s="191"/>
      <c r="U1013" s="191"/>
      <c r="V1013" s="191"/>
      <c r="W1013" s="191"/>
      <c r="X1013" s="191"/>
      <c r="Y1013" s="191"/>
      <c r="Z1013" s="191"/>
      <c r="AA1013" s="191"/>
      <c r="AB1013" s="191"/>
      <c r="AC1013" s="191"/>
      <c r="AD1013" s="191"/>
      <c r="AE1013" s="191"/>
      <c r="AF1013" s="191"/>
      <c r="AG1013" s="191"/>
      <c r="AH1013" s="191"/>
      <c r="AI1013" s="191"/>
      <c r="AJ1013" s="191"/>
      <c r="AK1013" s="191"/>
      <c r="AL1013" s="191"/>
      <c r="AM1013" s="191"/>
      <c r="AN1013" s="191"/>
      <c r="AO1013" s="191"/>
      <c r="AP1013" s="191"/>
      <c r="AQ1013" s="191"/>
      <c r="AR1013" s="191"/>
      <c r="AS1013" s="191"/>
      <c r="AT1013" s="191"/>
      <c r="AU1013" s="191"/>
      <c r="AV1013" s="191"/>
      <c r="AW1013" s="191"/>
      <c r="AX1013" s="191"/>
      <c r="AY1013" s="191"/>
      <c r="AZ1013" s="191"/>
      <c r="BA1013" s="191"/>
      <c r="BB1013" s="191"/>
      <c r="BC1013" s="191"/>
      <c r="BD1013" s="191"/>
      <c r="BE1013" s="191"/>
      <c r="BF1013" s="191"/>
      <c r="BG1013" s="191"/>
      <c r="BH1013" s="191"/>
      <c r="BI1013" s="191"/>
      <c r="BJ1013" s="191"/>
      <c r="BK1013" s="191"/>
      <c r="BL1013" s="191"/>
    </row>
    <row r="1014" spans="1:64" x14ac:dyDescent="0.2">
      <c r="A1014" s="191"/>
      <c r="B1014" s="191"/>
      <c r="C1014" s="191"/>
      <c r="D1014" s="191"/>
      <c r="E1014" s="191"/>
      <c r="F1014" s="191"/>
      <c r="G1014" s="191"/>
      <c r="H1014" s="191"/>
      <c r="I1014" s="191"/>
      <c r="J1014" s="191"/>
      <c r="K1014" s="191"/>
      <c r="L1014" s="191"/>
      <c r="M1014" s="191"/>
      <c r="N1014" s="191"/>
      <c r="O1014" s="191"/>
      <c r="P1014" s="191"/>
      <c r="Q1014" s="191"/>
      <c r="R1014" s="191"/>
      <c r="S1014" s="191"/>
      <c r="T1014" s="191"/>
      <c r="U1014" s="191"/>
      <c r="V1014" s="191"/>
      <c r="W1014" s="191"/>
      <c r="X1014" s="191"/>
      <c r="Y1014" s="191"/>
      <c r="Z1014" s="191"/>
      <c r="AA1014" s="191"/>
      <c r="AB1014" s="191"/>
      <c r="AC1014" s="191"/>
      <c r="AD1014" s="191"/>
      <c r="AE1014" s="191"/>
      <c r="AF1014" s="191"/>
      <c r="AG1014" s="191"/>
      <c r="AH1014" s="191"/>
      <c r="AI1014" s="191"/>
      <c r="AJ1014" s="191"/>
      <c r="AK1014" s="191"/>
      <c r="AL1014" s="191"/>
      <c r="AM1014" s="191"/>
      <c r="AN1014" s="191"/>
      <c r="AO1014" s="191"/>
      <c r="AP1014" s="191"/>
      <c r="AQ1014" s="191"/>
      <c r="AR1014" s="191"/>
      <c r="AS1014" s="191"/>
      <c r="AT1014" s="191"/>
      <c r="AU1014" s="191"/>
      <c r="AV1014" s="191"/>
      <c r="AW1014" s="191"/>
      <c r="AX1014" s="191"/>
      <c r="AY1014" s="191"/>
      <c r="AZ1014" s="191"/>
      <c r="BA1014" s="191"/>
      <c r="BB1014" s="191"/>
      <c r="BC1014" s="191"/>
      <c r="BD1014" s="191"/>
      <c r="BE1014" s="191"/>
      <c r="BF1014" s="191"/>
      <c r="BG1014" s="191"/>
      <c r="BH1014" s="191"/>
      <c r="BI1014" s="191"/>
      <c r="BJ1014" s="191"/>
      <c r="BK1014" s="191"/>
      <c r="BL1014" s="191"/>
    </row>
    <row r="1015" spans="1:64" x14ac:dyDescent="0.2">
      <c r="A1015" s="191"/>
      <c r="B1015" s="191"/>
      <c r="C1015" s="191"/>
      <c r="D1015" s="191"/>
      <c r="E1015" s="191"/>
      <c r="F1015" s="191"/>
      <c r="G1015" s="191"/>
      <c r="H1015" s="191"/>
      <c r="I1015" s="191"/>
      <c r="J1015" s="191"/>
      <c r="K1015" s="191"/>
      <c r="L1015" s="191"/>
      <c r="M1015" s="191"/>
      <c r="N1015" s="191"/>
      <c r="O1015" s="191"/>
      <c r="P1015" s="191"/>
      <c r="Q1015" s="191"/>
      <c r="R1015" s="191"/>
      <c r="S1015" s="191"/>
      <c r="T1015" s="191"/>
      <c r="U1015" s="191"/>
      <c r="V1015" s="191"/>
      <c r="W1015" s="191"/>
      <c r="X1015" s="191"/>
      <c r="Y1015" s="191"/>
      <c r="Z1015" s="191"/>
      <c r="AA1015" s="191"/>
      <c r="AB1015" s="191"/>
      <c r="AC1015" s="191"/>
      <c r="AD1015" s="191"/>
      <c r="AE1015" s="191"/>
      <c r="AF1015" s="191"/>
      <c r="AG1015" s="191"/>
      <c r="AH1015" s="191"/>
      <c r="AI1015" s="191"/>
      <c r="AJ1015" s="191"/>
      <c r="AK1015" s="191"/>
      <c r="AL1015" s="191"/>
      <c r="AM1015" s="191"/>
      <c r="AN1015" s="191"/>
      <c r="AO1015" s="191"/>
      <c r="AP1015" s="191"/>
      <c r="AQ1015" s="191"/>
      <c r="AR1015" s="191"/>
      <c r="AS1015" s="191"/>
      <c r="AT1015" s="191"/>
      <c r="AU1015" s="191"/>
      <c r="AV1015" s="191"/>
      <c r="AW1015" s="191"/>
      <c r="AX1015" s="191"/>
      <c r="AY1015" s="191"/>
      <c r="AZ1015" s="191"/>
      <c r="BA1015" s="191"/>
      <c r="BB1015" s="191"/>
      <c r="BC1015" s="191"/>
      <c r="BD1015" s="191"/>
      <c r="BE1015" s="191"/>
      <c r="BF1015" s="191"/>
      <c r="BG1015" s="191"/>
      <c r="BH1015" s="191"/>
      <c r="BI1015" s="191"/>
      <c r="BJ1015" s="191"/>
      <c r="BK1015" s="191"/>
      <c r="BL1015" s="191"/>
    </row>
    <row r="1016" spans="1:64" x14ac:dyDescent="0.2">
      <c r="A1016" s="191"/>
      <c r="B1016" s="191"/>
      <c r="C1016" s="191"/>
      <c r="D1016" s="191"/>
      <c r="E1016" s="191"/>
      <c r="F1016" s="191"/>
      <c r="G1016" s="191"/>
      <c r="H1016" s="191"/>
      <c r="I1016" s="191"/>
      <c r="J1016" s="191"/>
      <c r="K1016" s="191"/>
      <c r="L1016" s="191"/>
      <c r="M1016" s="191"/>
      <c r="N1016" s="191"/>
      <c r="O1016" s="191"/>
      <c r="P1016" s="191"/>
      <c r="Q1016" s="191"/>
      <c r="R1016" s="191"/>
      <c r="S1016" s="191"/>
      <c r="T1016" s="191"/>
      <c r="U1016" s="191"/>
      <c r="V1016" s="191"/>
      <c r="W1016" s="191"/>
      <c r="X1016" s="191"/>
      <c r="Y1016" s="191"/>
      <c r="Z1016" s="191"/>
      <c r="AA1016" s="191"/>
      <c r="AB1016" s="191"/>
      <c r="AC1016" s="191"/>
      <c r="AD1016" s="191"/>
      <c r="AE1016" s="191"/>
      <c r="AF1016" s="191"/>
      <c r="AG1016" s="191"/>
      <c r="AH1016" s="191"/>
      <c r="AI1016" s="191"/>
      <c r="AJ1016" s="191"/>
      <c r="AK1016" s="191"/>
      <c r="AL1016" s="191"/>
      <c r="AM1016" s="191"/>
      <c r="AN1016" s="191"/>
      <c r="AO1016" s="191"/>
      <c r="AP1016" s="191"/>
      <c r="AQ1016" s="191"/>
      <c r="AR1016" s="191"/>
      <c r="AS1016" s="191"/>
      <c r="AT1016" s="191"/>
      <c r="AU1016" s="191"/>
      <c r="AV1016" s="191"/>
      <c r="AW1016" s="191"/>
      <c r="AX1016" s="191"/>
      <c r="AY1016" s="191"/>
      <c r="AZ1016" s="191"/>
      <c r="BA1016" s="191"/>
      <c r="BB1016" s="191"/>
      <c r="BC1016" s="191"/>
      <c r="BD1016" s="191"/>
      <c r="BE1016" s="191"/>
      <c r="BF1016" s="191"/>
      <c r="BG1016" s="191"/>
      <c r="BH1016" s="191"/>
      <c r="BI1016" s="191"/>
      <c r="BJ1016" s="191"/>
      <c r="BK1016" s="191"/>
      <c r="BL1016" s="191"/>
    </row>
    <row r="1017" spans="1:64" x14ac:dyDescent="0.2">
      <c r="A1017" s="191"/>
      <c r="B1017" s="191"/>
      <c r="C1017" s="191"/>
      <c r="D1017" s="191"/>
      <c r="E1017" s="191"/>
      <c r="F1017" s="191"/>
      <c r="G1017" s="191"/>
      <c r="H1017" s="191"/>
      <c r="I1017" s="191"/>
      <c r="J1017" s="191"/>
      <c r="K1017" s="191"/>
      <c r="L1017" s="191"/>
      <c r="M1017" s="191"/>
      <c r="N1017" s="191"/>
      <c r="O1017" s="191"/>
      <c r="P1017" s="191"/>
      <c r="Q1017" s="191"/>
      <c r="R1017" s="191"/>
      <c r="S1017" s="191"/>
      <c r="T1017" s="191"/>
      <c r="U1017" s="191"/>
      <c r="V1017" s="191"/>
      <c r="W1017" s="191"/>
      <c r="X1017" s="191"/>
      <c r="Y1017" s="191"/>
      <c r="Z1017" s="191"/>
      <c r="AA1017" s="191"/>
      <c r="AB1017" s="191"/>
      <c r="AC1017" s="191"/>
      <c r="AD1017" s="191"/>
      <c r="AE1017" s="191"/>
      <c r="AF1017" s="191"/>
      <c r="AG1017" s="191"/>
      <c r="AH1017" s="191"/>
      <c r="AI1017" s="191"/>
      <c r="AJ1017" s="191"/>
      <c r="AK1017" s="191"/>
      <c r="AL1017" s="191"/>
      <c r="AM1017" s="191"/>
      <c r="AN1017" s="191"/>
      <c r="AO1017" s="191"/>
      <c r="AP1017" s="191"/>
      <c r="AQ1017" s="191"/>
      <c r="AR1017" s="191"/>
      <c r="AS1017" s="191"/>
      <c r="AT1017" s="191"/>
      <c r="AU1017" s="191"/>
      <c r="AV1017" s="191"/>
      <c r="AW1017" s="191"/>
      <c r="AX1017" s="191"/>
      <c r="AY1017" s="191"/>
      <c r="AZ1017" s="191"/>
      <c r="BA1017" s="191"/>
      <c r="BB1017" s="191"/>
      <c r="BC1017" s="191"/>
      <c r="BD1017" s="191"/>
      <c r="BE1017" s="191"/>
      <c r="BF1017" s="191"/>
      <c r="BG1017" s="191"/>
      <c r="BH1017" s="191"/>
      <c r="BI1017" s="191"/>
      <c r="BJ1017" s="191"/>
      <c r="BK1017" s="191"/>
      <c r="BL1017" s="191"/>
    </row>
    <row r="1018" spans="1:64" x14ac:dyDescent="0.2">
      <c r="A1018" s="191"/>
      <c r="B1018" s="191"/>
      <c r="C1018" s="191"/>
      <c r="D1018" s="191"/>
      <c r="E1018" s="191"/>
      <c r="F1018" s="191"/>
      <c r="G1018" s="191"/>
      <c r="H1018" s="191"/>
      <c r="I1018" s="191"/>
      <c r="J1018" s="191"/>
      <c r="K1018" s="191"/>
      <c r="L1018" s="191"/>
      <c r="M1018" s="191"/>
      <c r="N1018" s="191"/>
      <c r="O1018" s="191"/>
      <c r="P1018" s="191"/>
      <c r="Q1018" s="191"/>
      <c r="R1018" s="191"/>
      <c r="S1018" s="191"/>
      <c r="T1018" s="191"/>
      <c r="U1018" s="191"/>
      <c r="V1018" s="191"/>
      <c r="W1018" s="191"/>
      <c r="X1018" s="191"/>
      <c r="Y1018" s="191"/>
      <c r="Z1018" s="191"/>
      <c r="AA1018" s="191"/>
      <c r="AB1018" s="191"/>
      <c r="AC1018" s="191"/>
      <c r="AD1018" s="191"/>
      <c r="AE1018" s="191"/>
      <c r="AF1018" s="191"/>
      <c r="AG1018" s="191"/>
      <c r="AH1018" s="191"/>
      <c r="AI1018" s="191"/>
      <c r="AJ1018" s="191"/>
      <c r="AK1018" s="191"/>
      <c r="AL1018" s="191"/>
      <c r="AM1018" s="191"/>
      <c r="AN1018" s="191"/>
      <c r="AO1018" s="191"/>
      <c r="AP1018" s="191"/>
      <c r="AQ1018" s="191"/>
      <c r="AR1018" s="191"/>
      <c r="AS1018" s="191"/>
      <c r="AT1018" s="191"/>
      <c r="AU1018" s="191"/>
      <c r="AV1018" s="191"/>
      <c r="AW1018" s="191"/>
      <c r="AX1018" s="191"/>
      <c r="AY1018" s="191"/>
      <c r="AZ1018" s="191"/>
      <c r="BA1018" s="191"/>
      <c r="BB1018" s="191"/>
      <c r="BC1018" s="191"/>
      <c r="BD1018" s="191"/>
      <c r="BE1018" s="191"/>
      <c r="BF1018" s="191"/>
      <c r="BG1018" s="191"/>
      <c r="BH1018" s="191"/>
      <c r="BI1018" s="191"/>
      <c r="BJ1018" s="191"/>
      <c r="BK1018" s="191"/>
      <c r="BL1018" s="191"/>
    </row>
    <row r="1019" spans="1:64" x14ac:dyDescent="0.2">
      <c r="A1019" s="191"/>
      <c r="B1019" s="191"/>
      <c r="C1019" s="191"/>
      <c r="D1019" s="191"/>
      <c r="E1019" s="191"/>
      <c r="F1019" s="191"/>
      <c r="G1019" s="191"/>
      <c r="H1019" s="191"/>
      <c r="I1019" s="191"/>
      <c r="J1019" s="191"/>
      <c r="K1019" s="191"/>
      <c r="L1019" s="191"/>
      <c r="M1019" s="191"/>
      <c r="N1019" s="191"/>
      <c r="O1019" s="191"/>
      <c r="P1019" s="191"/>
      <c r="Q1019" s="191"/>
      <c r="R1019" s="191"/>
      <c r="S1019" s="191"/>
      <c r="T1019" s="191"/>
      <c r="U1019" s="191"/>
      <c r="V1019" s="191"/>
      <c r="W1019" s="191"/>
      <c r="X1019" s="191"/>
      <c r="Y1019" s="191"/>
      <c r="Z1019" s="191"/>
      <c r="AA1019" s="191"/>
      <c r="AB1019" s="191"/>
      <c r="AC1019" s="191"/>
      <c r="AD1019" s="191"/>
      <c r="AE1019" s="191"/>
      <c r="AF1019" s="191"/>
      <c r="AG1019" s="191"/>
      <c r="AH1019" s="191"/>
      <c r="AI1019" s="191"/>
      <c r="AJ1019" s="191"/>
      <c r="AK1019" s="191"/>
      <c r="AL1019" s="191"/>
      <c r="AM1019" s="191"/>
      <c r="AN1019" s="191"/>
      <c r="AO1019" s="191"/>
      <c r="AP1019" s="191"/>
      <c r="AQ1019" s="191"/>
      <c r="AR1019" s="191"/>
      <c r="AS1019" s="191"/>
      <c r="AT1019" s="191"/>
      <c r="AU1019" s="191"/>
      <c r="AV1019" s="191"/>
      <c r="AW1019" s="191"/>
      <c r="AX1019" s="191"/>
      <c r="AY1019" s="191"/>
      <c r="AZ1019" s="191"/>
      <c r="BA1019" s="191"/>
      <c r="BB1019" s="191"/>
      <c r="BC1019" s="191"/>
      <c r="BD1019" s="191"/>
      <c r="BE1019" s="191"/>
      <c r="BF1019" s="191"/>
      <c r="BG1019" s="191"/>
      <c r="BH1019" s="191"/>
      <c r="BI1019" s="191"/>
      <c r="BJ1019" s="191"/>
      <c r="BK1019" s="191"/>
      <c r="BL1019" s="191"/>
    </row>
    <row r="1020" spans="1:64" x14ac:dyDescent="0.2">
      <c r="A1020" s="191"/>
      <c r="B1020" s="191"/>
      <c r="C1020" s="191"/>
      <c r="D1020" s="191"/>
      <c r="E1020" s="191"/>
      <c r="F1020" s="191"/>
      <c r="G1020" s="191"/>
      <c r="H1020" s="191"/>
      <c r="I1020" s="191"/>
      <c r="J1020" s="191"/>
      <c r="K1020" s="191"/>
      <c r="L1020" s="191"/>
      <c r="M1020" s="191"/>
      <c r="N1020" s="191"/>
      <c r="O1020" s="191"/>
      <c r="P1020" s="191"/>
      <c r="Q1020" s="191"/>
      <c r="R1020" s="191"/>
      <c r="S1020" s="191"/>
      <c r="T1020" s="191"/>
      <c r="U1020" s="191"/>
      <c r="V1020" s="191"/>
      <c r="W1020" s="191"/>
      <c r="X1020" s="191"/>
      <c r="Y1020" s="191"/>
      <c r="Z1020" s="191"/>
      <c r="AA1020" s="191"/>
      <c r="AB1020" s="191"/>
      <c r="AC1020" s="191"/>
      <c r="AD1020" s="191"/>
      <c r="AE1020" s="191"/>
      <c r="AF1020" s="191"/>
      <c r="AG1020" s="191"/>
      <c r="AH1020" s="191"/>
      <c r="AI1020" s="191"/>
      <c r="AJ1020" s="191"/>
      <c r="AK1020" s="191"/>
      <c r="AL1020" s="191"/>
      <c r="AM1020" s="191"/>
      <c r="AN1020" s="191"/>
      <c r="AO1020" s="191"/>
      <c r="AP1020" s="191"/>
      <c r="AQ1020" s="191"/>
      <c r="AR1020" s="191"/>
      <c r="AS1020" s="191"/>
      <c r="AT1020" s="191"/>
      <c r="AU1020" s="191"/>
      <c r="AV1020" s="191"/>
      <c r="AW1020" s="191"/>
      <c r="AX1020" s="191"/>
      <c r="AY1020" s="191"/>
      <c r="AZ1020" s="191"/>
      <c r="BA1020" s="191"/>
      <c r="BB1020" s="191"/>
      <c r="BC1020" s="191"/>
      <c r="BD1020" s="191"/>
      <c r="BE1020" s="191"/>
      <c r="BF1020" s="191"/>
      <c r="BG1020" s="191"/>
      <c r="BH1020" s="191"/>
      <c r="BI1020" s="191"/>
      <c r="BJ1020" s="191"/>
      <c r="BK1020" s="191"/>
      <c r="BL1020" s="191"/>
    </row>
    <row r="1021" spans="1:64" x14ac:dyDescent="0.2">
      <c r="A1021" s="191"/>
      <c r="B1021" s="191"/>
      <c r="C1021" s="191"/>
      <c r="D1021" s="191"/>
      <c r="E1021" s="191"/>
      <c r="F1021" s="191"/>
      <c r="G1021" s="191"/>
      <c r="H1021" s="191"/>
      <c r="I1021" s="191"/>
      <c r="J1021" s="191"/>
      <c r="K1021" s="191"/>
      <c r="L1021" s="191"/>
      <c r="M1021" s="191"/>
      <c r="N1021" s="191"/>
      <c r="O1021" s="191"/>
      <c r="P1021" s="191"/>
      <c r="Q1021" s="191"/>
      <c r="R1021" s="191"/>
      <c r="S1021" s="191"/>
      <c r="T1021" s="191"/>
      <c r="U1021" s="191"/>
      <c r="V1021" s="191"/>
      <c r="W1021" s="191"/>
      <c r="X1021" s="191"/>
      <c r="Y1021" s="191"/>
      <c r="Z1021" s="191"/>
      <c r="AA1021" s="191"/>
      <c r="AB1021" s="191"/>
      <c r="AC1021" s="191"/>
      <c r="AD1021" s="191"/>
      <c r="AE1021" s="191"/>
      <c r="AF1021" s="191"/>
      <c r="AG1021" s="191"/>
      <c r="AH1021" s="191"/>
      <c r="AI1021" s="191"/>
      <c r="AJ1021" s="191"/>
      <c r="AK1021" s="191"/>
      <c r="AL1021" s="191"/>
      <c r="AM1021" s="191"/>
      <c r="AN1021" s="191"/>
      <c r="AO1021" s="191"/>
      <c r="AP1021" s="191"/>
      <c r="AQ1021" s="191"/>
      <c r="AR1021" s="191"/>
      <c r="AS1021" s="191"/>
      <c r="AT1021" s="191"/>
      <c r="AU1021" s="191"/>
      <c r="AV1021" s="191"/>
      <c r="AW1021" s="191"/>
      <c r="AX1021" s="191"/>
      <c r="AY1021" s="191"/>
      <c r="AZ1021" s="191"/>
      <c r="BA1021" s="191"/>
      <c r="BB1021" s="191"/>
      <c r="BC1021" s="191"/>
      <c r="BD1021" s="191"/>
      <c r="BE1021" s="191"/>
      <c r="BF1021" s="191"/>
      <c r="BG1021" s="191"/>
      <c r="BH1021" s="191"/>
      <c r="BI1021" s="191"/>
      <c r="BJ1021" s="191"/>
      <c r="BK1021" s="191"/>
      <c r="BL1021" s="191"/>
    </row>
    <row r="1022" spans="1:64" x14ac:dyDescent="0.2">
      <c r="A1022" s="191"/>
      <c r="B1022" s="191"/>
      <c r="C1022" s="191"/>
      <c r="D1022" s="191"/>
      <c r="E1022" s="191"/>
      <c r="F1022" s="191"/>
      <c r="G1022" s="191"/>
      <c r="H1022" s="191"/>
      <c r="I1022" s="191"/>
      <c r="J1022" s="191"/>
      <c r="K1022" s="191"/>
      <c r="L1022" s="191"/>
      <c r="M1022" s="191"/>
      <c r="N1022" s="191"/>
      <c r="O1022" s="191"/>
      <c r="P1022" s="191"/>
      <c r="Q1022" s="191"/>
      <c r="R1022" s="191"/>
      <c r="S1022" s="191"/>
      <c r="T1022" s="191"/>
      <c r="U1022" s="191"/>
      <c r="V1022" s="191"/>
      <c r="W1022" s="191"/>
      <c r="X1022" s="191"/>
      <c r="Y1022" s="191"/>
      <c r="Z1022" s="191"/>
      <c r="AA1022" s="191"/>
      <c r="AB1022" s="191"/>
      <c r="AC1022" s="191"/>
      <c r="AD1022" s="191"/>
      <c r="AE1022" s="191"/>
      <c r="AF1022" s="191"/>
      <c r="AG1022" s="191"/>
      <c r="AH1022" s="191"/>
      <c r="AI1022" s="191"/>
      <c r="AJ1022" s="191"/>
      <c r="AK1022" s="191"/>
      <c r="AL1022" s="191"/>
      <c r="AM1022" s="191"/>
      <c r="AN1022" s="191"/>
      <c r="AO1022" s="191"/>
      <c r="AP1022" s="191"/>
      <c r="AQ1022" s="191"/>
      <c r="AR1022" s="191"/>
      <c r="AS1022" s="191"/>
      <c r="AT1022" s="191"/>
      <c r="AU1022" s="191"/>
      <c r="AV1022" s="191"/>
      <c r="AW1022" s="191"/>
      <c r="AX1022" s="191"/>
      <c r="AY1022" s="191"/>
      <c r="AZ1022" s="191"/>
      <c r="BA1022" s="191"/>
      <c r="BB1022" s="191"/>
      <c r="BC1022" s="191"/>
      <c r="BD1022" s="191"/>
      <c r="BE1022" s="191"/>
      <c r="BF1022" s="191"/>
      <c r="BG1022" s="191"/>
      <c r="BH1022" s="191"/>
      <c r="BI1022" s="191"/>
      <c r="BJ1022" s="191"/>
      <c r="BK1022" s="191"/>
      <c r="BL1022" s="191"/>
    </row>
    <row r="1023" spans="1:64" x14ac:dyDescent="0.2">
      <c r="A1023" s="191"/>
      <c r="B1023" s="191"/>
      <c r="C1023" s="191"/>
      <c r="D1023" s="191"/>
      <c r="E1023" s="191"/>
      <c r="F1023" s="191"/>
      <c r="G1023" s="191"/>
      <c r="H1023" s="191"/>
      <c r="I1023" s="191"/>
      <c r="J1023" s="191"/>
      <c r="K1023" s="191"/>
      <c r="L1023" s="191"/>
      <c r="M1023" s="191"/>
      <c r="N1023" s="191"/>
      <c r="O1023" s="191"/>
      <c r="P1023" s="191"/>
      <c r="Q1023" s="191"/>
      <c r="R1023" s="191"/>
      <c r="S1023" s="191"/>
      <c r="T1023" s="191"/>
      <c r="U1023" s="191"/>
      <c r="V1023" s="191"/>
      <c r="W1023" s="191"/>
      <c r="X1023" s="191"/>
      <c r="Y1023" s="191"/>
      <c r="Z1023" s="191"/>
      <c r="AA1023" s="191"/>
      <c r="AB1023" s="191"/>
      <c r="AC1023" s="191"/>
      <c r="AD1023" s="191"/>
      <c r="AE1023" s="191"/>
      <c r="AF1023" s="191"/>
      <c r="AG1023" s="191"/>
      <c r="AH1023" s="191"/>
      <c r="AI1023" s="191"/>
      <c r="AJ1023" s="191"/>
      <c r="AK1023" s="191"/>
      <c r="AL1023" s="191"/>
      <c r="AM1023" s="191"/>
      <c r="AN1023" s="191"/>
      <c r="AO1023" s="191"/>
      <c r="AP1023" s="191"/>
      <c r="AQ1023" s="191"/>
      <c r="AR1023" s="191"/>
      <c r="AS1023" s="191"/>
      <c r="AT1023" s="191"/>
      <c r="AU1023" s="191"/>
      <c r="AV1023" s="191"/>
      <c r="AW1023" s="191"/>
      <c r="AX1023" s="191"/>
      <c r="AY1023" s="191"/>
      <c r="AZ1023" s="191"/>
      <c r="BA1023" s="191"/>
      <c r="BB1023" s="191"/>
      <c r="BC1023" s="191"/>
      <c r="BD1023" s="191"/>
      <c r="BE1023" s="191"/>
      <c r="BF1023" s="191"/>
      <c r="BG1023" s="191"/>
      <c r="BH1023" s="191"/>
      <c r="BI1023" s="191"/>
      <c r="BJ1023" s="191"/>
      <c r="BK1023" s="191"/>
      <c r="BL1023" s="191"/>
    </row>
    <row r="1024" spans="1:64" x14ac:dyDescent="0.2">
      <c r="A1024" s="191"/>
      <c r="B1024" s="191"/>
      <c r="C1024" s="191"/>
      <c r="D1024" s="191"/>
      <c r="E1024" s="191"/>
      <c r="F1024" s="191"/>
      <c r="G1024" s="191"/>
      <c r="H1024" s="191"/>
      <c r="I1024" s="191"/>
      <c r="J1024" s="191"/>
      <c r="K1024" s="191"/>
      <c r="L1024" s="191"/>
      <c r="M1024" s="191"/>
      <c r="N1024" s="191"/>
      <c r="O1024" s="191"/>
      <c r="P1024" s="191"/>
      <c r="Q1024" s="191"/>
      <c r="R1024" s="191"/>
      <c r="S1024" s="191"/>
      <c r="T1024" s="191"/>
      <c r="U1024" s="191"/>
      <c r="V1024" s="191"/>
      <c r="W1024" s="191"/>
      <c r="X1024" s="191"/>
      <c r="Y1024" s="191"/>
      <c r="Z1024" s="191"/>
      <c r="AA1024" s="191"/>
      <c r="AB1024" s="191"/>
      <c r="AC1024" s="191"/>
      <c r="AD1024" s="191"/>
      <c r="AE1024" s="191"/>
      <c r="AF1024" s="191"/>
      <c r="AG1024" s="191"/>
      <c r="AH1024" s="191"/>
      <c r="AI1024" s="191"/>
      <c r="AJ1024" s="191"/>
      <c r="AK1024" s="191"/>
      <c r="AL1024" s="191"/>
      <c r="AM1024" s="191"/>
      <c r="AN1024" s="191"/>
      <c r="AO1024" s="191"/>
      <c r="AP1024" s="191"/>
      <c r="AQ1024" s="191"/>
      <c r="AR1024" s="191"/>
      <c r="AS1024" s="191"/>
      <c r="AT1024" s="191"/>
      <c r="AU1024" s="191"/>
      <c r="AV1024" s="191"/>
      <c r="AW1024" s="191"/>
      <c r="AX1024" s="191"/>
      <c r="AY1024" s="191"/>
      <c r="AZ1024" s="191"/>
      <c r="BA1024" s="191"/>
      <c r="BB1024" s="191"/>
      <c r="BC1024" s="191"/>
      <c r="BD1024" s="191"/>
      <c r="BE1024" s="191"/>
      <c r="BF1024" s="191"/>
      <c r="BG1024" s="191"/>
      <c r="BH1024" s="191"/>
      <c r="BI1024" s="191"/>
      <c r="BJ1024" s="191"/>
      <c r="BK1024" s="191"/>
      <c r="BL1024" s="191"/>
    </row>
    <row r="1025" spans="1:64" x14ac:dyDescent="0.2">
      <c r="A1025" s="191"/>
      <c r="B1025" s="191"/>
      <c r="C1025" s="191"/>
      <c r="D1025" s="191"/>
      <c r="E1025" s="191"/>
      <c r="F1025" s="191"/>
      <c r="G1025" s="191"/>
      <c r="H1025" s="191"/>
      <c r="I1025" s="191"/>
      <c r="J1025" s="191"/>
      <c r="K1025" s="191"/>
      <c r="L1025" s="191"/>
      <c r="M1025" s="191"/>
      <c r="N1025" s="191"/>
      <c r="O1025" s="191"/>
      <c r="P1025" s="191"/>
      <c r="Q1025" s="191"/>
      <c r="R1025" s="191"/>
      <c r="S1025" s="191"/>
      <c r="T1025" s="191"/>
      <c r="U1025" s="191"/>
      <c r="V1025" s="191"/>
      <c r="W1025" s="191"/>
      <c r="X1025" s="191"/>
      <c r="Y1025" s="191"/>
      <c r="Z1025" s="191"/>
      <c r="AA1025" s="191"/>
      <c r="AB1025" s="191"/>
      <c r="AC1025" s="191"/>
      <c r="AD1025" s="191"/>
      <c r="AE1025" s="191"/>
      <c r="AF1025" s="191"/>
      <c r="AG1025" s="191"/>
      <c r="AH1025" s="191"/>
      <c r="AI1025" s="191"/>
      <c r="AJ1025" s="191"/>
      <c r="AK1025" s="191"/>
      <c r="AL1025" s="191"/>
      <c r="AM1025" s="191"/>
      <c r="AN1025" s="191"/>
      <c r="AO1025" s="191"/>
      <c r="AP1025" s="191"/>
      <c r="AQ1025" s="191"/>
      <c r="AR1025" s="191"/>
      <c r="AS1025" s="191"/>
      <c r="AT1025" s="191"/>
      <c r="AU1025" s="191"/>
      <c r="AV1025" s="191"/>
      <c r="AW1025" s="191"/>
      <c r="AX1025" s="191"/>
      <c r="AY1025" s="191"/>
      <c r="AZ1025" s="191"/>
      <c r="BA1025" s="191"/>
      <c r="BB1025" s="191"/>
      <c r="BC1025" s="191"/>
      <c r="BD1025" s="191"/>
      <c r="BE1025" s="191"/>
      <c r="BF1025" s="191"/>
      <c r="BG1025" s="191"/>
      <c r="BH1025" s="191"/>
      <c r="BI1025" s="191"/>
      <c r="BJ1025" s="191"/>
      <c r="BK1025" s="191"/>
      <c r="BL1025" s="191"/>
    </row>
    <row r="1026" spans="1:64" x14ac:dyDescent="0.2">
      <c r="A1026" s="191"/>
      <c r="B1026" s="191"/>
      <c r="C1026" s="191"/>
      <c r="D1026" s="191"/>
      <c r="E1026" s="191"/>
      <c r="F1026" s="191"/>
      <c r="G1026" s="191"/>
      <c r="H1026" s="191"/>
      <c r="I1026" s="191"/>
      <c r="J1026" s="191"/>
      <c r="K1026" s="191"/>
      <c r="L1026" s="191"/>
      <c r="M1026" s="191"/>
      <c r="N1026" s="191"/>
      <c r="O1026" s="191"/>
      <c r="P1026" s="191"/>
      <c r="Q1026" s="191"/>
      <c r="R1026" s="191"/>
      <c r="S1026" s="191"/>
      <c r="T1026" s="191"/>
      <c r="U1026" s="191"/>
      <c r="V1026" s="191"/>
      <c r="W1026" s="191"/>
      <c r="X1026" s="191"/>
      <c r="Y1026" s="191"/>
      <c r="Z1026" s="191"/>
      <c r="AA1026" s="191"/>
      <c r="AB1026" s="191"/>
      <c r="AC1026" s="191"/>
      <c r="AD1026" s="191"/>
      <c r="AE1026" s="191"/>
      <c r="AF1026" s="191"/>
      <c r="AG1026" s="191"/>
      <c r="AH1026" s="191"/>
      <c r="AI1026" s="191"/>
      <c r="AJ1026" s="191"/>
      <c r="AK1026" s="191"/>
      <c r="AL1026" s="191"/>
      <c r="AM1026" s="191"/>
      <c r="AN1026" s="191"/>
      <c r="AO1026" s="191"/>
      <c r="AP1026" s="191"/>
      <c r="AQ1026" s="191"/>
      <c r="AR1026" s="191"/>
      <c r="AS1026" s="191"/>
      <c r="AT1026" s="191"/>
      <c r="AU1026" s="191"/>
      <c r="AV1026" s="191"/>
      <c r="AW1026" s="191"/>
      <c r="AX1026" s="191"/>
      <c r="AY1026" s="191"/>
      <c r="AZ1026" s="191"/>
      <c r="BA1026" s="191"/>
      <c r="BB1026" s="191"/>
      <c r="BC1026" s="191"/>
      <c r="BD1026" s="191"/>
      <c r="BE1026" s="191"/>
      <c r="BF1026" s="191"/>
      <c r="BG1026" s="191"/>
      <c r="BH1026" s="191"/>
      <c r="BI1026" s="191"/>
      <c r="BJ1026" s="191"/>
      <c r="BK1026" s="191"/>
      <c r="BL1026" s="191"/>
    </row>
    <row r="1027" spans="1:64" x14ac:dyDescent="0.2">
      <c r="A1027" s="191"/>
      <c r="B1027" s="191"/>
      <c r="C1027" s="191"/>
      <c r="D1027" s="191"/>
      <c r="E1027" s="191"/>
      <c r="F1027" s="191"/>
      <c r="G1027" s="191"/>
      <c r="H1027" s="191"/>
      <c r="I1027" s="191"/>
      <c r="J1027" s="191"/>
      <c r="K1027" s="191"/>
      <c r="L1027" s="191"/>
      <c r="M1027" s="191"/>
      <c r="N1027" s="191"/>
      <c r="O1027" s="191"/>
      <c r="P1027" s="191"/>
      <c r="Q1027" s="191"/>
      <c r="R1027" s="191"/>
      <c r="S1027" s="191"/>
      <c r="T1027" s="191"/>
      <c r="U1027" s="191"/>
      <c r="V1027" s="191"/>
      <c r="W1027" s="191"/>
      <c r="X1027" s="191"/>
      <c r="Y1027" s="191"/>
      <c r="Z1027" s="191"/>
      <c r="AA1027" s="191"/>
      <c r="AB1027" s="191"/>
      <c r="AC1027" s="191"/>
      <c r="AD1027" s="191"/>
      <c r="AE1027" s="191"/>
      <c r="AF1027" s="191"/>
      <c r="AG1027" s="191"/>
      <c r="AH1027" s="191"/>
      <c r="AI1027" s="191"/>
      <c r="AJ1027" s="191"/>
      <c r="AK1027" s="191"/>
      <c r="AL1027" s="191"/>
      <c r="AM1027" s="191"/>
      <c r="AN1027" s="191"/>
      <c r="AO1027" s="191"/>
      <c r="AP1027" s="191"/>
      <c r="AQ1027" s="191"/>
      <c r="AR1027" s="191"/>
      <c r="AS1027" s="191"/>
      <c r="AT1027" s="191"/>
      <c r="AU1027" s="191"/>
      <c r="AV1027" s="191"/>
      <c r="AW1027" s="191"/>
      <c r="AX1027" s="191"/>
      <c r="AY1027" s="191"/>
      <c r="AZ1027" s="191"/>
      <c r="BA1027" s="191"/>
      <c r="BB1027" s="191"/>
      <c r="BC1027" s="191"/>
      <c r="BD1027" s="191"/>
      <c r="BE1027" s="191"/>
      <c r="BF1027" s="191"/>
      <c r="BG1027" s="191"/>
      <c r="BH1027" s="191"/>
      <c r="BI1027" s="191"/>
      <c r="BJ1027" s="191"/>
      <c r="BK1027" s="191"/>
      <c r="BL1027" s="191"/>
    </row>
    <row r="1028" spans="1:64" x14ac:dyDescent="0.2">
      <c r="A1028" s="191"/>
      <c r="B1028" s="191"/>
      <c r="C1028" s="191"/>
      <c r="D1028" s="191"/>
      <c r="E1028" s="191"/>
      <c r="F1028" s="191"/>
      <c r="G1028" s="191"/>
      <c r="H1028" s="191"/>
      <c r="I1028" s="191"/>
      <c r="J1028" s="191"/>
      <c r="K1028" s="191"/>
      <c r="L1028" s="191"/>
      <c r="M1028" s="191"/>
      <c r="N1028" s="191"/>
      <c r="O1028" s="191"/>
      <c r="P1028" s="191"/>
      <c r="Q1028" s="191"/>
      <c r="R1028" s="191"/>
      <c r="S1028" s="191"/>
      <c r="T1028" s="191"/>
      <c r="U1028" s="191"/>
      <c r="V1028" s="191"/>
      <c r="W1028" s="191"/>
      <c r="X1028" s="191"/>
      <c r="Y1028" s="191"/>
      <c r="Z1028" s="191"/>
      <c r="AA1028" s="191"/>
      <c r="AB1028" s="191"/>
      <c r="AC1028" s="191"/>
      <c r="AD1028" s="191"/>
      <c r="AE1028" s="191"/>
      <c r="AF1028" s="191"/>
      <c r="AG1028" s="191"/>
      <c r="AH1028" s="191"/>
      <c r="AI1028" s="191"/>
      <c r="AJ1028" s="191"/>
      <c r="AK1028" s="191"/>
      <c r="AL1028" s="191"/>
      <c r="AM1028" s="191"/>
      <c r="AN1028" s="191"/>
      <c r="AO1028" s="191"/>
      <c r="AP1028" s="191"/>
      <c r="AQ1028" s="191"/>
      <c r="AR1028" s="191"/>
      <c r="AS1028" s="191"/>
      <c r="AT1028" s="191"/>
      <c r="AU1028" s="191"/>
      <c r="AV1028" s="191"/>
      <c r="AW1028" s="191"/>
      <c r="AX1028" s="191"/>
      <c r="AY1028" s="191"/>
      <c r="AZ1028" s="191"/>
      <c r="BA1028" s="191"/>
      <c r="BB1028" s="191"/>
      <c r="BC1028" s="191"/>
      <c r="BD1028" s="191"/>
      <c r="BE1028" s="191"/>
      <c r="BF1028" s="191"/>
      <c r="BG1028" s="191"/>
      <c r="BH1028" s="191"/>
      <c r="BI1028" s="191"/>
      <c r="BJ1028" s="191"/>
      <c r="BK1028" s="191"/>
      <c r="BL1028" s="191"/>
    </row>
    <row r="1029" spans="1:64" x14ac:dyDescent="0.2">
      <c r="A1029" s="191"/>
      <c r="B1029" s="191"/>
      <c r="C1029" s="191"/>
      <c r="D1029" s="191"/>
      <c r="E1029" s="191"/>
      <c r="F1029" s="191"/>
      <c r="G1029" s="191"/>
      <c r="H1029" s="191"/>
      <c r="I1029" s="191"/>
      <c r="J1029" s="191"/>
      <c r="K1029" s="191"/>
      <c r="L1029" s="191"/>
      <c r="M1029" s="191"/>
      <c r="N1029" s="191"/>
      <c r="O1029" s="191"/>
      <c r="P1029" s="191"/>
      <c r="Q1029" s="191"/>
      <c r="R1029" s="191"/>
      <c r="S1029" s="191"/>
      <c r="T1029" s="191"/>
      <c r="U1029" s="191"/>
      <c r="V1029" s="191"/>
      <c r="W1029" s="191"/>
      <c r="X1029" s="191"/>
      <c r="Y1029" s="191"/>
      <c r="Z1029" s="191"/>
      <c r="AA1029" s="191"/>
      <c r="AB1029" s="191"/>
      <c r="AC1029" s="191"/>
      <c r="AD1029" s="191"/>
      <c r="AE1029" s="191"/>
      <c r="AF1029" s="191"/>
      <c r="AG1029" s="191"/>
      <c r="AH1029" s="191"/>
      <c r="AI1029" s="191"/>
      <c r="AJ1029" s="191"/>
      <c r="AK1029" s="191"/>
      <c r="AL1029" s="191"/>
      <c r="AM1029" s="191"/>
      <c r="AN1029" s="191"/>
      <c r="AO1029" s="191"/>
      <c r="AP1029" s="191"/>
      <c r="AQ1029" s="191"/>
      <c r="AR1029" s="191"/>
      <c r="AS1029" s="191"/>
      <c r="AT1029" s="191"/>
      <c r="AU1029" s="191"/>
      <c r="AV1029" s="191"/>
      <c r="AW1029" s="191"/>
      <c r="AX1029" s="191"/>
      <c r="AY1029" s="191"/>
      <c r="AZ1029" s="191"/>
      <c r="BA1029" s="191"/>
      <c r="BB1029" s="191"/>
      <c r="BC1029" s="191"/>
      <c r="BD1029" s="191"/>
      <c r="BE1029" s="191"/>
      <c r="BF1029" s="191"/>
      <c r="BG1029" s="191"/>
      <c r="BH1029" s="191"/>
      <c r="BI1029" s="191"/>
      <c r="BJ1029" s="191"/>
      <c r="BK1029" s="191"/>
      <c r="BL1029" s="191"/>
    </row>
    <row r="1030" spans="1:64" x14ac:dyDescent="0.2">
      <c r="A1030" s="191"/>
      <c r="B1030" s="191"/>
      <c r="C1030" s="191"/>
      <c r="D1030" s="191"/>
      <c r="E1030" s="191"/>
      <c r="F1030" s="191"/>
      <c r="G1030" s="191"/>
      <c r="H1030" s="191"/>
      <c r="I1030" s="191"/>
      <c r="J1030" s="191"/>
      <c r="K1030" s="191"/>
      <c r="L1030" s="191"/>
      <c r="M1030" s="191"/>
      <c r="N1030" s="191"/>
      <c r="O1030" s="191"/>
      <c r="P1030" s="191"/>
      <c r="Q1030" s="191"/>
      <c r="R1030" s="191"/>
      <c r="S1030" s="191"/>
      <c r="T1030" s="191"/>
      <c r="U1030" s="191"/>
      <c r="V1030" s="191"/>
      <c r="W1030" s="191"/>
      <c r="X1030" s="191"/>
      <c r="Y1030" s="191"/>
      <c r="Z1030" s="191"/>
      <c r="AA1030" s="191"/>
      <c r="AB1030" s="191"/>
      <c r="AC1030" s="191"/>
      <c r="AD1030" s="191"/>
      <c r="AE1030" s="191"/>
      <c r="AF1030" s="191"/>
      <c r="AG1030" s="191"/>
      <c r="AH1030" s="191"/>
      <c r="AI1030" s="191"/>
      <c r="AJ1030" s="191"/>
      <c r="AK1030" s="191"/>
      <c r="AL1030" s="191"/>
      <c r="AM1030" s="191"/>
      <c r="AN1030" s="191"/>
      <c r="AO1030" s="191"/>
      <c r="AP1030" s="191"/>
      <c r="AQ1030" s="191"/>
      <c r="AR1030" s="191"/>
      <c r="AS1030" s="191"/>
      <c r="AT1030" s="191"/>
      <c r="AU1030" s="191"/>
      <c r="AV1030" s="191"/>
      <c r="AW1030" s="191"/>
      <c r="AX1030" s="191"/>
      <c r="AY1030" s="191"/>
      <c r="AZ1030" s="191"/>
      <c r="BA1030" s="191"/>
      <c r="BB1030" s="191"/>
      <c r="BC1030" s="191"/>
      <c r="BD1030" s="191"/>
      <c r="BE1030" s="191"/>
      <c r="BF1030" s="191"/>
      <c r="BG1030" s="191"/>
      <c r="BH1030" s="191"/>
      <c r="BI1030" s="191"/>
      <c r="BJ1030" s="191"/>
      <c r="BK1030" s="191"/>
      <c r="BL1030" s="191"/>
    </row>
    <row r="1031" spans="1:64" x14ac:dyDescent="0.2">
      <c r="A1031" s="191"/>
      <c r="B1031" s="191"/>
      <c r="C1031" s="191"/>
      <c r="D1031" s="191"/>
      <c r="E1031" s="191"/>
      <c r="F1031" s="191"/>
      <c r="G1031" s="191"/>
      <c r="H1031" s="191"/>
      <c r="I1031" s="191"/>
      <c r="J1031" s="191"/>
      <c r="K1031" s="191"/>
      <c r="L1031" s="191"/>
      <c r="M1031" s="191"/>
      <c r="N1031" s="191"/>
      <c r="O1031" s="191"/>
      <c r="P1031" s="191"/>
      <c r="Q1031" s="191"/>
      <c r="R1031" s="191"/>
      <c r="S1031" s="191"/>
      <c r="T1031" s="191"/>
      <c r="U1031" s="191"/>
      <c r="V1031" s="191"/>
      <c r="W1031" s="191"/>
      <c r="X1031" s="191"/>
      <c r="Y1031" s="191"/>
      <c r="Z1031" s="191"/>
      <c r="AA1031" s="191"/>
      <c r="AB1031" s="191"/>
      <c r="AC1031" s="191"/>
      <c r="AD1031" s="191"/>
      <c r="AE1031" s="191"/>
      <c r="AF1031" s="191"/>
      <c r="AG1031" s="191"/>
      <c r="AH1031" s="191"/>
      <c r="AI1031" s="191"/>
      <c r="AJ1031" s="191"/>
      <c r="AK1031" s="191"/>
      <c r="AL1031" s="191"/>
      <c r="AM1031" s="191"/>
      <c r="AN1031" s="191"/>
      <c r="AO1031" s="191"/>
      <c r="AP1031" s="191"/>
      <c r="AQ1031" s="191"/>
      <c r="AR1031" s="191"/>
      <c r="AS1031" s="191"/>
      <c r="AT1031" s="191"/>
      <c r="AU1031" s="191"/>
      <c r="AV1031" s="191"/>
      <c r="AW1031" s="191"/>
      <c r="AX1031" s="191"/>
      <c r="AY1031" s="191"/>
      <c r="AZ1031" s="191"/>
      <c r="BA1031" s="191"/>
      <c r="BB1031" s="191"/>
      <c r="BC1031" s="191"/>
      <c r="BD1031" s="191"/>
      <c r="BE1031" s="191"/>
      <c r="BF1031" s="191"/>
      <c r="BG1031" s="191"/>
      <c r="BH1031" s="191"/>
      <c r="BI1031" s="191"/>
      <c r="BJ1031" s="191"/>
      <c r="BK1031" s="191"/>
      <c r="BL1031" s="191"/>
    </row>
    <row r="1032" spans="1:64" x14ac:dyDescent="0.2">
      <c r="A1032" s="191"/>
      <c r="B1032" s="191"/>
      <c r="C1032" s="191"/>
      <c r="D1032" s="191"/>
      <c r="E1032" s="191"/>
      <c r="F1032" s="191"/>
      <c r="G1032" s="191"/>
      <c r="H1032" s="191"/>
      <c r="I1032" s="191"/>
      <c r="J1032" s="191"/>
      <c r="K1032" s="191"/>
      <c r="L1032" s="191"/>
      <c r="M1032" s="191"/>
      <c r="N1032" s="191"/>
      <c r="O1032" s="191"/>
      <c r="P1032" s="191"/>
      <c r="Q1032" s="191"/>
      <c r="R1032" s="191"/>
      <c r="S1032" s="191"/>
      <c r="T1032" s="191"/>
      <c r="U1032" s="191"/>
      <c r="V1032" s="191"/>
      <c r="W1032" s="191"/>
      <c r="X1032" s="191"/>
      <c r="Y1032" s="191"/>
      <c r="Z1032" s="191"/>
      <c r="AA1032" s="191"/>
      <c r="AB1032" s="191"/>
      <c r="AC1032" s="191"/>
      <c r="AD1032" s="191"/>
      <c r="AE1032" s="191"/>
      <c r="AF1032" s="191"/>
      <c r="AG1032" s="191"/>
      <c r="AH1032" s="191"/>
      <c r="AI1032" s="191"/>
      <c r="AJ1032" s="191"/>
      <c r="AK1032" s="191"/>
      <c r="AL1032" s="191"/>
      <c r="AM1032" s="191"/>
      <c r="AN1032" s="191"/>
      <c r="AO1032" s="191"/>
      <c r="AP1032" s="191"/>
      <c r="AQ1032" s="191"/>
      <c r="AR1032" s="191"/>
      <c r="AS1032" s="191"/>
      <c r="AT1032" s="191"/>
      <c r="AU1032" s="191"/>
      <c r="AV1032" s="191"/>
      <c r="AW1032" s="191"/>
      <c r="AX1032" s="191"/>
      <c r="AY1032" s="191"/>
      <c r="AZ1032" s="191"/>
      <c r="BA1032" s="191"/>
      <c r="BB1032" s="191"/>
      <c r="BC1032" s="191"/>
      <c r="BD1032" s="191"/>
      <c r="BE1032" s="191"/>
      <c r="BF1032" s="191"/>
      <c r="BG1032" s="191"/>
      <c r="BH1032" s="191"/>
      <c r="BI1032" s="191"/>
      <c r="BJ1032" s="191"/>
      <c r="BK1032" s="191"/>
      <c r="BL1032" s="191"/>
    </row>
    <row r="1033" spans="1:64" x14ac:dyDescent="0.2">
      <c r="A1033" s="191"/>
      <c r="B1033" s="191"/>
      <c r="C1033" s="191"/>
      <c r="D1033" s="191"/>
      <c r="E1033" s="191"/>
      <c r="F1033" s="191"/>
      <c r="G1033" s="191"/>
      <c r="H1033" s="191"/>
      <c r="I1033" s="191"/>
      <c r="J1033" s="191"/>
      <c r="K1033" s="191"/>
      <c r="L1033" s="191"/>
      <c r="M1033" s="191"/>
      <c r="N1033" s="191"/>
      <c r="O1033" s="191"/>
      <c r="P1033" s="191"/>
      <c r="Q1033" s="191"/>
      <c r="R1033" s="191"/>
      <c r="S1033" s="191"/>
      <c r="T1033" s="191"/>
      <c r="U1033" s="191"/>
      <c r="V1033" s="191"/>
      <c r="W1033" s="191"/>
      <c r="X1033" s="191"/>
      <c r="Y1033" s="191"/>
      <c r="Z1033" s="191"/>
      <c r="AA1033" s="191"/>
      <c r="AB1033" s="191"/>
      <c r="AC1033" s="191"/>
      <c r="AD1033" s="191"/>
      <c r="AE1033" s="191"/>
      <c r="AF1033" s="191"/>
      <c r="AG1033" s="191"/>
      <c r="AH1033" s="191"/>
      <c r="AI1033" s="191"/>
      <c r="AJ1033" s="191"/>
      <c r="AK1033" s="191"/>
      <c r="AL1033" s="191"/>
      <c r="AM1033" s="191"/>
      <c r="AN1033" s="191"/>
      <c r="AO1033" s="191"/>
      <c r="AP1033" s="191"/>
      <c r="AQ1033" s="191"/>
      <c r="AR1033" s="191"/>
      <c r="AS1033" s="191"/>
      <c r="AT1033" s="191"/>
      <c r="AU1033" s="191"/>
      <c r="AV1033" s="191"/>
      <c r="AW1033" s="191"/>
      <c r="AX1033" s="191"/>
      <c r="AY1033" s="191"/>
      <c r="AZ1033" s="191"/>
      <c r="BA1033" s="191"/>
      <c r="BB1033" s="191"/>
      <c r="BC1033" s="191"/>
      <c r="BD1033" s="191"/>
      <c r="BE1033" s="191"/>
      <c r="BF1033" s="191"/>
      <c r="BG1033" s="191"/>
      <c r="BH1033" s="191"/>
      <c r="BI1033" s="191"/>
      <c r="BJ1033" s="191"/>
      <c r="BK1033" s="191"/>
      <c r="BL1033" s="191"/>
    </row>
    <row r="1034" spans="1:64" x14ac:dyDescent="0.2">
      <c r="A1034" s="191"/>
      <c r="B1034" s="191"/>
      <c r="C1034" s="191"/>
      <c r="D1034" s="191"/>
      <c r="E1034" s="191"/>
      <c r="F1034" s="191"/>
      <c r="G1034" s="191"/>
      <c r="H1034" s="191"/>
      <c r="I1034" s="191"/>
      <c r="J1034" s="191"/>
      <c r="K1034" s="191"/>
      <c r="L1034" s="191"/>
      <c r="M1034" s="191"/>
      <c r="N1034" s="191"/>
      <c r="O1034" s="191"/>
      <c r="P1034" s="191"/>
      <c r="Q1034" s="191"/>
      <c r="R1034" s="191"/>
      <c r="S1034" s="191"/>
      <c r="T1034" s="191"/>
      <c r="U1034" s="191"/>
      <c r="V1034" s="191"/>
      <c r="W1034" s="191"/>
      <c r="X1034" s="191"/>
      <c r="Y1034" s="191"/>
      <c r="Z1034" s="191"/>
      <c r="AA1034" s="191"/>
      <c r="AB1034" s="191"/>
      <c r="AC1034" s="191"/>
      <c r="AD1034" s="191"/>
      <c r="AE1034" s="191"/>
      <c r="AF1034" s="191"/>
      <c r="AG1034" s="191"/>
      <c r="AH1034" s="191"/>
      <c r="AI1034" s="191"/>
      <c r="AJ1034" s="191"/>
      <c r="AK1034" s="191"/>
      <c r="AL1034" s="191"/>
      <c r="AM1034" s="191"/>
      <c r="AN1034" s="191"/>
      <c r="AO1034" s="191"/>
      <c r="AP1034" s="191"/>
      <c r="AQ1034" s="191"/>
      <c r="AR1034" s="191"/>
      <c r="AS1034" s="191"/>
      <c r="AT1034" s="191"/>
      <c r="AU1034" s="191"/>
      <c r="AV1034" s="191"/>
      <c r="AW1034" s="191"/>
      <c r="AX1034" s="191"/>
      <c r="AY1034" s="191"/>
      <c r="AZ1034" s="191"/>
      <c r="BA1034" s="191"/>
      <c r="BB1034" s="191"/>
      <c r="BC1034" s="191"/>
      <c r="BD1034" s="191"/>
      <c r="BE1034" s="191"/>
      <c r="BF1034" s="191"/>
      <c r="BG1034" s="191"/>
      <c r="BH1034" s="191"/>
      <c r="BI1034" s="191"/>
      <c r="BJ1034" s="191"/>
      <c r="BK1034" s="191"/>
      <c r="BL1034" s="191"/>
    </row>
    <row r="1035" spans="1:64" x14ac:dyDescent="0.2">
      <c r="A1035" s="191"/>
      <c r="B1035" s="191"/>
      <c r="C1035" s="191"/>
      <c r="D1035" s="191"/>
      <c r="E1035" s="191"/>
      <c r="F1035" s="191"/>
      <c r="G1035" s="191"/>
      <c r="H1035" s="191"/>
      <c r="I1035" s="191"/>
      <c r="J1035" s="191"/>
      <c r="K1035" s="191"/>
      <c r="L1035" s="191"/>
      <c r="M1035" s="191"/>
      <c r="N1035" s="191"/>
      <c r="O1035" s="191"/>
      <c r="P1035" s="191"/>
      <c r="Q1035" s="191"/>
      <c r="R1035" s="191"/>
      <c r="S1035" s="191"/>
      <c r="T1035" s="191"/>
      <c r="U1035" s="191"/>
      <c r="V1035" s="191"/>
      <c r="W1035" s="191"/>
      <c r="X1035" s="191"/>
      <c r="Y1035" s="191"/>
      <c r="Z1035" s="191"/>
      <c r="AA1035" s="191"/>
      <c r="AB1035" s="191"/>
      <c r="AC1035" s="191"/>
      <c r="AD1035" s="191"/>
      <c r="AE1035" s="191"/>
      <c r="AF1035" s="191"/>
      <c r="AG1035" s="191"/>
      <c r="AH1035" s="191"/>
      <c r="AI1035" s="191"/>
      <c r="AJ1035" s="191"/>
      <c r="AK1035" s="191"/>
      <c r="AL1035" s="191"/>
      <c r="AM1035" s="191"/>
      <c r="AN1035" s="191"/>
      <c r="AO1035" s="191"/>
      <c r="AP1035" s="191"/>
      <c r="AQ1035" s="191"/>
      <c r="AR1035" s="191"/>
      <c r="AS1035" s="191"/>
      <c r="AT1035" s="191"/>
      <c r="AU1035" s="191"/>
      <c r="AV1035" s="191"/>
      <c r="AW1035" s="191"/>
      <c r="AX1035" s="191"/>
      <c r="AY1035" s="191"/>
      <c r="AZ1035" s="191"/>
      <c r="BA1035" s="191"/>
      <c r="BB1035" s="191"/>
      <c r="BC1035" s="191"/>
      <c r="BD1035" s="191"/>
      <c r="BE1035" s="191"/>
      <c r="BF1035" s="191"/>
      <c r="BG1035" s="191"/>
      <c r="BH1035" s="191"/>
      <c r="BI1035" s="191"/>
      <c r="BJ1035" s="191"/>
      <c r="BK1035" s="191"/>
      <c r="BL1035" s="191"/>
    </row>
    <row r="1036" spans="1:64" x14ac:dyDescent="0.2">
      <c r="A1036" s="191"/>
      <c r="B1036" s="191"/>
      <c r="C1036" s="191"/>
      <c r="D1036" s="191"/>
      <c r="E1036" s="191"/>
      <c r="F1036" s="191"/>
      <c r="G1036" s="191"/>
      <c r="H1036" s="191"/>
      <c r="I1036" s="191"/>
      <c r="J1036" s="191"/>
      <c r="K1036" s="191"/>
      <c r="L1036" s="191"/>
      <c r="M1036" s="191"/>
      <c r="N1036" s="191"/>
      <c r="O1036" s="191"/>
      <c r="P1036" s="191"/>
      <c r="Q1036" s="191"/>
      <c r="R1036" s="191"/>
      <c r="S1036" s="191"/>
      <c r="T1036" s="191"/>
      <c r="U1036" s="191"/>
      <c r="V1036" s="191"/>
      <c r="W1036" s="191"/>
      <c r="X1036" s="191"/>
      <c r="Y1036" s="191"/>
      <c r="Z1036" s="191"/>
      <c r="AA1036" s="191"/>
      <c r="AB1036" s="191"/>
      <c r="AC1036" s="191"/>
      <c r="AD1036" s="191"/>
      <c r="AE1036" s="191"/>
      <c r="AF1036" s="191"/>
      <c r="AG1036" s="191"/>
      <c r="AH1036" s="191"/>
      <c r="AI1036" s="191"/>
      <c r="AJ1036" s="191"/>
      <c r="AK1036" s="191"/>
      <c r="AL1036" s="191"/>
      <c r="AM1036" s="191"/>
      <c r="AN1036" s="191"/>
      <c r="AO1036" s="191"/>
      <c r="AP1036" s="191"/>
      <c r="AQ1036" s="191"/>
      <c r="AR1036" s="191"/>
      <c r="AS1036" s="191"/>
      <c r="AT1036" s="191"/>
      <c r="AU1036" s="191"/>
      <c r="AV1036" s="191"/>
      <c r="AW1036" s="191"/>
      <c r="AX1036" s="191"/>
      <c r="AY1036" s="191"/>
      <c r="AZ1036" s="191"/>
      <c r="BA1036" s="191"/>
      <c r="BB1036" s="191"/>
      <c r="BC1036" s="191"/>
      <c r="BD1036" s="191"/>
      <c r="BE1036" s="191"/>
      <c r="BF1036" s="191"/>
      <c r="BG1036" s="191"/>
      <c r="BH1036" s="191"/>
      <c r="BI1036" s="191"/>
      <c r="BJ1036" s="191"/>
      <c r="BK1036" s="191"/>
      <c r="BL1036" s="191"/>
    </row>
    <row r="1037" spans="1:64" x14ac:dyDescent="0.2">
      <c r="A1037" s="191"/>
      <c r="B1037" s="191"/>
      <c r="C1037" s="191"/>
      <c r="D1037" s="191"/>
      <c r="E1037" s="191"/>
      <c r="F1037" s="191"/>
      <c r="G1037" s="191"/>
      <c r="H1037" s="191"/>
      <c r="I1037" s="191"/>
      <c r="J1037" s="191"/>
      <c r="K1037" s="191"/>
      <c r="L1037" s="191"/>
      <c r="M1037" s="191"/>
      <c r="N1037" s="191"/>
      <c r="O1037" s="191"/>
      <c r="P1037" s="191"/>
      <c r="Q1037" s="191"/>
      <c r="R1037" s="191"/>
      <c r="S1037" s="191"/>
      <c r="T1037" s="191"/>
      <c r="U1037" s="191"/>
      <c r="V1037" s="191"/>
      <c r="W1037" s="191"/>
      <c r="X1037" s="191"/>
      <c r="Y1037" s="191"/>
      <c r="Z1037" s="191"/>
      <c r="AA1037" s="191"/>
      <c r="AB1037" s="191"/>
      <c r="AC1037" s="191"/>
      <c r="AD1037" s="191"/>
      <c r="AE1037" s="191"/>
      <c r="AF1037" s="191"/>
      <c r="AG1037" s="191"/>
      <c r="AH1037" s="191"/>
      <c r="AI1037" s="191"/>
      <c r="AJ1037" s="191"/>
      <c r="AK1037" s="191"/>
      <c r="AL1037" s="191"/>
      <c r="AM1037" s="191"/>
      <c r="AN1037" s="191"/>
      <c r="AO1037" s="191"/>
      <c r="AP1037" s="191"/>
      <c r="AQ1037" s="191"/>
      <c r="AR1037" s="191"/>
      <c r="AS1037" s="191"/>
      <c r="AT1037" s="191"/>
      <c r="AU1037" s="191"/>
      <c r="AV1037" s="191"/>
      <c r="AW1037" s="191"/>
      <c r="AX1037" s="191"/>
      <c r="AY1037" s="191"/>
      <c r="AZ1037" s="191"/>
      <c r="BA1037" s="191"/>
      <c r="BB1037" s="191"/>
      <c r="BC1037" s="191"/>
      <c r="BD1037" s="191"/>
      <c r="BE1037" s="191"/>
      <c r="BF1037" s="191"/>
      <c r="BG1037" s="191"/>
      <c r="BH1037" s="191"/>
      <c r="BI1037" s="191"/>
      <c r="BJ1037" s="191"/>
      <c r="BK1037" s="191"/>
      <c r="BL1037" s="191"/>
    </row>
    <row r="1038" spans="1:64" x14ac:dyDescent="0.2">
      <c r="A1038" s="191"/>
      <c r="B1038" s="191"/>
      <c r="C1038" s="191"/>
      <c r="D1038" s="191"/>
      <c r="E1038" s="191"/>
      <c r="F1038" s="191"/>
      <c r="G1038" s="191"/>
      <c r="H1038" s="191"/>
      <c r="I1038" s="191"/>
      <c r="J1038" s="191"/>
      <c r="K1038" s="191"/>
      <c r="L1038" s="191"/>
      <c r="M1038" s="191"/>
      <c r="N1038" s="191"/>
      <c r="O1038" s="191"/>
      <c r="P1038" s="191"/>
      <c r="Q1038" s="191"/>
      <c r="R1038" s="191"/>
      <c r="S1038" s="191"/>
      <c r="T1038" s="191"/>
      <c r="U1038" s="191"/>
      <c r="V1038" s="191"/>
      <c r="W1038" s="191"/>
      <c r="X1038" s="191"/>
      <c r="Y1038" s="191"/>
      <c r="Z1038" s="191"/>
      <c r="AA1038" s="191"/>
      <c r="AB1038" s="191"/>
      <c r="AC1038" s="191"/>
      <c r="AD1038" s="191"/>
      <c r="AE1038" s="191"/>
      <c r="AF1038" s="191"/>
      <c r="AG1038" s="191"/>
      <c r="AH1038" s="191"/>
      <c r="AI1038" s="191"/>
      <c r="AJ1038" s="191"/>
      <c r="AK1038" s="191"/>
      <c r="AL1038" s="191"/>
      <c r="AM1038" s="191"/>
      <c r="AN1038" s="191"/>
      <c r="AO1038" s="191"/>
      <c r="AP1038" s="191"/>
      <c r="AQ1038" s="191"/>
      <c r="AR1038" s="191"/>
      <c r="AS1038" s="191"/>
      <c r="AT1038" s="191"/>
      <c r="AU1038" s="191"/>
      <c r="AV1038" s="191"/>
      <c r="AW1038" s="191"/>
      <c r="AX1038" s="191"/>
      <c r="AY1038" s="191"/>
      <c r="AZ1038" s="191"/>
      <c r="BA1038" s="191"/>
      <c r="BB1038" s="191"/>
      <c r="BC1038" s="191"/>
      <c r="BD1038" s="191"/>
      <c r="BE1038" s="191"/>
      <c r="BF1038" s="191"/>
      <c r="BG1038" s="191"/>
      <c r="BH1038" s="191"/>
      <c r="BI1038" s="191"/>
      <c r="BJ1038" s="191"/>
      <c r="BK1038" s="191"/>
      <c r="BL1038" s="191"/>
    </row>
    <row r="1039" spans="1:64" x14ac:dyDescent="0.2">
      <c r="A1039" s="191"/>
      <c r="B1039" s="191"/>
      <c r="C1039" s="191"/>
      <c r="D1039" s="191"/>
      <c r="E1039" s="191"/>
      <c r="F1039" s="191"/>
      <c r="G1039" s="191"/>
      <c r="H1039" s="191"/>
      <c r="I1039" s="191"/>
      <c r="J1039" s="191"/>
      <c r="K1039" s="191"/>
      <c r="L1039" s="191"/>
      <c r="M1039" s="191"/>
      <c r="N1039" s="191"/>
      <c r="O1039" s="191"/>
      <c r="P1039" s="191"/>
      <c r="Q1039" s="191"/>
      <c r="R1039" s="191"/>
      <c r="S1039" s="191"/>
      <c r="T1039" s="191"/>
      <c r="U1039" s="191"/>
      <c r="V1039" s="191"/>
      <c r="W1039" s="191"/>
      <c r="X1039" s="191"/>
      <c r="Y1039" s="191"/>
      <c r="Z1039" s="191"/>
      <c r="AA1039" s="191"/>
      <c r="AB1039" s="191"/>
      <c r="AC1039" s="191"/>
      <c r="AD1039" s="191"/>
      <c r="AE1039" s="191"/>
      <c r="AF1039" s="191"/>
      <c r="AG1039" s="191"/>
      <c r="AH1039" s="191"/>
      <c r="AI1039" s="191"/>
      <c r="AJ1039" s="191"/>
      <c r="AK1039" s="191"/>
      <c r="AL1039" s="191"/>
      <c r="AM1039" s="191"/>
      <c r="AN1039" s="191"/>
      <c r="AO1039" s="191"/>
      <c r="AP1039" s="191"/>
      <c r="AQ1039" s="191"/>
      <c r="AR1039" s="191"/>
      <c r="AS1039" s="191"/>
      <c r="AT1039" s="191"/>
      <c r="AU1039" s="191"/>
      <c r="AV1039" s="191"/>
      <c r="AW1039" s="191"/>
      <c r="AX1039" s="191"/>
      <c r="AY1039" s="191"/>
      <c r="AZ1039" s="191"/>
      <c r="BA1039" s="191"/>
      <c r="BB1039" s="191"/>
      <c r="BC1039" s="191"/>
      <c r="BD1039" s="191"/>
      <c r="BE1039" s="191"/>
      <c r="BF1039" s="191"/>
      <c r="BG1039" s="191"/>
      <c r="BH1039" s="191"/>
      <c r="BI1039" s="191"/>
      <c r="BJ1039" s="191"/>
      <c r="BK1039" s="191"/>
      <c r="BL1039" s="191"/>
    </row>
    <row r="1040" spans="1:64" x14ac:dyDescent="0.2">
      <c r="A1040" s="191"/>
      <c r="B1040" s="191"/>
      <c r="C1040" s="191"/>
      <c r="D1040" s="191"/>
      <c r="E1040" s="191"/>
      <c r="F1040" s="191"/>
      <c r="G1040" s="191"/>
      <c r="H1040" s="191"/>
      <c r="I1040" s="191"/>
      <c r="J1040" s="191"/>
      <c r="K1040" s="191"/>
      <c r="L1040" s="191"/>
      <c r="M1040" s="191"/>
      <c r="N1040" s="191"/>
      <c r="O1040" s="191"/>
      <c r="P1040" s="191"/>
      <c r="Q1040" s="191"/>
      <c r="R1040" s="191"/>
      <c r="S1040" s="191"/>
      <c r="T1040" s="191"/>
      <c r="U1040" s="191"/>
      <c r="V1040" s="191"/>
      <c r="W1040" s="191"/>
      <c r="X1040" s="191"/>
      <c r="Y1040" s="191"/>
      <c r="Z1040" s="191"/>
      <c r="AA1040" s="191"/>
      <c r="AB1040" s="191"/>
      <c r="AC1040" s="191"/>
      <c r="AD1040" s="191"/>
      <c r="AE1040" s="191"/>
      <c r="AF1040" s="191"/>
      <c r="AG1040" s="191"/>
      <c r="AH1040" s="191"/>
      <c r="AI1040" s="191"/>
      <c r="AJ1040" s="191"/>
      <c r="AK1040" s="191"/>
      <c r="AL1040" s="191"/>
      <c r="AM1040" s="191"/>
      <c r="AN1040" s="191"/>
      <c r="AO1040" s="191"/>
      <c r="AP1040" s="191"/>
      <c r="AQ1040" s="191"/>
      <c r="AR1040" s="191"/>
      <c r="AS1040" s="191"/>
      <c r="AT1040" s="191"/>
      <c r="AU1040" s="191"/>
      <c r="AV1040" s="191"/>
      <c r="AW1040" s="191"/>
      <c r="AX1040" s="191"/>
      <c r="AY1040" s="191"/>
      <c r="AZ1040" s="191"/>
      <c r="BA1040" s="191"/>
      <c r="BB1040" s="191"/>
      <c r="BC1040" s="191"/>
      <c r="BD1040" s="191"/>
      <c r="BE1040" s="191"/>
      <c r="BF1040" s="191"/>
      <c r="BG1040" s="191"/>
      <c r="BH1040" s="191"/>
      <c r="BI1040" s="191"/>
      <c r="BJ1040" s="191"/>
      <c r="BK1040" s="191"/>
      <c r="BL1040" s="191"/>
    </row>
    <row r="1041" spans="1:64" x14ac:dyDescent="0.2">
      <c r="A1041" s="191"/>
      <c r="B1041" s="191"/>
      <c r="C1041" s="191"/>
      <c r="D1041" s="191"/>
      <c r="E1041" s="191"/>
      <c r="F1041" s="191"/>
      <c r="G1041" s="191"/>
      <c r="H1041" s="191"/>
      <c r="I1041" s="191"/>
      <c r="J1041" s="191"/>
      <c r="K1041" s="191"/>
      <c r="L1041" s="191"/>
      <c r="M1041" s="191"/>
      <c r="N1041" s="191"/>
      <c r="O1041" s="191"/>
      <c r="P1041" s="191"/>
      <c r="Q1041" s="191"/>
      <c r="R1041" s="191"/>
      <c r="S1041" s="191"/>
      <c r="T1041" s="191"/>
      <c r="U1041" s="191"/>
      <c r="V1041" s="191"/>
      <c r="W1041" s="191"/>
      <c r="X1041" s="191"/>
      <c r="Y1041" s="191"/>
      <c r="Z1041" s="191"/>
      <c r="AA1041" s="191"/>
      <c r="AB1041" s="191"/>
      <c r="AC1041" s="191"/>
      <c r="AD1041" s="191"/>
      <c r="AE1041" s="191"/>
      <c r="AF1041" s="191"/>
      <c r="AG1041" s="191"/>
      <c r="AH1041" s="191"/>
      <c r="AI1041" s="191"/>
      <c r="AJ1041" s="191"/>
      <c r="AK1041" s="191"/>
      <c r="AL1041" s="191"/>
      <c r="AM1041" s="191"/>
      <c r="AN1041" s="191"/>
      <c r="AO1041" s="191"/>
      <c r="AP1041" s="191"/>
      <c r="AQ1041" s="191"/>
      <c r="AR1041" s="191"/>
      <c r="AS1041" s="191"/>
      <c r="AT1041" s="191"/>
      <c r="AU1041" s="191"/>
      <c r="AV1041" s="191"/>
      <c r="AW1041" s="191"/>
      <c r="AX1041" s="191"/>
      <c r="AY1041" s="191"/>
      <c r="AZ1041" s="191"/>
      <c r="BA1041" s="191"/>
      <c r="BB1041" s="191"/>
      <c r="BC1041" s="191"/>
      <c r="BD1041" s="191"/>
      <c r="BE1041" s="191"/>
      <c r="BF1041" s="191"/>
      <c r="BG1041" s="191"/>
      <c r="BH1041" s="191"/>
      <c r="BI1041" s="191"/>
      <c r="BJ1041" s="191"/>
      <c r="BK1041" s="191"/>
      <c r="BL1041" s="191"/>
    </row>
    <row r="1042" spans="1:64" x14ac:dyDescent="0.2">
      <c r="A1042" s="191"/>
      <c r="B1042" s="191"/>
      <c r="C1042" s="191"/>
      <c r="D1042" s="191"/>
      <c r="E1042" s="191"/>
      <c r="F1042" s="191"/>
      <c r="G1042" s="191"/>
      <c r="H1042" s="191"/>
      <c r="I1042" s="191"/>
      <c r="J1042" s="191"/>
      <c r="K1042" s="191"/>
      <c r="L1042" s="191"/>
      <c r="M1042" s="191"/>
      <c r="N1042" s="191"/>
      <c r="O1042" s="191"/>
      <c r="P1042" s="191"/>
      <c r="Q1042" s="191"/>
      <c r="R1042" s="191"/>
      <c r="S1042" s="191"/>
      <c r="T1042" s="191"/>
      <c r="U1042" s="191"/>
      <c r="V1042" s="191"/>
      <c r="W1042" s="191"/>
      <c r="X1042" s="191"/>
      <c r="Y1042" s="191"/>
      <c r="Z1042" s="191"/>
      <c r="AA1042" s="191"/>
      <c r="AB1042" s="191"/>
      <c r="AC1042" s="191"/>
      <c r="AD1042" s="191"/>
      <c r="AE1042" s="191"/>
      <c r="AF1042" s="191"/>
      <c r="AG1042" s="191"/>
      <c r="AH1042" s="191"/>
      <c r="AI1042" s="191"/>
      <c r="AJ1042" s="191"/>
      <c r="AK1042" s="191"/>
      <c r="AL1042" s="191"/>
      <c r="AM1042" s="191"/>
      <c r="AN1042" s="191"/>
      <c r="AO1042" s="191"/>
      <c r="AP1042" s="191"/>
      <c r="AQ1042" s="191"/>
      <c r="AR1042" s="191"/>
      <c r="AS1042" s="191"/>
      <c r="AT1042" s="191"/>
      <c r="AU1042" s="191"/>
      <c r="AV1042" s="191"/>
      <c r="AW1042" s="191"/>
      <c r="AX1042" s="191"/>
      <c r="AY1042" s="191"/>
      <c r="AZ1042" s="191"/>
      <c r="BA1042" s="191"/>
      <c r="BB1042" s="191"/>
      <c r="BC1042" s="191"/>
      <c r="BD1042" s="191"/>
      <c r="BE1042" s="191"/>
      <c r="BF1042" s="191"/>
      <c r="BG1042" s="191"/>
      <c r="BH1042" s="191"/>
      <c r="BI1042" s="191"/>
      <c r="BJ1042" s="191"/>
      <c r="BK1042" s="191"/>
      <c r="BL1042" s="191"/>
    </row>
    <row r="1043" spans="1:64" x14ac:dyDescent="0.2">
      <c r="A1043" s="191"/>
      <c r="B1043" s="191"/>
      <c r="C1043" s="191"/>
      <c r="D1043" s="191"/>
      <c r="E1043" s="191"/>
      <c r="F1043" s="191"/>
      <c r="G1043" s="191"/>
      <c r="H1043" s="191"/>
      <c r="I1043" s="191"/>
      <c r="J1043" s="191"/>
      <c r="K1043" s="191"/>
      <c r="L1043" s="191"/>
      <c r="M1043" s="191"/>
      <c r="N1043" s="191"/>
      <c r="O1043" s="191"/>
      <c r="P1043" s="191"/>
      <c r="Q1043" s="191"/>
      <c r="R1043" s="191"/>
      <c r="S1043" s="191"/>
      <c r="T1043" s="191"/>
      <c r="U1043" s="191"/>
      <c r="V1043" s="191"/>
      <c r="W1043" s="191"/>
      <c r="X1043" s="191"/>
      <c r="Y1043" s="191"/>
      <c r="Z1043" s="191"/>
      <c r="AA1043" s="191"/>
      <c r="AB1043" s="191"/>
      <c r="AC1043" s="191"/>
      <c r="AD1043" s="191"/>
      <c r="AE1043" s="191"/>
      <c r="AF1043" s="191"/>
      <c r="AG1043" s="191"/>
      <c r="AH1043" s="191"/>
      <c r="AI1043" s="191"/>
      <c r="AJ1043" s="191"/>
      <c r="AK1043" s="191"/>
      <c r="AL1043" s="191"/>
      <c r="AM1043" s="191"/>
      <c r="AN1043" s="191"/>
      <c r="AO1043" s="191"/>
      <c r="AP1043" s="191"/>
      <c r="AQ1043" s="191"/>
      <c r="AR1043" s="191"/>
      <c r="AS1043" s="191"/>
      <c r="AT1043" s="191"/>
      <c r="AU1043" s="191"/>
      <c r="AV1043" s="191"/>
      <c r="AW1043" s="191"/>
      <c r="AX1043" s="191"/>
      <c r="AY1043" s="191"/>
      <c r="AZ1043" s="191"/>
      <c r="BA1043" s="191"/>
      <c r="BB1043" s="191"/>
      <c r="BC1043" s="191"/>
      <c r="BD1043" s="191"/>
      <c r="BE1043" s="191"/>
      <c r="BF1043" s="191"/>
      <c r="BG1043" s="191"/>
      <c r="BH1043" s="191"/>
      <c r="BI1043" s="191"/>
      <c r="BJ1043" s="191"/>
      <c r="BK1043" s="191"/>
      <c r="BL1043" s="191"/>
    </row>
  </sheetData>
  <sheetProtection algorithmName="SHA-512" hashValue="oba+nHfcK/Z8qO9bDQkXF6wcR4N7KsHbWYq27/UIfcGDnep4YBwVhAOcK4DljyWXGVQxQh8syKdkmyulUweAYA==" saltValue="I6KQQrKf3ZcdqfIhlfu7Ew==" spinCount="100000" sheet="1" objects="1" scenarios="1"/>
  <mergeCells count="32">
    <mergeCell ref="A42:G42"/>
    <mergeCell ref="A43:G43"/>
    <mergeCell ref="A33:G33"/>
    <mergeCell ref="A35:G35"/>
    <mergeCell ref="A37:G37"/>
    <mergeCell ref="A39:G39"/>
    <mergeCell ref="A40:G40"/>
    <mergeCell ref="A27:G27"/>
    <mergeCell ref="A29:G29"/>
    <mergeCell ref="A30:G30"/>
    <mergeCell ref="A31:G31"/>
    <mergeCell ref="A32:G32"/>
    <mergeCell ref="A21:G21"/>
    <mergeCell ref="A22:G22"/>
    <mergeCell ref="A24:G24"/>
    <mergeCell ref="A25:G25"/>
    <mergeCell ref="A26:G26"/>
    <mergeCell ref="A16:G16"/>
    <mergeCell ref="A17:G17"/>
    <mergeCell ref="A18:G18"/>
    <mergeCell ref="A19:G19"/>
    <mergeCell ref="A20:G20"/>
    <mergeCell ref="A10:G10"/>
    <mergeCell ref="A11:G11"/>
    <mergeCell ref="A12:G12"/>
    <mergeCell ref="A13:G13"/>
    <mergeCell ref="A14:G14"/>
    <mergeCell ref="A1:G1"/>
    <mergeCell ref="A2:G2"/>
    <mergeCell ref="A7:G7"/>
    <mergeCell ref="A8:G8"/>
    <mergeCell ref="A9:G9"/>
  </mergeCells>
  <hyperlinks>
    <hyperlink ref="A30" r:id="rId1" display="http://creativecommons.org/licenses/by-nc-nd/2.5/za/ " xr:uid="{00000000-0004-0000-1200-000000000000}"/>
  </hyperlinks>
  <pageMargins left="0.78749999999999998" right="0.78749999999999998" top="0.78749999999999998" bottom="0.78749999999999998" header="0.511811023622047" footer="0.511811023622047"/>
  <pageSetup paperSize="9" scale="92" orientation="portrait" horizontalDpi="300" verticalDpi="30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10"/>
  <sheetViews>
    <sheetView zoomScaleNormal="100" workbookViewId="0">
      <selection activeCell="A10" sqref="A10"/>
    </sheetView>
  </sheetViews>
  <sheetFormatPr defaultColWidth="11.5703125" defaultRowHeight="12.75" customHeight="1" x14ac:dyDescent="0.2"/>
  <cols>
    <col min="1" max="1" width="33.140625" customWidth="1"/>
  </cols>
  <sheetData>
    <row r="1" spans="1:2" x14ac:dyDescent="0.2">
      <c r="A1" s="246" t="s">
        <v>696</v>
      </c>
      <c r="B1" s="246"/>
    </row>
    <row r="2" spans="1:2" x14ac:dyDescent="0.2">
      <c r="A2" s="23" t="s">
        <v>23</v>
      </c>
      <c r="B2" s="23"/>
    </row>
    <row r="3" spans="1:2" x14ac:dyDescent="0.2">
      <c r="A3" s="23" t="s">
        <v>25</v>
      </c>
      <c r="B3" s="152">
        <v>3313</v>
      </c>
    </row>
    <row r="4" spans="1:2" x14ac:dyDescent="0.2">
      <c r="A4" s="23" t="s">
        <v>28</v>
      </c>
      <c r="B4" s="152">
        <v>2663</v>
      </c>
    </row>
    <row r="5" spans="1:2" x14ac:dyDescent="0.2">
      <c r="A5" s="23" t="s">
        <v>29</v>
      </c>
      <c r="B5" s="152">
        <v>1991</v>
      </c>
    </row>
    <row r="6" spans="1:2" x14ac:dyDescent="0.2">
      <c r="A6" s="23" t="s">
        <v>32</v>
      </c>
      <c r="B6" s="152">
        <v>1420</v>
      </c>
    </row>
    <row r="7" spans="1:2" x14ac:dyDescent="0.2">
      <c r="A7" s="23" t="s">
        <v>34</v>
      </c>
      <c r="B7" s="152">
        <v>1420</v>
      </c>
    </row>
    <row r="8" spans="1:2" x14ac:dyDescent="0.2">
      <c r="A8" s="23" t="s">
        <v>37</v>
      </c>
      <c r="B8" s="152">
        <v>960</v>
      </c>
    </row>
    <row r="9" spans="1:2" x14ac:dyDescent="0.2">
      <c r="A9" s="23" t="s">
        <v>40</v>
      </c>
      <c r="B9" s="152">
        <v>571</v>
      </c>
    </row>
    <row r="10" spans="1:2" x14ac:dyDescent="0.2">
      <c r="A10" s="23" t="s">
        <v>44</v>
      </c>
      <c r="B10" s="152">
        <v>408</v>
      </c>
    </row>
  </sheetData>
  <sheetProtection algorithmName="SHA-512" hashValue="JuLy7m6tMJJKt696QL+cGJHito619N0aL8Lcx97DoJMYy6UM1U4oGafxBu8CJVBfxF5YnyuZc/SksgnR/mEf1w==" saltValue="XU1DPYKLUDw+yI+KS+TI/g==" spinCount="100000" sheet="1" objects="1" scenarios="1"/>
  <mergeCells count="1">
    <mergeCell ref="A1:B1"/>
  </mergeCells>
  <pageMargins left="0.78749999999999998" right="0.78749999999999998" top="0.78749999999999998" bottom="0.78749999999999998" header="0.511811023622047" footer="0.511811023622047"/>
  <pageSetup paperSize="9" scale="92"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65542"/>
  <sheetViews>
    <sheetView zoomScaleNormal="100" workbookViewId="0">
      <selection activeCell="M60" sqref="M60"/>
    </sheetView>
  </sheetViews>
  <sheetFormatPr defaultColWidth="11.5703125" defaultRowHeight="12.75" customHeight="1" x14ac:dyDescent="0.2"/>
  <cols>
    <col min="1" max="1" width="12.28515625" style="17" customWidth="1"/>
    <col min="2" max="2" width="19.140625" style="17" customWidth="1"/>
    <col min="3" max="4" width="16" style="17" customWidth="1"/>
    <col min="5" max="5" width="16.42578125" style="17" customWidth="1"/>
    <col min="6" max="6" width="16" style="17" customWidth="1"/>
    <col min="7" max="7" width="10.140625" style="17" customWidth="1"/>
    <col min="8" max="8" width="13" style="17" customWidth="1"/>
    <col min="9" max="9" width="14.42578125" style="17" customWidth="1"/>
    <col min="10" max="10" width="16.140625" style="17" customWidth="1"/>
    <col min="11" max="12" width="15.140625" style="17" customWidth="1"/>
    <col min="13" max="13" width="15.85546875" style="17" customWidth="1"/>
    <col min="14" max="14" width="16" style="17" customWidth="1"/>
    <col min="15" max="16" width="19.7109375" style="17" customWidth="1"/>
    <col min="17" max="64" width="11.5703125" style="17"/>
    <col min="65" max="1024" width="11.5703125" style="164"/>
  </cols>
  <sheetData>
    <row r="1" spans="1:14" ht="15.75" x14ac:dyDescent="0.2">
      <c r="A1" s="245" t="s">
        <v>697</v>
      </c>
      <c r="B1" s="245"/>
      <c r="C1" s="245"/>
      <c r="D1" s="245"/>
      <c r="E1" s="245"/>
      <c r="F1" s="245"/>
      <c r="G1" s="245"/>
      <c r="I1" s="3"/>
      <c r="N1" s="16"/>
    </row>
    <row r="2" spans="1:14" x14ac:dyDescent="0.2">
      <c r="A2" s="328"/>
      <c r="B2" s="328"/>
      <c r="C2" s="328"/>
      <c r="D2" s="328"/>
      <c r="E2" s="328"/>
      <c r="F2" s="328"/>
      <c r="G2" s="194"/>
      <c r="N2" s="16"/>
    </row>
    <row r="3" spans="1:14" x14ac:dyDescent="0.2">
      <c r="A3" s="329" t="s">
        <v>698</v>
      </c>
      <c r="B3" s="329"/>
      <c r="C3" s="329"/>
      <c r="D3" s="329"/>
      <c r="E3" s="329"/>
      <c r="F3" s="329"/>
      <c r="G3" s="329"/>
      <c r="I3" s="195"/>
      <c r="L3" s="195"/>
      <c r="N3" s="16"/>
    </row>
    <row r="4" spans="1:14" x14ac:dyDescent="0.2">
      <c r="F4" s="16"/>
      <c r="N4" s="16"/>
    </row>
    <row r="5" spans="1:14" ht="12.75" customHeight="1" x14ac:dyDescent="0.2">
      <c r="A5" s="315" t="s">
        <v>642</v>
      </c>
      <c r="B5" s="315" t="s">
        <v>643</v>
      </c>
      <c r="C5" s="196" t="s">
        <v>644</v>
      </c>
      <c r="D5" s="330" t="s">
        <v>645</v>
      </c>
      <c r="E5" s="330"/>
      <c r="F5" s="330" t="s">
        <v>699</v>
      </c>
      <c r="I5" s="197"/>
      <c r="J5" s="197"/>
      <c r="K5" s="29"/>
      <c r="L5" s="29"/>
      <c r="M5" s="16"/>
      <c r="N5" s="29"/>
    </row>
    <row r="6" spans="1:14" x14ac:dyDescent="0.2">
      <c r="A6" s="315"/>
      <c r="B6" s="315"/>
      <c r="C6" s="23"/>
      <c r="D6" s="196" t="s">
        <v>648</v>
      </c>
      <c r="E6" s="196" t="s">
        <v>649</v>
      </c>
      <c r="F6" s="330"/>
      <c r="I6" s="16"/>
      <c r="J6" s="29"/>
      <c r="K6" s="16"/>
      <c r="L6" s="29"/>
      <c r="M6" s="29"/>
    </row>
    <row r="7" spans="1:14" x14ac:dyDescent="0.2">
      <c r="A7" s="23"/>
      <c r="B7" s="196"/>
      <c r="C7" s="196" t="s">
        <v>652</v>
      </c>
      <c r="D7" s="196" t="s">
        <v>653</v>
      </c>
      <c r="E7" s="196" t="s">
        <v>654</v>
      </c>
      <c r="F7" s="198"/>
      <c r="I7" s="16"/>
      <c r="J7" s="29"/>
      <c r="K7" s="29"/>
      <c r="L7" s="29"/>
      <c r="M7" s="29"/>
    </row>
    <row r="8" spans="1:14" x14ac:dyDescent="0.2">
      <c r="A8" s="23"/>
      <c r="B8" s="199" t="s">
        <v>655</v>
      </c>
      <c r="C8" s="199" t="s">
        <v>655</v>
      </c>
      <c r="D8" s="199" t="s">
        <v>656</v>
      </c>
      <c r="E8" s="199" t="s">
        <v>655</v>
      </c>
      <c r="F8" s="199" t="s">
        <v>655</v>
      </c>
      <c r="I8" s="16"/>
      <c r="J8" s="200"/>
      <c r="K8" s="200"/>
      <c r="L8" s="200"/>
      <c r="M8" s="200"/>
      <c r="N8" s="200"/>
    </row>
    <row r="9" spans="1:14" x14ac:dyDescent="0.2">
      <c r="A9" s="196">
        <v>1</v>
      </c>
      <c r="B9" s="201">
        <f>IF(C9&lt;&gt;0,'Cost Based Fee'!$C$19,0)</f>
        <v>0</v>
      </c>
      <c r="C9" s="201">
        <f>IF(AND('Cost Based Service Req.'!$C$9&gt;='Professional Fees'!B67,'Cost Based Service Req.'!$C$9&lt;='Professional Fees'!C67),'Professional Fees'!D67,0)</f>
        <v>0</v>
      </c>
      <c r="D9" s="201">
        <f>IF(C9&lt;&gt;0,E9*('Professional Fees'!E67/100),0)</f>
        <v>0</v>
      </c>
      <c r="E9" s="201">
        <f>IF(C9&lt;&gt;0,B9-'Professional Fees'!F67,0)</f>
        <v>0</v>
      </c>
      <c r="F9" s="132">
        <f t="shared" ref="F9:F20" si="0">IF(C9&lt;&gt;0,C9+D9,0)</f>
        <v>0</v>
      </c>
      <c r="I9" s="29"/>
      <c r="J9" s="30"/>
      <c r="K9" s="30"/>
      <c r="L9" s="30"/>
      <c r="M9" s="30"/>
      <c r="N9" s="50"/>
    </row>
    <row r="10" spans="1:14" x14ac:dyDescent="0.2">
      <c r="A10" s="196">
        <v>2</v>
      </c>
      <c r="B10" s="201">
        <f>IF(C10&lt;&gt;0,'Cost Based Fee'!$C$19,0)</f>
        <v>0</v>
      </c>
      <c r="C10" s="201">
        <f>IF(AND('Cost Based Service Req.'!$C$9&gt;='Professional Fees'!B68,'Cost Based Service Req.'!$C$9&lt;='Professional Fees'!C68),'Professional Fees'!D68,0)</f>
        <v>0</v>
      </c>
      <c r="D10" s="201">
        <f>IF(C10&lt;&gt;0,E10*('Professional Fees'!E68/100),0)</f>
        <v>0</v>
      </c>
      <c r="E10" s="201">
        <f>IF(C10&lt;&gt;0,B10-'Professional Fees'!F68,0)</f>
        <v>0</v>
      </c>
      <c r="F10" s="132">
        <f t="shared" si="0"/>
        <v>0</v>
      </c>
      <c r="I10" s="29"/>
      <c r="J10" s="30"/>
      <c r="K10" s="30"/>
      <c r="L10" s="30"/>
      <c r="M10" s="30"/>
      <c r="N10" s="50"/>
    </row>
    <row r="11" spans="1:14" x14ac:dyDescent="0.2">
      <c r="A11" s="196">
        <v>3</v>
      </c>
      <c r="B11" s="201">
        <f>IF(C11&lt;&gt;0,'Cost Based Fee'!$C$19,0)</f>
        <v>0</v>
      </c>
      <c r="C11" s="201">
        <f>IF(AND('Cost Based Service Req.'!$C$9&gt;='Professional Fees'!B69,'Cost Based Service Req.'!$C$9&lt;='Professional Fees'!C69),'Professional Fees'!D69,0)</f>
        <v>0</v>
      </c>
      <c r="D11" s="201">
        <f>IF(C11&lt;&gt;0,E11*('Professional Fees'!E69/100),0)</f>
        <v>0</v>
      </c>
      <c r="E11" s="201">
        <f>IF(C11&lt;&gt;0,B11-'Professional Fees'!F69,0)</f>
        <v>0</v>
      </c>
      <c r="F11" s="132">
        <f t="shared" si="0"/>
        <v>0</v>
      </c>
      <c r="I11" s="29"/>
      <c r="J11" s="30"/>
      <c r="K11" s="30"/>
      <c r="L11" s="30"/>
      <c r="M11" s="30"/>
      <c r="N11" s="50"/>
    </row>
    <row r="12" spans="1:14" x14ac:dyDescent="0.2">
      <c r="A12" s="202">
        <v>4</v>
      </c>
      <c r="B12" s="201">
        <f>IF(C12&lt;&gt;0,'Cost Based Fee'!$C$19,0)</f>
        <v>0</v>
      </c>
      <c r="C12" s="201">
        <f>IF(AND('Cost Based Service Req.'!$C$9&gt;='Professional Fees'!B70,'Cost Based Service Req.'!$C$9&lt;='Professional Fees'!C70),'Professional Fees'!D70,0)</f>
        <v>0</v>
      </c>
      <c r="D12" s="201">
        <f>IF(C12&lt;&gt;0,E12*('Professional Fees'!E70/100),0)</f>
        <v>0</v>
      </c>
      <c r="E12" s="201">
        <f>IF(C12&lt;&gt;0,B12-'Professional Fees'!F70,0)</f>
        <v>0</v>
      </c>
      <c r="F12" s="132">
        <f t="shared" si="0"/>
        <v>0</v>
      </c>
      <c r="I12" s="203"/>
      <c r="J12" s="30"/>
      <c r="K12" s="30"/>
      <c r="L12" s="30"/>
      <c r="M12" s="30"/>
      <c r="N12" s="50"/>
    </row>
    <row r="13" spans="1:14" x14ac:dyDescent="0.2">
      <c r="A13" s="202">
        <v>5</v>
      </c>
      <c r="B13" s="201">
        <f>IF(C13&lt;&gt;0,'Cost Based Fee'!$C$19,0)</f>
        <v>0</v>
      </c>
      <c r="C13" s="201">
        <f>IF(AND('Cost Based Service Req.'!$C$9&gt;='Professional Fees'!B71,'Cost Based Service Req.'!$C$9&lt;='Professional Fees'!C71),'Professional Fees'!D71,0)</f>
        <v>0</v>
      </c>
      <c r="D13" s="201">
        <f>IF(C13&lt;&gt;0,E13*('Professional Fees'!E71/100),0)</f>
        <v>0</v>
      </c>
      <c r="E13" s="201">
        <f>IF(C13&lt;&gt;0,B13-'Professional Fees'!F71,0)</f>
        <v>0</v>
      </c>
      <c r="F13" s="132">
        <f t="shared" si="0"/>
        <v>0</v>
      </c>
      <c r="I13" s="203"/>
      <c r="J13" s="30"/>
      <c r="K13" s="30"/>
      <c r="L13" s="30"/>
      <c r="M13" s="30"/>
      <c r="N13" s="50"/>
    </row>
    <row r="14" spans="1:14" x14ac:dyDescent="0.2">
      <c r="A14" s="202">
        <v>6</v>
      </c>
      <c r="B14" s="201">
        <f>IF(C14&lt;&gt;0,'Cost Based Fee'!$C$19,0)</f>
        <v>0</v>
      </c>
      <c r="C14" s="201">
        <f>IF(AND('Cost Based Service Req.'!$C$9&gt;='Professional Fees'!B72,'Cost Based Service Req.'!$C$9&lt;='Professional Fees'!C72),'Professional Fees'!D72,0)</f>
        <v>0</v>
      </c>
      <c r="D14" s="201">
        <f>IF(C14&lt;&gt;0,E14*('Professional Fees'!E72/100),0)</f>
        <v>0</v>
      </c>
      <c r="E14" s="201">
        <f>IF(C14&lt;&gt;0,B14-'Professional Fees'!F72,0)</f>
        <v>0</v>
      </c>
      <c r="F14" s="132">
        <f t="shared" si="0"/>
        <v>0</v>
      </c>
      <c r="I14" s="203"/>
      <c r="J14" s="30"/>
      <c r="K14" s="30"/>
      <c r="L14" s="30"/>
      <c r="M14" s="30"/>
      <c r="N14" s="50"/>
    </row>
    <row r="15" spans="1:14" x14ac:dyDescent="0.2">
      <c r="A15" s="202">
        <v>7</v>
      </c>
      <c r="B15" s="201">
        <f>IF(C15&lt;&gt;0,'Cost Based Fee'!$C$19,0)</f>
        <v>0</v>
      </c>
      <c r="C15" s="201">
        <f>IF(AND('Cost Based Service Req.'!$C$9&gt;='Professional Fees'!B73,'Cost Based Service Req.'!$C$9&lt;='Professional Fees'!C73),'Professional Fees'!D73,0)</f>
        <v>0</v>
      </c>
      <c r="D15" s="201">
        <f>IF(C15&lt;&gt;0,E15*('Professional Fees'!E73/100),0)</f>
        <v>0</v>
      </c>
      <c r="E15" s="201">
        <f>IF(C15&lt;&gt;0,B15-'Professional Fees'!F73,0)</f>
        <v>0</v>
      </c>
      <c r="F15" s="132">
        <f t="shared" si="0"/>
        <v>0</v>
      </c>
      <c r="I15" s="203"/>
      <c r="J15" s="30"/>
      <c r="K15" s="30"/>
      <c r="L15" s="30"/>
      <c r="M15" s="30"/>
      <c r="N15" s="50"/>
    </row>
    <row r="16" spans="1:14" x14ac:dyDescent="0.2">
      <c r="A16" s="202">
        <v>8</v>
      </c>
      <c r="B16" s="201">
        <f>IF(C16&lt;&gt;0,'Cost Based Fee'!$C$19,0)</f>
        <v>0</v>
      </c>
      <c r="C16" s="201">
        <f>IF(AND('Cost Based Service Req.'!$C$9&gt;='Professional Fees'!B74,'Cost Based Service Req.'!$C$9&lt;='Professional Fees'!C74),'Professional Fees'!D74,0)</f>
        <v>0</v>
      </c>
      <c r="D16" s="201">
        <f>IF(C16&lt;&gt;0,E16*('Professional Fees'!E74/100),0)</f>
        <v>0</v>
      </c>
      <c r="E16" s="201">
        <f>IF(C16&lt;&gt;0,B16-'Professional Fees'!F74,0)</f>
        <v>0</v>
      </c>
      <c r="F16" s="132">
        <f t="shared" si="0"/>
        <v>0</v>
      </c>
      <c r="I16" s="203"/>
      <c r="J16" s="30"/>
      <c r="K16" s="30"/>
      <c r="L16" s="30"/>
      <c r="M16" s="30"/>
      <c r="N16" s="50"/>
    </row>
    <row r="17" spans="1:14" x14ac:dyDescent="0.2">
      <c r="A17" s="202">
        <v>9</v>
      </c>
      <c r="B17" s="201">
        <f>IF(C17&lt;&gt;0,'Cost Based Fee'!$C$19,0)</f>
        <v>0</v>
      </c>
      <c r="C17" s="201">
        <f>IF(AND('Cost Based Service Req.'!$C$9&gt;='Professional Fees'!B75,'Cost Based Service Req.'!$C$9&lt;='Professional Fees'!C75),'Professional Fees'!D75,0)</f>
        <v>0</v>
      </c>
      <c r="D17" s="201">
        <f>IF(C17&lt;&gt;0,E17*('Professional Fees'!E75/100),0)</f>
        <v>0</v>
      </c>
      <c r="E17" s="201">
        <f>IF(C17&lt;&gt;0,B17-'Professional Fees'!F75,0)</f>
        <v>0</v>
      </c>
      <c r="F17" s="132">
        <f t="shared" si="0"/>
        <v>0</v>
      </c>
      <c r="I17" s="203"/>
      <c r="J17" s="30"/>
      <c r="K17" s="30"/>
      <c r="L17" s="30"/>
      <c r="M17"/>
      <c r="N17"/>
    </row>
    <row r="18" spans="1:14" x14ac:dyDescent="0.2">
      <c r="A18" s="202">
        <v>10</v>
      </c>
      <c r="B18" s="201">
        <f>IF(C18&lt;&gt;0,'Cost Based Fee'!$C$19,0)</f>
        <v>0</v>
      </c>
      <c r="C18" s="201">
        <f>IF(AND('Cost Based Service Req.'!$C$9&gt;='Professional Fees'!B76,'Cost Based Service Req.'!$C$9&lt;='Professional Fees'!C76),'Professional Fees'!D76,0)</f>
        <v>0</v>
      </c>
      <c r="D18" s="201">
        <f>IF(C18&lt;&gt;0,E18*('Professional Fees'!E76/100),0)</f>
        <v>0</v>
      </c>
      <c r="E18" s="201">
        <f>IF(C18&lt;&gt;0,B18-'Professional Fees'!F76,0)</f>
        <v>0</v>
      </c>
      <c r="F18" s="132">
        <f t="shared" si="0"/>
        <v>0</v>
      </c>
      <c r="I18" s="203"/>
      <c r="J18" s="30"/>
      <c r="K18" s="30"/>
      <c r="L18" s="30"/>
      <c r="N18" s="19"/>
    </row>
    <row r="19" spans="1:14" x14ac:dyDescent="0.2">
      <c r="A19" s="202">
        <v>11</v>
      </c>
      <c r="B19" s="201">
        <f>IF(C19&lt;&gt;0,'Cost Based Fee'!$C$19,0)</f>
        <v>0</v>
      </c>
      <c r="C19" s="201">
        <f>IF(AND('Cost Based Service Req.'!$C$9&gt;='Professional Fees'!B77,'Cost Based Service Req.'!$C$9&lt;='Professional Fees'!C77),'Professional Fees'!D77,0)</f>
        <v>0</v>
      </c>
      <c r="D19" s="201">
        <f>IF(C19&lt;&gt;0,E19*('Professional Fees'!E77/100),0)</f>
        <v>0</v>
      </c>
      <c r="E19" s="201">
        <f>IF(C19&lt;&gt;0,B19-'Professional Fees'!F77,0)</f>
        <v>0</v>
      </c>
      <c r="F19" s="132">
        <f t="shared" si="0"/>
        <v>0</v>
      </c>
      <c r="I19" s="203"/>
      <c r="J19" s="30"/>
      <c r="K19" s="30"/>
      <c r="L19" s="30"/>
      <c r="M19" s="204"/>
      <c r="N19" s="205"/>
    </row>
    <row r="20" spans="1:14" x14ac:dyDescent="0.2">
      <c r="A20" s="202">
        <v>12</v>
      </c>
      <c r="B20" s="201">
        <f>IF(C20&lt;&gt;0,'Cost Based Fee'!$C$19,0)</f>
        <v>0</v>
      </c>
      <c r="C20" s="201">
        <f>IF(AND('Cost Based Service Req.'!$C$9&gt;='Professional Fees'!B78,'Cost Based Service Req.'!$C$9&lt;='Professional Fees'!C78),'Professional Fees'!D78,0)</f>
        <v>0</v>
      </c>
      <c r="D20" s="201">
        <f>IF(C20&lt;&gt;0,E20*('Professional Fees'!E78/100),0)</f>
        <v>0</v>
      </c>
      <c r="E20" s="201">
        <f>IF(C20&lt;&gt;0,B20-'Professional Fees'!F78,0)</f>
        <v>0</v>
      </c>
      <c r="F20" s="132">
        <f t="shared" si="0"/>
        <v>0</v>
      </c>
      <c r="H20" s="29" t="s">
        <v>700</v>
      </c>
      <c r="I20" s="203" t="s">
        <v>701</v>
      </c>
      <c r="J20" s="50" t="s">
        <v>595</v>
      </c>
      <c r="K20" s="29" t="s">
        <v>702</v>
      </c>
      <c r="L20" s="29" t="s">
        <v>703</v>
      </c>
      <c r="M20" s="30"/>
      <c r="N20" s="50"/>
    </row>
    <row r="21" spans="1:14" x14ac:dyDescent="0.2">
      <c r="A21" s="202"/>
      <c r="B21" s="201"/>
      <c r="C21" s="201"/>
      <c r="D21" s="201"/>
      <c r="E21" s="201"/>
      <c r="F21" s="132">
        <f>SUM(F9:F20)</f>
        <v>0</v>
      </c>
      <c r="H21" s="166">
        <f>'Time Based Service - Alternate'!H38+'Time Based Service - Alternate'!H49+'Time Based Service - Alternate'!H58+'Time Based Service - Alternate'!H66+'Time Based Service - Alternate'!H76+'Time Based Service - Alternate'!H88+'Time Based Service - Alternate'!H95+'Time Based Service - Alternate'!K121+'Time Based Service - Alternate'!K153+'Time Based Service - Alternate'!K173</f>
        <v>0</v>
      </c>
      <c r="I21" s="166">
        <f>'Time Based Service - Alternate'!I38+'Time Based Service - Alternate'!I49+'Time Based Service - Alternate'!I58+'Time Based Service - Alternate'!I66+'Time Based Service - Alternate'!I76+'Time Based Service - Alternate'!I88+'Time Based Service - Alternate'!I95+'Time Based Service - Alternate'!L121+'Time Based Service - Alternate'!L153+'Time Based Service - Alternate'!L173</f>
        <v>0</v>
      </c>
      <c r="J21" s="166">
        <f>'Time Based Service - Alternate'!J38+'Time Based Service - Alternate'!J49+'Time Based Service - Alternate'!J58+'Time Based Service - Alternate'!J66+'Time Based Service - Alternate'!J76+'Time Based Service - Alternate'!J88+'Time Based Service - Alternate'!J95+'Time Based Service - Alternate'!M121+'Time Based Service - Alternate'!M153+'Time Based Service - Alternate'!M173</f>
        <v>0</v>
      </c>
      <c r="K21" s="166">
        <f>'Time Based Service - Alternate'!K38+'Time Based Service - Alternate'!K49+'Time Based Service - Alternate'!K58+'Time Based Service - Alternate'!K66+'Time Based Service - Alternate'!K76+'Time Based Service - Alternate'!K88+'Time Based Service - Alternate'!K95+'Time Based Service - Alternate'!N121+'Time Based Service - Alternate'!N153+'Time Based Service - Alternate'!N173+'Time Based Service - Alternate'!N187+'Time Based Service - Alternate'!N201+'Time Based Service - Alternate'!N212</f>
        <v>0</v>
      </c>
      <c r="L21" s="166">
        <f>'Time Based Service - Alternate'!L38+'Time Based Service - Alternate'!L49+'Time Based Service - Alternate'!L58+'Time Based Service - Alternate'!L66+'Time Based Service - Alternate'!L76+'Time Based Service - Alternate'!L88+'Time Based Service - Alternate'!L95+'Time Based Service - Alternate'!O121+'Time Based Service - Alternate'!O153+'Time Based Service - Alternate'!O173+'Time Based Service - Alternate'!O187+'Time Based Service - Alternate'!O201+'Time Based Service - Alternate'!O212</f>
        <v>0</v>
      </c>
      <c r="M21" s="30"/>
      <c r="N21" s="50"/>
    </row>
    <row r="22" spans="1:14" x14ac:dyDescent="0.2">
      <c r="A22" s="30"/>
      <c r="B22" s="206"/>
      <c r="C22" s="30"/>
      <c r="D22" s="30"/>
      <c r="F22" s="16"/>
      <c r="I22" s="30"/>
      <c r="J22" s="206"/>
      <c r="K22" s="30"/>
      <c r="L22" s="30"/>
      <c r="N22" s="16"/>
    </row>
    <row r="23" spans="1:14" x14ac:dyDescent="0.2">
      <c r="A23" s="45">
        <v>1</v>
      </c>
      <c r="F23" s="16"/>
      <c r="H23" s="45"/>
      <c r="N23" s="16"/>
    </row>
    <row r="24" spans="1:14" x14ac:dyDescent="0.2">
      <c r="A24" s="196" t="s">
        <v>704</v>
      </c>
      <c r="B24" s="196" t="s">
        <v>705</v>
      </c>
      <c r="C24" s="198"/>
      <c r="D24" s="196" t="s">
        <v>706</v>
      </c>
      <c r="E24" s="196" t="s">
        <v>707</v>
      </c>
      <c r="F24" s="16"/>
      <c r="H24" s="29"/>
      <c r="I24" s="29"/>
      <c r="K24" s="29"/>
      <c r="L24" s="29"/>
      <c r="M24" s="29"/>
      <c r="N24" s="16"/>
    </row>
    <row r="25" spans="1:14" x14ac:dyDescent="0.2">
      <c r="A25" s="199" t="s">
        <v>656</v>
      </c>
      <c r="B25" s="199" t="s">
        <v>655</v>
      </c>
      <c r="C25" s="199" t="s">
        <v>655</v>
      </c>
      <c r="D25" s="207">
        <v>1.3</v>
      </c>
      <c r="E25" s="199" t="s">
        <v>655</v>
      </c>
      <c r="F25" s="16"/>
      <c r="H25" s="200"/>
      <c r="I25" s="200"/>
      <c r="J25" s="200"/>
      <c r="K25" s="208"/>
      <c r="L25" s="200"/>
      <c r="M25" s="200"/>
      <c r="N25" s="16"/>
    </row>
    <row r="26" spans="1:14" x14ac:dyDescent="0.2">
      <c r="A26" s="209">
        <f>'Cost Based Service Req.'!C19</f>
        <v>0</v>
      </c>
      <c r="B26" s="201">
        <f>F21</f>
        <v>0</v>
      </c>
      <c r="C26" s="201">
        <f>(A23-A26)*B26</f>
        <v>0</v>
      </c>
      <c r="D26" s="201">
        <f>(B26-C26)*D25</f>
        <v>0</v>
      </c>
      <c r="E26" s="201">
        <f>SUM(C26:D26)</f>
        <v>0</v>
      </c>
      <c r="F26" s="16"/>
      <c r="H26" s="45"/>
      <c r="I26" s="30"/>
      <c r="J26" s="30"/>
      <c r="K26" s="30"/>
      <c r="L26" s="30"/>
      <c r="M26" s="30"/>
      <c r="N26" s="16"/>
    </row>
    <row r="27" spans="1:14" x14ac:dyDescent="0.2">
      <c r="A27" s="45"/>
      <c r="B27" s="30"/>
      <c r="C27" s="30"/>
      <c r="D27" s="30"/>
      <c r="E27" s="30"/>
      <c r="F27" s="16"/>
      <c r="H27" s="45"/>
      <c r="I27" s="30"/>
      <c r="J27" s="30"/>
      <c r="K27" s="30"/>
      <c r="L27" s="30"/>
      <c r="M27" s="30"/>
      <c r="N27" s="16"/>
    </row>
    <row r="28" spans="1:14" x14ac:dyDescent="0.2">
      <c r="A28" s="196" t="s">
        <v>708</v>
      </c>
      <c r="B28" s="196" t="s">
        <v>705</v>
      </c>
      <c r="C28" s="198"/>
      <c r="D28" s="196" t="s">
        <v>708</v>
      </c>
      <c r="E28" s="196" t="s">
        <v>709</v>
      </c>
      <c r="F28" s="16"/>
      <c r="H28" s="29"/>
      <c r="I28" s="29"/>
      <c r="K28" s="29"/>
      <c r="L28" s="29"/>
      <c r="M28" s="29"/>
      <c r="N28" s="16"/>
    </row>
    <row r="29" spans="1:14" x14ac:dyDescent="0.2">
      <c r="A29" s="199" t="s">
        <v>656</v>
      </c>
      <c r="B29" s="199" t="s">
        <v>655</v>
      </c>
      <c r="C29" s="199" t="s">
        <v>655</v>
      </c>
      <c r="D29" s="207">
        <v>1.4</v>
      </c>
      <c r="E29" s="199" t="s">
        <v>655</v>
      </c>
      <c r="F29" s="16"/>
      <c r="H29" s="200"/>
      <c r="I29" s="200"/>
      <c r="J29" s="200"/>
      <c r="K29" s="208"/>
      <c r="L29" s="200"/>
      <c r="M29" s="200"/>
      <c r="N29" s="16"/>
    </row>
    <row r="30" spans="1:14" x14ac:dyDescent="0.2">
      <c r="A30" s="209">
        <f>'Cost Based Service Req.'!C26</f>
        <v>0</v>
      </c>
      <c r="B30" s="201">
        <f>F21</f>
        <v>0</v>
      </c>
      <c r="C30" s="201">
        <f>(A23-A30)*B30</f>
        <v>0</v>
      </c>
      <c r="D30" s="201">
        <f>(B30-C30)*D29</f>
        <v>0</v>
      </c>
      <c r="E30" s="201">
        <f>SUM(C30:D30)</f>
        <v>0</v>
      </c>
      <c r="F30" s="16"/>
      <c r="H30" s="45"/>
      <c r="I30" s="30"/>
      <c r="J30" s="30"/>
      <c r="K30" s="30"/>
      <c r="L30" s="30"/>
      <c r="M30" s="30"/>
      <c r="N30" s="16"/>
    </row>
    <row r="31" spans="1:14" x14ac:dyDescent="0.2">
      <c r="A31" s="45"/>
      <c r="B31" s="30"/>
      <c r="C31" s="30"/>
      <c r="D31" s="30"/>
      <c r="E31" s="30"/>
      <c r="F31" s="16"/>
      <c r="H31" s="45"/>
      <c r="I31" s="30"/>
      <c r="J31" s="30"/>
      <c r="K31" s="30"/>
      <c r="L31" s="30"/>
      <c r="M31" s="30"/>
      <c r="N31" s="16"/>
    </row>
    <row r="32" spans="1:14" x14ac:dyDescent="0.2">
      <c r="E32" s="16"/>
      <c r="F32" s="16"/>
      <c r="N32" s="16"/>
    </row>
    <row r="33" spans="1:16" x14ac:dyDescent="0.2">
      <c r="B33" s="196" t="s">
        <v>710</v>
      </c>
      <c r="C33" s="196" t="str">
        <f>_xlfn.CONCAT("Vat @ ",'Cost Based Service Req.'!C12,"%")</f>
        <v>Vat @ 15%</v>
      </c>
      <c r="D33" s="196" t="s">
        <v>711</v>
      </c>
      <c r="F33" s="16"/>
      <c r="I33" s="29"/>
      <c r="J33" s="29"/>
      <c r="K33" s="29"/>
      <c r="N33" s="16"/>
    </row>
    <row r="34" spans="1:16" x14ac:dyDescent="0.2">
      <c r="B34" s="199" t="s">
        <v>655</v>
      </c>
      <c r="C34" s="199" t="s">
        <v>655</v>
      </c>
      <c r="D34" s="199" t="s">
        <v>655</v>
      </c>
      <c r="F34" s="16"/>
      <c r="I34" s="200"/>
      <c r="J34" s="200"/>
      <c r="K34" s="200"/>
      <c r="N34" s="16"/>
    </row>
    <row r="35" spans="1:16" x14ac:dyDescent="0.2">
      <c r="B35" s="201">
        <f>E26</f>
        <v>0</v>
      </c>
      <c r="C35" s="201">
        <f>B35*'Cost Based Service Req.'!C12/100</f>
        <v>0</v>
      </c>
      <c r="D35" s="201">
        <f>SUM(B35:C35)</f>
        <v>0</v>
      </c>
      <c r="F35" s="16"/>
      <c r="I35" s="30"/>
      <c r="J35" s="30"/>
      <c r="K35" s="30"/>
      <c r="N35" s="16"/>
    </row>
    <row r="36" spans="1:16" x14ac:dyDescent="0.2">
      <c r="B36" s="30"/>
      <c r="C36" s="30"/>
      <c r="D36" s="30"/>
      <c r="F36" s="16"/>
      <c r="I36" s="30"/>
      <c r="J36" s="30"/>
      <c r="K36" s="30"/>
      <c r="N36" s="16"/>
    </row>
    <row r="37" spans="1:16" x14ac:dyDescent="0.2">
      <c r="B37" s="196" t="s">
        <v>710</v>
      </c>
      <c r="C37" s="196" t="str">
        <f>_xlfn.CONCAT("Vat @ ",'Cost Based Service Req.'!C12,"%")</f>
        <v>Vat @ 15%</v>
      </c>
      <c r="D37" s="196" t="s">
        <v>711</v>
      </c>
      <c r="F37" s="16"/>
      <c r="I37" s="29"/>
      <c r="J37" s="29"/>
      <c r="K37" s="29"/>
      <c r="N37" s="16"/>
    </row>
    <row r="38" spans="1:16" x14ac:dyDescent="0.2">
      <c r="B38" s="199" t="s">
        <v>655</v>
      </c>
      <c r="C38" s="199" t="s">
        <v>655</v>
      </c>
      <c r="D38" s="199" t="s">
        <v>655</v>
      </c>
      <c r="F38" s="16"/>
      <c r="I38" s="200"/>
      <c r="J38" s="200"/>
      <c r="K38" s="200"/>
      <c r="N38" s="16"/>
    </row>
    <row r="39" spans="1:16" x14ac:dyDescent="0.2">
      <c r="B39" s="201">
        <f>E30</f>
        <v>0</v>
      </c>
      <c r="C39" s="201">
        <f>B39*'Cost Based Service Req.'!C12/100</f>
        <v>0</v>
      </c>
      <c r="D39" s="201">
        <f>SUM(B39:C39)</f>
        <v>0</v>
      </c>
      <c r="F39" s="16"/>
      <c r="I39" s="30"/>
      <c r="J39" s="30"/>
      <c r="K39" s="30"/>
      <c r="N39" s="16"/>
    </row>
    <row r="40" spans="1:16" x14ac:dyDescent="0.2">
      <c r="A40" s="210"/>
      <c r="B40" s="211"/>
      <c r="C40" s="210"/>
      <c r="D40" s="210"/>
      <c r="E40" s="210"/>
      <c r="F40" s="212"/>
      <c r="J40" s="213"/>
      <c r="N40" s="16"/>
    </row>
    <row r="41" spans="1:16" x14ac:dyDescent="0.2">
      <c r="A41" s="246" t="s">
        <v>712</v>
      </c>
      <c r="B41" s="246"/>
      <c r="C41" s="246"/>
      <c r="D41" s="246"/>
      <c r="E41" s="246"/>
      <c r="F41" s="246"/>
      <c r="G41" s="246"/>
      <c r="H41" s="246"/>
      <c r="I41" s="246"/>
      <c r="J41" s="246"/>
      <c r="K41" s="246"/>
      <c r="L41" s="246"/>
      <c r="M41" s="246"/>
      <c r="N41" s="246"/>
    </row>
    <row r="42" spans="1:16" x14ac:dyDescent="0.2">
      <c r="A42" s="214"/>
      <c r="B42" s="215"/>
      <c r="C42" s="215"/>
      <c r="D42" s="215"/>
      <c r="E42" s="215"/>
      <c r="F42" s="2"/>
      <c r="G42" s="215"/>
      <c r="H42" s="215"/>
      <c r="I42" s="2"/>
      <c r="J42" s="2" t="s">
        <v>713</v>
      </c>
      <c r="K42" s="215"/>
      <c r="L42" s="214"/>
      <c r="M42" s="246" t="s">
        <v>714</v>
      </c>
      <c r="N42" s="246"/>
    </row>
    <row r="43" spans="1:16" ht="25.5" x14ac:dyDescent="0.2">
      <c r="A43" s="2" t="s">
        <v>715</v>
      </c>
      <c r="B43" s="2" t="s">
        <v>716</v>
      </c>
      <c r="C43" s="2" t="s">
        <v>717</v>
      </c>
      <c r="D43" s="2" t="s">
        <v>718</v>
      </c>
      <c r="E43" s="2" t="s">
        <v>719</v>
      </c>
      <c r="F43" s="2" t="s">
        <v>720</v>
      </c>
      <c r="G43" s="2" t="s">
        <v>721</v>
      </c>
      <c r="H43" s="2" t="s">
        <v>722</v>
      </c>
      <c r="I43" s="2" t="s">
        <v>723</v>
      </c>
      <c r="J43" s="31" t="s">
        <v>724</v>
      </c>
      <c r="K43" s="2" t="s">
        <v>718</v>
      </c>
      <c r="L43" s="2" t="s">
        <v>719</v>
      </c>
      <c r="M43" s="31" t="s">
        <v>725</v>
      </c>
      <c r="N43" s="2" t="s">
        <v>726</v>
      </c>
      <c r="O43" s="29"/>
      <c r="P43" s="29"/>
    </row>
    <row r="44" spans="1:16" x14ac:dyDescent="0.2">
      <c r="A44" s="1"/>
      <c r="B44" s="1" t="s">
        <v>656</v>
      </c>
      <c r="C44" s="1" t="s">
        <v>655</v>
      </c>
      <c r="D44" s="1" t="s">
        <v>656</v>
      </c>
      <c r="E44" s="1" t="s">
        <v>655</v>
      </c>
      <c r="F44" s="20"/>
      <c r="G44" s="1" t="s">
        <v>656</v>
      </c>
      <c r="H44" s="1"/>
      <c r="I44" s="1"/>
      <c r="J44" s="1" t="s">
        <v>655</v>
      </c>
      <c r="K44" s="1" t="s">
        <v>656</v>
      </c>
      <c r="L44" s="1" t="s">
        <v>655</v>
      </c>
      <c r="M44" s="1" t="s">
        <v>655</v>
      </c>
      <c r="N44" s="1">
        <f>'Cost Based Service Req.'!C40</f>
        <v>0</v>
      </c>
      <c r="O44" s="16"/>
      <c r="P44" s="16"/>
    </row>
    <row r="45" spans="1:16" x14ac:dyDescent="0.2">
      <c r="A45" s="2">
        <v>1</v>
      </c>
      <c r="B45" s="216">
        <v>0.02</v>
      </c>
      <c r="C45" s="35">
        <f>IF('Cost Based Service Req.'!$C$23='Cost Based Service Req.'!$L$3,$B$39*B45,IF('Cost Based Service Req.'!$C$23='Cost Based Service Req.'!$L$4,$B$35*B45,0))</f>
        <v>0</v>
      </c>
      <c r="D45" s="216">
        <f>B45</f>
        <v>0.02</v>
      </c>
      <c r="E45" s="35">
        <f>C45</f>
        <v>0</v>
      </c>
      <c r="F45" s="1" t="str">
        <f>IF('Cost Based Service Req.'!I59&gt;0,"YES","NO")</f>
        <v>YES</v>
      </c>
      <c r="G45" s="1">
        <f>IF(F45="YES",'Cost Based Service Req.'!I59,0)</f>
        <v>1</v>
      </c>
      <c r="H45" s="35">
        <f t="shared" ref="H45:H51" si="1">IF(F45="YES",B$35*(G45/100),0)</f>
        <v>0</v>
      </c>
      <c r="I45" s="35">
        <f>IF('Cost Based Service Req.'!C30='Cost Based Service Req.'!L3,0,(H45*0.1))</f>
        <v>0</v>
      </c>
      <c r="J45" s="35">
        <f t="shared" ref="J45:J51" si="2">H45-I45</f>
        <v>0</v>
      </c>
      <c r="K45" s="35">
        <f>G45</f>
        <v>1</v>
      </c>
      <c r="L45" s="35">
        <f>J45</f>
        <v>0</v>
      </c>
      <c r="M45" s="35">
        <f>IF('Cost Based Service Req.'!C$37='Cost Based Service Req.'!L$3,J45*35/100,0)</f>
        <v>0</v>
      </c>
      <c r="N45" s="35">
        <f>M45*N$44</f>
        <v>0</v>
      </c>
      <c r="O45" s="30"/>
      <c r="P45" s="30"/>
    </row>
    <row r="46" spans="1:16" x14ac:dyDescent="0.2">
      <c r="A46" s="2">
        <v>2</v>
      </c>
      <c r="B46" s="216">
        <v>0.15</v>
      </c>
      <c r="C46" s="35">
        <f>IF('Cost Based Service Req.'!$C$23='Cost Based Service Req.'!$L$3,$B$39*B46,IF('Cost Based Service Req.'!$C$23='Cost Based Service Req.'!$L$4,$B$35*B46,0))</f>
        <v>0</v>
      </c>
      <c r="D46" s="216">
        <f t="shared" ref="D46:E51" si="3">D45+B46</f>
        <v>0.16999999999999998</v>
      </c>
      <c r="E46" s="35">
        <f t="shared" si="3"/>
        <v>0</v>
      </c>
      <c r="F46" s="1" t="str">
        <f>IF('Cost Based Service Req.'!I70&gt;0,"YES","NO")</f>
        <v>YES</v>
      </c>
      <c r="G46" s="1">
        <f>IF(F46="YES",'Cost Based Service Req.'!I70,0)</f>
        <v>3.75</v>
      </c>
      <c r="H46" s="35">
        <f t="shared" si="1"/>
        <v>0</v>
      </c>
      <c r="I46" s="35">
        <f>IF('Cost Based Service Req.'!C30='Cost Based Service Req.'!L3,0,(H46*0.1))</f>
        <v>0</v>
      </c>
      <c r="J46" s="35">
        <f t="shared" si="2"/>
        <v>0</v>
      </c>
      <c r="K46" s="35">
        <f t="shared" ref="K46:K51" si="4">K45+G46</f>
        <v>4.75</v>
      </c>
      <c r="L46" s="35">
        <f t="shared" ref="L46:L51" si="5">L45+J46</f>
        <v>0</v>
      </c>
      <c r="M46" s="35">
        <f>IF('Cost Based Service Req.'!C$37='Cost Based Service Req.'!L$3,J46*35/100,0)</f>
        <v>0</v>
      </c>
      <c r="N46" s="35">
        <f>M46*N$44</f>
        <v>0</v>
      </c>
      <c r="O46" s="30"/>
      <c r="P46" s="30"/>
    </row>
    <row r="47" spans="1:16" x14ac:dyDescent="0.2">
      <c r="A47" s="2">
        <v>3</v>
      </c>
      <c r="B47" s="216">
        <v>0.2</v>
      </c>
      <c r="C47" s="35">
        <f>IF('Cost Based Service Req.'!$C$23='Cost Based Service Req.'!$L$3,$B$39*B47,IF('Cost Based Service Req.'!$C$23='Cost Based Service Req.'!$L$4,$B$35*B47,0))</f>
        <v>0</v>
      </c>
      <c r="D47" s="216">
        <f t="shared" si="3"/>
        <v>0.37</v>
      </c>
      <c r="E47" s="35">
        <f t="shared" si="3"/>
        <v>0</v>
      </c>
      <c r="F47" s="1" t="str">
        <f>IF('Cost Based Service Req.'!I79&gt;0,"YES","NO")</f>
        <v>YES</v>
      </c>
      <c r="G47" s="1">
        <f>IF(F47="YES",'Cost Based Service Req.'!I79,0)</f>
        <v>10</v>
      </c>
      <c r="H47" s="35">
        <f t="shared" si="1"/>
        <v>0</v>
      </c>
      <c r="I47" s="35">
        <f>IF('Cost Based Service Req.'!C30='Cost Based Service Req.'!L3,0,(H47*0.1))</f>
        <v>0</v>
      </c>
      <c r="J47" s="35">
        <f t="shared" si="2"/>
        <v>0</v>
      </c>
      <c r="K47" s="35">
        <f t="shared" si="4"/>
        <v>14.75</v>
      </c>
      <c r="L47" s="35">
        <f t="shared" si="5"/>
        <v>0</v>
      </c>
      <c r="M47" s="35">
        <f>IF('Cost Based Service Req.'!C$37='Cost Based Service Req.'!L$3,J47*35/100,0)</f>
        <v>0</v>
      </c>
      <c r="N47" s="35">
        <f>M47*N$44</f>
        <v>0</v>
      </c>
      <c r="O47" s="30"/>
      <c r="P47" s="30"/>
    </row>
    <row r="48" spans="1:16" x14ac:dyDescent="0.2">
      <c r="A48" s="2">
        <v>4.0999999999999996</v>
      </c>
      <c r="B48" s="216">
        <v>0.1</v>
      </c>
      <c r="C48" s="35">
        <f>IF('Cost Based Service Req.'!$C$23='Cost Based Service Req.'!$L$3,$B$39*B48,IF('Cost Based Service Req.'!$C$23='Cost Based Service Req.'!$L$4,$B$35*B48,0))</f>
        <v>0</v>
      </c>
      <c r="D48" s="216">
        <f t="shared" si="3"/>
        <v>0.47</v>
      </c>
      <c r="E48" s="35">
        <f t="shared" si="3"/>
        <v>0</v>
      </c>
      <c r="F48" s="1" t="str">
        <f>IF('Cost Based Service Req.'!I87&gt;0,"YES","NO")</f>
        <v>YES</v>
      </c>
      <c r="G48" s="1">
        <f>IF(F48="YES",'Cost Based Service Req.'!I87,0)</f>
        <v>4.5</v>
      </c>
      <c r="H48" s="35">
        <f t="shared" si="1"/>
        <v>0</v>
      </c>
      <c r="I48" s="35">
        <f>IF('Cost Based Service Req.'!C30='Cost Based Service Req.'!L3,0,(H48*0.1))</f>
        <v>0</v>
      </c>
      <c r="J48" s="35">
        <f t="shared" si="2"/>
        <v>0</v>
      </c>
      <c r="K48" s="35">
        <f t="shared" si="4"/>
        <v>19.25</v>
      </c>
      <c r="L48" s="35">
        <f t="shared" si="5"/>
        <v>0</v>
      </c>
      <c r="M48" s="35">
        <f>IF('Cost Based Service Req.'!C$37='Cost Based Service Req.'!L$3,J48*35/100,0)</f>
        <v>0</v>
      </c>
      <c r="N48" s="35">
        <f>M48*N$44</f>
        <v>0</v>
      </c>
      <c r="O48" s="30"/>
      <c r="P48" s="30"/>
    </row>
    <row r="49" spans="1:16" x14ac:dyDescent="0.2">
      <c r="A49" s="2">
        <v>4.2</v>
      </c>
      <c r="B49" s="216">
        <v>0.2</v>
      </c>
      <c r="C49" s="35">
        <f>IF('Cost Based Service Req.'!$C$23='Cost Based Service Req.'!$L$3,$B$39*B49,IF('Cost Based Service Req.'!$C$23='Cost Based Service Req.'!$L$4,$B$35*B49,0))</f>
        <v>0</v>
      </c>
      <c r="D49" s="216">
        <f t="shared" si="3"/>
        <v>0.66999999999999993</v>
      </c>
      <c r="E49" s="35">
        <f t="shared" si="3"/>
        <v>0</v>
      </c>
      <c r="F49" s="1" t="str">
        <f>IF('Cost Based Service Req.'!I97&gt;0,"YES","NO")</f>
        <v>YES</v>
      </c>
      <c r="G49" s="1">
        <f>IF(F49="YES",'Cost Based Service Req.'!I97,0)</f>
        <v>4</v>
      </c>
      <c r="H49" s="35">
        <f t="shared" si="1"/>
        <v>0</v>
      </c>
      <c r="I49" s="35">
        <f>IF('Cost Based Service Req.'!C30='Cost Based Service Req.'!L3,0,(H49*0.1))</f>
        <v>0</v>
      </c>
      <c r="J49" s="35">
        <f t="shared" si="2"/>
        <v>0</v>
      </c>
      <c r="K49" s="35">
        <f t="shared" si="4"/>
        <v>23.25</v>
      </c>
      <c r="L49" s="35">
        <f t="shared" si="5"/>
        <v>0</v>
      </c>
      <c r="M49" s="35">
        <f>IF('Cost Based Service Req.'!C$37='Cost Based Service Req.'!L$3,J49*35/100,0)</f>
        <v>0</v>
      </c>
      <c r="N49" s="35">
        <f>M49*N$44</f>
        <v>0</v>
      </c>
      <c r="O49" s="30"/>
      <c r="P49" s="30"/>
    </row>
    <row r="50" spans="1:16" x14ac:dyDescent="0.2">
      <c r="A50" s="2">
        <v>5</v>
      </c>
      <c r="B50" s="216">
        <v>0.3</v>
      </c>
      <c r="C50" s="35">
        <f>IF('Cost Based Service Req.'!$C$23='Cost Based Service Req.'!$L$3,$B$39*B50,IF('Cost Based Service Req.'!$C$23='Cost Based Service Req.'!$L$4,$B$35*B50,0))</f>
        <v>0</v>
      </c>
      <c r="D50" s="216">
        <f t="shared" si="3"/>
        <v>0.97</v>
      </c>
      <c r="E50" s="35">
        <f t="shared" si="3"/>
        <v>0</v>
      </c>
      <c r="F50" s="1" t="str">
        <f>IF('Cost Based Service Req.'!I109&gt;0,"YES","NO")</f>
        <v>YES</v>
      </c>
      <c r="G50" s="1">
        <f>IF(F50="YES",'Cost Based Service Req.'!I109,0)</f>
        <v>3</v>
      </c>
      <c r="H50" s="35">
        <f t="shared" si="1"/>
        <v>0</v>
      </c>
      <c r="I50" s="35">
        <f>IF('Cost Based Service Req.'!C34='Cost Based Service Req.'!L3,0,(H50*0.1))</f>
        <v>0</v>
      </c>
      <c r="J50" s="35">
        <f t="shared" si="2"/>
        <v>0</v>
      </c>
      <c r="K50" s="35">
        <f t="shared" si="4"/>
        <v>26.25</v>
      </c>
      <c r="L50" s="35">
        <f t="shared" si="5"/>
        <v>0</v>
      </c>
      <c r="M50" s="217"/>
      <c r="N50" s="35">
        <f>J50</f>
        <v>0</v>
      </c>
      <c r="O50" s="30"/>
      <c r="P50" s="30"/>
    </row>
    <row r="51" spans="1:16" x14ac:dyDescent="0.2">
      <c r="A51" s="2">
        <v>6</v>
      </c>
      <c r="B51" s="216">
        <v>0.03</v>
      </c>
      <c r="C51" s="35">
        <f>IF('Cost Based Service Req.'!$C$23='Cost Based Service Req.'!$L$3,$B$39*B51,IF('Cost Based Service Req.'!$C$23='Cost Based Service Req.'!$L$4,$B$35*B51,0))</f>
        <v>0</v>
      </c>
      <c r="D51" s="216">
        <f t="shared" si="3"/>
        <v>1</v>
      </c>
      <c r="E51" s="35">
        <f t="shared" si="3"/>
        <v>0</v>
      </c>
      <c r="F51" s="1" t="str">
        <f>IF('Cost Based Service Req.'!I116&gt;0,"YES","NO")</f>
        <v>YES</v>
      </c>
      <c r="G51" s="1">
        <f>IF(F51="YES",'Cost Based Service Req.'!I116,0)</f>
        <v>1.5</v>
      </c>
      <c r="H51" s="35">
        <f t="shared" si="1"/>
        <v>0</v>
      </c>
      <c r="I51" s="35">
        <f>IF('Cost Based Service Req.'!C34='Cost Based Service Req.'!L3,0,(H51*0.1))</f>
        <v>0</v>
      </c>
      <c r="J51" s="35">
        <f t="shared" si="2"/>
        <v>0</v>
      </c>
      <c r="K51" s="35">
        <f t="shared" si="4"/>
        <v>27.75</v>
      </c>
      <c r="L51" s="35">
        <f t="shared" si="5"/>
        <v>0</v>
      </c>
      <c r="M51" s="217"/>
      <c r="N51" s="35">
        <f>J51</f>
        <v>0</v>
      </c>
      <c r="O51"/>
    </row>
    <row r="52" spans="1:16" x14ac:dyDescent="0.2">
      <c r="A52" s="210"/>
      <c r="B52" s="218"/>
      <c r="C52" s="210"/>
      <c r="D52" s="210"/>
      <c r="E52" s="210"/>
      <c r="F52" s="212"/>
      <c r="G52" s="210"/>
      <c r="H52" s="219"/>
      <c r="I52" s="219"/>
      <c r="J52" s="219"/>
      <c r="K52" s="219"/>
      <c r="L52" s="219"/>
      <c r="N52" s="16"/>
      <c r="O52" s="16"/>
    </row>
    <row r="53" spans="1:16" x14ac:dyDescent="0.2">
      <c r="F53" s="16"/>
      <c r="I53" s="29"/>
      <c r="N53" s="16"/>
    </row>
    <row r="54" spans="1:16" x14ac:dyDescent="0.2">
      <c r="A54" s="246" t="s">
        <v>712</v>
      </c>
      <c r="B54" s="246"/>
      <c r="C54" s="246"/>
      <c r="D54" s="246"/>
      <c r="E54" s="246"/>
      <c r="F54" s="246"/>
      <c r="G54" s="246"/>
      <c r="H54" s="246"/>
      <c r="I54" s="246"/>
      <c r="J54" s="246"/>
      <c r="K54" s="246"/>
      <c r="L54" s="246"/>
      <c r="M54" s="246"/>
      <c r="N54" s="246"/>
      <c r="O54" s="29"/>
    </row>
    <row r="55" spans="1:16" x14ac:dyDescent="0.2">
      <c r="A55" s="214"/>
      <c r="B55" s="215"/>
      <c r="C55" s="2" t="s">
        <v>713</v>
      </c>
      <c r="D55" s="215"/>
      <c r="E55" s="215"/>
      <c r="F55" s="2"/>
      <c r="G55" s="215"/>
      <c r="H55" s="215"/>
      <c r="I55" s="2"/>
      <c r="J55"/>
      <c r="K55" s="215"/>
      <c r="L55" s="214"/>
      <c r="M55" s="246" t="s">
        <v>714</v>
      </c>
      <c r="N55" s="246"/>
      <c r="O55" s="16"/>
    </row>
    <row r="56" spans="1:16" ht="25.5" x14ac:dyDescent="0.2">
      <c r="A56" s="2" t="s">
        <v>715</v>
      </c>
      <c r="B56" s="2" t="s">
        <v>716</v>
      </c>
      <c r="C56" s="2" t="s">
        <v>717</v>
      </c>
      <c r="D56" s="2" t="s">
        <v>718</v>
      </c>
      <c r="E56" s="2" t="s">
        <v>719</v>
      </c>
      <c r="F56" s="2" t="s">
        <v>720</v>
      </c>
      <c r="G56" s="2" t="s">
        <v>721</v>
      </c>
      <c r="H56" s="2" t="s">
        <v>722</v>
      </c>
      <c r="I56" s="2" t="s">
        <v>723</v>
      </c>
      <c r="J56" s="31" t="s">
        <v>724</v>
      </c>
      <c r="K56" s="2" t="s">
        <v>718</v>
      </c>
      <c r="L56" s="2" t="s">
        <v>719</v>
      </c>
      <c r="M56" s="31" t="s">
        <v>725</v>
      </c>
      <c r="N56" s="2" t="s">
        <v>726</v>
      </c>
      <c r="O56" s="30"/>
    </row>
    <row r="57" spans="1:16" x14ac:dyDescent="0.2">
      <c r="A57" s="1"/>
      <c r="B57" s="247"/>
      <c r="C57" s="1" t="s">
        <v>655</v>
      </c>
      <c r="D57" s="247"/>
      <c r="E57" s="1" t="s">
        <v>655</v>
      </c>
      <c r="F57" s="331"/>
      <c r="G57" s="331"/>
      <c r="H57" s="331"/>
      <c r="I57" s="331"/>
      <c r="J57" s="331"/>
      <c r="K57" s="331"/>
      <c r="L57" s="331"/>
      <c r="M57" s="1" t="s">
        <v>655</v>
      </c>
      <c r="N57" s="1">
        <f>'Time Based Service - Alternate'!C13</f>
        <v>0</v>
      </c>
      <c r="O57" s="30"/>
    </row>
    <row r="58" spans="1:16" x14ac:dyDescent="0.2">
      <c r="A58" s="2">
        <v>1</v>
      </c>
      <c r="B58" s="247"/>
      <c r="C58" s="35">
        <f>'Time Based Service - Alternate'!H38</f>
        <v>0</v>
      </c>
      <c r="D58" s="247"/>
      <c r="E58" s="35">
        <f>C58</f>
        <v>0</v>
      </c>
      <c r="F58" s="331"/>
      <c r="G58" s="331"/>
      <c r="H58" s="331"/>
      <c r="I58" s="331"/>
      <c r="J58" s="331"/>
      <c r="K58" s="331"/>
      <c r="L58" s="331"/>
      <c r="M58" s="35">
        <f>IF('Time Based Service - Alternate'!C$10='Time Based Service - Alternate'!R$3,C58*35/100,0)</f>
        <v>0</v>
      </c>
      <c r="N58" s="35">
        <f>M58*N$57</f>
        <v>0</v>
      </c>
      <c r="O58" s="30"/>
    </row>
    <row r="59" spans="1:16" x14ac:dyDescent="0.2">
      <c r="A59" s="2">
        <v>2</v>
      </c>
      <c r="B59" s="247"/>
      <c r="C59" s="35">
        <f>'Time Based Service - Alternate'!H49</f>
        <v>0</v>
      </c>
      <c r="D59" s="247"/>
      <c r="E59" s="35">
        <f t="shared" ref="E59:E64" si="6">E58+C59</f>
        <v>0</v>
      </c>
      <c r="F59" s="331"/>
      <c r="G59" s="331"/>
      <c r="H59" s="331"/>
      <c r="I59" s="331"/>
      <c r="J59" s="331"/>
      <c r="K59" s="331"/>
      <c r="L59" s="331"/>
      <c r="M59" s="35">
        <f>IF('Time Based Service - Alternate'!C$10='Time Based Service - Alternate'!R$3,C59*35/100,0)</f>
        <v>0</v>
      </c>
      <c r="N59" s="35">
        <f>M59*N$57</f>
        <v>0</v>
      </c>
      <c r="O59" s="30"/>
    </row>
    <row r="60" spans="1:16" x14ac:dyDescent="0.2">
      <c r="A60" s="2">
        <v>3</v>
      </c>
      <c r="B60" s="247"/>
      <c r="C60" s="35">
        <f>'Time Based Service - Alternate'!H58</f>
        <v>0</v>
      </c>
      <c r="D60" s="247"/>
      <c r="E60" s="35">
        <f t="shared" si="6"/>
        <v>0</v>
      </c>
      <c r="F60" s="331"/>
      <c r="G60" s="331"/>
      <c r="H60" s="331"/>
      <c r="I60" s="331"/>
      <c r="J60" s="331"/>
      <c r="K60" s="331"/>
      <c r="L60" s="331"/>
      <c r="M60" s="35">
        <f>IF('Time Based Service - Alternate'!C$10='Time Based Service - Alternate'!R$3,C60*35/100,0)</f>
        <v>0</v>
      </c>
      <c r="N60" s="35">
        <f>M60*N$57</f>
        <v>0</v>
      </c>
      <c r="O60" s="30"/>
    </row>
    <row r="61" spans="1:16" x14ac:dyDescent="0.2">
      <c r="A61" s="2">
        <v>4.0999999999999996</v>
      </c>
      <c r="B61" s="247"/>
      <c r="C61" s="35">
        <f>'Time Based Service - Alternate'!H66</f>
        <v>0</v>
      </c>
      <c r="D61" s="247"/>
      <c r="E61" s="35">
        <f t="shared" si="6"/>
        <v>0</v>
      </c>
      <c r="F61" s="331"/>
      <c r="G61" s="331"/>
      <c r="H61" s="331"/>
      <c r="I61" s="331"/>
      <c r="J61" s="331"/>
      <c r="K61" s="331"/>
      <c r="L61" s="331"/>
      <c r="M61" s="35">
        <f>IF('Time Based Service - Alternate'!C$10='Time Based Service - Alternate'!R$3,C61*35/100,0)</f>
        <v>0</v>
      </c>
      <c r="N61" s="35">
        <f>M61*N$57</f>
        <v>0</v>
      </c>
      <c r="O61" s="30"/>
    </row>
    <row r="62" spans="1:16" x14ac:dyDescent="0.2">
      <c r="A62" s="2">
        <v>4.2</v>
      </c>
      <c r="B62" s="247"/>
      <c r="C62" s="35">
        <f>'Time Based Service - Alternate'!H76</f>
        <v>0</v>
      </c>
      <c r="D62" s="247"/>
      <c r="E62" s="35">
        <f t="shared" si="6"/>
        <v>0</v>
      </c>
      <c r="F62" s="331"/>
      <c r="G62" s="331"/>
      <c r="H62" s="331"/>
      <c r="I62" s="331"/>
      <c r="J62" s="331"/>
      <c r="K62" s="331"/>
      <c r="L62" s="331"/>
      <c r="M62" s="35">
        <f>IF('Time Based Service - Alternate'!C$10='Time Based Service - Alternate'!R$3,C62*35/100,0)</f>
        <v>0</v>
      </c>
      <c r="N62" s="35">
        <f>M62*N$57</f>
        <v>0</v>
      </c>
      <c r="O62" s="30"/>
    </row>
    <row r="63" spans="1:16" x14ac:dyDescent="0.2">
      <c r="A63" s="2">
        <v>5</v>
      </c>
      <c r="B63" s="247"/>
      <c r="C63" s="35">
        <f>'Time Based Service - Alternate'!H88</f>
        <v>0</v>
      </c>
      <c r="D63" s="247"/>
      <c r="E63" s="35">
        <f t="shared" si="6"/>
        <v>0</v>
      </c>
      <c r="F63" s="331"/>
      <c r="G63" s="331"/>
      <c r="H63" s="331"/>
      <c r="I63" s="331"/>
      <c r="J63" s="331"/>
      <c r="K63" s="331"/>
      <c r="L63" s="331"/>
      <c r="M63" s="217"/>
      <c r="N63" s="35">
        <f>C63</f>
        <v>0</v>
      </c>
    </row>
    <row r="64" spans="1:16" x14ac:dyDescent="0.2">
      <c r="A64" s="2">
        <v>6</v>
      </c>
      <c r="B64" s="247"/>
      <c r="C64" s="35">
        <f>'Time Based Service - Alternate'!H95</f>
        <v>0</v>
      </c>
      <c r="D64" s="247"/>
      <c r="E64" s="35">
        <f t="shared" si="6"/>
        <v>0</v>
      </c>
      <c r="F64" s="331"/>
      <c r="G64" s="331"/>
      <c r="H64" s="331"/>
      <c r="I64" s="331"/>
      <c r="J64" s="331"/>
      <c r="K64" s="331"/>
      <c r="L64" s="331"/>
      <c r="M64" s="217"/>
      <c r="N64" s="35">
        <f>C64</f>
        <v>0</v>
      </c>
    </row>
    <row r="65" spans="3:14" x14ac:dyDescent="0.2">
      <c r="F65" s="16"/>
      <c r="J65" s="200"/>
      <c r="K65" s="200"/>
      <c r="L65" s="200"/>
      <c r="N65" s="16"/>
    </row>
    <row r="66" spans="3:14" x14ac:dyDescent="0.2">
      <c r="C66" s="16"/>
      <c r="F66" s="16"/>
      <c r="J66" s="30"/>
      <c r="K66" s="30"/>
      <c r="L66" s="30"/>
      <c r="N66" s="16"/>
    </row>
    <row r="67" spans="3:14" x14ac:dyDescent="0.2">
      <c r="F67" s="16"/>
      <c r="J67" s="30"/>
      <c r="K67" s="30"/>
      <c r="L67" s="30"/>
    </row>
    <row r="68" spans="3:14" x14ac:dyDescent="0.2">
      <c r="F68" s="16"/>
      <c r="J68" s="29"/>
      <c r="K68" s="29"/>
      <c r="L68" s="29"/>
    </row>
    <row r="69" spans="3:14" x14ac:dyDescent="0.2">
      <c r="F69" s="16"/>
      <c r="J69" s="200"/>
      <c r="K69" s="200"/>
      <c r="L69" s="200"/>
    </row>
    <row r="70" spans="3:14" x14ac:dyDescent="0.2">
      <c r="F70" s="16"/>
      <c r="J70" s="30"/>
      <c r="K70" s="30"/>
      <c r="L70" s="30"/>
    </row>
    <row r="71" spans="3:14" x14ac:dyDescent="0.2">
      <c r="F71" s="16"/>
    </row>
    <row r="72" spans="3:14" x14ac:dyDescent="0.2">
      <c r="F72" s="16"/>
    </row>
    <row r="73" spans="3:14" x14ac:dyDescent="0.2">
      <c r="F73" s="16"/>
    </row>
    <row r="74" spans="3:14" x14ac:dyDescent="0.2">
      <c r="F74" s="16"/>
    </row>
    <row r="75" spans="3:14" x14ac:dyDescent="0.2">
      <c r="F75" s="16"/>
    </row>
    <row r="76" spans="3:14" x14ac:dyDescent="0.2">
      <c r="F76" s="16"/>
    </row>
    <row r="77" spans="3:14" x14ac:dyDescent="0.2">
      <c r="F77" s="16"/>
    </row>
    <row r="78" spans="3:14" x14ac:dyDescent="0.2">
      <c r="F78" s="16"/>
    </row>
    <row r="79" spans="3:14" x14ac:dyDescent="0.2">
      <c r="F79" s="16"/>
    </row>
    <row r="80" spans="3:14" x14ac:dyDescent="0.2">
      <c r="F80" s="16"/>
    </row>
    <row r="81" spans="6:6" x14ac:dyDescent="0.2">
      <c r="F81" s="16"/>
    </row>
    <row r="82" spans="6:6" x14ac:dyDescent="0.2">
      <c r="F82" s="16"/>
    </row>
    <row r="83" spans="6:6" x14ac:dyDescent="0.2">
      <c r="F83" s="16"/>
    </row>
    <row r="84" spans="6:6" x14ac:dyDescent="0.2">
      <c r="F84" s="16"/>
    </row>
    <row r="85" spans="6:6" x14ac:dyDescent="0.2">
      <c r="F85" s="16"/>
    </row>
    <row r="86" spans="6:6" x14ac:dyDescent="0.2">
      <c r="F86" s="16"/>
    </row>
    <row r="87" spans="6:6" x14ac:dyDescent="0.2">
      <c r="F87" s="16"/>
    </row>
    <row r="88" spans="6:6" x14ac:dyDescent="0.2">
      <c r="F88" s="16"/>
    </row>
    <row r="89" spans="6:6" x14ac:dyDescent="0.2">
      <c r="F89" s="16"/>
    </row>
    <row r="90" spans="6:6" x14ac:dyDescent="0.2">
      <c r="F90" s="16"/>
    </row>
    <row r="91" spans="6:6" x14ac:dyDescent="0.2">
      <c r="F91" s="16"/>
    </row>
    <row r="92" spans="6:6" x14ac:dyDescent="0.2">
      <c r="F92" s="16"/>
    </row>
    <row r="93" spans="6:6" x14ac:dyDescent="0.2">
      <c r="F93" s="16"/>
    </row>
    <row r="94" spans="6:6" x14ac:dyDescent="0.2">
      <c r="F94" s="16"/>
    </row>
    <row r="95" spans="6:6" x14ac:dyDescent="0.2">
      <c r="F95" s="16"/>
    </row>
    <row r="96" spans="6:6" x14ac:dyDescent="0.2">
      <c r="F96" s="16"/>
    </row>
    <row r="97" spans="6:6" x14ac:dyDescent="0.2">
      <c r="F97" s="16"/>
    </row>
    <row r="98" spans="6:6" x14ac:dyDescent="0.2">
      <c r="F98" s="16"/>
    </row>
    <row r="99" spans="6:6" x14ac:dyDescent="0.2">
      <c r="F99" s="16"/>
    </row>
    <row r="100" spans="6:6" x14ac:dyDescent="0.2">
      <c r="F100" s="16"/>
    </row>
    <row r="101" spans="6:6" x14ac:dyDescent="0.2">
      <c r="F101" s="16"/>
    </row>
    <row r="102" spans="6:6" x14ac:dyDescent="0.2">
      <c r="F102" s="16"/>
    </row>
    <row r="103" spans="6:6" x14ac:dyDescent="0.2">
      <c r="F103" s="16"/>
    </row>
    <row r="104" spans="6:6" x14ac:dyDescent="0.2">
      <c r="F104" s="16"/>
    </row>
    <row r="105" spans="6:6" x14ac:dyDescent="0.2">
      <c r="F105" s="16"/>
    </row>
    <row r="106" spans="6:6" x14ac:dyDescent="0.2">
      <c r="F106" s="16"/>
    </row>
    <row r="107" spans="6:6" x14ac:dyDescent="0.2">
      <c r="F107" s="16"/>
    </row>
    <row r="108" spans="6:6" x14ac:dyDescent="0.2">
      <c r="F108" s="16"/>
    </row>
    <row r="109" spans="6:6" x14ac:dyDescent="0.2">
      <c r="F109" s="16"/>
    </row>
    <row r="110" spans="6:6" x14ac:dyDescent="0.2">
      <c r="F110" s="16"/>
    </row>
    <row r="111" spans="6:6" x14ac:dyDescent="0.2">
      <c r="F111" s="16"/>
    </row>
    <row r="112" spans="6:6" x14ac:dyDescent="0.2">
      <c r="F112" s="16"/>
    </row>
    <row r="113" spans="6:6" x14ac:dyDescent="0.2">
      <c r="F113" s="16"/>
    </row>
    <row r="114" spans="6:6" x14ac:dyDescent="0.2">
      <c r="F114" s="16"/>
    </row>
    <row r="115" spans="6:6" x14ac:dyDescent="0.2">
      <c r="F115" s="16"/>
    </row>
    <row r="116" spans="6:6" x14ac:dyDescent="0.2">
      <c r="F116" s="16"/>
    </row>
    <row r="117" spans="6:6" x14ac:dyDescent="0.2">
      <c r="F117" s="16"/>
    </row>
    <row r="118" spans="6:6" x14ac:dyDescent="0.2">
      <c r="F118" s="16"/>
    </row>
    <row r="119" spans="6:6" x14ac:dyDescent="0.2">
      <c r="F119" s="16"/>
    </row>
    <row r="120" spans="6:6" x14ac:dyDescent="0.2">
      <c r="F120" s="16"/>
    </row>
    <row r="121" spans="6:6" x14ac:dyDescent="0.2">
      <c r="F121" s="16"/>
    </row>
    <row r="122" spans="6:6" x14ac:dyDescent="0.2">
      <c r="F122" s="16"/>
    </row>
    <row r="123" spans="6:6" x14ac:dyDescent="0.2">
      <c r="F123" s="16"/>
    </row>
    <row r="124" spans="6:6" x14ac:dyDescent="0.2">
      <c r="F124" s="16"/>
    </row>
    <row r="125" spans="6:6" x14ac:dyDescent="0.2">
      <c r="F125" s="16"/>
    </row>
    <row r="126" spans="6:6" x14ac:dyDescent="0.2">
      <c r="F126" s="16"/>
    </row>
    <row r="127" spans="6:6" x14ac:dyDescent="0.2">
      <c r="F127" s="16"/>
    </row>
    <row r="128" spans="6:6" x14ac:dyDescent="0.2">
      <c r="F128" s="16"/>
    </row>
    <row r="129" spans="6:6" x14ac:dyDescent="0.2">
      <c r="F129" s="16"/>
    </row>
    <row r="130" spans="6:6" x14ac:dyDescent="0.2">
      <c r="F130" s="16"/>
    </row>
    <row r="131" spans="6:6" x14ac:dyDescent="0.2">
      <c r="F131" s="16"/>
    </row>
    <row r="132" spans="6:6" x14ac:dyDescent="0.2">
      <c r="F132" s="16"/>
    </row>
    <row r="133" spans="6:6" x14ac:dyDescent="0.2">
      <c r="F133" s="16"/>
    </row>
    <row r="134" spans="6:6" x14ac:dyDescent="0.2">
      <c r="F134" s="16"/>
    </row>
    <row r="135" spans="6:6" x14ac:dyDescent="0.2">
      <c r="F135" s="16"/>
    </row>
    <row r="136" spans="6:6" x14ac:dyDescent="0.2">
      <c r="F136" s="16"/>
    </row>
    <row r="137" spans="6:6" x14ac:dyDescent="0.2">
      <c r="F137" s="16"/>
    </row>
    <row r="138" spans="6:6" x14ac:dyDescent="0.2">
      <c r="F138" s="16"/>
    </row>
    <row r="139" spans="6:6" x14ac:dyDescent="0.2">
      <c r="F139" s="16"/>
    </row>
    <row r="140" spans="6:6" x14ac:dyDescent="0.2">
      <c r="F140" s="16"/>
    </row>
    <row r="141" spans="6:6" x14ac:dyDescent="0.2">
      <c r="F141" s="16"/>
    </row>
    <row r="142" spans="6:6" x14ac:dyDescent="0.2">
      <c r="F142" s="16"/>
    </row>
    <row r="143" spans="6:6" x14ac:dyDescent="0.2">
      <c r="F143" s="16"/>
    </row>
    <row r="144" spans="6:6" x14ac:dyDescent="0.2">
      <c r="F144" s="16"/>
    </row>
    <row r="145" spans="6:6" x14ac:dyDescent="0.2">
      <c r="F145" s="16"/>
    </row>
    <row r="146" spans="6:6" x14ac:dyDescent="0.2">
      <c r="F146" s="16"/>
    </row>
    <row r="147" spans="6:6" x14ac:dyDescent="0.2">
      <c r="F147" s="16"/>
    </row>
    <row r="148" spans="6:6" x14ac:dyDescent="0.2">
      <c r="F148" s="16"/>
    </row>
    <row r="149" spans="6:6" x14ac:dyDescent="0.2">
      <c r="F149" s="16"/>
    </row>
    <row r="150" spans="6:6" x14ac:dyDescent="0.2">
      <c r="F150" s="16"/>
    </row>
    <row r="151" spans="6:6" x14ac:dyDescent="0.2">
      <c r="F151" s="16"/>
    </row>
    <row r="152" spans="6:6" x14ac:dyDescent="0.2">
      <c r="F152" s="16"/>
    </row>
    <row r="153" spans="6:6" x14ac:dyDescent="0.2">
      <c r="F153" s="16"/>
    </row>
    <row r="154" spans="6:6" x14ac:dyDescent="0.2">
      <c r="F154" s="16"/>
    </row>
    <row r="155" spans="6:6" x14ac:dyDescent="0.2">
      <c r="F155" s="16"/>
    </row>
    <row r="156" spans="6:6" x14ac:dyDescent="0.2">
      <c r="F156" s="16"/>
    </row>
    <row r="157" spans="6:6" x14ac:dyDescent="0.2">
      <c r="F157" s="16"/>
    </row>
    <row r="158" spans="6:6" x14ac:dyDescent="0.2">
      <c r="F158" s="16"/>
    </row>
    <row r="159" spans="6:6" x14ac:dyDescent="0.2">
      <c r="F159" s="16"/>
    </row>
    <row r="160" spans="6:6" x14ac:dyDescent="0.2">
      <c r="F160" s="16"/>
    </row>
    <row r="161" spans="6:6" x14ac:dyDescent="0.2">
      <c r="F161" s="16"/>
    </row>
    <row r="162" spans="6:6" x14ac:dyDescent="0.2">
      <c r="F162" s="16"/>
    </row>
    <row r="163" spans="6:6" x14ac:dyDescent="0.2">
      <c r="F163" s="16"/>
    </row>
    <row r="164" spans="6:6" x14ac:dyDescent="0.2">
      <c r="F164" s="16"/>
    </row>
    <row r="165" spans="6:6" x14ac:dyDescent="0.2">
      <c r="F165" s="16"/>
    </row>
    <row r="166" spans="6:6" x14ac:dyDescent="0.2">
      <c r="F166" s="16"/>
    </row>
    <row r="167" spans="6:6" x14ac:dyDescent="0.2">
      <c r="F167" s="16"/>
    </row>
    <row r="168" spans="6:6" x14ac:dyDescent="0.2">
      <c r="F168" s="16"/>
    </row>
    <row r="169" spans="6:6" x14ac:dyDescent="0.2">
      <c r="F169" s="16"/>
    </row>
    <row r="170" spans="6:6" x14ac:dyDescent="0.2">
      <c r="F170" s="16"/>
    </row>
    <row r="171" spans="6:6" x14ac:dyDescent="0.2">
      <c r="F171" s="16"/>
    </row>
    <row r="172" spans="6:6" x14ac:dyDescent="0.2">
      <c r="F172" s="16"/>
    </row>
    <row r="173" spans="6:6" x14ac:dyDescent="0.2">
      <c r="F173" s="16"/>
    </row>
    <row r="174" spans="6:6" x14ac:dyDescent="0.2">
      <c r="F174" s="16"/>
    </row>
    <row r="175" spans="6:6" x14ac:dyDescent="0.2">
      <c r="F175" s="16"/>
    </row>
    <row r="176" spans="6:6" x14ac:dyDescent="0.2">
      <c r="F176" s="16"/>
    </row>
    <row r="177" spans="6:6" x14ac:dyDescent="0.2">
      <c r="F177" s="16"/>
    </row>
    <row r="178" spans="6:6" x14ac:dyDescent="0.2">
      <c r="F178" s="16"/>
    </row>
    <row r="179" spans="6:6" x14ac:dyDescent="0.2">
      <c r="F179" s="16"/>
    </row>
    <row r="180" spans="6:6" x14ac:dyDescent="0.2">
      <c r="F180" s="16"/>
    </row>
    <row r="181" spans="6:6" x14ac:dyDescent="0.2">
      <c r="F181" s="16"/>
    </row>
    <row r="182" spans="6:6" x14ac:dyDescent="0.2">
      <c r="F182" s="16"/>
    </row>
    <row r="183" spans="6:6" x14ac:dyDescent="0.2">
      <c r="F183" s="16"/>
    </row>
    <row r="184" spans="6:6" x14ac:dyDescent="0.2">
      <c r="F184" s="16"/>
    </row>
    <row r="185" spans="6:6" x14ac:dyDescent="0.2">
      <c r="F185" s="16"/>
    </row>
    <row r="186" spans="6:6" x14ac:dyDescent="0.2">
      <c r="F186" s="16"/>
    </row>
    <row r="187" spans="6:6" x14ac:dyDescent="0.2">
      <c r="F187" s="16"/>
    </row>
    <row r="188" spans="6:6" x14ac:dyDescent="0.2">
      <c r="F188" s="16"/>
    </row>
    <row r="189" spans="6:6" x14ac:dyDescent="0.2">
      <c r="F189" s="16"/>
    </row>
    <row r="190" spans="6:6" x14ac:dyDescent="0.2">
      <c r="F190" s="16"/>
    </row>
    <row r="191" spans="6:6" x14ac:dyDescent="0.2">
      <c r="F191" s="16"/>
    </row>
    <row r="192" spans="6:6" x14ac:dyDescent="0.2">
      <c r="F192" s="16"/>
    </row>
    <row r="193" spans="6:6" x14ac:dyDescent="0.2">
      <c r="F193" s="16"/>
    </row>
    <row r="194" spans="6:6" x14ac:dyDescent="0.2">
      <c r="F194" s="16"/>
    </row>
    <row r="195" spans="6:6" x14ac:dyDescent="0.2">
      <c r="F195" s="16"/>
    </row>
    <row r="196" spans="6:6" x14ac:dyDescent="0.2">
      <c r="F196" s="16"/>
    </row>
    <row r="197" spans="6:6" x14ac:dyDescent="0.2">
      <c r="F197" s="16"/>
    </row>
    <row r="198" spans="6:6" x14ac:dyDescent="0.2">
      <c r="F198" s="16"/>
    </row>
    <row r="199" spans="6:6" x14ac:dyDescent="0.2">
      <c r="F199" s="16"/>
    </row>
    <row r="200" spans="6:6" x14ac:dyDescent="0.2">
      <c r="F200" s="16"/>
    </row>
    <row r="201" spans="6:6" x14ac:dyDescent="0.2">
      <c r="F201" s="16"/>
    </row>
    <row r="202" spans="6:6" x14ac:dyDescent="0.2">
      <c r="F202" s="16"/>
    </row>
    <row r="203" spans="6:6" x14ac:dyDescent="0.2">
      <c r="F203" s="16"/>
    </row>
    <row r="204" spans="6:6" x14ac:dyDescent="0.2">
      <c r="F204" s="16"/>
    </row>
    <row r="205" spans="6:6" x14ac:dyDescent="0.2">
      <c r="F205" s="16"/>
    </row>
    <row r="206" spans="6:6" x14ac:dyDescent="0.2">
      <c r="F206" s="16"/>
    </row>
    <row r="207" spans="6:6" x14ac:dyDescent="0.2">
      <c r="F207" s="16"/>
    </row>
    <row r="208" spans="6:6" x14ac:dyDescent="0.2">
      <c r="F208" s="16"/>
    </row>
    <row r="209" spans="6:6" x14ac:dyDescent="0.2">
      <c r="F209" s="16"/>
    </row>
    <row r="210" spans="6:6" x14ac:dyDescent="0.2">
      <c r="F210" s="16"/>
    </row>
    <row r="211" spans="6:6" x14ac:dyDescent="0.2">
      <c r="F211" s="16"/>
    </row>
    <row r="212" spans="6:6" x14ac:dyDescent="0.2">
      <c r="F212" s="16"/>
    </row>
    <row r="213" spans="6:6" x14ac:dyDescent="0.2">
      <c r="F213" s="16"/>
    </row>
    <row r="214" spans="6:6" x14ac:dyDescent="0.2">
      <c r="F214" s="16"/>
    </row>
    <row r="215" spans="6:6" x14ac:dyDescent="0.2">
      <c r="F215" s="16"/>
    </row>
    <row r="216" spans="6:6" x14ac:dyDescent="0.2">
      <c r="F216" s="16"/>
    </row>
    <row r="217" spans="6:6" x14ac:dyDescent="0.2">
      <c r="F217" s="16"/>
    </row>
    <row r="218" spans="6:6" x14ac:dyDescent="0.2">
      <c r="F218" s="16"/>
    </row>
    <row r="219" spans="6:6" x14ac:dyDescent="0.2">
      <c r="F219" s="16"/>
    </row>
    <row r="220" spans="6:6" x14ac:dyDescent="0.2">
      <c r="F220" s="16"/>
    </row>
    <row r="221" spans="6:6" x14ac:dyDescent="0.2">
      <c r="F221" s="16"/>
    </row>
    <row r="222" spans="6:6" x14ac:dyDescent="0.2">
      <c r="F222" s="16"/>
    </row>
    <row r="223" spans="6:6" x14ac:dyDescent="0.2">
      <c r="F223" s="16"/>
    </row>
    <row r="224" spans="6:6" x14ac:dyDescent="0.2">
      <c r="F224" s="16"/>
    </row>
    <row r="225" spans="6:6" x14ac:dyDescent="0.2">
      <c r="F225" s="16"/>
    </row>
    <row r="226" spans="6:6" x14ac:dyDescent="0.2">
      <c r="F226" s="16"/>
    </row>
    <row r="227" spans="6:6" x14ac:dyDescent="0.2">
      <c r="F227" s="16"/>
    </row>
    <row r="228" spans="6:6" x14ac:dyDescent="0.2">
      <c r="F228" s="16"/>
    </row>
    <row r="229" spans="6:6" x14ac:dyDescent="0.2">
      <c r="F229" s="16"/>
    </row>
    <row r="230" spans="6:6" x14ac:dyDescent="0.2">
      <c r="F230" s="16"/>
    </row>
    <row r="231" spans="6:6" x14ac:dyDescent="0.2">
      <c r="F231" s="16"/>
    </row>
    <row r="232" spans="6:6" x14ac:dyDescent="0.2">
      <c r="F232" s="16"/>
    </row>
    <row r="233" spans="6:6" x14ac:dyDescent="0.2">
      <c r="F233" s="16"/>
    </row>
    <row r="234" spans="6:6" x14ac:dyDescent="0.2">
      <c r="F234" s="16"/>
    </row>
    <row r="235" spans="6:6" x14ac:dyDescent="0.2">
      <c r="F235" s="16"/>
    </row>
    <row r="236" spans="6:6" x14ac:dyDescent="0.2">
      <c r="F236" s="16"/>
    </row>
    <row r="237" spans="6:6" x14ac:dyDescent="0.2">
      <c r="F237" s="16"/>
    </row>
    <row r="238" spans="6:6" x14ac:dyDescent="0.2">
      <c r="F238" s="16"/>
    </row>
    <row r="239" spans="6:6" x14ac:dyDescent="0.2">
      <c r="F239" s="16"/>
    </row>
    <row r="240" spans="6:6" x14ac:dyDescent="0.2">
      <c r="F240" s="16"/>
    </row>
    <row r="241" spans="6:6" x14ac:dyDescent="0.2">
      <c r="F241" s="16"/>
    </row>
    <row r="242" spans="6:6" x14ac:dyDescent="0.2">
      <c r="F242" s="16"/>
    </row>
    <row r="243" spans="6:6" x14ac:dyDescent="0.2">
      <c r="F243" s="16"/>
    </row>
    <row r="244" spans="6:6" x14ac:dyDescent="0.2">
      <c r="F244" s="16"/>
    </row>
    <row r="245" spans="6:6" x14ac:dyDescent="0.2">
      <c r="F245" s="16"/>
    </row>
    <row r="246" spans="6:6" x14ac:dyDescent="0.2">
      <c r="F246" s="16"/>
    </row>
    <row r="247" spans="6:6" x14ac:dyDescent="0.2">
      <c r="F247" s="16"/>
    </row>
    <row r="248" spans="6:6" x14ac:dyDescent="0.2">
      <c r="F248" s="16"/>
    </row>
    <row r="249" spans="6:6" x14ac:dyDescent="0.2">
      <c r="F249" s="16"/>
    </row>
    <row r="250" spans="6:6" x14ac:dyDescent="0.2">
      <c r="F250" s="16"/>
    </row>
    <row r="251" spans="6:6" x14ac:dyDescent="0.2">
      <c r="F251" s="16"/>
    </row>
    <row r="252" spans="6:6" x14ac:dyDescent="0.2">
      <c r="F252" s="16"/>
    </row>
    <row r="253" spans="6:6" x14ac:dyDescent="0.2">
      <c r="F253" s="16"/>
    </row>
    <row r="254" spans="6:6" x14ac:dyDescent="0.2">
      <c r="F254" s="16"/>
    </row>
    <row r="255" spans="6:6" x14ac:dyDescent="0.2">
      <c r="F255" s="16"/>
    </row>
    <row r="256" spans="6:6" x14ac:dyDescent="0.2">
      <c r="F256" s="16"/>
    </row>
    <row r="257" spans="6:6" x14ac:dyDescent="0.2">
      <c r="F257" s="16"/>
    </row>
    <row r="258" spans="6:6" x14ac:dyDescent="0.2">
      <c r="F258" s="16"/>
    </row>
    <row r="259" spans="6:6" x14ac:dyDescent="0.2">
      <c r="F259" s="16"/>
    </row>
    <row r="260" spans="6:6" x14ac:dyDescent="0.2">
      <c r="F260" s="16"/>
    </row>
    <row r="261" spans="6:6" x14ac:dyDescent="0.2">
      <c r="F261" s="16"/>
    </row>
    <row r="262" spans="6:6" x14ac:dyDescent="0.2">
      <c r="F262" s="16"/>
    </row>
    <row r="263" spans="6:6" x14ac:dyDescent="0.2">
      <c r="F263" s="16"/>
    </row>
    <row r="264" spans="6:6" x14ac:dyDescent="0.2">
      <c r="F264" s="16"/>
    </row>
    <row r="265" spans="6:6" x14ac:dyDescent="0.2">
      <c r="F265" s="16"/>
    </row>
    <row r="266" spans="6:6" x14ac:dyDescent="0.2">
      <c r="F266" s="16"/>
    </row>
    <row r="267" spans="6:6" x14ac:dyDescent="0.2">
      <c r="F267" s="16"/>
    </row>
    <row r="268" spans="6:6" x14ac:dyDescent="0.2">
      <c r="F268" s="16"/>
    </row>
    <row r="269" spans="6:6" x14ac:dyDescent="0.2">
      <c r="F269" s="16"/>
    </row>
    <row r="270" spans="6:6" x14ac:dyDescent="0.2">
      <c r="F270" s="16"/>
    </row>
    <row r="271" spans="6:6" x14ac:dyDescent="0.2">
      <c r="F271" s="16"/>
    </row>
    <row r="272" spans="6:6" x14ac:dyDescent="0.2">
      <c r="F272" s="16"/>
    </row>
    <row r="273" spans="6:6" x14ac:dyDescent="0.2">
      <c r="F273" s="16"/>
    </row>
    <row r="274" spans="6:6" x14ac:dyDescent="0.2">
      <c r="F274" s="16"/>
    </row>
    <row r="275" spans="6:6" x14ac:dyDescent="0.2">
      <c r="F275" s="16"/>
    </row>
    <row r="276" spans="6:6" x14ac:dyDescent="0.2">
      <c r="F276" s="16"/>
    </row>
    <row r="277" spans="6:6" x14ac:dyDescent="0.2">
      <c r="F277" s="16"/>
    </row>
    <row r="278" spans="6:6" x14ac:dyDescent="0.2">
      <c r="F278" s="16"/>
    </row>
    <row r="279" spans="6:6" x14ac:dyDescent="0.2">
      <c r="F279" s="16"/>
    </row>
    <row r="280" spans="6:6" x14ac:dyDescent="0.2">
      <c r="F280" s="16"/>
    </row>
    <row r="281" spans="6:6" x14ac:dyDescent="0.2">
      <c r="F281" s="16"/>
    </row>
    <row r="282" spans="6:6" x14ac:dyDescent="0.2">
      <c r="F282" s="16"/>
    </row>
    <row r="283" spans="6:6" x14ac:dyDescent="0.2">
      <c r="F283" s="16"/>
    </row>
    <row r="284" spans="6:6" x14ac:dyDescent="0.2">
      <c r="F284" s="16"/>
    </row>
    <row r="285" spans="6:6" x14ac:dyDescent="0.2">
      <c r="F285" s="16"/>
    </row>
    <row r="286" spans="6:6" x14ac:dyDescent="0.2">
      <c r="F286" s="16"/>
    </row>
    <row r="287" spans="6:6" x14ac:dyDescent="0.2">
      <c r="F287" s="16"/>
    </row>
    <row r="288" spans="6:6" x14ac:dyDescent="0.2">
      <c r="F288" s="16"/>
    </row>
    <row r="289" spans="6:6" x14ac:dyDescent="0.2">
      <c r="F289" s="16"/>
    </row>
    <row r="290" spans="6:6" x14ac:dyDescent="0.2">
      <c r="F290" s="16"/>
    </row>
    <row r="291" spans="6:6" x14ac:dyDescent="0.2">
      <c r="F291" s="16"/>
    </row>
    <row r="292" spans="6:6" x14ac:dyDescent="0.2">
      <c r="F292" s="16"/>
    </row>
    <row r="293" spans="6:6" x14ac:dyDescent="0.2">
      <c r="F293" s="16"/>
    </row>
    <row r="294" spans="6:6" x14ac:dyDescent="0.2">
      <c r="F294" s="16"/>
    </row>
    <row r="295" spans="6:6" x14ac:dyDescent="0.2">
      <c r="F295" s="16"/>
    </row>
    <row r="296" spans="6:6" x14ac:dyDescent="0.2">
      <c r="F296" s="16"/>
    </row>
    <row r="297" spans="6:6" x14ac:dyDescent="0.2">
      <c r="F297" s="16"/>
    </row>
    <row r="298" spans="6:6" x14ac:dyDescent="0.2">
      <c r="F298" s="16"/>
    </row>
    <row r="299" spans="6:6" x14ac:dyDescent="0.2">
      <c r="F299" s="16"/>
    </row>
    <row r="300" spans="6:6" x14ac:dyDescent="0.2">
      <c r="F300" s="16"/>
    </row>
    <row r="301" spans="6:6" x14ac:dyDescent="0.2">
      <c r="F301" s="16"/>
    </row>
    <row r="302" spans="6:6" x14ac:dyDescent="0.2">
      <c r="F302" s="16"/>
    </row>
    <row r="303" spans="6:6" x14ac:dyDescent="0.2">
      <c r="F303" s="16"/>
    </row>
    <row r="304" spans="6:6" x14ac:dyDescent="0.2">
      <c r="F304" s="16"/>
    </row>
    <row r="305" spans="6:6" x14ac:dyDescent="0.2">
      <c r="F305" s="16"/>
    </row>
    <row r="306" spans="6:6" x14ac:dyDescent="0.2">
      <c r="F306" s="16"/>
    </row>
    <row r="307" spans="6:6" x14ac:dyDescent="0.2">
      <c r="F307" s="16"/>
    </row>
    <row r="308" spans="6:6" x14ac:dyDescent="0.2">
      <c r="F308" s="16"/>
    </row>
    <row r="309" spans="6:6" x14ac:dyDescent="0.2">
      <c r="F309" s="16"/>
    </row>
    <row r="310" spans="6:6" x14ac:dyDescent="0.2">
      <c r="F310" s="16"/>
    </row>
    <row r="311" spans="6:6" x14ac:dyDescent="0.2">
      <c r="F311" s="16"/>
    </row>
    <row r="312" spans="6:6" x14ac:dyDescent="0.2">
      <c r="F312" s="16"/>
    </row>
    <row r="313" spans="6:6" x14ac:dyDescent="0.2">
      <c r="F313" s="16"/>
    </row>
    <row r="314" spans="6:6" x14ac:dyDescent="0.2">
      <c r="F314" s="16"/>
    </row>
    <row r="315" spans="6:6" x14ac:dyDescent="0.2">
      <c r="F315" s="16"/>
    </row>
    <row r="316" spans="6:6" x14ac:dyDescent="0.2">
      <c r="F316" s="16"/>
    </row>
    <row r="317" spans="6:6" x14ac:dyDescent="0.2">
      <c r="F317" s="16"/>
    </row>
    <row r="318" spans="6:6" x14ac:dyDescent="0.2">
      <c r="F318" s="16"/>
    </row>
    <row r="319" spans="6:6" x14ac:dyDescent="0.2">
      <c r="F319" s="16"/>
    </row>
    <row r="320" spans="6:6" x14ac:dyDescent="0.2">
      <c r="F320" s="16"/>
    </row>
    <row r="321" spans="6:6" x14ac:dyDescent="0.2">
      <c r="F321" s="16"/>
    </row>
    <row r="322" spans="6:6" x14ac:dyDescent="0.2">
      <c r="F322" s="16"/>
    </row>
    <row r="323" spans="6:6" x14ac:dyDescent="0.2">
      <c r="F323" s="16"/>
    </row>
    <row r="324" spans="6:6" x14ac:dyDescent="0.2">
      <c r="F324" s="16"/>
    </row>
    <row r="325" spans="6:6" x14ac:dyDescent="0.2">
      <c r="F325" s="16"/>
    </row>
    <row r="326" spans="6:6" x14ac:dyDescent="0.2">
      <c r="F326" s="16"/>
    </row>
    <row r="327" spans="6:6" x14ac:dyDescent="0.2">
      <c r="F327" s="16"/>
    </row>
    <row r="328" spans="6:6" x14ac:dyDescent="0.2">
      <c r="F328" s="16"/>
    </row>
    <row r="329" spans="6:6" x14ac:dyDescent="0.2">
      <c r="F329" s="16"/>
    </row>
    <row r="330" spans="6:6" x14ac:dyDescent="0.2">
      <c r="F330" s="16"/>
    </row>
    <row r="331" spans="6:6" x14ac:dyDescent="0.2">
      <c r="F331" s="16"/>
    </row>
    <row r="332" spans="6:6" x14ac:dyDescent="0.2">
      <c r="F332" s="16"/>
    </row>
    <row r="333" spans="6:6" x14ac:dyDescent="0.2">
      <c r="F333" s="16"/>
    </row>
    <row r="334" spans="6:6" x14ac:dyDescent="0.2">
      <c r="F334" s="16"/>
    </row>
    <row r="335" spans="6:6" x14ac:dyDescent="0.2">
      <c r="F335" s="16"/>
    </row>
    <row r="336" spans="6:6" x14ac:dyDescent="0.2">
      <c r="F336" s="16"/>
    </row>
    <row r="337" spans="6:6" x14ac:dyDescent="0.2">
      <c r="F337" s="16"/>
    </row>
    <row r="338" spans="6:6" x14ac:dyDescent="0.2">
      <c r="F338" s="16"/>
    </row>
    <row r="339" spans="6:6" x14ac:dyDescent="0.2">
      <c r="F339" s="16"/>
    </row>
    <row r="340" spans="6:6" x14ac:dyDescent="0.2">
      <c r="F340" s="16"/>
    </row>
    <row r="341" spans="6:6" x14ac:dyDescent="0.2">
      <c r="F341" s="16"/>
    </row>
    <row r="342" spans="6:6" x14ac:dyDescent="0.2">
      <c r="F342" s="16"/>
    </row>
    <row r="343" spans="6:6" x14ac:dyDescent="0.2">
      <c r="F343" s="16"/>
    </row>
    <row r="344" spans="6:6" x14ac:dyDescent="0.2">
      <c r="F344" s="16"/>
    </row>
    <row r="345" spans="6:6" x14ac:dyDescent="0.2">
      <c r="F345" s="16"/>
    </row>
    <row r="346" spans="6:6" x14ac:dyDescent="0.2">
      <c r="F346" s="16"/>
    </row>
    <row r="347" spans="6:6" x14ac:dyDescent="0.2">
      <c r="F347" s="16"/>
    </row>
    <row r="348" spans="6:6" x14ac:dyDescent="0.2">
      <c r="F348" s="16"/>
    </row>
    <row r="349" spans="6:6" x14ac:dyDescent="0.2">
      <c r="F349" s="16"/>
    </row>
    <row r="350" spans="6:6" x14ac:dyDescent="0.2">
      <c r="F350" s="16"/>
    </row>
    <row r="351" spans="6:6" x14ac:dyDescent="0.2">
      <c r="F351" s="16"/>
    </row>
    <row r="352" spans="6:6" x14ac:dyDescent="0.2">
      <c r="F352" s="16"/>
    </row>
    <row r="353" spans="6:6" x14ac:dyDescent="0.2">
      <c r="F353" s="16"/>
    </row>
    <row r="354" spans="6:6" x14ac:dyDescent="0.2">
      <c r="F354" s="16"/>
    </row>
    <row r="355" spans="6:6" x14ac:dyDescent="0.2">
      <c r="F355" s="16"/>
    </row>
    <row r="356" spans="6:6" x14ac:dyDescent="0.2">
      <c r="F356" s="16"/>
    </row>
    <row r="357" spans="6:6" x14ac:dyDescent="0.2">
      <c r="F357" s="16"/>
    </row>
    <row r="358" spans="6:6" x14ac:dyDescent="0.2">
      <c r="F358" s="16"/>
    </row>
    <row r="359" spans="6:6" x14ac:dyDescent="0.2">
      <c r="F359" s="16"/>
    </row>
    <row r="360" spans="6:6" x14ac:dyDescent="0.2">
      <c r="F360" s="16"/>
    </row>
    <row r="361" spans="6:6" x14ac:dyDescent="0.2">
      <c r="F361" s="16"/>
    </row>
    <row r="362" spans="6:6" x14ac:dyDescent="0.2">
      <c r="F362" s="16"/>
    </row>
    <row r="363" spans="6:6" x14ac:dyDescent="0.2">
      <c r="F363" s="16"/>
    </row>
    <row r="364" spans="6:6" x14ac:dyDescent="0.2">
      <c r="F364" s="16"/>
    </row>
    <row r="365" spans="6:6" x14ac:dyDescent="0.2">
      <c r="F365" s="16"/>
    </row>
    <row r="366" spans="6:6" x14ac:dyDescent="0.2">
      <c r="F366" s="16"/>
    </row>
    <row r="367" spans="6:6" x14ac:dyDescent="0.2">
      <c r="F367" s="16"/>
    </row>
    <row r="368" spans="6:6" x14ac:dyDescent="0.2">
      <c r="F368" s="16"/>
    </row>
    <row r="369" spans="6:6" x14ac:dyDescent="0.2">
      <c r="F369" s="16"/>
    </row>
    <row r="370" spans="6:6" x14ac:dyDescent="0.2">
      <c r="F370" s="16"/>
    </row>
    <row r="371" spans="6:6" x14ac:dyDescent="0.2">
      <c r="F371" s="16"/>
    </row>
    <row r="372" spans="6:6" x14ac:dyDescent="0.2">
      <c r="F372" s="16"/>
    </row>
    <row r="373" spans="6:6" x14ac:dyDescent="0.2">
      <c r="F373" s="16"/>
    </row>
    <row r="374" spans="6:6" x14ac:dyDescent="0.2">
      <c r="F374" s="16"/>
    </row>
    <row r="375" spans="6:6" x14ac:dyDescent="0.2">
      <c r="F375" s="16"/>
    </row>
    <row r="376" spans="6:6" x14ac:dyDescent="0.2">
      <c r="F376" s="16"/>
    </row>
    <row r="377" spans="6:6" x14ac:dyDescent="0.2">
      <c r="F377" s="16"/>
    </row>
    <row r="378" spans="6:6" x14ac:dyDescent="0.2">
      <c r="F378" s="16"/>
    </row>
    <row r="379" spans="6:6" x14ac:dyDescent="0.2">
      <c r="F379" s="16"/>
    </row>
    <row r="380" spans="6:6" x14ac:dyDescent="0.2">
      <c r="F380" s="16"/>
    </row>
    <row r="381" spans="6:6" x14ac:dyDescent="0.2">
      <c r="F381" s="16"/>
    </row>
    <row r="382" spans="6:6" x14ac:dyDescent="0.2">
      <c r="F382" s="16"/>
    </row>
    <row r="383" spans="6:6" x14ac:dyDescent="0.2">
      <c r="F383" s="16"/>
    </row>
    <row r="384" spans="6:6" x14ac:dyDescent="0.2">
      <c r="F384" s="16"/>
    </row>
    <row r="385" spans="6:6" x14ac:dyDescent="0.2">
      <c r="F385" s="16"/>
    </row>
    <row r="386" spans="6:6" x14ac:dyDescent="0.2">
      <c r="F386" s="16"/>
    </row>
    <row r="387" spans="6:6" x14ac:dyDescent="0.2">
      <c r="F387" s="16"/>
    </row>
    <row r="388" spans="6:6" x14ac:dyDescent="0.2">
      <c r="F388" s="16"/>
    </row>
    <row r="389" spans="6:6" x14ac:dyDescent="0.2">
      <c r="F389" s="16"/>
    </row>
    <row r="390" spans="6:6" x14ac:dyDescent="0.2">
      <c r="F390" s="16"/>
    </row>
    <row r="391" spans="6:6" x14ac:dyDescent="0.2">
      <c r="F391" s="16"/>
    </row>
    <row r="392" spans="6:6" x14ac:dyDescent="0.2">
      <c r="F392" s="16"/>
    </row>
    <row r="393" spans="6:6" x14ac:dyDescent="0.2">
      <c r="F393" s="16"/>
    </row>
    <row r="394" spans="6:6" x14ac:dyDescent="0.2">
      <c r="F394" s="16"/>
    </row>
    <row r="395" spans="6:6" x14ac:dyDescent="0.2">
      <c r="F395" s="16"/>
    </row>
    <row r="396" spans="6:6" x14ac:dyDescent="0.2">
      <c r="F396" s="16"/>
    </row>
    <row r="397" spans="6:6" x14ac:dyDescent="0.2">
      <c r="F397" s="16"/>
    </row>
    <row r="398" spans="6:6" x14ac:dyDescent="0.2">
      <c r="F398" s="16"/>
    </row>
    <row r="399" spans="6:6" x14ac:dyDescent="0.2">
      <c r="F399" s="16"/>
    </row>
    <row r="400" spans="6:6" x14ac:dyDescent="0.2">
      <c r="F400" s="16"/>
    </row>
    <row r="401" spans="6:6" x14ac:dyDescent="0.2">
      <c r="F401" s="16"/>
    </row>
    <row r="402" spans="6:6" x14ac:dyDescent="0.2">
      <c r="F402" s="16"/>
    </row>
    <row r="403" spans="6:6" x14ac:dyDescent="0.2">
      <c r="F403" s="16"/>
    </row>
    <row r="404" spans="6:6" x14ac:dyDescent="0.2">
      <c r="F404" s="16"/>
    </row>
    <row r="405" spans="6:6" x14ac:dyDescent="0.2">
      <c r="F405" s="16"/>
    </row>
    <row r="406" spans="6:6" x14ac:dyDescent="0.2">
      <c r="F406" s="16"/>
    </row>
    <row r="407" spans="6:6" x14ac:dyDescent="0.2">
      <c r="F407" s="16"/>
    </row>
    <row r="408" spans="6:6" x14ac:dyDescent="0.2">
      <c r="F408" s="16"/>
    </row>
    <row r="409" spans="6:6" x14ac:dyDescent="0.2">
      <c r="F409" s="16"/>
    </row>
    <row r="410" spans="6:6" x14ac:dyDescent="0.2">
      <c r="F410" s="16"/>
    </row>
    <row r="411" spans="6:6" x14ac:dyDescent="0.2">
      <c r="F411" s="16"/>
    </row>
    <row r="412" spans="6:6" x14ac:dyDescent="0.2">
      <c r="F412" s="16"/>
    </row>
    <row r="413" spans="6:6" x14ac:dyDescent="0.2">
      <c r="F413" s="16"/>
    </row>
    <row r="414" spans="6:6" x14ac:dyDescent="0.2">
      <c r="F414" s="16"/>
    </row>
    <row r="415" spans="6:6" x14ac:dyDescent="0.2">
      <c r="F415" s="16"/>
    </row>
    <row r="416" spans="6:6" x14ac:dyDescent="0.2">
      <c r="F416" s="16"/>
    </row>
    <row r="417" spans="6:6" x14ac:dyDescent="0.2">
      <c r="F417" s="16"/>
    </row>
    <row r="418" spans="6:6" x14ac:dyDescent="0.2">
      <c r="F418" s="16"/>
    </row>
    <row r="419" spans="6:6" x14ac:dyDescent="0.2">
      <c r="F419" s="16"/>
    </row>
    <row r="420" spans="6:6" x14ac:dyDescent="0.2">
      <c r="F420" s="16"/>
    </row>
    <row r="421" spans="6:6" x14ac:dyDescent="0.2">
      <c r="F421" s="16"/>
    </row>
    <row r="422" spans="6:6" x14ac:dyDescent="0.2">
      <c r="F422" s="16"/>
    </row>
    <row r="423" spans="6:6" x14ac:dyDescent="0.2">
      <c r="F423" s="16"/>
    </row>
    <row r="424" spans="6:6" x14ac:dyDescent="0.2">
      <c r="F424" s="16"/>
    </row>
    <row r="425" spans="6:6" x14ac:dyDescent="0.2">
      <c r="F425" s="16"/>
    </row>
    <row r="426" spans="6:6" x14ac:dyDescent="0.2">
      <c r="F426" s="16"/>
    </row>
    <row r="427" spans="6:6" x14ac:dyDescent="0.2">
      <c r="F427" s="16"/>
    </row>
    <row r="428" spans="6:6" x14ac:dyDescent="0.2">
      <c r="F428" s="16"/>
    </row>
    <row r="429" spans="6:6" x14ac:dyDescent="0.2">
      <c r="F429" s="16"/>
    </row>
    <row r="430" spans="6:6" x14ac:dyDescent="0.2">
      <c r="F430" s="16"/>
    </row>
    <row r="431" spans="6:6" x14ac:dyDescent="0.2">
      <c r="F431" s="16"/>
    </row>
    <row r="432" spans="6:6" x14ac:dyDescent="0.2">
      <c r="F432" s="16"/>
    </row>
    <row r="433" spans="6:6" x14ac:dyDescent="0.2">
      <c r="F433" s="16"/>
    </row>
    <row r="434" spans="6:6" x14ac:dyDescent="0.2">
      <c r="F434" s="16"/>
    </row>
    <row r="435" spans="6:6" x14ac:dyDescent="0.2">
      <c r="F435" s="16"/>
    </row>
    <row r="436" spans="6:6" x14ac:dyDescent="0.2">
      <c r="F436" s="16"/>
    </row>
    <row r="437" spans="6:6" x14ac:dyDescent="0.2">
      <c r="F437" s="16"/>
    </row>
    <row r="438" spans="6:6" x14ac:dyDescent="0.2">
      <c r="F438" s="16"/>
    </row>
    <row r="439" spans="6:6" x14ac:dyDescent="0.2">
      <c r="F439" s="16"/>
    </row>
    <row r="440" spans="6:6" x14ac:dyDescent="0.2">
      <c r="F440" s="16"/>
    </row>
    <row r="441" spans="6:6" x14ac:dyDescent="0.2">
      <c r="F441" s="16"/>
    </row>
    <row r="442" spans="6:6" x14ac:dyDescent="0.2">
      <c r="F442" s="16"/>
    </row>
    <row r="443" spans="6:6" x14ac:dyDescent="0.2">
      <c r="F443" s="16"/>
    </row>
    <row r="444" spans="6:6" x14ac:dyDescent="0.2">
      <c r="F444" s="16"/>
    </row>
    <row r="445" spans="6:6" x14ac:dyDescent="0.2">
      <c r="F445" s="16"/>
    </row>
    <row r="446" spans="6:6" x14ac:dyDescent="0.2">
      <c r="F446" s="16"/>
    </row>
    <row r="447" spans="6:6" x14ac:dyDescent="0.2">
      <c r="F447" s="16"/>
    </row>
    <row r="448" spans="6:6" x14ac:dyDescent="0.2">
      <c r="F448" s="16"/>
    </row>
    <row r="449" spans="6:6" x14ac:dyDescent="0.2">
      <c r="F449" s="16"/>
    </row>
    <row r="450" spans="6:6" x14ac:dyDescent="0.2">
      <c r="F450" s="16"/>
    </row>
    <row r="451" spans="6:6" x14ac:dyDescent="0.2">
      <c r="F451" s="16"/>
    </row>
    <row r="452" spans="6:6" x14ac:dyDescent="0.2">
      <c r="F452" s="16"/>
    </row>
    <row r="453" spans="6:6" x14ac:dyDescent="0.2">
      <c r="F453" s="16"/>
    </row>
    <row r="454" spans="6:6" x14ac:dyDescent="0.2">
      <c r="F454" s="16"/>
    </row>
    <row r="455" spans="6:6" x14ac:dyDescent="0.2">
      <c r="F455" s="16"/>
    </row>
    <row r="456" spans="6:6" x14ac:dyDescent="0.2">
      <c r="F456" s="16"/>
    </row>
    <row r="457" spans="6:6" x14ac:dyDescent="0.2">
      <c r="F457" s="16"/>
    </row>
    <row r="458" spans="6:6" x14ac:dyDescent="0.2">
      <c r="F458" s="16"/>
    </row>
    <row r="459" spans="6:6" x14ac:dyDescent="0.2">
      <c r="F459" s="16"/>
    </row>
    <row r="460" spans="6:6" x14ac:dyDescent="0.2">
      <c r="F460" s="16"/>
    </row>
    <row r="461" spans="6:6" x14ac:dyDescent="0.2">
      <c r="F461" s="16"/>
    </row>
    <row r="462" spans="6:6" x14ac:dyDescent="0.2">
      <c r="F462" s="16"/>
    </row>
    <row r="463" spans="6:6" x14ac:dyDescent="0.2">
      <c r="F463" s="16"/>
    </row>
    <row r="464" spans="6:6" x14ac:dyDescent="0.2">
      <c r="F464" s="16"/>
    </row>
    <row r="465" spans="6:6" x14ac:dyDescent="0.2">
      <c r="F465" s="16"/>
    </row>
    <row r="466" spans="6:6" x14ac:dyDescent="0.2">
      <c r="F466" s="16"/>
    </row>
    <row r="467" spans="6:6" x14ac:dyDescent="0.2">
      <c r="F467" s="16"/>
    </row>
    <row r="468" spans="6:6" x14ac:dyDescent="0.2">
      <c r="F468" s="16"/>
    </row>
    <row r="469" spans="6:6" x14ac:dyDescent="0.2">
      <c r="F469" s="16"/>
    </row>
    <row r="470" spans="6:6" x14ac:dyDescent="0.2">
      <c r="F470" s="16"/>
    </row>
    <row r="471" spans="6:6" x14ac:dyDescent="0.2">
      <c r="F471" s="16"/>
    </row>
    <row r="472" spans="6:6" x14ac:dyDescent="0.2">
      <c r="F472" s="16"/>
    </row>
    <row r="473" spans="6:6" x14ac:dyDescent="0.2">
      <c r="F473" s="16"/>
    </row>
    <row r="474" spans="6:6" x14ac:dyDescent="0.2">
      <c r="F474" s="16"/>
    </row>
    <row r="475" spans="6:6" x14ac:dyDescent="0.2">
      <c r="F475" s="16"/>
    </row>
    <row r="476" spans="6:6" x14ac:dyDescent="0.2">
      <c r="F476" s="16"/>
    </row>
    <row r="477" spans="6:6" x14ac:dyDescent="0.2">
      <c r="F477" s="16"/>
    </row>
    <row r="478" spans="6:6" x14ac:dyDescent="0.2">
      <c r="F478" s="16"/>
    </row>
    <row r="479" spans="6:6" x14ac:dyDescent="0.2">
      <c r="F479" s="16"/>
    </row>
    <row r="480" spans="6:6" x14ac:dyDescent="0.2">
      <c r="F480" s="16"/>
    </row>
    <row r="481" spans="6:6" x14ac:dyDescent="0.2">
      <c r="F481" s="16"/>
    </row>
    <row r="482" spans="6:6" x14ac:dyDescent="0.2">
      <c r="F482" s="16"/>
    </row>
    <row r="483" spans="6:6" x14ac:dyDescent="0.2">
      <c r="F483" s="16"/>
    </row>
    <row r="484" spans="6:6" x14ac:dyDescent="0.2">
      <c r="F484" s="16"/>
    </row>
    <row r="485" spans="6:6" x14ac:dyDescent="0.2">
      <c r="F485" s="16"/>
    </row>
    <row r="486" spans="6:6" x14ac:dyDescent="0.2">
      <c r="F486" s="16"/>
    </row>
    <row r="487" spans="6:6" x14ac:dyDescent="0.2">
      <c r="F487" s="16"/>
    </row>
    <row r="488" spans="6:6" x14ac:dyDescent="0.2">
      <c r="F488" s="16"/>
    </row>
    <row r="489" spans="6:6" x14ac:dyDescent="0.2">
      <c r="F489" s="16"/>
    </row>
    <row r="490" spans="6:6" x14ac:dyDescent="0.2">
      <c r="F490" s="16"/>
    </row>
    <row r="491" spans="6:6" x14ac:dyDescent="0.2">
      <c r="F491" s="16"/>
    </row>
    <row r="492" spans="6:6" x14ac:dyDescent="0.2">
      <c r="F492" s="16"/>
    </row>
    <row r="493" spans="6:6" x14ac:dyDescent="0.2">
      <c r="F493" s="16"/>
    </row>
    <row r="494" spans="6:6" x14ac:dyDescent="0.2">
      <c r="F494" s="16"/>
    </row>
    <row r="495" spans="6:6" x14ac:dyDescent="0.2">
      <c r="F495" s="16"/>
    </row>
    <row r="496" spans="6:6" x14ac:dyDescent="0.2">
      <c r="F496" s="16"/>
    </row>
    <row r="497" spans="6:6" x14ac:dyDescent="0.2">
      <c r="F497" s="16"/>
    </row>
    <row r="498" spans="6:6" x14ac:dyDescent="0.2">
      <c r="F498" s="16"/>
    </row>
    <row r="499" spans="6:6" x14ac:dyDescent="0.2">
      <c r="F499" s="16"/>
    </row>
    <row r="500" spans="6:6" x14ac:dyDescent="0.2">
      <c r="F500" s="16"/>
    </row>
    <row r="501" spans="6:6" x14ac:dyDescent="0.2">
      <c r="F501" s="16"/>
    </row>
    <row r="502" spans="6:6" x14ac:dyDescent="0.2">
      <c r="F502" s="16"/>
    </row>
    <row r="503" spans="6:6" x14ac:dyDescent="0.2">
      <c r="F503" s="16"/>
    </row>
    <row r="504" spans="6:6" x14ac:dyDescent="0.2">
      <c r="F504" s="16"/>
    </row>
    <row r="505" spans="6:6" x14ac:dyDescent="0.2">
      <c r="F505" s="16"/>
    </row>
    <row r="506" spans="6:6" x14ac:dyDescent="0.2">
      <c r="F506" s="16"/>
    </row>
    <row r="507" spans="6:6" x14ac:dyDescent="0.2">
      <c r="F507" s="16"/>
    </row>
    <row r="508" spans="6:6" x14ac:dyDescent="0.2">
      <c r="F508" s="16"/>
    </row>
    <row r="509" spans="6:6" x14ac:dyDescent="0.2">
      <c r="F509" s="16"/>
    </row>
    <row r="510" spans="6:6" x14ac:dyDescent="0.2">
      <c r="F510" s="16"/>
    </row>
    <row r="511" spans="6:6" x14ac:dyDescent="0.2">
      <c r="F511" s="16"/>
    </row>
    <row r="512" spans="6:6" x14ac:dyDescent="0.2">
      <c r="F512" s="16"/>
    </row>
    <row r="513" spans="6:6" x14ac:dyDescent="0.2">
      <c r="F513" s="16"/>
    </row>
    <row r="514" spans="6:6" x14ac:dyDescent="0.2">
      <c r="F514" s="16"/>
    </row>
    <row r="515" spans="6:6" x14ac:dyDescent="0.2">
      <c r="F515" s="16"/>
    </row>
    <row r="516" spans="6:6" x14ac:dyDescent="0.2">
      <c r="F516" s="16"/>
    </row>
    <row r="517" spans="6:6" x14ac:dyDescent="0.2">
      <c r="F517" s="16"/>
    </row>
    <row r="518" spans="6:6" x14ac:dyDescent="0.2">
      <c r="F518" s="16"/>
    </row>
    <row r="519" spans="6:6" x14ac:dyDescent="0.2">
      <c r="F519" s="16"/>
    </row>
    <row r="520" spans="6:6" x14ac:dyDescent="0.2">
      <c r="F520" s="16"/>
    </row>
    <row r="521" spans="6:6" x14ac:dyDescent="0.2">
      <c r="F521" s="16"/>
    </row>
    <row r="522" spans="6:6" x14ac:dyDescent="0.2">
      <c r="F522" s="16"/>
    </row>
    <row r="523" spans="6:6" x14ac:dyDescent="0.2">
      <c r="F523" s="16"/>
    </row>
    <row r="524" spans="6:6" x14ac:dyDescent="0.2">
      <c r="F524" s="16"/>
    </row>
    <row r="525" spans="6:6" x14ac:dyDescent="0.2">
      <c r="F525" s="16"/>
    </row>
    <row r="526" spans="6:6" x14ac:dyDescent="0.2">
      <c r="F526" s="16"/>
    </row>
    <row r="527" spans="6:6" x14ac:dyDescent="0.2">
      <c r="F527" s="16"/>
    </row>
    <row r="528" spans="6:6" x14ac:dyDescent="0.2">
      <c r="F528" s="16"/>
    </row>
    <row r="529" spans="6:6" x14ac:dyDescent="0.2">
      <c r="F529" s="16"/>
    </row>
    <row r="530" spans="6:6" x14ac:dyDescent="0.2">
      <c r="F530" s="16"/>
    </row>
    <row r="531" spans="6:6" x14ac:dyDescent="0.2">
      <c r="F531" s="16"/>
    </row>
    <row r="532" spans="6:6" x14ac:dyDescent="0.2">
      <c r="F532" s="16"/>
    </row>
    <row r="533" spans="6:6" x14ac:dyDescent="0.2">
      <c r="F533" s="16"/>
    </row>
    <row r="534" spans="6:6" x14ac:dyDescent="0.2">
      <c r="F534" s="16"/>
    </row>
    <row r="535" spans="6:6" x14ac:dyDescent="0.2">
      <c r="F535" s="16"/>
    </row>
    <row r="536" spans="6:6" x14ac:dyDescent="0.2">
      <c r="F536" s="16"/>
    </row>
    <row r="537" spans="6:6" x14ac:dyDescent="0.2">
      <c r="F537" s="16"/>
    </row>
    <row r="538" spans="6:6" x14ac:dyDescent="0.2">
      <c r="F538" s="16"/>
    </row>
    <row r="539" spans="6:6" x14ac:dyDescent="0.2">
      <c r="F539" s="16"/>
    </row>
    <row r="540" spans="6:6" x14ac:dyDescent="0.2">
      <c r="F540" s="16"/>
    </row>
    <row r="541" spans="6:6" x14ac:dyDescent="0.2">
      <c r="F541" s="16"/>
    </row>
    <row r="542" spans="6:6" x14ac:dyDescent="0.2">
      <c r="F542" s="16"/>
    </row>
    <row r="543" spans="6:6" x14ac:dyDescent="0.2">
      <c r="F543" s="16"/>
    </row>
    <row r="544" spans="6:6" x14ac:dyDescent="0.2">
      <c r="F544" s="16"/>
    </row>
    <row r="545" spans="6:6" x14ac:dyDescent="0.2">
      <c r="F545" s="16"/>
    </row>
    <row r="546" spans="6:6" x14ac:dyDescent="0.2">
      <c r="F546" s="16"/>
    </row>
    <row r="547" spans="6:6" x14ac:dyDescent="0.2">
      <c r="F547" s="16"/>
    </row>
    <row r="548" spans="6:6" x14ac:dyDescent="0.2">
      <c r="F548" s="16"/>
    </row>
    <row r="549" spans="6:6" x14ac:dyDescent="0.2">
      <c r="F549" s="16"/>
    </row>
    <row r="550" spans="6:6" x14ac:dyDescent="0.2">
      <c r="F550" s="16"/>
    </row>
    <row r="551" spans="6:6" x14ac:dyDescent="0.2">
      <c r="F551" s="16"/>
    </row>
    <row r="552" spans="6:6" x14ac:dyDescent="0.2">
      <c r="F552" s="16"/>
    </row>
    <row r="553" spans="6:6" x14ac:dyDescent="0.2">
      <c r="F553" s="16"/>
    </row>
    <row r="554" spans="6:6" x14ac:dyDescent="0.2">
      <c r="F554" s="16"/>
    </row>
    <row r="555" spans="6:6" x14ac:dyDescent="0.2">
      <c r="F555" s="16"/>
    </row>
    <row r="556" spans="6:6" x14ac:dyDescent="0.2">
      <c r="F556" s="16"/>
    </row>
    <row r="557" spans="6:6" x14ac:dyDescent="0.2">
      <c r="F557" s="16"/>
    </row>
    <row r="558" spans="6:6" x14ac:dyDescent="0.2">
      <c r="F558" s="16"/>
    </row>
    <row r="559" spans="6:6" x14ac:dyDescent="0.2">
      <c r="F559" s="16"/>
    </row>
    <row r="560" spans="6:6" x14ac:dyDescent="0.2">
      <c r="F560" s="16"/>
    </row>
    <row r="561" spans="6:6" x14ac:dyDescent="0.2">
      <c r="F561" s="16"/>
    </row>
    <row r="562" spans="6:6" x14ac:dyDescent="0.2">
      <c r="F562" s="16"/>
    </row>
    <row r="563" spans="6:6" x14ac:dyDescent="0.2">
      <c r="F563" s="16"/>
    </row>
    <row r="564" spans="6:6" x14ac:dyDescent="0.2">
      <c r="F564" s="16"/>
    </row>
    <row r="565" spans="6:6" x14ac:dyDescent="0.2">
      <c r="F565" s="16"/>
    </row>
    <row r="566" spans="6:6" x14ac:dyDescent="0.2">
      <c r="F566" s="16"/>
    </row>
    <row r="567" spans="6:6" x14ac:dyDescent="0.2">
      <c r="F567" s="16"/>
    </row>
    <row r="568" spans="6:6" x14ac:dyDescent="0.2">
      <c r="F568" s="16"/>
    </row>
    <row r="569" spans="6:6" x14ac:dyDescent="0.2">
      <c r="F569" s="16"/>
    </row>
    <row r="570" spans="6:6" x14ac:dyDescent="0.2">
      <c r="F570" s="16"/>
    </row>
    <row r="571" spans="6:6" x14ac:dyDescent="0.2">
      <c r="F571" s="16"/>
    </row>
    <row r="572" spans="6:6" x14ac:dyDescent="0.2">
      <c r="F572" s="16"/>
    </row>
    <row r="573" spans="6:6" x14ac:dyDescent="0.2">
      <c r="F573" s="16"/>
    </row>
    <row r="574" spans="6:6" x14ac:dyDescent="0.2">
      <c r="F574" s="16"/>
    </row>
    <row r="575" spans="6:6" x14ac:dyDescent="0.2">
      <c r="F575" s="16"/>
    </row>
    <row r="576" spans="6:6" x14ac:dyDescent="0.2">
      <c r="F576" s="16"/>
    </row>
    <row r="577" spans="6:6" x14ac:dyDescent="0.2">
      <c r="F577" s="16"/>
    </row>
    <row r="578" spans="6:6" x14ac:dyDescent="0.2">
      <c r="F578" s="16"/>
    </row>
    <row r="579" spans="6:6" x14ac:dyDescent="0.2">
      <c r="F579" s="16"/>
    </row>
    <row r="580" spans="6:6" x14ac:dyDescent="0.2">
      <c r="F580" s="16"/>
    </row>
    <row r="581" spans="6:6" x14ac:dyDescent="0.2">
      <c r="F581" s="16"/>
    </row>
    <row r="582" spans="6:6" x14ac:dyDescent="0.2">
      <c r="F582" s="16"/>
    </row>
    <row r="583" spans="6:6" x14ac:dyDescent="0.2">
      <c r="F583" s="16"/>
    </row>
    <row r="584" spans="6:6" x14ac:dyDescent="0.2">
      <c r="F584" s="16"/>
    </row>
    <row r="585" spans="6:6" x14ac:dyDescent="0.2">
      <c r="F585" s="16"/>
    </row>
    <row r="586" spans="6:6" x14ac:dyDescent="0.2">
      <c r="F586" s="16"/>
    </row>
    <row r="587" spans="6:6" x14ac:dyDescent="0.2">
      <c r="F587" s="16"/>
    </row>
    <row r="588" spans="6:6" x14ac:dyDescent="0.2">
      <c r="F588" s="16"/>
    </row>
    <row r="589" spans="6:6" x14ac:dyDescent="0.2">
      <c r="F589" s="16"/>
    </row>
    <row r="590" spans="6:6" x14ac:dyDescent="0.2">
      <c r="F590" s="16"/>
    </row>
    <row r="591" spans="6:6" x14ac:dyDescent="0.2">
      <c r="F591" s="16"/>
    </row>
    <row r="592" spans="6:6" x14ac:dyDescent="0.2">
      <c r="F592" s="16"/>
    </row>
    <row r="593" spans="6:6" x14ac:dyDescent="0.2">
      <c r="F593" s="16"/>
    </row>
    <row r="594" spans="6:6" x14ac:dyDescent="0.2">
      <c r="F594" s="16"/>
    </row>
    <row r="595" spans="6:6" x14ac:dyDescent="0.2">
      <c r="F595" s="16"/>
    </row>
    <row r="596" spans="6:6" x14ac:dyDescent="0.2">
      <c r="F596" s="16"/>
    </row>
    <row r="597" spans="6:6" x14ac:dyDescent="0.2">
      <c r="F597" s="16"/>
    </row>
    <row r="598" spans="6:6" x14ac:dyDescent="0.2">
      <c r="F598" s="16"/>
    </row>
    <row r="599" spans="6:6" x14ac:dyDescent="0.2">
      <c r="F599" s="16"/>
    </row>
    <row r="600" spans="6:6" x14ac:dyDescent="0.2">
      <c r="F600" s="16"/>
    </row>
    <row r="601" spans="6:6" x14ac:dyDescent="0.2">
      <c r="F601" s="16"/>
    </row>
    <row r="602" spans="6:6" x14ac:dyDescent="0.2">
      <c r="F602" s="16"/>
    </row>
    <row r="603" spans="6:6" x14ac:dyDescent="0.2">
      <c r="F603" s="16"/>
    </row>
    <row r="604" spans="6:6" x14ac:dyDescent="0.2">
      <c r="F604" s="16"/>
    </row>
    <row r="605" spans="6:6" x14ac:dyDescent="0.2">
      <c r="F605" s="16"/>
    </row>
    <row r="606" spans="6:6" x14ac:dyDescent="0.2">
      <c r="F606" s="16"/>
    </row>
    <row r="607" spans="6:6" x14ac:dyDescent="0.2">
      <c r="F607" s="16"/>
    </row>
    <row r="608" spans="6:6" x14ac:dyDescent="0.2">
      <c r="F608" s="16"/>
    </row>
    <row r="609" spans="6:6" x14ac:dyDescent="0.2">
      <c r="F609" s="16"/>
    </row>
    <row r="610" spans="6:6" x14ac:dyDescent="0.2">
      <c r="F610" s="16"/>
    </row>
    <row r="611" spans="6:6" x14ac:dyDescent="0.2">
      <c r="F611" s="16"/>
    </row>
    <row r="612" spans="6:6" x14ac:dyDescent="0.2">
      <c r="F612" s="16"/>
    </row>
    <row r="613" spans="6:6" x14ac:dyDescent="0.2">
      <c r="F613" s="16"/>
    </row>
    <row r="614" spans="6:6" x14ac:dyDescent="0.2">
      <c r="F614" s="16"/>
    </row>
    <row r="615" spans="6:6" x14ac:dyDescent="0.2">
      <c r="F615" s="16"/>
    </row>
    <row r="616" spans="6:6" x14ac:dyDescent="0.2">
      <c r="F616" s="16"/>
    </row>
    <row r="617" spans="6:6" x14ac:dyDescent="0.2">
      <c r="F617" s="16"/>
    </row>
    <row r="618" spans="6:6" x14ac:dyDescent="0.2">
      <c r="F618" s="16"/>
    </row>
    <row r="619" spans="6:6" x14ac:dyDescent="0.2">
      <c r="F619" s="16"/>
    </row>
    <row r="620" spans="6:6" x14ac:dyDescent="0.2">
      <c r="F620" s="16"/>
    </row>
    <row r="621" spans="6:6" x14ac:dyDescent="0.2">
      <c r="F621" s="16"/>
    </row>
    <row r="622" spans="6:6" x14ac:dyDescent="0.2">
      <c r="F622" s="16"/>
    </row>
    <row r="623" spans="6:6" x14ac:dyDescent="0.2">
      <c r="F623" s="16"/>
    </row>
    <row r="624" spans="6:6" x14ac:dyDescent="0.2">
      <c r="F624" s="16"/>
    </row>
    <row r="625" spans="6:6" x14ac:dyDescent="0.2">
      <c r="F625" s="16"/>
    </row>
    <row r="626" spans="6:6" x14ac:dyDescent="0.2">
      <c r="F626" s="16"/>
    </row>
    <row r="627" spans="6:6" x14ac:dyDescent="0.2">
      <c r="F627" s="16"/>
    </row>
    <row r="628" spans="6:6" x14ac:dyDescent="0.2">
      <c r="F628" s="16"/>
    </row>
    <row r="629" spans="6:6" x14ac:dyDescent="0.2">
      <c r="F629" s="16"/>
    </row>
    <row r="630" spans="6:6" x14ac:dyDescent="0.2">
      <c r="F630" s="16"/>
    </row>
    <row r="631" spans="6:6" x14ac:dyDescent="0.2">
      <c r="F631" s="16"/>
    </row>
    <row r="632" spans="6:6" x14ac:dyDescent="0.2">
      <c r="F632" s="16"/>
    </row>
    <row r="633" spans="6:6" x14ac:dyDescent="0.2">
      <c r="F633" s="16"/>
    </row>
    <row r="634" spans="6:6" x14ac:dyDescent="0.2">
      <c r="F634" s="16"/>
    </row>
    <row r="635" spans="6:6" x14ac:dyDescent="0.2">
      <c r="F635" s="16"/>
    </row>
    <row r="636" spans="6:6" x14ac:dyDescent="0.2">
      <c r="F636" s="16"/>
    </row>
    <row r="637" spans="6:6" x14ac:dyDescent="0.2">
      <c r="F637" s="16"/>
    </row>
    <row r="638" spans="6:6" x14ac:dyDescent="0.2">
      <c r="F638" s="16"/>
    </row>
    <row r="639" spans="6:6" x14ac:dyDescent="0.2">
      <c r="F639" s="16"/>
    </row>
    <row r="640" spans="6:6" x14ac:dyDescent="0.2">
      <c r="F640" s="16"/>
    </row>
    <row r="641" spans="6:6" x14ac:dyDescent="0.2">
      <c r="F641" s="16"/>
    </row>
    <row r="642" spans="6:6" x14ac:dyDescent="0.2">
      <c r="F642" s="16"/>
    </row>
    <row r="643" spans="6:6" x14ac:dyDescent="0.2">
      <c r="F643" s="16"/>
    </row>
    <row r="644" spans="6:6" x14ac:dyDescent="0.2">
      <c r="F644" s="16"/>
    </row>
    <row r="645" spans="6:6" x14ac:dyDescent="0.2">
      <c r="F645" s="16"/>
    </row>
    <row r="646" spans="6:6" x14ac:dyDescent="0.2">
      <c r="F646" s="16"/>
    </row>
    <row r="647" spans="6:6" x14ac:dyDescent="0.2">
      <c r="F647" s="16"/>
    </row>
    <row r="648" spans="6:6" x14ac:dyDescent="0.2">
      <c r="F648" s="16"/>
    </row>
    <row r="649" spans="6:6" x14ac:dyDescent="0.2">
      <c r="F649" s="16"/>
    </row>
    <row r="650" spans="6:6" x14ac:dyDescent="0.2">
      <c r="F650" s="16"/>
    </row>
    <row r="651" spans="6:6" x14ac:dyDescent="0.2">
      <c r="F651" s="16"/>
    </row>
    <row r="652" spans="6:6" x14ac:dyDescent="0.2">
      <c r="F652" s="16"/>
    </row>
    <row r="653" spans="6:6" x14ac:dyDescent="0.2">
      <c r="F653" s="16"/>
    </row>
    <row r="654" spans="6:6" x14ac:dyDescent="0.2">
      <c r="F654" s="16"/>
    </row>
    <row r="655" spans="6:6" x14ac:dyDescent="0.2">
      <c r="F655" s="16"/>
    </row>
    <row r="656" spans="6:6" x14ac:dyDescent="0.2">
      <c r="F656" s="16"/>
    </row>
    <row r="657" spans="6:6" x14ac:dyDescent="0.2">
      <c r="F657" s="16"/>
    </row>
    <row r="658" spans="6:6" x14ac:dyDescent="0.2">
      <c r="F658" s="16"/>
    </row>
    <row r="659" spans="6:6" x14ac:dyDescent="0.2">
      <c r="F659" s="16"/>
    </row>
    <row r="660" spans="6:6" x14ac:dyDescent="0.2">
      <c r="F660" s="16"/>
    </row>
    <row r="661" spans="6:6" x14ac:dyDescent="0.2">
      <c r="F661" s="16"/>
    </row>
    <row r="662" spans="6:6" x14ac:dyDescent="0.2">
      <c r="F662" s="16"/>
    </row>
    <row r="663" spans="6:6" x14ac:dyDescent="0.2">
      <c r="F663" s="16"/>
    </row>
    <row r="664" spans="6:6" x14ac:dyDescent="0.2">
      <c r="F664" s="16"/>
    </row>
    <row r="665" spans="6:6" x14ac:dyDescent="0.2">
      <c r="F665" s="16"/>
    </row>
    <row r="666" spans="6:6" x14ac:dyDescent="0.2">
      <c r="F666" s="16"/>
    </row>
    <row r="667" spans="6:6" x14ac:dyDescent="0.2">
      <c r="F667" s="16"/>
    </row>
    <row r="668" spans="6:6" x14ac:dyDescent="0.2">
      <c r="F668" s="16"/>
    </row>
    <row r="669" spans="6:6" x14ac:dyDescent="0.2">
      <c r="F669" s="16"/>
    </row>
    <row r="670" spans="6:6" x14ac:dyDescent="0.2">
      <c r="F670" s="16"/>
    </row>
    <row r="671" spans="6:6" x14ac:dyDescent="0.2">
      <c r="F671" s="16"/>
    </row>
    <row r="672" spans="6:6" x14ac:dyDescent="0.2">
      <c r="F672" s="16"/>
    </row>
    <row r="673" spans="6:6" x14ac:dyDescent="0.2">
      <c r="F673" s="16"/>
    </row>
    <row r="674" spans="6:6" x14ac:dyDescent="0.2">
      <c r="F674" s="16"/>
    </row>
    <row r="675" spans="6:6" x14ac:dyDescent="0.2">
      <c r="F675" s="16"/>
    </row>
    <row r="676" spans="6:6" x14ac:dyDescent="0.2">
      <c r="F676" s="16"/>
    </row>
    <row r="677" spans="6:6" x14ac:dyDescent="0.2">
      <c r="F677" s="16"/>
    </row>
    <row r="678" spans="6:6" x14ac:dyDescent="0.2">
      <c r="F678" s="16"/>
    </row>
    <row r="679" spans="6:6" x14ac:dyDescent="0.2">
      <c r="F679" s="16"/>
    </row>
    <row r="680" spans="6:6" x14ac:dyDescent="0.2">
      <c r="F680" s="16"/>
    </row>
    <row r="681" spans="6:6" x14ac:dyDescent="0.2">
      <c r="F681" s="16"/>
    </row>
    <row r="682" spans="6:6" x14ac:dyDescent="0.2">
      <c r="F682" s="16"/>
    </row>
    <row r="683" spans="6:6" x14ac:dyDescent="0.2">
      <c r="F683" s="16"/>
    </row>
    <row r="684" spans="6:6" x14ac:dyDescent="0.2">
      <c r="F684" s="16"/>
    </row>
    <row r="685" spans="6:6" x14ac:dyDescent="0.2">
      <c r="F685" s="16"/>
    </row>
    <row r="686" spans="6:6" x14ac:dyDescent="0.2">
      <c r="F686" s="16"/>
    </row>
    <row r="687" spans="6:6" x14ac:dyDescent="0.2">
      <c r="F687" s="16"/>
    </row>
    <row r="688" spans="6:6" x14ac:dyDescent="0.2">
      <c r="F688" s="16"/>
    </row>
    <row r="689" spans="6:6" x14ac:dyDescent="0.2">
      <c r="F689" s="16"/>
    </row>
    <row r="690" spans="6:6" x14ac:dyDescent="0.2">
      <c r="F690" s="16"/>
    </row>
    <row r="691" spans="6:6" x14ac:dyDescent="0.2">
      <c r="F691" s="16"/>
    </row>
    <row r="692" spans="6:6" x14ac:dyDescent="0.2">
      <c r="F692" s="16"/>
    </row>
    <row r="693" spans="6:6" x14ac:dyDescent="0.2">
      <c r="F693" s="16"/>
    </row>
    <row r="694" spans="6:6" x14ac:dyDescent="0.2">
      <c r="F694" s="16"/>
    </row>
    <row r="695" spans="6:6" x14ac:dyDescent="0.2">
      <c r="F695" s="16"/>
    </row>
    <row r="696" spans="6:6" x14ac:dyDescent="0.2">
      <c r="F696" s="16"/>
    </row>
    <row r="697" spans="6:6" x14ac:dyDescent="0.2">
      <c r="F697" s="16"/>
    </row>
    <row r="698" spans="6:6" x14ac:dyDescent="0.2">
      <c r="F698" s="16"/>
    </row>
    <row r="699" spans="6:6" x14ac:dyDescent="0.2">
      <c r="F699" s="16"/>
    </row>
    <row r="700" spans="6:6" x14ac:dyDescent="0.2">
      <c r="F700" s="16"/>
    </row>
    <row r="701" spans="6:6" x14ac:dyDescent="0.2">
      <c r="F701" s="16"/>
    </row>
    <row r="702" spans="6:6" x14ac:dyDescent="0.2">
      <c r="F702" s="16"/>
    </row>
    <row r="703" spans="6:6" x14ac:dyDescent="0.2">
      <c r="F703" s="16"/>
    </row>
    <row r="704" spans="6:6" x14ac:dyDescent="0.2">
      <c r="F704" s="16"/>
    </row>
    <row r="705" spans="6:6" x14ac:dyDescent="0.2">
      <c r="F705" s="16"/>
    </row>
    <row r="706" spans="6:6" x14ac:dyDescent="0.2">
      <c r="F706" s="16"/>
    </row>
    <row r="707" spans="6:6" x14ac:dyDescent="0.2">
      <c r="F707" s="16"/>
    </row>
    <row r="708" spans="6:6" x14ac:dyDescent="0.2">
      <c r="F708" s="16"/>
    </row>
    <row r="709" spans="6:6" x14ac:dyDescent="0.2">
      <c r="F709" s="16"/>
    </row>
    <row r="710" spans="6:6" x14ac:dyDescent="0.2">
      <c r="F710" s="16"/>
    </row>
    <row r="711" spans="6:6" x14ac:dyDescent="0.2">
      <c r="F711" s="16"/>
    </row>
    <row r="712" spans="6:6" x14ac:dyDescent="0.2">
      <c r="F712" s="16"/>
    </row>
    <row r="713" spans="6:6" x14ac:dyDescent="0.2">
      <c r="F713" s="16"/>
    </row>
    <row r="714" spans="6:6" x14ac:dyDescent="0.2">
      <c r="F714" s="16"/>
    </row>
    <row r="715" spans="6:6" x14ac:dyDescent="0.2">
      <c r="F715" s="16"/>
    </row>
    <row r="716" spans="6:6" x14ac:dyDescent="0.2">
      <c r="F716" s="16"/>
    </row>
    <row r="717" spans="6:6" x14ac:dyDescent="0.2">
      <c r="F717" s="16"/>
    </row>
    <row r="718" spans="6:6" x14ac:dyDescent="0.2">
      <c r="F718" s="16"/>
    </row>
    <row r="719" spans="6:6" x14ac:dyDescent="0.2">
      <c r="F719" s="16"/>
    </row>
    <row r="720" spans="6:6" x14ac:dyDescent="0.2">
      <c r="F720" s="16"/>
    </row>
    <row r="721" spans="6:6" x14ac:dyDescent="0.2">
      <c r="F721" s="16"/>
    </row>
    <row r="722" spans="6:6" x14ac:dyDescent="0.2">
      <c r="F722" s="16"/>
    </row>
    <row r="723" spans="6:6" x14ac:dyDescent="0.2">
      <c r="F723" s="16"/>
    </row>
    <row r="724" spans="6:6" x14ac:dyDescent="0.2">
      <c r="F724" s="16"/>
    </row>
    <row r="725" spans="6:6" x14ac:dyDescent="0.2">
      <c r="F725" s="16"/>
    </row>
    <row r="726" spans="6:6" x14ac:dyDescent="0.2">
      <c r="F726" s="16"/>
    </row>
    <row r="727" spans="6:6" x14ac:dyDescent="0.2">
      <c r="F727" s="16"/>
    </row>
    <row r="728" spans="6:6" x14ac:dyDescent="0.2">
      <c r="F728" s="16"/>
    </row>
    <row r="729" spans="6:6" x14ac:dyDescent="0.2">
      <c r="F729" s="16"/>
    </row>
    <row r="730" spans="6:6" x14ac:dyDescent="0.2">
      <c r="F730" s="16"/>
    </row>
    <row r="731" spans="6:6" x14ac:dyDescent="0.2">
      <c r="F731" s="16"/>
    </row>
    <row r="732" spans="6:6" x14ac:dyDescent="0.2">
      <c r="F732" s="16"/>
    </row>
    <row r="733" spans="6:6" x14ac:dyDescent="0.2">
      <c r="F733" s="16"/>
    </row>
    <row r="734" spans="6:6" x14ac:dyDescent="0.2">
      <c r="F734" s="16"/>
    </row>
    <row r="735" spans="6:6" x14ac:dyDescent="0.2">
      <c r="F735" s="16"/>
    </row>
    <row r="736" spans="6:6" x14ac:dyDescent="0.2">
      <c r="F736" s="16"/>
    </row>
    <row r="737" spans="6:6" x14ac:dyDescent="0.2">
      <c r="F737" s="16"/>
    </row>
    <row r="738" spans="6:6" x14ac:dyDescent="0.2">
      <c r="F738" s="16"/>
    </row>
    <row r="739" spans="6:6" x14ac:dyDescent="0.2">
      <c r="F739" s="16"/>
    </row>
    <row r="740" spans="6:6" x14ac:dyDescent="0.2">
      <c r="F740" s="16"/>
    </row>
    <row r="741" spans="6:6" x14ac:dyDescent="0.2">
      <c r="F741" s="16"/>
    </row>
    <row r="742" spans="6:6" x14ac:dyDescent="0.2">
      <c r="F742" s="16"/>
    </row>
    <row r="743" spans="6:6" x14ac:dyDescent="0.2">
      <c r="F743" s="16"/>
    </row>
    <row r="744" spans="6:6" x14ac:dyDescent="0.2">
      <c r="F744" s="16"/>
    </row>
    <row r="745" spans="6:6" x14ac:dyDescent="0.2">
      <c r="F745" s="16"/>
    </row>
    <row r="746" spans="6:6" x14ac:dyDescent="0.2">
      <c r="F746" s="16"/>
    </row>
    <row r="747" spans="6:6" x14ac:dyDescent="0.2">
      <c r="F747" s="16"/>
    </row>
    <row r="748" spans="6:6" x14ac:dyDescent="0.2">
      <c r="F748" s="16"/>
    </row>
    <row r="749" spans="6:6" x14ac:dyDescent="0.2">
      <c r="F749" s="16"/>
    </row>
    <row r="750" spans="6:6" x14ac:dyDescent="0.2">
      <c r="F750" s="16"/>
    </row>
    <row r="751" spans="6:6" x14ac:dyDescent="0.2">
      <c r="F751" s="16"/>
    </row>
    <row r="752" spans="6:6" x14ac:dyDescent="0.2">
      <c r="F752" s="16"/>
    </row>
    <row r="753" spans="6:6" x14ac:dyDescent="0.2">
      <c r="F753" s="16"/>
    </row>
    <row r="754" spans="6:6" x14ac:dyDescent="0.2">
      <c r="F754" s="16"/>
    </row>
    <row r="755" spans="6:6" x14ac:dyDescent="0.2">
      <c r="F755" s="16"/>
    </row>
    <row r="756" spans="6:6" x14ac:dyDescent="0.2">
      <c r="F756" s="16"/>
    </row>
    <row r="757" spans="6:6" x14ac:dyDescent="0.2">
      <c r="F757" s="16"/>
    </row>
    <row r="758" spans="6:6" x14ac:dyDescent="0.2">
      <c r="F758" s="16"/>
    </row>
    <row r="759" spans="6:6" x14ac:dyDescent="0.2">
      <c r="F759" s="16"/>
    </row>
    <row r="760" spans="6:6" x14ac:dyDescent="0.2">
      <c r="F760" s="16"/>
    </row>
    <row r="761" spans="6:6" x14ac:dyDescent="0.2">
      <c r="F761" s="16"/>
    </row>
    <row r="762" spans="6:6" x14ac:dyDescent="0.2">
      <c r="F762" s="16"/>
    </row>
    <row r="763" spans="6:6" x14ac:dyDescent="0.2">
      <c r="F763" s="16"/>
    </row>
    <row r="764" spans="6:6" x14ac:dyDescent="0.2">
      <c r="F764" s="16"/>
    </row>
    <row r="765" spans="6:6" x14ac:dyDescent="0.2">
      <c r="F765" s="16"/>
    </row>
    <row r="766" spans="6:6" x14ac:dyDescent="0.2">
      <c r="F766" s="16"/>
    </row>
    <row r="767" spans="6:6" x14ac:dyDescent="0.2">
      <c r="F767" s="16"/>
    </row>
    <row r="768" spans="6:6" x14ac:dyDescent="0.2">
      <c r="F768" s="16"/>
    </row>
    <row r="769" spans="6:6" x14ac:dyDescent="0.2">
      <c r="F769" s="16"/>
    </row>
    <row r="770" spans="6:6" x14ac:dyDescent="0.2">
      <c r="F770" s="16"/>
    </row>
    <row r="771" spans="6:6" x14ac:dyDescent="0.2">
      <c r="F771" s="16"/>
    </row>
    <row r="772" spans="6:6" x14ac:dyDescent="0.2">
      <c r="F772" s="16"/>
    </row>
    <row r="773" spans="6:6" x14ac:dyDescent="0.2">
      <c r="F773" s="16"/>
    </row>
    <row r="774" spans="6:6" x14ac:dyDescent="0.2">
      <c r="F774" s="16"/>
    </row>
    <row r="775" spans="6:6" x14ac:dyDescent="0.2">
      <c r="F775" s="16"/>
    </row>
    <row r="776" spans="6:6" x14ac:dyDescent="0.2">
      <c r="F776" s="16"/>
    </row>
    <row r="777" spans="6:6" x14ac:dyDescent="0.2">
      <c r="F777" s="16"/>
    </row>
    <row r="778" spans="6:6" x14ac:dyDescent="0.2">
      <c r="F778" s="16"/>
    </row>
    <row r="779" spans="6:6" x14ac:dyDescent="0.2">
      <c r="F779" s="16"/>
    </row>
    <row r="780" spans="6:6" x14ac:dyDescent="0.2">
      <c r="F780" s="16"/>
    </row>
    <row r="781" spans="6:6" x14ac:dyDescent="0.2">
      <c r="F781" s="16"/>
    </row>
    <row r="782" spans="6:6" x14ac:dyDescent="0.2">
      <c r="F782" s="16"/>
    </row>
    <row r="783" spans="6:6" x14ac:dyDescent="0.2">
      <c r="F783" s="16"/>
    </row>
    <row r="784" spans="6:6" x14ac:dyDescent="0.2">
      <c r="F784" s="16"/>
    </row>
    <row r="785" spans="6:6" x14ac:dyDescent="0.2">
      <c r="F785" s="16"/>
    </row>
    <row r="786" spans="6:6" x14ac:dyDescent="0.2">
      <c r="F786" s="16"/>
    </row>
    <row r="787" spans="6:6" x14ac:dyDescent="0.2">
      <c r="F787" s="16"/>
    </row>
    <row r="788" spans="6:6" x14ac:dyDescent="0.2">
      <c r="F788" s="16"/>
    </row>
    <row r="789" spans="6:6" x14ac:dyDescent="0.2">
      <c r="F789" s="16"/>
    </row>
    <row r="790" spans="6:6" x14ac:dyDescent="0.2">
      <c r="F790" s="16"/>
    </row>
    <row r="791" spans="6:6" x14ac:dyDescent="0.2">
      <c r="F791" s="16"/>
    </row>
    <row r="792" spans="6:6" x14ac:dyDescent="0.2">
      <c r="F792" s="16"/>
    </row>
    <row r="793" spans="6:6" x14ac:dyDescent="0.2">
      <c r="F793" s="16"/>
    </row>
    <row r="794" spans="6:6" x14ac:dyDescent="0.2">
      <c r="F794" s="16"/>
    </row>
    <row r="795" spans="6:6" x14ac:dyDescent="0.2">
      <c r="F795" s="16"/>
    </row>
    <row r="796" spans="6:6" x14ac:dyDescent="0.2">
      <c r="F796" s="16"/>
    </row>
    <row r="797" spans="6:6" x14ac:dyDescent="0.2">
      <c r="F797" s="16"/>
    </row>
    <row r="798" spans="6:6" x14ac:dyDescent="0.2">
      <c r="F798" s="16"/>
    </row>
    <row r="799" spans="6:6" x14ac:dyDescent="0.2">
      <c r="F799" s="16"/>
    </row>
    <row r="800" spans="6:6" x14ac:dyDescent="0.2">
      <c r="F800" s="16"/>
    </row>
    <row r="801" spans="6:6" x14ac:dyDescent="0.2">
      <c r="F801" s="16"/>
    </row>
    <row r="802" spans="6:6" x14ac:dyDescent="0.2">
      <c r="F802" s="16"/>
    </row>
    <row r="803" spans="6:6" x14ac:dyDescent="0.2">
      <c r="F803" s="16"/>
    </row>
    <row r="804" spans="6:6" x14ac:dyDescent="0.2">
      <c r="F804" s="16"/>
    </row>
    <row r="805" spans="6:6" x14ac:dyDescent="0.2">
      <c r="F805" s="16"/>
    </row>
    <row r="806" spans="6:6" x14ac:dyDescent="0.2">
      <c r="F806" s="16"/>
    </row>
    <row r="807" spans="6:6" x14ac:dyDescent="0.2">
      <c r="F807" s="16"/>
    </row>
    <row r="808" spans="6:6" x14ac:dyDescent="0.2">
      <c r="F808" s="16"/>
    </row>
    <row r="809" spans="6:6" x14ac:dyDescent="0.2">
      <c r="F809" s="16"/>
    </row>
    <row r="810" spans="6:6" x14ac:dyDescent="0.2">
      <c r="F810" s="16"/>
    </row>
    <row r="811" spans="6:6" x14ac:dyDescent="0.2">
      <c r="F811" s="16"/>
    </row>
    <row r="812" spans="6:6" x14ac:dyDescent="0.2">
      <c r="F812" s="16"/>
    </row>
    <row r="813" spans="6:6" x14ac:dyDescent="0.2">
      <c r="F813" s="16"/>
    </row>
    <row r="814" spans="6:6" x14ac:dyDescent="0.2">
      <c r="F814" s="16"/>
    </row>
    <row r="815" spans="6:6" x14ac:dyDescent="0.2">
      <c r="F815" s="16"/>
    </row>
    <row r="816" spans="6:6" x14ac:dyDescent="0.2">
      <c r="F816" s="16"/>
    </row>
    <row r="817" spans="6:6" x14ac:dyDescent="0.2">
      <c r="F817" s="16"/>
    </row>
    <row r="818" spans="6:6" x14ac:dyDescent="0.2">
      <c r="F818" s="16"/>
    </row>
    <row r="819" spans="6:6" x14ac:dyDescent="0.2">
      <c r="F819" s="16"/>
    </row>
    <row r="820" spans="6:6" x14ac:dyDescent="0.2">
      <c r="F820" s="16"/>
    </row>
    <row r="821" spans="6:6" x14ac:dyDescent="0.2">
      <c r="F821" s="16"/>
    </row>
    <row r="822" spans="6:6" x14ac:dyDescent="0.2">
      <c r="F822" s="16"/>
    </row>
    <row r="823" spans="6:6" x14ac:dyDescent="0.2">
      <c r="F823" s="16"/>
    </row>
    <row r="824" spans="6:6" x14ac:dyDescent="0.2">
      <c r="F824" s="16"/>
    </row>
    <row r="825" spans="6:6" x14ac:dyDescent="0.2">
      <c r="F825" s="16"/>
    </row>
    <row r="826" spans="6:6" x14ac:dyDescent="0.2">
      <c r="F826" s="16"/>
    </row>
    <row r="827" spans="6:6" x14ac:dyDescent="0.2">
      <c r="F827" s="16"/>
    </row>
    <row r="828" spans="6:6" x14ac:dyDescent="0.2">
      <c r="F828" s="16"/>
    </row>
    <row r="829" spans="6:6" x14ac:dyDescent="0.2">
      <c r="F829" s="16"/>
    </row>
    <row r="830" spans="6:6" x14ac:dyDescent="0.2">
      <c r="F830" s="16"/>
    </row>
    <row r="831" spans="6:6" x14ac:dyDescent="0.2">
      <c r="F831" s="16"/>
    </row>
    <row r="832" spans="6:6" x14ac:dyDescent="0.2">
      <c r="F832" s="16"/>
    </row>
    <row r="833" spans="6:6" x14ac:dyDescent="0.2">
      <c r="F833" s="16"/>
    </row>
    <row r="834" spans="6:6" x14ac:dyDescent="0.2">
      <c r="F834" s="16"/>
    </row>
    <row r="835" spans="6:6" x14ac:dyDescent="0.2">
      <c r="F835" s="16"/>
    </row>
    <row r="836" spans="6:6" x14ac:dyDescent="0.2">
      <c r="F836" s="16"/>
    </row>
    <row r="837" spans="6:6" x14ac:dyDescent="0.2">
      <c r="F837" s="16"/>
    </row>
    <row r="838" spans="6:6" x14ac:dyDescent="0.2">
      <c r="F838" s="16"/>
    </row>
    <row r="839" spans="6:6" x14ac:dyDescent="0.2">
      <c r="F839" s="16"/>
    </row>
    <row r="840" spans="6:6" x14ac:dyDescent="0.2">
      <c r="F840" s="16"/>
    </row>
    <row r="841" spans="6:6" x14ac:dyDescent="0.2">
      <c r="F841" s="16"/>
    </row>
    <row r="842" spans="6:6" x14ac:dyDescent="0.2">
      <c r="F842" s="16"/>
    </row>
    <row r="843" spans="6:6" x14ac:dyDescent="0.2">
      <c r="F843" s="16"/>
    </row>
    <row r="844" spans="6:6" x14ac:dyDescent="0.2">
      <c r="F844" s="16"/>
    </row>
    <row r="845" spans="6:6" x14ac:dyDescent="0.2">
      <c r="F845" s="16"/>
    </row>
    <row r="846" spans="6:6" x14ac:dyDescent="0.2">
      <c r="F846" s="16"/>
    </row>
    <row r="847" spans="6:6" x14ac:dyDescent="0.2">
      <c r="F847" s="16"/>
    </row>
    <row r="848" spans="6:6" x14ac:dyDescent="0.2">
      <c r="F848" s="16"/>
    </row>
    <row r="849" spans="6:6" x14ac:dyDescent="0.2">
      <c r="F849" s="16"/>
    </row>
    <row r="850" spans="6:6" x14ac:dyDescent="0.2">
      <c r="F850" s="16"/>
    </row>
    <row r="851" spans="6:6" x14ac:dyDescent="0.2">
      <c r="F851" s="16"/>
    </row>
    <row r="852" spans="6:6" x14ac:dyDescent="0.2">
      <c r="F852" s="16"/>
    </row>
    <row r="853" spans="6:6" x14ac:dyDescent="0.2">
      <c r="F853" s="16"/>
    </row>
    <row r="854" spans="6:6" x14ac:dyDescent="0.2">
      <c r="F854" s="16"/>
    </row>
    <row r="855" spans="6:6" x14ac:dyDescent="0.2">
      <c r="F855" s="16"/>
    </row>
    <row r="856" spans="6:6" x14ac:dyDescent="0.2">
      <c r="F856" s="16"/>
    </row>
    <row r="857" spans="6:6" x14ac:dyDescent="0.2">
      <c r="F857" s="16"/>
    </row>
    <row r="858" spans="6:6" x14ac:dyDescent="0.2">
      <c r="F858" s="16"/>
    </row>
    <row r="859" spans="6:6" x14ac:dyDescent="0.2">
      <c r="F859" s="16"/>
    </row>
    <row r="860" spans="6:6" x14ac:dyDescent="0.2">
      <c r="F860" s="16"/>
    </row>
    <row r="861" spans="6:6" x14ac:dyDescent="0.2">
      <c r="F861" s="16"/>
    </row>
    <row r="862" spans="6:6" x14ac:dyDescent="0.2">
      <c r="F862" s="16"/>
    </row>
    <row r="863" spans="6:6" x14ac:dyDescent="0.2">
      <c r="F863" s="16"/>
    </row>
    <row r="864" spans="6:6" x14ac:dyDescent="0.2">
      <c r="F864" s="16"/>
    </row>
    <row r="865" spans="6:6" x14ac:dyDescent="0.2">
      <c r="F865" s="16"/>
    </row>
    <row r="866" spans="6:6" x14ac:dyDescent="0.2">
      <c r="F866" s="16"/>
    </row>
    <row r="867" spans="6:6" x14ac:dyDescent="0.2">
      <c r="F867" s="16"/>
    </row>
    <row r="868" spans="6:6" x14ac:dyDescent="0.2">
      <c r="F868" s="16"/>
    </row>
    <row r="869" spans="6:6" x14ac:dyDescent="0.2">
      <c r="F869" s="16"/>
    </row>
    <row r="870" spans="6:6" x14ac:dyDescent="0.2">
      <c r="F870" s="16"/>
    </row>
    <row r="871" spans="6:6" x14ac:dyDescent="0.2">
      <c r="F871" s="16"/>
    </row>
    <row r="872" spans="6:6" x14ac:dyDescent="0.2">
      <c r="F872" s="16"/>
    </row>
    <row r="873" spans="6:6" x14ac:dyDescent="0.2">
      <c r="F873" s="16"/>
    </row>
    <row r="874" spans="6:6" x14ac:dyDescent="0.2">
      <c r="F874" s="16"/>
    </row>
    <row r="875" spans="6:6" x14ac:dyDescent="0.2">
      <c r="F875" s="16"/>
    </row>
    <row r="876" spans="6:6" x14ac:dyDescent="0.2">
      <c r="F876" s="16"/>
    </row>
    <row r="877" spans="6:6" x14ac:dyDescent="0.2">
      <c r="F877" s="16"/>
    </row>
    <row r="878" spans="6:6" x14ac:dyDescent="0.2">
      <c r="F878" s="16"/>
    </row>
    <row r="879" spans="6:6" x14ac:dyDescent="0.2">
      <c r="F879" s="16"/>
    </row>
    <row r="880" spans="6:6" x14ac:dyDescent="0.2">
      <c r="F880" s="16"/>
    </row>
    <row r="881" spans="6:6" x14ac:dyDescent="0.2">
      <c r="F881" s="16"/>
    </row>
    <row r="882" spans="6:6" x14ac:dyDescent="0.2">
      <c r="F882" s="16"/>
    </row>
    <row r="883" spans="6:6" x14ac:dyDescent="0.2">
      <c r="F883" s="16"/>
    </row>
    <row r="884" spans="6:6" x14ac:dyDescent="0.2">
      <c r="F884" s="16"/>
    </row>
    <row r="885" spans="6:6" x14ac:dyDescent="0.2">
      <c r="F885" s="16"/>
    </row>
    <row r="886" spans="6:6" x14ac:dyDescent="0.2">
      <c r="F886" s="16"/>
    </row>
    <row r="887" spans="6:6" x14ac:dyDescent="0.2">
      <c r="F887" s="16"/>
    </row>
    <row r="888" spans="6:6" x14ac:dyDescent="0.2">
      <c r="F888" s="16"/>
    </row>
    <row r="889" spans="6:6" x14ac:dyDescent="0.2">
      <c r="F889" s="16"/>
    </row>
    <row r="890" spans="6:6" x14ac:dyDescent="0.2">
      <c r="F890" s="16"/>
    </row>
    <row r="891" spans="6:6" x14ac:dyDescent="0.2">
      <c r="F891" s="16"/>
    </row>
    <row r="892" spans="6:6" x14ac:dyDescent="0.2">
      <c r="F892" s="16"/>
    </row>
    <row r="893" spans="6:6" x14ac:dyDescent="0.2">
      <c r="F893" s="16"/>
    </row>
    <row r="894" spans="6:6" x14ac:dyDescent="0.2">
      <c r="F894" s="16"/>
    </row>
    <row r="895" spans="6:6" x14ac:dyDescent="0.2">
      <c r="F895" s="16"/>
    </row>
    <row r="896" spans="6:6" x14ac:dyDescent="0.2">
      <c r="F896" s="16"/>
    </row>
    <row r="897" spans="6:6" x14ac:dyDescent="0.2">
      <c r="F897" s="16"/>
    </row>
    <row r="898" spans="6:6" x14ac:dyDescent="0.2">
      <c r="F898" s="16"/>
    </row>
    <row r="899" spans="6:6" x14ac:dyDescent="0.2">
      <c r="F899" s="16"/>
    </row>
    <row r="900" spans="6:6" x14ac:dyDescent="0.2">
      <c r="F900" s="16"/>
    </row>
    <row r="901" spans="6:6" x14ac:dyDescent="0.2">
      <c r="F901" s="16"/>
    </row>
    <row r="902" spans="6:6" x14ac:dyDescent="0.2">
      <c r="F902" s="16"/>
    </row>
    <row r="903" spans="6:6" x14ac:dyDescent="0.2">
      <c r="F903" s="16"/>
    </row>
    <row r="904" spans="6:6" x14ac:dyDescent="0.2">
      <c r="F904" s="16"/>
    </row>
    <row r="905" spans="6:6" x14ac:dyDescent="0.2">
      <c r="F905" s="16"/>
    </row>
    <row r="906" spans="6:6" x14ac:dyDescent="0.2">
      <c r="F906" s="16"/>
    </row>
    <row r="907" spans="6:6" x14ac:dyDescent="0.2">
      <c r="F907" s="16"/>
    </row>
    <row r="908" spans="6:6" x14ac:dyDescent="0.2">
      <c r="F908" s="16"/>
    </row>
    <row r="909" spans="6:6" x14ac:dyDescent="0.2">
      <c r="F909" s="16"/>
    </row>
    <row r="910" spans="6:6" x14ac:dyDescent="0.2">
      <c r="F910" s="16"/>
    </row>
    <row r="911" spans="6:6" x14ac:dyDescent="0.2">
      <c r="F911" s="16"/>
    </row>
    <row r="912" spans="6:6" x14ac:dyDescent="0.2">
      <c r="F912" s="16"/>
    </row>
    <row r="913" spans="6:6" x14ac:dyDescent="0.2">
      <c r="F913" s="16"/>
    </row>
    <row r="914" spans="6:6" x14ac:dyDescent="0.2">
      <c r="F914" s="16"/>
    </row>
    <row r="915" spans="6:6" x14ac:dyDescent="0.2">
      <c r="F915" s="16"/>
    </row>
    <row r="916" spans="6:6" x14ac:dyDescent="0.2">
      <c r="F916" s="16"/>
    </row>
    <row r="917" spans="6:6" x14ac:dyDescent="0.2">
      <c r="F917" s="16"/>
    </row>
    <row r="918" spans="6:6" x14ac:dyDescent="0.2">
      <c r="F918" s="16"/>
    </row>
    <row r="919" spans="6:6" x14ac:dyDescent="0.2">
      <c r="F919" s="16"/>
    </row>
    <row r="920" spans="6:6" x14ac:dyDescent="0.2">
      <c r="F920" s="16"/>
    </row>
    <row r="921" spans="6:6" x14ac:dyDescent="0.2">
      <c r="F921" s="16"/>
    </row>
    <row r="922" spans="6:6" x14ac:dyDescent="0.2">
      <c r="F922" s="16"/>
    </row>
    <row r="923" spans="6:6" x14ac:dyDescent="0.2">
      <c r="F923" s="16"/>
    </row>
    <row r="924" spans="6:6" x14ac:dyDescent="0.2">
      <c r="F924" s="16"/>
    </row>
    <row r="925" spans="6:6" x14ac:dyDescent="0.2">
      <c r="F925" s="16"/>
    </row>
    <row r="926" spans="6:6" x14ac:dyDescent="0.2">
      <c r="F926" s="16"/>
    </row>
    <row r="927" spans="6:6" x14ac:dyDescent="0.2">
      <c r="F927" s="16"/>
    </row>
    <row r="928" spans="6:6" x14ac:dyDescent="0.2">
      <c r="F928" s="16"/>
    </row>
    <row r="929" spans="6:6" x14ac:dyDescent="0.2">
      <c r="F929" s="16"/>
    </row>
    <row r="930" spans="6:6" x14ac:dyDescent="0.2">
      <c r="F930" s="16"/>
    </row>
    <row r="931" spans="6:6" x14ac:dyDescent="0.2">
      <c r="F931" s="16"/>
    </row>
    <row r="932" spans="6:6" x14ac:dyDescent="0.2">
      <c r="F932" s="16"/>
    </row>
    <row r="933" spans="6:6" x14ac:dyDescent="0.2">
      <c r="F933" s="16"/>
    </row>
    <row r="934" spans="6:6" x14ac:dyDescent="0.2">
      <c r="F934" s="16"/>
    </row>
    <row r="935" spans="6:6" x14ac:dyDescent="0.2">
      <c r="F935" s="16"/>
    </row>
    <row r="936" spans="6:6" x14ac:dyDescent="0.2">
      <c r="F936" s="16"/>
    </row>
    <row r="937" spans="6:6" x14ac:dyDescent="0.2">
      <c r="F937" s="16"/>
    </row>
    <row r="938" spans="6:6" x14ac:dyDescent="0.2">
      <c r="F938" s="16"/>
    </row>
    <row r="939" spans="6:6" x14ac:dyDescent="0.2">
      <c r="F939" s="16"/>
    </row>
    <row r="940" spans="6:6" x14ac:dyDescent="0.2">
      <c r="F940" s="16"/>
    </row>
    <row r="941" spans="6:6" x14ac:dyDescent="0.2">
      <c r="F941" s="16"/>
    </row>
    <row r="942" spans="6:6" x14ac:dyDescent="0.2">
      <c r="F942" s="16"/>
    </row>
    <row r="943" spans="6:6" x14ac:dyDescent="0.2">
      <c r="F943" s="16"/>
    </row>
    <row r="944" spans="6:6" x14ac:dyDescent="0.2">
      <c r="F944" s="16"/>
    </row>
    <row r="945" spans="6:6" x14ac:dyDescent="0.2">
      <c r="F945" s="16"/>
    </row>
    <row r="946" spans="6:6" x14ac:dyDescent="0.2">
      <c r="F946" s="16"/>
    </row>
    <row r="947" spans="6:6" x14ac:dyDescent="0.2">
      <c r="F947" s="16"/>
    </row>
    <row r="948" spans="6:6" x14ac:dyDescent="0.2">
      <c r="F948" s="16"/>
    </row>
    <row r="949" spans="6:6" x14ac:dyDescent="0.2">
      <c r="F949" s="16"/>
    </row>
    <row r="950" spans="6:6" x14ac:dyDescent="0.2">
      <c r="F950" s="16"/>
    </row>
    <row r="951" spans="6:6" x14ac:dyDescent="0.2">
      <c r="F951" s="16"/>
    </row>
    <row r="952" spans="6:6" x14ac:dyDescent="0.2">
      <c r="F952" s="16"/>
    </row>
    <row r="953" spans="6:6" x14ac:dyDescent="0.2">
      <c r="F953" s="16"/>
    </row>
    <row r="954" spans="6:6" x14ac:dyDescent="0.2">
      <c r="F954" s="16"/>
    </row>
    <row r="955" spans="6:6" x14ac:dyDescent="0.2">
      <c r="F955" s="16"/>
    </row>
    <row r="956" spans="6:6" x14ac:dyDescent="0.2">
      <c r="F956" s="16"/>
    </row>
    <row r="957" spans="6:6" x14ac:dyDescent="0.2">
      <c r="F957" s="16"/>
    </row>
    <row r="958" spans="6:6" x14ac:dyDescent="0.2">
      <c r="F958" s="16"/>
    </row>
    <row r="959" spans="6:6" x14ac:dyDescent="0.2">
      <c r="F959" s="16"/>
    </row>
    <row r="960" spans="6:6" x14ac:dyDescent="0.2">
      <c r="F960" s="16"/>
    </row>
    <row r="961" spans="6:6" x14ac:dyDescent="0.2">
      <c r="F961" s="16"/>
    </row>
    <row r="962" spans="6:6" x14ac:dyDescent="0.2">
      <c r="F962" s="16"/>
    </row>
    <row r="963" spans="6:6" x14ac:dyDescent="0.2">
      <c r="F963" s="16"/>
    </row>
    <row r="964" spans="6:6" x14ac:dyDescent="0.2">
      <c r="F964" s="16"/>
    </row>
    <row r="965" spans="6:6" x14ac:dyDescent="0.2">
      <c r="F965" s="16"/>
    </row>
    <row r="966" spans="6:6" x14ac:dyDescent="0.2">
      <c r="F966" s="16"/>
    </row>
    <row r="967" spans="6:6" x14ac:dyDescent="0.2">
      <c r="F967" s="16"/>
    </row>
    <row r="968" spans="6:6" x14ac:dyDescent="0.2">
      <c r="F968" s="16"/>
    </row>
    <row r="969" spans="6:6" x14ac:dyDescent="0.2">
      <c r="F969" s="16"/>
    </row>
    <row r="970" spans="6:6" x14ac:dyDescent="0.2">
      <c r="F970" s="16"/>
    </row>
    <row r="971" spans="6:6" x14ac:dyDescent="0.2">
      <c r="F971" s="16"/>
    </row>
    <row r="972" spans="6:6" x14ac:dyDescent="0.2">
      <c r="F972" s="16"/>
    </row>
    <row r="973" spans="6:6" x14ac:dyDescent="0.2">
      <c r="F973" s="16"/>
    </row>
    <row r="974" spans="6:6" x14ac:dyDescent="0.2">
      <c r="F974" s="16"/>
    </row>
    <row r="975" spans="6:6" x14ac:dyDescent="0.2">
      <c r="F975" s="16"/>
    </row>
    <row r="976" spans="6:6" x14ac:dyDescent="0.2">
      <c r="F976" s="16"/>
    </row>
    <row r="977" spans="6:6" x14ac:dyDescent="0.2">
      <c r="F977" s="16"/>
    </row>
    <row r="978" spans="6:6" x14ac:dyDescent="0.2">
      <c r="F978" s="16"/>
    </row>
    <row r="979" spans="6:6" x14ac:dyDescent="0.2">
      <c r="F979" s="16"/>
    </row>
    <row r="980" spans="6:6" x14ac:dyDescent="0.2">
      <c r="F980" s="16"/>
    </row>
    <row r="981" spans="6:6" x14ac:dyDescent="0.2">
      <c r="F981" s="16"/>
    </row>
    <row r="982" spans="6:6" x14ac:dyDescent="0.2">
      <c r="F982" s="16"/>
    </row>
    <row r="983" spans="6:6" x14ac:dyDescent="0.2">
      <c r="F983" s="16"/>
    </row>
    <row r="984" spans="6:6" x14ac:dyDescent="0.2">
      <c r="F984" s="16"/>
    </row>
    <row r="985" spans="6:6" x14ac:dyDescent="0.2">
      <c r="F985" s="16"/>
    </row>
    <row r="986" spans="6:6" x14ac:dyDescent="0.2">
      <c r="F986" s="16"/>
    </row>
    <row r="987" spans="6:6" x14ac:dyDescent="0.2">
      <c r="F987" s="16"/>
    </row>
    <row r="988" spans="6:6" x14ac:dyDescent="0.2">
      <c r="F988" s="16"/>
    </row>
    <row r="989" spans="6:6" x14ac:dyDescent="0.2">
      <c r="F989" s="16"/>
    </row>
    <row r="990" spans="6:6" x14ac:dyDescent="0.2">
      <c r="F990" s="16"/>
    </row>
    <row r="991" spans="6:6" x14ac:dyDescent="0.2">
      <c r="F991" s="16"/>
    </row>
    <row r="992" spans="6:6" x14ac:dyDescent="0.2">
      <c r="F992" s="16"/>
    </row>
    <row r="993" spans="6:6" x14ac:dyDescent="0.2">
      <c r="F993" s="16"/>
    </row>
    <row r="994" spans="6:6" x14ac:dyDescent="0.2">
      <c r="F994" s="16"/>
    </row>
    <row r="995" spans="6:6" x14ac:dyDescent="0.2">
      <c r="F995" s="16"/>
    </row>
    <row r="996" spans="6:6" x14ac:dyDescent="0.2">
      <c r="F996" s="16"/>
    </row>
    <row r="997" spans="6:6" x14ac:dyDescent="0.2">
      <c r="F997" s="16"/>
    </row>
    <row r="998" spans="6:6" x14ac:dyDescent="0.2">
      <c r="F998" s="16"/>
    </row>
    <row r="999" spans="6:6" x14ac:dyDescent="0.2">
      <c r="F999" s="16"/>
    </row>
    <row r="1000" spans="6:6" x14ac:dyDescent="0.2">
      <c r="F1000" s="16"/>
    </row>
    <row r="1001" spans="6:6" x14ac:dyDescent="0.2">
      <c r="F1001" s="16"/>
    </row>
    <row r="1002" spans="6:6" x14ac:dyDescent="0.2">
      <c r="F1002" s="16"/>
    </row>
    <row r="1003" spans="6:6" x14ac:dyDescent="0.2">
      <c r="F1003" s="16"/>
    </row>
    <row r="1004" spans="6:6" x14ac:dyDescent="0.2">
      <c r="F1004" s="16"/>
    </row>
    <row r="1005" spans="6:6" x14ac:dyDescent="0.2">
      <c r="F1005" s="16"/>
    </row>
    <row r="1006" spans="6:6" x14ac:dyDescent="0.2">
      <c r="F1006" s="16"/>
    </row>
    <row r="1007" spans="6:6" x14ac:dyDescent="0.2">
      <c r="F1007" s="16"/>
    </row>
    <row r="1008" spans="6:6" x14ac:dyDescent="0.2">
      <c r="F1008" s="16"/>
    </row>
    <row r="1009" spans="6:6" x14ac:dyDescent="0.2">
      <c r="F1009" s="16"/>
    </row>
    <row r="1010" spans="6:6" x14ac:dyDescent="0.2">
      <c r="F1010" s="16"/>
    </row>
    <row r="1011" spans="6:6" x14ac:dyDescent="0.2">
      <c r="F1011" s="16"/>
    </row>
    <row r="1012" spans="6:6" x14ac:dyDescent="0.2">
      <c r="F1012" s="16"/>
    </row>
    <row r="1013" spans="6:6" x14ac:dyDescent="0.2">
      <c r="F1013" s="16"/>
    </row>
    <row r="1014" spans="6:6" x14ac:dyDescent="0.2">
      <c r="F1014" s="16"/>
    </row>
    <row r="1015" spans="6:6" x14ac:dyDescent="0.2">
      <c r="F1015" s="16"/>
    </row>
    <row r="1016" spans="6:6" x14ac:dyDescent="0.2">
      <c r="F1016" s="16"/>
    </row>
    <row r="1017" spans="6:6" x14ac:dyDescent="0.2">
      <c r="F1017" s="16"/>
    </row>
    <row r="1018" spans="6:6" x14ac:dyDescent="0.2">
      <c r="F1018" s="16"/>
    </row>
    <row r="1019" spans="6:6" x14ac:dyDescent="0.2">
      <c r="F1019" s="16"/>
    </row>
    <row r="1020" spans="6:6" x14ac:dyDescent="0.2">
      <c r="F1020" s="16"/>
    </row>
    <row r="1021" spans="6:6" x14ac:dyDescent="0.2">
      <c r="F1021" s="16"/>
    </row>
    <row r="1022" spans="6:6" x14ac:dyDescent="0.2">
      <c r="F1022" s="16"/>
    </row>
    <row r="1023" spans="6:6" x14ac:dyDescent="0.2">
      <c r="F1023" s="16"/>
    </row>
    <row r="1024" spans="6:6" x14ac:dyDescent="0.2">
      <c r="F1024" s="16"/>
    </row>
    <row r="1025" spans="6:6" x14ac:dyDescent="0.2">
      <c r="F1025" s="16"/>
    </row>
    <row r="1026" spans="6:6" x14ac:dyDescent="0.2">
      <c r="F1026" s="16"/>
    </row>
    <row r="1027" spans="6:6" x14ac:dyDescent="0.2">
      <c r="F1027" s="16"/>
    </row>
    <row r="1028" spans="6:6" x14ac:dyDescent="0.2">
      <c r="F1028" s="16"/>
    </row>
    <row r="1029" spans="6:6" x14ac:dyDescent="0.2">
      <c r="F1029" s="16"/>
    </row>
    <row r="1030" spans="6:6" x14ac:dyDescent="0.2">
      <c r="F1030" s="16"/>
    </row>
    <row r="1031" spans="6:6" x14ac:dyDescent="0.2">
      <c r="F1031" s="16"/>
    </row>
    <row r="1032" spans="6:6" x14ac:dyDescent="0.2">
      <c r="F1032" s="16"/>
    </row>
    <row r="1033" spans="6:6" x14ac:dyDescent="0.2">
      <c r="F1033" s="16"/>
    </row>
    <row r="1034" spans="6:6" x14ac:dyDescent="0.2">
      <c r="F1034" s="16"/>
    </row>
    <row r="1035" spans="6:6" x14ac:dyDescent="0.2">
      <c r="F1035" s="16"/>
    </row>
    <row r="1036" spans="6:6" x14ac:dyDescent="0.2">
      <c r="F1036" s="16"/>
    </row>
    <row r="1037" spans="6:6" x14ac:dyDescent="0.2">
      <c r="F1037" s="16"/>
    </row>
    <row r="1038" spans="6:6" x14ac:dyDescent="0.2">
      <c r="F1038" s="16"/>
    </row>
    <row r="1039" spans="6:6" x14ac:dyDescent="0.2">
      <c r="F1039" s="16"/>
    </row>
    <row r="1040" spans="6:6" x14ac:dyDescent="0.2">
      <c r="F1040" s="16"/>
    </row>
    <row r="1041" spans="6:6" x14ac:dyDescent="0.2">
      <c r="F1041" s="16"/>
    </row>
    <row r="1042" spans="6:6" x14ac:dyDescent="0.2">
      <c r="F1042" s="16"/>
    </row>
    <row r="1043" spans="6:6" x14ac:dyDescent="0.2">
      <c r="F1043" s="16"/>
    </row>
    <row r="1044" spans="6:6" x14ac:dyDescent="0.2">
      <c r="F1044" s="16"/>
    </row>
    <row r="1045" spans="6:6" x14ac:dyDescent="0.2">
      <c r="F1045" s="16"/>
    </row>
    <row r="1046" spans="6:6" x14ac:dyDescent="0.2">
      <c r="F1046" s="16"/>
    </row>
    <row r="1047" spans="6:6" x14ac:dyDescent="0.2">
      <c r="F1047" s="16"/>
    </row>
    <row r="1048" spans="6:6" x14ac:dyDescent="0.2">
      <c r="F1048" s="16"/>
    </row>
    <row r="1049" spans="6:6" x14ac:dyDescent="0.2">
      <c r="F1049" s="16"/>
    </row>
    <row r="1050" spans="6:6" x14ac:dyDescent="0.2">
      <c r="F1050" s="16"/>
    </row>
    <row r="1051" spans="6:6" x14ac:dyDescent="0.2">
      <c r="F1051" s="16"/>
    </row>
    <row r="1052" spans="6:6" x14ac:dyDescent="0.2">
      <c r="F1052" s="16"/>
    </row>
    <row r="1053" spans="6:6" x14ac:dyDescent="0.2">
      <c r="F1053" s="16"/>
    </row>
    <row r="1054" spans="6:6" x14ac:dyDescent="0.2">
      <c r="F1054" s="16"/>
    </row>
    <row r="1055" spans="6:6" x14ac:dyDescent="0.2">
      <c r="F1055" s="16"/>
    </row>
    <row r="1056" spans="6:6" x14ac:dyDescent="0.2">
      <c r="F1056" s="16"/>
    </row>
    <row r="1057" spans="6:6" x14ac:dyDescent="0.2">
      <c r="F1057" s="16"/>
    </row>
    <row r="1058" spans="6:6" x14ac:dyDescent="0.2">
      <c r="F1058" s="16"/>
    </row>
    <row r="1059" spans="6:6" x14ac:dyDescent="0.2">
      <c r="F1059" s="16"/>
    </row>
    <row r="1060" spans="6:6" x14ac:dyDescent="0.2">
      <c r="F1060" s="16"/>
    </row>
    <row r="1061" spans="6:6" x14ac:dyDescent="0.2">
      <c r="F1061" s="16"/>
    </row>
    <row r="1062" spans="6:6" x14ac:dyDescent="0.2">
      <c r="F1062" s="16"/>
    </row>
    <row r="1063" spans="6:6" x14ac:dyDescent="0.2">
      <c r="F1063" s="16"/>
    </row>
    <row r="1064" spans="6:6" x14ac:dyDescent="0.2">
      <c r="F1064" s="16"/>
    </row>
    <row r="1065" spans="6:6" x14ac:dyDescent="0.2">
      <c r="F1065" s="16"/>
    </row>
    <row r="1066" spans="6:6" x14ac:dyDescent="0.2">
      <c r="F1066" s="16"/>
    </row>
    <row r="1067" spans="6:6" x14ac:dyDescent="0.2">
      <c r="F1067" s="16"/>
    </row>
    <row r="1068" spans="6:6" x14ac:dyDescent="0.2">
      <c r="F1068" s="16"/>
    </row>
    <row r="1069" spans="6:6" x14ac:dyDescent="0.2">
      <c r="F1069" s="16"/>
    </row>
    <row r="1070" spans="6:6" x14ac:dyDescent="0.2">
      <c r="F1070" s="16"/>
    </row>
    <row r="1071" spans="6:6" x14ac:dyDescent="0.2">
      <c r="F1071" s="16"/>
    </row>
    <row r="1072" spans="6:6" x14ac:dyDescent="0.2">
      <c r="F1072" s="16"/>
    </row>
    <row r="1073" spans="6:6" x14ac:dyDescent="0.2">
      <c r="F1073" s="16"/>
    </row>
    <row r="1074" spans="6:6" x14ac:dyDescent="0.2">
      <c r="F1074" s="16"/>
    </row>
    <row r="1075" spans="6:6" x14ac:dyDescent="0.2">
      <c r="F1075" s="16"/>
    </row>
    <row r="1076" spans="6:6" x14ac:dyDescent="0.2">
      <c r="F1076" s="16"/>
    </row>
    <row r="1077" spans="6:6" x14ac:dyDescent="0.2">
      <c r="F1077" s="16"/>
    </row>
    <row r="1078" spans="6:6" x14ac:dyDescent="0.2">
      <c r="F1078" s="16"/>
    </row>
    <row r="1079" spans="6:6" x14ac:dyDescent="0.2">
      <c r="F1079" s="16"/>
    </row>
    <row r="1080" spans="6:6" x14ac:dyDescent="0.2">
      <c r="F1080" s="16"/>
    </row>
    <row r="1081" spans="6:6" x14ac:dyDescent="0.2">
      <c r="F1081" s="16"/>
    </row>
    <row r="1082" spans="6:6" x14ac:dyDescent="0.2">
      <c r="F1082" s="16"/>
    </row>
    <row r="1083" spans="6:6" x14ac:dyDescent="0.2">
      <c r="F1083" s="16"/>
    </row>
    <row r="1084" spans="6:6" x14ac:dyDescent="0.2">
      <c r="F1084" s="16"/>
    </row>
    <row r="1085" spans="6:6" x14ac:dyDescent="0.2">
      <c r="F1085" s="16"/>
    </row>
    <row r="1086" spans="6:6" x14ac:dyDescent="0.2">
      <c r="F1086" s="16"/>
    </row>
    <row r="1087" spans="6:6" x14ac:dyDescent="0.2">
      <c r="F1087" s="16"/>
    </row>
    <row r="1088" spans="6:6" x14ac:dyDescent="0.2">
      <c r="F1088" s="16"/>
    </row>
    <row r="1089" spans="6:6" x14ac:dyDescent="0.2">
      <c r="F1089" s="16"/>
    </row>
    <row r="1090" spans="6:6" x14ac:dyDescent="0.2">
      <c r="F1090" s="16"/>
    </row>
    <row r="1091" spans="6:6" x14ac:dyDescent="0.2">
      <c r="F1091" s="16"/>
    </row>
    <row r="1092" spans="6:6" x14ac:dyDescent="0.2">
      <c r="F1092" s="16"/>
    </row>
    <row r="1093" spans="6:6" x14ac:dyDescent="0.2">
      <c r="F1093" s="16"/>
    </row>
    <row r="1094" spans="6:6" x14ac:dyDescent="0.2">
      <c r="F1094" s="16"/>
    </row>
    <row r="1095" spans="6:6" x14ac:dyDescent="0.2">
      <c r="F1095" s="16"/>
    </row>
    <row r="1096" spans="6:6" x14ac:dyDescent="0.2">
      <c r="F1096" s="16"/>
    </row>
    <row r="1097" spans="6:6" x14ac:dyDescent="0.2">
      <c r="F1097" s="16"/>
    </row>
    <row r="1098" spans="6:6" x14ac:dyDescent="0.2">
      <c r="F1098" s="16"/>
    </row>
    <row r="1099" spans="6:6" x14ac:dyDescent="0.2">
      <c r="F1099" s="16"/>
    </row>
    <row r="1100" spans="6:6" x14ac:dyDescent="0.2">
      <c r="F1100" s="16"/>
    </row>
    <row r="1101" spans="6:6" x14ac:dyDescent="0.2">
      <c r="F1101" s="16"/>
    </row>
    <row r="1102" spans="6:6" x14ac:dyDescent="0.2">
      <c r="F1102" s="16"/>
    </row>
    <row r="1103" spans="6:6" x14ac:dyDescent="0.2">
      <c r="F1103" s="16"/>
    </row>
    <row r="1104" spans="6:6" x14ac:dyDescent="0.2">
      <c r="F1104" s="16"/>
    </row>
    <row r="1105" spans="6:6" x14ac:dyDescent="0.2">
      <c r="F1105" s="16"/>
    </row>
    <row r="1106" spans="6:6" x14ac:dyDescent="0.2">
      <c r="F1106" s="16"/>
    </row>
    <row r="1107" spans="6:6" x14ac:dyDescent="0.2">
      <c r="F1107" s="16"/>
    </row>
    <row r="1108" spans="6:6" x14ac:dyDescent="0.2">
      <c r="F1108" s="16"/>
    </row>
    <row r="1109" spans="6:6" x14ac:dyDescent="0.2">
      <c r="F1109" s="16"/>
    </row>
    <row r="1110" spans="6:6" x14ac:dyDescent="0.2">
      <c r="F1110" s="16"/>
    </row>
    <row r="1111" spans="6:6" x14ac:dyDescent="0.2">
      <c r="F1111" s="16"/>
    </row>
    <row r="1112" spans="6:6" x14ac:dyDescent="0.2">
      <c r="F1112" s="16"/>
    </row>
    <row r="1113" spans="6:6" x14ac:dyDescent="0.2">
      <c r="F1113" s="16"/>
    </row>
    <row r="1114" spans="6:6" x14ac:dyDescent="0.2">
      <c r="F1114" s="16"/>
    </row>
    <row r="1115" spans="6:6" x14ac:dyDescent="0.2">
      <c r="F1115" s="16"/>
    </row>
    <row r="1116" spans="6:6" x14ac:dyDescent="0.2">
      <c r="F1116" s="16"/>
    </row>
    <row r="1117" spans="6:6" x14ac:dyDescent="0.2">
      <c r="F1117" s="16"/>
    </row>
    <row r="1118" spans="6:6" x14ac:dyDescent="0.2">
      <c r="F1118" s="16"/>
    </row>
    <row r="1119" spans="6:6" x14ac:dyDescent="0.2">
      <c r="F1119" s="16"/>
    </row>
    <row r="1120" spans="6:6" x14ac:dyDescent="0.2">
      <c r="F1120" s="16"/>
    </row>
    <row r="1121" spans="6:6" x14ac:dyDescent="0.2">
      <c r="F1121" s="16"/>
    </row>
    <row r="1122" spans="6:6" x14ac:dyDescent="0.2">
      <c r="F1122" s="16"/>
    </row>
    <row r="1123" spans="6:6" x14ac:dyDescent="0.2">
      <c r="F1123" s="16"/>
    </row>
    <row r="1124" spans="6:6" x14ac:dyDescent="0.2">
      <c r="F1124" s="16"/>
    </row>
    <row r="1125" spans="6:6" x14ac:dyDescent="0.2">
      <c r="F1125" s="16"/>
    </row>
    <row r="1126" spans="6:6" x14ac:dyDescent="0.2">
      <c r="F1126" s="16"/>
    </row>
    <row r="1127" spans="6:6" x14ac:dyDescent="0.2">
      <c r="F1127" s="16"/>
    </row>
    <row r="1128" spans="6:6" x14ac:dyDescent="0.2">
      <c r="F1128" s="16"/>
    </row>
    <row r="1129" spans="6:6" x14ac:dyDescent="0.2">
      <c r="F1129" s="16"/>
    </row>
    <row r="1130" spans="6:6" x14ac:dyDescent="0.2">
      <c r="F1130" s="16"/>
    </row>
    <row r="1131" spans="6:6" x14ac:dyDescent="0.2">
      <c r="F1131" s="16"/>
    </row>
    <row r="1132" spans="6:6" x14ac:dyDescent="0.2">
      <c r="F1132" s="16"/>
    </row>
    <row r="1133" spans="6:6" x14ac:dyDescent="0.2">
      <c r="F1133" s="16"/>
    </row>
    <row r="1134" spans="6:6" x14ac:dyDescent="0.2">
      <c r="F1134" s="16"/>
    </row>
    <row r="1135" spans="6:6" x14ac:dyDescent="0.2">
      <c r="F1135" s="16"/>
    </row>
    <row r="1136" spans="6:6" x14ac:dyDescent="0.2">
      <c r="F1136" s="16"/>
    </row>
    <row r="1137" spans="6:6" x14ac:dyDescent="0.2">
      <c r="F1137" s="16"/>
    </row>
    <row r="1138" spans="6:6" x14ac:dyDescent="0.2">
      <c r="F1138" s="16"/>
    </row>
    <row r="1139" spans="6:6" x14ac:dyDescent="0.2">
      <c r="F1139" s="16"/>
    </row>
    <row r="1140" spans="6:6" x14ac:dyDescent="0.2">
      <c r="F1140" s="16"/>
    </row>
    <row r="1141" spans="6:6" x14ac:dyDescent="0.2">
      <c r="F1141" s="16"/>
    </row>
    <row r="1142" spans="6:6" x14ac:dyDescent="0.2">
      <c r="F1142" s="16"/>
    </row>
    <row r="1143" spans="6:6" x14ac:dyDescent="0.2">
      <c r="F1143" s="16"/>
    </row>
    <row r="1144" spans="6:6" x14ac:dyDescent="0.2">
      <c r="F1144" s="16"/>
    </row>
    <row r="1145" spans="6:6" x14ac:dyDescent="0.2">
      <c r="F1145" s="16"/>
    </row>
    <row r="1146" spans="6:6" x14ac:dyDescent="0.2">
      <c r="F1146" s="16"/>
    </row>
    <row r="1147" spans="6:6" x14ac:dyDescent="0.2">
      <c r="F1147" s="16"/>
    </row>
    <row r="1148" spans="6:6" x14ac:dyDescent="0.2">
      <c r="F1148" s="16"/>
    </row>
    <row r="1149" spans="6:6" x14ac:dyDescent="0.2">
      <c r="F1149" s="16"/>
    </row>
    <row r="1150" spans="6:6" x14ac:dyDescent="0.2">
      <c r="F1150" s="16"/>
    </row>
    <row r="1151" spans="6:6" x14ac:dyDescent="0.2">
      <c r="F1151" s="16"/>
    </row>
    <row r="1152" spans="6:6" x14ac:dyDescent="0.2">
      <c r="F1152" s="16"/>
    </row>
    <row r="1153" spans="6:6" x14ac:dyDescent="0.2">
      <c r="F1153" s="16"/>
    </row>
    <row r="1154" spans="6:6" x14ac:dyDescent="0.2">
      <c r="F1154" s="16"/>
    </row>
    <row r="1155" spans="6:6" x14ac:dyDescent="0.2">
      <c r="F1155" s="16"/>
    </row>
    <row r="1156" spans="6:6" x14ac:dyDescent="0.2">
      <c r="F1156" s="16"/>
    </row>
    <row r="1157" spans="6:6" x14ac:dyDescent="0.2">
      <c r="F1157" s="16"/>
    </row>
    <row r="1158" spans="6:6" x14ac:dyDescent="0.2">
      <c r="F1158" s="16"/>
    </row>
    <row r="1159" spans="6:6" x14ac:dyDescent="0.2">
      <c r="F1159" s="16"/>
    </row>
    <row r="1160" spans="6:6" x14ac:dyDescent="0.2">
      <c r="F1160" s="16"/>
    </row>
    <row r="1161" spans="6:6" x14ac:dyDescent="0.2">
      <c r="F1161" s="16"/>
    </row>
    <row r="1162" spans="6:6" x14ac:dyDescent="0.2">
      <c r="F1162" s="16"/>
    </row>
    <row r="1163" spans="6:6" x14ac:dyDescent="0.2">
      <c r="F1163" s="16"/>
    </row>
    <row r="1164" spans="6:6" x14ac:dyDescent="0.2">
      <c r="F1164" s="16"/>
    </row>
    <row r="1165" spans="6:6" x14ac:dyDescent="0.2">
      <c r="F1165" s="16"/>
    </row>
    <row r="1166" spans="6:6" x14ac:dyDescent="0.2">
      <c r="F1166" s="16"/>
    </row>
    <row r="1167" spans="6:6" x14ac:dyDescent="0.2">
      <c r="F1167" s="16"/>
    </row>
    <row r="1168" spans="6:6" x14ac:dyDescent="0.2">
      <c r="F1168" s="16"/>
    </row>
    <row r="1169" spans="6:6" x14ac:dyDescent="0.2">
      <c r="F1169" s="16"/>
    </row>
    <row r="1170" spans="6:6" x14ac:dyDescent="0.2">
      <c r="F1170" s="16"/>
    </row>
    <row r="1171" spans="6:6" x14ac:dyDescent="0.2">
      <c r="F1171" s="16"/>
    </row>
    <row r="1172" spans="6:6" x14ac:dyDescent="0.2">
      <c r="F1172" s="16"/>
    </row>
    <row r="1173" spans="6:6" x14ac:dyDescent="0.2">
      <c r="F1173" s="16"/>
    </row>
    <row r="1174" spans="6:6" x14ac:dyDescent="0.2">
      <c r="F1174" s="16"/>
    </row>
    <row r="1175" spans="6:6" x14ac:dyDescent="0.2">
      <c r="F1175" s="16"/>
    </row>
    <row r="1176" spans="6:6" x14ac:dyDescent="0.2">
      <c r="F1176" s="16"/>
    </row>
    <row r="1177" spans="6:6" x14ac:dyDescent="0.2">
      <c r="F1177" s="16"/>
    </row>
    <row r="1178" spans="6:6" x14ac:dyDescent="0.2">
      <c r="F1178" s="16"/>
    </row>
    <row r="1179" spans="6:6" x14ac:dyDescent="0.2">
      <c r="F1179" s="16"/>
    </row>
    <row r="1180" spans="6:6" x14ac:dyDescent="0.2">
      <c r="F1180" s="16"/>
    </row>
    <row r="1181" spans="6:6" x14ac:dyDescent="0.2">
      <c r="F1181" s="16"/>
    </row>
    <row r="1182" spans="6:6" x14ac:dyDescent="0.2">
      <c r="F1182" s="16"/>
    </row>
    <row r="1183" spans="6:6" x14ac:dyDescent="0.2">
      <c r="F1183" s="16"/>
    </row>
    <row r="1184" spans="6:6" x14ac:dyDescent="0.2">
      <c r="F1184" s="16"/>
    </row>
    <row r="1185" spans="6:6" x14ac:dyDescent="0.2">
      <c r="F1185" s="16"/>
    </row>
    <row r="1186" spans="6:6" x14ac:dyDescent="0.2">
      <c r="F1186" s="16"/>
    </row>
    <row r="1187" spans="6:6" x14ac:dyDescent="0.2">
      <c r="F1187" s="16"/>
    </row>
    <row r="1188" spans="6:6" x14ac:dyDescent="0.2">
      <c r="F1188" s="16"/>
    </row>
    <row r="1189" spans="6:6" x14ac:dyDescent="0.2">
      <c r="F1189" s="16"/>
    </row>
    <row r="1190" spans="6:6" x14ac:dyDescent="0.2">
      <c r="F1190" s="16"/>
    </row>
    <row r="1191" spans="6:6" x14ac:dyDescent="0.2">
      <c r="F1191" s="16"/>
    </row>
    <row r="1192" spans="6:6" x14ac:dyDescent="0.2">
      <c r="F1192" s="16"/>
    </row>
    <row r="1193" spans="6:6" x14ac:dyDescent="0.2">
      <c r="F1193" s="16"/>
    </row>
    <row r="1194" spans="6:6" x14ac:dyDescent="0.2">
      <c r="F1194" s="16"/>
    </row>
    <row r="1195" spans="6:6" x14ac:dyDescent="0.2">
      <c r="F1195" s="16"/>
    </row>
    <row r="1196" spans="6:6" x14ac:dyDescent="0.2">
      <c r="F1196" s="16"/>
    </row>
    <row r="1197" spans="6:6" x14ac:dyDescent="0.2">
      <c r="F1197" s="16"/>
    </row>
    <row r="1198" spans="6:6" x14ac:dyDescent="0.2">
      <c r="F1198" s="16"/>
    </row>
    <row r="1199" spans="6:6" x14ac:dyDescent="0.2">
      <c r="F1199" s="16"/>
    </row>
    <row r="1200" spans="6:6" x14ac:dyDescent="0.2">
      <c r="F1200" s="16"/>
    </row>
    <row r="1201" spans="6:6" x14ac:dyDescent="0.2">
      <c r="F1201" s="16"/>
    </row>
    <row r="1202" spans="6:6" x14ac:dyDescent="0.2">
      <c r="F1202" s="16"/>
    </row>
    <row r="1203" spans="6:6" x14ac:dyDescent="0.2">
      <c r="F1203" s="16"/>
    </row>
    <row r="1204" spans="6:6" x14ac:dyDescent="0.2">
      <c r="F1204" s="16"/>
    </row>
    <row r="1205" spans="6:6" x14ac:dyDescent="0.2">
      <c r="F1205" s="16"/>
    </row>
    <row r="1206" spans="6:6" x14ac:dyDescent="0.2">
      <c r="F1206" s="16"/>
    </row>
    <row r="1207" spans="6:6" x14ac:dyDescent="0.2">
      <c r="F1207" s="16"/>
    </row>
    <row r="1208" spans="6:6" x14ac:dyDescent="0.2">
      <c r="F1208" s="16"/>
    </row>
    <row r="1209" spans="6:6" x14ac:dyDescent="0.2">
      <c r="F1209" s="16"/>
    </row>
    <row r="1210" spans="6:6" x14ac:dyDescent="0.2">
      <c r="F1210" s="16"/>
    </row>
    <row r="1211" spans="6:6" x14ac:dyDescent="0.2">
      <c r="F1211" s="16"/>
    </row>
    <row r="1212" spans="6:6" x14ac:dyDescent="0.2">
      <c r="F1212" s="16"/>
    </row>
    <row r="1213" spans="6:6" x14ac:dyDescent="0.2">
      <c r="F1213" s="16"/>
    </row>
    <row r="1214" spans="6:6" x14ac:dyDescent="0.2">
      <c r="F1214" s="16"/>
    </row>
    <row r="1215" spans="6:6" x14ac:dyDescent="0.2">
      <c r="F1215" s="16"/>
    </row>
    <row r="1216" spans="6:6" x14ac:dyDescent="0.2">
      <c r="F1216" s="16"/>
    </row>
    <row r="1217" spans="6:6" x14ac:dyDescent="0.2">
      <c r="F1217" s="16"/>
    </row>
    <row r="1218" spans="6:6" x14ac:dyDescent="0.2">
      <c r="F1218" s="16"/>
    </row>
    <row r="1219" spans="6:6" x14ac:dyDescent="0.2">
      <c r="F1219" s="16"/>
    </row>
    <row r="1220" spans="6:6" x14ac:dyDescent="0.2">
      <c r="F1220" s="16"/>
    </row>
    <row r="1221" spans="6:6" x14ac:dyDescent="0.2">
      <c r="F1221" s="16"/>
    </row>
    <row r="1222" spans="6:6" x14ac:dyDescent="0.2">
      <c r="F1222" s="16"/>
    </row>
    <row r="1223" spans="6:6" x14ac:dyDescent="0.2">
      <c r="F1223" s="16"/>
    </row>
    <row r="1224" spans="6:6" x14ac:dyDescent="0.2">
      <c r="F1224" s="16"/>
    </row>
    <row r="1225" spans="6:6" x14ac:dyDescent="0.2">
      <c r="F1225" s="16"/>
    </row>
    <row r="1226" spans="6:6" x14ac:dyDescent="0.2">
      <c r="F1226" s="16"/>
    </row>
    <row r="1227" spans="6:6" x14ac:dyDescent="0.2">
      <c r="F1227" s="16"/>
    </row>
    <row r="1228" spans="6:6" x14ac:dyDescent="0.2">
      <c r="F1228" s="16"/>
    </row>
    <row r="1229" spans="6:6" x14ac:dyDescent="0.2">
      <c r="F1229" s="16"/>
    </row>
    <row r="1230" spans="6:6" x14ac:dyDescent="0.2">
      <c r="F1230" s="16"/>
    </row>
    <row r="1231" spans="6:6" x14ac:dyDescent="0.2">
      <c r="F1231" s="16"/>
    </row>
    <row r="1232" spans="6:6" x14ac:dyDescent="0.2">
      <c r="F1232" s="16"/>
    </row>
    <row r="1233" spans="6:6" x14ac:dyDescent="0.2">
      <c r="F1233" s="16"/>
    </row>
    <row r="1234" spans="6:6" x14ac:dyDescent="0.2">
      <c r="F1234" s="16"/>
    </row>
    <row r="1235" spans="6:6" x14ac:dyDescent="0.2">
      <c r="F1235" s="16"/>
    </row>
    <row r="1236" spans="6:6" x14ac:dyDescent="0.2">
      <c r="F1236" s="16"/>
    </row>
    <row r="1237" spans="6:6" x14ac:dyDescent="0.2">
      <c r="F1237" s="16"/>
    </row>
    <row r="1238" spans="6:6" x14ac:dyDescent="0.2">
      <c r="F1238" s="16"/>
    </row>
    <row r="1239" spans="6:6" x14ac:dyDescent="0.2">
      <c r="F1239" s="16"/>
    </row>
    <row r="1240" spans="6:6" x14ac:dyDescent="0.2">
      <c r="F1240" s="16"/>
    </row>
    <row r="1241" spans="6:6" x14ac:dyDescent="0.2">
      <c r="F1241" s="16"/>
    </row>
    <row r="1242" spans="6:6" x14ac:dyDescent="0.2">
      <c r="F1242" s="16"/>
    </row>
    <row r="1243" spans="6:6" x14ac:dyDescent="0.2">
      <c r="F1243" s="16"/>
    </row>
    <row r="1244" spans="6:6" x14ac:dyDescent="0.2">
      <c r="F1244" s="16"/>
    </row>
    <row r="1245" spans="6:6" x14ac:dyDescent="0.2">
      <c r="F1245" s="16"/>
    </row>
    <row r="1246" spans="6:6" x14ac:dyDescent="0.2">
      <c r="F1246" s="16"/>
    </row>
    <row r="1247" spans="6:6" x14ac:dyDescent="0.2">
      <c r="F1247" s="16"/>
    </row>
    <row r="1248" spans="6:6" x14ac:dyDescent="0.2">
      <c r="F1248" s="16"/>
    </row>
    <row r="1249" spans="6:6" x14ac:dyDescent="0.2">
      <c r="F1249" s="16"/>
    </row>
    <row r="1250" spans="6:6" x14ac:dyDescent="0.2">
      <c r="F1250" s="16"/>
    </row>
    <row r="1251" spans="6:6" x14ac:dyDescent="0.2">
      <c r="F1251" s="16"/>
    </row>
    <row r="1252" spans="6:6" x14ac:dyDescent="0.2">
      <c r="F1252" s="16"/>
    </row>
    <row r="1253" spans="6:6" x14ac:dyDescent="0.2">
      <c r="F1253" s="16"/>
    </row>
    <row r="1254" spans="6:6" x14ac:dyDescent="0.2">
      <c r="F1254" s="16"/>
    </row>
    <row r="1255" spans="6:6" x14ac:dyDescent="0.2">
      <c r="F1255" s="16"/>
    </row>
    <row r="1256" spans="6:6" x14ac:dyDescent="0.2">
      <c r="F1256" s="16"/>
    </row>
    <row r="1257" spans="6:6" x14ac:dyDescent="0.2">
      <c r="F1257" s="16"/>
    </row>
    <row r="1258" spans="6:6" x14ac:dyDescent="0.2">
      <c r="F1258" s="16"/>
    </row>
    <row r="1259" spans="6:6" x14ac:dyDescent="0.2">
      <c r="F1259" s="16"/>
    </row>
    <row r="1260" spans="6:6" x14ac:dyDescent="0.2">
      <c r="F1260" s="16"/>
    </row>
    <row r="1261" spans="6:6" x14ac:dyDescent="0.2">
      <c r="F1261" s="16"/>
    </row>
    <row r="1262" spans="6:6" x14ac:dyDescent="0.2">
      <c r="F1262" s="16"/>
    </row>
    <row r="1263" spans="6:6" x14ac:dyDescent="0.2">
      <c r="F1263" s="16"/>
    </row>
    <row r="1264" spans="6:6" x14ac:dyDescent="0.2">
      <c r="F1264" s="16"/>
    </row>
    <row r="1265" spans="6:6" x14ac:dyDescent="0.2">
      <c r="F1265" s="16"/>
    </row>
    <row r="1266" spans="6:6" x14ac:dyDescent="0.2">
      <c r="F1266" s="16"/>
    </row>
    <row r="1267" spans="6:6" x14ac:dyDescent="0.2">
      <c r="F1267" s="16"/>
    </row>
    <row r="1268" spans="6:6" x14ac:dyDescent="0.2">
      <c r="F1268" s="16"/>
    </row>
    <row r="1269" spans="6:6" x14ac:dyDescent="0.2">
      <c r="F1269" s="16"/>
    </row>
    <row r="1270" spans="6:6" x14ac:dyDescent="0.2">
      <c r="F1270" s="16"/>
    </row>
    <row r="1271" spans="6:6" x14ac:dyDescent="0.2">
      <c r="F1271" s="16"/>
    </row>
    <row r="1272" spans="6:6" x14ac:dyDescent="0.2">
      <c r="F1272" s="16"/>
    </row>
    <row r="1273" spans="6:6" x14ac:dyDescent="0.2">
      <c r="F1273" s="16"/>
    </row>
    <row r="1274" spans="6:6" x14ac:dyDescent="0.2">
      <c r="F1274" s="16"/>
    </row>
    <row r="1275" spans="6:6" x14ac:dyDescent="0.2">
      <c r="F1275" s="16"/>
    </row>
    <row r="1276" spans="6:6" x14ac:dyDescent="0.2">
      <c r="F1276" s="16"/>
    </row>
    <row r="1277" spans="6:6" x14ac:dyDescent="0.2">
      <c r="F1277" s="16"/>
    </row>
    <row r="1278" spans="6:6" x14ac:dyDescent="0.2">
      <c r="F1278" s="16"/>
    </row>
    <row r="1279" spans="6:6" x14ac:dyDescent="0.2">
      <c r="F1279" s="16"/>
    </row>
    <row r="1280" spans="6:6" x14ac:dyDescent="0.2">
      <c r="F1280" s="16"/>
    </row>
    <row r="1281" spans="6:6" x14ac:dyDescent="0.2">
      <c r="F1281" s="16"/>
    </row>
    <row r="1282" spans="6:6" x14ac:dyDescent="0.2">
      <c r="F1282" s="16"/>
    </row>
    <row r="1283" spans="6:6" x14ac:dyDescent="0.2">
      <c r="F1283" s="16"/>
    </row>
    <row r="1284" spans="6:6" x14ac:dyDescent="0.2">
      <c r="F1284" s="16"/>
    </row>
    <row r="1285" spans="6:6" x14ac:dyDescent="0.2">
      <c r="F1285" s="16"/>
    </row>
    <row r="1286" spans="6:6" x14ac:dyDescent="0.2">
      <c r="F1286" s="16"/>
    </row>
    <row r="1287" spans="6:6" x14ac:dyDescent="0.2">
      <c r="F1287" s="16"/>
    </row>
    <row r="1288" spans="6:6" x14ac:dyDescent="0.2">
      <c r="F1288" s="16"/>
    </row>
    <row r="1289" spans="6:6" x14ac:dyDescent="0.2">
      <c r="F1289" s="16"/>
    </row>
    <row r="1290" spans="6:6" x14ac:dyDescent="0.2">
      <c r="F1290" s="16"/>
    </row>
    <row r="1291" spans="6:6" x14ac:dyDescent="0.2">
      <c r="F1291" s="16"/>
    </row>
    <row r="1292" spans="6:6" x14ac:dyDescent="0.2">
      <c r="F1292" s="16"/>
    </row>
    <row r="1293" spans="6:6" x14ac:dyDescent="0.2">
      <c r="F1293" s="16"/>
    </row>
    <row r="1294" spans="6:6" x14ac:dyDescent="0.2">
      <c r="F1294" s="16"/>
    </row>
    <row r="1295" spans="6:6" x14ac:dyDescent="0.2">
      <c r="F1295" s="16"/>
    </row>
    <row r="1296" spans="6:6" x14ac:dyDescent="0.2">
      <c r="F1296" s="16"/>
    </row>
    <row r="1297" spans="6:6" x14ac:dyDescent="0.2">
      <c r="F1297" s="16"/>
    </row>
    <row r="1298" spans="6:6" x14ac:dyDescent="0.2">
      <c r="F1298" s="16"/>
    </row>
    <row r="1299" spans="6:6" x14ac:dyDescent="0.2">
      <c r="F1299" s="16"/>
    </row>
    <row r="1300" spans="6:6" x14ac:dyDescent="0.2">
      <c r="F1300" s="16"/>
    </row>
    <row r="1301" spans="6:6" x14ac:dyDescent="0.2">
      <c r="F1301" s="16"/>
    </row>
    <row r="1302" spans="6:6" x14ac:dyDescent="0.2">
      <c r="F1302" s="16"/>
    </row>
    <row r="1303" spans="6:6" x14ac:dyDescent="0.2">
      <c r="F1303" s="16"/>
    </row>
    <row r="1304" spans="6:6" x14ac:dyDescent="0.2">
      <c r="F1304" s="16"/>
    </row>
    <row r="1305" spans="6:6" x14ac:dyDescent="0.2">
      <c r="F1305" s="16"/>
    </row>
    <row r="1306" spans="6:6" x14ac:dyDescent="0.2">
      <c r="F1306" s="16"/>
    </row>
    <row r="1307" spans="6:6" x14ac:dyDescent="0.2">
      <c r="F1307" s="16"/>
    </row>
    <row r="1308" spans="6:6" x14ac:dyDescent="0.2">
      <c r="F1308" s="16"/>
    </row>
    <row r="1309" spans="6:6" x14ac:dyDescent="0.2">
      <c r="F1309" s="16"/>
    </row>
    <row r="1310" spans="6:6" x14ac:dyDescent="0.2">
      <c r="F1310" s="16"/>
    </row>
    <row r="1311" spans="6:6" x14ac:dyDescent="0.2">
      <c r="F1311" s="16"/>
    </row>
    <row r="1312" spans="6:6" x14ac:dyDescent="0.2">
      <c r="F1312" s="16"/>
    </row>
    <row r="1313" spans="6:6" x14ac:dyDescent="0.2">
      <c r="F1313" s="16"/>
    </row>
    <row r="1314" spans="6:6" x14ac:dyDescent="0.2">
      <c r="F1314" s="16"/>
    </row>
    <row r="1315" spans="6:6" x14ac:dyDescent="0.2">
      <c r="F1315" s="16"/>
    </row>
    <row r="1316" spans="6:6" x14ac:dyDescent="0.2">
      <c r="F1316" s="16"/>
    </row>
    <row r="1317" spans="6:6" x14ac:dyDescent="0.2">
      <c r="F1317" s="16"/>
    </row>
    <row r="1318" spans="6:6" x14ac:dyDescent="0.2">
      <c r="F1318" s="16"/>
    </row>
    <row r="1319" spans="6:6" x14ac:dyDescent="0.2">
      <c r="F1319" s="16"/>
    </row>
    <row r="1320" spans="6:6" x14ac:dyDescent="0.2">
      <c r="F1320" s="16"/>
    </row>
    <row r="1321" spans="6:6" x14ac:dyDescent="0.2">
      <c r="F1321" s="16"/>
    </row>
    <row r="1322" spans="6:6" x14ac:dyDescent="0.2">
      <c r="F1322" s="16"/>
    </row>
    <row r="1323" spans="6:6" x14ac:dyDescent="0.2">
      <c r="F1323" s="16"/>
    </row>
    <row r="1324" spans="6:6" x14ac:dyDescent="0.2">
      <c r="F1324" s="16"/>
    </row>
    <row r="1325" spans="6:6" x14ac:dyDescent="0.2">
      <c r="F1325" s="16"/>
    </row>
    <row r="1326" spans="6:6" x14ac:dyDescent="0.2">
      <c r="F1326" s="16"/>
    </row>
    <row r="1327" spans="6:6" x14ac:dyDescent="0.2">
      <c r="F1327" s="16"/>
    </row>
    <row r="1328" spans="6:6" x14ac:dyDescent="0.2">
      <c r="F1328" s="16"/>
    </row>
    <row r="1329" spans="6:6" x14ac:dyDescent="0.2">
      <c r="F1329" s="16"/>
    </row>
    <row r="1330" spans="6:6" x14ac:dyDescent="0.2">
      <c r="F1330" s="16"/>
    </row>
    <row r="1331" spans="6:6" x14ac:dyDescent="0.2">
      <c r="F1331" s="16"/>
    </row>
    <row r="1332" spans="6:6" x14ac:dyDescent="0.2">
      <c r="F1332" s="16"/>
    </row>
    <row r="1333" spans="6:6" x14ac:dyDescent="0.2">
      <c r="F1333" s="16"/>
    </row>
    <row r="1334" spans="6:6" x14ac:dyDescent="0.2">
      <c r="F1334" s="16"/>
    </row>
    <row r="1335" spans="6:6" x14ac:dyDescent="0.2">
      <c r="F1335" s="16"/>
    </row>
    <row r="1336" spans="6:6" x14ac:dyDescent="0.2">
      <c r="F1336" s="16"/>
    </row>
    <row r="1337" spans="6:6" x14ac:dyDescent="0.2">
      <c r="F1337" s="16"/>
    </row>
    <row r="1338" spans="6:6" x14ac:dyDescent="0.2">
      <c r="F1338" s="16"/>
    </row>
    <row r="1339" spans="6:6" x14ac:dyDescent="0.2">
      <c r="F1339" s="16"/>
    </row>
    <row r="1340" spans="6:6" x14ac:dyDescent="0.2">
      <c r="F1340" s="16"/>
    </row>
    <row r="1341" spans="6:6" x14ac:dyDescent="0.2">
      <c r="F1341" s="16"/>
    </row>
    <row r="1342" spans="6:6" x14ac:dyDescent="0.2">
      <c r="F1342" s="16"/>
    </row>
    <row r="1343" spans="6:6" x14ac:dyDescent="0.2">
      <c r="F1343" s="16"/>
    </row>
    <row r="1344" spans="6:6" x14ac:dyDescent="0.2">
      <c r="F1344" s="16"/>
    </row>
    <row r="1345" spans="6:6" x14ac:dyDescent="0.2">
      <c r="F1345" s="16"/>
    </row>
    <row r="1346" spans="6:6" x14ac:dyDescent="0.2">
      <c r="F1346" s="16"/>
    </row>
    <row r="1347" spans="6:6" x14ac:dyDescent="0.2">
      <c r="F1347" s="16"/>
    </row>
    <row r="1348" spans="6:6" x14ac:dyDescent="0.2">
      <c r="F1348" s="16"/>
    </row>
    <row r="1349" spans="6:6" x14ac:dyDescent="0.2">
      <c r="F1349" s="16"/>
    </row>
    <row r="1350" spans="6:6" x14ac:dyDescent="0.2">
      <c r="F1350" s="16"/>
    </row>
    <row r="1351" spans="6:6" x14ac:dyDescent="0.2">
      <c r="F1351" s="16"/>
    </row>
    <row r="1352" spans="6:6" x14ac:dyDescent="0.2">
      <c r="F1352" s="16"/>
    </row>
    <row r="1353" spans="6:6" x14ac:dyDescent="0.2">
      <c r="F1353" s="16"/>
    </row>
    <row r="1354" spans="6:6" x14ac:dyDescent="0.2">
      <c r="F1354" s="16"/>
    </row>
    <row r="1355" spans="6:6" x14ac:dyDescent="0.2">
      <c r="F1355" s="16"/>
    </row>
    <row r="1356" spans="6:6" x14ac:dyDescent="0.2">
      <c r="F1356" s="16"/>
    </row>
    <row r="1357" spans="6:6" x14ac:dyDescent="0.2">
      <c r="F1357" s="16"/>
    </row>
    <row r="1358" spans="6:6" x14ac:dyDescent="0.2">
      <c r="F1358" s="16"/>
    </row>
    <row r="1359" spans="6:6" x14ac:dyDescent="0.2">
      <c r="F1359" s="16"/>
    </row>
    <row r="1360" spans="6:6" x14ac:dyDescent="0.2">
      <c r="F1360" s="16"/>
    </row>
    <row r="1361" spans="6:6" x14ac:dyDescent="0.2">
      <c r="F1361" s="16"/>
    </row>
    <row r="1362" spans="6:6" x14ac:dyDescent="0.2">
      <c r="F1362" s="16"/>
    </row>
    <row r="1363" spans="6:6" x14ac:dyDescent="0.2">
      <c r="F1363" s="16"/>
    </row>
    <row r="1364" spans="6:6" x14ac:dyDescent="0.2">
      <c r="F1364" s="16"/>
    </row>
    <row r="1365" spans="6:6" x14ac:dyDescent="0.2">
      <c r="F1365" s="16"/>
    </row>
    <row r="1366" spans="6:6" x14ac:dyDescent="0.2">
      <c r="F1366" s="16"/>
    </row>
    <row r="1367" spans="6:6" x14ac:dyDescent="0.2">
      <c r="F1367" s="16"/>
    </row>
    <row r="1368" spans="6:6" x14ac:dyDescent="0.2">
      <c r="F1368" s="16"/>
    </row>
    <row r="1369" spans="6:6" x14ac:dyDescent="0.2">
      <c r="F1369" s="16"/>
    </row>
    <row r="1370" spans="6:6" x14ac:dyDescent="0.2">
      <c r="F1370" s="16"/>
    </row>
    <row r="1371" spans="6:6" x14ac:dyDescent="0.2">
      <c r="F1371" s="16"/>
    </row>
    <row r="1372" spans="6:6" x14ac:dyDescent="0.2">
      <c r="F1372" s="16"/>
    </row>
    <row r="1373" spans="6:6" x14ac:dyDescent="0.2">
      <c r="F1373" s="16"/>
    </row>
    <row r="1374" spans="6:6" x14ac:dyDescent="0.2">
      <c r="F1374" s="16"/>
    </row>
    <row r="1375" spans="6:6" x14ac:dyDescent="0.2">
      <c r="F1375" s="16"/>
    </row>
    <row r="1376" spans="6:6" x14ac:dyDescent="0.2">
      <c r="F1376" s="16"/>
    </row>
    <row r="1377" spans="6:6" x14ac:dyDescent="0.2">
      <c r="F1377" s="16"/>
    </row>
    <row r="1378" spans="6:6" x14ac:dyDescent="0.2">
      <c r="F1378" s="16"/>
    </row>
    <row r="1379" spans="6:6" x14ac:dyDescent="0.2">
      <c r="F1379" s="16"/>
    </row>
    <row r="1380" spans="6:6" x14ac:dyDescent="0.2">
      <c r="F1380" s="16"/>
    </row>
    <row r="1381" spans="6:6" x14ac:dyDescent="0.2">
      <c r="F1381" s="16"/>
    </row>
    <row r="1382" spans="6:6" x14ac:dyDescent="0.2">
      <c r="F1382" s="16"/>
    </row>
    <row r="1383" spans="6:6" x14ac:dyDescent="0.2">
      <c r="F1383" s="16"/>
    </row>
    <row r="1384" spans="6:6" x14ac:dyDescent="0.2">
      <c r="F1384" s="16"/>
    </row>
    <row r="1385" spans="6:6" x14ac:dyDescent="0.2">
      <c r="F1385" s="16"/>
    </row>
    <row r="1386" spans="6:6" x14ac:dyDescent="0.2">
      <c r="F1386" s="16"/>
    </row>
    <row r="1387" spans="6:6" x14ac:dyDescent="0.2">
      <c r="F1387" s="16"/>
    </row>
    <row r="1388" spans="6:6" x14ac:dyDescent="0.2">
      <c r="F1388" s="16"/>
    </row>
    <row r="1389" spans="6:6" x14ac:dyDescent="0.2">
      <c r="F1389" s="16"/>
    </row>
    <row r="1390" spans="6:6" x14ac:dyDescent="0.2">
      <c r="F1390" s="16"/>
    </row>
    <row r="1391" spans="6:6" x14ac:dyDescent="0.2">
      <c r="F1391" s="16"/>
    </row>
    <row r="1392" spans="6:6" x14ac:dyDescent="0.2">
      <c r="F1392" s="16"/>
    </row>
    <row r="1393" spans="6:6" x14ac:dyDescent="0.2">
      <c r="F1393" s="16"/>
    </row>
    <row r="1394" spans="6:6" x14ac:dyDescent="0.2">
      <c r="F1394" s="16"/>
    </row>
    <row r="1395" spans="6:6" x14ac:dyDescent="0.2">
      <c r="F1395" s="16"/>
    </row>
    <row r="1396" spans="6:6" x14ac:dyDescent="0.2">
      <c r="F1396" s="16"/>
    </row>
    <row r="1397" spans="6:6" x14ac:dyDescent="0.2">
      <c r="F1397" s="16"/>
    </row>
    <row r="1398" spans="6:6" x14ac:dyDescent="0.2">
      <c r="F1398" s="16"/>
    </row>
    <row r="1399" spans="6:6" x14ac:dyDescent="0.2">
      <c r="F1399" s="16"/>
    </row>
    <row r="1400" spans="6:6" x14ac:dyDescent="0.2">
      <c r="F1400" s="16"/>
    </row>
    <row r="1401" spans="6:6" x14ac:dyDescent="0.2">
      <c r="F1401" s="16"/>
    </row>
    <row r="1402" spans="6:6" x14ac:dyDescent="0.2">
      <c r="F1402" s="16"/>
    </row>
    <row r="1403" spans="6:6" x14ac:dyDescent="0.2">
      <c r="F1403" s="16"/>
    </row>
    <row r="1404" spans="6:6" x14ac:dyDescent="0.2">
      <c r="F1404" s="16"/>
    </row>
    <row r="1405" spans="6:6" x14ac:dyDescent="0.2">
      <c r="F1405" s="16"/>
    </row>
    <row r="1406" spans="6:6" x14ac:dyDescent="0.2">
      <c r="F1406" s="16"/>
    </row>
    <row r="1407" spans="6:6" x14ac:dyDescent="0.2">
      <c r="F1407" s="16"/>
    </row>
    <row r="1408" spans="6:6" x14ac:dyDescent="0.2">
      <c r="F1408" s="16"/>
    </row>
    <row r="1409" spans="6:6" x14ac:dyDescent="0.2">
      <c r="F1409" s="16"/>
    </row>
    <row r="1410" spans="6:6" x14ac:dyDescent="0.2">
      <c r="F1410" s="16"/>
    </row>
    <row r="1411" spans="6:6" x14ac:dyDescent="0.2">
      <c r="F1411" s="16"/>
    </row>
    <row r="1412" spans="6:6" x14ac:dyDescent="0.2">
      <c r="F1412" s="16"/>
    </row>
    <row r="1413" spans="6:6" x14ac:dyDescent="0.2">
      <c r="F1413" s="16"/>
    </row>
    <row r="1414" spans="6:6" x14ac:dyDescent="0.2">
      <c r="F1414" s="16"/>
    </row>
    <row r="1415" spans="6:6" x14ac:dyDescent="0.2">
      <c r="F1415" s="16"/>
    </row>
    <row r="1416" spans="6:6" x14ac:dyDescent="0.2">
      <c r="F1416" s="16"/>
    </row>
    <row r="1417" spans="6:6" x14ac:dyDescent="0.2">
      <c r="F1417" s="16"/>
    </row>
    <row r="1418" spans="6:6" x14ac:dyDescent="0.2">
      <c r="F1418" s="16"/>
    </row>
    <row r="1419" spans="6:6" x14ac:dyDescent="0.2">
      <c r="F1419" s="16"/>
    </row>
    <row r="1420" spans="6:6" x14ac:dyDescent="0.2">
      <c r="F1420" s="16"/>
    </row>
    <row r="1421" spans="6:6" x14ac:dyDescent="0.2">
      <c r="F1421" s="16"/>
    </row>
    <row r="1422" spans="6:6" x14ac:dyDescent="0.2">
      <c r="F1422" s="16"/>
    </row>
    <row r="1423" spans="6:6" x14ac:dyDescent="0.2">
      <c r="F1423" s="16"/>
    </row>
    <row r="1424" spans="6:6" x14ac:dyDescent="0.2">
      <c r="F1424" s="16"/>
    </row>
    <row r="1425" spans="6:6" x14ac:dyDescent="0.2">
      <c r="F1425" s="16"/>
    </row>
    <row r="1426" spans="6:6" x14ac:dyDescent="0.2">
      <c r="F1426" s="16"/>
    </row>
    <row r="1427" spans="6:6" x14ac:dyDescent="0.2">
      <c r="F1427" s="16"/>
    </row>
    <row r="1428" spans="6:6" x14ac:dyDescent="0.2">
      <c r="F1428" s="16"/>
    </row>
    <row r="1429" spans="6:6" x14ac:dyDescent="0.2">
      <c r="F1429" s="16"/>
    </row>
    <row r="1430" spans="6:6" x14ac:dyDescent="0.2">
      <c r="F1430" s="16"/>
    </row>
    <row r="1431" spans="6:6" x14ac:dyDescent="0.2">
      <c r="F1431" s="16"/>
    </row>
    <row r="1432" spans="6:6" x14ac:dyDescent="0.2">
      <c r="F1432" s="16"/>
    </row>
    <row r="1433" spans="6:6" x14ac:dyDescent="0.2">
      <c r="F1433" s="16"/>
    </row>
    <row r="1434" spans="6:6" x14ac:dyDescent="0.2">
      <c r="F1434" s="16"/>
    </row>
    <row r="1435" spans="6:6" x14ac:dyDescent="0.2">
      <c r="F1435" s="16"/>
    </row>
    <row r="1436" spans="6:6" x14ac:dyDescent="0.2">
      <c r="F1436" s="16"/>
    </row>
    <row r="1437" spans="6:6" x14ac:dyDescent="0.2">
      <c r="F1437" s="16"/>
    </row>
    <row r="1438" spans="6:6" x14ac:dyDescent="0.2">
      <c r="F1438" s="16"/>
    </row>
    <row r="1439" spans="6:6" x14ac:dyDescent="0.2">
      <c r="F1439" s="16"/>
    </row>
    <row r="1440" spans="6:6" x14ac:dyDescent="0.2">
      <c r="F1440" s="16"/>
    </row>
    <row r="1441" spans="6:6" x14ac:dyDescent="0.2">
      <c r="F1441" s="16"/>
    </row>
    <row r="1442" spans="6:6" x14ac:dyDescent="0.2">
      <c r="F1442" s="16"/>
    </row>
    <row r="1443" spans="6:6" x14ac:dyDescent="0.2">
      <c r="F1443" s="16"/>
    </row>
    <row r="1444" spans="6:6" x14ac:dyDescent="0.2">
      <c r="F1444" s="16"/>
    </row>
    <row r="1445" spans="6:6" x14ac:dyDescent="0.2">
      <c r="F1445" s="16"/>
    </row>
    <row r="1446" spans="6:6" x14ac:dyDescent="0.2">
      <c r="F1446" s="16"/>
    </row>
    <row r="1447" spans="6:6" x14ac:dyDescent="0.2">
      <c r="F1447" s="16"/>
    </row>
    <row r="1448" spans="6:6" x14ac:dyDescent="0.2">
      <c r="F1448" s="16"/>
    </row>
    <row r="1449" spans="6:6" x14ac:dyDescent="0.2">
      <c r="F1449" s="16"/>
    </row>
    <row r="1450" spans="6:6" x14ac:dyDescent="0.2">
      <c r="F1450" s="16"/>
    </row>
    <row r="1451" spans="6:6" x14ac:dyDescent="0.2">
      <c r="F1451" s="16"/>
    </row>
    <row r="1452" spans="6:6" x14ac:dyDescent="0.2">
      <c r="F1452" s="16"/>
    </row>
    <row r="1453" spans="6:6" x14ac:dyDescent="0.2">
      <c r="F1453" s="16"/>
    </row>
    <row r="1454" spans="6:6" x14ac:dyDescent="0.2">
      <c r="F1454" s="16"/>
    </row>
    <row r="1455" spans="6:6" x14ac:dyDescent="0.2">
      <c r="F1455" s="16"/>
    </row>
    <row r="1456" spans="6:6" x14ac:dyDescent="0.2">
      <c r="F1456" s="16"/>
    </row>
    <row r="1457" spans="6:6" x14ac:dyDescent="0.2">
      <c r="F1457" s="16"/>
    </row>
    <row r="1458" spans="6:6" x14ac:dyDescent="0.2">
      <c r="F1458" s="16"/>
    </row>
    <row r="1459" spans="6:6" x14ac:dyDescent="0.2">
      <c r="F1459" s="16"/>
    </row>
    <row r="1460" spans="6:6" x14ac:dyDescent="0.2">
      <c r="F1460" s="16"/>
    </row>
    <row r="1461" spans="6:6" x14ac:dyDescent="0.2">
      <c r="F1461" s="16"/>
    </row>
    <row r="1462" spans="6:6" x14ac:dyDescent="0.2">
      <c r="F1462" s="16"/>
    </row>
    <row r="1463" spans="6:6" x14ac:dyDescent="0.2">
      <c r="F1463" s="16"/>
    </row>
    <row r="1464" spans="6:6" x14ac:dyDescent="0.2">
      <c r="F1464" s="16"/>
    </row>
    <row r="1465" spans="6:6" x14ac:dyDescent="0.2">
      <c r="F1465" s="16"/>
    </row>
    <row r="1466" spans="6:6" x14ac:dyDescent="0.2">
      <c r="F1466" s="16"/>
    </row>
    <row r="1467" spans="6:6" x14ac:dyDescent="0.2">
      <c r="F1467" s="16"/>
    </row>
    <row r="1468" spans="6:6" x14ac:dyDescent="0.2">
      <c r="F1468" s="16"/>
    </row>
    <row r="1469" spans="6:6" x14ac:dyDescent="0.2">
      <c r="F1469" s="16"/>
    </row>
    <row r="1470" spans="6:6" x14ac:dyDescent="0.2">
      <c r="F1470" s="16"/>
    </row>
    <row r="1471" spans="6:6" x14ac:dyDescent="0.2">
      <c r="F1471" s="16"/>
    </row>
    <row r="1472" spans="6:6" x14ac:dyDescent="0.2">
      <c r="F1472" s="16"/>
    </row>
    <row r="1473" spans="6:6" x14ac:dyDescent="0.2">
      <c r="F1473" s="16"/>
    </row>
    <row r="1474" spans="6:6" x14ac:dyDescent="0.2">
      <c r="F1474" s="16"/>
    </row>
    <row r="1475" spans="6:6" x14ac:dyDescent="0.2">
      <c r="F1475" s="16"/>
    </row>
    <row r="1476" spans="6:6" x14ac:dyDescent="0.2">
      <c r="F1476" s="16"/>
    </row>
    <row r="1477" spans="6:6" x14ac:dyDescent="0.2">
      <c r="F1477" s="16"/>
    </row>
    <row r="1478" spans="6:6" x14ac:dyDescent="0.2">
      <c r="F1478" s="16"/>
    </row>
    <row r="1479" spans="6:6" x14ac:dyDescent="0.2">
      <c r="F1479" s="16"/>
    </row>
    <row r="1480" spans="6:6" x14ac:dyDescent="0.2">
      <c r="F1480" s="16"/>
    </row>
    <row r="1481" spans="6:6" x14ac:dyDescent="0.2">
      <c r="F1481" s="16"/>
    </row>
    <row r="1482" spans="6:6" x14ac:dyDescent="0.2">
      <c r="F1482" s="16"/>
    </row>
    <row r="1483" spans="6:6" x14ac:dyDescent="0.2">
      <c r="F1483" s="16"/>
    </row>
    <row r="1484" spans="6:6" x14ac:dyDescent="0.2">
      <c r="F1484" s="16"/>
    </row>
    <row r="1485" spans="6:6" x14ac:dyDescent="0.2">
      <c r="F1485" s="16"/>
    </row>
    <row r="1486" spans="6:6" x14ac:dyDescent="0.2">
      <c r="F1486" s="16"/>
    </row>
    <row r="1487" spans="6:6" x14ac:dyDescent="0.2">
      <c r="F1487" s="16"/>
    </row>
    <row r="1488" spans="6:6" x14ac:dyDescent="0.2">
      <c r="F1488" s="16"/>
    </row>
    <row r="1489" spans="6:6" x14ac:dyDescent="0.2">
      <c r="F1489" s="16"/>
    </row>
    <row r="1490" spans="6:6" x14ac:dyDescent="0.2">
      <c r="F1490" s="16"/>
    </row>
    <row r="1491" spans="6:6" x14ac:dyDescent="0.2">
      <c r="F1491" s="16"/>
    </row>
    <row r="1492" spans="6:6" x14ac:dyDescent="0.2">
      <c r="F1492" s="16"/>
    </row>
    <row r="1493" spans="6:6" x14ac:dyDescent="0.2">
      <c r="F1493" s="16"/>
    </row>
    <row r="1494" spans="6:6" x14ac:dyDescent="0.2">
      <c r="F1494" s="16"/>
    </row>
    <row r="1495" spans="6:6" x14ac:dyDescent="0.2">
      <c r="F1495" s="16"/>
    </row>
    <row r="1496" spans="6:6" x14ac:dyDescent="0.2">
      <c r="F1496" s="16"/>
    </row>
    <row r="1497" spans="6:6" x14ac:dyDescent="0.2">
      <c r="F1497" s="16"/>
    </row>
    <row r="1498" spans="6:6" x14ac:dyDescent="0.2">
      <c r="F1498" s="16"/>
    </row>
    <row r="1499" spans="6:6" x14ac:dyDescent="0.2">
      <c r="F1499" s="16"/>
    </row>
    <row r="1500" spans="6:6" x14ac:dyDescent="0.2">
      <c r="F1500" s="16"/>
    </row>
    <row r="1501" spans="6:6" x14ac:dyDescent="0.2">
      <c r="F1501" s="16"/>
    </row>
    <row r="1502" spans="6:6" x14ac:dyDescent="0.2">
      <c r="F1502" s="16"/>
    </row>
    <row r="1503" spans="6:6" x14ac:dyDescent="0.2">
      <c r="F1503" s="16"/>
    </row>
    <row r="1504" spans="6:6" x14ac:dyDescent="0.2">
      <c r="F1504" s="16"/>
    </row>
    <row r="1505" spans="6:6" x14ac:dyDescent="0.2">
      <c r="F1505" s="16"/>
    </row>
    <row r="1506" spans="6:6" x14ac:dyDescent="0.2">
      <c r="F1506" s="16"/>
    </row>
    <row r="1507" spans="6:6" x14ac:dyDescent="0.2">
      <c r="F1507" s="16"/>
    </row>
    <row r="1508" spans="6:6" x14ac:dyDescent="0.2">
      <c r="F1508" s="16"/>
    </row>
    <row r="1509" spans="6:6" x14ac:dyDescent="0.2">
      <c r="F1509" s="16"/>
    </row>
    <row r="1510" spans="6:6" x14ac:dyDescent="0.2">
      <c r="F1510" s="16"/>
    </row>
    <row r="1511" spans="6:6" x14ac:dyDescent="0.2">
      <c r="F1511" s="16"/>
    </row>
    <row r="1512" spans="6:6" x14ac:dyDescent="0.2">
      <c r="F1512" s="16"/>
    </row>
    <row r="1513" spans="6:6" x14ac:dyDescent="0.2">
      <c r="F1513" s="16"/>
    </row>
    <row r="1514" spans="6:6" x14ac:dyDescent="0.2">
      <c r="F1514" s="16"/>
    </row>
    <row r="1515" spans="6:6" x14ac:dyDescent="0.2">
      <c r="F1515" s="16"/>
    </row>
    <row r="1516" spans="6:6" x14ac:dyDescent="0.2">
      <c r="F1516" s="16"/>
    </row>
    <row r="1517" spans="6:6" x14ac:dyDescent="0.2">
      <c r="F1517" s="16"/>
    </row>
    <row r="1518" spans="6:6" x14ac:dyDescent="0.2">
      <c r="F1518" s="16"/>
    </row>
    <row r="1519" spans="6:6" x14ac:dyDescent="0.2">
      <c r="F1519" s="16"/>
    </row>
    <row r="1520" spans="6:6" x14ac:dyDescent="0.2">
      <c r="F1520" s="16"/>
    </row>
    <row r="1521" spans="6:6" x14ac:dyDescent="0.2">
      <c r="F1521" s="16"/>
    </row>
    <row r="1522" spans="6:6" x14ac:dyDescent="0.2">
      <c r="F1522" s="16"/>
    </row>
    <row r="1523" spans="6:6" x14ac:dyDescent="0.2">
      <c r="F1523" s="16"/>
    </row>
    <row r="1524" spans="6:6" x14ac:dyDescent="0.2">
      <c r="F1524" s="16"/>
    </row>
    <row r="1525" spans="6:6" x14ac:dyDescent="0.2">
      <c r="F1525" s="16"/>
    </row>
    <row r="1526" spans="6:6" x14ac:dyDescent="0.2">
      <c r="F1526" s="16"/>
    </row>
    <row r="1527" spans="6:6" x14ac:dyDescent="0.2">
      <c r="F1527" s="16"/>
    </row>
    <row r="1528" spans="6:6" x14ac:dyDescent="0.2">
      <c r="F1528" s="16"/>
    </row>
    <row r="1529" spans="6:6" x14ac:dyDescent="0.2">
      <c r="F1529" s="16"/>
    </row>
    <row r="1530" spans="6:6" x14ac:dyDescent="0.2">
      <c r="F1530" s="16"/>
    </row>
    <row r="1531" spans="6:6" x14ac:dyDescent="0.2">
      <c r="F1531" s="16"/>
    </row>
    <row r="1532" spans="6:6" x14ac:dyDescent="0.2">
      <c r="F1532" s="16"/>
    </row>
    <row r="1533" spans="6:6" x14ac:dyDescent="0.2">
      <c r="F1533" s="16"/>
    </row>
    <row r="1534" spans="6:6" x14ac:dyDescent="0.2">
      <c r="F1534" s="16"/>
    </row>
    <row r="1535" spans="6:6" x14ac:dyDescent="0.2">
      <c r="F1535" s="16"/>
    </row>
    <row r="1536" spans="6:6" x14ac:dyDescent="0.2">
      <c r="F1536" s="16"/>
    </row>
    <row r="1537" spans="6:6" x14ac:dyDescent="0.2">
      <c r="F1537" s="16"/>
    </row>
    <row r="1538" spans="6:6" x14ac:dyDescent="0.2">
      <c r="F1538" s="16"/>
    </row>
    <row r="1539" spans="6:6" x14ac:dyDescent="0.2">
      <c r="F1539" s="16"/>
    </row>
    <row r="1540" spans="6:6" x14ac:dyDescent="0.2">
      <c r="F1540" s="16"/>
    </row>
    <row r="1541" spans="6:6" x14ac:dyDescent="0.2">
      <c r="F1541" s="16"/>
    </row>
    <row r="1542" spans="6:6" x14ac:dyDescent="0.2">
      <c r="F1542" s="16"/>
    </row>
    <row r="1543" spans="6:6" x14ac:dyDescent="0.2">
      <c r="F1543" s="16"/>
    </row>
    <row r="1544" spans="6:6" x14ac:dyDescent="0.2">
      <c r="F1544" s="16"/>
    </row>
    <row r="1545" spans="6:6" x14ac:dyDescent="0.2">
      <c r="F1545" s="16"/>
    </row>
    <row r="1546" spans="6:6" x14ac:dyDescent="0.2">
      <c r="F1546" s="16"/>
    </row>
    <row r="1547" spans="6:6" x14ac:dyDescent="0.2">
      <c r="F1547" s="16"/>
    </row>
    <row r="1548" spans="6:6" x14ac:dyDescent="0.2">
      <c r="F1548" s="16"/>
    </row>
    <row r="1549" spans="6:6" x14ac:dyDescent="0.2">
      <c r="F1549" s="16"/>
    </row>
    <row r="1550" spans="6:6" x14ac:dyDescent="0.2">
      <c r="F1550" s="16"/>
    </row>
    <row r="1551" spans="6:6" x14ac:dyDescent="0.2">
      <c r="F1551" s="16"/>
    </row>
    <row r="1552" spans="6:6" x14ac:dyDescent="0.2">
      <c r="F1552" s="16"/>
    </row>
    <row r="1553" spans="6:6" x14ac:dyDescent="0.2">
      <c r="F1553" s="16"/>
    </row>
    <row r="1554" spans="6:6" x14ac:dyDescent="0.2">
      <c r="F1554" s="16"/>
    </row>
    <row r="1555" spans="6:6" x14ac:dyDescent="0.2">
      <c r="F1555" s="16"/>
    </row>
    <row r="1556" spans="6:6" x14ac:dyDescent="0.2">
      <c r="F1556" s="16"/>
    </row>
    <row r="1557" spans="6:6" x14ac:dyDescent="0.2">
      <c r="F1557" s="16"/>
    </row>
    <row r="1558" spans="6:6" x14ac:dyDescent="0.2">
      <c r="F1558" s="16"/>
    </row>
    <row r="1559" spans="6:6" x14ac:dyDescent="0.2">
      <c r="F1559" s="16"/>
    </row>
    <row r="1560" spans="6:6" x14ac:dyDescent="0.2">
      <c r="F1560" s="16"/>
    </row>
    <row r="1561" spans="6:6" x14ac:dyDescent="0.2">
      <c r="F1561" s="16"/>
    </row>
    <row r="1562" spans="6:6" x14ac:dyDescent="0.2">
      <c r="F1562" s="16"/>
    </row>
    <row r="1563" spans="6:6" x14ac:dyDescent="0.2">
      <c r="F1563" s="16"/>
    </row>
    <row r="1564" spans="6:6" x14ac:dyDescent="0.2">
      <c r="F1564" s="16"/>
    </row>
    <row r="1565" spans="6:6" x14ac:dyDescent="0.2">
      <c r="F1565" s="16"/>
    </row>
    <row r="1566" spans="6:6" x14ac:dyDescent="0.2">
      <c r="F1566" s="16"/>
    </row>
    <row r="1567" spans="6:6" x14ac:dyDescent="0.2">
      <c r="F1567" s="16"/>
    </row>
    <row r="1568" spans="6:6" x14ac:dyDescent="0.2">
      <c r="F1568" s="16"/>
    </row>
    <row r="1569" spans="6:6" x14ac:dyDescent="0.2">
      <c r="F1569" s="16"/>
    </row>
    <row r="1570" spans="6:6" x14ac:dyDescent="0.2">
      <c r="F1570" s="16"/>
    </row>
    <row r="1571" spans="6:6" x14ac:dyDescent="0.2">
      <c r="F1571" s="16"/>
    </row>
    <row r="1572" spans="6:6" x14ac:dyDescent="0.2">
      <c r="F1572" s="16"/>
    </row>
    <row r="1573" spans="6:6" x14ac:dyDescent="0.2">
      <c r="F1573" s="16"/>
    </row>
    <row r="1574" spans="6:6" x14ac:dyDescent="0.2">
      <c r="F1574" s="16"/>
    </row>
    <row r="1575" spans="6:6" x14ac:dyDescent="0.2">
      <c r="F1575" s="16"/>
    </row>
    <row r="1576" spans="6:6" x14ac:dyDescent="0.2">
      <c r="F1576" s="16"/>
    </row>
    <row r="1577" spans="6:6" x14ac:dyDescent="0.2">
      <c r="F1577" s="16"/>
    </row>
    <row r="1578" spans="6:6" x14ac:dyDescent="0.2">
      <c r="F1578" s="16"/>
    </row>
    <row r="1579" spans="6:6" x14ac:dyDescent="0.2">
      <c r="F1579" s="16"/>
    </row>
    <row r="1580" spans="6:6" x14ac:dyDescent="0.2">
      <c r="F1580" s="16"/>
    </row>
    <row r="1581" spans="6:6" x14ac:dyDescent="0.2">
      <c r="F1581" s="16"/>
    </row>
    <row r="1582" spans="6:6" x14ac:dyDescent="0.2">
      <c r="F1582" s="16"/>
    </row>
    <row r="1583" spans="6:6" x14ac:dyDescent="0.2">
      <c r="F1583" s="16"/>
    </row>
    <row r="1584" spans="6:6" x14ac:dyDescent="0.2">
      <c r="F1584" s="16"/>
    </row>
    <row r="1585" spans="6:6" x14ac:dyDescent="0.2">
      <c r="F1585" s="16"/>
    </row>
    <row r="1586" spans="6:6" x14ac:dyDescent="0.2">
      <c r="F1586" s="16"/>
    </row>
    <row r="1587" spans="6:6" x14ac:dyDescent="0.2">
      <c r="F1587" s="16"/>
    </row>
    <row r="1588" spans="6:6" x14ac:dyDescent="0.2">
      <c r="F1588" s="16"/>
    </row>
    <row r="1589" spans="6:6" x14ac:dyDescent="0.2">
      <c r="F1589" s="16"/>
    </row>
    <row r="1590" spans="6:6" x14ac:dyDescent="0.2">
      <c r="F1590" s="16"/>
    </row>
    <row r="1591" spans="6:6" x14ac:dyDescent="0.2">
      <c r="F1591" s="16"/>
    </row>
    <row r="1592" spans="6:6" x14ac:dyDescent="0.2">
      <c r="F1592" s="16"/>
    </row>
    <row r="1593" spans="6:6" x14ac:dyDescent="0.2">
      <c r="F1593" s="16"/>
    </row>
    <row r="1594" spans="6:6" x14ac:dyDescent="0.2">
      <c r="F1594" s="16"/>
    </row>
    <row r="1595" spans="6:6" x14ac:dyDescent="0.2">
      <c r="F1595" s="16"/>
    </row>
    <row r="1596" spans="6:6" x14ac:dyDescent="0.2">
      <c r="F1596" s="16"/>
    </row>
    <row r="1597" spans="6:6" x14ac:dyDescent="0.2">
      <c r="F1597" s="16"/>
    </row>
    <row r="1598" spans="6:6" x14ac:dyDescent="0.2">
      <c r="F1598" s="16"/>
    </row>
    <row r="1599" spans="6:6" x14ac:dyDescent="0.2">
      <c r="F1599" s="16"/>
    </row>
    <row r="1600" spans="6:6" x14ac:dyDescent="0.2">
      <c r="F1600" s="16"/>
    </row>
    <row r="1601" spans="6:6" x14ac:dyDescent="0.2">
      <c r="F1601" s="16"/>
    </row>
    <row r="1602" spans="6:6" x14ac:dyDescent="0.2">
      <c r="F1602" s="16"/>
    </row>
    <row r="1603" spans="6:6" x14ac:dyDescent="0.2">
      <c r="F1603" s="16"/>
    </row>
    <row r="1604" spans="6:6" x14ac:dyDescent="0.2">
      <c r="F1604" s="16"/>
    </row>
    <row r="1605" spans="6:6" x14ac:dyDescent="0.2">
      <c r="F1605" s="16"/>
    </row>
    <row r="1606" spans="6:6" x14ac:dyDescent="0.2">
      <c r="F1606" s="16"/>
    </row>
    <row r="1607" spans="6:6" x14ac:dyDescent="0.2">
      <c r="F1607" s="16"/>
    </row>
    <row r="1608" spans="6:6" x14ac:dyDescent="0.2">
      <c r="F1608" s="16"/>
    </row>
    <row r="1609" spans="6:6" x14ac:dyDescent="0.2">
      <c r="F1609" s="16"/>
    </row>
    <row r="1610" spans="6:6" x14ac:dyDescent="0.2">
      <c r="F1610" s="16"/>
    </row>
    <row r="1611" spans="6:6" x14ac:dyDescent="0.2">
      <c r="F1611" s="16"/>
    </row>
    <row r="1612" spans="6:6" x14ac:dyDescent="0.2">
      <c r="F1612" s="16"/>
    </row>
    <row r="1613" spans="6:6" x14ac:dyDescent="0.2">
      <c r="F1613" s="16"/>
    </row>
    <row r="1614" spans="6:6" x14ac:dyDescent="0.2">
      <c r="F1614" s="16"/>
    </row>
    <row r="1615" spans="6:6" x14ac:dyDescent="0.2">
      <c r="F1615" s="16"/>
    </row>
    <row r="1616" spans="6:6" x14ac:dyDescent="0.2">
      <c r="F1616" s="16"/>
    </row>
    <row r="1617" spans="6:6" x14ac:dyDescent="0.2">
      <c r="F1617" s="16"/>
    </row>
    <row r="1618" spans="6:6" x14ac:dyDescent="0.2">
      <c r="F1618" s="16"/>
    </row>
    <row r="1619" spans="6:6" x14ac:dyDescent="0.2">
      <c r="F1619" s="16"/>
    </row>
    <row r="1620" spans="6:6" x14ac:dyDescent="0.2">
      <c r="F1620" s="16"/>
    </row>
    <row r="1621" spans="6:6" x14ac:dyDescent="0.2">
      <c r="F1621" s="16"/>
    </row>
    <row r="1622" spans="6:6" x14ac:dyDescent="0.2">
      <c r="F1622" s="16"/>
    </row>
    <row r="1623" spans="6:6" x14ac:dyDescent="0.2">
      <c r="F1623" s="16"/>
    </row>
    <row r="1624" spans="6:6" x14ac:dyDescent="0.2">
      <c r="F1624" s="16"/>
    </row>
    <row r="1625" spans="6:6" x14ac:dyDescent="0.2">
      <c r="F1625" s="16"/>
    </row>
    <row r="1626" spans="6:6" x14ac:dyDescent="0.2">
      <c r="F1626" s="16"/>
    </row>
    <row r="1627" spans="6:6" x14ac:dyDescent="0.2">
      <c r="F1627" s="16"/>
    </row>
    <row r="1628" spans="6:6" x14ac:dyDescent="0.2">
      <c r="F1628" s="16"/>
    </row>
    <row r="1629" spans="6:6" x14ac:dyDescent="0.2">
      <c r="F1629" s="16"/>
    </row>
    <row r="1630" spans="6:6" x14ac:dyDescent="0.2">
      <c r="F1630" s="16"/>
    </row>
    <row r="1631" spans="6:6" x14ac:dyDescent="0.2">
      <c r="F1631" s="16"/>
    </row>
    <row r="1632" spans="6:6" x14ac:dyDescent="0.2">
      <c r="F1632" s="16"/>
    </row>
    <row r="1633" spans="6:6" x14ac:dyDescent="0.2">
      <c r="F1633" s="16"/>
    </row>
    <row r="1634" spans="6:6" x14ac:dyDescent="0.2">
      <c r="F1634" s="16"/>
    </row>
    <row r="1635" spans="6:6" x14ac:dyDescent="0.2">
      <c r="F1635" s="16"/>
    </row>
    <row r="1636" spans="6:6" x14ac:dyDescent="0.2">
      <c r="F1636" s="16"/>
    </row>
    <row r="1637" spans="6:6" x14ac:dyDescent="0.2">
      <c r="F1637" s="16"/>
    </row>
    <row r="1638" spans="6:6" x14ac:dyDescent="0.2">
      <c r="F1638" s="16"/>
    </row>
    <row r="1639" spans="6:6" x14ac:dyDescent="0.2">
      <c r="F1639" s="16"/>
    </row>
    <row r="1640" spans="6:6" x14ac:dyDescent="0.2">
      <c r="F1640" s="16"/>
    </row>
    <row r="1641" spans="6:6" x14ac:dyDescent="0.2">
      <c r="F1641" s="16"/>
    </row>
    <row r="1642" spans="6:6" x14ac:dyDescent="0.2">
      <c r="F1642" s="16"/>
    </row>
    <row r="1643" spans="6:6" x14ac:dyDescent="0.2">
      <c r="F1643" s="16"/>
    </row>
    <row r="1644" spans="6:6" x14ac:dyDescent="0.2">
      <c r="F1644" s="16"/>
    </row>
    <row r="1645" spans="6:6" x14ac:dyDescent="0.2">
      <c r="F1645" s="16"/>
    </row>
    <row r="1646" spans="6:6" x14ac:dyDescent="0.2">
      <c r="F1646" s="16"/>
    </row>
    <row r="1647" spans="6:6" x14ac:dyDescent="0.2">
      <c r="F1647" s="16"/>
    </row>
    <row r="1648" spans="6:6" x14ac:dyDescent="0.2">
      <c r="F1648" s="16"/>
    </row>
    <row r="1649" spans="6:6" x14ac:dyDescent="0.2">
      <c r="F1649" s="16"/>
    </row>
    <row r="1650" spans="6:6" x14ac:dyDescent="0.2">
      <c r="F1650" s="16"/>
    </row>
    <row r="1651" spans="6:6" x14ac:dyDescent="0.2">
      <c r="F1651" s="16"/>
    </row>
    <row r="1652" spans="6:6" x14ac:dyDescent="0.2">
      <c r="F1652" s="16"/>
    </row>
    <row r="1653" spans="6:6" x14ac:dyDescent="0.2">
      <c r="F1653" s="16"/>
    </row>
    <row r="1654" spans="6:6" x14ac:dyDescent="0.2">
      <c r="F1654" s="16"/>
    </row>
    <row r="1655" spans="6:6" x14ac:dyDescent="0.2">
      <c r="F1655" s="16"/>
    </row>
    <row r="1656" spans="6:6" x14ac:dyDescent="0.2">
      <c r="F1656" s="16"/>
    </row>
    <row r="1657" spans="6:6" x14ac:dyDescent="0.2">
      <c r="F1657" s="16"/>
    </row>
    <row r="1658" spans="6:6" x14ac:dyDescent="0.2">
      <c r="F1658" s="16"/>
    </row>
    <row r="1659" spans="6:6" x14ac:dyDescent="0.2">
      <c r="F1659" s="16"/>
    </row>
    <row r="1660" spans="6:6" x14ac:dyDescent="0.2">
      <c r="F1660" s="16"/>
    </row>
    <row r="1661" spans="6:6" x14ac:dyDescent="0.2">
      <c r="F1661" s="16"/>
    </row>
    <row r="1662" spans="6:6" x14ac:dyDescent="0.2">
      <c r="F1662" s="16"/>
    </row>
    <row r="1663" spans="6:6" x14ac:dyDescent="0.2">
      <c r="F1663" s="16"/>
    </row>
    <row r="1664" spans="6:6" x14ac:dyDescent="0.2">
      <c r="F1664" s="16"/>
    </row>
    <row r="1665" spans="6:6" x14ac:dyDescent="0.2">
      <c r="F1665" s="16"/>
    </row>
    <row r="1666" spans="6:6" x14ac:dyDescent="0.2">
      <c r="F1666" s="16"/>
    </row>
    <row r="1667" spans="6:6" x14ac:dyDescent="0.2">
      <c r="F1667" s="16"/>
    </row>
    <row r="1668" spans="6:6" x14ac:dyDescent="0.2">
      <c r="F1668" s="16"/>
    </row>
    <row r="1669" spans="6:6" x14ac:dyDescent="0.2">
      <c r="F1669" s="16"/>
    </row>
    <row r="1670" spans="6:6" x14ac:dyDescent="0.2">
      <c r="F1670" s="16"/>
    </row>
    <row r="1671" spans="6:6" x14ac:dyDescent="0.2">
      <c r="F1671" s="16"/>
    </row>
    <row r="1672" spans="6:6" x14ac:dyDescent="0.2">
      <c r="F1672" s="16"/>
    </row>
    <row r="1673" spans="6:6" x14ac:dyDescent="0.2">
      <c r="F1673" s="16"/>
    </row>
    <row r="1674" spans="6:6" x14ac:dyDescent="0.2">
      <c r="F1674" s="16"/>
    </row>
    <row r="1675" spans="6:6" x14ac:dyDescent="0.2">
      <c r="F1675" s="16"/>
    </row>
    <row r="1676" spans="6:6" x14ac:dyDescent="0.2">
      <c r="F1676" s="16"/>
    </row>
    <row r="1677" spans="6:6" x14ac:dyDescent="0.2">
      <c r="F1677" s="16"/>
    </row>
    <row r="1678" spans="6:6" x14ac:dyDescent="0.2">
      <c r="F1678" s="16"/>
    </row>
    <row r="1679" spans="6:6" x14ac:dyDescent="0.2">
      <c r="F1679" s="16"/>
    </row>
    <row r="1680" spans="6:6" x14ac:dyDescent="0.2">
      <c r="F1680" s="16"/>
    </row>
    <row r="1681" spans="6:6" x14ac:dyDescent="0.2">
      <c r="F1681" s="16"/>
    </row>
    <row r="1682" spans="6:6" x14ac:dyDescent="0.2">
      <c r="F1682" s="16"/>
    </row>
    <row r="1683" spans="6:6" x14ac:dyDescent="0.2">
      <c r="F1683" s="16"/>
    </row>
    <row r="1684" spans="6:6" x14ac:dyDescent="0.2">
      <c r="F1684" s="16"/>
    </row>
    <row r="1685" spans="6:6" x14ac:dyDescent="0.2">
      <c r="F1685" s="16"/>
    </row>
    <row r="1686" spans="6:6" x14ac:dyDescent="0.2">
      <c r="F1686" s="16"/>
    </row>
    <row r="1687" spans="6:6" x14ac:dyDescent="0.2">
      <c r="F1687" s="16"/>
    </row>
    <row r="1688" spans="6:6" x14ac:dyDescent="0.2">
      <c r="F1688" s="16"/>
    </row>
    <row r="1689" spans="6:6" x14ac:dyDescent="0.2">
      <c r="F1689" s="16"/>
    </row>
    <row r="1690" spans="6:6" x14ac:dyDescent="0.2">
      <c r="F1690" s="16"/>
    </row>
    <row r="1691" spans="6:6" x14ac:dyDescent="0.2">
      <c r="F1691" s="16"/>
    </row>
    <row r="1692" spans="6:6" x14ac:dyDescent="0.2">
      <c r="F1692" s="16"/>
    </row>
    <row r="1693" spans="6:6" x14ac:dyDescent="0.2">
      <c r="F1693" s="16"/>
    </row>
    <row r="1694" spans="6:6" x14ac:dyDescent="0.2">
      <c r="F1694" s="16"/>
    </row>
    <row r="1695" spans="6:6" x14ac:dyDescent="0.2">
      <c r="F1695" s="16"/>
    </row>
    <row r="1696" spans="6:6" x14ac:dyDescent="0.2">
      <c r="F1696" s="16"/>
    </row>
    <row r="1697" spans="6:6" x14ac:dyDescent="0.2">
      <c r="F1697" s="16"/>
    </row>
    <row r="1698" spans="6:6" x14ac:dyDescent="0.2">
      <c r="F1698" s="16"/>
    </row>
    <row r="1699" spans="6:6" x14ac:dyDescent="0.2">
      <c r="F1699" s="16"/>
    </row>
    <row r="1700" spans="6:6" x14ac:dyDescent="0.2">
      <c r="F1700" s="16"/>
    </row>
    <row r="1701" spans="6:6" x14ac:dyDescent="0.2">
      <c r="F1701" s="16"/>
    </row>
    <row r="1702" spans="6:6" x14ac:dyDescent="0.2">
      <c r="F1702" s="16"/>
    </row>
    <row r="1703" spans="6:6" x14ac:dyDescent="0.2">
      <c r="F1703" s="16"/>
    </row>
    <row r="1704" spans="6:6" x14ac:dyDescent="0.2">
      <c r="F1704" s="16"/>
    </row>
    <row r="1705" spans="6:6" x14ac:dyDescent="0.2">
      <c r="F1705" s="16"/>
    </row>
    <row r="1706" spans="6:6" x14ac:dyDescent="0.2">
      <c r="F1706" s="16"/>
    </row>
    <row r="1707" spans="6:6" x14ac:dyDescent="0.2">
      <c r="F1707" s="16"/>
    </row>
    <row r="1708" spans="6:6" x14ac:dyDescent="0.2">
      <c r="F1708" s="16"/>
    </row>
    <row r="1709" spans="6:6" x14ac:dyDescent="0.2">
      <c r="F1709" s="16"/>
    </row>
    <row r="1710" spans="6:6" x14ac:dyDescent="0.2">
      <c r="F1710" s="16"/>
    </row>
    <row r="1711" spans="6:6" x14ac:dyDescent="0.2">
      <c r="F1711" s="16"/>
    </row>
    <row r="1712" spans="6:6" x14ac:dyDescent="0.2">
      <c r="F1712" s="16"/>
    </row>
    <row r="1713" spans="6:6" x14ac:dyDescent="0.2">
      <c r="F1713" s="16"/>
    </row>
    <row r="1714" spans="6:6" x14ac:dyDescent="0.2">
      <c r="F1714" s="16"/>
    </row>
    <row r="1715" spans="6:6" x14ac:dyDescent="0.2">
      <c r="F1715" s="16"/>
    </row>
    <row r="1716" spans="6:6" x14ac:dyDescent="0.2">
      <c r="F1716" s="16"/>
    </row>
    <row r="1717" spans="6:6" x14ac:dyDescent="0.2">
      <c r="F1717" s="16"/>
    </row>
    <row r="1718" spans="6:6" x14ac:dyDescent="0.2">
      <c r="F1718" s="16"/>
    </row>
    <row r="1719" spans="6:6" x14ac:dyDescent="0.2">
      <c r="F1719" s="16"/>
    </row>
    <row r="1720" spans="6:6" x14ac:dyDescent="0.2">
      <c r="F1720" s="16"/>
    </row>
    <row r="1721" spans="6:6" x14ac:dyDescent="0.2">
      <c r="F1721" s="16"/>
    </row>
    <row r="1722" spans="6:6" x14ac:dyDescent="0.2">
      <c r="F1722" s="16"/>
    </row>
    <row r="1723" spans="6:6" x14ac:dyDescent="0.2">
      <c r="F1723" s="16"/>
    </row>
    <row r="1724" spans="6:6" x14ac:dyDescent="0.2">
      <c r="F1724" s="16"/>
    </row>
    <row r="1725" spans="6:6" x14ac:dyDescent="0.2">
      <c r="F1725" s="16"/>
    </row>
    <row r="1726" spans="6:6" x14ac:dyDescent="0.2">
      <c r="F1726" s="16"/>
    </row>
    <row r="1727" spans="6:6" x14ac:dyDescent="0.2">
      <c r="F1727" s="16"/>
    </row>
    <row r="1728" spans="6:6" x14ac:dyDescent="0.2">
      <c r="F1728" s="16"/>
    </row>
    <row r="1729" spans="6:6" x14ac:dyDescent="0.2">
      <c r="F1729" s="16"/>
    </row>
    <row r="1730" spans="6:6" x14ac:dyDescent="0.2">
      <c r="F1730" s="16"/>
    </row>
    <row r="1731" spans="6:6" x14ac:dyDescent="0.2">
      <c r="F1731" s="16"/>
    </row>
    <row r="1732" spans="6:6" x14ac:dyDescent="0.2">
      <c r="F1732" s="16"/>
    </row>
    <row r="1733" spans="6:6" x14ac:dyDescent="0.2">
      <c r="F1733" s="16"/>
    </row>
    <row r="1734" spans="6:6" x14ac:dyDescent="0.2">
      <c r="F1734" s="16"/>
    </row>
    <row r="1735" spans="6:6" x14ac:dyDescent="0.2">
      <c r="F1735" s="16"/>
    </row>
    <row r="1736" spans="6:6" x14ac:dyDescent="0.2">
      <c r="F1736" s="16"/>
    </row>
    <row r="1737" spans="6:6" x14ac:dyDescent="0.2">
      <c r="F1737" s="16"/>
    </row>
    <row r="1738" spans="6:6" x14ac:dyDescent="0.2">
      <c r="F1738" s="16"/>
    </row>
    <row r="1739" spans="6:6" x14ac:dyDescent="0.2">
      <c r="F1739" s="16"/>
    </row>
    <row r="1740" spans="6:6" x14ac:dyDescent="0.2">
      <c r="F1740" s="16"/>
    </row>
    <row r="1741" spans="6:6" x14ac:dyDescent="0.2">
      <c r="F1741" s="16"/>
    </row>
    <row r="1742" spans="6:6" x14ac:dyDescent="0.2">
      <c r="F1742" s="16"/>
    </row>
    <row r="1743" spans="6:6" x14ac:dyDescent="0.2">
      <c r="F1743" s="16"/>
    </row>
    <row r="1744" spans="6:6" x14ac:dyDescent="0.2">
      <c r="F1744" s="16"/>
    </row>
    <row r="1745" spans="6:6" x14ac:dyDescent="0.2">
      <c r="F1745" s="16"/>
    </row>
    <row r="1746" spans="6:6" x14ac:dyDescent="0.2">
      <c r="F1746" s="16"/>
    </row>
    <row r="1747" spans="6:6" x14ac:dyDescent="0.2">
      <c r="F1747" s="16"/>
    </row>
    <row r="1748" spans="6:6" x14ac:dyDescent="0.2">
      <c r="F1748" s="16"/>
    </row>
    <row r="1749" spans="6:6" x14ac:dyDescent="0.2">
      <c r="F1749" s="16"/>
    </row>
    <row r="1750" spans="6:6" x14ac:dyDescent="0.2">
      <c r="F1750" s="16"/>
    </row>
    <row r="1751" spans="6:6" x14ac:dyDescent="0.2">
      <c r="F1751" s="16"/>
    </row>
    <row r="1752" spans="6:6" x14ac:dyDescent="0.2">
      <c r="F1752" s="16"/>
    </row>
    <row r="1753" spans="6:6" x14ac:dyDescent="0.2">
      <c r="F1753" s="16"/>
    </row>
    <row r="1754" spans="6:6" x14ac:dyDescent="0.2">
      <c r="F1754" s="16"/>
    </row>
    <row r="1755" spans="6:6" x14ac:dyDescent="0.2">
      <c r="F1755" s="16"/>
    </row>
    <row r="1756" spans="6:6" x14ac:dyDescent="0.2">
      <c r="F1756" s="16"/>
    </row>
    <row r="1757" spans="6:6" x14ac:dyDescent="0.2">
      <c r="F1757" s="16"/>
    </row>
    <row r="1758" spans="6:6" x14ac:dyDescent="0.2">
      <c r="F1758" s="16"/>
    </row>
    <row r="1759" spans="6:6" x14ac:dyDescent="0.2">
      <c r="F1759" s="16"/>
    </row>
    <row r="1760" spans="6:6" x14ac:dyDescent="0.2">
      <c r="F1760" s="16"/>
    </row>
    <row r="1761" spans="6:6" x14ac:dyDescent="0.2">
      <c r="F1761" s="16"/>
    </row>
    <row r="1762" spans="6:6" x14ac:dyDescent="0.2">
      <c r="F1762" s="16"/>
    </row>
    <row r="1763" spans="6:6" x14ac:dyDescent="0.2">
      <c r="F1763" s="16"/>
    </row>
    <row r="1764" spans="6:6" x14ac:dyDescent="0.2">
      <c r="F1764" s="16"/>
    </row>
    <row r="1765" spans="6:6" x14ac:dyDescent="0.2">
      <c r="F1765" s="16"/>
    </row>
    <row r="1766" spans="6:6" x14ac:dyDescent="0.2">
      <c r="F1766" s="16"/>
    </row>
    <row r="1767" spans="6:6" x14ac:dyDescent="0.2">
      <c r="F1767" s="16"/>
    </row>
    <row r="1768" spans="6:6" x14ac:dyDescent="0.2">
      <c r="F1768" s="16"/>
    </row>
    <row r="1769" spans="6:6" x14ac:dyDescent="0.2">
      <c r="F1769" s="16"/>
    </row>
    <row r="1770" spans="6:6" x14ac:dyDescent="0.2">
      <c r="F1770" s="16"/>
    </row>
    <row r="1771" spans="6:6" x14ac:dyDescent="0.2">
      <c r="F1771" s="16"/>
    </row>
    <row r="1772" spans="6:6" x14ac:dyDescent="0.2">
      <c r="F1772" s="16"/>
    </row>
    <row r="1773" spans="6:6" x14ac:dyDescent="0.2">
      <c r="F1773" s="16"/>
    </row>
    <row r="1774" spans="6:6" x14ac:dyDescent="0.2">
      <c r="F1774" s="16"/>
    </row>
    <row r="1775" spans="6:6" x14ac:dyDescent="0.2">
      <c r="F1775" s="16"/>
    </row>
    <row r="1776" spans="6:6" x14ac:dyDescent="0.2">
      <c r="F1776" s="16"/>
    </row>
    <row r="1777" spans="6:6" x14ac:dyDescent="0.2">
      <c r="F1777" s="16"/>
    </row>
    <row r="1778" spans="6:6" x14ac:dyDescent="0.2">
      <c r="F1778" s="16"/>
    </row>
    <row r="1779" spans="6:6" x14ac:dyDescent="0.2">
      <c r="F1779" s="16"/>
    </row>
    <row r="1780" spans="6:6" x14ac:dyDescent="0.2">
      <c r="F1780" s="16"/>
    </row>
    <row r="1781" spans="6:6" x14ac:dyDescent="0.2">
      <c r="F1781" s="16"/>
    </row>
    <row r="1782" spans="6:6" x14ac:dyDescent="0.2">
      <c r="F1782" s="16"/>
    </row>
    <row r="1783" spans="6:6" x14ac:dyDescent="0.2">
      <c r="F1783" s="16"/>
    </row>
    <row r="1784" spans="6:6" x14ac:dyDescent="0.2">
      <c r="F1784" s="16"/>
    </row>
    <row r="1785" spans="6:6" x14ac:dyDescent="0.2">
      <c r="F1785" s="16"/>
    </row>
    <row r="1786" spans="6:6" x14ac:dyDescent="0.2">
      <c r="F1786" s="16"/>
    </row>
    <row r="1787" spans="6:6" x14ac:dyDescent="0.2">
      <c r="F1787" s="16"/>
    </row>
    <row r="1788" spans="6:6" x14ac:dyDescent="0.2">
      <c r="F1788" s="16"/>
    </row>
    <row r="1789" spans="6:6" x14ac:dyDescent="0.2">
      <c r="F1789" s="16"/>
    </row>
    <row r="1790" spans="6:6" x14ac:dyDescent="0.2">
      <c r="F1790" s="16"/>
    </row>
    <row r="1791" spans="6:6" x14ac:dyDescent="0.2">
      <c r="F1791" s="16"/>
    </row>
    <row r="1792" spans="6:6" x14ac:dyDescent="0.2">
      <c r="F1792" s="16"/>
    </row>
    <row r="1793" spans="6:6" x14ac:dyDescent="0.2">
      <c r="F1793" s="16"/>
    </row>
    <row r="1794" spans="6:6" x14ac:dyDescent="0.2">
      <c r="F1794" s="16"/>
    </row>
    <row r="1795" spans="6:6" x14ac:dyDescent="0.2">
      <c r="F1795" s="16"/>
    </row>
    <row r="1796" spans="6:6" x14ac:dyDescent="0.2">
      <c r="F1796" s="16"/>
    </row>
    <row r="1797" spans="6:6" x14ac:dyDescent="0.2">
      <c r="F1797" s="16"/>
    </row>
    <row r="1798" spans="6:6" x14ac:dyDescent="0.2">
      <c r="F1798" s="16"/>
    </row>
    <row r="1799" spans="6:6" x14ac:dyDescent="0.2">
      <c r="F1799" s="16"/>
    </row>
    <row r="1800" spans="6:6" x14ac:dyDescent="0.2">
      <c r="F1800" s="16"/>
    </row>
    <row r="1801" spans="6:6" x14ac:dyDescent="0.2">
      <c r="F1801" s="16"/>
    </row>
    <row r="1802" spans="6:6" x14ac:dyDescent="0.2">
      <c r="F1802" s="16"/>
    </row>
    <row r="1803" spans="6:6" x14ac:dyDescent="0.2">
      <c r="F1803" s="16"/>
    </row>
    <row r="1804" spans="6:6" x14ac:dyDescent="0.2">
      <c r="F1804" s="16"/>
    </row>
    <row r="1805" spans="6:6" x14ac:dyDescent="0.2">
      <c r="F1805" s="16"/>
    </row>
    <row r="1806" spans="6:6" x14ac:dyDescent="0.2">
      <c r="F1806" s="16"/>
    </row>
    <row r="1807" spans="6:6" x14ac:dyDescent="0.2">
      <c r="F1807" s="16"/>
    </row>
    <row r="1808" spans="6:6" x14ac:dyDescent="0.2">
      <c r="F1808" s="16"/>
    </row>
    <row r="1809" spans="6:6" x14ac:dyDescent="0.2">
      <c r="F1809" s="16"/>
    </row>
    <row r="1810" spans="6:6" x14ac:dyDescent="0.2">
      <c r="F1810" s="16"/>
    </row>
    <row r="1811" spans="6:6" x14ac:dyDescent="0.2">
      <c r="F1811" s="16"/>
    </row>
    <row r="1812" spans="6:6" x14ac:dyDescent="0.2">
      <c r="F1812" s="16"/>
    </row>
    <row r="1813" spans="6:6" x14ac:dyDescent="0.2">
      <c r="F1813" s="16"/>
    </row>
    <row r="1814" spans="6:6" x14ac:dyDescent="0.2">
      <c r="F1814" s="16"/>
    </row>
    <row r="1815" spans="6:6" x14ac:dyDescent="0.2">
      <c r="F1815" s="16"/>
    </row>
    <row r="1816" spans="6:6" x14ac:dyDescent="0.2">
      <c r="F1816" s="16"/>
    </row>
    <row r="1817" spans="6:6" x14ac:dyDescent="0.2">
      <c r="F1817" s="16"/>
    </row>
    <row r="1818" spans="6:6" x14ac:dyDescent="0.2">
      <c r="F1818" s="16"/>
    </row>
    <row r="1819" spans="6:6" x14ac:dyDescent="0.2">
      <c r="F1819" s="16"/>
    </row>
    <row r="1820" spans="6:6" x14ac:dyDescent="0.2">
      <c r="F1820" s="16"/>
    </row>
    <row r="1821" spans="6:6" x14ac:dyDescent="0.2">
      <c r="F1821" s="16"/>
    </row>
    <row r="1822" spans="6:6" x14ac:dyDescent="0.2">
      <c r="F1822" s="16"/>
    </row>
    <row r="1823" spans="6:6" x14ac:dyDescent="0.2">
      <c r="F1823" s="16"/>
    </row>
    <row r="1824" spans="6:6" x14ac:dyDescent="0.2">
      <c r="F1824" s="16"/>
    </row>
    <row r="1825" spans="6:6" x14ac:dyDescent="0.2">
      <c r="F1825" s="16"/>
    </row>
    <row r="1826" spans="6:6" x14ac:dyDescent="0.2">
      <c r="F1826" s="16"/>
    </row>
    <row r="1827" spans="6:6" x14ac:dyDescent="0.2">
      <c r="F1827" s="16"/>
    </row>
    <row r="1828" spans="6:6" x14ac:dyDescent="0.2">
      <c r="F1828" s="16"/>
    </row>
    <row r="1829" spans="6:6" x14ac:dyDescent="0.2">
      <c r="F1829" s="16"/>
    </row>
    <row r="1830" spans="6:6" x14ac:dyDescent="0.2">
      <c r="F1830" s="16"/>
    </row>
    <row r="1831" spans="6:6" x14ac:dyDescent="0.2">
      <c r="F1831" s="16"/>
    </row>
    <row r="1832" spans="6:6" x14ac:dyDescent="0.2">
      <c r="F1832" s="16"/>
    </row>
    <row r="1833" spans="6:6" x14ac:dyDescent="0.2">
      <c r="F1833" s="16"/>
    </row>
    <row r="1834" spans="6:6" x14ac:dyDescent="0.2">
      <c r="F1834" s="16"/>
    </row>
    <row r="1835" spans="6:6" x14ac:dyDescent="0.2">
      <c r="F1835" s="16"/>
    </row>
    <row r="1836" spans="6:6" x14ac:dyDescent="0.2">
      <c r="F1836" s="16"/>
    </row>
    <row r="1837" spans="6:6" x14ac:dyDescent="0.2">
      <c r="F1837" s="16"/>
    </row>
    <row r="1838" spans="6:6" x14ac:dyDescent="0.2">
      <c r="F1838" s="16"/>
    </row>
    <row r="1839" spans="6:6" x14ac:dyDescent="0.2">
      <c r="F1839" s="16"/>
    </row>
    <row r="1840" spans="6:6" x14ac:dyDescent="0.2">
      <c r="F1840" s="16"/>
    </row>
    <row r="1841" spans="6:6" x14ac:dyDescent="0.2">
      <c r="F1841" s="16"/>
    </row>
    <row r="1842" spans="6:6" x14ac:dyDescent="0.2">
      <c r="F1842" s="16"/>
    </row>
    <row r="1843" spans="6:6" x14ac:dyDescent="0.2">
      <c r="F1843" s="16"/>
    </row>
    <row r="1844" spans="6:6" x14ac:dyDescent="0.2">
      <c r="F1844" s="16"/>
    </row>
    <row r="1845" spans="6:6" x14ac:dyDescent="0.2">
      <c r="F1845" s="16"/>
    </row>
    <row r="1846" spans="6:6" x14ac:dyDescent="0.2">
      <c r="F1846" s="16"/>
    </row>
    <row r="1847" spans="6:6" x14ac:dyDescent="0.2">
      <c r="F1847" s="16"/>
    </row>
    <row r="1848" spans="6:6" x14ac:dyDescent="0.2">
      <c r="F1848" s="16"/>
    </row>
    <row r="1849" spans="6:6" x14ac:dyDescent="0.2">
      <c r="F1849" s="16"/>
    </row>
    <row r="1850" spans="6:6" x14ac:dyDescent="0.2">
      <c r="F1850" s="16"/>
    </row>
    <row r="1851" spans="6:6" x14ac:dyDescent="0.2">
      <c r="F1851" s="16"/>
    </row>
    <row r="1852" spans="6:6" x14ac:dyDescent="0.2">
      <c r="F1852" s="16"/>
    </row>
    <row r="1853" spans="6:6" x14ac:dyDescent="0.2">
      <c r="F1853" s="16"/>
    </row>
    <row r="1854" spans="6:6" x14ac:dyDescent="0.2">
      <c r="F1854" s="16"/>
    </row>
    <row r="1855" spans="6:6" x14ac:dyDescent="0.2">
      <c r="F1855" s="16"/>
    </row>
    <row r="1856" spans="6:6" x14ac:dyDescent="0.2">
      <c r="F1856" s="16"/>
    </row>
    <row r="1857" spans="6:6" x14ac:dyDescent="0.2">
      <c r="F1857" s="16"/>
    </row>
    <row r="1858" spans="6:6" x14ac:dyDescent="0.2">
      <c r="F1858" s="16"/>
    </row>
    <row r="1859" spans="6:6" x14ac:dyDescent="0.2">
      <c r="F1859" s="16"/>
    </row>
    <row r="1860" spans="6:6" x14ac:dyDescent="0.2">
      <c r="F1860" s="16"/>
    </row>
    <row r="1861" spans="6:6" x14ac:dyDescent="0.2">
      <c r="F1861" s="16"/>
    </row>
    <row r="1862" spans="6:6" x14ac:dyDescent="0.2">
      <c r="F1862" s="16"/>
    </row>
    <row r="1863" spans="6:6" x14ac:dyDescent="0.2">
      <c r="F1863" s="16"/>
    </row>
    <row r="1864" spans="6:6" x14ac:dyDescent="0.2">
      <c r="F1864" s="16"/>
    </row>
    <row r="1865" spans="6:6" x14ac:dyDescent="0.2">
      <c r="F1865" s="16"/>
    </row>
    <row r="1866" spans="6:6" x14ac:dyDescent="0.2">
      <c r="F1866" s="16"/>
    </row>
    <row r="1867" spans="6:6" x14ac:dyDescent="0.2">
      <c r="F1867" s="16"/>
    </row>
    <row r="1868" spans="6:6" x14ac:dyDescent="0.2">
      <c r="F1868" s="16"/>
    </row>
    <row r="1869" spans="6:6" x14ac:dyDescent="0.2">
      <c r="F1869" s="16"/>
    </row>
    <row r="1870" spans="6:6" x14ac:dyDescent="0.2">
      <c r="F1870" s="16"/>
    </row>
    <row r="1871" spans="6:6" x14ac:dyDescent="0.2">
      <c r="F1871" s="16"/>
    </row>
    <row r="1872" spans="6:6" x14ac:dyDescent="0.2">
      <c r="F1872" s="16"/>
    </row>
    <row r="1873" spans="6:6" x14ac:dyDescent="0.2">
      <c r="F1873" s="16"/>
    </row>
    <row r="1874" spans="6:6" x14ac:dyDescent="0.2">
      <c r="F1874" s="16"/>
    </row>
    <row r="1875" spans="6:6" x14ac:dyDescent="0.2">
      <c r="F1875" s="16"/>
    </row>
    <row r="1876" spans="6:6" x14ac:dyDescent="0.2">
      <c r="F1876" s="16"/>
    </row>
    <row r="1877" spans="6:6" x14ac:dyDescent="0.2">
      <c r="F1877" s="16"/>
    </row>
    <row r="1878" spans="6:6" x14ac:dyDescent="0.2">
      <c r="F1878" s="16"/>
    </row>
    <row r="1879" spans="6:6" x14ac:dyDescent="0.2">
      <c r="F1879" s="16"/>
    </row>
    <row r="1880" spans="6:6" x14ac:dyDescent="0.2">
      <c r="F1880" s="16"/>
    </row>
    <row r="1881" spans="6:6" x14ac:dyDescent="0.2">
      <c r="F1881" s="16"/>
    </row>
    <row r="1882" spans="6:6" x14ac:dyDescent="0.2">
      <c r="F1882" s="16"/>
    </row>
    <row r="1883" spans="6:6" x14ac:dyDescent="0.2">
      <c r="F1883" s="16"/>
    </row>
    <row r="1884" spans="6:6" x14ac:dyDescent="0.2">
      <c r="F1884" s="16"/>
    </row>
    <row r="1885" spans="6:6" x14ac:dyDescent="0.2">
      <c r="F1885" s="16"/>
    </row>
    <row r="1886" spans="6:6" x14ac:dyDescent="0.2">
      <c r="F1886" s="16"/>
    </row>
    <row r="1887" spans="6:6" x14ac:dyDescent="0.2">
      <c r="F1887" s="16"/>
    </row>
    <row r="1888" spans="6:6" x14ac:dyDescent="0.2">
      <c r="F1888" s="16"/>
    </row>
    <row r="1889" spans="6:6" x14ac:dyDescent="0.2">
      <c r="F1889" s="16"/>
    </row>
    <row r="1890" spans="6:6" x14ac:dyDescent="0.2">
      <c r="F1890" s="16"/>
    </row>
    <row r="1891" spans="6:6" x14ac:dyDescent="0.2">
      <c r="F1891" s="16"/>
    </row>
    <row r="1892" spans="6:6" x14ac:dyDescent="0.2">
      <c r="F1892" s="16"/>
    </row>
    <row r="1893" spans="6:6" x14ac:dyDescent="0.2">
      <c r="F1893" s="16"/>
    </row>
    <row r="1894" spans="6:6" x14ac:dyDescent="0.2">
      <c r="F1894" s="16"/>
    </row>
    <row r="1895" spans="6:6" x14ac:dyDescent="0.2">
      <c r="F1895" s="16"/>
    </row>
    <row r="1896" spans="6:6" x14ac:dyDescent="0.2">
      <c r="F1896" s="16"/>
    </row>
    <row r="1897" spans="6:6" x14ac:dyDescent="0.2">
      <c r="F1897" s="16"/>
    </row>
    <row r="1898" spans="6:6" x14ac:dyDescent="0.2">
      <c r="F1898" s="16"/>
    </row>
    <row r="1899" spans="6:6" x14ac:dyDescent="0.2">
      <c r="F1899" s="16"/>
    </row>
    <row r="1900" spans="6:6" x14ac:dyDescent="0.2">
      <c r="F1900" s="16"/>
    </row>
    <row r="1901" spans="6:6" x14ac:dyDescent="0.2">
      <c r="F1901" s="16"/>
    </row>
    <row r="1902" spans="6:6" x14ac:dyDescent="0.2">
      <c r="F1902" s="16"/>
    </row>
    <row r="1903" spans="6:6" x14ac:dyDescent="0.2">
      <c r="F1903" s="16"/>
    </row>
    <row r="1904" spans="6:6" x14ac:dyDescent="0.2">
      <c r="F1904" s="16"/>
    </row>
    <row r="1905" spans="6:6" x14ac:dyDescent="0.2">
      <c r="F1905" s="16"/>
    </row>
    <row r="1906" spans="6:6" x14ac:dyDescent="0.2">
      <c r="F1906" s="16"/>
    </row>
    <row r="1907" spans="6:6" x14ac:dyDescent="0.2">
      <c r="F1907" s="16"/>
    </row>
    <row r="1908" spans="6:6" x14ac:dyDescent="0.2">
      <c r="F1908" s="16"/>
    </row>
    <row r="1909" spans="6:6" x14ac:dyDescent="0.2">
      <c r="F1909" s="16"/>
    </row>
    <row r="1910" spans="6:6" x14ac:dyDescent="0.2">
      <c r="F1910" s="16"/>
    </row>
    <row r="1911" spans="6:6" x14ac:dyDescent="0.2">
      <c r="F1911" s="16"/>
    </row>
    <row r="1912" spans="6:6" x14ac:dyDescent="0.2">
      <c r="F1912" s="16"/>
    </row>
    <row r="1913" spans="6:6" x14ac:dyDescent="0.2">
      <c r="F1913" s="16"/>
    </row>
    <row r="1914" spans="6:6" x14ac:dyDescent="0.2">
      <c r="F1914" s="16"/>
    </row>
    <row r="1915" spans="6:6" x14ac:dyDescent="0.2">
      <c r="F1915" s="16"/>
    </row>
    <row r="1916" spans="6:6" x14ac:dyDescent="0.2">
      <c r="F1916" s="16"/>
    </row>
    <row r="1917" spans="6:6" x14ac:dyDescent="0.2">
      <c r="F1917" s="16"/>
    </row>
    <row r="1918" spans="6:6" x14ac:dyDescent="0.2">
      <c r="F1918" s="16"/>
    </row>
    <row r="1919" spans="6:6" x14ac:dyDescent="0.2">
      <c r="F1919" s="16"/>
    </row>
    <row r="1920" spans="6:6" x14ac:dyDescent="0.2">
      <c r="F1920" s="16"/>
    </row>
    <row r="1921" spans="6:6" x14ac:dyDescent="0.2">
      <c r="F1921" s="16"/>
    </row>
    <row r="1922" spans="6:6" x14ac:dyDescent="0.2">
      <c r="F1922" s="16"/>
    </row>
    <row r="1923" spans="6:6" x14ac:dyDescent="0.2">
      <c r="F1923" s="16"/>
    </row>
    <row r="1924" spans="6:6" x14ac:dyDescent="0.2">
      <c r="F1924" s="16"/>
    </row>
    <row r="1925" spans="6:6" x14ac:dyDescent="0.2">
      <c r="F1925" s="16"/>
    </row>
    <row r="1926" spans="6:6" x14ac:dyDescent="0.2">
      <c r="F1926" s="16"/>
    </row>
    <row r="1927" spans="6:6" x14ac:dyDescent="0.2">
      <c r="F1927" s="16"/>
    </row>
    <row r="1928" spans="6:6" x14ac:dyDescent="0.2">
      <c r="F1928" s="16"/>
    </row>
    <row r="1929" spans="6:6" x14ac:dyDescent="0.2">
      <c r="F1929" s="16"/>
    </row>
    <row r="1930" spans="6:6" x14ac:dyDescent="0.2">
      <c r="F1930" s="16"/>
    </row>
    <row r="1931" spans="6:6" x14ac:dyDescent="0.2">
      <c r="F1931" s="16"/>
    </row>
    <row r="1932" spans="6:6" x14ac:dyDescent="0.2">
      <c r="F1932" s="16"/>
    </row>
    <row r="1933" spans="6:6" x14ac:dyDescent="0.2">
      <c r="F1933" s="16"/>
    </row>
    <row r="1934" spans="6:6" x14ac:dyDescent="0.2">
      <c r="F1934" s="16"/>
    </row>
    <row r="1935" spans="6:6" x14ac:dyDescent="0.2">
      <c r="F1935" s="16"/>
    </row>
    <row r="1936" spans="6:6" x14ac:dyDescent="0.2">
      <c r="F1936" s="16"/>
    </row>
    <row r="1937" spans="6:6" x14ac:dyDescent="0.2">
      <c r="F1937" s="16"/>
    </row>
    <row r="1938" spans="6:6" x14ac:dyDescent="0.2">
      <c r="F1938" s="16"/>
    </row>
    <row r="1939" spans="6:6" x14ac:dyDescent="0.2">
      <c r="F1939" s="16"/>
    </row>
    <row r="1940" spans="6:6" x14ac:dyDescent="0.2">
      <c r="F1940" s="16"/>
    </row>
    <row r="1941" spans="6:6" x14ac:dyDescent="0.2">
      <c r="F1941" s="16"/>
    </row>
    <row r="1942" spans="6:6" x14ac:dyDescent="0.2">
      <c r="F1942" s="16"/>
    </row>
    <row r="1943" spans="6:6" x14ac:dyDescent="0.2">
      <c r="F1943" s="16"/>
    </row>
    <row r="1944" spans="6:6" x14ac:dyDescent="0.2">
      <c r="F1944" s="16"/>
    </row>
    <row r="1945" spans="6:6" x14ac:dyDescent="0.2">
      <c r="F1945" s="16"/>
    </row>
    <row r="1946" spans="6:6" x14ac:dyDescent="0.2">
      <c r="F1946" s="16"/>
    </row>
    <row r="1947" spans="6:6" x14ac:dyDescent="0.2">
      <c r="F1947" s="16"/>
    </row>
    <row r="1948" spans="6:6" x14ac:dyDescent="0.2">
      <c r="F1948" s="16"/>
    </row>
    <row r="1949" spans="6:6" x14ac:dyDescent="0.2">
      <c r="F1949" s="16"/>
    </row>
    <row r="1950" spans="6:6" x14ac:dyDescent="0.2">
      <c r="F1950" s="16"/>
    </row>
    <row r="1951" spans="6:6" x14ac:dyDescent="0.2">
      <c r="F1951" s="16"/>
    </row>
    <row r="1952" spans="6:6" x14ac:dyDescent="0.2">
      <c r="F1952" s="16"/>
    </row>
    <row r="1953" spans="6:6" x14ac:dyDescent="0.2">
      <c r="F1953" s="16"/>
    </row>
    <row r="1954" spans="6:6" x14ac:dyDescent="0.2">
      <c r="F1954" s="16"/>
    </row>
    <row r="1955" spans="6:6" x14ac:dyDescent="0.2">
      <c r="F1955" s="16"/>
    </row>
    <row r="1956" spans="6:6" x14ac:dyDescent="0.2">
      <c r="F1956" s="16"/>
    </row>
    <row r="1957" spans="6:6" x14ac:dyDescent="0.2">
      <c r="F1957" s="16"/>
    </row>
    <row r="1958" spans="6:6" x14ac:dyDescent="0.2">
      <c r="F1958" s="16"/>
    </row>
    <row r="1959" spans="6:6" x14ac:dyDescent="0.2">
      <c r="F1959" s="16"/>
    </row>
    <row r="1960" spans="6:6" x14ac:dyDescent="0.2">
      <c r="F1960" s="16"/>
    </row>
    <row r="1961" spans="6:6" x14ac:dyDescent="0.2">
      <c r="F1961" s="16"/>
    </row>
    <row r="1962" spans="6:6" x14ac:dyDescent="0.2">
      <c r="F1962" s="16"/>
    </row>
    <row r="1963" spans="6:6" x14ac:dyDescent="0.2">
      <c r="F1963" s="16"/>
    </row>
    <row r="1964" spans="6:6" x14ac:dyDescent="0.2">
      <c r="F1964" s="16"/>
    </row>
    <row r="1965" spans="6:6" x14ac:dyDescent="0.2">
      <c r="F1965" s="16"/>
    </row>
    <row r="1966" spans="6:6" x14ac:dyDescent="0.2">
      <c r="F1966" s="16"/>
    </row>
    <row r="1967" spans="6:6" x14ac:dyDescent="0.2">
      <c r="F1967" s="16"/>
    </row>
    <row r="1968" spans="6:6" x14ac:dyDescent="0.2">
      <c r="F1968" s="16"/>
    </row>
    <row r="1969" spans="6:6" x14ac:dyDescent="0.2">
      <c r="F1969" s="16"/>
    </row>
    <row r="1970" spans="6:6" x14ac:dyDescent="0.2">
      <c r="F1970" s="16"/>
    </row>
    <row r="1971" spans="6:6" x14ac:dyDescent="0.2">
      <c r="F1971" s="16"/>
    </row>
    <row r="1972" spans="6:6" x14ac:dyDescent="0.2">
      <c r="F1972" s="16"/>
    </row>
    <row r="1973" spans="6:6" x14ac:dyDescent="0.2">
      <c r="F1973" s="16"/>
    </row>
    <row r="1974" spans="6:6" x14ac:dyDescent="0.2">
      <c r="F1974" s="16"/>
    </row>
    <row r="1975" spans="6:6" x14ac:dyDescent="0.2">
      <c r="F1975" s="16"/>
    </row>
    <row r="1976" spans="6:6" x14ac:dyDescent="0.2">
      <c r="F1976" s="16"/>
    </row>
    <row r="1977" spans="6:6" x14ac:dyDescent="0.2">
      <c r="F1977" s="16"/>
    </row>
    <row r="1978" spans="6:6" x14ac:dyDescent="0.2">
      <c r="F1978" s="16"/>
    </row>
    <row r="1979" spans="6:6" x14ac:dyDescent="0.2">
      <c r="F1979" s="16"/>
    </row>
    <row r="1980" spans="6:6" x14ac:dyDescent="0.2">
      <c r="F1980" s="16"/>
    </row>
    <row r="1981" spans="6:6" x14ac:dyDescent="0.2">
      <c r="F1981" s="16"/>
    </row>
    <row r="1982" spans="6:6" x14ac:dyDescent="0.2">
      <c r="F1982" s="16"/>
    </row>
    <row r="1983" spans="6:6" x14ac:dyDescent="0.2">
      <c r="F1983" s="16"/>
    </row>
    <row r="1984" spans="6:6" x14ac:dyDescent="0.2">
      <c r="F1984" s="16"/>
    </row>
    <row r="1985" spans="6:6" x14ac:dyDescent="0.2">
      <c r="F1985" s="16"/>
    </row>
    <row r="1986" spans="6:6" x14ac:dyDescent="0.2">
      <c r="F1986" s="16"/>
    </row>
    <row r="1987" spans="6:6" x14ac:dyDescent="0.2">
      <c r="F1987" s="16"/>
    </row>
    <row r="1988" spans="6:6" x14ac:dyDescent="0.2">
      <c r="F1988" s="16"/>
    </row>
    <row r="1989" spans="6:6" x14ac:dyDescent="0.2">
      <c r="F1989" s="16"/>
    </row>
    <row r="1990" spans="6:6" x14ac:dyDescent="0.2">
      <c r="F1990" s="16"/>
    </row>
    <row r="1991" spans="6:6" x14ac:dyDescent="0.2">
      <c r="F1991" s="16"/>
    </row>
    <row r="1992" spans="6:6" x14ac:dyDescent="0.2">
      <c r="F1992" s="16"/>
    </row>
    <row r="1993" spans="6:6" x14ac:dyDescent="0.2">
      <c r="F1993" s="16"/>
    </row>
    <row r="1994" spans="6:6" x14ac:dyDescent="0.2">
      <c r="F1994" s="16"/>
    </row>
    <row r="1995" spans="6:6" x14ac:dyDescent="0.2">
      <c r="F1995" s="16"/>
    </row>
    <row r="1996" spans="6:6" x14ac:dyDescent="0.2">
      <c r="F1996" s="16"/>
    </row>
    <row r="1997" spans="6:6" x14ac:dyDescent="0.2">
      <c r="F1997" s="16"/>
    </row>
    <row r="1998" spans="6:6" x14ac:dyDescent="0.2">
      <c r="F1998" s="16"/>
    </row>
    <row r="1999" spans="6:6" x14ac:dyDescent="0.2">
      <c r="F1999" s="16"/>
    </row>
    <row r="2000" spans="6:6" x14ac:dyDescent="0.2">
      <c r="F2000" s="16"/>
    </row>
    <row r="2001" spans="6:6" x14ac:dyDescent="0.2">
      <c r="F2001" s="16"/>
    </row>
    <row r="2002" spans="6:6" x14ac:dyDescent="0.2">
      <c r="F2002" s="16"/>
    </row>
    <row r="2003" spans="6:6" x14ac:dyDescent="0.2">
      <c r="F2003" s="16"/>
    </row>
    <row r="2004" spans="6:6" x14ac:dyDescent="0.2">
      <c r="F2004" s="16"/>
    </row>
    <row r="2005" spans="6:6" x14ac:dyDescent="0.2">
      <c r="F2005" s="16"/>
    </row>
    <row r="2006" spans="6:6" x14ac:dyDescent="0.2">
      <c r="F2006" s="16"/>
    </row>
    <row r="2007" spans="6:6" x14ac:dyDescent="0.2">
      <c r="F2007" s="16"/>
    </row>
    <row r="2008" spans="6:6" x14ac:dyDescent="0.2">
      <c r="F2008" s="16"/>
    </row>
    <row r="2009" spans="6:6" x14ac:dyDescent="0.2">
      <c r="F2009" s="16"/>
    </row>
    <row r="2010" spans="6:6" x14ac:dyDescent="0.2">
      <c r="F2010" s="16"/>
    </row>
    <row r="2011" spans="6:6" x14ac:dyDescent="0.2">
      <c r="F2011" s="16"/>
    </row>
    <row r="2012" spans="6:6" x14ac:dyDescent="0.2">
      <c r="F2012" s="16"/>
    </row>
    <row r="2013" spans="6:6" x14ac:dyDescent="0.2">
      <c r="F2013" s="16"/>
    </row>
    <row r="2014" spans="6:6" x14ac:dyDescent="0.2">
      <c r="F2014" s="16"/>
    </row>
    <row r="2015" spans="6:6" x14ac:dyDescent="0.2">
      <c r="F2015" s="16"/>
    </row>
    <row r="2016" spans="6:6" x14ac:dyDescent="0.2">
      <c r="F2016" s="16"/>
    </row>
    <row r="2017" spans="6:6" x14ac:dyDescent="0.2">
      <c r="F2017" s="16"/>
    </row>
    <row r="2018" spans="6:6" x14ac:dyDescent="0.2">
      <c r="F2018" s="16"/>
    </row>
    <row r="2019" spans="6:6" x14ac:dyDescent="0.2">
      <c r="F2019" s="16"/>
    </row>
    <row r="2020" spans="6:6" x14ac:dyDescent="0.2">
      <c r="F2020" s="16"/>
    </row>
    <row r="2021" spans="6:6" x14ac:dyDescent="0.2">
      <c r="F2021" s="16"/>
    </row>
    <row r="2022" spans="6:6" x14ac:dyDescent="0.2">
      <c r="F2022" s="16"/>
    </row>
    <row r="2023" spans="6:6" x14ac:dyDescent="0.2">
      <c r="F2023" s="16"/>
    </row>
    <row r="2024" spans="6:6" x14ac:dyDescent="0.2">
      <c r="F2024" s="16"/>
    </row>
    <row r="2025" spans="6:6" x14ac:dyDescent="0.2">
      <c r="F2025" s="16"/>
    </row>
    <row r="2026" spans="6:6" x14ac:dyDescent="0.2">
      <c r="F2026" s="16"/>
    </row>
    <row r="2027" spans="6:6" x14ac:dyDescent="0.2">
      <c r="F2027" s="16"/>
    </row>
    <row r="2028" spans="6:6" x14ac:dyDescent="0.2">
      <c r="F2028" s="16"/>
    </row>
    <row r="2029" spans="6:6" x14ac:dyDescent="0.2">
      <c r="F2029" s="16"/>
    </row>
    <row r="2030" spans="6:6" x14ac:dyDescent="0.2">
      <c r="F2030" s="16"/>
    </row>
    <row r="2031" spans="6:6" x14ac:dyDescent="0.2">
      <c r="F2031" s="16"/>
    </row>
    <row r="2032" spans="6:6" x14ac:dyDescent="0.2">
      <c r="F2032" s="16"/>
    </row>
    <row r="2033" spans="6:6" x14ac:dyDescent="0.2">
      <c r="F2033" s="16"/>
    </row>
    <row r="2034" spans="6:6" x14ac:dyDescent="0.2">
      <c r="F2034" s="16"/>
    </row>
    <row r="2035" spans="6:6" x14ac:dyDescent="0.2">
      <c r="F2035" s="16"/>
    </row>
    <row r="2036" spans="6:6" x14ac:dyDescent="0.2">
      <c r="F2036" s="16"/>
    </row>
    <row r="2037" spans="6:6" x14ac:dyDescent="0.2">
      <c r="F2037" s="16"/>
    </row>
    <row r="2038" spans="6:6" x14ac:dyDescent="0.2">
      <c r="F2038" s="16"/>
    </row>
    <row r="2039" spans="6:6" x14ac:dyDescent="0.2">
      <c r="F2039" s="16"/>
    </row>
    <row r="2040" spans="6:6" x14ac:dyDescent="0.2">
      <c r="F2040" s="16"/>
    </row>
    <row r="2041" spans="6:6" x14ac:dyDescent="0.2">
      <c r="F2041" s="16"/>
    </row>
    <row r="2042" spans="6:6" x14ac:dyDescent="0.2">
      <c r="F2042" s="16"/>
    </row>
    <row r="2043" spans="6:6" x14ac:dyDescent="0.2">
      <c r="F2043" s="16"/>
    </row>
    <row r="2044" spans="6:6" x14ac:dyDescent="0.2">
      <c r="F2044" s="16"/>
    </row>
    <row r="2045" spans="6:6" x14ac:dyDescent="0.2">
      <c r="F2045" s="16"/>
    </row>
    <row r="2046" spans="6:6" x14ac:dyDescent="0.2">
      <c r="F2046" s="16"/>
    </row>
    <row r="2047" spans="6:6" x14ac:dyDescent="0.2">
      <c r="F2047" s="16"/>
    </row>
    <row r="2048" spans="6:6" x14ac:dyDescent="0.2">
      <c r="F2048" s="16"/>
    </row>
    <row r="2049" spans="6:6" x14ac:dyDescent="0.2">
      <c r="F2049" s="16"/>
    </row>
    <row r="2050" spans="6:6" x14ac:dyDescent="0.2">
      <c r="F2050" s="16"/>
    </row>
    <row r="2051" spans="6:6" x14ac:dyDescent="0.2">
      <c r="F2051" s="16"/>
    </row>
    <row r="2052" spans="6:6" x14ac:dyDescent="0.2">
      <c r="F2052" s="16"/>
    </row>
    <row r="2053" spans="6:6" x14ac:dyDescent="0.2">
      <c r="F2053" s="16"/>
    </row>
    <row r="2054" spans="6:6" x14ac:dyDescent="0.2">
      <c r="F2054" s="16"/>
    </row>
    <row r="2055" spans="6:6" x14ac:dyDescent="0.2">
      <c r="F2055" s="16"/>
    </row>
    <row r="2056" spans="6:6" x14ac:dyDescent="0.2">
      <c r="F2056" s="16"/>
    </row>
    <row r="2057" spans="6:6" x14ac:dyDescent="0.2">
      <c r="F2057" s="16"/>
    </row>
    <row r="2058" spans="6:6" x14ac:dyDescent="0.2">
      <c r="F2058" s="16"/>
    </row>
    <row r="2059" spans="6:6" x14ac:dyDescent="0.2">
      <c r="F2059" s="16"/>
    </row>
    <row r="2060" spans="6:6" x14ac:dyDescent="0.2">
      <c r="F2060" s="16"/>
    </row>
    <row r="2061" spans="6:6" x14ac:dyDescent="0.2">
      <c r="F2061" s="16"/>
    </row>
    <row r="2062" spans="6:6" x14ac:dyDescent="0.2">
      <c r="F2062" s="16"/>
    </row>
    <row r="2063" spans="6:6" x14ac:dyDescent="0.2">
      <c r="F2063" s="16"/>
    </row>
    <row r="2064" spans="6:6" x14ac:dyDescent="0.2">
      <c r="F2064" s="16"/>
    </row>
    <row r="2065" spans="6:6" x14ac:dyDescent="0.2">
      <c r="F2065" s="16"/>
    </row>
    <row r="2066" spans="6:6" x14ac:dyDescent="0.2">
      <c r="F2066" s="16"/>
    </row>
    <row r="2067" spans="6:6" x14ac:dyDescent="0.2">
      <c r="F2067" s="16"/>
    </row>
    <row r="2068" spans="6:6" x14ac:dyDescent="0.2">
      <c r="F2068" s="16"/>
    </row>
    <row r="2069" spans="6:6" x14ac:dyDescent="0.2">
      <c r="F2069" s="16"/>
    </row>
    <row r="2070" spans="6:6" x14ac:dyDescent="0.2">
      <c r="F2070" s="16"/>
    </row>
    <row r="2071" spans="6:6" x14ac:dyDescent="0.2">
      <c r="F2071" s="16"/>
    </row>
    <row r="2072" spans="6:6" x14ac:dyDescent="0.2">
      <c r="F2072" s="16"/>
    </row>
    <row r="2073" spans="6:6" x14ac:dyDescent="0.2">
      <c r="F2073" s="16"/>
    </row>
    <row r="2074" spans="6:6" x14ac:dyDescent="0.2">
      <c r="F2074" s="16"/>
    </row>
    <row r="2075" spans="6:6" x14ac:dyDescent="0.2">
      <c r="F2075" s="16"/>
    </row>
    <row r="2076" spans="6:6" x14ac:dyDescent="0.2">
      <c r="F2076" s="16"/>
    </row>
    <row r="2077" spans="6:6" x14ac:dyDescent="0.2">
      <c r="F2077" s="16"/>
    </row>
    <row r="2078" spans="6:6" x14ac:dyDescent="0.2">
      <c r="F2078" s="16"/>
    </row>
    <row r="2079" spans="6:6" x14ac:dyDescent="0.2">
      <c r="F2079" s="16"/>
    </row>
    <row r="2080" spans="6:6" x14ac:dyDescent="0.2">
      <c r="F2080" s="16"/>
    </row>
    <row r="2081" spans="6:6" x14ac:dyDescent="0.2">
      <c r="F2081" s="16"/>
    </row>
    <row r="2082" spans="6:6" x14ac:dyDescent="0.2">
      <c r="F2082" s="16"/>
    </row>
    <row r="2083" spans="6:6" x14ac:dyDescent="0.2">
      <c r="F2083" s="16"/>
    </row>
    <row r="2084" spans="6:6" x14ac:dyDescent="0.2">
      <c r="F2084" s="16"/>
    </row>
    <row r="2085" spans="6:6" x14ac:dyDescent="0.2">
      <c r="F2085" s="16"/>
    </row>
    <row r="2086" spans="6:6" x14ac:dyDescent="0.2">
      <c r="F2086" s="16"/>
    </row>
    <row r="2087" spans="6:6" x14ac:dyDescent="0.2">
      <c r="F2087" s="16"/>
    </row>
    <row r="2088" spans="6:6" x14ac:dyDescent="0.2">
      <c r="F2088" s="16"/>
    </row>
    <row r="2089" spans="6:6" x14ac:dyDescent="0.2">
      <c r="F2089" s="16"/>
    </row>
    <row r="2090" spans="6:6" x14ac:dyDescent="0.2">
      <c r="F2090" s="16"/>
    </row>
    <row r="2091" spans="6:6" x14ac:dyDescent="0.2">
      <c r="F2091" s="16"/>
    </row>
    <row r="2092" spans="6:6" x14ac:dyDescent="0.2">
      <c r="F2092" s="16"/>
    </row>
    <row r="2093" spans="6:6" x14ac:dyDescent="0.2">
      <c r="F2093" s="16"/>
    </row>
    <row r="2094" spans="6:6" x14ac:dyDescent="0.2">
      <c r="F2094" s="16"/>
    </row>
    <row r="2095" spans="6:6" x14ac:dyDescent="0.2">
      <c r="F2095" s="16"/>
    </row>
    <row r="2096" spans="6:6" x14ac:dyDescent="0.2">
      <c r="F2096" s="16"/>
    </row>
    <row r="2097" spans="6:6" x14ac:dyDescent="0.2">
      <c r="F2097" s="16"/>
    </row>
    <row r="2098" spans="6:6" x14ac:dyDescent="0.2">
      <c r="F2098" s="16"/>
    </row>
    <row r="2099" spans="6:6" x14ac:dyDescent="0.2">
      <c r="F2099" s="16"/>
    </row>
    <row r="2100" spans="6:6" x14ac:dyDescent="0.2">
      <c r="F2100" s="16"/>
    </row>
    <row r="2101" spans="6:6" x14ac:dyDescent="0.2">
      <c r="F2101" s="16"/>
    </row>
    <row r="2102" spans="6:6" x14ac:dyDescent="0.2">
      <c r="F2102" s="16"/>
    </row>
    <row r="2103" spans="6:6" x14ac:dyDescent="0.2">
      <c r="F2103" s="16"/>
    </row>
    <row r="2104" spans="6:6" x14ac:dyDescent="0.2">
      <c r="F2104" s="16"/>
    </row>
    <row r="2105" spans="6:6" x14ac:dyDescent="0.2">
      <c r="F2105" s="16"/>
    </row>
    <row r="2106" spans="6:6" x14ac:dyDescent="0.2">
      <c r="F2106" s="16"/>
    </row>
    <row r="2107" spans="6:6" x14ac:dyDescent="0.2">
      <c r="F2107" s="16"/>
    </row>
    <row r="2108" spans="6:6" x14ac:dyDescent="0.2">
      <c r="F2108" s="16"/>
    </row>
    <row r="2109" spans="6:6" x14ac:dyDescent="0.2">
      <c r="F2109" s="16"/>
    </row>
    <row r="2110" spans="6:6" x14ac:dyDescent="0.2">
      <c r="F2110" s="16"/>
    </row>
    <row r="2111" spans="6:6" x14ac:dyDescent="0.2">
      <c r="F2111" s="16"/>
    </row>
    <row r="2112" spans="6:6" x14ac:dyDescent="0.2">
      <c r="F2112" s="16"/>
    </row>
    <row r="2113" spans="6:6" x14ac:dyDescent="0.2">
      <c r="F2113" s="16"/>
    </row>
    <row r="2114" spans="6:6" x14ac:dyDescent="0.2">
      <c r="F2114" s="16"/>
    </row>
    <row r="2115" spans="6:6" x14ac:dyDescent="0.2">
      <c r="F2115" s="16"/>
    </row>
    <row r="2116" spans="6:6" x14ac:dyDescent="0.2">
      <c r="F2116" s="16"/>
    </row>
    <row r="2117" spans="6:6" x14ac:dyDescent="0.2">
      <c r="F2117" s="16"/>
    </row>
    <row r="2118" spans="6:6" x14ac:dyDescent="0.2">
      <c r="F2118" s="16"/>
    </row>
    <row r="2119" spans="6:6" x14ac:dyDescent="0.2">
      <c r="F2119" s="16"/>
    </row>
    <row r="2120" spans="6:6" x14ac:dyDescent="0.2">
      <c r="F2120" s="16"/>
    </row>
    <row r="2121" spans="6:6" x14ac:dyDescent="0.2">
      <c r="F2121" s="16"/>
    </row>
    <row r="2122" spans="6:6" x14ac:dyDescent="0.2">
      <c r="F2122" s="16"/>
    </row>
    <row r="2123" spans="6:6" x14ac:dyDescent="0.2">
      <c r="F2123" s="16"/>
    </row>
    <row r="2124" spans="6:6" x14ac:dyDescent="0.2">
      <c r="F2124" s="16"/>
    </row>
    <row r="2125" spans="6:6" x14ac:dyDescent="0.2">
      <c r="F2125" s="16"/>
    </row>
    <row r="2126" spans="6:6" x14ac:dyDescent="0.2">
      <c r="F2126" s="16"/>
    </row>
    <row r="2127" spans="6:6" x14ac:dyDescent="0.2">
      <c r="F2127" s="16"/>
    </row>
    <row r="2128" spans="6:6" x14ac:dyDescent="0.2">
      <c r="F2128" s="16"/>
    </row>
    <row r="2129" spans="6:6" x14ac:dyDescent="0.2">
      <c r="F2129" s="16"/>
    </row>
    <row r="2130" spans="6:6" x14ac:dyDescent="0.2">
      <c r="F2130" s="16"/>
    </row>
    <row r="2131" spans="6:6" x14ac:dyDescent="0.2">
      <c r="F2131" s="16"/>
    </row>
    <row r="2132" spans="6:6" x14ac:dyDescent="0.2">
      <c r="F2132" s="16"/>
    </row>
    <row r="2133" spans="6:6" x14ac:dyDescent="0.2">
      <c r="F2133" s="16"/>
    </row>
    <row r="2134" spans="6:6" x14ac:dyDescent="0.2">
      <c r="F2134" s="16"/>
    </row>
    <row r="2135" spans="6:6" x14ac:dyDescent="0.2">
      <c r="F2135" s="16"/>
    </row>
    <row r="2136" spans="6:6" x14ac:dyDescent="0.2">
      <c r="F2136" s="16"/>
    </row>
    <row r="2137" spans="6:6" x14ac:dyDescent="0.2">
      <c r="F2137" s="16"/>
    </row>
    <row r="2138" spans="6:6" x14ac:dyDescent="0.2">
      <c r="F2138" s="16"/>
    </row>
    <row r="2139" spans="6:6" x14ac:dyDescent="0.2">
      <c r="F2139" s="16"/>
    </row>
    <row r="2140" spans="6:6" x14ac:dyDescent="0.2">
      <c r="F2140" s="16"/>
    </row>
    <row r="2141" spans="6:6" x14ac:dyDescent="0.2">
      <c r="F2141" s="16"/>
    </row>
    <row r="2142" spans="6:6" x14ac:dyDescent="0.2">
      <c r="F2142" s="16"/>
    </row>
    <row r="2143" spans="6:6" x14ac:dyDescent="0.2">
      <c r="F2143" s="16"/>
    </row>
    <row r="2144" spans="6:6" x14ac:dyDescent="0.2">
      <c r="F2144" s="16"/>
    </row>
    <row r="2145" spans="6:6" x14ac:dyDescent="0.2">
      <c r="F2145" s="16"/>
    </row>
    <row r="2146" spans="6:6" x14ac:dyDescent="0.2">
      <c r="F2146" s="16"/>
    </row>
    <row r="2147" spans="6:6" x14ac:dyDescent="0.2">
      <c r="F2147" s="16"/>
    </row>
    <row r="2148" spans="6:6" x14ac:dyDescent="0.2">
      <c r="F2148" s="16"/>
    </row>
    <row r="2149" spans="6:6" x14ac:dyDescent="0.2">
      <c r="F2149" s="16"/>
    </row>
    <row r="2150" spans="6:6" x14ac:dyDescent="0.2">
      <c r="F2150" s="16"/>
    </row>
    <row r="2151" spans="6:6" x14ac:dyDescent="0.2">
      <c r="F2151" s="16"/>
    </row>
    <row r="2152" spans="6:6" x14ac:dyDescent="0.2">
      <c r="F2152" s="16"/>
    </row>
    <row r="2153" spans="6:6" x14ac:dyDescent="0.2">
      <c r="F2153" s="16"/>
    </row>
    <row r="2154" spans="6:6" x14ac:dyDescent="0.2">
      <c r="F2154" s="16"/>
    </row>
    <row r="2155" spans="6:6" x14ac:dyDescent="0.2">
      <c r="F2155" s="16"/>
    </row>
    <row r="2156" spans="6:6" x14ac:dyDescent="0.2">
      <c r="F2156" s="16"/>
    </row>
    <row r="2157" spans="6:6" x14ac:dyDescent="0.2">
      <c r="F2157" s="16"/>
    </row>
    <row r="2158" spans="6:6" x14ac:dyDescent="0.2">
      <c r="F2158" s="16"/>
    </row>
    <row r="2159" spans="6:6" x14ac:dyDescent="0.2">
      <c r="F2159" s="16"/>
    </row>
    <row r="2160" spans="6:6" x14ac:dyDescent="0.2">
      <c r="F2160" s="16"/>
    </row>
    <row r="2161" spans="6:6" x14ac:dyDescent="0.2">
      <c r="F2161" s="16"/>
    </row>
    <row r="2162" spans="6:6" x14ac:dyDescent="0.2">
      <c r="F2162" s="16"/>
    </row>
    <row r="2163" spans="6:6" x14ac:dyDescent="0.2">
      <c r="F2163" s="16"/>
    </row>
    <row r="2164" spans="6:6" x14ac:dyDescent="0.2">
      <c r="F2164" s="16"/>
    </row>
    <row r="2165" spans="6:6" x14ac:dyDescent="0.2">
      <c r="F2165" s="16"/>
    </row>
    <row r="2166" spans="6:6" x14ac:dyDescent="0.2">
      <c r="F2166" s="16"/>
    </row>
    <row r="2167" spans="6:6" x14ac:dyDescent="0.2">
      <c r="F2167" s="16"/>
    </row>
    <row r="2168" spans="6:6" x14ac:dyDescent="0.2">
      <c r="F2168" s="16"/>
    </row>
    <row r="2169" spans="6:6" x14ac:dyDescent="0.2">
      <c r="F2169" s="16"/>
    </row>
    <row r="2170" spans="6:6" x14ac:dyDescent="0.2">
      <c r="F2170" s="16"/>
    </row>
    <row r="2171" spans="6:6" x14ac:dyDescent="0.2">
      <c r="F2171" s="16"/>
    </row>
    <row r="2172" spans="6:6" x14ac:dyDescent="0.2">
      <c r="F2172" s="16"/>
    </row>
    <row r="2173" spans="6:6" x14ac:dyDescent="0.2">
      <c r="F2173" s="16"/>
    </row>
    <row r="2174" spans="6:6" x14ac:dyDescent="0.2">
      <c r="F2174" s="16"/>
    </row>
    <row r="2175" spans="6:6" x14ac:dyDescent="0.2">
      <c r="F2175" s="16"/>
    </row>
    <row r="2176" spans="6:6" x14ac:dyDescent="0.2">
      <c r="F2176" s="16"/>
    </row>
    <row r="2177" spans="6:6" x14ac:dyDescent="0.2">
      <c r="F2177" s="16"/>
    </row>
    <row r="2178" spans="6:6" x14ac:dyDescent="0.2">
      <c r="F2178" s="16"/>
    </row>
    <row r="2179" spans="6:6" x14ac:dyDescent="0.2">
      <c r="F2179" s="16"/>
    </row>
    <row r="2180" spans="6:6" x14ac:dyDescent="0.2">
      <c r="F2180" s="16"/>
    </row>
    <row r="2181" spans="6:6" x14ac:dyDescent="0.2">
      <c r="F2181" s="16"/>
    </row>
    <row r="2182" spans="6:6" x14ac:dyDescent="0.2">
      <c r="F2182" s="16"/>
    </row>
    <row r="2183" spans="6:6" x14ac:dyDescent="0.2">
      <c r="F2183" s="16"/>
    </row>
    <row r="2184" spans="6:6" x14ac:dyDescent="0.2">
      <c r="F2184" s="16"/>
    </row>
    <row r="2185" spans="6:6" x14ac:dyDescent="0.2">
      <c r="F2185" s="16"/>
    </row>
    <row r="2186" spans="6:6" x14ac:dyDescent="0.2">
      <c r="F2186" s="16"/>
    </row>
    <row r="2187" spans="6:6" x14ac:dyDescent="0.2">
      <c r="F2187" s="16"/>
    </row>
    <row r="2188" spans="6:6" x14ac:dyDescent="0.2">
      <c r="F2188" s="16"/>
    </row>
    <row r="2189" spans="6:6" x14ac:dyDescent="0.2">
      <c r="F2189" s="16"/>
    </row>
    <row r="2190" spans="6:6" x14ac:dyDescent="0.2">
      <c r="F2190" s="16"/>
    </row>
    <row r="2191" spans="6:6" x14ac:dyDescent="0.2">
      <c r="F2191" s="16"/>
    </row>
    <row r="2192" spans="6:6" x14ac:dyDescent="0.2">
      <c r="F2192" s="16"/>
    </row>
    <row r="2193" spans="6:6" x14ac:dyDescent="0.2">
      <c r="F2193" s="16"/>
    </row>
    <row r="2194" spans="6:6" x14ac:dyDescent="0.2">
      <c r="F2194" s="16"/>
    </row>
    <row r="2195" spans="6:6" x14ac:dyDescent="0.2">
      <c r="F2195" s="16"/>
    </row>
    <row r="2196" spans="6:6" x14ac:dyDescent="0.2">
      <c r="F2196" s="16"/>
    </row>
    <row r="2197" spans="6:6" x14ac:dyDescent="0.2">
      <c r="F2197" s="16"/>
    </row>
    <row r="2198" spans="6:6" x14ac:dyDescent="0.2">
      <c r="F2198" s="16"/>
    </row>
    <row r="2199" spans="6:6" x14ac:dyDescent="0.2">
      <c r="F2199" s="16"/>
    </row>
    <row r="2200" spans="6:6" x14ac:dyDescent="0.2">
      <c r="F2200" s="16"/>
    </row>
    <row r="2201" spans="6:6" x14ac:dyDescent="0.2">
      <c r="F2201" s="16"/>
    </row>
    <row r="2202" spans="6:6" x14ac:dyDescent="0.2">
      <c r="F2202" s="16"/>
    </row>
    <row r="2203" spans="6:6" x14ac:dyDescent="0.2">
      <c r="F2203" s="16"/>
    </row>
    <row r="2204" spans="6:6" x14ac:dyDescent="0.2">
      <c r="F2204" s="16"/>
    </row>
    <row r="2205" spans="6:6" x14ac:dyDescent="0.2">
      <c r="F2205" s="16"/>
    </row>
    <row r="2206" spans="6:6" x14ac:dyDescent="0.2">
      <c r="F2206" s="16"/>
    </row>
    <row r="2207" spans="6:6" x14ac:dyDescent="0.2">
      <c r="F2207" s="16"/>
    </row>
    <row r="2208" spans="6:6" x14ac:dyDescent="0.2">
      <c r="F2208" s="16"/>
    </row>
    <row r="2209" spans="6:6" x14ac:dyDescent="0.2">
      <c r="F2209" s="16"/>
    </row>
    <row r="2210" spans="6:6" x14ac:dyDescent="0.2">
      <c r="F2210" s="16"/>
    </row>
    <row r="2211" spans="6:6" x14ac:dyDescent="0.2">
      <c r="F2211" s="16"/>
    </row>
    <row r="2212" spans="6:6" x14ac:dyDescent="0.2">
      <c r="F2212" s="16"/>
    </row>
    <row r="2213" spans="6:6" x14ac:dyDescent="0.2">
      <c r="F2213" s="16"/>
    </row>
    <row r="2214" spans="6:6" x14ac:dyDescent="0.2">
      <c r="F2214" s="16"/>
    </row>
    <row r="2215" spans="6:6" x14ac:dyDescent="0.2">
      <c r="F2215" s="16"/>
    </row>
    <row r="2216" spans="6:6" x14ac:dyDescent="0.2">
      <c r="F2216" s="16"/>
    </row>
    <row r="2217" spans="6:6" x14ac:dyDescent="0.2">
      <c r="F2217" s="16"/>
    </row>
    <row r="2218" spans="6:6" x14ac:dyDescent="0.2">
      <c r="F2218" s="16"/>
    </row>
    <row r="2219" spans="6:6" x14ac:dyDescent="0.2">
      <c r="F2219" s="16"/>
    </row>
    <row r="2220" spans="6:6" x14ac:dyDescent="0.2">
      <c r="F2220" s="16"/>
    </row>
    <row r="2221" spans="6:6" x14ac:dyDescent="0.2">
      <c r="F2221" s="16"/>
    </row>
    <row r="2222" spans="6:6" x14ac:dyDescent="0.2">
      <c r="F2222" s="16"/>
    </row>
    <row r="2223" spans="6:6" x14ac:dyDescent="0.2">
      <c r="F2223" s="16"/>
    </row>
    <row r="2224" spans="6:6" x14ac:dyDescent="0.2">
      <c r="F2224" s="16"/>
    </row>
    <row r="2225" spans="6:6" x14ac:dyDescent="0.2">
      <c r="F2225" s="16"/>
    </row>
    <row r="2226" spans="6:6" x14ac:dyDescent="0.2">
      <c r="F2226" s="16"/>
    </row>
    <row r="2227" spans="6:6" x14ac:dyDescent="0.2">
      <c r="F2227" s="16"/>
    </row>
    <row r="2228" spans="6:6" x14ac:dyDescent="0.2">
      <c r="F2228" s="16"/>
    </row>
    <row r="2229" spans="6:6" x14ac:dyDescent="0.2">
      <c r="F2229" s="16"/>
    </row>
    <row r="2230" spans="6:6" x14ac:dyDescent="0.2">
      <c r="F2230" s="16"/>
    </row>
    <row r="2231" spans="6:6" x14ac:dyDescent="0.2">
      <c r="F2231" s="16"/>
    </row>
    <row r="2232" spans="6:6" x14ac:dyDescent="0.2">
      <c r="F2232" s="16"/>
    </row>
    <row r="2233" spans="6:6" x14ac:dyDescent="0.2">
      <c r="F2233" s="16"/>
    </row>
    <row r="2234" spans="6:6" x14ac:dyDescent="0.2">
      <c r="F2234" s="16"/>
    </row>
    <row r="2235" spans="6:6" x14ac:dyDescent="0.2">
      <c r="F2235" s="16"/>
    </row>
    <row r="2236" spans="6:6" x14ac:dyDescent="0.2">
      <c r="F2236" s="16"/>
    </row>
    <row r="2237" spans="6:6" x14ac:dyDescent="0.2">
      <c r="F2237" s="16"/>
    </row>
    <row r="2238" spans="6:6" x14ac:dyDescent="0.2">
      <c r="F2238" s="16"/>
    </row>
    <row r="2239" spans="6:6" x14ac:dyDescent="0.2">
      <c r="F2239" s="16"/>
    </row>
    <row r="2240" spans="6:6" x14ac:dyDescent="0.2">
      <c r="F2240" s="16"/>
    </row>
    <row r="2241" spans="6:6" x14ac:dyDescent="0.2">
      <c r="F2241" s="16"/>
    </row>
    <row r="2242" spans="6:6" x14ac:dyDescent="0.2">
      <c r="F2242" s="16"/>
    </row>
    <row r="2243" spans="6:6" x14ac:dyDescent="0.2">
      <c r="F2243" s="16"/>
    </row>
    <row r="2244" spans="6:6" x14ac:dyDescent="0.2">
      <c r="F2244" s="16"/>
    </row>
    <row r="2245" spans="6:6" x14ac:dyDescent="0.2">
      <c r="F2245" s="16"/>
    </row>
    <row r="2246" spans="6:6" x14ac:dyDescent="0.2">
      <c r="F2246" s="16"/>
    </row>
    <row r="2247" spans="6:6" x14ac:dyDescent="0.2">
      <c r="F2247" s="16"/>
    </row>
    <row r="2248" spans="6:6" x14ac:dyDescent="0.2">
      <c r="F2248" s="16"/>
    </row>
    <row r="2249" spans="6:6" x14ac:dyDescent="0.2">
      <c r="F2249" s="16"/>
    </row>
    <row r="2250" spans="6:6" x14ac:dyDescent="0.2">
      <c r="F2250" s="16"/>
    </row>
    <row r="2251" spans="6:6" x14ac:dyDescent="0.2">
      <c r="F2251" s="16"/>
    </row>
    <row r="2252" spans="6:6" x14ac:dyDescent="0.2">
      <c r="F2252" s="16"/>
    </row>
    <row r="2253" spans="6:6" x14ac:dyDescent="0.2">
      <c r="F2253" s="16"/>
    </row>
    <row r="2254" spans="6:6" x14ac:dyDescent="0.2">
      <c r="F2254" s="16"/>
    </row>
    <row r="2255" spans="6:6" x14ac:dyDescent="0.2">
      <c r="F2255" s="16"/>
    </row>
    <row r="2256" spans="6:6" x14ac:dyDescent="0.2">
      <c r="F2256" s="16"/>
    </row>
    <row r="2257" spans="6:6" x14ac:dyDescent="0.2">
      <c r="F2257" s="16"/>
    </row>
    <row r="2258" spans="6:6" x14ac:dyDescent="0.2">
      <c r="F2258" s="16"/>
    </row>
    <row r="2259" spans="6:6" x14ac:dyDescent="0.2">
      <c r="F2259" s="16"/>
    </row>
    <row r="2260" spans="6:6" x14ac:dyDescent="0.2">
      <c r="F2260" s="16"/>
    </row>
    <row r="2261" spans="6:6" x14ac:dyDescent="0.2">
      <c r="F2261" s="16"/>
    </row>
    <row r="2262" spans="6:6" x14ac:dyDescent="0.2">
      <c r="F2262" s="16"/>
    </row>
    <row r="2263" spans="6:6" x14ac:dyDescent="0.2">
      <c r="F2263" s="16"/>
    </row>
    <row r="2264" spans="6:6" x14ac:dyDescent="0.2">
      <c r="F2264" s="16"/>
    </row>
    <row r="2265" spans="6:6" x14ac:dyDescent="0.2">
      <c r="F2265" s="16"/>
    </row>
    <row r="2266" spans="6:6" x14ac:dyDescent="0.2">
      <c r="F2266" s="16"/>
    </row>
    <row r="2267" spans="6:6" x14ac:dyDescent="0.2">
      <c r="F2267" s="16"/>
    </row>
    <row r="2268" spans="6:6" x14ac:dyDescent="0.2">
      <c r="F2268" s="16"/>
    </row>
    <row r="2269" spans="6:6" x14ac:dyDescent="0.2">
      <c r="F2269" s="16"/>
    </row>
    <row r="2270" spans="6:6" x14ac:dyDescent="0.2">
      <c r="F2270" s="16"/>
    </row>
    <row r="2271" spans="6:6" x14ac:dyDescent="0.2">
      <c r="F2271" s="16"/>
    </row>
    <row r="2272" spans="6:6" x14ac:dyDescent="0.2">
      <c r="F2272" s="16"/>
    </row>
    <row r="2273" spans="6:6" x14ac:dyDescent="0.2">
      <c r="F2273" s="16"/>
    </row>
    <row r="2274" spans="6:6" x14ac:dyDescent="0.2">
      <c r="F2274" s="16"/>
    </row>
    <row r="2275" spans="6:6" x14ac:dyDescent="0.2">
      <c r="F2275" s="16"/>
    </row>
    <row r="2276" spans="6:6" x14ac:dyDescent="0.2">
      <c r="F2276" s="16"/>
    </row>
    <row r="2277" spans="6:6" x14ac:dyDescent="0.2">
      <c r="F2277" s="16"/>
    </row>
    <row r="2278" spans="6:6" x14ac:dyDescent="0.2">
      <c r="F2278" s="16"/>
    </row>
    <row r="2279" spans="6:6" x14ac:dyDescent="0.2">
      <c r="F2279" s="16"/>
    </row>
    <row r="2280" spans="6:6" x14ac:dyDescent="0.2">
      <c r="F2280" s="16"/>
    </row>
    <row r="2281" spans="6:6" x14ac:dyDescent="0.2">
      <c r="F2281" s="16"/>
    </row>
    <row r="2282" spans="6:6" x14ac:dyDescent="0.2">
      <c r="F2282" s="16"/>
    </row>
    <row r="2283" spans="6:6" x14ac:dyDescent="0.2">
      <c r="F2283" s="16"/>
    </row>
    <row r="2284" spans="6:6" x14ac:dyDescent="0.2">
      <c r="F2284" s="16"/>
    </row>
    <row r="2285" spans="6:6" x14ac:dyDescent="0.2">
      <c r="F2285" s="16"/>
    </row>
    <row r="2286" spans="6:6" x14ac:dyDescent="0.2">
      <c r="F2286" s="16"/>
    </row>
    <row r="2287" spans="6:6" x14ac:dyDescent="0.2">
      <c r="F2287" s="16"/>
    </row>
    <row r="2288" spans="6:6" x14ac:dyDescent="0.2">
      <c r="F2288" s="16"/>
    </row>
    <row r="2289" spans="6:6" x14ac:dyDescent="0.2">
      <c r="F2289" s="16"/>
    </row>
    <row r="2290" spans="6:6" x14ac:dyDescent="0.2">
      <c r="F2290" s="16"/>
    </row>
    <row r="2291" spans="6:6" x14ac:dyDescent="0.2">
      <c r="F2291" s="16"/>
    </row>
    <row r="2292" spans="6:6" x14ac:dyDescent="0.2">
      <c r="F2292" s="16"/>
    </row>
    <row r="2293" spans="6:6" x14ac:dyDescent="0.2">
      <c r="F2293" s="16"/>
    </row>
    <row r="2294" spans="6:6" x14ac:dyDescent="0.2">
      <c r="F2294" s="16"/>
    </row>
    <row r="2295" spans="6:6" x14ac:dyDescent="0.2">
      <c r="F2295" s="16"/>
    </row>
    <row r="2296" spans="6:6" x14ac:dyDescent="0.2">
      <c r="F2296" s="16"/>
    </row>
    <row r="2297" spans="6:6" x14ac:dyDescent="0.2">
      <c r="F2297" s="16"/>
    </row>
    <row r="2298" spans="6:6" x14ac:dyDescent="0.2">
      <c r="F2298" s="16"/>
    </row>
    <row r="2299" spans="6:6" x14ac:dyDescent="0.2">
      <c r="F2299" s="16"/>
    </row>
    <row r="2300" spans="6:6" x14ac:dyDescent="0.2">
      <c r="F2300" s="16"/>
    </row>
    <row r="2301" spans="6:6" x14ac:dyDescent="0.2">
      <c r="F2301" s="16"/>
    </row>
    <row r="2302" spans="6:6" x14ac:dyDescent="0.2">
      <c r="F2302" s="16"/>
    </row>
    <row r="2303" spans="6:6" x14ac:dyDescent="0.2">
      <c r="F2303" s="16"/>
    </row>
    <row r="2304" spans="6:6" x14ac:dyDescent="0.2">
      <c r="F2304" s="16"/>
    </row>
    <row r="2305" spans="6:6" x14ac:dyDescent="0.2">
      <c r="F2305" s="16"/>
    </row>
    <row r="2306" spans="6:6" x14ac:dyDescent="0.2">
      <c r="F2306" s="16"/>
    </row>
    <row r="2307" spans="6:6" x14ac:dyDescent="0.2">
      <c r="F2307" s="16"/>
    </row>
    <row r="2308" spans="6:6" x14ac:dyDescent="0.2">
      <c r="F2308" s="16"/>
    </row>
    <row r="2309" spans="6:6" x14ac:dyDescent="0.2">
      <c r="F2309" s="16"/>
    </row>
    <row r="2310" spans="6:6" x14ac:dyDescent="0.2">
      <c r="F2310" s="16"/>
    </row>
    <row r="2311" spans="6:6" x14ac:dyDescent="0.2">
      <c r="F2311" s="16"/>
    </row>
    <row r="2312" spans="6:6" x14ac:dyDescent="0.2">
      <c r="F2312" s="16"/>
    </row>
    <row r="2313" spans="6:6" x14ac:dyDescent="0.2">
      <c r="F2313" s="16"/>
    </row>
    <row r="2314" spans="6:6" x14ac:dyDescent="0.2">
      <c r="F2314" s="16"/>
    </row>
    <row r="2315" spans="6:6" x14ac:dyDescent="0.2">
      <c r="F2315" s="16"/>
    </row>
    <row r="2316" spans="6:6" x14ac:dyDescent="0.2">
      <c r="F2316" s="16"/>
    </row>
    <row r="2317" spans="6:6" x14ac:dyDescent="0.2">
      <c r="F2317" s="16"/>
    </row>
    <row r="2318" spans="6:6" x14ac:dyDescent="0.2">
      <c r="F2318" s="16"/>
    </row>
    <row r="2319" spans="6:6" x14ac:dyDescent="0.2">
      <c r="F2319" s="16"/>
    </row>
    <row r="2320" spans="6:6" x14ac:dyDescent="0.2">
      <c r="F2320" s="16"/>
    </row>
    <row r="2321" spans="6:6" x14ac:dyDescent="0.2">
      <c r="F2321" s="16"/>
    </row>
    <row r="2322" spans="6:6" x14ac:dyDescent="0.2">
      <c r="F2322" s="16"/>
    </row>
    <row r="2323" spans="6:6" x14ac:dyDescent="0.2">
      <c r="F2323" s="16"/>
    </row>
    <row r="2324" spans="6:6" x14ac:dyDescent="0.2">
      <c r="F2324" s="16"/>
    </row>
    <row r="2325" spans="6:6" x14ac:dyDescent="0.2">
      <c r="F2325" s="16"/>
    </row>
    <row r="2326" spans="6:6" x14ac:dyDescent="0.2">
      <c r="F2326" s="16"/>
    </row>
    <row r="2327" spans="6:6" x14ac:dyDescent="0.2">
      <c r="F2327" s="16"/>
    </row>
    <row r="2328" spans="6:6" x14ac:dyDescent="0.2">
      <c r="F2328" s="16"/>
    </row>
    <row r="2329" spans="6:6" x14ac:dyDescent="0.2">
      <c r="F2329" s="16"/>
    </row>
    <row r="2330" spans="6:6" x14ac:dyDescent="0.2">
      <c r="F2330" s="16"/>
    </row>
    <row r="2331" spans="6:6" x14ac:dyDescent="0.2">
      <c r="F2331" s="16"/>
    </row>
    <row r="2332" spans="6:6" x14ac:dyDescent="0.2">
      <c r="F2332" s="16"/>
    </row>
    <row r="2333" spans="6:6" x14ac:dyDescent="0.2">
      <c r="F2333" s="16"/>
    </row>
    <row r="2334" spans="6:6" x14ac:dyDescent="0.2">
      <c r="F2334" s="16"/>
    </row>
    <row r="2335" spans="6:6" x14ac:dyDescent="0.2">
      <c r="F2335" s="16"/>
    </row>
    <row r="2336" spans="6:6" x14ac:dyDescent="0.2">
      <c r="F2336" s="16"/>
    </row>
    <row r="2337" spans="6:6" x14ac:dyDescent="0.2">
      <c r="F2337" s="16"/>
    </row>
    <row r="2338" spans="6:6" x14ac:dyDescent="0.2">
      <c r="F2338" s="16"/>
    </row>
    <row r="2339" spans="6:6" x14ac:dyDescent="0.2">
      <c r="F2339" s="16"/>
    </row>
    <row r="2340" spans="6:6" x14ac:dyDescent="0.2">
      <c r="F2340" s="16"/>
    </row>
    <row r="2341" spans="6:6" x14ac:dyDescent="0.2">
      <c r="F2341" s="16"/>
    </row>
    <row r="2342" spans="6:6" x14ac:dyDescent="0.2">
      <c r="F2342" s="16"/>
    </row>
    <row r="2343" spans="6:6" x14ac:dyDescent="0.2">
      <c r="F2343" s="16"/>
    </row>
    <row r="2344" spans="6:6" x14ac:dyDescent="0.2">
      <c r="F2344" s="16"/>
    </row>
    <row r="2345" spans="6:6" x14ac:dyDescent="0.2">
      <c r="F2345" s="16"/>
    </row>
    <row r="2346" spans="6:6" x14ac:dyDescent="0.2">
      <c r="F2346" s="16"/>
    </row>
    <row r="2347" spans="6:6" x14ac:dyDescent="0.2">
      <c r="F2347" s="16"/>
    </row>
    <row r="2348" spans="6:6" x14ac:dyDescent="0.2">
      <c r="F2348" s="16"/>
    </row>
    <row r="2349" spans="6:6" x14ac:dyDescent="0.2">
      <c r="F2349" s="16"/>
    </row>
    <row r="2350" spans="6:6" x14ac:dyDescent="0.2">
      <c r="F2350" s="16"/>
    </row>
    <row r="2351" spans="6:6" x14ac:dyDescent="0.2">
      <c r="F2351" s="16"/>
    </row>
    <row r="2352" spans="6:6" x14ac:dyDescent="0.2">
      <c r="F2352" s="16"/>
    </row>
    <row r="2353" spans="6:6" x14ac:dyDescent="0.2">
      <c r="F2353" s="16"/>
    </row>
    <row r="2354" spans="6:6" x14ac:dyDescent="0.2">
      <c r="F2354" s="16"/>
    </row>
    <row r="2355" spans="6:6" x14ac:dyDescent="0.2">
      <c r="F2355" s="16"/>
    </row>
    <row r="2356" spans="6:6" x14ac:dyDescent="0.2">
      <c r="F2356" s="16"/>
    </row>
    <row r="2357" spans="6:6" x14ac:dyDescent="0.2">
      <c r="F2357" s="16"/>
    </row>
    <row r="2358" spans="6:6" x14ac:dyDescent="0.2">
      <c r="F2358" s="16"/>
    </row>
    <row r="2359" spans="6:6" x14ac:dyDescent="0.2">
      <c r="F2359" s="16"/>
    </row>
    <row r="2360" spans="6:6" x14ac:dyDescent="0.2">
      <c r="F2360" s="16"/>
    </row>
    <row r="2361" spans="6:6" x14ac:dyDescent="0.2">
      <c r="F2361" s="16"/>
    </row>
    <row r="2362" spans="6:6" x14ac:dyDescent="0.2">
      <c r="F2362" s="16"/>
    </row>
    <row r="2363" spans="6:6" x14ac:dyDescent="0.2">
      <c r="F2363" s="16"/>
    </row>
    <row r="2364" spans="6:6" x14ac:dyDescent="0.2">
      <c r="F2364" s="16"/>
    </row>
    <row r="2365" spans="6:6" x14ac:dyDescent="0.2">
      <c r="F2365" s="16"/>
    </row>
    <row r="2366" spans="6:6" x14ac:dyDescent="0.2">
      <c r="F2366" s="16"/>
    </row>
    <row r="2367" spans="6:6" x14ac:dyDescent="0.2">
      <c r="F2367" s="16"/>
    </row>
    <row r="2368" spans="6:6" x14ac:dyDescent="0.2">
      <c r="F2368" s="16"/>
    </row>
    <row r="2369" spans="6:6" x14ac:dyDescent="0.2">
      <c r="F2369" s="16"/>
    </row>
    <row r="2370" spans="6:6" x14ac:dyDescent="0.2">
      <c r="F2370" s="16"/>
    </row>
    <row r="2371" spans="6:6" x14ac:dyDescent="0.2">
      <c r="F2371" s="16"/>
    </row>
    <row r="2372" spans="6:6" x14ac:dyDescent="0.2">
      <c r="F2372" s="16"/>
    </row>
    <row r="2373" spans="6:6" x14ac:dyDescent="0.2">
      <c r="F2373" s="16"/>
    </row>
    <row r="2374" spans="6:6" x14ac:dyDescent="0.2">
      <c r="F2374" s="16"/>
    </row>
    <row r="2375" spans="6:6" x14ac:dyDescent="0.2">
      <c r="F2375" s="16"/>
    </row>
    <row r="2376" spans="6:6" x14ac:dyDescent="0.2">
      <c r="F2376" s="16"/>
    </row>
    <row r="2377" spans="6:6" x14ac:dyDescent="0.2">
      <c r="F2377" s="16"/>
    </row>
    <row r="2378" spans="6:6" x14ac:dyDescent="0.2">
      <c r="F2378" s="16"/>
    </row>
    <row r="2379" spans="6:6" x14ac:dyDescent="0.2">
      <c r="F2379" s="16"/>
    </row>
    <row r="2380" spans="6:6" x14ac:dyDescent="0.2">
      <c r="F2380" s="16"/>
    </row>
    <row r="2381" spans="6:6" x14ac:dyDescent="0.2">
      <c r="F2381" s="16"/>
    </row>
    <row r="2382" spans="6:6" x14ac:dyDescent="0.2">
      <c r="F2382" s="16"/>
    </row>
    <row r="2383" spans="6:6" x14ac:dyDescent="0.2">
      <c r="F2383" s="16"/>
    </row>
    <row r="2384" spans="6:6" x14ac:dyDescent="0.2">
      <c r="F2384" s="16"/>
    </row>
    <row r="2385" spans="6:6" x14ac:dyDescent="0.2">
      <c r="F2385" s="16"/>
    </row>
    <row r="2386" spans="6:6" x14ac:dyDescent="0.2">
      <c r="F2386" s="16"/>
    </row>
    <row r="2387" spans="6:6" x14ac:dyDescent="0.2">
      <c r="F2387" s="16"/>
    </row>
    <row r="2388" spans="6:6" x14ac:dyDescent="0.2">
      <c r="F2388" s="16"/>
    </row>
    <row r="2389" spans="6:6" x14ac:dyDescent="0.2">
      <c r="F2389" s="16"/>
    </row>
    <row r="2390" spans="6:6" x14ac:dyDescent="0.2">
      <c r="F2390" s="16"/>
    </row>
    <row r="2391" spans="6:6" x14ac:dyDescent="0.2">
      <c r="F2391" s="16"/>
    </row>
    <row r="2392" spans="6:6" x14ac:dyDescent="0.2">
      <c r="F2392" s="16"/>
    </row>
    <row r="2393" spans="6:6" x14ac:dyDescent="0.2">
      <c r="F2393" s="16"/>
    </row>
    <row r="2394" spans="6:6" x14ac:dyDescent="0.2">
      <c r="F2394" s="16"/>
    </row>
    <row r="2395" spans="6:6" x14ac:dyDescent="0.2">
      <c r="F2395" s="16"/>
    </row>
    <row r="2396" spans="6:6" x14ac:dyDescent="0.2">
      <c r="F2396" s="16"/>
    </row>
    <row r="2397" spans="6:6" x14ac:dyDescent="0.2">
      <c r="F2397" s="16"/>
    </row>
    <row r="2398" spans="6:6" x14ac:dyDescent="0.2">
      <c r="F2398" s="16"/>
    </row>
    <row r="2399" spans="6:6" x14ac:dyDescent="0.2">
      <c r="F2399" s="16"/>
    </row>
    <row r="2400" spans="6:6" x14ac:dyDescent="0.2">
      <c r="F2400" s="16"/>
    </row>
    <row r="2401" spans="6:6" x14ac:dyDescent="0.2">
      <c r="F2401" s="16"/>
    </row>
    <row r="2402" spans="6:6" x14ac:dyDescent="0.2">
      <c r="F2402" s="16"/>
    </row>
    <row r="2403" spans="6:6" x14ac:dyDescent="0.2">
      <c r="F2403" s="16"/>
    </row>
    <row r="2404" spans="6:6" x14ac:dyDescent="0.2">
      <c r="F2404" s="16"/>
    </row>
    <row r="2405" spans="6:6" x14ac:dyDescent="0.2">
      <c r="F2405" s="16"/>
    </row>
    <row r="2406" spans="6:6" x14ac:dyDescent="0.2">
      <c r="F2406" s="16"/>
    </row>
    <row r="2407" spans="6:6" x14ac:dyDescent="0.2">
      <c r="F2407" s="16"/>
    </row>
    <row r="2408" spans="6:6" x14ac:dyDescent="0.2">
      <c r="F2408" s="16"/>
    </row>
    <row r="2409" spans="6:6" x14ac:dyDescent="0.2">
      <c r="F2409" s="16"/>
    </row>
    <row r="2410" spans="6:6" x14ac:dyDescent="0.2">
      <c r="F2410" s="16"/>
    </row>
    <row r="2411" spans="6:6" x14ac:dyDescent="0.2">
      <c r="F2411" s="16"/>
    </row>
    <row r="2412" spans="6:6" x14ac:dyDescent="0.2">
      <c r="F2412" s="16"/>
    </row>
    <row r="2413" spans="6:6" x14ac:dyDescent="0.2">
      <c r="F2413" s="16"/>
    </row>
    <row r="2414" spans="6:6" x14ac:dyDescent="0.2">
      <c r="F2414" s="16"/>
    </row>
    <row r="2415" spans="6:6" x14ac:dyDescent="0.2">
      <c r="F2415" s="16"/>
    </row>
    <row r="2416" spans="6:6" x14ac:dyDescent="0.2">
      <c r="F2416" s="16"/>
    </row>
    <row r="2417" spans="6:6" x14ac:dyDescent="0.2">
      <c r="F2417" s="16"/>
    </row>
    <row r="2418" spans="6:6" x14ac:dyDescent="0.2">
      <c r="F2418" s="16"/>
    </row>
    <row r="2419" spans="6:6" x14ac:dyDescent="0.2">
      <c r="F2419" s="16"/>
    </row>
    <row r="2420" spans="6:6" x14ac:dyDescent="0.2">
      <c r="F2420" s="16"/>
    </row>
    <row r="2421" spans="6:6" x14ac:dyDescent="0.2">
      <c r="F2421" s="16"/>
    </row>
    <row r="2422" spans="6:6" x14ac:dyDescent="0.2">
      <c r="F2422" s="16"/>
    </row>
    <row r="2423" spans="6:6" x14ac:dyDescent="0.2">
      <c r="F2423" s="16"/>
    </row>
    <row r="2424" spans="6:6" x14ac:dyDescent="0.2">
      <c r="F2424" s="16"/>
    </row>
    <row r="2425" spans="6:6" x14ac:dyDescent="0.2">
      <c r="F2425" s="16"/>
    </row>
    <row r="2426" spans="6:6" x14ac:dyDescent="0.2">
      <c r="F2426" s="16"/>
    </row>
    <row r="2427" spans="6:6" x14ac:dyDescent="0.2">
      <c r="F2427" s="16"/>
    </row>
    <row r="2428" spans="6:6" x14ac:dyDescent="0.2">
      <c r="F2428" s="16"/>
    </row>
    <row r="2429" spans="6:6" x14ac:dyDescent="0.2">
      <c r="F2429" s="16"/>
    </row>
    <row r="2430" spans="6:6" x14ac:dyDescent="0.2">
      <c r="F2430" s="16"/>
    </row>
    <row r="2431" spans="6:6" x14ac:dyDescent="0.2">
      <c r="F2431" s="16"/>
    </row>
    <row r="2432" spans="6:6" x14ac:dyDescent="0.2">
      <c r="F2432" s="16"/>
    </row>
    <row r="2433" spans="6:6" x14ac:dyDescent="0.2">
      <c r="F2433" s="16"/>
    </row>
    <row r="2434" spans="6:6" x14ac:dyDescent="0.2">
      <c r="F2434" s="16"/>
    </row>
    <row r="2435" spans="6:6" x14ac:dyDescent="0.2">
      <c r="F2435" s="16"/>
    </row>
    <row r="2436" spans="6:6" x14ac:dyDescent="0.2">
      <c r="F2436" s="16"/>
    </row>
    <row r="2437" spans="6:6" x14ac:dyDescent="0.2">
      <c r="F2437" s="16"/>
    </row>
    <row r="2438" spans="6:6" x14ac:dyDescent="0.2">
      <c r="F2438" s="16"/>
    </row>
    <row r="2439" spans="6:6" x14ac:dyDescent="0.2">
      <c r="F2439" s="16"/>
    </row>
    <row r="2440" spans="6:6" x14ac:dyDescent="0.2">
      <c r="F2440" s="16"/>
    </row>
    <row r="2441" spans="6:6" x14ac:dyDescent="0.2">
      <c r="F2441" s="16"/>
    </row>
    <row r="2442" spans="6:6" x14ac:dyDescent="0.2">
      <c r="F2442" s="16"/>
    </row>
    <row r="2443" spans="6:6" x14ac:dyDescent="0.2">
      <c r="F2443" s="16"/>
    </row>
    <row r="2444" spans="6:6" x14ac:dyDescent="0.2">
      <c r="F2444" s="16"/>
    </row>
    <row r="2445" spans="6:6" x14ac:dyDescent="0.2">
      <c r="F2445" s="16"/>
    </row>
    <row r="2446" spans="6:6" x14ac:dyDescent="0.2">
      <c r="F2446" s="16"/>
    </row>
    <row r="2447" spans="6:6" x14ac:dyDescent="0.2">
      <c r="F2447" s="16"/>
    </row>
    <row r="2448" spans="6:6" x14ac:dyDescent="0.2">
      <c r="F2448" s="16"/>
    </row>
    <row r="2449" spans="6:6" x14ac:dyDescent="0.2">
      <c r="F2449" s="16"/>
    </row>
    <row r="2450" spans="6:6" x14ac:dyDescent="0.2">
      <c r="F2450" s="16"/>
    </row>
    <row r="2451" spans="6:6" x14ac:dyDescent="0.2">
      <c r="F2451" s="16"/>
    </row>
    <row r="2452" spans="6:6" x14ac:dyDescent="0.2">
      <c r="F2452" s="16"/>
    </row>
    <row r="2453" spans="6:6" x14ac:dyDescent="0.2">
      <c r="F2453" s="16"/>
    </row>
    <row r="2454" spans="6:6" x14ac:dyDescent="0.2">
      <c r="F2454" s="16"/>
    </row>
    <row r="2455" spans="6:6" x14ac:dyDescent="0.2">
      <c r="F2455" s="16"/>
    </row>
    <row r="2456" spans="6:6" x14ac:dyDescent="0.2">
      <c r="F2456" s="16"/>
    </row>
    <row r="2457" spans="6:6" x14ac:dyDescent="0.2">
      <c r="F2457" s="16"/>
    </row>
    <row r="2458" spans="6:6" x14ac:dyDescent="0.2">
      <c r="F2458" s="16"/>
    </row>
    <row r="2459" spans="6:6" x14ac:dyDescent="0.2">
      <c r="F2459" s="16"/>
    </row>
    <row r="2460" spans="6:6" x14ac:dyDescent="0.2">
      <c r="F2460" s="16"/>
    </row>
    <row r="2461" spans="6:6" x14ac:dyDescent="0.2">
      <c r="F2461" s="16"/>
    </row>
    <row r="2462" spans="6:6" x14ac:dyDescent="0.2">
      <c r="F2462" s="16"/>
    </row>
    <row r="2463" spans="6:6" x14ac:dyDescent="0.2">
      <c r="F2463" s="16"/>
    </row>
    <row r="2464" spans="6:6" x14ac:dyDescent="0.2">
      <c r="F2464" s="16"/>
    </row>
    <row r="2465" spans="6:6" x14ac:dyDescent="0.2">
      <c r="F2465" s="16"/>
    </row>
    <row r="2466" spans="6:6" x14ac:dyDescent="0.2">
      <c r="F2466" s="16"/>
    </row>
    <row r="2467" spans="6:6" x14ac:dyDescent="0.2">
      <c r="F2467" s="16"/>
    </row>
    <row r="2468" spans="6:6" x14ac:dyDescent="0.2">
      <c r="F2468" s="16"/>
    </row>
    <row r="2469" spans="6:6" x14ac:dyDescent="0.2">
      <c r="F2469" s="16"/>
    </row>
    <row r="2470" spans="6:6" x14ac:dyDescent="0.2">
      <c r="F2470" s="16"/>
    </row>
    <row r="2471" spans="6:6" x14ac:dyDescent="0.2">
      <c r="F2471" s="16"/>
    </row>
    <row r="2472" spans="6:6" x14ac:dyDescent="0.2">
      <c r="F2472" s="16"/>
    </row>
    <row r="2473" spans="6:6" x14ac:dyDescent="0.2">
      <c r="F2473" s="16"/>
    </row>
    <row r="2474" spans="6:6" x14ac:dyDescent="0.2">
      <c r="F2474" s="16"/>
    </row>
    <row r="2475" spans="6:6" x14ac:dyDescent="0.2">
      <c r="F2475" s="16"/>
    </row>
    <row r="2476" spans="6:6" x14ac:dyDescent="0.2">
      <c r="F2476" s="16"/>
    </row>
    <row r="2477" spans="6:6" x14ac:dyDescent="0.2">
      <c r="F2477" s="16"/>
    </row>
    <row r="2478" spans="6:6" x14ac:dyDescent="0.2">
      <c r="F2478" s="16"/>
    </row>
    <row r="2479" spans="6:6" x14ac:dyDescent="0.2">
      <c r="F2479" s="16"/>
    </row>
    <row r="2480" spans="6:6" x14ac:dyDescent="0.2">
      <c r="F2480" s="16"/>
    </row>
    <row r="2481" spans="6:6" x14ac:dyDescent="0.2">
      <c r="F2481" s="16"/>
    </row>
    <row r="2482" spans="6:6" x14ac:dyDescent="0.2">
      <c r="F2482" s="16"/>
    </row>
    <row r="2483" spans="6:6" x14ac:dyDescent="0.2">
      <c r="F2483" s="16"/>
    </row>
    <row r="2484" spans="6:6" x14ac:dyDescent="0.2">
      <c r="F2484" s="16"/>
    </row>
    <row r="2485" spans="6:6" x14ac:dyDescent="0.2">
      <c r="F2485" s="16"/>
    </row>
    <row r="2486" spans="6:6" x14ac:dyDescent="0.2">
      <c r="F2486" s="16"/>
    </row>
    <row r="2487" spans="6:6" x14ac:dyDescent="0.2">
      <c r="F2487" s="16"/>
    </row>
    <row r="2488" spans="6:6" x14ac:dyDescent="0.2">
      <c r="F2488" s="16"/>
    </row>
    <row r="2489" spans="6:6" x14ac:dyDescent="0.2">
      <c r="F2489" s="16"/>
    </row>
    <row r="2490" spans="6:6" x14ac:dyDescent="0.2">
      <c r="F2490" s="16"/>
    </row>
    <row r="2491" spans="6:6" x14ac:dyDescent="0.2">
      <c r="F2491" s="16"/>
    </row>
    <row r="2492" spans="6:6" x14ac:dyDescent="0.2">
      <c r="F2492" s="16"/>
    </row>
    <row r="2493" spans="6:6" x14ac:dyDescent="0.2">
      <c r="F2493" s="16"/>
    </row>
    <row r="2494" spans="6:6" x14ac:dyDescent="0.2">
      <c r="F2494" s="16"/>
    </row>
    <row r="2495" spans="6:6" x14ac:dyDescent="0.2">
      <c r="F2495" s="16"/>
    </row>
    <row r="2496" spans="6:6" x14ac:dyDescent="0.2">
      <c r="F2496" s="16"/>
    </row>
    <row r="2497" spans="6:6" x14ac:dyDescent="0.2">
      <c r="F2497" s="16"/>
    </row>
    <row r="2498" spans="6:6" x14ac:dyDescent="0.2">
      <c r="F2498" s="16"/>
    </row>
    <row r="2499" spans="6:6" x14ac:dyDescent="0.2">
      <c r="F2499" s="16"/>
    </row>
    <row r="2500" spans="6:6" x14ac:dyDescent="0.2">
      <c r="F2500" s="16"/>
    </row>
    <row r="2501" spans="6:6" x14ac:dyDescent="0.2">
      <c r="F2501" s="16"/>
    </row>
    <row r="2502" spans="6:6" x14ac:dyDescent="0.2">
      <c r="F2502" s="16"/>
    </row>
    <row r="2503" spans="6:6" x14ac:dyDescent="0.2">
      <c r="F2503" s="16"/>
    </row>
    <row r="2504" spans="6:6" x14ac:dyDescent="0.2">
      <c r="F2504" s="16"/>
    </row>
    <row r="2505" spans="6:6" x14ac:dyDescent="0.2">
      <c r="F2505" s="16"/>
    </row>
    <row r="2506" spans="6:6" x14ac:dyDescent="0.2">
      <c r="F2506" s="16"/>
    </row>
    <row r="2507" spans="6:6" x14ac:dyDescent="0.2">
      <c r="F2507" s="16"/>
    </row>
    <row r="2508" spans="6:6" x14ac:dyDescent="0.2">
      <c r="F2508" s="16"/>
    </row>
    <row r="2509" spans="6:6" x14ac:dyDescent="0.2">
      <c r="F2509" s="16"/>
    </row>
    <row r="2510" spans="6:6" x14ac:dyDescent="0.2">
      <c r="F2510" s="16"/>
    </row>
    <row r="2511" spans="6:6" x14ac:dyDescent="0.2">
      <c r="F2511" s="16"/>
    </row>
    <row r="2512" spans="6:6" x14ac:dyDescent="0.2">
      <c r="F2512" s="16"/>
    </row>
    <row r="2513" spans="6:6" x14ac:dyDescent="0.2">
      <c r="F2513" s="16"/>
    </row>
    <row r="2514" spans="6:6" x14ac:dyDescent="0.2">
      <c r="F2514" s="16"/>
    </row>
    <row r="2515" spans="6:6" x14ac:dyDescent="0.2">
      <c r="F2515" s="16"/>
    </row>
    <row r="2516" spans="6:6" x14ac:dyDescent="0.2">
      <c r="F2516" s="16"/>
    </row>
    <row r="2517" spans="6:6" x14ac:dyDescent="0.2">
      <c r="F2517" s="16"/>
    </row>
    <row r="2518" spans="6:6" x14ac:dyDescent="0.2">
      <c r="F2518" s="16"/>
    </row>
    <row r="2519" spans="6:6" x14ac:dyDescent="0.2">
      <c r="F2519" s="16"/>
    </row>
    <row r="2520" spans="6:6" x14ac:dyDescent="0.2">
      <c r="F2520" s="16"/>
    </row>
    <row r="2521" spans="6:6" x14ac:dyDescent="0.2">
      <c r="F2521" s="16"/>
    </row>
    <row r="2522" spans="6:6" x14ac:dyDescent="0.2">
      <c r="F2522" s="16"/>
    </row>
    <row r="2523" spans="6:6" x14ac:dyDescent="0.2">
      <c r="F2523" s="16"/>
    </row>
    <row r="2524" spans="6:6" x14ac:dyDescent="0.2">
      <c r="F2524" s="16"/>
    </row>
    <row r="2525" spans="6:6" x14ac:dyDescent="0.2">
      <c r="F2525" s="16"/>
    </row>
    <row r="2526" spans="6:6" x14ac:dyDescent="0.2">
      <c r="F2526" s="16"/>
    </row>
    <row r="2527" spans="6:6" x14ac:dyDescent="0.2">
      <c r="F2527" s="16"/>
    </row>
    <row r="2528" spans="6:6" x14ac:dyDescent="0.2">
      <c r="F2528" s="16"/>
    </row>
    <row r="2529" spans="6:6" x14ac:dyDescent="0.2">
      <c r="F2529" s="16"/>
    </row>
    <row r="2530" spans="6:6" x14ac:dyDescent="0.2">
      <c r="F2530" s="16"/>
    </row>
    <row r="2531" spans="6:6" x14ac:dyDescent="0.2">
      <c r="F2531" s="16"/>
    </row>
    <row r="2532" spans="6:6" x14ac:dyDescent="0.2">
      <c r="F2532" s="16"/>
    </row>
    <row r="2533" spans="6:6" x14ac:dyDescent="0.2">
      <c r="F2533" s="16"/>
    </row>
    <row r="2534" spans="6:6" x14ac:dyDescent="0.2">
      <c r="F2534" s="16"/>
    </row>
    <row r="2535" spans="6:6" x14ac:dyDescent="0.2">
      <c r="F2535" s="16"/>
    </row>
    <row r="2536" spans="6:6" x14ac:dyDescent="0.2">
      <c r="F2536" s="16"/>
    </row>
    <row r="2537" spans="6:6" x14ac:dyDescent="0.2">
      <c r="F2537" s="16"/>
    </row>
    <row r="2538" spans="6:6" x14ac:dyDescent="0.2">
      <c r="F2538" s="16"/>
    </row>
    <row r="2539" spans="6:6" x14ac:dyDescent="0.2">
      <c r="F2539" s="16"/>
    </row>
    <row r="2540" spans="6:6" x14ac:dyDescent="0.2">
      <c r="F2540" s="16"/>
    </row>
    <row r="2541" spans="6:6" x14ac:dyDescent="0.2">
      <c r="F2541" s="16"/>
    </row>
    <row r="2542" spans="6:6" x14ac:dyDescent="0.2">
      <c r="F2542" s="16"/>
    </row>
    <row r="2543" spans="6:6" x14ac:dyDescent="0.2">
      <c r="F2543" s="16"/>
    </row>
    <row r="2544" spans="6:6" x14ac:dyDescent="0.2">
      <c r="F2544" s="16"/>
    </row>
    <row r="2545" spans="6:6" x14ac:dyDescent="0.2">
      <c r="F2545" s="16"/>
    </row>
    <row r="2546" spans="6:6" x14ac:dyDescent="0.2">
      <c r="F2546" s="16"/>
    </row>
    <row r="2547" spans="6:6" x14ac:dyDescent="0.2">
      <c r="F2547" s="16"/>
    </row>
    <row r="2548" spans="6:6" x14ac:dyDescent="0.2">
      <c r="F2548" s="16"/>
    </row>
    <row r="2549" spans="6:6" x14ac:dyDescent="0.2">
      <c r="F2549" s="16"/>
    </row>
    <row r="2550" spans="6:6" x14ac:dyDescent="0.2">
      <c r="F2550" s="16"/>
    </row>
    <row r="2551" spans="6:6" x14ac:dyDescent="0.2">
      <c r="F2551" s="16"/>
    </row>
    <row r="2552" spans="6:6" x14ac:dyDescent="0.2">
      <c r="F2552" s="16"/>
    </row>
    <row r="2553" spans="6:6" x14ac:dyDescent="0.2">
      <c r="F2553" s="16"/>
    </row>
    <row r="2554" spans="6:6" x14ac:dyDescent="0.2">
      <c r="F2554" s="16"/>
    </row>
    <row r="2555" spans="6:6" x14ac:dyDescent="0.2">
      <c r="F2555" s="16"/>
    </row>
    <row r="2556" spans="6:6" x14ac:dyDescent="0.2">
      <c r="F2556" s="16"/>
    </row>
    <row r="2557" spans="6:6" x14ac:dyDescent="0.2">
      <c r="F2557" s="16"/>
    </row>
    <row r="2558" spans="6:6" x14ac:dyDescent="0.2">
      <c r="F2558" s="16"/>
    </row>
    <row r="2559" spans="6:6" x14ac:dyDescent="0.2">
      <c r="F2559" s="16"/>
    </row>
    <row r="2560" spans="6:6" x14ac:dyDescent="0.2">
      <c r="F2560" s="16"/>
    </row>
    <row r="2561" spans="6:6" x14ac:dyDescent="0.2">
      <c r="F2561" s="16"/>
    </row>
    <row r="2562" spans="6:6" x14ac:dyDescent="0.2">
      <c r="F2562" s="16"/>
    </row>
    <row r="2563" spans="6:6" x14ac:dyDescent="0.2">
      <c r="F2563" s="16"/>
    </row>
    <row r="2564" spans="6:6" x14ac:dyDescent="0.2">
      <c r="F2564" s="16"/>
    </row>
    <row r="2565" spans="6:6" x14ac:dyDescent="0.2">
      <c r="F2565" s="16"/>
    </row>
    <row r="2566" spans="6:6" x14ac:dyDescent="0.2">
      <c r="F2566" s="16"/>
    </row>
    <row r="2567" spans="6:6" x14ac:dyDescent="0.2">
      <c r="F2567" s="16"/>
    </row>
    <row r="2568" spans="6:6" x14ac:dyDescent="0.2">
      <c r="F2568" s="16"/>
    </row>
    <row r="2569" spans="6:6" x14ac:dyDescent="0.2">
      <c r="F2569" s="16"/>
    </row>
    <row r="2570" spans="6:6" x14ac:dyDescent="0.2">
      <c r="F2570" s="16"/>
    </row>
    <row r="2571" spans="6:6" x14ac:dyDescent="0.2">
      <c r="F2571" s="16"/>
    </row>
    <row r="2572" spans="6:6" x14ac:dyDescent="0.2">
      <c r="F2572" s="16"/>
    </row>
    <row r="2573" spans="6:6" x14ac:dyDescent="0.2">
      <c r="F2573" s="16"/>
    </row>
    <row r="2574" spans="6:6" x14ac:dyDescent="0.2">
      <c r="F2574" s="16"/>
    </row>
    <row r="2575" spans="6:6" x14ac:dyDescent="0.2">
      <c r="F2575" s="16"/>
    </row>
    <row r="2576" spans="6:6" x14ac:dyDescent="0.2">
      <c r="F2576" s="16"/>
    </row>
    <row r="2577" spans="6:6" x14ac:dyDescent="0.2">
      <c r="F2577" s="16"/>
    </row>
    <row r="2578" spans="6:6" x14ac:dyDescent="0.2">
      <c r="F2578" s="16"/>
    </row>
    <row r="2579" spans="6:6" x14ac:dyDescent="0.2">
      <c r="F2579" s="16"/>
    </row>
    <row r="2580" spans="6:6" x14ac:dyDescent="0.2">
      <c r="F2580" s="16"/>
    </row>
    <row r="2581" spans="6:6" x14ac:dyDescent="0.2">
      <c r="F2581" s="16"/>
    </row>
    <row r="2582" spans="6:6" x14ac:dyDescent="0.2">
      <c r="F2582" s="16"/>
    </row>
    <row r="2583" spans="6:6" x14ac:dyDescent="0.2">
      <c r="F2583" s="16"/>
    </row>
    <row r="2584" spans="6:6" x14ac:dyDescent="0.2">
      <c r="F2584" s="16"/>
    </row>
    <row r="2585" spans="6:6" x14ac:dyDescent="0.2">
      <c r="F2585" s="16"/>
    </row>
    <row r="2586" spans="6:6" x14ac:dyDescent="0.2">
      <c r="F2586" s="16"/>
    </row>
    <row r="2587" spans="6:6" x14ac:dyDescent="0.2">
      <c r="F2587" s="16"/>
    </row>
    <row r="2588" spans="6:6" x14ac:dyDescent="0.2">
      <c r="F2588" s="16"/>
    </row>
    <row r="2589" spans="6:6" x14ac:dyDescent="0.2">
      <c r="F2589" s="16"/>
    </row>
    <row r="2590" spans="6:6" x14ac:dyDescent="0.2">
      <c r="F2590" s="16"/>
    </row>
    <row r="2591" spans="6:6" x14ac:dyDescent="0.2">
      <c r="F2591" s="16"/>
    </row>
    <row r="2592" spans="6:6" x14ac:dyDescent="0.2">
      <c r="F2592" s="16"/>
    </row>
    <row r="2593" spans="6:6" x14ac:dyDescent="0.2">
      <c r="F2593" s="16"/>
    </row>
    <row r="2594" spans="6:6" x14ac:dyDescent="0.2">
      <c r="F2594" s="16"/>
    </row>
    <row r="2595" spans="6:6" x14ac:dyDescent="0.2">
      <c r="F2595" s="16"/>
    </row>
    <row r="2596" spans="6:6" x14ac:dyDescent="0.2">
      <c r="F2596" s="16"/>
    </row>
    <row r="2597" spans="6:6" x14ac:dyDescent="0.2">
      <c r="F2597" s="16"/>
    </row>
    <row r="2598" spans="6:6" x14ac:dyDescent="0.2">
      <c r="F2598" s="16"/>
    </row>
    <row r="2599" spans="6:6" x14ac:dyDescent="0.2">
      <c r="F2599" s="16"/>
    </row>
    <row r="2600" spans="6:6" x14ac:dyDescent="0.2">
      <c r="F2600" s="16"/>
    </row>
    <row r="2601" spans="6:6" x14ac:dyDescent="0.2">
      <c r="F2601" s="16"/>
    </row>
    <row r="2602" spans="6:6" x14ac:dyDescent="0.2">
      <c r="F2602" s="16"/>
    </row>
    <row r="2603" spans="6:6" x14ac:dyDescent="0.2">
      <c r="F2603" s="16"/>
    </row>
    <row r="2604" spans="6:6" x14ac:dyDescent="0.2">
      <c r="F2604" s="16"/>
    </row>
    <row r="2605" spans="6:6" x14ac:dyDescent="0.2">
      <c r="F2605" s="16"/>
    </row>
    <row r="2606" spans="6:6" x14ac:dyDescent="0.2">
      <c r="F2606" s="16"/>
    </row>
    <row r="2607" spans="6:6" x14ac:dyDescent="0.2">
      <c r="F2607" s="16"/>
    </row>
    <row r="2608" spans="6:6" x14ac:dyDescent="0.2">
      <c r="F2608" s="16"/>
    </row>
    <row r="2609" spans="6:6" x14ac:dyDescent="0.2">
      <c r="F2609" s="16"/>
    </row>
    <row r="2610" spans="6:6" x14ac:dyDescent="0.2">
      <c r="F2610" s="16"/>
    </row>
    <row r="2611" spans="6:6" x14ac:dyDescent="0.2">
      <c r="F2611" s="16"/>
    </row>
    <row r="2612" spans="6:6" x14ac:dyDescent="0.2">
      <c r="F2612" s="16"/>
    </row>
    <row r="2613" spans="6:6" x14ac:dyDescent="0.2">
      <c r="F2613" s="16"/>
    </row>
    <row r="2614" spans="6:6" x14ac:dyDescent="0.2">
      <c r="F2614" s="16"/>
    </row>
    <row r="2615" spans="6:6" x14ac:dyDescent="0.2">
      <c r="F2615" s="16"/>
    </row>
    <row r="2616" spans="6:6" x14ac:dyDescent="0.2">
      <c r="F2616" s="16"/>
    </row>
    <row r="2617" spans="6:6" x14ac:dyDescent="0.2">
      <c r="F2617" s="16"/>
    </row>
    <row r="2618" spans="6:6" x14ac:dyDescent="0.2">
      <c r="F2618" s="16"/>
    </row>
    <row r="2619" spans="6:6" x14ac:dyDescent="0.2">
      <c r="F2619" s="16"/>
    </row>
    <row r="2620" spans="6:6" x14ac:dyDescent="0.2">
      <c r="F2620" s="16"/>
    </row>
    <row r="2621" spans="6:6" x14ac:dyDescent="0.2">
      <c r="F2621" s="16"/>
    </row>
    <row r="2622" spans="6:6" x14ac:dyDescent="0.2">
      <c r="F2622" s="16"/>
    </row>
    <row r="2623" spans="6:6" x14ac:dyDescent="0.2">
      <c r="F2623" s="16"/>
    </row>
    <row r="2624" spans="6:6" x14ac:dyDescent="0.2">
      <c r="F2624" s="16"/>
    </row>
    <row r="2625" spans="6:6" x14ac:dyDescent="0.2">
      <c r="F2625" s="16"/>
    </row>
    <row r="2626" spans="6:6" x14ac:dyDescent="0.2">
      <c r="F2626" s="16"/>
    </row>
    <row r="2627" spans="6:6" x14ac:dyDescent="0.2">
      <c r="F2627" s="16"/>
    </row>
    <row r="2628" spans="6:6" x14ac:dyDescent="0.2">
      <c r="F2628" s="16"/>
    </row>
    <row r="2629" spans="6:6" x14ac:dyDescent="0.2">
      <c r="F2629" s="16"/>
    </row>
    <row r="2630" spans="6:6" x14ac:dyDescent="0.2">
      <c r="F2630" s="16"/>
    </row>
    <row r="2631" spans="6:6" x14ac:dyDescent="0.2">
      <c r="F2631" s="16"/>
    </row>
    <row r="2632" spans="6:6" x14ac:dyDescent="0.2">
      <c r="F2632" s="16"/>
    </row>
    <row r="2633" spans="6:6" x14ac:dyDescent="0.2">
      <c r="F2633" s="16"/>
    </row>
    <row r="2634" spans="6:6" x14ac:dyDescent="0.2">
      <c r="F2634" s="16"/>
    </row>
    <row r="2635" spans="6:6" x14ac:dyDescent="0.2">
      <c r="F2635" s="16"/>
    </row>
    <row r="2636" spans="6:6" x14ac:dyDescent="0.2">
      <c r="F2636" s="16"/>
    </row>
    <row r="2637" spans="6:6" x14ac:dyDescent="0.2">
      <c r="F2637" s="16"/>
    </row>
    <row r="2638" spans="6:6" x14ac:dyDescent="0.2">
      <c r="F2638" s="16"/>
    </row>
    <row r="2639" spans="6:6" x14ac:dyDescent="0.2">
      <c r="F2639" s="16"/>
    </row>
    <row r="2640" spans="6:6" x14ac:dyDescent="0.2">
      <c r="F2640" s="16"/>
    </row>
    <row r="2641" spans="6:6" x14ac:dyDescent="0.2">
      <c r="F2641" s="16"/>
    </row>
    <row r="2642" spans="6:6" x14ac:dyDescent="0.2">
      <c r="F2642" s="16"/>
    </row>
    <row r="2643" spans="6:6" x14ac:dyDescent="0.2">
      <c r="F2643" s="16"/>
    </row>
    <row r="2644" spans="6:6" x14ac:dyDescent="0.2">
      <c r="F2644" s="16"/>
    </row>
    <row r="2645" spans="6:6" x14ac:dyDescent="0.2">
      <c r="F2645" s="16"/>
    </row>
    <row r="2646" spans="6:6" x14ac:dyDescent="0.2">
      <c r="F2646" s="16"/>
    </row>
    <row r="2647" spans="6:6" x14ac:dyDescent="0.2">
      <c r="F2647" s="16"/>
    </row>
    <row r="2648" spans="6:6" x14ac:dyDescent="0.2">
      <c r="F2648" s="16"/>
    </row>
    <row r="2649" spans="6:6" x14ac:dyDescent="0.2">
      <c r="F2649" s="16"/>
    </row>
    <row r="2650" spans="6:6" x14ac:dyDescent="0.2">
      <c r="F2650" s="16"/>
    </row>
    <row r="2651" spans="6:6" x14ac:dyDescent="0.2">
      <c r="F2651" s="16"/>
    </row>
    <row r="2652" spans="6:6" x14ac:dyDescent="0.2">
      <c r="F2652" s="16"/>
    </row>
    <row r="2653" spans="6:6" x14ac:dyDescent="0.2">
      <c r="F2653" s="16"/>
    </row>
    <row r="2654" spans="6:6" x14ac:dyDescent="0.2">
      <c r="F2654" s="16"/>
    </row>
    <row r="2655" spans="6:6" x14ac:dyDescent="0.2">
      <c r="F2655" s="16"/>
    </row>
    <row r="2656" spans="6:6" x14ac:dyDescent="0.2">
      <c r="F2656" s="16"/>
    </row>
    <row r="2657" spans="6:6" x14ac:dyDescent="0.2">
      <c r="F2657" s="16"/>
    </row>
    <row r="2658" spans="6:6" x14ac:dyDescent="0.2">
      <c r="F2658" s="16"/>
    </row>
    <row r="2659" spans="6:6" x14ac:dyDescent="0.2">
      <c r="F2659" s="16"/>
    </row>
    <row r="2660" spans="6:6" x14ac:dyDescent="0.2">
      <c r="F2660" s="16"/>
    </row>
    <row r="2661" spans="6:6" x14ac:dyDescent="0.2">
      <c r="F2661" s="16"/>
    </row>
    <row r="2662" spans="6:6" x14ac:dyDescent="0.2">
      <c r="F2662" s="16"/>
    </row>
    <row r="2663" spans="6:6" x14ac:dyDescent="0.2">
      <c r="F2663" s="16"/>
    </row>
    <row r="2664" spans="6:6" x14ac:dyDescent="0.2">
      <c r="F2664" s="16"/>
    </row>
    <row r="2665" spans="6:6" x14ac:dyDescent="0.2">
      <c r="F2665" s="16"/>
    </row>
    <row r="2666" spans="6:6" x14ac:dyDescent="0.2">
      <c r="F2666" s="16"/>
    </row>
    <row r="2667" spans="6:6" x14ac:dyDescent="0.2">
      <c r="F2667" s="16"/>
    </row>
    <row r="2668" spans="6:6" x14ac:dyDescent="0.2">
      <c r="F2668" s="16"/>
    </row>
    <row r="2669" spans="6:6" x14ac:dyDescent="0.2">
      <c r="F2669" s="16"/>
    </row>
    <row r="2670" spans="6:6" x14ac:dyDescent="0.2">
      <c r="F2670" s="16"/>
    </row>
    <row r="2671" spans="6:6" x14ac:dyDescent="0.2">
      <c r="F2671" s="16"/>
    </row>
    <row r="2672" spans="6:6" x14ac:dyDescent="0.2">
      <c r="F2672" s="16"/>
    </row>
    <row r="2673" spans="6:6" x14ac:dyDescent="0.2">
      <c r="F2673" s="16"/>
    </row>
    <row r="2674" spans="6:6" x14ac:dyDescent="0.2">
      <c r="F2674" s="16"/>
    </row>
    <row r="2675" spans="6:6" x14ac:dyDescent="0.2">
      <c r="F2675" s="16"/>
    </row>
    <row r="2676" spans="6:6" x14ac:dyDescent="0.2">
      <c r="F2676" s="16"/>
    </row>
    <row r="2677" spans="6:6" x14ac:dyDescent="0.2">
      <c r="F2677" s="16"/>
    </row>
    <row r="2678" spans="6:6" x14ac:dyDescent="0.2">
      <c r="F2678" s="16"/>
    </row>
    <row r="2679" spans="6:6" x14ac:dyDescent="0.2">
      <c r="F2679" s="16"/>
    </row>
    <row r="2680" spans="6:6" x14ac:dyDescent="0.2">
      <c r="F2680" s="16"/>
    </row>
    <row r="2681" spans="6:6" x14ac:dyDescent="0.2">
      <c r="F2681" s="16"/>
    </row>
    <row r="2682" spans="6:6" x14ac:dyDescent="0.2">
      <c r="F2682" s="16"/>
    </row>
    <row r="2683" spans="6:6" x14ac:dyDescent="0.2">
      <c r="F2683" s="16"/>
    </row>
    <row r="2684" spans="6:6" x14ac:dyDescent="0.2">
      <c r="F2684" s="16"/>
    </row>
    <row r="2685" spans="6:6" x14ac:dyDescent="0.2">
      <c r="F2685" s="16"/>
    </row>
    <row r="2686" spans="6:6" x14ac:dyDescent="0.2">
      <c r="F2686" s="16"/>
    </row>
    <row r="2687" spans="6:6" x14ac:dyDescent="0.2">
      <c r="F2687" s="16"/>
    </row>
    <row r="2688" spans="6:6" x14ac:dyDescent="0.2">
      <c r="F2688" s="16"/>
    </row>
    <row r="2689" spans="6:6" x14ac:dyDescent="0.2">
      <c r="F2689" s="16"/>
    </row>
    <row r="2690" spans="6:6" x14ac:dyDescent="0.2">
      <c r="F2690" s="16"/>
    </row>
    <row r="2691" spans="6:6" x14ac:dyDescent="0.2">
      <c r="F2691" s="16"/>
    </row>
    <row r="2692" spans="6:6" x14ac:dyDescent="0.2">
      <c r="F2692" s="16"/>
    </row>
    <row r="2693" spans="6:6" x14ac:dyDescent="0.2">
      <c r="F2693" s="16"/>
    </row>
    <row r="2694" spans="6:6" x14ac:dyDescent="0.2">
      <c r="F2694" s="16"/>
    </row>
    <row r="2695" spans="6:6" x14ac:dyDescent="0.2">
      <c r="F2695" s="16"/>
    </row>
    <row r="2696" spans="6:6" x14ac:dyDescent="0.2">
      <c r="F2696" s="16"/>
    </row>
    <row r="2697" spans="6:6" x14ac:dyDescent="0.2">
      <c r="F2697" s="16"/>
    </row>
    <row r="2698" spans="6:6" x14ac:dyDescent="0.2">
      <c r="F2698" s="16"/>
    </row>
    <row r="2699" spans="6:6" x14ac:dyDescent="0.2">
      <c r="F2699" s="16"/>
    </row>
    <row r="2700" spans="6:6" x14ac:dyDescent="0.2">
      <c r="F2700" s="16"/>
    </row>
    <row r="2701" spans="6:6" x14ac:dyDescent="0.2">
      <c r="F2701" s="16"/>
    </row>
    <row r="2702" spans="6:6" x14ac:dyDescent="0.2">
      <c r="F2702" s="16"/>
    </row>
    <row r="2703" spans="6:6" x14ac:dyDescent="0.2">
      <c r="F2703" s="16"/>
    </row>
    <row r="2704" spans="6:6" x14ac:dyDescent="0.2">
      <c r="F2704" s="16"/>
    </row>
    <row r="2705" spans="6:6" x14ac:dyDescent="0.2">
      <c r="F2705" s="16"/>
    </row>
    <row r="2706" spans="6:6" x14ac:dyDescent="0.2">
      <c r="F2706" s="16"/>
    </row>
    <row r="2707" spans="6:6" x14ac:dyDescent="0.2">
      <c r="F2707" s="16"/>
    </row>
    <row r="2708" spans="6:6" x14ac:dyDescent="0.2">
      <c r="F2708" s="16"/>
    </row>
    <row r="2709" spans="6:6" x14ac:dyDescent="0.2">
      <c r="F2709" s="16"/>
    </row>
    <row r="2710" spans="6:6" x14ac:dyDescent="0.2">
      <c r="F2710" s="16"/>
    </row>
    <row r="2711" spans="6:6" x14ac:dyDescent="0.2">
      <c r="F2711" s="16"/>
    </row>
    <row r="2712" spans="6:6" x14ac:dyDescent="0.2">
      <c r="F2712" s="16"/>
    </row>
    <row r="2713" spans="6:6" x14ac:dyDescent="0.2">
      <c r="F2713" s="16"/>
    </row>
    <row r="2714" spans="6:6" x14ac:dyDescent="0.2">
      <c r="F2714" s="16"/>
    </row>
    <row r="2715" spans="6:6" x14ac:dyDescent="0.2">
      <c r="F2715" s="16"/>
    </row>
    <row r="2716" spans="6:6" x14ac:dyDescent="0.2">
      <c r="F2716" s="16"/>
    </row>
    <row r="2717" spans="6:6" x14ac:dyDescent="0.2">
      <c r="F2717" s="16"/>
    </row>
    <row r="2718" spans="6:6" x14ac:dyDescent="0.2">
      <c r="F2718" s="16"/>
    </row>
    <row r="2719" spans="6:6" x14ac:dyDescent="0.2">
      <c r="F2719" s="16"/>
    </row>
    <row r="2720" spans="6:6" x14ac:dyDescent="0.2">
      <c r="F2720" s="16"/>
    </row>
    <row r="2721" spans="6:6" x14ac:dyDescent="0.2">
      <c r="F2721" s="16"/>
    </row>
    <row r="2722" spans="6:6" x14ac:dyDescent="0.2">
      <c r="F2722" s="16"/>
    </row>
    <row r="2723" spans="6:6" x14ac:dyDescent="0.2">
      <c r="F2723" s="16"/>
    </row>
    <row r="2724" spans="6:6" x14ac:dyDescent="0.2">
      <c r="F2724" s="16"/>
    </row>
    <row r="2725" spans="6:6" x14ac:dyDescent="0.2">
      <c r="F2725" s="16"/>
    </row>
    <row r="2726" spans="6:6" x14ac:dyDescent="0.2">
      <c r="F2726" s="16"/>
    </row>
    <row r="2727" spans="6:6" x14ac:dyDescent="0.2">
      <c r="F2727" s="16"/>
    </row>
    <row r="2728" spans="6:6" x14ac:dyDescent="0.2">
      <c r="F2728" s="16"/>
    </row>
    <row r="2729" spans="6:6" x14ac:dyDescent="0.2">
      <c r="F2729" s="16"/>
    </row>
    <row r="2730" spans="6:6" x14ac:dyDescent="0.2">
      <c r="F2730" s="16"/>
    </row>
    <row r="2731" spans="6:6" x14ac:dyDescent="0.2">
      <c r="F2731" s="16"/>
    </row>
    <row r="2732" spans="6:6" x14ac:dyDescent="0.2">
      <c r="F2732" s="16"/>
    </row>
    <row r="2733" spans="6:6" x14ac:dyDescent="0.2">
      <c r="F2733" s="16"/>
    </row>
    <row r="2734" spans="6:6" x14ac:dyDescent="0.2">
      <c r="F2734" s="16"/>
    </row>
    <row r="2735" spans="6:6" x14ac:dyDescent="0.2">
      <c r="F2735" s="16"/>
    </row>
    <row r="2736" spans="6:6" x14ac:dyDescent="0.2">
      <c r="F2736" s="16"/>
    </row>
    <row r="2737" spans="6:6" x14ac:dyDescent="0.2">
      <c r="F2737" s="16"/>
    </row>
    <row r="2738" spans="6:6" x14ac:dyDescent="0.2">
      <c r="F2738" s="16"/>
    </row>
    <row r="2739" spans="6:6" x14ac:dyDescent="0.2">
      <c r="F2739" s="16"/>
    </row>
    <row r="2740" spans="6:6" x14ac:dyDescent="0.2">
      <c r="F2740" s="16"/>
    </row>
    <row r="2741" spans="6:6" x14ac:dyDescent="0.2">
      <c r="F2741" s="16"/>
    </row>
    <row r="2742" spans="6:6" x14ac:dyDescent="0.2">
      <c r="F2742" s="16"/>
    </row>
    <row r="2743" spans="6:6" x14ac:dyDescent="0.2">
      <c r="F2743" s="16"/>
    </row>
    <row r="2744" spans="6:6" x14ac:dyDescent="0.2">
      <c r="F2744" s="16"/>
    </row>
    <row r="2745" spans="6:6" x14ac:dyDescent="0.2">
      <c r="F2745" s="16"/>
    </row>
    <row r="2746" spans="6:6" x14ac:dyDescent="0.2">
      <c r="F2746" s="16"/>
    </row>
    <row r="2747" spans="6:6" x14ac:dyDescent="0.2">
      <c r="F2747" s="16"/>
    </row>
    <row r="2748" spans="6:6" x14ac:dyDescent="0.2">
      <c r="F2748" s="16"/>
    </row>
    <row r="2749" spans="6:6" x14ac:dyDescent="0.2">
      <c r="F2749" s="16"/>
    </row>
    <row r="2750" spans="6:6" x14ac:dyDescent="0.2">
      <c r="F2750" s="16"/>
    </row>
    <row r="2751" spans="6:6" x14ac:dyDescent="0.2">
      <c r="F2751" s="16"/>
    </row>
    <row r="2752" spans="6:6" x14ac:dyDescent="0.2">
      <c r="F2752" s="16"/>
    </row>
    <row r="2753" spans="6:6" x14ac:dyDescent="0.2">
      <c r="F2753" s="16"/>
    </row>
    <row r="2754" spans="6:6" x14ac:dyDescent="0.2">
      <c r="F2754" s="16"/>
    </row>
    <row r="2755" spans="6:6" x14ac:dyDescent="0.2">
      <c r="F2755" s="16"/>
    </row>
    <row r="2756" spans="6:6" x14ac:dyDescent="0.2">
      <c r="F2756" s="16"/>
    </row>
    <row r="2757" spans="6:6" x14ac:dyDescent="0.2">
      <c r="F2757" s="16"/>
    </row>
    <row r="2758" spans="6:6" x14ac:dyDescent="0.2">
      <c r="F2758" s="16"/>
    </row>
    <row r="2759" spans="6:6" x14ac:dyDescent="0.2">
      <c r="F2759" s="16"/>
    </row>
    <row r="2760" spans="6:6" x14ac:dyDescent="0.2">
      <c r="F2760" s="16"/>
    </row>
    <row r="2761" spans="6:6" x14ac:dyDescent="0.2">
      <c r="F2761" s="16"/>
    </row>
    <row r="2762" spans="6:6" x14ac:dyDescent="0.2">
      <c r="F2762" s="16"/>
    </row>
    <row r="2763" spans="6:6" x14ac:dyDescent="0.2">
      <c r="F2763" s="16"/>
    </row>
    <row r="2764" spans="6:6" x14ac:dyDescent="0.2">
      <c r="F2764" s="16"/>
    </row>
    <row r="2765" spans="6:6" x14ac:dyDescent="0.2">
      <c r="F2765" s="16"/>
    </row>
    <row r="2766" spans="6:6" x14ac:dyDescent="0.2">
      <c r="F2766" s="16"/>
    </row>
    <row r="2767" spans="6:6" x14ac:dyDescent="0.2">
      <c r="F2767" s="16"/>
    </row>
    <row r="2768" spans="6:6" x14ac:dyDescent="0.2">
      <c r="F2768" s="16"/>
    </row>
    <row r="2769" spans="6:6" x14ac:dyDescent="0.2">
      <c r="F2769" s="16"/>
    </row>
    <row r="2770" spans="6:6" x14ac:dyDescent="0.2">
      <c r="F2770" s="16"/>
    </row>
    <row r="2771" spans="6:6" x14ac:dyDescent="0.2">
      <c r="F2771" s="16"/>
    </row>
    <row r="2772" spans="6:6" x14ac:dyDescent="0.2">
      <c r="F2772" s="16"/>
    </row>
    <row r="2773" spans="6:6" x14ac:dyDescent="0.2">
      <c r="F2773" s="16"/>
    </row>
    <row r="2774" spans="6:6" x14ac:dyDescent="0.2">
      <c r="F2774" s="16"/>
    </row>
    <row r="2775" spans="6:6" x14ac:dyDescent="0.2">
      <c r="F2775" s="16"/>
    </row>
    <row r="2776" spans="6:6" x14ac:dyDescent="0.2">
      <c r="F2776" s="16"/>
    </row>
    <row r="2777" spans="6:6" x14ac:dyDescent="0.2">
      <c r="F2777" s="16"/>
    </row>
    <row r="2778" spans="6:6" x14ac:dyDescent="0.2">
      <c r="F2778" s="16"/>
    </row>
    <row r="2779" spans="6:6" x14ac:dyDescent="0.2">
      <c r="F2779" s="16"/>
    </row>
    <row r="2780" spans="6:6" x14ac:dyDescent="0.2">
      <c r="F2780" s="16"/>
    </row>
    <row r="2781" spans="6:6" x14ac:dyDescent="0.2">
      <c r="F2781" s="16"/>
    </row>
    <row r="2782" spans="6:6" x14ac:dyDescent="0.2">
      <c r="F2782" s="16"/>
    </row>
    <row r="2783" spans="6:6" x14ac:dyDescent="0.2">
      <c r="F2783" s="16"/>
    </row>
    <row r="2784" spans="6:6" x14ac:dyDescent="0.2">
      <c r="F2784" s="16"/>
    </row>
    <row r="2785" spans="6:6" x14ac:dyDescent="0.2">
      <c r="F2785" s="16"/>
    </row>
    <row r="2786" spans="6:6" x14ac:dyDescent="0.2">
      <c r="F2786" s="16"/>
    </row>
    <row r="2787" spans="6:6" x14ac:dyDescent="0.2">
      <c r="F2787" s="16"/>
    </row>
    <row r="2788" spans="6:6" x14ac:dyDescent="0.2">
      <c r="F2788" s="16"/>
    </row>
    <row r="2789" spans="6:6" x14ac:dyDescent="0.2">
      <c r="F2789" s="16"/>
    </row>
    <row r="2790" spans="6:6" x14ac:dyDescent="0.2">
      <c r="F2790" s="16"/>
    </row>
    <row r="2791" spans="6:6" x14ac:dyDescent="0.2">
      <c r="F2791" s="16"/>
    </row>
    <row r="2792" spans="6:6" x14ac:dyDescent="0.2">
      <c r="F2792" s="16"/>
    </row>
    <row r="2793" spans="6:6" x14ac:dyDescent="0.2">
      <c r="F2793" s="16"/>
    </row>
    <row r="2794" spans="6:6" x14ac:dyDescent="0.2">
      <c r="F2794" s="16"/>
    </row>
    <row r="2795" spans="6:6" x14ac:dyDescent="0.2">
      <c r="F2795" s="16"/>
    </row>
    <row r="2796" spans="6:6" x14ac:dyDescent="0.2">
      <c r="F2796" s="16"/>
    </row>
    <row r="2797" spans="6:6" x14ac:dyDescent="0.2">
      <c r="F2797" s="16"/>
    </row>
    <row r="2798" spans="6:6" x14ac:dyDescent="0.2">
      <c r="F2798" s="16"/>
    </row>
    <row r="2799" spans="6:6" x14ac:dyDescent="0.2">
      <c r="F2799" s="16"/>
    </row>
    <row r="2800" spans="6:6" x14ac:dyDescent="0.2">
      <c r="F2800" s="16"/>
    </row>
    <row r="2801" spans="6:6" x14ac:dyDescent="0.2">
      <c r="F2801" s="16"/>
    </row>
    <row r="2802" spans="6:6" x14ac:dyDescent="0.2">
      <c r="F2802" s="16"/>
    </row>
    <row r="2803" spans="6:6" x14ac:dyDescent="0.2">
      <c r="F2803" s="16"/>
    </row>
    <row r="2804" spans="6:6" x14ac:dyDescent="0.2">
      <c r="F2804" s="16"/>
    </row>
    <row r="2805" spans="6:6" x14ac:dyDescent="0.2">
      <c r="F2805" s="16"/>
    </row>
    <row r="2806" spans="6:6" x14ac:dyDescent="0.2">
      <c r="F2806" s="16"/>
    </row>
    <row r="2807" spans="6:6" x14ac:dyDescent="0.2">
      <c r="F2807" s="16"/>
    </row>
    <row r="2808" spans="6:6" x14ac:dyDescent="0.2">
      <c r="F2808" s="16"/>
    </row>
    <row r="2809" spans="6:6" x14ac:dyDescent="0.2">
      <c r="F2809" s="16"/>
    </row>
    <row r="2810" spans="6:6" x14ac:dyDescent="0.2">
      <c r="F2810" s="16"/>
    </row>
    <row r="2811" spans="6:6" x14ac:dyDescent="0.2">
      <c r="F2811" s="16"/>
    </row>
    <row r="2812" spans="6:6" x14ac:dyDescent="0.2">
      <c r="F2812" s="16"/>
    </row>
    <row r="2813" spans="6:6" x14ac:dyDescent="0.2">
      <c r="F2813" s="16"/>
    </row>
    <row r="2814" spans="6:6" x14ac:dyDescent="0.2">
      <c r="F2814" s="16"/>
    </row>
    <row r="2815" spans="6:6" x14ac:dyDescent="0.2">
      <c r="F2815" s="16"/>
    </row>
    <row r="2816" spans="6:6" x14ac:dyDescent="0.2">
      <c r="F2816" s="16"/>
    </row>
    <row r="2817" spans="6:6" x14ac:dyDescent="0.2">
      <c r="F2817" s="16"/>
    </row>
    <row r="2818" spans="6:6" x14ac:dyDescent="0.2">
      <c r="F2818" s="16"/>
    </row>
    <row r="2819" spans="6:6" x14ac:dyDescent="0.2">
      <c r="F2819" s="16"/>
    </row>
    <row r="2820" spans="6:6" x14ac:dyDescent="0.2">
      <c r="F2820" s="16"/>
    </row>
    <row r="2821" spans="6:6" x14ac:dyDescent="0.2">
      <c r="F2821" s="16"/>
    </row>
    <row r="2822" spans="6:6" x14ac:dyDescent="0.2">
      <c r="F2822" s="16"/>
    </row>
    <row r="2823" spans="6:6" x14ac:dyDescent="0.2">
      <c r="F2823" s="16"/>
    </row>
    <row r="2824" spans="6:6" x14ac:dyDescent="0.2">
      <c r="F2824" s="16"/>
    </row>
    <row r="2825" spans="6:6" x14ac:dyDescent="0.2">
      <c r="F2825" s="16"/>
    </row>
    <row r="2826" spans="6:6" x14ac:dyDescent="0.2">
      <c r="F2826" s="16"/>
    </row>
    <row r="2827" spans="6:6" x14ac:dyDescent="0.2">
      <c r="F2827" s="16"/>
    </row>
    <row r="2828" spans="6:6" x14ac:dyDescent="0.2">
      <c r="F2828" s="16"/>
    </row>
    <row r="2829" spans="6:6" x14ac:dyDescent="0.2">
      <c r="F2829" s="16"/>
    </row>
    <row r="2830" spans="6:6" x14ac:dyDescent="0.2">
      <c r="F2830" s="16"/>
    </row>
    <row r="2831" spans="6:6" x14ac:dyDescent="0.2">
      <c r="F2831" s="16"/>
    </row>
    <row r="2832" spans="6:6" x14ac:dyDescent="0.2">
      <c r="F2832" s="16"/>
    </row>
    <row r="2833" spans="6:6" x14ac:dyDescent="0.2">
      <c r="F2833" s="16"/>
    </row>
    <row r="2834" spans="6:6" x14ac:dyDescent="0.2">
      <c r="F2834" s="16"/>
    </row>
    <row r="2835" spans="6:6" x14ac:dyDescent="0.2">
      <c r="F2835" s="16"/>
    </row>
    <row r="2836" spans="6:6" x14ac:dyDescent="0.2">
      <c r="F2836" s="16"/>
    </row>
    <row r="2837" spans="6:6" x14ac:dyDescent="0.2">
      <c r="F2837" s="16"/>
    </row>
    <row r="2838" spans="6:6" x14ac:dyDescent="0.2">
      <c r="F2838" s="16"/>
    </row>
    <row r="2839" spans="6:6" x14ac:dyDescent="0.2">
      <c r="F2839" s="16"/>
    </row>
    <row r="2840" spans="6:6" x14ac:dyDescent="0.2">
      <c r="F2840" s="16"/>
    </row>
    <row r="2841" spans="6:6" x14ac:dyDescent="0.2">
      <c r="F2841" s="16"/>
    </row>
    <row r="2842" spans="6:6" x14ac:dyDescent="0.2">
      <c r="F2842" s="16"/>
    </row>
    <row r="2843" spans="6:6" x14ac:dyDescent="0.2">
      <c r="F2843" s="16"/>
    </row>
    <row r="2844" spans="6:6" x14ac:dyDescent="0.2">
      <c r="F2844" s="16"/>
    </row>
    <row r="2845" spans="6:6" x14ac:dyDescent="0.2">
      <c r="F2845" s="16"/>
    </row>
    <row r="2846" spans="6:6" x14ac:dyDescent="0.2">
      <c r="F2846" s="16"/>
    </row>
    <row r="2847" spans="6:6" x14ac:dyDescent="0.2">
      <c r="F2847" s="16"/>
    </row>
    <row r="2848" spans="6:6" x14ac:dyDescent="0.2">
      <c r="F2848" s="16"/>
    </row>
    <row r="2849" spans="6:6" x14ac:dyDescent="0.2">
      <c r="F2849" s="16"/>
    </row>
    <row r="2850" spans="6:6" x14ac:dyDescent="0.2">
      <c r="F2850" s="16"/>
    </row>
    <row r="2851" spans="6:6" x14ac:dyDescent="0.2">
      <c r="F2851" s="16"/>
    </row>
    <row r="2852" spans="6:6" x14ac:dyDescent="0.2">
      <c r="F2852" s="16"/>
    </row>
    <row r="2853" spans="6:6" x14ac:dyDescent="0.2">
      <c r="F2853" s="16"/>
    </row>
    <row r="2854" spans="6:6" x14ac:dyDescent="0.2">
      <c r="F2854" s="16"/>
    </row>
    <row r="2855" spans="6:6" x14ac:dyDescent="0.2">
      <c r="F2855" s="16"/>
    </row>
    <row r="2856" spans="6:6" x14ac:dyDescent="0.2">
      <c r="F2856" s="16"/>
    </row>
    <row r="2857" spans="6:6" x14ac:dyDescent="0.2">
      <c r="F2857" s="16"/>
    </row>
    <row r="2858" spans="6:6" x14ac:dyDescent="0.2">
      <c r="F2858" s="16"/>
    </row>
    <row r="2859" spans="6:6" x14ac:dyDescent="0.2">
      <c r="F2859" s="16"/>
    </row>
    <row r="2860" spans="6:6" x14ac:dyDescent="0.2">
      <c r="F2860" s="16"/>
    </row>
    <row r="2861" spans="6:6" x14ac:dyDescent="0.2">
      <c r="F2861" s="16"/>
    </row>
    <row r="2862" spans="6:6" x14ac:dyDescent="0.2">
      <c r="F2862" s="16"/>
    </row>
    <row r="2863" spans="6:6" x14ac:dyDescent="0.2">
      <c r="F2863" s="16"/>
    </row>
    <row r="2864" spans="6:6" x14ac:dyDescent="0.2">
      <c r="F2864" s="16"/>
    </row>
    <row r="2865" spans="6:6" x14ac:dyDescent="0.2">
      <c r="F2865" s="16"/>
    </row>
    <row r="2866" spans="6:6" x14ac:dyDescent="0.2">
      <c r="F2866" s="16"/>
    </row>
    <row r="2867" spans="6:6" x14ac:dyDescent="0.2">
      <c r="F2867" s="16"/>
    </row>
    <row r="2868" spans="6:6" x14ac:dyDescent="0.2">
      <c r="F2868" s="16"/>
    </row>
    <row r="2869" spans="6:6" x14ac:dyDescent="0.2">
      <c r="F2869" s="16"/>
    </row>
    <row r="2870" spans="6:6" x14ac:dyDescent="0.2">
      <c r="F2870" s="16"/>
    </row>
    <row r="2871" spans="6:6" x14ac:dyDescent="0.2">
      <c r="F2871" s="16"/>
    </row>
    <row r="2872" spans="6:6" x14ac:dyDescent="0.2">
      <c r="F2872" s="16"/>
    </row>
    <row r="2873" spans="6:6" x14ac:dyDescent="0.2">
      <c r="F2873" s="16"/>
    </row>
    <row r="2874" spans="6:6" x14ac:dyDescent="0.2">
      <c r="F2874" s="16"/>
    </row>
    <row r="2875" spans="6:6" x14ac:dyDescent="0.2">
      <c r="F2875" s="16"/>
    </row>
    <row r="2876" spans="6:6" x14ac:dyDescent="0.2">
      <c r="F2876" s="16"/>
    </row>
    <row r="2877" spans="6:6" x14ac:dyDescent="0.2">
      <c r="F2877" s="16"/>
    </row>
    <row r="2878" spans="6:6" x14ac:dyDescent="0.2">
      <c r="F2878" s="16"/>
    </row>
    <row r="2879" spans="6:6" x14ac:dyDescent="0.2">
      <c r="F2879" s="16"/>
    </row>
    <row r="2880" spans="6:6" x14ac:dyDescent="0.2">
      <c r="F2880" s="16"/>
    </row>
    <row r="2881" spans="6:6" x14ac:dyDescent="0.2">
      <c r="F2881" s="16"/>
    </row>
    <row r="2882" spans="6:6" x14ac:dyDescent="0.2">
      <c r="F2882" s="16"/>
    </row>
    <row r="2883" spans="6:6" x14ac:dyDescent="0.2">
      <c r="F2883" s="16"/>
    </row>
    <row r="2884" spans="6:6" x14ac:dyDescent="0.2">
      <c r="F2884" s="16"/>
    </row>
    <row r="2885" spans="6:6" x14ac:dyDescent="0.2">
      <c r="F2885" s="16"/>
    </row>
    <row r="2886" spans="6:6" x14ac:dyDescent="0.2">
      <c r="F2886" s="16"/>
    </row>
    <row r="2887" spans="6:6" x14ac:dyDescent="0.2">
      <c r="F2887" s="16"/>
    </row>
    <row r="2888" spans="6:6" x14ac:dyDescent="0.2">
      <c r="F2888" s="16"/>
    </row>
    <row r="2889" spans="6:6" x14ac:dyDescent="0.2">
      <c r="F2889" s="16"/>
    </row>
    <row r="2890" spans="6:6" x14ac:dyDescent="0.2">
      <c r="F2890" s="16"/>
    </row>
    <row r="2891" spans="6:6" x14ac:dyDescent="0.2">
      <c r="F2891" s="16"/>
    </row>
    <row r="2892" spans="6:6" x14ac:dyDescent="0.2">
      <c r="F2892" s="16"/>
    </row>
    <row r="2893" spans="6:6" x14ac:dyDescent="0.2">
      <c r="F2893" s="16"/>
    </row>
    <row r="2894" spans="6:6" x14ac:dyDescent="0.2">
      <c r="F2894" s="16"/>
    </row>
    <row r="2895" spans="6:6" x14ac:dyDescent="0.2">
      <c r="F2895" s="16"/>
    </row>
    <row r="2896" spans="6:6" x14ac:dyDescent="0.2">
      <c r="F2896" s="16"/>
    </row>
    <row r="2897" spans="6:6" x14ac:dyDescent="0.2">
      <c r="F2897" s="16"/>
    </row>
    <row r="2898" spans="6:6" x14ac:dyDescent="0.2">
      <c r="F2898" s="16"/>
    </row>
    <row r="2899" spans="6:6" x14ac:dyDescent="0.2">
      <c r="F2899" s="16"/>
    </row>
    <row r="2900" spans="6:6" x14ac:dyDescent="0.2">
      <c r="F2900" s="16"/>
    </row>
    <row r="2901" spans="6:6" x14ac:dyDescent="0.2">
      <c r="F2901" s="16"/>
    </row>
    <row r="2902" spans="6:6" x14ac:dyDescent="0.2">
      <c r="F2902" s="16"/>
    </row>
    <row r="2903" spans="6:6" x14ac:dyDescent="0.2">
      <c r="F2903" s="16"/>
    </row>
    <row r="2904" spans="6:6" x14ac:dyDescent="0.2">
      <c r="F2904" s="16"/>
    </row>
    <row r="2905" spans="6:6" x14ac:dyDescent="0.2">
      <c r="F2905" s="16"/>
    </row>
    <row r="2906" spans="6:6" x14ac:dyDescent="0.2">
      <c r="F2906" s="16"/>
    </row>
    <row r="2907" spans="6:6" x14ac:dyDescent="0.2">
      <c r="F2907" s="16"/>
    </row>
    <row r="2908" spans="6:6" x14ac:dyDescent="0.2">
      <c r="F2908" s="16"/>
    </row>
    <row r="2909" spans="6:6" x14ac:dyDescent="0.2">
      <c r="F2909" s="16"/>
    </row>
    <row r="2910" spans="6:6" x14ac:dyDescent="0.2">
      <c r="F2910" s="16"/>
    </row>
    <row r="2911" spans="6:6" x14ac:dyDescent="0.2">
      <c r="F2911" s="16"/>
    </row>
    <row r="2912" spans="6:6" x14ac:dyDescent="0.2">
      <c r="F2912" s="16"/>
    </row>
    <row r="2913" spans="6:6" x14ac:dyDescent="0.2">
      <c r="F2913" s="16"/>
    </row>
    <row r="2914" spans="6:6" x14ac:dyDescent="0.2">
      <c r="F2914" s="16"/>
    </row>
    <row r="2915" spans="6:6" x14ac:dyDescent="0.2">
      <c r="F2915" s="16"/>
    </row>
    <row r="2916" spans="6:6" x14ac:dyDescent="0.2">
      <c r="F2916" s="16"/>
    </row>
    <row r="2917" spans="6:6" x14ac:dyDescent="0.2">
      <c r="F2917" s="16"/>
    </row>
    <row r="2918" spans="6:6" x14ac:dyDescent="0.2">
      <c r="F2918" s="16"/>
    </row>
    <row r="2919" spans="6:6" x14ac:dyDescent="0.2">
      <c r="F2919" s="16"/>
    </row>
    <row r="2920" spans="6:6" x14ac:dyDescent="0.2">
      <c r="F2920" s="16"/>
    </row>
    <row r="2921" spans="6:6" x14ac:dyDescent="0.2">
      <c r="F2921" s="16"/>
    </row>
    <row r="2922" spans="6:6" x14ac:dyDescent="0.2">
      <c r="F2922" s="16"/>
    </row>
    <row r="2923" spans="6:6" x14ac:dyDescent="0.2">
      <c r="F2923" s="16"/>
    </row>
    <row r="2924" spans="6:6" x14ac:dyDescent="0.2">
      <c r="F2924" s="16"/>
    </row>
    <row r="2925" spans="6:6" x14ac:dyDescent="0.2">
      <c r="F2925" s="16"/>
    </row>
    <row r="2926" spans="6:6" x14ac:dyDescent="0.2">
      <c r="F2926" s="16"/>
    </row>
    <row r="2927" spans="6:6" x14ac:dyDescent="0.2">
      <c r="F2927" s="16"/>
    </row>
    <row r="2928" spans="6:6" x14ac:dyDescent="0.2">
      <c r="F2928" s="16"/>
    </row>
    <row r="2929" spans="6:6" x14ac:dyDescent="0.2">
      <c r="F2929" s="16"/>
    </row>
    <row r="2930" spans="6:6" x14ac:dyDescent="0.2">
      <c r="F2930" s="16"/>
    </row>
    <row r="2931" spans="6:6" x14ac:dyDescent="0.2">
      <c r="F2931" s="16"/>
    </row>
    <row r="2932" spans="6:6" x14ac:dyDescent="0.2">
      <c r="F2932" s="16"/>
    </row>
    <row r="2933" spans="6:6" x14ac:dyDescent="0.2">
      <c r="F2933" s="16"/>
    </row>
    <row r="2934" spans="6:6" x14ac:dyDescent="0.2">
      <c r="F2934" s="16"/>
    </row>
    <row r="2935" spans="6:6" x14ac:dyDescent="0.2">
      <c r="F2935" s="16"/>
    </row>
    <row r="2936" spans="6:6" x14ac:dyDescent="0.2">
      <c r="F2936" s="16"/>
    </row>
    <row r="2937" spans="6:6" x14ac:dyDescent="0.2">
      <c r="F2937" s="16"/>
    </row>
    <row r="2938" spans="6:6" x14ac:dyDescent="0.2">
      <c r="F2938" s="16"/>
    </row>
    <row r="2939" spans="6:6" x14ac:dyDescent="0.2">
      <c r="F2939" s="16"/>
    </row>
    <row r="2940" spans="6:6" x14ac:dyDescent="0.2">
      <c r="F2940" s="16"/>
    </row>
    <row r="2941" spans="6:6" x14ac:dyDescent="0.2">
      <c r="F2941" s="16"/>
    </row>
    <row r="2942" spans="6:6" x14ac:dyDescent="0.2">
      <c r="F2942" s="16"/>
    </row>
    <row r="2943" spans="6:6" x14ac:dyDescent="0.2">
      <c r="F2943" s="16"/>
    </row>
    <row r="2944" spans="6:6" x14ac:dyDescent="0.2">
      <c r="F2944" s="16"/>
    </row>
    <row r="2945" spans="6:6" x14ac:dyDescent="0.2">
      <c r="F2945" s="16"/>
    </row>
    <row r="2946" spans="6:6" x14ac:dyDescent="0.2">
      <c r="F2946" s="16"/>
    </row>
    <row r="2947" spans="6:6" x14ac:dyDescent="0.2">
      <c r="F2947" s="16"/>
    </row>
    <row r="2948" spans="6:6" x14ac:dyDescent="0.2">
      <c r="F2948" s="16"/>
    </row>
    <row r="2949" spans="6:6" x14ac:dyDescent="0.2">
      <c r="F2949" s="16"/>
    </row>
    <row r="2950" spans="6:6" x14ac:dyDescent="0.2">
      <c r="F2950" s="16"/>
    </row>
    <row r="2951" spans="6:6" x14ac:dyDescent="0.2">
      <c r="F2951" s="16"/>
    </row>
    <row r="2952" spans="6:6" x14ac:dyDescent="0.2">
      <c r="F2952" s="16"/>
    </row>
    <row r="2953" spans="6:6" x14ac:dyDescent="0.2">
      <c r="F2953" s="16"/>
    </row>
    <row r="2954" spans="6:6" x14ac:dyDescent="0.2">
      <c r="F2954" s="16"/>
    </row>
    <row r="2955" spans="6:6" x14ac:dyDescent="0.2">
      <c r="F2955" s="16"/>
    </row>
    <row r="2956" spans="6:6" x14ac:dyDescent="0.2">
      <c r="F2956" s="16"/>
    </row>
    <row r="2957" spans="6:6" x14ac:dyDescent="0.2">
      <c r="F2957" s="16"/>
    </row>
    <row r="2958" spans="6:6" x14ac:dyDescent="0.2">
      <c r="F2958" s="16"/>
    </row>
    <row r="2959" spans="6:6" x14ac:dyDescent="0.2">
      <c r="F2959" s="16"/>
    </row>
    <row r="2960" spans="6:6" x14ac:dyDescent="0.2">
      <c r="F2960" s="16"/>
    </row>
    <row r="2961" spans="6:6" x14ac:dyDescent="0.2">
      <c r="F2961" s="16"/>
    </row>
    <row r="2962" spans="6:6" x14ac:dyDescent="0.2">
      <c r="F2962" s="16"/>
    </row>
    <row r="2963" spans="6:6" x14ac:dyDescent="0.2">
      <c r="F2963" s="16"/>
    </row>
    <row r="2964" spans="6:6" x14ac:dyDescent="0.2">
      <c r="F2964" s="16"/>
    </row>
    <row r="2965" spans="6:6" x14ac:dyDescent="0.2">
      <c r="F2965" s="16"/>
    </row>
    <row r="2966" spans="6:6" x14ac:dyDescent="0.2">
      <c r="F2966" s="16"/>
    </row>
    <row r="2967" spans="6:6" x14ac:dyDescent="0.2">
      <c r="F2967" s="16"/>
    </row>
    <row r="2968" spans="6:6" x14ac:dyDescent="0.2">
      <c r="F2968" s="16"/>
    </row>
    <row r="2969" spans="6:6" x14ac:dyDescent="0.2">
      <c r="F2969" s="16"/>
    </row>
    <row r="2970" spans="6:6" x14ac:dyDescent="0.2">
      <c r="F2970" s="16"/>
    </row>
    <row r="2971" spans="6:6" x14ac:dyDescent="0.2">
      <c r="F2971" s="16"/>
    </row>
    <row r="2972" spans="6:6" x14ac:dyDescent="0.2">
      <c r="F2972" s="16"/>
    </row>
    <row r="2973" spans="6:6" x14ac:dyDescent="0.2">
      <c r="F2973" s="16"/>
    </row>
    <row r="2974" spans="6:6" x14ac:dyDescent="0.2">
      <c r="F2974" s="16"/>
    </row>
    <row r="2975" spans="6:6" x14ac:dyDescent="0.2">
      <c r="F2975" s="16"/>
    </row>
    <row r="2976" spans="6:6" x14ac:dyDescent="0.2">
      <c r="F2976" s="16"/>
    </row>
    <row r="2977" spans="6:6" x14ac:dyDescent="0.2">
      <c r="F2977" s="16"/>
    </row>
    <row r="2978" spans="6:6" x14ac:dyDescent="0.2">
      <c r="F2978" s="16"/>
    </row>
    <row r="2979" spans="6:6" x14ac:dyDescent="0.2">
      <c r="F2979" s="16"/>
    </row>
    <row r="2980" spans="6:6" x14ac:dyDescent="0.2">
      <c r="F2980" s="16"/>
    </row>
    <row r="2981" spans="6:6" x14ac:dyDescent="0.2">
      <c r="F2981" s="16"/>
    </row>
    <row r="2982" spans="6:6" x14ac:dyDescent="0.2">
      <c r="F2982" s="16"/>
    </row>
    <row r="2983" spans="6:6" x14ac:dyDescent="0.2">
      <c r="F2983" s="16"/>
    </row>
    <row r="2984" spans="6:6" x14ac:dyDescent="0.2">
      <c r="F2984" s="16"/>
    </row>
    <row r="2985" spans="6:6" x14ac:dyDescent="0.2">
      <c r="F2985" s="16"/>
    </row>
    <row r="2986" spans="6:6" x14ac:dyDescent="0.2">
      <c r="F2986" s="16"/>
    </row>
    <row r="2987" spans="6:6" x14ac:dyDescent="0.2">
      <c r="F2987" s="16"/>
    </row>
    <row r="2988" spans="6:6" x14ac:dyDescent="0.2">
      <c r="F2988" s="16"/>
    </row>
    <row r="2989" spans="6:6" x14ac:dyDescent="0.2">
      <c r="F2989" s="16"/>
    </row>
    <row r="2990" spans="6:6" x14ac:dyDescent="0.2">
      <c r="F2990" s="16"/>
    </row>
    <row r="2991" spans="6:6" x14ac:dyDescent="0.2">
      <c r="F2991" s="16"/>
    </row>
    <row r="2992" spans="6:6" x14ac:dyDescent="0.2">
      <c r="F2992" s="16"/>
    </row>
    <row r="2993" spans="6:6" x14ac:dyDescent="0.2">
      <c r="F2993" s="16"/>
    </row>
    <row r="2994" spans="6:6" x14ac:dyDescent="0.2">
      <c r="F2994" s="16"/>
    </row>
    <row r="2995" spans="6:6" x14ac:dyDescent="0.2">
      <c r="F2995" s="16"/>
    </row>
    <row r="2996" spans="6:6" x14ac:dyDescent="0.2">
      <c r="F2996" s="16"/>
    </row>
    <row r="2997" spans="6:6" x14ac:dyDescent="0.2">
      <c r="F2997" s="16"/>
    </row>
    <row r="2998" spans="6:6" x14ac:dyDescent="0.2">
      <c r="F2998" s="16"/>
    </row>
    <row r="2999" spans="6:6" x14ac:dyDescent="0.2">
      <c r="F2999" s="16"/>
    </row>
    <row r="3000" spans="6:6" x14ac:dyDescent="0.2">
      <c r="F3000" s="16"/>
    </row>
    <row r="3001" spans="6:6" x14ac:dyDescent="0.2">
      <c r="F3001" s="16"/>
    </row>
    <row r="3002" spans="6:6" x14ac:dyDescent="0.2">
      <c r="F3002" s="16"/>
    </row>
    <row r="3003" spans="6:6" x14ac:dyDescent="0.2">
      <c r="F3003" s="16"/>
    </row>
    <row r="3004" spans="6:6" x14ac:dyDescent="0.2">
      <c r="F3004" s="16"/>
    </row>
    <row r="3005" spans="6:6" x14ac:dyDescent="0.2">
      <c r="F3005" s="16"/>
    </row>
    <row r="3006" spans="6:6" x14ac:dyDescent="0.2">
      <c r="F3006" s="16"/>
    </row>
    <row r="3007" spans="6:6" x14ac:dyDescent="0.2">
      <c r="F3007" s="16"/>
    </row>
    <row r="3008" spans="6:6" x14ac:dyDescent="0.2">
      <c r="F3008" s="16"/>
    </row>
    <row r="3009" spans="6:6" x14ac:dyDescent="0.2">
      <c r="F3009" s="16"/>
    </row>
    <row r="3010" spans="6:6" x14ac:dyDescent="0.2">
      <c r="F3010" s="16"/>
    </row>
    <row r="3011" spans="6:6" x14ac:dyDescent="0.2">
      <c r="F3011" s="16"/>
    </row>
    <row r="3012" spans="6:6" x14ac:dyDescent="0.2">
      <c r="F3012" s="16"/>
    </row>
    <row r="3013" spans="6:6" x14ac:dyDescent="0.2">
      <c r="F3013" s="16"/>
    </row>
    <row r="3014" spans="6:6" x14ac:dyDescent="0.2">
      <c r="F3014" s="16"/>
    </row>
    <row r="3015" spans="6:6" x14ac:dyDescent="0.2">
      <c r="F3015" s="16"/>
    </row>
    <row r="3016" spans="6:6" x14ac:dyDescent="0.2">
      <c r="F3016" s="16"/>
    </row>
    <row r="3017" spans="6:6" x14ac:dyDescent="0.2">
      <c r="F3017" s="16"/>
    </row>
    <row r="3018" spans="6:6" x14ac:dyDescent="0.2">
      <c r="F3018" s="16"/>
    </row>
    <row r="3019" spans="6:6" x14ac:dyDescent="0.2">
      <c r="F3019" s="16"/>
    </row>
    <row r="3020" spans="6:6" x14ac:dyDescent="0.2">
      <c r="F3020" s="16"/>
    </row>
    <row r="3021" spans="6:6" x14ac:dyDescent="0.2">
      <c r="F3021" s="16"/>
    </row>
    <row r="3022" spans="6:6" x14ac:dyDescent="0.2">
      <c r="F3022" s="16"/>
    </row>
    <row r="3023" spans="6:6" x14ac:dyDescent="0.2">
      <c r="F3023" s="16"/>
    </row>
    <row r="3024" spans="6:6" x14ac:dyDescent="0.2">
      <c r="F3024" s="16"/>
    </row>
    <row r="3025" spans="6:6" x14ac:dyDescent="0.2">
      <c r="F3025" s="16"/>
    </row>
    <row r="3026" spans="6:6" x14ac:dyDescent="0.2">
      <c r="F3026" s="16"/>
    </row>
    <row r="3027" spans="6:6" x14ac:dyDescent="0.2">
      <c r="F3027" s="16"/>
    </row>
    <row r="3028" spans="6:6" x14ac:dyDescent="0.2">
      <c r="F3028" s="16"/>
    </row>
    <row r="3029" spans="6:6" x14ac:dyDescent="0.2">
      <c r="F3029" s="16"/>
    </row>
    <row r="3030" spans="6:6" x14ac:dyDescent="0.2">
      <c r="F3030" s="16"/>
    </row>
    <row r="3031" spans="6:6" x14ac:dyDescent="0.2">
      <c r="F3031" s="16"/>
    </row>
    <row r="3032" spans="6:6" x14ac:dyDescent="0.2">
      <c r="F3032" s="16"/>
    </row>
    <row r="3033" spans="6:6" x14ac:dyDescent="0.2">
      <c r="F3033" s="16"/>
    </row>
    <row r="3034" spans="6:6" x14ac:dyDescent="0.2">
      <c r="F3034" s="16"/>
    </row>
    <row r="3035" spans="6:6" x14ac:dyDescent="0.2">
      <c r="F3035" s="16"/>
    </row>
    <row r="3036" spans="6:6" x14ac:dyDescent="0.2">
      <c r="F3036" s="16"/>
    </row>
    <row r="3037" spans="6:6" x14ac:dyDescent="0.2">
      <c r="F3037" s="16"/>
    </row>
    <row r="3038" spans="6:6" x14ac:dyDescent="0.2">
      <c r="F3038" s="16"/>
    </row>
    <row r="3039" spans="6:6" x14ac:dyDescent="0.2">
      <c r="F3039" s="16"/>
    </row>
    <row r="3040" spans="6:6" x14ac:dyDescent="0.2">
      <c r="F3040" s="16"/>
    </row>
    <row r="3041" spans="6:6" x14ac:dyDescent="0.2">
      <c r="F3041" s="16"/>
    </row>
    <row r="3042" spans="6:6" x14ac:dyDescent="0.2">
      <c r="F3042" s="16"/>
    </row>
    <row r="3043" spans="6:6" x14ac:dyDescent="0.2">
      <c r="F3043" s="16"/>
    </row>
    <row r="3044" spans="6:6" x14ac:dyDescent="0.2">
      <c r="F3044" s="16"/>
    </row>
    <row r="3045" spans="6:6" x14ac:dyDescent="0.2">
      <c r="F3045" s="16"/>
    </row>
    <row r="3046" spans="6:6" x14ac:dyDescent="0.2">
      <c r="F3046" s="16"/>
    </row>
    <row r="3047" spans="6:6" x14ac:dyDescent="0.2">
      <c r="F3047" s="16"/>
    </row>
    <row r="3048" spans="6:6" x14ac:dyDescent="0.2">
      <c r="F3048" s="16"/>
    </row>
    <row r="3049" spans="6:6" x14ac:dyDescent="0.2">
      <c r="F3049" s="16"/>
    </row>
    <row r="3050" spans="6:6" x14ac:dyDescent="0.2">
      <c r="F3050" s="16"/>
    </row>
    <row r="3051" spans="6:6" x14ac:dyDescent="0.2">
      <c r="F3051" s="16"/>
    </row>
    <row r="3052" spans="6:6" x14ac:dyDescent="0.2">
      <c r="F3052" s="16"/>
    </row>
    <row r="3053" spans="6:6" x14ac:dyDescent="0.2">
      <c r="F3053" s="16"/>
    </row>
    <row r="3054" spans="6:6" x14ac:dyDescent="0.2">
      <c r="F3054" s="16"/>
    </row>
    <row r="3055" spans="6:6" x14ac:dyDescent="0.2">
      <c r="F3055" s="16"/>
    </row>
    <row r="3056" spans="6:6" x14ac:dyDescent="0.2">
      <c r="F3056" s="16"/>
    </row>
    <row r="3057" spans="6:6" x14ac:dyDescent="0.2">
      <c r="F3057" s="16"/>
    </row>
    <row r="3058" spans="6:6" x14ac:dyDescent="0.2">
      <c r="F3058" s="16"/>
    </row>
    <row r="3059" spans="6:6" x14ac:dyDescent="0.2">
      <c r="F3059" s="16"/>
    </row>
    <row r="3060" spans="6:6" x14ac:dyDescent="0.2">
      <c r="F3060" s="16"/>
    </row>
    <row r="3061" spans="6:6" x14ac:dyDescent="0.2">
      <c r="F3061" s="16"/>
    </row>
    <row r="3062" spans="6:6" x14ac:dyDescent="0.2">
      <c r="F3062" s="16"/>
    </row>
    <row r="3063" spans="6:6" x14ac:dyDescent="0.2">
      <c r="F3063" s="16"/>
    </row>
    <row r="3064" spans="6:6" x14ac:dyDescent="0.2">
      <c r="F3064" s="16"/>
    </row>
    <row r="3065" spans="6:6" x14ac:dyDescent="0.2">
      <c r="F3065" s="16"/>
    </row>
    <row r="3066" spans="6:6" x14ac:dyDescent="0.2">
      <c r="F3066" s="16"/>
    </row>
    <row r="3067" spans="6:6" x14ac:dyDescent="0.2">
      <c r="F3067" s="16"/>
    </row>
    <row r="3068" spans="6:6" x14ac:dyDescent="0.2">
      <c r="F3068" s="16"/>
    </row>
    <row r="3069" spans="6:6" x14ac:dyDescent="0.2">
      <c r="F3069" s="16"/>
    </row>
    <row r="3070" spans="6:6" x14ac:dyDescent="0.2">
      <c r="F3070" s="16"/>
    </row>
    <row r="3071" spans="6:6" x14ac:dyDescent="0.2">
      <c r="F3071" s="16"/>
    </row>
    <row r="3072" spans="6:6" x14ac:dyDescent="0.2">
      <c r="F3072" s="16"/>
    </row>
    <row r="3073" spans="6:6" x14ac:dyDescent="0.2">
      <c r="F3073" s="16"/>
    </row>
    <row r="3074" spans="6:6" x14ac:dyDescent="0.2">
      <c r="F3074" s="16"/>
    </row>
    <row r="3075" spans="6:6" x14ac:dyDescent="0.2">
      <c r="F3075" s="16"/>
    </row>
    <row r="3076" spans="6:6" x14ac:dyDescent="0.2">
      <c r="F3076" s="16"/>
    </row>
    <row r="3077" spans="6:6" x14ac:dyDescent="0.2">
      <c r="F3077" s="16"/>
    </row>
    <row r="3078" spans="6:6" x14ac:dyDescent="0.2">
      <c r="F3078" s="16"/>
    </row>
    <row r="3079" spans="6:6" x14ac:dyDescent="0.2">
      <c r="F3079" s="16"/>
    </row>
    <row r="3080" spans="6:6" x14ac:dyDescent="0.2">
      <c r="F3080" s="16"/>
    </row>
    <row r="3081" spans="6:6" x14ac:dyDescent="0.2">
      <c r="F3081" s="16"/>
    </row>
    <row r="3082" spans="6:6" x14ac:dyDescent="0.2">
      <c r="F3082" s="16"/>
    </row>
    <row r="3083" spans="6:6" x14ac:dyDescent="0.2">
      <c r="F3083" s="16"/>
    </row>
    <row r="3084" spans="6:6" x14ac:dyDescent="0.2">
      <c r="F3084" s="16"/>
    </row>
    <row r="3085" spans="6:6" x14ac:dyDescent="0.2">
      <c r="F3085" s="16"/>
    </row>
    <row r="3086" spans="6:6" x14ac:dyDescent="0.2">
      <c r="F3086" s="16"/>
    </row>
    <row r="3087" spans="6:6" x14ac:dyDescent="0.2">
      <c r="F3087" s="16"/>
    </row>
    <row r="3088" spans="6:6" x14ac:dyDescent="0.2">
      <c r="F3088" s="16"/>
    </row>
    <row r="3089" spans="6:6" x14ac:dyDescent="0.2">
      <c r="F3089" s="16"/>
    </row>
    <row r="3090" spans="6:6" x14ac:dyDescent="0.2">
      <c r="F3090" s="16"/>
    </row>
    <row r="3091" spans="6:6" x14ac:dyDescent="0.2">
      <c r="F3091" s="16"/>
    </row>
    <row r="3092" spans="6:6" x14ac:dyDescent="0.2">
      <c r="F3092" s="16"/>
    </row>
    <row r="3093" spans="6:6" x14ac:dyDescent="0.2">
      <c r="F3093" s="16"/>
    </row>
    <row r="3094" spans="6:6" x14ac:dyDescent="0.2">
      <c r="F3094" s="16"/>
    </row>
    <row r="3095" spans="6:6" x14ac:dyDescent="0.2">
      <c r="F3095" s="16"/>
    </row>
    <row r="3096" spans="6:6" x14ac:dyDescent="0.2">
      <c r="F3096" s="16"/>
    </row>
    <row r="3097" spans="6:6" x14ac:dyDescent="0.2">
      <c r="F3097" s="16"/>
    </row>
    <row r="3098" spans="6:6" x14ac:dyDescent="0.2">
      <c r="F3098" s="16"/>
    </row>
    <row r="3099" spans="6:6" x14ac:dyDescent="0.2">
      <c r="F3099" s="16"/>
    </row>
    <row r="3100" spans="6:6" x14ac:dyDescent="0.2">
      <c r="F3100" s="16"/>
    </row>
    <row r="3101" spans="6:6" x14ac:dyDescent="0.2">
      <c r="F3101" s="16"/>
    </row>
    <row r="3102" spans="6:6" x14ac:dyDescent="0.2">
      <c r="F3102" s="16"/>
    </row>
    <row r="3103" spans="6:6" x14ac:dyDescent="0.2">
      <c r="F3103" s="16"/>
    </row>
    <row r="3104" spans="6:6" x14ac:dyDescent="0.2">
      <c r="F3104" s="16"/>
    </row>
    <row r="3105" spans="6:6" x14ac:dyDescent="0.2">
      <c r="F3105" s="16"/>
    </row>
    <row r="3106" spans="6:6" x14ac:dyDescent="0.2">
      <c r="F3106" s="16"/>
    </row>
    <row r="3107" spans="6:6" x14ac:dyDescent="0.2">
      <c r="F3107" s="16"/>
    </row>
    <row r="3108" spans="6:6" x14ac:dyDescent="0.2">
      <c r="F3108" s="16"/>
    </row>
    <row r="3109" spans="6:6" x14ac:dyDescent="0.2">
      <c r="F3109" s="16"/>
    </row>
    <row r="3110" spans="6:6" x14ac:dyDescent="0.2">
      <c r="F3110" s="16"/>
    </row>
    <row r="3111" spans="6:6" x14ac:dyDescent="0.2">
      <c r="F3111" s="16"/>
    </row>
    <row r="3112" spans="6:6" x14ac:dyDescent="0.2">
      <c r="F3112" s="16"/>
    </row>
    <row r="3113" spans="6:6" x14ac:dyDescent="0.2">
      <c r="F3113" s="16"/>
    </row>
    <row r="3114" spans="6:6" x14ac:dyDescent="0.2">
      <c r="F3114" s="16"/>
    </row>
    <row r="3115" spans="6:6" x14ac:dyDescent="0.2">
      <c r="F3115" s="16"/>
    </row>
    <row r="3116" spans="6:6" x14ac:dyDescent="0.2">
      <c r="F3116" s="16"/>
    </row>
    <row r="3117" spans="6:6" x14ac:dyDescent="0.2">
      <c r="F3117" s="16"/>
    </row>
    <row r="3118" spans="6:6" x14ac:dyDescent="0.2">
      <c r="F3118" s="16"/>
    </row>
    <row r="3119" spans="6:6" x14ac:dyDescent="0.2">
      <c r="F3119" s="16"/>
    </row>
    <row r="3120" spans="6:6" x14ac:dyDescent="0.2">
      <c r="F3120" s="16"/>
    </row>
    <row r="3121" spans="6:6" x14ac:dyDescent="0.2">
      <c r="F3121" s="16"/>
    </row>
    <row r="3122" spans="6:6" x14ac:dyDescent="0.2">
      <c r="F3122" s="16"/>
    </row>
    <row r="3123" spans="6:6" x14ac:dyDescent="0.2">
      <c r="F3123" s="16"/>
    </row>
    <row r="3124" spans="6:6" x14ac:dyDescent="0.2">
      <c r="F3124" s="16"/>
    </row>
    <row r="3125" spans="6:6" x14ac:dyDescent="0.2">
      <c r="F3125" s="16"/>
    </row>
    <row r="3126" spans="6:6" x14ac:dyDescent="0.2">
      <c r="F3126" s="16"/>
    </row>
    <row r="3127" spans="6:6" x14ac:dyDescent="0.2">
      <c r="F3127" s="16"/>
    </row>
    <row r="3128" spans="6:6" x14ac:dyDescent="0.2">
      <c r="F3128" s="16"/>
    </row>
    <row r="3129" spans="6:6" x14ac:dyDescent="0.2">
      <c r="F3129" s="16"/>
    </row>
    <row r="3130" spans="6:6" x14ac:dyDescent="0.2">
      <c r="F3130" s="16"/>
    </row>
    <row r="3131" spans="6:6" x14ac:dyDescent="0.2">
      <c r="F3131" s="16"/>
    </row>
    <row r="3132" spans="6:6" x14ac:dyDescent="0.2">
      <c r="F3132" s="16"/>
    </row>
    <row r="3133" spans="6:6" x14ac:dyDescent="0.2">
      <c r="F3133" s="16"/>
    </row>
    <row r="3134" spans="6:6" x14ac:dyDescent="0.2">
      <c r="F3134" s="16"/>
    </row>
    <row r="3135" spans="6:6" x14ac:dyDescent="0.2">
      <c r="F3135" s="16"/>
    </row>
    <row r="3136" spans="6:6" x14ac:dyDescent="0.2">
      <c r="F3136" s="16"/>
    </row>
    <row r="3137" spans="6:6" x14ac:dyDescent="0.2">
      <c r="F3137" s="16"/>
    </row>
    <row r="3138" spans="6:6" x14ac:dyDescent="0.2">
      <c r="F3138" s="16"/>
    </row>
    <row r="3139" spans="6:6" x14ac:dyDescent="0.2">
      <c r="F3139" s="16"/>
    </row>
    <row r="3140" spans="6:6" x14ac:dyDescent="0.2">
      <c r="F3140" s="16"/>
    </row>
    <row r="3141" spans="6:6" x14ac:dyDescent="0.2">
      <c r="F3141" s="16"/>
    </row>
    <row r="3142" spans="6:6" x14ac:dyDescent="0.2">
      <c r="F3142" s="16"/>
    </row>
    <row r="3143" spans="6:6" x14ac:dyDescent="0.2">
      <c r="F3143" s="16"/>
    </row>
    <row r="3144" spans="6:6" x14ac:dyDescent="0.2">
      <c r="F3144" s="16"/>
    </row>
    <row r="3145" spans="6:6" x14ac:dyDescent="0.2">
      <c r="F3145" s="16"/>
    </row>
    <row r="3146" spans="6:6" x14ac:dyDescent="0.2">
      <c r="F3146" s="16"/>
    </row>
    <row r="3147" spans="6:6" x14ac:dyDescent="0.2">
      <c r="F3147" s="16"/>
    </row>
    <row r="3148" spans="6:6" x14ac:dyDescent="0.2">
      <c r="F3148" s="16"/>
    </row>
    <row r="3149" spans="6:6" x14ac:dyDescent="0.2">
      <c r="F3149" s="16"/>
    </row>
    <row r="3150" spans="6:6" x14ac:dyDescent="0.2">
      <c r="F3150" s="16"/>
    </row>
    <row r="3151" spans="6:6" x14ac:dyDescent="0.2">
      <c r="F3151" s="16"/>
    </row>
    <row r="3152" spans="6:6" x14ac:dyDescent="0.2">
      <c r="F3152" s="16"/>
    </row>
    <row r="3153" spans="6:6" x14ac:dyDescent="0.2">
      <c r="F3153" s="16"/>
    </row>
    <row r="3154" spans="6:6" x14ac:dyDescent="0.2">
      <c r="F3154" s="16"/>
    </row>
    <row r="3155" spans="6:6" x14ac:dyDescent="0.2">
      <c r="F3155" s="16"/>
    </row>
    <row r="3156" spans="6:6" x14ac:dyDescent="0.2">
      <c r="F3156" s="16"/>
    </row>
    <row r="3157" spans="6:6" x14ac:dyDescent="0.2">
      <c r="F3157" s="16"/>
    </row>
    <row r="3158" spans="6:6" x14ac:dyDescent="0.2">
      <c r="F3158" s="16"/>
    </row>
    <row r="3159" spans="6:6" x14ac:dyDescent="0.2">
      <c r="F3159" s="16"/>
    </row>
    <row r="3160" spans="6:6" x14ac:dyDescent="0.2">
      <c r="F3160" s="16"/>
    </row>
    <row r="3161" spans="6:6" x14ac:dyDescent="0.2">
      <c r="F3161" s="16"/>
    </row>
    <row r="3162" spans="6:6" x14ac:dyDescent="0.2">
      <c r="F3162" s="16"/>
    </row>
    <row r="3163" spans="6:6" x14ac:dyDescent="0.2">
      <c r="F3163" s="16"/>
    </row>
    <row r="3164" spans="6:6" x14ac:dyDescent="0.2">
      <c r="F3164" s="16"/>
    </row>
    <row r="3165" spans="6:6" x14ac:dyDescent="0.2">
      <c r="F3165" s="16"/>
    </row>
    <row r="3166" spans="6:6" x14ac:dyDescent="0.2">
      <c r="F3166" s="16"/>
    </row>
    <row r="3167" spans="6:6" x14ac:dyDescent="0.2">
      <c r="F3167" s="16"/>
    </row>
    <row r="3168" spans="6:6" x14ac:dyDescent="0.2">
      <c r="F3168" s="16"/>
    </row>
    <row r="3169" spans="6:6" x14ac:dyDescent="0.2">
      <c r="F3169" s="16"/>
    </row>
    <row r="3170" spans="6:6" x14ac:dyDescent="0.2">
      <c r="F3170" s="16"/>
    </row>
    <row r="3171" spans="6:6" x14ac:dyDescent="0.2">
      <c r="F3171" s="16"/>
    </row>
    <row r="3172" spans="6:6" x14ac:dyDescent="0.2">
      <c r="F3172" s="16"/>
    </row>
    <row r="3173" spans="6:6" x14ac:dyDescent="0.2">
      <c r="F3173" s="16"/>
    </row>
    <row r="3174" spans="6:6" x14ac:dyDescent="0.2">
      <c r="F3174" s="16"/>
    </row>
    <row r="3175" spans="6:6" x14ac:dyDescent="0.2">
      <c r="F3175" s="16"/>
    </row>
    <row r="3176" spans="6:6" x14ac:dyDescent="0.2">
      <c r="F3176" s="16"/>
    </row>
    <row r="3177" spans="6:6" x14ac:dyDescent="0.2">
      <c r="F3177" s="16"/>
    </row>
    <row r="3178" spans="6:6" x14ac:dyDescent="0.2">
      <c r="F3178" s="16"/>
    </row>
    <row r="3179" spans="6:6" x14ac:dyDescent="0.2">
      <c r="F3179" s="16"/>
    </row>
    <row r="3180" spans="6:6" x14ac:dyDescent="0.2">
      <c r="F3180" s="16"/>
    </row>
    <row r="3181" spans="6:6" x14ac:dyDescent="0.2">
      <c r="F3181" s="16"/>
    </row>
    <row r="3182" spans="6:6" x14ac:dyDescent="0.2">
      <c r="F3182" s="16"/>
    </row>
    <row r="3183" spans="6:6" x14ac:dyDescent="0.2">
      <c r="F3183" s="16"/>
    </row>
    <row r="3184" spans="6:6" x14ac:dyDescent="0.2">
      <c r="F3184" s="16"/>
    </row>
    <row r="3185" spans="6:6" x14ac:dyDescent="0.2">
      <c r="F3185" s="16"/>
    </row>
    <row r="3186" spans="6:6" x14ac:dyDescent="0.2">
      <c r="F3186" s="16"/>
    </row>
    <row r="3187" spans="6:6" x14ac:dyDescent="0.2">
      <c r="F3187" s="16"/>
    </row>
    <row r="3188" spans="6:6" x14ac:dyDescent="0.2">
      <c r="F3188" s="16"/>
    </row>
    <row r="3189" spans="6:6" x14ac:dyDescent="0.2">
      <c r="F3189" s="16"/>
    </row>
    <row r="3190" spans="6:6" x14ac:dyDescent="0.2">
      <c r="F3190" s="16"/>
    </row>
    <row r="3191" spans="6:6" x14ac:dyDescent="0.2">
      <c r="F3191" s="16"/>
    </row>
    <row r="3192" spans="6:6" x14ac:dyDescent="0.2">
      <c r="F3192" s="16"/>
    </row>
    <row r="3193" spans="6:6" x14ac:dyDescent="0.2">
      <c r="F3193" s="16"/>
    </row>
    <row r="3194" spans="6:6" x14ac:dyDescent="0.2">
      <c r="F3194" s="16"/>
    </row>
    <row r="3195" spans="6:6" x14ac:dyDescent="0.2">
      <c r="F3195" s="16"/>
    </row>
    <row r="3196" spans="6:6" x14ac:dyDescent="0.2">
      <c r="F3196" s="16"/>
    </row>
    <row r="3197" spans="6:6" x14ac:dyDescent="0.2">
      <c r="F3197" s="16"/>
    </row>
    <row r="3198" spans="6:6" x14ac:dyDescent="0.2">
      <c r="F3198" s="16"/>
    </row>
    <row r="3199" spans="6:6" x14ac:dyDescent="0.2">
      <c r="F3199" s="16"/>
    </row>
    <row r="3200" spans="6:6" x14ac:dyDescent="0.2">
      <c r="F3200" s="16"/>
    </row>
    <row r="3201" spans="6:6" x14ac:dyDescent="0.2">
      <c r="F3201" s="16"/>
    </row>
    <row r="3202" spans="6:6" x14ac:dyDescent="0.2">
      <c r="F3202" s="16"/>
    </row>
    <row r="3203" spans="6:6" x14ac:dyDescent="0.2">
      <c r="F3203" s="16"/>
    </row>
    <row r="3204" spans="6:6" x14ac:dyDescent="0.2">
      <c r="F3204" s="16"/>
    </row>
    <row r="3205" spans="6:6" x14ac:dyDescent="0.2">
      <c r="F3205" s="16"/>
    </row>
    <row r="3206" spans="6:6" x14ac:dyDescent="0.2">
      <c r="F3206" s="16"/>
    </row>
    <row r="3207" spans="6:6" x14ac:dyDescent="0.2">
      <c r="F3207" s="16"/>
    </row>
    <row r="3208" spans="6:6" x14ac:dyDescent="0.2">
      <c r="F3208" s="16"/>
    </row>
    <row r="3209" spans="6:6" x14ac:dyDescent="0.2">
      <c r="F3209" s="16"/>
    </row>
    <row r="3210" spans="6:6" x14ac:dyDescent="0.2">
      <c r="F3210" s="16"/>
    </row>
    <row r="3211" spans="6:6" x14ac:dyDescent="0.2">
      <c r="F3211" s="16"/>
    </row>
    <row r="3212" spans="6:6" x14ac:dyDescent="0.2">
      <c r="F3212" s="16"/>
    </row>
    <row r="3213" spans="6:6" x14ac:dyDescent="0.2">
      <c r="F3213" s="16"/>
    </row>
    <row r="3214" spans="6:6" x14ac:dyDescent="0.2">
      <c r="F3214" s="16"/>
    </row>
    <row r="3215" spans="6:6" x14ac:dyDescent="0.2">
      <c r="F3215" s="16"/>
    </row>
    <row r="3216" spans="6:6" x14ac:dyDescent="0.2">
      <c r="F3216" s="16"/>
    </row>
    <row r="3217" spans="6:6" x14ac:dyDescent="0.2">
      <c r="F3217" s="16"/>
    </row>
    <row r="3218" spans="6:6" x14ac:dyDescent="0.2">
      <c r="F3218" s="16"/>
    </row>
    <row r="3219" spans="6:6" x14ac:dyDescent="0.2">
      <c r="F3219" s="16"/>
    </row>
    <row r="3220" spans="6:6" x14ac:dyDescent="0.2">
      <c r="F3220" s="16"/>
    </row>
    <row r="3221" spans="6:6" x14ac:dyDescent="0.2">
      <c r="F3221" s="16"/>
    </row>
    <row r="3222" spans="6:6" x14ac:dyDescent="0.2">
      <c r="F3222" s="16"/>
    </row>
    <row r="3223" spans="6:6" x14ac:dyDescent="0.2">
      <c r="F3223" s="16"/>
    </row>
    <row r="3224" spans="6:6" x14ac:dyDescent="0.2">
      <c r="F3224" s="16"/>
    </row>
    <row r="3225" spans="6:6" x14ac:dyDescent="0.2">
      <c r="F3225" s="16"/>
    </row>
    <row r="3226" spans="6:6" x14ac:dyDescent="0.2">
      <c r="F3226" s="16"/>
    </row>
    <row r="3227" spans="6:6" x14ac:dyDescent="0.2">
      <c r="F3227" s="16"/>
    </row>
    <row r="3228" spans="6:6" x14ac:dyDescent="0.2">
      <c r="F3228" s="16"/>
    </row>
    <row r="3229" spans="6:6" x14ac:dyDescent="0.2">
      <c r="F3229" s="16"/>
    </row>
    <row r="3230" spans="6:6" x14ac:dyDescent="0.2">
      <c r="F3230" s="16"/>
    </row>
    <row r="3231" spans="6:6" x14ac:dyDescent="0.2">
      <c r="F3231" s="16"/>
    </row>
    <row r="3232" spans="6:6" x14ac:dyDescent="0.2">
      <c r="F3232" s="16"/>
    </row>
    <row r="3233" spans="6:6" x14ac:dyDescent="0.2">
      <c r="F3233" s="16"/>
    </row>
    <row r="3234" spans="6:6" x14ac:dyDescent="0.2">
      <c r="F3234" s="16"/>
    </row>
    <row r="3235" spans="6:6" x14ac:dyDescent="0.2">
      <c r="F3235" s="16"/>
    </row>
    <row r="3236" spans="6:6" x14ac:dyDescent="0.2">
      <c r="F3236" s="16"/>
    </row>
    <row r="3237" spans="6:6" x14ac:dyDescent="0.2">
      <c r="F3237" s="16"/>
    </row>
    <row r="3238" spans="6:6" x14ac:dyDescent="0.2">
      <c r="F3238" s="16"/>
    </row>
    <row r="3239" spans="6:6" x14ac:dyDescent="0.2">
      <c r="F3239" s="16"/>
    </row>
    <row r="3240" spans="6:6" x14ac:dyDescent="0.2">
      <c r="F3240" s="16"/>
    </row>
    <row r="3241" spans="6:6" x14ac:dyDescent="0.2">
      <c r="F3241" s="16"/>
    </row>
    <row r="3242" spans="6:6" x14ac:dyDescent="0.2">
      <c r="F3242" s="16"/>
    </row>
    <row r="3243" spans="6:6" x14ac:dyDescent="0.2">
      <c r="F3243" s="16"/>
    </row>
    <row r="3244" spans="6:6" x14ac:dyDescent="0.2">
      <c r="F3244" s="16"/>
    </row>
    <row r="3245" spans="6:6" x14ac:dyDescent="0.2">
      <c r="F3245" s="16"/>
    </row>
    <row r="3246" spans="6:6" x14ac:dyDescent="0.2">
      <c r="F3246" s="16"/>
    </row>
    <row r="3247" spans="6:6" x14ac:dyDescent="0.2">
      <c r="F3247" s="16"/>
    </row>
    <row r="3248" spans="6:6" x14ac:dyDescent="0.2">
      <c r="F3248" s="16"/>
    </row>
    <row r="3249" spans="6:6" x14ac:dyDescent="0.2">
      <c r="F3249" s="16"/>
    </row>
    <row r="3250" spans="6:6" x14ac:dyDescent="0.2">
      <c r="F3250" s="16"/>
    </row>
    <row r="3251" spans="6:6" x14ac:dyDescent="0.2">
      <c r="F3251" s="16"/>
    </row>
    <row r="3252" spans="6:6" x14ac:dyDescent="0.2">
      <c r="F3252" s="16"/>
    </row>
    <row r="3253" spans="6:6" x14ac:dyDescent="0.2">
      <c r="F3253" s="16"/>
    </row>
    <row r="3254" spans="6:6" x14ac:dyDescent="0.2">
      <c r="F3254" s="16"/>
    </row>
    <row r="3255" spans="6:6" x14ac:dyDescent="0.2">
      <c r="F3255" s="16"/>
    </row>
    <row r="3256" spans="6:6" x14ac:dyDescent="0.2">
      <c r="F3256" s="16"/>
    </row>
    <row r="3257" spans="6:6" x14ac:dyDescent="0.2">
      <c r="F3257" s="16"/>
    </row>
    <row r="3258" spans="6:6" x14ac:dyDescent="0.2">
      <c r="F3258" s="16"/>
    </row>
    <row r="3259" spans="6:6" x14ac:dyDescent="0.2">
      <c r="F3259" s="16"/>
    </row>
    <row r="3260" spans="6:6" x14ac:dyDescent="0.2">
      <c r="F3260" s="16"/>
    </row>
    <row r="3261" spans="6:6" x14ac:dyDescent="0.2">
      <c r="F3261" s="16"/>
    </row>
    <row r="3262" spans="6:6" x14ac:dyDescent="0.2">
      <c r="F3262" s="16"/>
    </row>
    <row r="3263" spans="6:6" x14ac:dyDescent="0.2">
      <c r="F3263" s="16"/>
    </row>
    <row r="3264" spans="6:6" x14ac:dyDescent="0.2">
      <c r="F3264" s="16"/>
    </row>
    <row r="3265" spans="6:6" x14ac:dyDescent="0.2">
      <c r="F3265" s="16"/>
    </row>
    <row r="3266" spans="6:6" x14ac:dyDescent="0.2">
      <c r="F3266" s="16"/>
    </row>
    <row r="3267" spans="6:6" x14ac:dyDescent="0.2">
      <c r="F3267" s="16"/>
    </row>
    <row r="3268" spans="6:6" x14ac:dyDescent="0.2">
      <c r="F3268" s="16"/>
    </row>
    <row r="3269" spans="6:6" x14ac:dyDescent="0.2">
      <c r="F3269" s="16"/>
    </row>
    <row r="3270" spans="6:6" x14ac:dyDescent="0.2">
      <c r="F3270" s="16"/>
    </row>
    <row r="3271" spans="6:6" x14ac:dyDescent="0.2">
      <c r="F3271" s="16"/>
    </row>
    <row r="3272" spans="6:6" x14ac:dyDescent="0.2">
      <c r="F3272" s="16"/>
    </row>
    <row r="3273" spans="6:6" x14ac:dyDescent="0.2">
      <c r="F3273" s="16"/>
    </row>
    <row r="3274" spans="6:6" x14ac:dyDescent="0.2">
      <c r="F3274" s="16"/>
    </row>
    <row r="3275" spans="6:6" x14ac:dyDescent="0.2">
      <c r="F3275" s="16"/>
    </row>
    <row r="3276" spans="6:6" x14ac:dyDescent="0.2">
      <c r="F3276" s="16"/>
    </row>
    <row r="3277" spans="6:6" x14ac:dyDescent="0.2">
      <c r="F3277" s="16"/>
    </row>
    <row r="3278" spans="6:6" x14ac:dyDescent="0.2">
      <c r="F3278" s="16"/>
    </row>
    <row r="3279" spans="6:6" x14ac:dyDescent="0.2">
      <c r="F3279" s="16"/>
    </row>
    <row r="3280" spans="6:6" x14ac:dyDescent="0.2">
      <c r="F3280" s="16"/>
    </row>
    <row r="3281" spans="6:6" x14ac:dyDescent="0.2">
      <c r="F3281" s="16"/>
    </row>
    <row r="3282" spans="6:6" x14ac:dyDescent="0.2">
      <c r="F3282" s="16"/>
    </row>
    <row r="3283" spans="6:6" x14ac:dyDescent="0.2">
      <c r="F3283" s="16"/>
    </row>
    <row r="3284" spans="6:6" x14ac:dyDescent="0.2">
      <c r="F3284" s="16"/>
    </row>
    <row r="3285" spans="6:6" x14ac:dyDescent="0.2">
      <c r="F3285" s="16"/>
    </row>
    <row r="3286" spans="6:6" x14ac:dyDescent="0.2">
      <c r="F3286" s="16"/>
    </row>
    <row r="3287" spans="6:6" x14ac:dyDescent="0.2">
      <c r="F3287" s="16"/>
    </row>
    <row r="3288" spans="6:6" x14ac:dyDescent="0.2">
      <c r="F3288" s="16"/>
    </row>
    <row r="3289" spans="6:6" x14ac:dyDescent="0.2">
      <c r="F3289" s="16"/>
    </row>
    <row r="3290" spans="6:6" x14ac:dyDescent="0.2">
      <c r="F3290" s="16"/>
    </row>
    <row r="3291" spans="6:6" x14ac:dyDescent="0.2">
      <c r="F3291" s="16"/>
    </row>
    <row r="3292" spans="6:6" x14ac:dyDescent="0.2">
      <c r="F3292" s="16"/>
    </row>
    <row r="3293" spans="6:6" x14ac:dyDescent="0.2">
      <c r="F3293" s="16"/>
    </row>
    <row r="3294" spans="6:6" x14ac:dyDescent="0.2">
      <c r="F3294" s="16"/>
    </row>
    <row r="3295" spans="6:6" x14ac:dyDescent="0.2">
      <c r="F3295" s="16"/>
    </row>
    <row r="3296" spans="6:6" x14ac:dyDescent="0.2">
      <c r="F3296" s="16"/>
    </row>
    <row r="3297" spans="6:6" x14ac:dyDescent="0.2">
      <c r="F3297" s="16"/>
    </row>
    <row r="3298" spans="6:6" x14ac:dyDescent="0.2">
      <c r="F3298" s="16"/>
    </row>
    <row r="3299" spans="6:6" x14ac:dyDescent="0.2">
      <c r="F3299" s="16"/>
    </row>
    <row r="3300" spans="6:6" x14ac:dyDescent="0.2">
      <c r="F3300" s="16"/>
    </row>
    <row r="3301" spans="6:6" x14ac:dyDescent="0.2">
      <c r="F3301" s="16"/>
    </row>
    <row r="3302" spans="6:6" x14ac:dyDescent="0.2">
      <c r="F3302" s="16"/>
    </row>
    <row r="3303" spans="6:6" x14ac:dyDescent="0.2">
      <c r="F3303" s="16"/>
    </row>
    <row r="3304" spans="6:6" x14ac:dyDescent="0.2">
      <c r="F3304" s="16"/>
    </row>
    <row r="3305" spans="6:6" x14ac:dyDescent="0.2">
      <c r="F3305" s="16"/>
    </row>
    <row r="3306" spans="6:6" x14ac:dyDescent="0.2">
      <c r="F3306" s="16"/>
    </row>
    <row r="3307" spans="6:6" x14ac:dyDescent="0.2">
      <c r="F3307" s="16"/>
    </row>
    <row r="3308" spans="6:6" x14ac:dyDescent="0.2">
      <c r="F3308" s="16"/>
    </row>
    <row r="3309" spans="6:6" x14ac:dyDescent="0.2">
      <c r="F3309" s="16"/>
    </row>
    <row r="3310" spans="6:6" x14ac:dyDescent="0.2">
      <c r="F3310" s="16"/>
    </row>
    <row r="3311" spans="6:6" x14ac:dyDescent="0.2">
      <c r="F3311" s="16"/>
    </row>
    <row r="3312" spans="6:6" x14ac:dyDescent="0.2">
      <c r="F3312" s="16"/>
    </row>
    <row r="3313" spans="6:6" x14ac:dyDescent="0.2">
      <c r="F3313" s="16"/>
    </row>
    <row r="3314" spans="6:6" x14ac:dyDescent="0.2">
      <c r="F3314" s="16"/>
    </row>
    <row r="3315" spans="6:6" x14ac:dyDescent="0.2">
      <c r="F3315" s="16"/>
    </row>
    <row r="3316" spans="6:6" x14ac:dyDescent="0.2">
      <c r="F3316" s="16"/>
    </row>
    <row r="3317" spans="6:6" x14ac:dyDescent="0.2">
      <c r="F3317" s="16"/>
    </row>
    <row r="3318" spans="6:6" x14ac:dyDescent="0.2">
      <c r="F3318" s="16"/>
    </row>
    <row r="3319" spans="6:6" x14ac:dyDescent="0.2">
      <c r="F3319" s="16"/>
    </row>
    <row r="3320" spans="6:6" x14ac:dyDescent="0.2">
      <c r="F3320" s="16"/>
    </row>
    <row r="3321" spans="6:6" x14ac:dyDescent="0.2">
      <c r="F3321" s="16"/>
    </row>
    <row r="3322" spans="6:6" x14ac:dyDescent="0.2">
      <c r="F3322" s="16"/>
    </row>
    <row r="3323" spans="6:6" x14ac:dyDescent="0.2">
      <c r="F3323" s="16"/>
    </row>
    <row r="3324" spans="6:6" x14ac:dyDescent="0.2">
      <c r="F3324" s="16"/>
    </row>
    <row r="3325" spans="6:6" x14ac:dyDescent="0.2">
      <c r="F3325" s="16"/>
    </row>
    <row r="3326" spans="6:6" x14ac:dyDescent="0.2">
      <c r="F3326" s="16"/>
    </row>
    <row r="3327" spans="6:6" x14ac:dyDescent="0.2">
      <c r="F3327" s="16"/>
    </row>
    <row r="3328" spans="6:6" x14ac:dyDescent="0.2">
      <c r="F3328" s="16"/>
    </row>
    <row r="3329" spans="6:6" x14ac:dyDescent="0.2">
      <c r="F3329" s="16"/>
    </row>
    <row r="3330" spans="6:6" x14ac:dyDescent="0.2">
      <c r="F3330" s="16"/>
    </row>
    <row r="3331" spans="6:6" x14ac:dyDescent="0.2">
      <c r="F3331" s="16"/>
    </row>
    <row r="3332" spans="6:6" x14ac:dyDescent="0.2">
      <c r="F3332" s="16"/>
    </row>
    <row r="3333" spans="6:6" x14ac:dyDescent="0.2">
      <c r="F3333" s="16"/>
    </row>
    <row r="3334" spans="6:6" x14ac:dyDescent="0.2">
      <c r="F3334" s="16"/>
    </row>
    <row r="3335" spans="6:6" x14ac:dyDescent="0.2">
      <c r="F3335" s="16"/>
    </row>
    <row r="3336" spans="6:6" x14ac:dyDescent="0.2">
      <c r="F3336" s="16"/>
    </row>
    <row r="3337" spans="6:6" x14ac:dyDescent="0.2">
      <c r="F3337" s="16"/>
    </row>
    <row r="3338" spans="6:6" x14ac:dyDescent="0.2">
      <c r="F3338" s="16"/>
    </row>
    <row r="3339" spans="6:6" x14ac:dyDescent="0.2">
      <c r="F3339" s="16"/>
    </row>
    <row r="3340" spans="6:6" x14ac:dyDescent="0.2">
      <c r="F3340" s="16"/>
    </row>
    <row r="3341" spans="6:6" x14ac:dyDescent="0.2">
      <c r="F3341" s="16"/>
    </row>
    <row r="3342" spans="6:6" x14ac:dyDescent="0.2">
      <c r="F3342" s="16"/>
    </row>
    <row r="3343" spans="6:6" x14ac:dyDescent="0.2">
      <c r="F3343" s="16"/>
    </row>
    <row r="3344" spans="6:6" x14ac:dyDescent="0.2">
      <c r="F3344" s="16"/>
    </row>
    <row r="3345" spans="6:6" x14ac:dyDescent="0.2">
      <c r="F3345" s="16"/>
    </row>
    <row r="3346" spans="6:6" x14ac:dyDescent="0.2">
      <c r="F3346" s="16"/>
    </row>
    <row r="3347" spans="6:6" x14ac:dyDescent="0.2">
      <c r="F3347" s="16"/>
    </row>
    <row r="3348" spans="6:6" x14ac:dyDescent="0.2">
      <c r="F3348" s="16"/>
    </row>
    <row r="3349" spans="6:6" x14ac:dyDescent="0.2">
      <c r="F3349" s="16"/>
    </row>
    <row r="3350" spans="6:6" x14ac:dyDescent="0.2">
      <c r="F3350" s="16"/>
    </row>
    <row r="3351" spans="6:6" x14ac:dyDescent="0.2">
      <c r="F3351" s="16"/>
    </row>
    <row r="3352" spans="6:6" x14ac:dyDescent="0.2">
      <c r="F3352" s="16"/>
    </row>
    <row r="3353" spans="6:6" x14ac:dyDescent="0.2">
      <c r="F3353" s="16"/>
    </row>
    <row r="3354" spans="6:6" x14ac:dyDescent="0.2">
      <c r="F3354" s="16"/>
    </row>
    <row r="3355" spans="6:6" x14ac:dyDescent="0.2">
      <c r="F3355" s="16"/>
    </row>
    <row r="3356" spans="6:6" x14ac:dyDescent="0.2">
      <c r="F3356" s="16"/>
    </row>
    <row r="3357" spans="6:6" x14ac:dyDescent="0.2">
      <c r="F3357" s="16"/>
    </row>
    <row r="3358" spans="6:6" x14ac:dyDescent="0.2">
      <c r="F3358" s="16"/>
    </row>
    <row r="3359" spans="6:6" x14ac:dyDescent="0.2">
      <c r="F3359" s="16"/>
    </row>
    <row r="3360" spans="6:6" x14ac:dyDescent="0.2">
      <c r="F3360" s="16"/>
    </row>
    <row r="3361" spans="6:6" x14ac:dyDescent="0.2">
      <c r="F3361" s="16"/>
    </row>
    <row r="3362" spans="6:6" x14ac:dyDescent="0.2">
      <c r="F3362" s="16"/>
    </row>
    <row r="3363" spans="6:6" x14ac:dyDescent="0.2">
      <c r="F3363" s="16"/>
    </row>
    <row r="3364" spans="6:6" x14ac:dyDescent="0.2">
      <c r="F3364" s="16"/>
    </row>
    <row r="3365" spans="6:6" x14ac:dyDescent="0.2">
      <c r="F3365" s="16"/>
    </row>
    <row r="3366" spans="6:6" x14ac:dyDescent="0.2">
      <c r="F3366" s="16"/>
    </row>
    <row r="3367" spans="6:6" x14ac:dyDescent="0.2">
      <c r="F3367" s="16"/>
    </row>
    <row r="3368" spans="6:6" x14ac:dyDescent="0.2">
      <c r="F3368" s="16"/>
    </row>
    <row r="3369" spans="6:6" x14ac:dyDescent="0.2">
      <c r="F3369" s="16"/>
    </row>
    <row r="3370" spans="6:6" x14ac:dyDescent="0.2">
      <c r="F3370" s="16"/>
    </row>
    <row r="3371" spans="6:6" x14ac:dyDescent="0.2">
      <c r="F3371" s="16"/>
    </row>
    <row r="3372" spans="6:6" x14ac:dyDescent="0.2">
      <c r="F3372" s="16"/>
    </row>
    <row r="3373" spans="6:6" x14ac:dyDescent="0.2">
      <c r="F3373" s="16"/>
    </row>
    <row r="3374" spans="6:6" x14ac:dyDescent="0.2">
      <c r="F3374" s="16"/>
    </row>
    <row r="3375" spans="6:6" x14ac:dyDescent="0.2">
      <c r="F3375" s="16"/>
    </row>
    <row r="3376" spans="6:6" x14ac:dyDescent="0.2">
      <c r="F3376" s="16"/>
    </row>
    <row r="3377" spans="6:6" x14ac:dyDescent="0.2">
      <c r="F3377" s="16"/>
    </row>
    <row r="3378" spans="6:6" x14ac:dyDescent="0.2">
      <c r="F3378" s="16"/>
    </row>
    <row r="3379" spans="6:6" x14ac:dyDescent="0.2">
      <c r="F3379" s="16"/>
    </row>
    <row r="3380" spans="6:6" x14ac:dyDescent="0.2">
      <c r="F3380" s="16"/>
    </row>
    <row r="3381" spans="6:6" x14ac:dyDescent="0.2">
      <c r="F3381" s="16"/>
    </row>
    <row r="3382" spans="6:6" x14ac:dyDescent="0.2">
      <c r="F3382" s="16"/>
    </row>
    <row r="3383" spans="6:6" x14ac:dyDescent="0.2">
      <c r="F3383" s="16"/>
    </row>
    <row r="3384" spans="6:6" x14ac:dyDescent="0.2">
      <c r="F3384" s="16"/>
    </row>
    <row r="3385" spans="6:6" x14ac:dyDescent="0.2">
      <c r="F3385" s="16"/>
    </row>
    <row r="3386" spans="6:6" x14ac:dyDescent="0.2">
      <c r="F3386" s="16"/>
    </row>
    <row r="3387" spans="6:6" x14ac:dyDescent="0.2">
      <c r="F3387" s="16"/>
    </row>
    <row r="3388" spans="6:6" x14ac:dyDescent="0.2">
      <c r="F3388" s="16"/>
    </row>
    <row r="3389" spans="6:6" x14ac:dyDescent="0.2">
      <c r="F3389" s="16"/>
    </row>
    <row r="3390" spans="6:6" x14ac:dyDescent="0.2">
      <c r="F3390" s="16"/>
    </row>
    <row r="3391" spans="6:6" x14ac:dyDescent="0.2">
      <c r="F3391" s="16"/>
    </row>
    <row r="3392" spans="6:6" x14ac:dyDescent="0.2">
      <c r="F3392" s="16"/>
    </row>
    <row r="3393" spans="6:6" x14ac:dyDescent="0.2">
      <c r="F3393" s="16"/>
    </row>
    <row r="3394" spans="6:6" x14ac:dyDescent="0.2">
      <c r="F3394" s="16"/>
    </row>
    <row r="3395" spans="6:6" x14ac:dyDescent="0.2">
      <c r="F3395" s="16"/>
    </row>
    <row r="3396" spans="6:6" x14ac:dyDescent="0.2">
      <c r="F3396" s="16"/>
    </row>
    <row r="3397" spans="6:6" x14ac:dyDescent="0.2">
      <c r="F3397" s="16"/>
    </row>
    <row r="3398" spans="6:6" x14ac:dyDescent="0.2">
      <c r="F3398" s="16"/>
    </row>
    <row r="3399" spans="6:6" x14ac:dyDescent="0.2">
      <c r="F3399" s="16"/>
    </row>
    <row r="3400" spans="6:6" x14ac:dyDescent="0.2">
      <c r="F3400" s="16"/>
    </row>
    <row r="3401" spans="6:6" x14ac:dyDescent="0.2">
      <c r="F3401" s="16"/>
    </row>
    <row r="3402" spans="6:6" x14ac:dyDescent="0.2">
      <c r="F3402" s="16"/>
    </row>
    <row r="3403" spans="6:6" x14ac:dyDescent="0.2">
      <c r="F3403" s="16"/>
    </row>
    <row r="3404" spans="6:6" x14ac:dyDescent="0.2">
      <c r="F3404" s="16"/>
    </row>
    <row r="3405" spans="6:6" x14ac:dyDescent="0.2">
      <c r="F3405" s="16"/>
    </row>
    <row r="3406" spans="6:6" x14ac:dyDescent="0.2">
      <c r="F3406" s="16"/>
    </row>
    <row r="3407" spans="6:6" x14ac:dyDescent="0.2">
      <c r="F3407" s="16"/>
    </row>
    <row r="3408" spans="6:6" x14ac:dyDescent="0.2">
      <c r="F3408" s="16"/>
    </row>
    <row r="3409" spans="6:6" x14ac:dyDescent="0.2">
      <c r="F3409" s="16"/>
    </row>
    <row r="3410" spans="6:6" x14ac:dyDescent="0.2">
      <c r="F3410" s="16"/>
    </row>
    <row r="3411" spans="6:6" x14ac:dyDescent="0.2">
      <c r="F3411" s="16"/>
    </row>
    <row r="3412" spans="6:6" x14ac:dyDescent="0.2">
      <c r="F3412" s="16"/>
    </row>
    <row r="3413" spans="6:6" x14ac:dyDescent="0.2">
      <c r="F3413" s="16"/>
    </row>
    <row r="3414" spans="6:6" x14ac:dyDescent="0.2">
      <c r="F3414" s="16"/>
    </row>
    <row r="3415" spans="6:6" x14ac:dyDescent="0.2">
      <c r="F3415" s="16"/>
    </row>
    <row r="3416" spans="6:6" x14ac:dyDescent="0.2">
      <c r="F3416" s="16"/>
    </row>
    <row r="3417" spans="6:6" x14ac:dyDescent="0.2">
      <c r="F3417" s="16"/>
    </row>
    <row r="3418" spans="6:6" x14ac:dyDescent="0.2">
      <c r="F3418" s="16"/>
    </row>
    <row r="3419" spans="6:6" x14ac:dyDescent="0.2">
      <c r="F3419" s="16"/>
    </row>
    <row r="3420" spans="6:6" x14ac:dyDescent="0.2">
      <c r="F3420" s="16"/>
    </row>
    <row r="3421" spans="6:6" x14ac:dyDescent="0.2">
      <c r="F3421" s="16"/>
    </row>
    <row r="3422" spans="6:6" x14ac:dyDescent="0.2">
      <c r="F3422" s="16"/>
    </row>
    <row r="3423" spans="6:6" x14ac:dyDescent="0.2">
      <c r="F3423" s="16"/>
    </row>
    <row r="3424" spans="6:6" x14ac:dyDescent="0.2">
      <c r="F3424" s="16"/>
    </row>
    <row r="3425" spans="6:6" x14ac:dyDescent="0.2">
      <c r="F3425" s="16"/>
    </row>
    <row r="3426" spans="6:6" x14ac:dyDescent="0.2">
      <c r="F3426" s="16"/>
    </row>
    <row r="3427" spans="6:6" x14ac:dyDescent="0.2">
      <c r="F3427" s="16"/>
    </row>
    <row r="3428" spans="6:6" x14ac:dyDescent="0.2">
      <c r="F3428" s="16"/>
    </row>
    <row r="3429" spans="6:6" x14ac:dyDescent="0.2">
      <c r="F3429" s="16"/>
    </row>
    <row r="3430" spans="6:6" x14ac:dyDescent="0.2">
      <c r="F3430" s="16"/>
    </row>
    <row r="3431" spans="6:6" x14ac:dyDescent="0.2">
      <c r="F3431" s="16"/>
    </row>
    <row r="3432" spans="6:6" x14ac:dyDescent="0.2">
      <c r="F3432" s="16"/>
    </row>
    <row r="3433" spans="6:6" x14ac:dyDescent="0.2">
      <c r="F3433" s="16"/>
    </row>
    <row r="3434" spans="6:6" x14ac:dyDescent="0.2">
      <c r="F3434" s="16"/>
    </row>
    <row r="3435" spans="6:6" x14ac:dyDescent="0.2">
      <c r="F3435" s="16"/>
    </row>
    <row r="3436" spans="6:6" x14ac:dyDescent="0.2">
      <c r="F3436" s="16"/>
    </row>
    <row r="3437" spans="6:6" x14ac:dyDescent="0.2">
      <c r="F3437" s="16"/>
    </row>
    <row r="3438" spans="6:6" x14ac:dyDescent="0.2">
      <c r="F3438" s="16"/>
    </row>
    <row r="3439" spans="6:6" x14ac:dyDescent="0.2">
      <c r="F3439" s="16"/>
    </row>
    <row r="3440" spans="6:6" x14ac:dyDescent="0.2">
      <c r="F3440" s="16"/>
    </row>
    <row r="3441" spans="6:6" x14ac:dyDescent="0.2">
      <c r="F3441" s="16"/>
    </row>
    <row r="3442" spans="6:6" x14ac:dyDescent="0.2">
      <c r="F3442" s="16"/>
    </row>
    <row r="3443" spans="6:6" x14ac:dyDescent="0.2">
      <c r="F3443" s="16"/>
    </row>
    <row r="3444" spans="6:6" x14ac:dyDescent="0.2">
      <c r="F3444" s="16"/>
    </row>
    <row r="3445" spans="6:6" x14ac:dyDescent="0.2">
      <c r="F3445" s="16"/>
    </row>
    <row r="3446" spans="6:6" x14ac:dyDescent="0.2">
      <c r="F3446" s="16"/>
    </row>
    <row r="3447" spans="6:6" x14ac:dyDescent="0.2">
      <c r="F3447" s="16"/>
    </row>
    <row r="3448" spans="6:6" x14ac:dyDescent="0.2">
      <c r="F3448" s="16"/>
    </row>
    <row r="3449" spans="6:6" x14ac:dyDescent="0.2">
      <c r="F3449" s="16"/>
    </row>
    <row r="3450" spans="6:6" x14ac:dyDescent="0.2">
      <c r="F3450" s="16"/>
    </row>
    <row r="3451" spans="6:6" x14ac:dyDescent="0.2">
      <c r="F3451" s="16"/>
    </row>
    <row r="3452" spans="6:6" x14ac:dyDescent="0.2">
      <c r="F3452" s="16"/>
    </row>
    <row r="3453" spans="6:6" x14ac:dyDescent="0.2">
      <c r="F3453" s="16"/>
    </row>
    <row r="3454" spans="6:6" x14ac:dyDescent="0.2">
      <c r="F3454" s="16"/>
    </row>
    <row r="3455" spans="6:6" x14ac:dyDescent="0.2">
      <c r="F3455" s="16"/>
    </row>
    <row r="3456" spans="6:6" x14ac:dyDescent="0.2">
      <c r="F3456" s="16"/>
    </row>
    <row r="3457" spans="6:6" x14ac:dyDescent="0.2">
      <c r="F3457" s="16"/>
    </row>
    <row r="3458" spans="6:6" x14ac:dyDescent="0.2">
      <c r="F3458" s="16"/>
    </row>
    <row r="3459" spans="6:6" x14ac:dyDescent="0.2">
      <c r="F3459" s="16"/>
    </row>
    <row r="3460" spans="6:6" x14ac:dyDescent="0.2">
      <c r="F3460" s="16"/>
    </row>
    <row r="3461" spans="6:6" x14ac:dyDescent="0.2">
      <c r="F3461" s="16"/>
    </row>
    <row r="3462" spans="6:6" x14ac:dyDescent="0.2">
      <c r="F3462" s="16"/>
    </row>
    <row r="3463" spans="6:6" x14ac:dyDescent="0.2">
      <c r="F3463" s="16"/>
    </row>
    <row r="3464" spans="6:6" x14ac:dyDescent="0.2">
      <c r="F3464" s="16"/>
    </row>
    <row r="3465" spans="6:6" x14ac:dyDescent="0.2">
      <c r="F3465" s="16"/>
    </row>
    <row r="3466" spans="6:6" x14ac:dyDescent="0.2">
      <c r="F3466" s="16"/>
    </row>
    <row r="3467" spans="6:6" x14ac:dyDescent="0.2">
      <c r="F3467" s="16"/>
    </row>
    <row r="3468" spans="6:6" x14ac:dyDescent="0.2">
      <c r="F3468" s="16"/>
    </row>
    <row r="3469" spans="6:6" x14ac:dyDescent="0.2">
      <c r="F3469" s="16"/>
    </row>
    <row r="3470" spans="6:6" x14ac:dyDescent="0.2">
      <c r="F3470" s="16"/>
    </row>
    <row r="3471" spans="6:6" x14ac:dyDescent="0.2">
      <c r="F3471" s="16"/>
    </row>
    <row r="3472" spans="6:6" x14ac:dyDescent="0.2">
      <c r="F3472" s="16"/>
    </row>
    <row r="3473" spans="6:6" x14ac:dyDescent="0.2">
      <c r="F3473" s="16"/>
    </row>
    <row r="3474" spans="6:6" x14ac:dyDescent="0.2">
      <c r="F3474" s="16"/>
    </row>
    <row r="3475" spans="6:6" x14ac:dyDescent="0.2">
      <c r="F3475" s="16"/>
    </row>
    <row r="3476" spans="6:6" x14ac:dyDescent="0.2">
      <c r="F3476" s="16"/>
    </row>
    <row r="3477" spans="6:6" x14ac:dyDescent="0.2">
      <c r="F3477" s="16"/>
    </row>
    <row r="3478" spans="6:6" x14ac:dyDescent="0.2">
      <c r="F3478" s="16"/>
    </row>
    <row r="3479" spans="6:6" x14ac:dyDescent="0.2">
      <c r="F3479" s="16"/>
    </row>
    <row r="3480" spans="6:6" x14ac:dyDescent="0.2">
      <c r="F3480" s="16"/>
    </row>
    <row r="3481" spans="6:6" x14ac:dyDescent="0.2">
      <c r="F3481" s="16"/>
    </row>
    <row r="3482" spans="6:6" x14ac:dyDescent="0.2">
      <c r="F3482" s="16"/>
    </row>
    <row r="3483" spans="6:6" x14ac:dyDescent="0.2">
      <c r="F3483" s="16"/>
    </row>
    <row r="3484" spans="6:6" x14ac:dyDescent="0.2">
      <c r="F3484" s="16"/>
    </row>
    <row r="3485" spans="6:6" x14ac:dyDescent="0.2">
      <c r="F3485" s="16"/>
    </row>
    <row r="3486" spans="6:6" x14ac:dyDescent="0.2">
      <c r="F3486" s="16"/>
    </row>
    <row r="3487" spans="6:6" x14ac:dyDescent="0.2">
      <c r="F3487" s="16"/>
    </row>
    <row r="3488" spans="6:6" x14ac:dyDescent="0.2">
      <c r="F3488" s="16"/>
    </row>
    <row r="3489" spans="6:6" x14ac:dyDescent="0.2">
      <c r="F3489" s="16"/>
    </row>
    <row r="3490" spans="6:6" x14ac:dyDescent="0.2">
      <c r="F3490" s="16"/>
    </row>
    <row r="3491" spans="6:6" x14ac:dyDescent="0.2">
      <c r="F3491" s="16"/>
    </row>
    <row r="3492" spans="6:6" x14ac:dyDescent="0.2">
      <c r="F3492" s="16"/>
    </row>
    <row r="3493" spans="6:6" x14ac:dyDescent="0.2">
      <c r="F3493" s="16"/>
    </row>
    <row r="3494" spans="6:6" x14ac:dyDescent="0.2">
      <c r="F3494" s="16"/>
    </row>
    <row r="3495" spans="6:6" x14ac:dyDescent="0.2">
      <c r="F3495" s="16"/>
    </row>
    <row r="3496" spans="6:6" x14ac:dyDescent="0.2">
      <c r="F3496" s="16"/>
    </row>
    <row r="3497" spans="6:6" x14ac:dyDescent="0.2">
      <c r="F3497" s="16"/>
    </row>
    <row r="3498" spans="6:6" x14ac:dyDescent="0.2">
      <c r="F3498" s="16"/>
    </row>
    <row r="3499" spans="6:6" x14ac:dyDescent="0.2">
      <c r="F3499" s="16"/>
    </row>
    <row r="3500" spans="6:6" x14ac:dyDescent="0.2">
      <c r="F3500" s="16"/>
    </row>
    <row r="3501" spans="6:6" x14ac:dyDescent="0.2">
      <c r="F3501" s="16"/>
    </row>
    <row r="3502" spans="6:6" x14ac:dyDescent="0.2">
      <c r="F3502" s="16"/>
    </row>
    <row r="3503" spans="6:6" x14ac:dyDescent="0.2">
      <c r="F3503" s="16"/>
    </row>
    <row r="3504" spans="6:6" x14ac:dyDescent="0.2">
      <c r="F3504" s="16"/>
    </row>
    <row r="3505" spans="6:6" x14ac:dyDescent="0.2">
      <c r="F3505" s="16"/>
    </row>
    <row r="3506" spans="6:6" x14ac:dyDescent="0.2">
      <c r="F3506" s="16"/>
    </row>
    <row r="3507" spans="6:6" x14ac:dyDescent="0.2">
      <c r="F3507" s="16"/>
    </row>
    <row r="3508" spans="6:6" x14ac:dyDescent="0.2">
      <c r="F3508" s="16"/>
    </row>
    <row r="3509" spans="6:6" x14ac:dyDescent="0.2">
      <c r="F3509" s="16"/>
    </row>
    <row r="3510" spans="6:6" x14ac:dyDescent="0.2">
      <c r="F3510" s="16"/>
    </row>
    <row r="3511" spans="6:6" x14ac:dyDescent="0.2">
      <c r="F3511" s="16"/>
    </row>
    <row r="3512" spans="6:6" x14ac:dyDescent="0.2">
      <c r="F3512" s="16"/>
    </row>
    <row r="3513" spans="6:6" x14ac:dyDescent="0.2">
      <c r="F3513" s="16"/>
    </row>
    <row r="3514" spans="6:6" x14ac:dyDescent="0.2">
      <c r="F3514" s="16"/>
    </row>
    <row r="3515" spans="6:6" x14ac:dyDescent="0.2">
      <c r="F3515" s="16"/>
    </row>
    <row r="3516" spans="6:6" x14ac:dyDescent="0.2">
      <c r="F3516" s="16"/>
    </row>
    <row r="3517" spans="6:6" x14ac:dyDescent="0.2">
      <c r="F3517" s="16"/>
    </row>
    <row r="3518" spans="6:6" x14ac:dyDescent="0.2">
      <c r="F3518" s="16"/>
    </row>
    <row r="3519" spans="6:6" x14ac:dyDescent="0.2">
      <c r="F3519" s="16"/>
    </row>
    <row r="3520" spans="6:6" x14ac:dyDescent="0.2">
      <c r="F3520" s="16"/>
    </row>
    <row r="3521" spans="6:6" x14ac:dyDescent="0.2">
      <c r="F3521" s="16"/>
    </row>
    <row r="3522" spans="6:6" x14ac:dyDescent="0.2">
      <c r="F3522" s="16"/>
    </row>
    <row r="3523" spans="6:6" x14ac:dyDescent="0.2">
      <c r="F3523" s="16"/>
    </row>
    <row r="3524" spans="6:6" x14ac:dyDescent="0.2">
      <c r="F3524" s="16"/>
    </row>
    <row r="3525" spans="6:6" x14ac:dyDescent="0.2">
      <c r="F3525" s="16"/>
    </row>
    <row r="3526" spans="6:6" x14ac:dyDescent="0.2">
      <c r="F3526" s="16"/>
    </row>
    <row r="3527" spans="6:6" x14ac:dyDescent="0.2">
      <c r="F3527" s="16"/>
    </row>
    <row r="3528" spans="6:6" x14ac:dyDescent="0.2">
      <c r="F3528" s="16"/>
    </row>
    <row r="3529" spans="6:6" x14ac:dyDescent="0.2">
      <c r="F3529" s="16"/>
    </row>
    <row r="3530" spans="6:6" x14ac:dyDescent="0.2">
      <c r="F3530" s="16"/>
    </row>
    <row r="3531" spans="6:6" x14ac:dyDescent="0.2">
      <c r="F3531" s="16"/>
    </row>
    <row r="3532" spans="6:6" x14ac:dyDescent="0.2">
      <c r="F3532" s="16"/>
    </row>
    <row r="3533" spans="6:6" x14ac:dyDescent="0.2">
      <c r="F3533" s="16"/>
    </row>
    <row r="3534" spans="6:6" x14ac:dyDescent="0.2">
      <c r="F3534" s="16"/>
    </row>
    <row r="3535" spans="6:6" x14ac:dyDescent="0.2">
      <c r="F3535" s="16"/>
    </row>
    <row r="3536" spans="6:6" x14ac:dyDescent="0.2">
      <c r="F3536" s="16"/>
    </row>
    <row r="3537" spans="6:6" x14ac:dyDescent="0.2">
      <c r="F3537" s="16"/>
    </row>
    <row r="3538" spans="6:6" x14ac:dyDescent="0.2">
      <c r="F3538" s="16"/>
    </row>
    <row r="3539" spans="6:6" x14ac:dyDescent="0.2">
      <c r="F3539" s="16"/>
    </row>
    <row r="3540" spans="6:6" x14ac:dyDescent="0.2">
      <c r="F3540" s="16"/>
    </row>
    <row r="3541" spans="6:6" x14ac:dyDescent="0.2">
      <c r="F3541" s="16"/>
    </row>
    <row r="3542" spans="6:6" x14ac:dyDescent="0.2">
      <c r="F3542" s="16"/>
    </row>
    <row r="3543" spans="6:6" x14ac:dyDescent="0.2">
      <c r="F3543" s="16"/>
    </row>
    <row r="3544" spans="6:6" x14ac:dyDescent="0.2">
      <c r="F3544" s="16"/>
    </row>
    <row r="3545" spans="6:6" x14ac:dyDescent="0.2">
      <c r="F3545" s="16"/>
    </row>
    <row r="3546" spans="6:6" x14ac:dyDescent="0.2">
      <c r="F3546" s="16"/>
    </row>
    <row r="3547" spans="6:6" x14ac:dyDescent="0.2">
      <c r="F3547" s="16"/>
    </row>
    <row r="3548" spans="6:6" x14ac:dyDescent="0.2">
      <c r="F3548" s="16"/>
    </row>
    <row r="3549" spans="6:6" x14ac:dyDescent="0.2">
      <c r="F3549" s="16"/>
    </row>
    <row r="3550" spans="6:6" x14ac:dyDescent="0.2">
      <c r="F3550" s="16"/>
    </row>
    <row r="3551" spans="6:6" x14ac:dyDescent="0.2">
      <c r="F3551" s="16"/>
    </row>
    <row r="3552" spans="6:6" x14ac:dyDescent="0.2">
      <c r="F3552" s="16"/>
    </row>
    <row r="3553" spans="6:6" x14ac:dyDescent="0.2">
      <c r="F3553" s="16"/>
    </row>
    <row r="3554" spans="6:6" x14ac:dyDescent="0.2">
      <c r="F3554" s="16"/>
    </row>
    <row r="3555" spans="6:6" x14ac:dyDescent="0.2">
      <c r="F3555" s="16"/>
    </row>
    <row r="3556" spans="6:6" x14ac:dyDescent="0.2">
      <c r="F3556" s="16"/>
    </row>
    <row r="3557" spans="6:6" x14ac:dyDescent="0.2">
      <c r="F3557" s="16"/>
    </row>
    <row r="3558" spans="6:6" x14ac:dyDescent="0.2">
      <c r="F3558" s="16"/>
    </row>
    <row r="3559" spans="6:6" x14ac:dyDescent="0.2">
      <c r="F3559" s="16"/>
    </row>
    <row r="3560" spans="6:6" x14ac:dyDescent="0.2">
      <c r="F3560" s="16"/>
    </row>
    <row r="3561" spans="6:6" x14ac:dyDescent="0.2">
      <c r="F3561" s="16"/>
    </row>
    <row r="3562" spans="6:6" x14ac:dyDescent="0.2">
      <c r="F3562" s="16"/>
    </row>
    <row r="3563" spans="6:6" x14ac:dyDescent="0.2">
      <c r="F3563" s="16"/>
    </row>
    <row r="3564" spans="6:6" x14ac:dyDescent="0.2">
      <c r="F3564" s="16"/>
    </row>
    <row r="3565" spans="6:6" x14ac:dyDescent="0.2">
      <c r="F3565" s="16"/>
    </row>
    <row r="3566" spans="6:6" x14ac:dyDescent="0.2">
      <c r="F3566" s="16"/>
    </row>
    <row r="3567" spans="6:6" x14ac:dyDescent="0.2">
      <c r="F3567" s="16"/>
    </row>
    <row r="3568" spans="6:6" x14ac:dyDescent="0.2">
      <c r="F3568" s="16"/>
    </row>
    <row r="3569" spans="6:6" x14ac:dyDescent="0.2">
      <c r="F3569" s="16"/>
    </row>
    <row r="3570" spans="6:6" x14ac:dyDescent="0.2">
      <c r="F3570" s="16"/>
    </row>
    <row r="3571" spans="6:6" x14ac:dyDescent="0.2">
      <c r="F3571" s="16"/>
    </row>
    <row r="3572" spans="6:6" x14ac:dyDescent="0.2">
      <c r="F3572" s="16"/>
    </row>
    <row r="3573" spans="6:6" x14ac:dyDescent="0.2">
      <c r="F3573" s="16"/>
    </row>
    <row r="3574" spans="6:6" x14ac:dyDescent="0.2">
      <c r="F3574" s="16"/>
    </row>
    <row r="3575" spans="6:6" x14ac:dyDescent="0.2">
      <c r="F3575" s="16"/>
    </row>
    <row r="3576" spans="6:6" x14ac:dyDescent="0.2">
      <c r="F3576" s="16"/>
    </row>
    <row r="3577" spans="6:6" x14ac:dyDescent="0.2">
      <c r="F3577" s="16"/>
    </row>
    <row r="3578" spans="6:6" x14ac:dyDescent="0.2">
      <c r="F3578" s="16"/>
    </row>
    <row r="3579" spans="6:6" x14ac:dyDescent="0.2">
      <c r="F3579" s="16"/>
    </row>
    <row r="3580" spans="6:6" x14ac:dyDescent="0.2">
      <c r="F3580" s="16"/>
    </row>
    <row r="3581" spans="6:6" x14ac:dyDescent="0.2">
      <c r="F3581" s="16"/>
    </row>
    <row r="3582" spans="6:6" x14ac:dyDescent="0.2">
      <c r="F3582" s="16"/>
    </row>
    <row r="3583" spans="6:6" x14ac:dyDescent="0.2">
      <c r="F3583" s="16"/>
    </row>
    <row r="3584" spans="6:6" x14ac:dyDescent="0.2">
      <c r="F3584" s="16"/>
    </row>
    <row r="3585" spans="6:6" x14ac:dyDescent="0.2">
      <c r="F3585" s="16"/>
    </row>
    <row r="3586" spans="6:6" x14ac:dyDescent="0.2">
      <c r="F3586" s="16"/>
    </row>
    <row r="3587" spans="6:6" x14ac:dyDescent="0.2">
      <c r="F3587" s="16"/>
    </row>
    <row r="3588" spans="6:6" x14ac:dyDescent="0.2">
      <c r="F3588" s="16"/>
    </row>
    <row r="3589" spans="6:6" x14ac:dyDescent="0.2">
      <c r="F3589" s="16"/>
    </row>
    <row r="3590" spans="6:6" x14ac:dyDescent="0.2">
      <c r="F3590" s="16"/>
    </row>
    <row r="3591" spans="6:6" x14ac:dyDescent="0.2">
      <c r="F3591" s="16"/>
    </row>
    <row r="3592" spans="6:6" x14ac:dyDescent="0.2">
      <c r="F3592" s="16"/>
    </row>
    <row r="3593" spans="6:6" x14ac:dyDescent="0.2">
      <c r="F3593" s="16"/>
    </row>
    <row r="3594" spans="6:6" x14ac:dyDescent="0.2">
      <c r="F3594" s="16"/>
    </row>
    <row r="3595" spans="6:6" x14ac:dyDescent="0.2">
      <c r="F3595" s="16"/>
    </row>
    <row r="3596" spans="6:6" x14ac:dyDescent="0.2">
      <c r="F3596" s="16"/>
    </row>
    <row r="3597" spans="6:6" x14ac:dyDescent="0.2">
      <c r="F3597" s="16"/>
    </row>
    <row r="3598" spans="6:6" x14ac:dyDescent="0.2">
      <c r="F3598" s="16"/>
    </row>
    <row r="3599" spans="6:6" x14ac:dyDescent="0.2">
      <c r="F3599" s="16"/>
    </row>
    <row r="3600" spans="6:6" x14ac:dyDescent="0.2">
      <c r="F3600" s="16"/>
    </row>
    <row r="3601" spans="6:6" x14ac:dyDescent="0.2">
      <c r="F3601" s="16"/>
    </row>
    <row r="3602" spans="6:6" x14ac:dyDescent="0.2">
      <c r="F3602" s="16"/>
    </row>
    <row r="3603" spans="6:6" x14ac:dyDescent="0.2">
      <c r="F3603" s="16"/>
    </row>
    <row r="3604" spans="6:6" x14ac:dyDescent="0.2">
      <c r="F3604" s="16"/>
    </row>
    <row r="3605" spans="6:6" x14ac:dyDescent="0.2">
      <c r="F3605" s="16"/>
    </row>
    <row r="3606" spans="6:6" x14ac:dyDescent="0.2">
      <c r="F3606" s="16"/>
    </row>
    <row r="3607" spans="6:6" x14ac:dyDescent="0.2">
      <c r="F3607" s="16"/>
    </row>
    <row r="3608" spans="6:6" x14ac:dyDescent="0.2">
      <c r="F3608" s="16"/>
    </row>
    <row r="3609" spans="6:6" x14ac:dyDescent="0.2">
      <c r="F3609" s="16"/>
    </row>
    <row r="3610" spans="6:6" x14ac:dyDescent="0.2">
      <c r="F3610" s="16"/>
    </row>
    <row r="3611" spans="6:6" x14ac:dyDescent="0.2">
      <c r="F3611" s="16"/>
    </row>
    <row r="3612" spans="6:6" x14ac:dyDescent="0.2">
      <c r="F3612" s="16"/>
    </row>
    <row r="3613" spans="6:6" x14ac:dyDescent="0.2">
      <c r="F3613" s="16"/>
    </row>
    <row r="3614" spans="6:6" x14ac:dyDescent="0.2">
      <c r="F3614" s="16"/>
    </row>
    <row r="3615" spans="6:6" x14ac:dyDescent="0.2">
      <c r="F3615" s="16"/>
    </row>
    <row r="3616" spans="6:6" x14ac:dyDescent="0.2">
      <c r="F3616" s="16"/>
    </row>
    <row r="3617" spans="6:6" x14ac:dyDescent="0.2">
      <c r="F3617" s="16"/>
    </row>
    <row r="3618" spans="6:6" x14ac:dyDescent="0.2">
      <c r="F3618" s="16"/>
    </row>
    <row r="3619" spans="6:6" x14ac:dyDescent="0.2">
      <c r="F3619" s="16"/>
    </row>
    <row r="3620" spans="6:6" x14ac:dyDescent="0.2">
      <c r="F3620" s="16"/>
    </row>
    <row r="3621" spans="6:6" x14ac:dyDescent="0.2">
      <c r="F3621" s="16"/>
    </row>
    <row r="3622" spans="6:6" x14ac:dyDescent="0.2">
      <c r="F3622" s="16"/>
    </row>
    <row r="3623" spans="6:6" x14ac:dyDescent="0.2">
      <c r="F3623" s="16"/>
    </row>
    <row r="3624" spans="6:6" x14ac:dyDescent="0.2">
      <c r="F3624" s="16"/>
    </row>
    <row r="3625" spans="6:6" x14ac:dyDescent="0.2">
      <c r="F3625" s="16"/>
    </row>
    <row r="3626" spans="6:6" x14ac:dyDescent="0.2">
      <c r="F3626" s="16"/>
    </row>
    <row r="3627" spans="6:6" x14ac:dyDescent="0.2">
      <c r="F3627" s="16"/>
    </row>
    <row r="3628" spans="6:6" x14ac:dyDescent="0.2">
      <c r="F3628" s="16"/>
    </row>
    <row r="3629" spans="6:6" x14ac:dyDescent="0.2">
      <c r="F3629" s="16"/>
    </row>
    <row r="3630" spans="6:6" x14ac:dyDescent="0.2">
      <c r="F3630" s="16"/>
    </row>
    <row r="3631" spans="6:6" x14ac:dyDescent="0.2">
      <c r="F3631" s="16"/>
    </row>
    <row r="3632" spans="6:6" x14ac:dyDescent="0.2">
      <c r="F3632" s="16"/>
    </row>
    <row r="3633" spans="6:6" x14ac:dyDescent="0.2">
      <c r="F3633" s="16"/>
    </row>
    <row r="3634" spans="6:6" x14ac:dyDescent="0.2">
      <c r="F3634" s="16"/>
    </row>
    <row r="3635" spans="6:6" x14ac:dyDescent="0.2">
      <c r="F3635" s="16"/>
    </row>
    <row r="3636" spans="6:6" x14ac:dyDescent="0.2">
      <c r="F3636" s="16"/>
    </row>
    <row r="3637" spans="6:6" x14ac:dyDescent="0.2">
      <c r="F3637" s="16"/>
    </row>
    <row r="3638" spans="6:6" x14ac:dyDescent="0.2">
      <c r="F3638" s="16"/>
    </row>
    <row r="3639" spans="6:6" x14ac:dyDescent="0.2">
      <c r="F3639" s="16"/>
    </row>
    <row r="3640" spans="6:6" x14ac:dyDescent="0.2">
      <c r="F3640" s="16"/>
    </row>
    <row r="3641" spans="6:6" x14ac:dyDescent="0.2">
      <c r="F3641" s="16"/>
    </row>
    <row r="3642" spans="6:6" x14ac:dyDescent="0.2">
      <c r="F3642" s="16"/>
    </row>
    <row r="3643" spans="6:6" x14ac:dyDescent="0.2">
      <c r="F3643" s="16"/>
    </row>
    <row r="3644" spans="6:6" x14ac:dyDescent="0.2">
      <c r="F3644" s="16"/>
    </row>
    <row r="3645" spans="6:6" x14ac:dyDescent="0.2">
      <c r="F3645" s="16"/>
    </row>
    <row r="3646" spans="6:6" x14ac:dyDescent="0.2">
      <c r="F3646" s="16"/>
    </row>
    <row r="3647" spans="6:6" x14ac:dyDescent="0.2">
      <c r="F3647" s="16"/>
    </row>
    <row r="3648" spans="6:6" x14ac:dyDescent="0.2">
      <c r="F3648" s="16"/>
    </row>
    <row r="3649" spans="6:6" x14ac:dyDescent="0.2">
      <c r="F3649" s="16"/>
    </row>
    <row r="3650" spans="6:6" x14ac:dyDescent="0.2">
      <c r="F3650" s="16"/>
    </row>
    <row r="3651" spans="6:6" x14ac:dyDescent="0.2">
      <c r="F3651" s="16"/>
    </row>
    <row r="3652" spans="6:6" x14ac:dyDescent="0.2">
      <c r="F3652" s="16"/>
    </row>
    <row r="3653" spans="6:6" x14ac:dyDescent="0.2">
      <c r="F3653" s="16"/>
    </row>
    <row r="3654" spans="6:6" x14ac:dyDescent="0.2">
      <c r="F3654" s="16"/>
    </row>
    <row r="3655" spans="6:6" x14ac:dyDescent="0.2">
      <c r="F3655" s="16"/>
    </row>
    <row r="3656" spans="6:6" x14ac:dyDescent="0.2">
      <c r="F3656" s="16"/>
    </row>
    <row r="3657" spans="6:6" x14ac:dyDescent="0.2">
      <c r="F3657" s="16"/>
    </row>
    <row r="3658" spans="6:6" x14ac:dyDescent="0.2">
      <c r="F3658" s="16"/>
    </row>
    <row r="3659" spans="6:6" x14ac:dyDescent="0.2">
      <c r="F3659" s="16"/>
    </row>
    <row r="3660" spans="6:6" x14ac:dyDescent="0.2">
      <c r="F3660" s="16"/>
    </row>
    <row r="3661" spans="6:6" x14ac:dyDescent="0.2">
      <c r="F3661" s="16"/>
    </row>
    <row r="3662" spans="6:6" x14ac:dyDescent="0.2">
      <c r="F3662" s="16"/>
    </row>
    <row r="3663" spans="6:6" x14ac:dyDescent="0.2">
      <c r="F3663" s="16"/>
    </row>
    <row r="3664" spans="6:6" x14ac:dyDescent="0.2">
      <c r="F3664" s="16"/>
    </row>
    <row r="3665" spans="6:6" x14ac:dyDescent="0.2">
      <c r="F3665" s="16"/>
    </row>
    <row r="3666" spans="6:6" x14ac:dyDescent="0.2">
      <c r="F3666" s="16"/>
    </row>
    <row r="3667" spans="6:6" x14ac:dyDescent="0.2">
      <c r="F3667" s="16"/>
    </row>
    <row r="3668" spans="6:6" x14ac:dyDescent="0.2">
      <c r="F3668" s="16"/>
    </row>
    <row r="3669" spans="6:6" x14ac:dyDescent="0.2">
      <c r="F3669" s="16"/>
    </row>
    <row r="3670" spans="6:6" x14ac:dyDescent="0.2">
      <c r="F3670" s="16"/>
    </row>
    <row r="3671" spans="6:6" x14ac:dyDescent="0.2">
      <c r="F3671" s="16"/>
    </row>
    <row r="3672" spans="6:6" x14ac:dyDescent="0.2">
      <c r="F3672" s="16"/>
    </row>
    <row r="3673" spans="6:6" x14ac:dyDescent="0.2">
      <c r="F3673" s="16"/>
    </row>
    <row r="3674" spans="6:6" x14ac:dyDescent="0.2">
      <c r="F3674" s="16"/>
    </row>
    <row r="3675" spans="6:6" x14ac:dyDescent="0.2">
      <c r="F3675" s="16"/>
    </row>
    <row r="3676" spans="6:6" x14ac:dyDescent="0.2">
      <c r="F3676" s="16"/>
    </row>
    <row r="3677" spans="6:6" x14ac:dyDescent="0.2">
      <c r="F3677" s="16"/>
    </row>
    <row r="3678" spans="6:6" x14ac:dyDescent="0.2">
      <c r="F3678" s="16"/>
    </row>
    <row r="3679" spans="6:6" x14ac:dyDescent="0.2">
      <c r="F3679" s="16"/>
    </row>
    <row r="3680" spans="6:6" x14ac:dyDescent="0.2">
      <c r="F3680" s="16"/>
    </row>
    <row r="3681" spans="6:6" x14ac:dyDescent="0.2">
      <c r="F3681" s="16"/>
    </row>
    <row r="3682" spans="6:6" x14ac:dyDescent="0.2">
      <c r="F3682" s="16"/>
    </row>
    <row r="3683" spans="6:6" x14ac:dyDescent="0.2">
      <c r="F3683" s="16"/>
    </row>
    <row r="3684" spans="6:6" x14ac:dyDescent="0.2">
      <c r="F3684" s="16"/>
    </row>
    <row r="3685" spans="6:6" x14ac:dyDescent="0.2">
      <c r="F3685" s="16"/>
    </row>
    <row r="3686" spans="6:6" x14ac:dyDescent="0.2">
      <c r="F3686" s="16"/>
    </row>
    <row r="3687" spans="6:6" x14ac:dyDescent="0.2">
      <c r="F3687" s="16"/>
    </row>
    <row r="3688" spans="6:6" x14ac:dyDescent="0.2">
      <c r="F3688" s="16"/>
    </row>
    <row r="3689" spans="6:6" x14ac:dyDescent="0.2">
      <c r="F3689" s="16"/>
    </row>
    <row r="3690" spans="6:6" x14ac:dyDescent="0.2">
      <c r="F3690" s="16"/>
    </row>
    <row r="3691" spans="6:6" x14ac:dyDescent="0.2">
      <c r="F3691" s="16"/>
    </row>
    <row r="3692" spans="6:6" x14ac:dyDescent="0.2">
      <c r="F3692" s="16"/>
    </row>
    <row r="3693" spans="6:6" x14ac:dyDescent="0.2">
      <c r="F3693" s="16"/>
    </row>
    <row r="3694" spans="6:6" x14ac:dyDescent="0.2">
      <c r="F3694" s="16"/>
    </row>
    <row r="3695" spans="6:6" x14ac:dyDescent="0.2">
      <c r="F3695" s="16"/>
    </row>
    <row r="3696" spans="6:6" x14ac:dyDescent="0.2">
      <c r="F3696" s="16"/>
    </row>
    <row r="3697" spans="6:6" x14ac:dyDescent="0.2">
      <c r="F3697" s="16"/>
    </row>
    <row r="3698" spans="6:6" x14ac:dyDescent="0.2">
      <c r="F3698" s="16"/>
    </row>
    <row r="3699" spans="6:6" x14ac:dyDescent="0.2">
      <c r="F3699" s="16"/>
    </row>
    <row r="3700" spans="6:6" x14ac:dyDescent="0.2">
      <c r="F3700" s="16"/>
    </row>
    <row r="3701" spans="6:6" x14ac:dyDescent="0.2">
      <c r="F3701" s="16"/>
    </row>
    <row r="3702" spans="6:6" x14ac:dyDescent="0.2">
      <c r="F3702" s="16"/>
    </row>
    <row r="3703" spans="6:6" x14ac:dyDescent="0.2">
      <c r="F3703" s="16"/>
    </row>
    <row r="3704" spans="6:6" x14ac:dyDescent="0.2">
      <c r="F3704" s="16"/>
    </row>
    <row r="3705" spans="6:6" x14ac:dyDescent="0.2">
      <c r="F3705" s="16"/>
    </row>
    <row r="3706" spans="6:6" x14ac:dyDescent="0.2">
      <c r="F3706" s="16"/>
    </row>
    <row r="3707" spans="6:6" x14ac:dyDescent="0.2">
      <c r="F3707" s="16"/>
    </row>
    <row r="3708" spans="6:6" x14ac:dyDescent="0.2">
      <c r="F3708" s="16"/>
    </row>
    <row r="3709" spans="6:6" x14ac:dyDescent="0.2">
      <c r="F3709" s="16"/>
    </row>
    <row r="3710" spans="6:6" x14ac:dyDescent="0.2">
      <c r="F3710" s="16"/>
    </row>
    <row r="3711" spans="6:6" x14ac:dyDescent="0.2">
      <c r="F3711" s="16"/>
    </row>
    <row r="3712" spans="6:6" x14ac:dyDescent="0.2">
      <c r="F3712" s="16"/>
    </row>
    <row r="3713" spans="6:6" x14ac:dyDescent="0.2">
      <c r="F3713" s="16"/>
    </row>
    <row r="3714" spans="6:6" x14ac:dyDescent="0.2">
      <c r="F3714" s="16"/>
    </row>
    <row r="3715" spans="6:6" x14ac:dyDescent="0.2">
      <c r="F3715" s="16"/>
    </row>
    <row r="3716" spans="6:6" x14ac:dyDescent="0.2">
      <c r="F3716" s="16"/>
    </row>
    <row r="3717" spans="6:6" x14ac:dyDescent="0.2">
      <c r="F3717" s="16"/>
    </row>
    <row r="3718" spans="6:6" x14ac:dyDescent="0.2">
      <c r="F3718" s="16"/>
    </row>
    <row r="3719" spans="6:6" x14ac:dyDescent="0.2">
      <c r="F3719" s="16"/>
    </row>
    <row r="3720" spans="6:6" x14ac:dyDescent="0.2">
      <c r="F3720" s="16"/>
    </row>
    <row r="3721" spans="6:6" x14ac:dyDescent="0.2">
      <c r="F3721" s="16"/>
    </row>
    <row r="3722" spans="6:6" x14ac:dyDescent="0.2">
      <c r="F3722" s="16"/>
    </row>
    <row r="3723" spans="6:6" x14ac:dyDescent="0.2">
      <c r="F3723" s="16"/>
    </row>
    <row r="3724" spans="6:6" x14ac:dyDescent="0.2">
      <c r="F3724" s="16"/>
    </row>
    <row r="3725" spans="6:6" x14ac:dyDescent="0.2">
      <c r="F3725" s="16"/>
    </row>
    <row r="3726" spans="6:6" x14ac:dyDescent="0.2">
      <c r="F3726" s="16"/>
    </row>
    <row r="3727" spans="6:6" x14ac:dyDescent="0.2">
      <c r="F3727" s="16"/>
    </row>
    <row r="3728" spans="6:6" x14ac:dyDescent="0.2">
      <c r="F3728" s="16"/>
    </row>
    <row r="3729" spans="6:6" x14ac:dyDescent="0.2">
      <c r="F3729" s="16"/>
    </row>
    <row r="3730" spans="6:6" x14ac:dyDescent="0.2">
      <c r="F3730" s="16"/>
    </row>
    <row r="3731" spans="6:6" x14ac:dyDescent="0.2">
      <c r="F3731" s="16"/>
    </row>
    <row r="3732" spans="6:6" x14ac:dyDescent="0.2">
      <c r="F3732" s="16"/>
    </row>
    <row r="3733" spans="6:6" x14ac:dyDescent="0.2">
      <c r="F3733" s="16"/>
    </row>
    <row r="3734" spans="6:6" x14ac:dyDescent="0.2">
      <c r="F3734" s="16"/>
    </row>
    <row r="3735" spans="6:6" x14ac:dyDescent="0.2">
      <c r="F3735" s="16"/>
    </row>
    <row r="3736" spans="6:6" x14ac:dyDescent="0.2">
      <c r="F3736" s="16"/>
    </row>
    <row r="3737" spans="6:6" x14ac:dyDescent="0.2">
      <c r="F3737" s="16"/>
    </row>
    <row r="3738" spans="6:6" x14ac:dyDescent="0.2">
      <c r="F3738" s="16"/>
    </row>
    <row r="3739" spans="6:6" x14ac:dyDescent="0.2">
      <c r="F3739" s="16"/>
    </row>
    <row r="3740" spans="6:6" x14ac:dyDescent="0.2">
      <c r="F3740" s="16"/>
    </row>
    <row r="3741" spans="6:6" x14ac:dyDescent="0.2">
      <c r="F3741" s="16"/>
    </row>
    <row r="3742" spans="6:6" x14ac:dyDescent="0.2">
      <c r="F3742" s="16"/>
    </row>
    <row r="3743" spans="6:6" x14ac:dyDescent="0.2">
      <c r="F3743" s="16"/>
    </row>
    <row r="3744" spans="6:6" x14ac:dyDescent="0.2">
      <c r="F3744" s="16"/>
    </row>
    <row r="3745" spans="6:6" x14ac:dyDescent="0.2">
      <c r="F3745" s="16"/>
    </row>
    <row r="3746" spans="6:6" x14ac:dyDescent="0.2">
      <c r="F3746" s="16"/>
    </row>
    <row r="3747" spans="6:6" x14ac:dyDescent="0.2">
      <c r="F3747" s="16"/>
    </row>
    <row r="3748" spans="6:6" x14ac:dyDescent="0.2">
      <c r="F3748" s="16"/>
    </row>
    <row r="3749" spans="6:6" x14ac:dyDescent="0.2">
      <c r="F3749" s="16"/>
    </row>
    <row r="3750" spans="6:6" x14ac:dyDescent="0.2">
      <c r="F3750" s="16"/>
    </row>
    <row r="3751" spans="6:6" x14ac:dyDescent="0.2">
      <c r="F3751" s="16"/>
    </row>
    <row r="3752" spans="6:6" x14ac:dyDescent="0.2">
      <c r="F3752" s="16"/>
    </row>
    <row r="3753" spans="6:6" x14ac:dyDescent="0.2">
      <c r="F3753" s="16"/>
    </row>
    <row r="3754" spans="6:6" x14ac:dyDescent="0.2">
      <c r="F3754" s="16"/>
    </row>
    <row r="3755" spans="6:6" x14ac:dyDescent="0.2">
      <c r="F3755" s="16"/>
    </row>
    <row r="3756" spans="6:6" x14ac:dyDescent="0.2">
      <c r="F3756" s="16"/>
    </row>
    <row r="3757" spans="6:6" x14ac:dyDescent="0.2">
      <c r="F3757" s="16"/>
    </row>
    <row r="3758" spans="6:6" x14ac:dyDescent="0.2">
      <c r="F3758" s="16"/>
    </row>
    <row r="3759" spans="6:6" x14ac:dyDescent="0.2">
      <c r="F3759" s="16"/>
    </row>
    <row r="3760" spans="6:6" x14ac:dyDescent="0.2">
      <c r="F3760" s="16"/>
    </row>
    <row r="3761" spans="6:6" x14ac:dyDescent="0.2">
      <c r="F3761" s="16"/>
    </row>
    <row r="3762" spans="6:6" x14ac:dyDescent="0.2">
      <c r="F3762" s="16"/>
    </row>
    <row r="3763" spans="6:6" x14ac:dyDescent="0.2">
      <c r="F3763" s="16"/>
    </row>
    <row r="3764" spans="6:6" x14ac:dyDescent="0.2">
      <c r="F3764" s="16"/>
    </row>
    <row r="3765" spans="6:6" x14ac:dyDescent="0.2">
      <c r="F3765" s="16"/>
    </row>
    <row r="3766" spans="6:6" x14ac:dyDescent="0.2">
      <c r="F3766" s="16"/>
    </row>
    <row r="3767" spans="6:6" x14ac:dyDescent="0.2">
      <c r="F3767" s="16"/>
    </row>
    <row r="3768" spans="6:6" x14ac:dyDescent="0.2">
      <c r="F3768" s="16"/>
    </row>
    <row r="3769" spans="6:6" x14ac:dyDescent="0.2">
      <c r="F3769" s="16"/>
    </row>
    <row r="3770" spans="6:6" x14ac:dyDescent="0.2">
      <c r="F3770" s="16"/>
    </row>
    <row r="3771" spans="6:6" x14ac:dyDescent="0.2">
      <c r="F3771" s="16"/>
    </row>
    <row r="3772" spans="6:6" x14ac:dyDescent="0.2">
      <c r="F3772" s="16"/>
    </row>
    <row r="3773" spans="6:6" x14ac:dyDescent="0.2">
      <c r="F3773" s="16"/>
    </row>
    <row r="3774" spans="6:6" x14ac:dyDescent="0.2">
      <c r="F3774" s="16"/>
    </row>
    <row r="3775" spans="6:6" x14ac:dyDescent="0.2">
      <c r="F3775" s="16"/>
    </row>
    <row r="3776" spans="6:6" x14ac:dyDescent="0.2">
      <c r="F3776" s="16"/>
    </row>
    <row r="3777" spans="6:6" x14ac:dyDescent="0.2">
      <c r="F3777" s="16"/>
    </row>
    <row r="3778" spans="6:6" x14ac:dyDescent="0.2">
      <c r="F3778" s="16"/>
    </row>
    <row r="3779" spans="6:6" x14ac:dyDescent="0.2">
      <c r="F3779" s="16"/>
    </row>
    <row r="3780" spans="6:6" x14ac:dyDescent="0.2">
      <c r="F3780" s="16"/>
    </row>
    <row r="3781" spans="6:6" x14ac:dyDescent="0.2">
      <c r="F3781" s="16"/>
    </row>
    <row r="3782" spans="6:6" x14ac:dyDescent="0.2">
      <c r="F3782" s="16"/>
    </row>
    <row r="3783" spans="6:6" x14ac:dyDescent="0.2">
      <c r="F3783" s="16"/>
    </row>
    <row r="3784" spans="6:6" x14ac:dyDescent="0.2">
      <c r="F3784" s="16"/>
    </row>
    <row r="3785" spans="6:6" x14ac:dyDescent="0.2">
      <c r="F3785" s="16"/>
    </row>
    <row r="3786" spans="6:6" x14ac:dyDescent="0.2">
      <c r="F3786" s="16"/>
    </row>
    <row r="3787" spans="6:6" x14ac:dyDescent="0.2">
      <c r="F3787" s="16"/>
    </row>
    <row r="3788" spans="6:6" x14ac:dyDescent="0.2">
      <c r="F3788" s="16"/>
    </row>
    <row r="3789" spans="6:6" x14ac:dyDescent="0.2">
      <c r="F3789" s="16"/>
    </row>
    <row r="3790" spans="6:6" x14ac:dyDescent="0.2">
      <c r="F3790" s="16"/>
    </row>
    <row r="3791" spans="6:6" x14ac:dyDescent="0.2">
      <c r="F3791" s="16"/>
    </row>
    <row r="3792" spans="6:6" x14ac:dyDescent="0.2">
      <c r="F3792" s="16"/>
    </row>
    <row r="3793" spans="6:6" x14ac:dyDescent="0.2">
      <c r="F3793" s="16"/>
    </row>
    <row r="3794" spans="6:6" x14ac:dyDescent="0.2">
      <c r="F3794" s="16"/>
    </row>
    <row r="3795" spans="6:6" x14ac:dyDescent="0.2">
      <c r="F3795" s="16"/>
    </row>
    <row r="3796" spans="6:6" x14ac:dyDescent="0.2">
      <c r="F3796" s="16"/>
    </row>
    <row r="3797" spans="6:6" x14ac:dyDescent="0.2">
      <c r="F3797" s="16"/>
    </row>
    <row r="3798" spans="6:6" x14ac:dyDescent="0.2">
      <c r="F3798" s="16"/>
    </row>
    <row r="3799" spans="6:6" x14ac:dyDescent="0.2">
      <c r="F3799" s="16"/>
    </row>
    <row r="3800" spans="6:6" x14ac:dyDescent="0.2">
      <c r="F3800" s="16"/>
    </row>
    <row r="3801" spans="6:6" x14ac:dyDescent="0.2">
      <c r="F3801" s="16"/>
    </row>
    <row r="3802" spans="6:6" x14ac:dyDescent="0.2">
      <c r="F3802" s="16"/>
    </row>
    <row r="3803" spans="6:6" x14ac:dyDescent="0.2">
      <c r="F3803" s="16"/>
    </row>
    <row r="3804" spans="6:6" x14ac:dyDescent="0.2">
      <c r="F3804" s="16"/>
    </row>
    <row r="3805" spans="6:6" x14ac:dyDescent="0.2">
      <c r="F3805" s="16"/>
    </row>
    <row r="3806" spans="6:6" x14ac:dyDescent="0.2">
      <c r="F3806" s="16"/>
    </row>
    <row r="3807" spans="6:6" x14ac:dyDescent="0.2">
      <c r="F3807" s="16"/>
    </row>
    <row r="3808" spans="6:6" x14ac:dyDescent="0.2">
      <c r="F3808" s="16"/>
    </row>
    <row r="3809" spans="6:6" x14ac:dyDescent="0.2">
      <c r="F3809" s="16"/>
    </row>
    <row r="3810" spans="6:6" x14ac:dyDescent="0.2">
      <c r="F3810" s="16"/>
    </row>
    <row r="3811" spans="6:6" x14ac:dyDescent="0.2">
      <c r="F3811" s="16"/>
    </row>
    <row r="3812" spans="6:6" x14ac:dyDescent="0.2">
      <c r="F3812" s="16"/>
    </row>
    <row r="3813" spans="6:6" x14ac:dyDescent="0.2">
      <c r="F3813" s="16"/>
    </row>
    <row r="3814" spans="6:6" x14ac:dyDescent="0.2">
      <c r="F3814" s="16"/>
    </row>
    <row r="3815" spans="6:6" x14ac:dyDescent="0.2">
      <c r="F3815" s="16"/>
    </row>
    <row r="3816" spans="6:6" x14ac:dyDescent="0.2">
      <c r="F3816" s="16"/>
    </row>
    <row r="3817" spans="6:6" x14ac:dyDescent="0.2">
      <c r="F3817" s="16"/>
    </row>
    <row r="3818" spans="6:6" x14ac:dyDescent="0.2">
      <c r="F3818" s="16"/>
    </row>
    <row r="3819" spans="6:6" x14ac:dyDescent="0.2">
      <c r="F3819" s="16"/>
    </row>
    <row r="3820" spans="6:6" x14ac:dyDescent="0.2">
      <c r="F3820" s="16"/>
    </row>
    <row r="3821" spans="6:6" x14ac:dyDescent="0.2">
      <c r="F3821" s="16"/>
    </row>
    <row r="3822" spans="6:6" x14ac:dyDescent="0.2">
      <c r="F3822" s="16"/>
    </row>
    <row r="3823" spans="6:6" x14ac:dyDescent="0.2">
      <c r="F3823" s="16"/>
    </row>
    <row r="3824" spans="6:6" x14ac:dyDescent="0.2">
      <c r="F3824" s="16"/>
    </row>
    <row r="3825" spans="6:6" x14ac:dyDescent="0.2">
      <c r="F3825" s="16"/>
    </row>
    <row r="3826" spans="6:6" x14ac:dyDescent="0.2">
      <c r="F3826" s="16"/>
    </row>
    <row r="3827" spans="6:6" x14ac:dyDescent="0.2">
      <c r="F3827" s="16"/>
    </row>
    <row r="3828" spans="6:6" x14ac:dyDescent="0.2">
      <c r="F3828" s="16"/>
    </row>
    <row r="3829" spans="6:6" x14ac:dyDescent="0.2">
      <c r="F3829" s="16"/>
    </row>
    <row r="3830" spans="6:6" x14ac:dyDescent="0.2">
      <c r="F3830" s="16"/>
    </row>
    <row r="3831" spans="6:6" x14ac:dyDescent="0.2">
      <c r="F3831" s="16"/>
    </row>
    <row r="3832" spans="6:6" x14ac:dyDescent="0.2">
      <c r="F3832" s="16"/>
    </row>
    <row r="3833" spans="6:6" x14ac:dyDescent="0.2">
      <c r="F3833" s="16"/>
    </row>
    <row r="3834" spans="6:6" x14ac:dyDescent="0.2">
      <c r="F3834" s="16"/>
    </row>
    <row r="3835" spans="6:6" x14ac:dyDescent="0.2">
      <c r="F3835" s="16"/>
    </row>
    <row r="3836" spans="6:6" x14ac:dyDescent="0.2">
      <c r="F3836" s="16"/>
    </row>
    <row r="3837" spans="6:6" x14ac:dyDescent="0.2">
      <c r="F3837" s="16"/>
    </row>
    <row r="3838" spans="6:6" x14ac:dyDescent="0.2">
      <c r="F3838" s="16"/>
    </row>
    <row r="3839" spans="6:6" x14ac:dyDescent="0.2">
      <c r="F3839" s="16"/>
    </row>
    <row r="3840" spans="6:6" x14ac:dyDescent="0.2">
      <c r="F3840" s="16"/>
    </row>
    <row r="3841" spans="6:6" x14ac:dyDescent="0.2">
      <c r="F3841" s="16"/>
    </row>
    <row r="3842" spans="6:6" x14ac:dyDescent="0.2">
      <c r="F3842" s="16"/>
    </row>
    <row r="3843" spans="6:6" x14ac:dyDescent="0.2">
      <c r="F3843" s="16"/>
    </row>
    <row r="3844" spans="6:6" x14ac:dyDescent="0.2">
      <c r="F3844" s="16"/>
    </row>
    <row r="3845" spans="6:6" x14ac:dyDescent="0.2">
      <c r="F3845" s="16"/>
    </row>
    <row r="3846" spans="6:6" x14ac:dyDescent="0.2">
      <c r="F3846" s="16"/>
    </row>
    <row r="3847" spans="6:6" x14ac:dyDescent="0.2">
      <c r="F3847" s="16"/>
    </row>
    <row r="3848" spans="6:6" x14ac:dyDescent="0.2">
      <c r="F3848" s="16"/>
    </row>
    <row r="3849" spans="6:6" x14ac:dyDescent="0.2">
      <c r="F3849" s="16"/>
    </row>
    <row r="3850" spans="6:6" x14ac:dyDescent="0.2">
      <c r="F3850" s="16"/>
    </row>
    <row r="3851" spans="6:6" x14ac:dyDescent="0.2">
      <c r="F3851" s="16"/>
    </row>
    <row r="3852" spans="6:6" x14ac:dyDescent="0.2">
      <c r="F3852" s="16"/>
    </row>
    <row r="3853" spans="6:6" x14ac:dyDescent="0.2">
      <c r="F3853" s="16"/>
    </row>
    <row r="3854" spans="6:6" x14ac:dyDescent="0.2">
      <c r="F3854" s="16"/>
    </row>
    <row r="3855" spans="6:6" x14ac:dyDescent="0.2">
      <c r="F3855" s="16"/>
    </row>
    <row r="3856" spans="6:6" x14ac:dyDescent="0.2">
      <c r="F3856" s="16"/>
    </row>
    <row r="3857" spans="6:6" x14ac:dyDescent="0.2">
      <c r="F3857" s="16"/>
    </row>
    <row r="3858" spans="6:6" x14ac:dyDescent="0.2">
      <c r="F3858" s="16"/>
    </row>
    <row r="3859" spans="6:6" x14ac:dyDescent="0.2">
      <c r="F3859" s="16"/>
    </row>
    <row r="3860" spans="6:6" x14ac:dyDescent="0.2">
      <c r="F3860" s="16"/>
    </row>
    <row r="3861" spans="6:6" x14ac:dyDescent="0.2">
      <c r="F3861" s="16"/>
    </row>
    <row r="3862" spans="6:6" x14ac:dyDescent="0.2">
      <c r="F3862" s="16"/>
    </row>
    <row r="3863" spans="6:6" x14ac:dyDescent="0.2">
      <c r="F3863" s="16"/>
    </row>
    <row r="3864" spans="6:6" x14ac:dyDescent="0.2">
      <c r="F3864" s="16"/>
    </row>
    <row r="3865" spans="6:6" x14ac:dyDescent="0.2">
      <c r="F3865" s="16"/>
    </row>
    <row r="3866" spans="6:6" x14ac:dyDescent="0.2">
      <c r="F3866" s="16"/>
    </row>
    <row r="3867" spans="6:6" x14ac:dyDescent="0.2">
      <c r="F3867" s="16"/>
    </row>
    <row r="3868" spans="6:6" x14ac:dyDescent="0.2">
      <c r="F3868" s="16"/>
    </row>
    <row r="3869" spans="6:6" x14ac:dyDescent="0.2">
      <c r="F3869" s="16"/>
    </row>
    <row r="3870" spans="6:6" x14ac:dyDescent="0.2">
      <c r="F3870" s="16"/>
    </row>
    <row r="3871" spans="6:6" x14ac:dyDescent="0.2">
      <c r="F3871" s="16"/>
    </row>
    <row r="3872" spans="6:6" x14ac:dyDescent="0.2">
      <c r="F3872" s="16"/>
    </row>
    <row r="3873" spans="6:6" x14ac:dyDescent="0.2">
      <c r="F3873" s="16"/>
    </row>
    <row r="3874" spans="6:6" x14ac:dyDescent="0.2">
      <c r="F3874" s="16"/>
    </row>
    <row r="3875" spans="6:6" x14ac:dyDescent="0.2">
      <c r="F3875" s="16"/>
    </row>
    <row r="3876" spans="6:6" x14ac:dyDescent="0.2">
      <c r="F3876" s="16"/>
    </row>
    <row r="3877" spans="6:6" x14ac:dyDescent="0.2">
      <c r="F3877" s="16"/>
    </row>
    <row r="3878" spans="6:6" x14ac:dyDescent="0.2">
      <c r="F3878" s="16"/>
    </row>
    <row r="3879" spans="6:6" x14ac:dyDescent="0.2">
      <c r="F3879" s="16"/>
    </row>
    <row r="3880" spans="6:6" x14ac:dyDescent="0.2">
      <c r="F3880" s="16"/>
    </row>
    <row r="3881" spans="6:6" x14ac:dyDescent="0.2">
      <c r="F3881" s="16"/>
    </row>
    <row r="3882" spans="6:6" x14ac:dyDescent="0.2">
      <c r="F3882" s="16"/>
    </row>
    <row r="3883" spans="6:6" x14ac:dyDescent="0.2">
      <c r="F3883" s="16"/>
    </row>
    <row r="3884" spans="6:6" x14ac:dyDescent="0.2">
      <c r="F3884" s="16"/>
    </row>
    <row r="3885" spans="6:6" x14ac:dyDescent="0.2">
      <c r="F3885" s="16"/>
    </row>
    <row r="3886" spans="6:6" x14ac:dyDescent="0.2">
      <c r="F3886" s="16"/>
    </row>
    <row r="3887" spans="6:6" x14ac:dyDescent="0.2">
      <c r="F3887" s="16"/>
    </row>
    <row r="3888" spans="6:6" x14ac:dyDescent="0.2">
      <c r="F3888" s="16"/>
    </row>
    <row r="3889" spans="6:6" x14ac:dyDescent="0.2">
      <c r="F3889" s="16"/>
    </row>
    <row r="3890" spans="6:6" x14ac:dyDescent="0.2">
      <c r="F3890" s="16"/>
    </row>
    <row r="3891" spans="6:6" x14ac:dyDescent="0.2">
      <c r="F3891" s="16"/>
    </row>
    <row r="3892" spans="6:6" x14ac:dyDescent="0.2">
      <c r="F3892" s="16"/>
    </row>
    <row r="3893" spans="6:6" x14ac:dyDescent="0.2">
      <c r="F3893" s="16"/>
    </row>
    <row r="3894" spans="6:6" x14ac:dyDescent="0.2">
      <c r="F3894" s="16"/>
    </row>
    <row r="3895" spans="6:6" x14ac:dyDescent="0.2">
      <c r="F3895" s="16"/>
    </row>
    <row r="3896" spans="6:6" x14ac:dyDescent="0.2">
      <c r="F3896" s="16"/>
    </row>
    <row r="3897" spans="6:6" x14ac:dyDescent="0.2">
      <c r="F3897" s="16"/>
    </row>
    <row r="3898" spans="6:6" x14ac:dyDescent="0.2">
      <c r="F3898" s="16"/>
    </row>
    <row r="3899" spans="6:6" x14ac:dyDescent="0.2">
      <c r="F3899" s="16"/>
    </row>
    <row r="3900" spans="6:6" x14ac:dyDescent="0.2">
      <c r="F3900" s="16"/>
    </row>
    <row r="3901" spans="6:6" x14ac:dyDescent="0.2">
      <c r="F3901" s="16"/>
    </row>
    <row r="3902" spans="6:6" x14ac:dyDescent="0.2">
      <c r="F3902" s="16"/>
    </row>
    <row r="3903" spans="6:6" x14ac:dyDescent="0.2">
      <c r="F3903" s="16"/>
    </row>
    <row r="3904" spans="6:6" x14ac:dyDescent="0.2">
      <c r="F3904" s="16"/>
    </row>
    <row r="3905" spans="6:6" x14ac:dyDescent="0.2">
      <c r="F3905" s="16"/>
    </row>
    <row r="3906" spans="6:6" x14ac:dyDescent="0.2">
      <c r="F3906" s="16"/>
    </row>
    <row r="3907" spans="6:6" x14ac:dyDescent="0.2">
      <c r="F3907" s="16"/>
    </row>
    <row r="3908" spans="6:6" x14ac:dyDescent="0.2">
      <c r="F3908" s="16"/>
    </row>
    <row r="3909" spans="6:6" x14ac:dyDescent="0.2">
      <c r="F3909" s="16"/>
    </row>
    <row r="3910" spans="6:6" x14ac:dyDescent="0.2">
      <c r="F3910" s="16"/>
    </row>
    <row r="3911" spans="6:6" x14ac:dyDescent="0.2">
      <c r="F3911" s="16"/>
    </row>
    <row r="3912" spans="6:6" x14ac:dyDescent="0.2">
      <c r="F3912" s="16"/>
    </row>
    <row r="3913" spans="6:6" x14ac:dyDescent="0.2">
      <c r="F3913" s="16"/>
    </row>
    <row r="3914" spans="6:6" x14ac:dyDescent="0.2">
      <c r="F3914" s="16"/>
    </row>
    <row r="3915" spans="6:6" x14ac:dyDescent="0.2">
      <c r="F3915" s="16"/>
    </row>
    <row r="3916" spans="6:6" x14ac:dyDescent="0.2">
      <c r="F3916" s="16"/>
    </row>
    <row r="3917" spans="6:6" x14ac:dyDescent="0.2">
      <c r="F3917" s="16"/>
    </row>
    <row r="3918" spans="6:6" x14ac:dyDescent="0.2">
      <c r="F3918" s="16"/>
    </row>
    <row r="3919" spans="6:6" x14ac:dyDescent="0.2">
      <c r="F3919" s="16"/>
    </row>
    <row r="3920" spans="6:6" x14ac:dyDescent="0.2">
      <c r="F3920" s="16"/>
    </row>
    <row r="3921" spans="6:6" x14ac:dyDescent="0.2">
      <c r="F3921" s="16"/>
    </row>
    <row r="3922" spans="6:6" x14ac:dyDescent="0.2">
      <c r="F3922" s="16"/>
    </row>
    <row r="3923" spans="6:6" x14ac:dyDescent="0.2">
      <c r="F3923" s="16"/>
    </row>
    <row r="3924" spans="6:6" x14ac:dyDescent="0.2">
      <c r="F3924" s="16"/>
    </row>
    <row r="3925" spans="6:6" x14ac:dyDescent="0.2">
      <c r="F3925" s="16"/>
    </row>
    <row r="3926" spans="6:6" x14ac:dyDescent="0.2">
      <c r="F3926" s="16"/>
    </row>
    <row r="3927" spans="6:6" x14ac:dyDescent="0.2">
      <c r="F3927" s="16"/>
    </row>
    <row r="3928" spans="6:6" x14ac:dyDescent="0.2">
      <c r="F3928" s="16"/>
    </row>
    <row r="3929" spans="6:6" x14ac:dyDescent="0.2">
      <c r="F3929" s="16"/>
    </row>
    <row r="3930" spans="6:6" x14ac:dyDescent="0.2">
      <c r="F3930" s="16"/>
    </row>
    <row r="3931" spans="6:6" x14ac:dyDescent="0.2">
      <c r="F3931" s="16"/>
    </row>
    <row r="3932" spans="6:6" x14ac:dyDescent="0.2">
      <c r="F3932" s="16"/>
    </row>
    <row r="3933" spans="6:6" x14ac:dyDescent="0.2">
      <c r="F3933" s="16"/>
    </row>
    <row r="3934" spans="6:6" x14ac:dyDescent="0.2">
      <c r="F3934" s="16"/>
    </row>
    <row r="3935" spans="6:6" x14ac:dyDescent="0.2">
      <c r="F3935" s="16"/>
    </row>
    <row r="3936" spans="6:6" x14ac:dyDescent="0.2">
      <c r="F3936" s="16"/>
    </row>
    <row r="3937" spans="6:6" x14ac:dyDescent="0.2">
      <c r="F3937" s="16"/>
    </row>
    <row r="3938" spans="6:6" x14ac:dyDescent="0.2">
      <c r="F3938" s="16"/>
    </row>
    <row r="3939" spans="6:6" x14ac:dyDescent="0.2">
      <c r="F3939" s="16"/>
    </row>
    <row r="3940" spans="6:6" x14ac:dyDescent="0.2">
      <c r="F3940" s="16"/>
    </row>
    <row r="3941" spans="6:6" x14ac:dyDescent="0.2">
      <c r="F3941" s="16"/>
    </row>
    <row r="3942" spans="6:6" x14ac:dyDescent="0.2">
      <c r="F3942" s="16"/>
    </row>
    <row r="3943" spans="6:6" x14ac:dyDescent="0.2">
      <c r="F3943" s="16"/>
    </row>
    <row r="3944" spans="6:6" x14ac:dyDescent="0.2">
      <c r="F3944" s="16"/>
    </row>
    <row r="3945" spans="6:6" x14ac:dyDescent="0.2">
      <c r="F3945" s="16"/>
    </row>
    <row r="3946" spans="6:6" x14ac:dyDescent="0.2">
      <c r="F3946" s="16"/>
    </row>
    <row r="3947" spans="6:6" x14ac:dyDescent="0.2">
      <c r="F3947" s="16"/>
    </row>
    <row r="3948" spans="6:6" x14ac:dyDescent="0.2">
      <c r="F3948" s="16"/>
    </row>
    <row r="3949" spans="6:6" x14ac:dyDescent="0.2">
      <c r="F3949" s="16"/>
    </row>
    <row r="3950" spans="6:6" x14ac:dyDescent="0.2">
      <c r="F3950" s="16"/>
    </row>
    <row r="3951" spans="6:6" x14ac:dyDescent="0.2">
      <c r="F3951" s="16"/>
    </row>
    <row r="3952" spans="6:6" x14ac:dyDescent="0.2">
      <c r="F3952" s="16"/>
    </row>
    <row r="3953" spans="6:6" x14ac:dyDescent="0.2">
      <c r="F3953" s="16"/>
    </row>
    <row r="3954" spans="6:6" x14ac:dyDescent="0.2">
      <c r="F3954" s="16"/>
    </row>
    <row r="3955" spans="6:6" x14ac:dyDescent="0.2">
      <c r="F3955" s="16"/>
    </row>
    <row r="3956" spans="6:6" x14ac:dyDescent="0.2">
      <c r="F3956" s="16"/>
    </row>
    <row r="3957" spans="6:6" x14ac:dyDescent="0.2">
      <c r="F3957" s="16"/>
    </row>
    <row r="3958" spans="6:6" x14ac:dyDescent="0.2">
      <c r="F3958" s="16"/>
    </row>
    <row r="3959" spans="6:6" x14ac:dyDescent="0.2">
      <c r="F3959" s="16"/>
    </row>
    <row r="3960" spans="6:6" x14ac:dyDescent="0.2">
      <c r="F3960" s="16"/>
    </row>
    <row r="3961" spans="6:6" x14ac:dyDescent="0.2">
      <c r="F3961" s="16"/>
    </row>
    <row r="3962" spans="6:6" x14ac:dyDescent="0.2">
      <c r="F3962" s="16"/>
    </row>
    <row r="3963" spans="6:6" x14ac:dyDescent="0.2">
      <c r="F3963" s="16"/>
    </row>
    <row r="3964" spans="6:6" x14ac:dyDescent="0.2">
      <c r="F3964" s="16"/>
    </row>
    <row r="3965" spans="6:6" x14ac:dyDescent="0.2">
      <c r="F3965" s="16"/>
    </row>
    <row r="3966" spans="6:6" x14ac:dyDescent="0.2">
      <c r="F3966" s="16"/>
    </row>
    <row r="3967" spans="6:6" x14ac:dyDescent="0.2">
      <c r="F3967" s="16"/>
    </row>
    <row r="3968" spans="6:6" x14ac:dyDescent="0.2">
      <c r="F3968" s="16"/>
    </row>
    <row r="3969" spans="6:6" x14ac:dyDescent="0.2">
      <c r="F3969" s="16"/>
    </row>
    <row r="3970" spans="6:6" x14ac:dyDescent="0.2">
      <c r="F3970" s="16"/>
    </row>
    <row r="3971" spans="6:6" x14ac:dyDescent="0.2">
      <c r="F3971" s="16"/>
    </row>
    <row r="3972" spans="6:6" x14ac:dyDescent="0.2">
      <c r="F3972" s="16"/>
    </row>
    <row r="3973" spans="6:6" x14ac:dyDescent="0.2">
      <c r="F3973" s="16"/>
    </row>
    <row r="3974" spans="6:6" x14ac:dyDescent="0.2">
      <c r="F3974" s="16"/>
    </row>
    <row r="3975" spans="6:6" x14ac:dyDescent="0.2">
      <c r="F3975" s="16"/>
    </row>
    <row r="3976" spans="6:6" x14ac:dyDescent="0.2">
      <c r="F3976" s="16"/>
    </row>
    <row r="3977" spans="6:6" x14ac:dyDescent="0.2">
      <c r="F3977" s="16"/>
    </row>
    <row r="3978" spans="6:6" x14ac:dyDescent="0.2">
      <c r="F3978" s="16"/>
    </row>
    <row r="3979" spans="6:6" x14ac:dyDescent="0.2">
      <c r="F3979" s="16"/>
    </row>
    <row r="3980" spans="6:6" x14ac:dyDescent="0.2">
      <c r="F3980" s="16"/>
    </row>
    <row r="3981" spans="6:6" x14ac:dyDescent="0.2">
      <c r="F3981" s="16"/>
    </row>
    <row r="3982" spans="6:6" x14ac:dyDescent="0.2">
      <c r="F3982" s="16"/>
    </row>
    <row r="3983" spans="6:6" x14ac:dyDescent="0.2">
      <c r="F3983" s="16"/>
    </row>
    <row r="3984" spans="6:6" x14ac:dyDescent="0.2">
      <c r="F3984" s="16"/>
    </row>
    <row r="3985" spans="6:6" x14ac:dyDescent="0.2">
      <c r="F3985" s="16"/>
    </row>
    <row r="3986" spans="6:6" x14ac:dyDescent="0.2">
      <c r="F3986" s="16"/>
    </row>
    <row r="3987" spans="6:6" x14ac:dyDescent="0.2">
      <c r="F3987" s="16"/>
    </row>
    <row r="3988" spans="6:6" x14ac:dyDescent="0.2">
      <c r="F3988" s="16"/>
    </row>
    <row r="3989" spans="6:6" x14ac:dyDescent="0.2">
      <c r="F3989" s="16"/>
    </row>
    <row r="3990" spans="6:6" x14ac:dyDescent="0.2">
      <c r="F3990" s="16"/>
    </row>
    <row r="3991" spans="6:6" x14ac:dyDescent="0.2">
      <c r="F3991" s="16"/>
    </row>
    <row r="3992" spans="6:6" x14ac:dyDescent="0.2">
      <c r="F3992" s="16"/>
    </row>
    <row r="3993" spans="6:6" x14ac:dyDescent="0.2">
      <c r="F3993" s="16"/>
    </row>
    <row r="3994" spans="6:6" x14ac:dyDescent="0.2">
      <c r="F3994" s="16"/>
    </row>
    <row r="3995" spans="6:6" x14ac:dyDescent="0.2">
      <c r="F3995" s="16"/>
    </row>
    <row r="3996" spans="6:6" x14ac:dyDescent="0.2">
      <c r="F3996" s="16"/>
    </row>
    <row r="3997" spans="6:6" x14ac:dyDescent="0.2">
      <c r="F3997" s="16"/>
    </row>
    <row r="3998" spans="6:6" x14ac:dyDescent="0.2">
      <c r="F3998" s="16"/>
    </row>
    <row r="3999" spans="6:6" x14ac:dyDescent="0.2">
      <c r="F3999" s="16"/>
    </row>
    <row r="4000" spans="6:6" x14ac:dyDescent="0.2">
      <c r="F4000" s="16"/>
    </row>
    <row r="4001" spans="6:6" x14ac:dyDescent="0.2">
      <c r="F4001" s="16"/>
    </row>
    <row r="4002" spans="6:6" x14ac:dyDescent="0.2">
      <c r="F4002" s="16"/>
    </row>
    <row r="4003" spans="6:6" x14ac:dyDescent="0.2">
      <c r="F4003" s="16"/>
    </row>
    <row r="4004" spans="6:6" x14ac:dyDescent="0.2">
      <c r="F4004" s="16"/>
    </row>
    <row r="4005" spans="6:6" x14ac:dyDescent="0.2">
      <c r="F4005" s="16"/>
    </row>
    <row r="4006" spans="6:6" x14ac:dyDescent="0.2">
      <c r="F4006" s="16"/>
    </row>
    <row r="4007" spans="6:6" x14ac:dyDescent="0.2">
      <c r="F4007" s="16"/>
    </row>
    <row r="4008" spans="6:6" x14ac:dyDescent="0.2">
      <c r="F4008" s="16"/>
    </row>
    <row r="4009" spans="6:6" x14ac:dyDescent="0.2">
      <c r="F4009" s="16"/>
    </row>
    <row r="4010" spans="6:6" x14ac:dyDescent="0.2">
      <c r="F4010" s="16"/>
    </row>
    <row r="4011" spans="6:6" x14ac:dyDescent="0.2">
      <c r="F4011" s="16"/>
    </row>
    <row r="4012" spans="6:6" x14ac:dyDescent="0.2">
      <c r="F4012" s="16"/>
    </row>
    <row r="4013" spans="6:6" x14ac:dyDescent="0.2">
      <c r="F4013" s="16"/>
    </row>
    <row r="4014" spans="6:6" x14ac:dyDescent="0.2">
      <c r="F4014" s="16"/>
    </row>
    <row r="4015" spans="6:6" x14ac:dyDescent="0.2">
      <c r="F4015" s="16"/>
    </row>
    <row r="4016" spans="6:6" x14ac:dyDescent="0.2">
      <c r="F4016" s="16"/>
    </row>
    <row r="4017" spans="6:6" x14ac:dyDescent="0.2">
      <c r="F4017" s="16"/>
    </row>
    <row r="4018" spans="6:6" x14ac:dyDescent="0.2">
      <c r="F4018" s="16"/>
    </row>
    <row r="4019" spans="6:6" x14ac:dyDescent="0.2">
      <c r="F4019" s="16"/>
    </row>
    <row r="4020" spans="6:6" x14ac:dyDescent="0.2">
      <c r="F4020" s="16"/>
    </row>
    <row r="4021" spans="6:6" x14ac:dyDescent="0.2">
      <c r="F4021" s="16"/>
    </row>
    <row r="4022" spans="6:6" x14ac:dyDescent="0.2">
      <c r="F4022" s="16"/>
    </row>
    <row r="4023" spans="6:6" x14ac:dyDescent="0.2">
      <c r="F4023" s="16"/>
    </row>
    <row r="4024" spans="6:6" x14ac:dyDescent="0.2">
      <c r="F4024" s="16"/>
    </row>
    <row r="4025" spans="6:6" x14ac:dyDescent="0.2">
      <c r="F4025" s="16"/>
    </row>
    <row r="4026" spans="6:6" x14ac:dyDescent="0.2">
      <c r="F4026" s="16"/>
    </row>
    <row r="4027" spans="6:6" x14ac:dyDescent="0.2">
      <c r="F4027" s="16"/>
    </row>
    <row r="4028" spans="6:6" x14ac:dyDescent="0.2">
      <c r="F4028" s="16"/>
    </row>
    <row r="4029" spans="6:6" x14ac:dyDescent="0.2">
      <c r="F4029" s="16"/>
    </row>
    <row r="4030" spans="6:6" x14ac:dyDescent="0.2">
      <c r="F4030" s="16"/>
    </row>
    <row r="4031" spans="6:6" x14ac:dyDescent="0.2">
      <c r="F4031" s="16"/>
    </row>
    <row r="4032" spans="6:6" x14ac:dyDescent="0.2">
      <c r="F4032" s="16"/>
    </row>
    <row r="4033" spans="6:6" x14ac:dyDescent="0.2">
      <c r="F4033" s="16"/>
    </row>
    <row r="4034" spans="6:6" x14ac:dyDescent="0.2">
      <c r="F4034" s="16"/>
    </row>
    <row r="4035" spans="6:6" x14ac:dyDescent="0.2">
      <c r="F4035" s="16"/>
    </row>
    <row r="4036" spans="6:6" x14ac:dyDescent="0.2">
      <c r="F4036" s="16"/>
    </row>
    <row r="4037" spans="6:6" x14ac:dyDescent="0.2">
      <c r="F4037" s="16"/>
    </row>
    <row r="4038" spans="6:6" x14ac:dyDescent="0.2">
      <c r="F4038" s="16"/>
    </row>
    <row r="4039" spans="6:6" x14ac:dyDescent="0.2">
      <c r="F4039" s="16"/>
    </row>
    <row r="4040" spans="6:6" x14ac:dyDescent="0.2">
      <c r="F4040" s="16"/>
    </row>
    <row r="4041" spans="6:6" x14ac:dyDescent="0.2">
      <c r="F4041" s="16"/>
    </row>
    <row r="4042" spans="6:6" x14ac:dyDescent="0.2">
      <c r="F4042" s="16"/>
    </row>
    <row r="4043" spans="6:6" x14ac:dyDescent="0.2">
      <c r="F4043" s="16"/>
    </row>
    <row r="4044" spans="6:6" x14ac:dyDescent="0.2">
      <c r="F4044" s="16"/>
    </row>
    <row r="4045" spans="6:6" x14ac:dyDescent="0.2">
      <c r="F4045" s="16"/>
    </row>
    <row r="4046" spans="6:6" x14ac:dyDescent="0.2">
      <c r="F4046" s="16"/>
    </row>
    <row r="4047" spans="6:6" x14ac:dyDescent="0.2">
      <c r="F4047" s="16"/>
    </row>
    <row r="4048" spans="6:6" x14ac:dyDescent="0.2">
      <c r="F4048" s="16"/>
    </row>
    <row r="4049" spans="6:6" x14ac:dyDescent="0.2">
      <c r="F4049" s="16"/>
    </row>
    <row r="4050" spans="6:6" x14ac:dyDescent="0.2">
      <c r="F4050" s="16"/>
    </row>
    <row r="4051" spans="6:6" x14ac:dyDescent="0.2">
      <c r="F4051" s="16"/>
    </row>
    <row r="4052" spans="6:6" x14ac:dyDescent="0.2">
      <c r="F4052" s="16"/>
    </row>
    <row r="4053" spans="6:6" x14ac:dyDescent="0.2">
      <c r="F4053" s="16"/>
    </row>
    <row r="4054" spans="6:6" x14ac:dyDescent="0.2">
      <c r="F4054" s="16"/>
    </row>
    <row r="4055" spans="6:6" x14ac:dyDescent="0.2">
      <c r="F4055" s="16"/>
    </row>
    <row r="4056" spans="6:6" x14ac:dyDescent="0.2">
      <c r="F4056" s="16"/>
    </row>
    <row r="4057" spans="6:6" x14ac:dyDescent="0.2">
      <c r="F4057" s="16"/>
    </row>
    <row r="4058" spans="6:6" x14ac:dyDescent="0.2">
      <c r="F4058" s="16"/>
    </row>
    <row r="4059" spans="6:6" x14ac:dyDescent="0.2">
      <c r="F4059" s="16"/>
    </row>
    <row r="4060" spans="6:6" x14ac:dyDescent="0.2">
      <c r="F4060" s="16"/>
    </row>
    <row r="4061" spans="6:6" x14ac:dyDescent="0.2">
      <c r="F4061" s="16"/>
    </row>
    <row r="4062" spans="6:6" x14ac:dyDescent="0.2">
      <c r="F4062" s="16"/>
    </row>
    <row r="4063" spans="6:6" x14ac:dyDescent="0.2">
      <c r="F4063" s="16"/>
    </row>
    <row r="4064" spans="6:6" x14ac:dyDescent="0.2">
      <c r="F4064" s="16"/>
    </row>
    <row r="4065" spans="6:6" x14ac:dyDescent="0.2">
      <c r="F4065" s="16"/>
    </row>
    <row r="4066" spans="6:6" x14ac:dyDescent="0.2">
      <c r="F4066" s="16"/>
    </row>
    <row r="4067" spans="6:6" x14ac:dyDescent="0.2">
      <c r="F4067" s="16"/>
    </row>
    <row r="4068" spans="6:6" x14ac:dyDescent="0.2">
      <c r="F4068" s="16"/>
    </row>
    <row r="4069" spans="6:6" x14ac:dyDescent="0.2">
      <c r="F4069" s="16"/>
    </row>
    <row r="4070" spans="6:6" x14ac:dyDescent="0.2">
      <c r="F4070" s="16"/>
    </row>
    <row r="4071" spans="6:6" x14ac:dyDescent="0.2">
      <c r="F4071" s="16"/>
    </row>
    <row r="4072" spans="6:6" x14ac:dyDescent="0.2">
      <c r="F4072" s="16"/>
    </row>
    <row r="4073" spans="6:6" x14ac:dyDescent="0.2">
      <c r="F4073" s="16"/>
    </row>
    <row r="4074" spans="6:6" x14ac:dyDescent="0.2">
      <c r="F4074" s="16"/>
    </row>
    <row r="4075" spans="6:6" x14ac:dyDescent="0.2">
      <c r="F4075" s="16"/>
    </row>
    <row r="4076" spans="6:6" x14ac:dyDescent="0.2">
      <c r="F4076" s="16"/>
    </row>
    <row r="4077" spans="6:6" x14ac:dyDescent="0.2">
      <c r="F4077" s="16"/>
    </row>
    <row r="4078" spans="6:6" x14ac:dyDescent="0.2">
      <c r="F4078" s="16"/>
    </row>
    <row r="4079" spans="6:6" x14ac:dyDescent="0.2">
      <c r="F4079" s="16"/>
    </row>
    <row r="4080" spans="6:6" x14ac:dyDescent="0.2">
      <c r="F4080" s="16"/>
    </row>
    <row r="4081" spans="6:6" x14ac:dyDescent="0.2">
      <c r="F4081" s="16"/>
    </row>
    <row r="4082" spans="6:6" x14ac:dyDescent="0.2">
      <c r="F4082" s="16"/>
    </row>
    <row r="4083" spans="6:6" x14ac:dyDescent="0.2">
      <c r="F4083" s="16"/>
    </row>
    <row r="4084" spans="6:6" x14ac:dyDescent="0.2">
      <c r="F4084" s="16"/>
    </row>
    <row r="4085" spans="6:6" x14ac:dyDescent="0.2">
      <c r="F4085" s="16"/>
    </row>
    <row r="4086" spans="6:6" x14ac:dyDescent="0.2">
      <c r="F4086" s="16"/>
    </row>
    <row r="4087" spans="6:6" x14ac:dyDescent="0.2">
      <c r="F4087" s="16"/>
    </row>
    <row r="4088" spans="6:6" x14ac:dyDescent="0.2">
      <c r="F4088" s="16"/>
    </row>
    <row r="4089" spans="6:6" x14ac:dyDescent="0.2">
      <c r="F4089" s="16"/>
    </row>
    <row r="4090" spans="6:6" x14ac:dyDescent="0.2">
      <c r="F4090" s="16"/>
    </row>
    <row r="4091" spans="6:6" x14ac:dyDescent="0.2">
      <c r="F4091" s="16"/>
    </row>
    <row r="4092" spans="6:6" x14ac:dyDescent="0.2">
      <c r="F4092" s="16"/>
    </row>
    <row r="4093" spans="6:6" x14ac:dyDescent="0.2">
      <c r="F4093" s="16"/>
    </row>
    <row r="4094" spans="6:6" x14ac:dyDescent="0.2">
      <c r="F4094" s="16"/>
    </row>
    <row r="4095" spans="6:6" x14ac:dyDescent="0.2">
      <c r="F4095" s="16"/>
    </row>
    <row r="4096" spans="6:6" x14ac:dyDescent="0.2">
      <c r="F4096" s="16"/>
    </row>
    <row r="4097" spans="6:6" x14ac:dyDescent="0.2">
      <c r="F4097" s="16"/>
    </row>
    <row r="4098" spans="6:6" x14ac:dyDescent="0.2">
      <c r="F4098" s="16"/>
    </row>
    <row r="4099" spans="6:6" x14ac:dyDescent="0.2">
      <c r="F4099" s="16"/>
    </row>
    <row r="4100" spans="6:6" x14ac:dyDescent="0.2">
      <c r="F4100" s="16"/>
    </row>
    <row r="4101" spans="6:6" x14ac:dyDescent="0.2">
      <c r="F4101" s="16"/>
    </row>
    <row r="4102" spans="6:6" x14ac:dyDescent="0.2">
      <c r="F4102" s="16"/>
    </row>
    <row r="4103" spans="6:6" x14ac:dyDescent="0.2">
      <c r="F4103" s="16"/>
    </row>
    <row r="4104" spans="6:6" x14ac:dyDescent="0.2">
      <c r="F4104" s="16"/>
    </row>
    <row r="4105" spans="6:6" x14ac:dyDescent="0.2">
      <c r="F4105" s="16"/>
    </row>
    <row r="4106" spans="6:6" x14ac:dyDescent="0.2">
      <c r="F4106" s="16"/>
    </row>
    <row r="4107" spans="6:6" x14ac:dyDescent="0.2">
      <c r="F4107" s="16"/>
    </row>
    <row r="4108" spans="6:6" x14ac:dyDescent="0.2">
      <c r="F4108" s="16"/>
    </row>
    <row r="4109" spans="6:6" x14ac:dyDescent="0.2">
      <c r="F4109" s="16"/>
    </row>
    <row r="4110" spans="6:6" x14ac:dyDescent="0.2">
      <c r="F4110" s="16"/>
    </row>
    <row r="4111" spans="6:6" x14ac:dyDescent="0.2">
      <c r="F4111" s="16"/>
    </row>
    <row r="4112" spans="6:6" x14ac:dyDescent="0.2">
      <c r="F4112" s="16"/>
    </row>
    <row r="4113" spans="6:6" x14ac:dyDescent="0.2">
      <c r="F4113" s="16"/>
    </row>
    <row r="4114" spans="6:6" x14ac:dyDescent="0.2">
      <c r="F4114" s="16"/>
    </row>
    <row r="4115" spans="6:6" x14ac:dyDescent="0.2">
      <c r="F4115" s="16"/>
    </row>
    <row r="4116" spans="6:6" x14ac:dyDescent="0.2">
      <c r="F4116" s="16"/>
    </row>
    <row r="4117" spans="6:6" x14ac:dyDescent="0.2">
      <c r="F4117" s="16"/>
    </row>
    <row r="4118" spans="6:6" x14ac:dyDescent="0.2">
      <c r="F4118" s="16"/>
    </row>
    <row r="4119" spans="6:6" x14ac:dyDescent="0.2">
      <c r="F4119" s="16"/>
    </row>
    <row r="4120" spans="6:6" x14ac:dyDescent="0.2">
      <c r="F4120" s="16"/>
    </row>
    <row r="4121" spans="6:6" x14ac:dyDescent="0.2">
      <c r="F4121" s="16"/>
    </row>
    <row r="4122" spans="6:6" x14ac:dyDescent="0.2">
      <c r="F4122" s="16"/>
    </row>
    <row r="4123" spans="6:6" x14ac:dyDescent="0.2">
      <c r="F4123" s="16"/>
    </row>
    <row r="4124" spans="6:6" x14ac:dyDescent="0.2">
      <c r="F4124" s="16"/>
    </row>
    <row r="4125" spans="6:6" x14ac:dyDescent="0.2">
      <c r="F4125" s="16"/>
    </row>
    <row r="4126" spans="6:6" x14ac:dyDescent="0.2">
      <c r="F4126" s="16"/>
    </row>
    <row r="4127" spans="6:6" x14ac:dyDescent="0.2">
      <c r="F4127" s="16"/>
    </row>
    <row r="4128" spans="6:6" x14ac:dyDescent="0.2">
      <c r="F4128" s="16"/>
    </row>
    <row r="4129" spans="6:6" x14ac:dyDescent="0.2">
      <c r="F4129" s="16"/>
    </row>
    <row r="4130" spans="6:6" x14ac:dyDescent="0.2">
      <c r="F4130" s="16"/>
    </row>
    <row r="4131" spans="6:6" x14ac:dyDescent="0.2">
      <c r="F4131" s="16"/>
    </row>
    <row r="4132" spans="6:6" x14ac:dyDescent="0.2">
      <c r="F4132" s="16"/>
    </row>
    <row r="4133" spans="6:6" x14ac:dyDescent="0.2">
      <c r="F4133" s="16"/>
    </row>
    <row r="4134" spans="6:6" x14ac:dyDescent="0.2">
      <c r="F4134" s="16"/>
    </row>
    <row r="4135" spans="6:6" x14ac:dyDescent="0.2">
      <c r="F4135" s="16"/>
    </row>
    <row r="4136" spans="6:6" x14ac:dyDescent="0.2">
      <c r="F4136" s="16"/>
    </row>
    <row r="4137" spans="6:6" x14ac:dyDescent="0.2">
      <c r="F4137" s="16"/>
    </row>
    <row r="4138" spans="6:6" x14ac:dyDescent="0.2">
      <c r="F4138" s="16"/>
    </row>
    <row r="4139" spans="6:6" x14ac:dyDescent="0.2">
      <c r="F4139" s="16"/>
    </row>
    <row r="4140" spans="6:6" x14ac:dyDescent="0.2">
      <c r="F4140" s="16"/>
    </row>
    <row r="4141" spans="6:6" x14ac:dyDescent="0.2">
      <c r="F4141" s="16"/>
    </row>
    <row r="4142" spans="6:6" x14ac:dyDescent="0.2">
      <c r="F4142" s="16"/>
    </row>
    <row r="4143" spans="6:6" x14ac:dyDescent="0.2">
      <c r="F4143" s="16"/>
    </row>
    <row r="4144" spans="6:6" x14ac:dyDescent="0.2">
      <c r="F4144" s="16"/>
    </row>
    <row r="4145" spans="6:6" x14ac:dyDescent="0.2">
      <c r="F4145" s="16"/>
    </row>
    <row r="4146" spans="6:6" x14ac:dyDescent="0.2">
      <c r="F4146" s="16"/>
    </row>
    <row r="4147" spans="6:6" x14ac:dyDescent="0.2">
      <c r="F4147" s="16"/>
    </row>
    <row r="4148" spans="6:6" x14ac:dyDescent="0.2">
      <c r="F4148" s="16"/>
    </row>
    <row r="4149" spans="6:6" x14ac:dyDescent="0.2">
      <c r="F4149" s="16"/>
    </row>
    <row r="4150" spans="6:6" x14ac:dyDescent="0.2">
      <c r="F4150" s="16"/>
    </row>
    <row r="4151" spans="6:6" x14ac:dyDescent="0.2">
      <c r="F4151" s="16"/>
    </row>
    <row r="4152" spans="6:6" x14ac:dyDescent="0.2">
      <c r="F4152" s="16"/>
    </row>
    <row r="4153" spans="6:6" x14ac:dyDescent="0.2">
      <c r="F4153" s="16"/>
    </row>
    <row r="4154" spans="6:6" x14ac:dyDescent="0.2">
      <c r="F4154" s="16"/>
    </row>
    <row r="4155" spans="6:6" x14ac:dyDescent="0.2">
      <c r="F4155" s="16"/>
    </row>
    <row r="4156" spans="6:6" x14ac:dyDescent="0.2">
      <c r="F4156" s="16"/>
    </row>
    <row r="4157" spans="6:6" x14ac:dyDescent="0.2">
      <c r="F4157" s="16"/>
    </row>
    <row r="4158" spans="6:6" x14ac:dyDescent="0.2">
      <c r="F4158" s="16"/>
    </row>
    <row r="4159" spans="6:6" x14ac:dyDescent="0.2">
      <c r="F4159" s="16"/>
    </row>
    <row r="4160" spans="6:6" x14ac:dyDescent="0.2">
      <c r="F4160" s="16"/>
    </row>
    <row r="4161" spans="6:6" x14ac:dyDescent="0.2">
      <c r="F4161" s="16"/>
    </row>
    <row r="4162" spans="6:6" x14ac:dyDescent="0.2">
      <c r="F4162" s="16"/>
    </row>
    <row r="4163" spans="6:6" x14ac:dyDescent="0.2">
      <c r="F4163" s="16"/>
    </row>
    <row r="4164" spans="6:6" x14ac:dyDescent="0.2">
      <c r="F4164" s="16"/>
    </row>
    <row r="4165" spans="6:6" x14ac:dyDescent="0.2">
      <c r="F4165" s="16"/>
    </row>
    <row r="4166" spans="6:6" x14ac:dyDescent="0.2">
      <c r="F4166" s="16"/>
    </row>
    <row r="4167" spans="6:6" x14ac:dyDescent="0.2">
      <c r="F4167" s="16"/>
    </row>
    <row r="4168" spans="6:6" x14ac:dyDescent="0.2">
      <c r="F4168" s="16"/>
    </row>
    <row r="4169" spans="6:6" x14ac:dyDescent="0.2">
      <c r="F4169" s="16"/>
    </row>
    <row r="4170" spans="6:6" x14ac:dyDescent="0.2">
      <c r="F4170" s="16"/>
    </row>
    <row r="4171" spans="6:6" x14ac:dyDescent="0.2">
      <c r="F4171" s="16"/>
    </row>
    <row r="4172" spans="6:6" x14ac:dyDescent="0.2">
      <c r="F4172" s="16"/>
    </row>
    <row r="4173" spans="6:6" x14ac:dyDescent="0.2">
      <c r="F4173" s="16"/>
    </row>
    <row r="4174" spans="6:6" x14ac:dyDescent="0.2">
      <c r="F4174" s="16"/>
    </row>
    <row r="4175" spans="6:6" x14ac:dyDescent="0.2">
      <c r="F4175" s="16"/>
    </row>
    <row r="4176" spans="6:6" x14ac:dyDescent="0.2">
      <c r="F4176" s="16"/>
    </row>
    <row r="4177" spans="6:6" x14ac:dyDescent="0.2">
      <c r="F4177" s="16"/>
    </row>
    <row r="4178" spans="6:6" x14ac:dyDescent="0.2">
      <c r="F4178" s="16"/>
    </row>
    <row r="4179" spans="6:6" x14ac:dyDescent="0.2">
      <c r="F4179" s="16"/>
    </row>
    <row r="4180" spans="6:6" x14ac:dyDescent="0.2">
      <c r="F4180" s="16"/>
    </row>
    <row r="4181" spans="6:6" x14ac:dyDescent="0.2">
      <c r="F4181" s="16"/>
    </row>
    <row r="4182" spans="6:6" x14ac:dyDescent="0.2">
      <c r="F4182" s="16"/>
    </row>
    <row r="4183" spans="6:6" x14ac:dyDescent="0.2">
      <c r="F4183" s="16"/>
    </row>
    <row r="4184" spans="6:6" x14ac:dyDescent="0.2">
      <c r="F4184" s="16"/>
    </row>
    <row r="4185" spans="6:6" x14ac:dyDescent="0.2">
      <c r="F4185" s="16"/>
    </row>
    <row r="4186" spans="6:6" x14ac:dyDescent="0.2">
      <c r="F4186" s="16"/>
    </row>
    <row r="4187" spans="6:6" x14ac:dyDescent="0.2">
      <c r="F4187" s="16"/>
    </row>
    <row r="4188" spans="6:6" x14ac:dyDescent="0.2">
      <c r="F4188" s="16"/>
    </row>
    <row r="4189" spans="6:6" x14ac:dyDescent="0.2">
      <c r="F4189" s="16"/>
    </row>
    <row r="4190" spans="6:6" x14ac:dyDescent="0.2">
      <c r="F4190" s="16"/>
    </row>
    <row r="4191" spans="6:6" x14ac:dyDescent="0.2">
      <c r="F4191" s="16"/>
    </row>
    <row r="4192" spans="6:6" x14ac:dyDescent="0.2">
      <c r="F4192" s="16"/>
    </row>
    <row r="4193" spans="6:6" x14ac:dyDescent="0.2">
      <c r="F4193" s="16"/>
    </row>
    <row r="4194" spans="6:6" x14ac:dyDescent="0.2">
      <c r="F4194" s="16"/>
    </row>
    <row r="4195" spans="6:6" x14ac:dyDescent="0.2">
      <c r="F4195" s="16"/>
    </row>
    <row r="4196" spans="6:6" x14ac:dyDescent="0.2">
      <c r="F4196" s="16"/>
    </row>
    <row r="4197" spans="6:6" x14ac:dyDescent="0.2">
      <c r="F4197" s="16"/>
    </row>
    <row r="4198" spans="6:6" x14ac:dyDescent="0.2">
      <c r="F4198" s="16"/>
    </row>
    <row r="4199" spans="6:6" x14ac:dyDescent="0.2">
      <c r="F4199" s="16"/>
    </row>
    <row r="4200" spans="6:6" x14ac:dyDescent="0.2">
      <c r="F4200" s="16"/>
    </row>
    <row r="4201" spans="6:6" x14ac:dyDescent="0.2">
      <c r="F4201" s="16"/>
    </row>
    <row r="4202" spans="6:6" x14ac:dyDescent="0.2">
      <c r="F4202" s="16"/>
    </row>
    <row r="4203" spans="6:6" x14ac:dyDescent="0.2">
      <c r="F4203" s="16"/>
    </row>
    <row r="4204" spans="6:6" x14ac:dyDescent="0.2">
      <c r="F4204" s="16"/>
    </row>
    <row r="4205" spans="6:6" x14ac:dyDescent="0.2">
      <c r="F4205" s="16"/>
    </row>
    <row r="4206" spans="6:6" x14ac:dyDescent="0.2">
      <c r="F4206" s="16"/>
    </row>
    <row r="4207" spans="6:6" x14ac:dyDescent="0.2">
      <c r="F4207" s="16"/>
    </row>
    <row r="4208" spans="6:6" x14ac:dyDescent="0.2">
      <c r="F4208" s="16"/>
    </row>
    <row r="4209" spans="6:6" x14ac:dyDescent="0.2">
      <c r="F4209" s="16"/>
    </row>
    <row r="4210" spans="6:6" x14ac:dyDescent="0.2">
      <c r="F4210" s="16"/>
    </row>
    <row r="4211" spans="6:6" x14ac:dyDescent="0.2">
      <c r="F4211" s="16"/>
    </row>
    <row r="4212" spans="6:6" x14ac:dyDescent="0.2">
      <c r="F4212" s="16"/>
    </row>
    <row r="4213" spans="6:6" x14ac:dyDescent="0.2">
      <c r="F4213" s="16"/>
    </row>
    <row r="4214" spans="6:6" x14ac:dyDescent="0.2">
      <c r="F4214" s="16"/>
    </row>
    <row r="4215" spans="6:6" x14ac:dyDescent="0.2">
      <c r="F4215" s="16"/>
    </row>
    <row r="4216" spans="6:6" x14ac:dyDescent="0.2">
      <c r="F4216" s="16"/>
    </row>
    <row r="4217" spans="6:6" x14ac:dyDescent="0.2">
      <c r="F4217" s="16"/>
    </row>
    <row r="4218" spans="6:6" x14ac:dyDescent="0.2">
      <c r="F4218" s="16"/>
    </row>
    <row r="4219" spans="6:6" x14ac:dyDescent="0.2">
      <c r="F4219" s="16"/>
    </row>
    <row r="4220" spans="6:6" x14ac:dyDescent="0.2">
      <c r="F4220" s="16"/>
    </row>
    <row r="4221" spans="6:6" x14ac:dyDescent="0.2">
      <c r="F4221" s="16"/>
    </row>
    <row r="4222" spans="6:6" x14ac:dyDescent="0.2">
      <c r="F4222" s="16"/>
    </row>
    <row r="4223" spans="6:6" x14ac:dyDescent="0.2">
      <c r="F4223" s="16"/>
    </row>
    <row r="4224" spans="6:6" x14ac:dyDescent="0.2">
      <c r="F4224" s="16"/>
    </row>
    <row r="4225" spans="6:6" x14ac:dyDescent="0.2">
      <c r="F4225" s="16"/>
    </row>
    <row r="4226" spans="6:6" x14ac:dyDescent="0.2">
      <c r="F4226" s="16"/>
    </row>
    <row r="4227" spans="6:6" x14ac:dyDescent="0.2">
      <c r="F4227" s="16"/>
    </row>
    <row r="4228" spans="6:6" x14ac:dyDescent="0.2">
      <c r="F4228" s="16"/>
    </row>
    <row r="4229" spans="6:6" x14ac:dyDescent="0.2">
      <c r="F4229" s="16"/>
    </row>
    <row r="4230" spans="6:6" x14ac:dyDescent="0.2">
      <c r="F4230" s="16"/>
    </row>
    <row r="4231" spans="6:6" x14ac:dyDescent="0.2">
      <c r="F4231" s="16"/>
    </row>
    <row r="4232" spans="6:6" x14ac:dyDescent="0.2">
      <c r="F4232" s="16"/>
    </row>
    <row r="4233" spans="6:6" x14ac:dyDescent="0.2">
      <c r="F4233" s="16"/>
    </row>
    <row r="4234" spans="6:6" x14ac:dyDescent="0.2">
      <c r="F4234" s="16"/>
    </row>
    <row r="4235" spans="6:6" x14ac:dyDescent="0.2">
      <c r="F4235" s="16"/>
    </row>
    <row r="4236" spans="6:6" x14ac:dyDescent="0.2">
      <c r="F4236" s="16"/>
    </row>
    <row r="4237" spans="6:6" x14ac:dyDescent="0.2">
      <c r="F4237" s="16"/>
    </row>
    <row r="4238" spans="6:6" x14ac:dyDescent="0.2">
      <c r="F4238" s="16"/>
    </row>
    <row r="4239" spans="6:6" x14ac:dyDescent="0.2">
      <c r="F4239" s="16"/>
    </row>
    <row r="4240" spans="6:6" x14ac:dyDescent="0.2">
      <c r="F4240" s="16"/>
    </row>
    <row r="4241" spans="6:6" x14ac:dyDescent="0.2">
      <c r="F4241" s="16"/>
    </row>
    <row r="4242" spans="6:6" x14ac:dyDescent="0.2">
      <c r="F4242" s="16"/>
    </row>
    <row r="4243" spans="6:6" x14ac:dyDescent="0.2">
      <c r="F4243" s="16"/>
    </row>
    <row r="4244" spans="6:6" x14ac:dyDescent="0.2">
      <c r="F4244" s="16"/>
    </row>
    <row r="4245" spans="6:6" x14ac:dyDescent="0.2">
      <c r="F4245" s="16"/>
    </row>
    <row r="4246" spans="6:6" x14ac:dyDescent="0.2">
      <c r="F4246" s="16"/>
    </row>
    <row r="4247" spans="6:6" x14ac:dyDescent="0.2">
      <c r="F4247" s="16"/>
    </row>
    <row r="4248" spans="6:6" x14ac:dyDescent="0.2">
      <c r="F4248" s="16"/>
    </row>
    <row r="4249" spans="6:6" x14ac:dyDescent="0.2">
      <c r="F4249" s="16"/>
    </row>
    <row r="4250" spans="6:6" x14ac:dyDescent="0.2">
      <c r="F4250" s="16"/>
    </row>
    <row r="4251" spans="6:6" x14ac:dyDescent="0.2">
      <c r="F4251" s="16"/>
    </row>
    <row r="4252" spans="6:6" x14ac:dyDescent="0.2">
      <c r="F4252" s="16"/>
    </row>
    <row r="4253" spans="6:6" x14ac:dyDescent="0.2">
      <c r="F4253" s="16"/>
    </row>
    <row r="4254" spans="6:6" x14ac:dyDescent="0.2">
      <c r="F4254" s="16"/>
    </row>
    <row r="4255" spans="6:6" x14ac:dyDescent="0.2">
      <c r="F4255" s="16"/>
    </row>
    <row r="4256" spans="6:6" x14ac:dyDescent="0.2">
      <c r="F4256" s="16"/>
    </row>
    <row r="4257" spans="6:6" x14ac:dyDescent="0.2">
      <c r="F4257" s="16"/>
    </row>
    <row r="4258" spans="6:6" x14ac:dyDescent="0.2">
      <c r="F4258" s="16"/>
    </row>
    <row r="4259" spans="6:6" x14ac:dyDescent="0.2">
      <c r="F4259" s="16"/>
    </row>
    <row r="4260" spans="6:6" x14ac:dyDescent="0.2">
      <c r="F4260" s="16"/>
    </row>
    <row r="4261" spans="6:6" x14ac:dyDescent="0.2">
      <c r="F4261" s="16"/>
    </row>
    <row r="4262" spans="6:6" x14ac:dyDescent="0.2">
      <c r="F4262" s="16"/>
    </row>
    <row r="4263" spans="6:6" x14ac:dyDescent="0.2">
      <c r="F4263" s="16"/>
    </row>
    <row r="4264" spans="6:6" x14ac:dyDescent="0.2">
      <c r="F4264" s="16"/>
    </row>
    <row r="4265" spans="6:6" x14ac:dyDescent="0.2">
      <c r="F4265" s="16"/>
    </row>
    <row r="4266" spans="6:6" x14ac:dyDescent="0.2">
      <c r="F4266" s="16"/>
    </row>
    <row r="4267" spans="6:6" x14ac:dyDescent="0.2">
      <c r="F4267" s="16"/>
    </row>
    <row r="4268" spans="6:6" x14ac:dyDescent="0.2">
      <c r="F4268" s="16"/>
    </row>
    <row r="4269" spans="6:6" x14ac:dyDescent="0.2">
      <c r="F4269" s="16"/>
    </row>
    <row r="4270" spans="6:6" x14ac:dyDescent="0.2">
      <c r="F4270" s="16"/>
    </row>
    <row r="4271" spans="6:6" x14ac:dyDescent="0.2">
      <c r="F4271" s="16"/>
    </row>
    <row r="4272" spans="6:6" x14ac:dyDescent="0.2">
      <c r="F4272" s="16"/>
    </row>
    <row r="4273" spans="6:6" x14ac:dyDescent="0.2">
      <c r="F4273" s="16"/>
    </row>
    <row r="4274" spans="6:6" x14ac:dyDescent="0.2">
      <c r="F4274" s="16"/>
    </row>
    <row r="4275" spans="6:6" x14ac:dyDescent="0.2">
      <c r="F4275" s="16"/>
    </row>
    <row r="4276" spans="6:6" x14ac:dyDescent="0.2">
      <c r="F4276" s="16"/>
    </row>
    <row r="4277" spans="6:6" x14ac:dyDescent="0.2">
      <c r="F4277" s="16"/>
    </row>
    <row r="4278" spans="6:6" x14ac:dyDescent="0.2">
      <c r="F4278" s="16"/>
    </row>
    <row r="4279" spans="6:6" x14ac:dyDescent="0.2">
      <c r="F4279" s="16"/>
    </row>
    <row r="4280" spans="6:6" x14ac:dyDescent="0.2">
      <c r="F4280" s="16"/>
    </row>
    <row r="4281" spans="6:6" x14ac:dyDescent="0.2">
      <c r="F4281" s="16"/>
    </row>
    <row r="4282" spans="6:6" x14ac:dyDescent="0.2">
      <c r="F4282" s="16"/>
    </row>
    <row r="4283" spans="6:6" x14ac:dyDescent="0.2">
      <c r="F4283" s="16"/>
    </row>
    <row r="4284" spans="6:6" x14ac:dyDescent="0.2">
      <c r="F4284" s="16"/>
    </row>
    <row r="4285" spans="6:6" x14ac:dyDescent="0.2">
      <c r="F4285" s="16"/>
    </row>
    <row r="4286" spans="6:6" x14ac:dyDescent="0.2">
      <c r="F4286" s="16"/>
    </row>
    <row r="4287" spans="6:6" x14ac:dyDescent="0.2">
      <c r="F4287" s="16"/>
    </row>
    <row r="4288" spans="6:6" x14ac:dyDescent="0.2">
      <c r="F4288" s="16"/>
    </row>
    <row r="4289" spans="6:6" x14ac:dyDescent="0.2">
      <c r="F4289" s="16"/>
    </row>
    <row r="4290" spans="6:6" x14ac:dyDescent="0.2">
      <c r="F4290" s="16"/>
    </row>
    <row r="4291" spans="6:6" x14ac:dyDescent="0.2">
      <c r="F4291" s="16"/>
    </row>
    <row r="4292" spans="6:6" x14ac:dyDescent="0.2">
      <c r="F4292" s="16"/>
    </row>
    <row r="4293" spans="6:6" x14ac:dyDescent="0.2">
      <c r="F4293" s="16"/>
    </row>
    <row r="4294" spans="6:6" x14ac:dyDescent="0.2">
      <c r="F4294" s="16"/>
    </row>
    <row r="4295" spans="6:6" x14ac:dyDescent="0.2">
      <c r="F4295" s="16"/>
    </row>
    <row r="4296" spans="6:6" x14ac:dyDescent="0.2">
      <c r="F4296" s="16"/>
    </row>
    <row r="4297" spans="6:6" x14ac:dyDescent="0.2">
      <c r="F4297" s="16"/>
    </row>
    <row r="4298" spans="6:6" x14ac:dyDescent="0.2">
      <c r="F4298" s="16"/>
    </row>
    <row r="4299" spans="6:6" x14ac:dyDescent="0.2">
      <c r="F4299" s="16"/>
    </row>
    <row r="4300" spans="6:6" x14ac:dyDescent="0.2">
      <c r="F4300" s="16"/>
    </row>
    <row r="4301" spans="6:6" x14ac:dyDescent="0.2">
      <c r="F4301" s="16"/>
    </row>
    <row r="4302" spans="6:6" x14ac:dyDescent="0.2">
      <c r="F4302" s="16"/>
    </row>
    <row r="4303" spans="6:6" x14ac:dyDescent="0.2">
      <c r="F4303" s="16"/>
    </row>
    <row r="4304" spans="6:6" x14ac:dyDescent="0.2">
      <c r="F4304" s="16"/>
    </row>
    <row r="4305" spans="6:6" x14ac:dyDescent="0.2">
      <c r="F4305" s="16"/>
    </row>
    <row r="4306" spans="6:6" x14ac:dyDescent="0.2">
      <c r="F4306" s="16"/>
    </row>
    <row r="4307" spans="6:6" x14ac:dyDescent="0.2">
      <c r="F4307" s="16"/>
    </row>
    <row r="4308" spans="6:6" x14ac:dyDescent="0.2">
      <c r="F4308" s="16"/>
    </row>
    <row r="4309" spans="6:6" x14ac:dyDescent="0.2">
      <c r="F4309" s="16"/>
    </row>
    <row r="4310" spans="6:6" x14ac:dyDescent="0.2">
      <c r="F4310" s="16"/>
    </row>
    <row r="4311" spans="6:6" x14ac:dyDescent="0.2">
      <c r="F4311" s="16"/>
    </row>
    <row r="4312" spans="6:6" x14ac:dyDescent="0.2">
      <c r="F4312" s="16"/>
    </row>
    <row r="4313" spans="6:6" x14ac:dyDescent="0.2">
      <c r="F4313" s="16"/>
    </row>
    <row r="4314" spans="6:6" x14ac:dyDescent="0.2">
      <c r="F4314" s="16"/>
    </row>
    <row r="4315" spans="6:6" x14ac:dyDescent="0.2">
      <c r="F4315" s="16"/>
    </row>
    <row r="4316" spans="6:6" x14ac:dyDescent="0.2">
      <c r="F4316" s="16"/>
    </row>
    <row r="4317" spans="6:6" x14ac:dyDescent="0.2">
      <c r="F4317" s="16"/>
    </row>
    <row r="4318" spans="6:6" x14ac:dyDescent="0.2">
      <c r="F4318" s="16"/>
    </row>
    <row r="4319" spans="6:6" x14ac:dyDescent="0.2">
      <c r="F4319" s="16"/>
    </row>
    <row r="4320" spans="6:6" x14ac:dyDescent="0.2">
      <c r="F4320" s="16"/>
    </row>
    <row r="4321" spans="6:6" x14ac:dyDescent="0.2">
      <c r="F4321" s="16"/>
    </row>
    <row r="4322" spans="6:6" x14ac:dyDescent="0.2">
      <c r="F4322" s="16"/>
    </row>
    <row r="4323" spans="6:6" x14ac:dyDescent="0.2">
      <c r="F4323" s="16"/>
    </row>
    <row r="4324" spans="6:6" x14ac:dyDescent="0.2">
      <c r="F4324" s="16"/>
    </row>
    <row r="4325" spans="6:6" x14ac:dyDescent="0.2">
      <c r="F4325" s="16"/>
    </row>
    <row r="4326" spans="6:6" x14ac:dyDescent="0.2">
      <c r="F4326" s="16"/>
    </row>
    <row r="4327" spans="6:6" x14ac:dyDescent="0.2">
      <c r="F4327" s="16"/>
    </row>
    <row r="4328" spans="6:6" x14ac:dyDescent="0.2">
      <c r="F4328" s="16"/>
    </row>
    <row r="4329" spans="6:6" x14ac:dyDescent="0.2">
      <c r="F4329" s="16"/>
    </row>
    <row r="4330" spans="6:6" x14ac:dyDescent="0.2">
      <c r="F4330" s="16"/>
    </row>
    <row r="4331" spans="6:6" x14ac:dyDescent="0.2">
      <c r="F4331" s="16"/>
    </row>
    <row r="4332" spans="6:6" x14ac:dyDescent="0.2">
      <c r="F4332" s="16"/>
    </row>
    <row r="4333" spans="6:6" x14ac:dyDescent="0.2">
      <c r="F4333" s="16"/>
    </row>
    <row r="4334" spans="6:6" x14ac:dyDescent="0.2">
      <c r="F4334" s="16"/>
    </row>
    <row r="4335" spans="6:6" x14ac:dyDescent="0.2">
      <c r="F4335" s="16"/>
    </row>
    <row r="4336" spans="6:6" x14ac:dyDescent="0.2">
      <c r="F4336" s="16"/>
    </row>
    <row r="4337" spans="6:6" x14ac:dyDescent="0.2">
      <c r="F4337" s="16"/>
    </row>
    <row r="4338" spans="6:6" x14ac:dyDescent="0.2">
      <c r="F4338" s="16"/>
    </row>
    <row r="4339" spans="6:6" x14ac:dyDescent="0.2">
      <c r="F4339" s="16"/>
    </row>
    <row r="4340" spans="6:6" x14ac:dyDescent="0.2">
      <c r="F4340" s="16"/>
    </row>
    <row r="4341" spans="6:6" x14ac:dyDescent="0.2">
      <c r="F4341" s="16"/>
    </row>
    <row r="4342" spans="6:6" x14ac:dyDescent="0.2">
      <c r="F4342" s="16"/>
    </row>
    <row r="4343" spans="6:6" x14ac:dyDescent="0.2">
      <c r="F4343" s="16"/>
    </row>
    <row r="4344" spans="6:6" x14ac:dyDescent="0.2">
      <c r="F4344" s="16"/>
    </row>
    <row r="4345" spans="6:6" x14ac:dyDescent="0.2">
      <c r="F4345" s="16"/>
    </row>
    <row r="4346" spans="6:6" x14ac:dyDescent="0.2">
      <c r="F4346" s="16"/>
    </row>
    <row r="4347" spans="6:6" x14ac:dyDescent="0.2">
      <c r="F4347" s="16"/>
    </row>
    <row r="4348" spans="6:6" x14ac:dyDescent="0.2">
      <c r="F4348" s="16"/>
    </row>
    <row r="4349" spans="6:6" x14ac:dyDescent="0.2">
      <c r="F4349" s="16"/>
    </row>
    <row r="4350" spans="6:6" x14ac:dyDescent="0.2">
      <c r="F4350" s="16"/>
    </row>
    <row r="4351" spans="6:6" x14ac:dyDescent="0.2">
      <c r="F4351" s="16"/>
    </row>
    <row r="4352" spans="6:6" x14ac:dyDescent="0.2">
      <c r="F4352" s="16"/>
    </row>
    <row r="4353" spans="6:6" x14ac:dyDescent="0.2">
      <c r="F4353" s="16"/>
    </row>
    <row r="4354" spans="6:6" x14ac:dyDescent="0.2">
      <c r="F4354" s="16"/>
    </row>
    <row r="4355" spans="6:6" x14ac:dyDescent="0.2">
      <c r="F4355" s="16"/>
    </row>
    <row r="4356" spans="6:6" x14ac:dyDescent="0.2">
      <c r="F4356" s="16"/>
    </row>
    <row r="4357" spans="6:6" x14ac:dyDescent="0.2">
      <c r="F4357" s="16"/>
    </row>
    <row r="4358" spans="6:6" x14ac:dyDescent="0.2">
      <c r="F4358" s="16"/>
    </row>
    <row r="4359" spans="6:6" x14ac:dyDescent="0.2">
      <c r="F4359" s="16"/>
    </row>
    <row r="4360" spans="6:6" x14ac:dyDescent="0.2">
      <c r="F4360" s="16"/>
    </row>
    <row r="4361" spans="6:6" x14ac:dyDescent="0.2">
      <c r="F4361" s="16"/>
    </row>
    <row r="4362" spans="6:6" x14ac:dyDescent="0.2">
      <c r="F4362" s="16"/>
    </row>
    <row r="4363" spans="6:6" x14ac:dyDescent="0.2">
      <c r="F4363" s="16"/>
    </row>
    <row r="4364" spans="6:6" x14ac:dyDescent="0.2">
      <c r="F4364" s="16"/>
    </row>
    <row r="4365" spans="6:6" x14ac:dyDescent="0.2">
      <c r="F4365" s="16"/>
    </row>
    <row r="4366" spans="6:6" x14ac:dyDescent="0.2">
      <c r="F4366" s="16"/>
    </row>
    <row r="4367" spans="6:6" x14ac:dyDescent="0.2">
      <c r="F4367" s="16"/>
    </row>
    <row r="4368" spans="6:6" x14ac:dyDescent="0.2">
      <c r="F4368" s="16"/>
    </row>
    <row r="4369" spans="6:6" x14ac:dyDescent="0.2">
      <c r="F4369" s="16"/>
    </row>
    <row r="4370" spans="6:6" x14ac:dyDescent="0.2">
      <c r="F4370" s="16"/>
    </row>
    <row r="4371" spans="6:6" x14ac:dyDescent="0.2">
      <c r="F4371" s="16"/>
    </row>
    <row r="4372" spans="6:6" x14ac:dyDescent="0.2">
      <c r="F4372" s="16"/>
    </row>
    <row r="4373" spans="6:6" x14ac:dyDescent="0.2">
      <c r="F4373" s="16"/>
    </row>
    <row r="4374" spans="6:6" x14ac:dyDescent="0.2">
      <c r="F4374" s="16"/>
    </row>
    <row r="4375" spans="6:6" x14ac:dyDescent="0.2">
      <c r="F4375" s="16"/>
    </row>
    <row r="4376" spans="6:6" x14ac:dyDescent="0.2">
      <c r="F4376" s="16"/>
    </row>
    <row r="4377" spans="6:6" x14ac:dyDescent="0.2">
      <c r="F4377" s="16"/>
    </row>
    <row r="4378" spans="6:6" x14ac:dyDescent="0.2">
      <c r="F4378" s="16"/>
    </row>
    <row r="4379" spans="6:6" x14ac:dyDescent="0.2">
      <c r="F4379" s="16"/>
    </row>
    <row r="4380" spans="6:6" x14ac:dyDescent="0.2">
      <c r="F4380" s="16"/>
    </row>
    <row r="4381" spans="6:6" x14ac:dyDescent="0.2">
      <c r="F4381" s="16"/>
    </row>
    <row r="4382" spans="6:6" x14ac:dyDescent="0.2">
      <c r="F4382" s="16"/>
    </row>
    <row r="4383" spans="6:6" x14ac:dyDescent="0.2">
      <c r="F4383" s="16"/>
    </row>
    <row r="4384" spans="6:6" x14ac:dyDescent="0.2">
      <c r="F4384" s="16"/>
    </row>
    <row r="4385" spans="6:6" x14ac:dyDescent="0.2">
      <c r="F4385" s="16"/>
    </row>
    <row r="4386" spans="6:6" x14ac:dyDescent="0.2">
      <c r="F4386" s="16"/>
    </row>
    <row r="4387" spans="6:6" x14ac:dyDescent="0.2">
      <c r="F4387" s="16"/>
    </row>
    <row r="4388" spans="6:6" x14ac:dyDescent="0.2">
      <c r="F4388" s="16"/>
    </row>
    <row r="4389" spans="6:6" x14ac:dyDescent="0.2">
      <c r="F4389" s="16"/>
    </row>
    <row r="4390" spans="6:6" x14ac:dyDescent="0.2">
      <c r="F4390" s="16"/>
    </row>
    <row r="4391" spans="6:6" x14ac:dyDescent="0.2">
      <c r="F4391" s="16"/>
    </row>
    <row r="4392" spans="6:6" x14ac:dyDescent="0.2">
      <c r="F4392" s="16"/>
    </row>
    <row r="4393" spans="6:6" x14ac:dyDescent="0.2">
      <c r="F4393" s="16"/>
    </row>
    <row r="4394" spans="6:6" x14ac:dyDescent="0.2">
      <c r="F4394" s="16"/>
    </row>
    <row r="4395" spans="6:6" x14ac:dyDescent="0.2">
      <c r="F4395" s="16"/>
    </row>
    <row r="4396" spans="6:6" x14ac:dyDescent="0.2">
      <c r="F4396" s="16"/>
    </row>
    <row r="4397" spans="6:6" x14ac:dyDescent="0.2">
      <c r="F4397" s="16"/>
    </row>
    <row r="4398" spans="6:6" x14ac:dyDescent="0.2">
      <c r="F4398" s="16"/>
    </row>
    <row r="4399" spans="6:6" x14ac:dyDescent="0.2">
      <c r="F4399" s="16"/>
    </row>
    <row r="4400" spans="6:6" x14ac:dyDescent="0.2">
      <c r="F4400" s="16"/>
    </row>
    <row r="4401" spans="6:6" x14ac:dyDescent="0.2">
      <c r="F4401" s="16"/>
    </row>
    <row r="4402" spans="6:6" x14ac:dyDescent="0.2">
      <c r="F4402" s="16"/>
    </row>
    <row r="4403" spans="6:6" x14ac:dyDescent="0.2">
      <c r="F4403" s="16"/>
    </row>
    <row r="4404" spans="6:6" x14ac:dyDescent="0.2">
      <c r="F4404" s="16"/>
    </row>
    <row r="4405" spans="6:6" x14ac:dyDescent="0.2">
      <c r="F4405" s="16"/>
    </row>
    <row r="4406" spans="6:6" x14ac:dyDescent="0.2">
      <c r="F4406" s="16"/>
    </row>
    <row r="4407" spans="6:6" x14ac:dyDescent="0.2">
      <c r="F4407" s="16"/>
    </row>
    <row r="4408" spans="6:6" x14ac:dyDescent="0.2">
      <c r="F4408" s="16"/>
    </row>
    <row r="4409" spans="6:6" x14ac:dyDescent="0.2">
      <c r="F4409" s="16"/>
    </row>
    <row r="4410" spans="6:6" x14ac:dyDescent="0.2">
      <c r="F4410" s="16"/>
    </row>
    <row r="4411" spans="6:6" x14ac:dyDescent="0.2">
      <c r="F4411" s="16"/>
    </row>
    <row r="4412" spans="6:6" x14ac:dyDescent="0.2">
      <c r="F4412" s="16"/>
    </row>
    <row r="4413" spans="6:6" x14ac:dyDescent="0.2">
      <c r="F4413" s="16"/>
    </row>
    <row r="4414" spans="6:6" x14ac:dyDescent="0.2">
      <c r="F4414" s="16"/>
    </row>
    <row r="4415" spans="6:6" x14ac:dyDescent="0.2">
      <c r="F4415" s="16"/>
    </row>
    <row r="4416" spans="6:6" x14ac:dyDescent="0.2">
      <c r="F4416" s="16"/>
    </row>
    <row r="4417" spans="6:6" x14ac:dyDescent="0.2">
      <c r="F4417" s="16"/>
    </row>
    <row r="4418" spans="6:6" x14ac:dyDescent="0.2">
      <c r="F4418" s="16"/>
    </row>
    <row r="4419" spans="6:6" x14ac:dyDescent="0.2">
      <c r="F4419" s="16"/>
    </row>
    <row r="4420" spans="6:6" x14ac:dyDescent="0.2">
      <c r="F4420" s="16"/>
    </row>
    <row r="4421" spans="6:6" x14ac:dyDescent="0.2">
      <c r="F4421" s="16"/>
    </row>
    <row r="4422" spans="6:6" x14ac:dyDescent="0.2">
      <c r="F4422" s="16"/>
    </row>
    <row r="4423" spans="6:6" x14ac:dyDescent="0.2">
      <c r="F4423" s="16"/>
    </row>
    <row r="4424" spans="6:6" x14ac:dyDescent="0.2">
      <c r="F4424" s="16"/>
    </row>
    <row r="4425" spans="6:6" x14ac:dyDescent="0.2">
      <c r="F4425" s="16"/>
    </row>
    <row r="4426" spans="6:6" x14ac:dyDescent="0.2">
      <c r="F4426" s="16"/>
    </row>
    <row r="4427" spans="6:6" x14ac:dyDescent="0.2">
      <c r="F4427" s="16"/>
    </row>
    <row r="4428" spans="6:6" x14ac:dyDescent="0.2">
      <c r="F4428" s="16"/>
    </row>
    <row r="4429" spans="6:6" x14ac:dyDescent="0.2">
      <c r="F4429" s="16"/>
    </row>
    <row r="4430" spans="6:6" x14ac:dyDescent="0.2">
      <c r="F4430" s="16"/>
    </row>
    <row r="4431" spans="6:6" x14ac:dyDescent="0.2">
      <c r="F4431" s="16"/>
    </row>
    <row r="4432" spans="6:6" x14ac:dyDescent="0.2">
      <c r="F4432" s="16"/>
    </row>
    <row r="4433" spans="6:6" x14ac:dyDescent="0.2">
      <c r="F4433" s="16"/>
    </row>
    <row r="4434" spans="6:6" x14ac:dyDescent="0.2">
      <c r="F4434" s="16"/>
    </row>
    <row r="4435" spans="6:6" x14ac:dyDescent="0.2">
      <c r="F4435" s="16"/>
    </row>
    <row r="4436" spans="6:6" x14ac:dyDescent="0.2">
      <c r="F4436" s="16"/>
    </row>
    <row r="4437" spans="6:6" x14ac:dyDescent="0.2">
      <c r="F4437" s="16"/>
    </row>
    <row r="4438" spans="6:6" x14ac:dyDescent="0.2">
      <c r="F4438" s="16"/>
    </row>
    <row r="4439" spans="6:6" x14ac:dyDescent="0.2">
      <c r="F4439" s="16"/>
    </row>
    <row r="4440" spans="6:6" x14ac:dyDescent="0.2">
      <c r="F4440" s="16"/>
    </row>
    <row r="4441" spans="6:6" x14ac:dyDescent="0.2">
      <c r="F4441" s="16"/>
    </row>
    <row r="4442" spans="6:6" x14ac:dyDescent="0.2">
      <c r="F4442" s="16"/>
    </row>
    <row r="4443" spans="6:6" x14ac:dyDescent="0.2">
      <c r="F4443" s="16"/>
    </row>
    <row r="4444" spans="6:6" x14ac:dyDescent="0.2">
      <c r="F4444" s="16"/>
    </row>
    <row r="4445" spans="6:6" x14ac:dyDescent="0.2">
      <c r="F4445" s="16"/>
    </row>
    <row r="4446" spans="6:6" x14ac:dyDescent="0.2">
      <c r="F4446" s="16"/>
    </row>
    <row r="4447" spans="6:6" x14ac:dyDescent="0.2">
      <c r="F4447" s="16"/>
    </row>
    <row r="4448" spans="6:6" x14ac:dyDescent="0.2">
      <c r="F4448" s="16"/>
    </row>
    <row r="4449" spans="6:6" x14ac:dyDescent="0.2">
      <c r="F4449" s="16"/>
    </row>
    <row r="4450" spans="6:6" x14ac:dyDescent="0.2">
      <c r="F4450" s="16"/>
    </row>
    <row r="4451" spans="6:6" x14ac:dyDescent="0.2">
      <c r="F4451" s="16"/>
    </row>
    <row r="4452" spans="6:6" x14ac:dyDescent="0.2">
      <c r="F4452" s="16"/>
    </row>
    <row r="4453" spans="6:6" x14ac:dyDescent="0.2">
      <c r="F4453" s="16"/>
    </row>
    <row r="4454" spans="6:6" x14ac:dyDescent="0.2">
      <c r="F4454" s="16"/>
    </row>
    <row r="4455" spans="6:6" x14ac:dyDescent="0.2">
      <c r="F4455" s="16"/>
    </row>
    <row r="4456" spans="6:6" x14ac:dyDescent="0.2">
      <c r="F4456" s="16"/>
    </row>
    <row r="4457" spans="6:6" x14ac:dyDescent="0.2">
      <c r="F4457" s="16"/>
    </row>
    <row r="4458" spans="6:6" x14ac:dyDescent="0.2">
      <c r="F4458" s="16"/>
    </row>
    <row r="4459" spans="6:6" x14ac:dyDescent="0.2">
      <c r="F4459" s="16"/>
    </row>
    <row r="4460" spans="6:6" x14ac:dyDescent="0.2">
      <c r="F4460" s="16"/>
    </row>
    <row r="4461" spans="6:6" x14ac:dyDescent="0.2">
      <c r="F4461" s="16"/>
    </row>
    <row r="4462" spans="6:6" x14ac:dyDescent="0.2">
      <c r="F4462" s="16"/>
    </row>
    <row r="4463" spans="6:6" x14ac:dyDescent="0.2">
      <c r="F4463" s="16"/>
    </row>
    <row r="4464" spans="6:6" x14ac:dyDescent="0.2">
      <c r="F4464" s="16"/>
    </row>
    <row r="4465" spans="6:6" x14ac:dyDescent="0.2">
      <c r="F4465" s="16"/>
    </row>
    <row r="4466" spans="6:6" x14ac:dyDescent="0.2">
      <c r="F4466" s="16"/>
    </row>
    <row r="4467" spans="6:6" x14ac:dyDescent="0.2">
      <c r="F4467" s="16"/>
    </row>
    <row r="4468" spans="6:6" x14ac:dyDescent="0.2">
      <c r="F4468" s="16"/>
    </row>
    <row r="4469" spans="6:6" x14ac:dyDescent="0.2">
      <c r="F4469" s="16"/>
    </row>
    <row r="4470" spans="6:6" x14ac:dyDescent="0.2">
      <c r="F4470" s="16"/>
    </row>
    <row r="4471" spans="6:6" x14ac:dyDescent="0.2">
      <c r="F4471" s="16"/>
    </row>
    <row r="4472" spans="6:6" x14ac:dyDescent="0.2">
      <c r="F4472" s="16"/>
    </row>
    <row r="4473" spans="6:6" x14ac:dyDescent="0.2">
      <c r="F4473" s="16"/>
    </row>
    <row r="4474" spans="6:6" x14ac:dyDescent="0.2">
      <c r="F4474" s="16"/>
    </row>
    <row r="4475" spans="6:6" x14ac:dyDescent="0.2">
      <c r="F4475" s="16"/>
    </row>
    <row r="4476" spans="6:6" x14ac:dyDescent="0.2">
      <c r="F4476" s="16"/>
    </row>
    <row r="4477" spans="6:6" x14ac:dyDescent="0.2">
      <c r="F4477" s="16"/>
    </row>
    <row r="4478" spans="6:6" x14ac:dyDescent="0.2">
      <c r="F4478" s="16"/>
    </row>
    <row r="4479" spans="6:6" x14ac:dyDescent="0.2">
      <c r="F4479" s="16"/>
    </row>
    <row r="4480" spans="6:6" x14ac:dyDescent="0.2">
      <c r="F4480" s="16"/>
    </row>
    <row r="4481" spans="6:6" x14ac:dyDescent="0.2">
      <c r="F4481" s="16"/>
    </row>
    <row r="4482" spans="6:6" x14ac:dyDescent="0.2">
      <c r="F4482" s="16"/>
    </row>
    <row r="4483" spans="6:6" x14ac:dyDescent="0.2">
      <c r="F4483" s="16"/>
    </row>
    <row r="4484" spans="6:6" x14ac:dyDescent="0.2">
      <c r="F4484" s="16"/>
    </row>
    <row r="4485" spans="6:6" x14ac:dyDescent="0.2">
      <c r="F4485" s="16"/>
    </row>
    <row r="4486" spans="6:6" x14ac:dyDescent="0.2">
      <c r="F4486" s="16"/>
    </row>
    <row r="4487" spans="6:6" x14ac:dyDescent="0.2">
      <c r="F4487" s="16"/>
    </row>
    <row r="4488" spans="6:6" x14ac:dyDescent="0.2">
      <c r="F4488" s="16"/>
    </row>
    <row r="4489" spans="6:6" x14ac:dyDescent="0.2">
      <c r="F4489" s="16"/>
    </row>
    <row r="4490" spans="6:6" x14ac:dyDescent="0.2">
      <c r="F4490" s="16"/>
    </row>
    <row r="4491" spans="6:6" x14ac:dyDescent="0.2">
      <c r="F4491" s="16"/>
    </row>
    <row r="4492" spans="6:6" x14ac:dyDescent="0.2">
      <c r="F4492" s="16"/>
    </row>
    <row r="4493" spans="6:6" x14ac:dyDescent="0.2">
      <c r="F4493" s="16"/>
    </row>
    <row r="4494" spans="6:6" x14ac:dyDescent="0.2">
      <c r="F4494" s="16"/>
    </row>
    <row r="4495" spans="6:6" x14ac:dyDescent="0.2">
      <c r="F4495" s="16"/>
    </row>
    <row r="4496" spans="6:6" x14ac:dyDescent="0.2">
      <c r="F4496" s="16"/>
    </row>
    <row r="4497" spans="6:6" x14ac:dyDescent="0.2">
      <c r="F4497" s="16"/>
    </row>
    <row r="4498" spans="6:6" x14ac:dyDescent="0.2">
      <c r="F4498" s="16"/>
    </row>
    <row r="4499" spans="6:6" x14ac:dyDescent="0.2">
      <c r="F4499" s="16"/>
    </row>
    <row r="4500" spans="6:6" x14ac:dyDescent="0.2">
      <c r="F4500" s="16"/>
    </row>
    <row r="4501" spans="6:6" x14ac:dyDescent="0.2">
      <c r="F4501" s="16"/>
    </row>
    <row r="4502" spans="6:6" x14ac:dyDescent="0.2">
      <c r="F4502" s="16"/>
    </row>
    <row r="4503" spans="6:6" x14ac:dyDescent="0.2">
      <c r="F4503" s="16"/>
    </row>
    <row r="4504" spans="6:6" x14ac:dyDescent="0.2">
      <c r="F4504" s="16"/>
    </row>
    <row r="4505" spans="6:6" x14ac:dyDescent="0.2">
      <c r="F4505" s="16"/>
    </row>
    <row r="4506" spans="6:6" x14ac:dyDescent="0.2">
      <c r="F4506" s="16"/>
    </row>
    <row r="4507" spans="6:6" x14ac:dyDescent="0.2">
      <c r="F4507" s="16"/>
    </row>
    <row r="4508" spans="6:6" x14ac:dyDescent="0.2">
      <c r="F4508" s="16"/>
    </row>
    <row r="4509" spans="6:6" x14ac:dyDescent="0.2">
      <c r="F4509" s="16"/>
    </row>
    <row r="4510" spans="6:6" x14ac:dyDescent="0.2">
      <c r="F4510" s="16"/>
    </row>
    <row r="4511" spans="6:6" x14ac:dyDescent="0.2">
      <c r="F4511" s="16"/>
    </row>
    <row r="4512" spans="6:6" x14ac:dyDescent="0.2">
      <c r="F4512" s="16"/>
    </row>
    <row r="4513" spans="6:6" x14ac:dyDescent="0.2">
      <c r="F4513" s="16"/>
    </row>
    <row r="4514" spans="6:6" x14ac:dyDescent="0.2">
      <c r="F4514" s="16"/>
    </row>
    <row r="4515" spans="6:6" x14ac:dyDescent="0.2">
      <c r="F4515" s="16"/>
    </row>
    <row r="4516" spans="6:6" x14ac:dyDescent="0.2">
      <c r="F4516" s="16"/>
    </row>
    <row r="4517" spans="6:6" x14ac:dyDescent="0.2">
      <c r="F4517" s="16"/>
    </row>
    <row r="4518" spans="6:6" x14ac:dyDescent="0.2">
      <c r="F4518" s="16"/>
    </row>
    <row r="4519" spans="6:6" x14ac:dyDescent="0.2">
      <c r="F4519" s="16"/>
    </row>
    <row r="4520" spans="6:6" x14ac:dyDescent="0.2">
      <c r="F4520" s="16"/>
    </row>
    <row r="4521" spans="6:6" x14ac:dyDescent="0.2">
      <c r="F4521" s="16"/>
    </row>
    <row r="4522" spans="6:6" x14ac:dyDescent="0.2">
      <c r="F4522" s="16"/>
    </row>
    <row r="4523" spans="6:6" x14ac:dyDescent="0.2">
      <c r="F4523" s="16"/>
    </row>
    <row r="4524" spans="6:6" x14ac:dyDescent="0.2">
      <c r="F4524" s="16"/>
    </row>
    <row r="4525" spans="6:6" x14ac:dyDescent="0.2">
      <c r="F4525" s="16"/>
    </row>
    <row r="4526" spans="6:6" x14ac:dyDescent="0.2">
      <c r="F4526" s="16"/>
    </row>
    <row r="4527" spans="6:6" x14ac:dyDescent="0.2">
      <c r="F4527" s="16"/>
    </row>
    <row r="4528" spans="6:6" x14ac:dyDescent="0.2">
      <c r="F4528" s="16"/>
    </row>
    <row r="4529" spans="6:6" x14ac:dyDescent="0.2">
      <c r="F4529" s="16"/>
    </row>
    <row r="4530" spans="6:6" x14ac:dyDescent="0.2">
      <c r="F4530" s="16"/>
    </row>
    <row r="4531" spans="6:6" x14ac:dyDescent="0.2">
      <c r="F4531" s="16"/>
    </row>
    <row r="4532" spans="6:6" x14ac:dyDescent="0.2">
      <c r="F4532" s="16"/>
    </row>
    <row r="4533" spans="6:6" x14ac:dyDescent="0.2">
      <c r="F4533" s="16"/>
    </row>
    <row r="4534" spans="6:6" x14ac:dyDescent="0.2">
      <c r="F4534" s="16"/>
    </row>
    <row r="4535" spans="6:6" x14ac:dyDescent="0.2">
      <c r="F4535" s="16"/>
    </row>
    <row r="4536" spans="6:6" x14ac:dyDescent="0.2">
      <c r="F4536" s="16"/>
    </row>
    <row r="4537" spans="6:6" x14ac:dyDescent="0.2">
      <c r="F4537" s="16"/>
    </row>
    <row r="4538" spans="6:6" x14ac:dyDescent="0.2">
      <c r="F4538" s="16"/>
    </row>
    <row r="4539" spans="6:6" x14ac:dyDescent="0.2">
      <c r="F4539" s="16"/>
    </row>
    <row r="4540" spans="6:6" x14ac:dyDescent="0.2">
      <c r="F4540" s="16"/>
    </row>
    <row r="4541" spans="6:6" x14ac:dyDescent="0.2">
      <c r="F4541" s="16"/>
    </row>
    <row r="4542" spans="6:6" x14ac:dyDescent="0.2">
      <c r="F4542" s="16"/>
    </row>
    <row r="4543" spans="6:6" x14ac:dyDescent="0.2">
      <c r="F4543" s="16"/>
    </row>
    <row r="4544" spans="6:6" x14ac:dyDescent="0.2">
      <c r="F4544" s="16"/>
    </row>
    <row r="4545" spans="6:6" x14ac:dyDescent="0.2">
      <c r="F4545" s="16"/>
    </row>
    <row r="4546" spans="6:6" x14ac:dyDescent="0.2">
      <c r="F4546" s="16"/>
    </row>
    <row r="4547" spans="6:6" x14ac:dyDescent="0.2">
      <c r="F4547" s="16"/>
    </row>
    <row r="4548" spans="6:6" x14ac:dyDescent="0.2">
      <c r="F4548" s="16"/>
    </row>
    <row r="4549" spans="6:6" x14ac:dyDescent="0.2">
      <c r="F4549" s="16"/>
    </row>
    <row r="4550" spans="6:6" x14ac:dyDescent="0.2">
      <c r="F4550" s="16"/>
    </row>
    <row r="4551" spans="6:6" x14ac:dyDescent="0.2">
      <c r="F4551" s="16"/>
    </row>
    <row r="4552" spans="6:6" x14ac:dyDescent="0.2">
      <c r="F4552" s="16"/>
    </row>
    <row r="4553" spans="6:6" x14ac:dyDescent="0.2">
      <c r="F4553" s="16"/>
    </row>
    <row r="4554" spans="6:6" x14ac:dyDescent="0.2">
      <c r="F4554" s="16"/>
    </row>
    <row r="4555" spans="6:6" x14ac:dyDescent="0.2">
      <c r="F4555" s="16"/>
    </row>
    <row r="4556" spans="6:6" x14ac:dyDescent="0.2">
      <c r="F4556" s="16"/>
    </row>
    <row r="4557" spans="6:6" x14ac:dyDescent="0.2">
      <c r="F4557" s="16"/>
    </row>
    <row r="4558" spans="6:6" x14ac:dyDescent="0.2">
      <c r="F4558" s="16"/>
    </row>
    <row r="4559" spans="6:6" x14ac:dyDescent="0.2">
      <c r="F4559" s="16"/>
    </row>
    <row r="4560" spans="6:6" x14ac:dyDescent="0.2">
      <c r="F4560" s="16"/>
    </row>
    <row r="4561" spans="6:6" x14ac:dyDescent="0.2">
      <c r="F4561" s="16"/>
    </row>
    <row r="4562" spans="6:6" x14ac:dyDescent="0.2">
      <c r="F4562" s="16"/>
    </row>
    <row r="4563" spans="6:6" x14ac:dyDescent="0.2">
      <c r="F4563" s="16"/>
    </row>
    <row r="4564" spans="6:6" x14ac:dyDescent="0.2">
      <c r="F4564" s="16"/>
    </row>
    <row r="4565" spans="6:6" x14ac:dyDescent="0.2">
      <c r="F4565" s="16"/>
    </row>
    <row r="4566" spans="6:6" x14ac:dyDescent="0.2">
      <c r="F4566" s="16"/>
    </row>
    <row r="4567" spans="6:6" x14ac:dyDescent="0.2">
      <c r="F4567" s="16"/>
    </row>
    <row r="4568" spans="6:6" x14ac:dyDescent="0.2">
      <c r="F4568" s="16"/>
    </row>
    <row r="4569" spans="6:6" x14ac:dyDescent="0.2">
      <c r="F4569" s="16"/>
    </row>
    <row r="4570" spans="6:6" x14ac:dyDescent="0.2">
      <c r="F4570" s="16"/>
    </row>
    <row r="4571" spans="6:6" x14ac:dyDescent="0.2">
      <c r="F4571" s="16"/>
    </row>
    <row r="4572" spans="6:6" x14ac:dyDescent="0.2">
      <c r="F4572" s="16"/>
    </row>
    <row r="4573" spans="6:6" x14ac:dyDescent="0.2">
      <c r="F4573" s="16"/>
    </row>
    <row r="4574" spans="6:6" x14ac:dyDescent="0.2">
      <c r="F4574" s="16"/>
    </row>
    <row r="4575" spans="6:6" x14ac:dyDescent="0.2">
      <c r="F4575" s="16"/>
    </row>
    <row r="4576" spans="6:6" x14ac:dyDescent="0.2">
      <c r="F4576" s="16"/>
    </row>
    <row r="4577" spans="6:6" x14ac:dyDescent="0.2">
      <c r="F4577" s="16"/>
    </row>
    <row r="4578" spans="6:6" x14ac:dyDescent="0.2">
      <c r="F4578" s="16"/>
    </row>
    <row r="4579" spans="6:6" x14ac:dyDescent="0.2">
      <c r="F4579" s="16"/>
    </row>
    <row r="4580" spans="6:6" x14ac:dyDescent="0.2">
      <c r="F4580" s="16"/>
    </row>
    <row r="4581" spans="6:6" x14ac:dyDescent="0.2">
      <c r="F4581" s="16"/>
    </row>
    <row r="4582" spans="6:6" x14ac:dyDescent="0.2">
      <c r="F4582" s="16"/>
    </row>
    <row r="4583" spans="6:6" x14ac:dyDescent="0.2">
      <c r="F4583" s="16"/>
    </row>
    <row r="4584" spans="6:6" x14ac:dyDescent="0.2">
      <c r="F4584" s="16"/>
    </row>
    <row r="4585" spans="6:6" x14ac:dyDescent="0.2">
      <c r="F4585" s="16"/>
    </row>
    <row r="4586" spans="6:6" x14ac:dyDescent="0.2">
      <c r="F4586" s="16"/>
    </row>
    <row r="4587" spans="6:6" x14ac:dyDescent="0.2">
      <c r="F4587" s="16"/>
    </row>
    <row r="4588" spans="6:6" x14ac:dyDescent="0.2">
      <c r="F4588" s="16"/>
    </row>
    <row r="4589" spans="6:6" x14ac:dyDescent="0.2">
      <c r="F4589" s="16"/>
    </row>
    <row r="4590" spans="6:6" x14ac:dyDescent="0.2">
      <c r="F4590" s="16"/>
    </row>
    <row r="4591" spans="6:6" x14ac:dyDescent="0.2">
      <c r="F4591" s="16"/>
    </row>
    <row r="4592" spans="6:6" x14ac:dyDescent="0.2">
      <c r="F4592" s="16"/>
    </row>
    <row r="4593" spans="6:6" x14ac:dyDescent="0.2">
      <c r="F4593" s="16"/>
    </row>
    <row r="4594" spans="6:6" x14ac:dyDescent="0.2">
      <c r="F4594" s="16"/>
    </row>
    <row r="4595" spans="6:6" x14ac:dyDescent="0.2">
      <c r="F4595" s="16"/>
    </row>
    <row r="4596" spans="6:6" x14ac:dyDescent="0.2">
      <c r="F4596" s="16"/>
    </row>
    <row r="4597" spans="6:6" x14ac:dyDescent="0.2">
      <c r="F4597" s="16"/>
    </row>
    <row r="4598" spans="6:6" x14ac:dyDescent="0.2">
      <c r="F4598" s="16"/>
    </row>
    <row r="4599" spans="6:6" x14ac:dyDescent="0.2">
      <c r="F4599" s="16"/>
    </row>
    <row r="4600" spans="6:6" x14ac:dyDescent="0.2">
      <c r="F4600" s="16"/>
    </row>
    <row r="4601" spans="6:6" x14ac:dyDescent="0.2">
      <c r="F4601" s="16"/>
    </row>
    <row r="4602" spans="6:6" x14ac:dyDescent="0.2">
      <c r="F4602" s="16"/>
    </row>
    <row r="4603" spans="6:6" x14ac:dyDescent="0.2">
      <c r="F4603" s="16"/>
    </row>
    <row r="4604" spans="6:6" x14ac:dyDescent="0.2">
      <c r="F4604" s="16"/>
    </row>
    <row r="4605" spans="6:6" x14ac:dyDescent="0.2">
      <c r="F4605" s="16"/>
    </row>
    <row r="4606" spans="6:6" x14ac:dyDescent="0.2">
      <c r="F4606" s="16"/>
    </row>
    <row r="4607" spans="6:6" x14ac:dyDescent="0.2">
      <c r="F4607" s="16"/>
    </row>
    <row r="4608" spans="6:6" x14ac:dyDescent="0.2">
      <c r="F4608" s="16"/>
    </row>
    <row r="4609" spans="6:6" x14ac:dyDescent="0.2">
      <c r="F4609" s="16"/>
    </row>
    <row r="4610" spans="6:6" x14ac:dyDescent="0.2">
      <c r="F4610" s="16"/>
    </row>
    <row r="4611" spans="6:6" x14ac:dyDescent="0.2">
      <c r="F4611" s="16"/>
    </row>
    <row r="4612" spans="6:6" x14ac:dyDescent="0.2">
      <c r="F4612" s="16"/>
    </row>
    <row r="4613" spans="6:6" x14ac:dyDescent="0.2">
      <c r="F4613" s="16"/>
    </row>
    <row r="4614" spans="6:6" x14ac:dyDescent="0.2">
      <c r="F4614" s="16"/>
    </row>
    <row r="4615" spans="6:6" x14ac:dyDescent="0.2">
      <c r="F4615" s="16"/>
    </row>
    <row r="4616" spans="6:6" x14ac:dyDescent="0.2">
      <c r="F4616" s="16"/>
    </row>
    <row r="4617" spans="6:6" x14ac:dyDescent="0.2">
      <c r="F4617" s="16"/>
    </row>
    <row r="4618" spans="6:6" x14ac:dyDescent="0.2">
      <c r="F4618" s="16"/>
    </row>
    <row r="4619" spans="6:6" x14ac:dyDescent="0.2">
      <c r="F4619" s="16"/>
    </row>
    <row r="4620" spans="6:6" x14ac:dyDescent="0.2">
      <c r="F4620" s="16"/>
    </row>
    <row r="4621" spans="6:6" x14ac:dyDescent="0.2">
      <c r="F4621" s="16"/>
    </row>
    <row r="4622" spans="6:6" x14ac:dyDescent="0.2">
      <c r="F4622" s="16"/>
    </row>
    <row r="4623" spans="6:6" x14ac:dyDescent="0.2">
      <c r="F4623" s="16"/>
    </row>
    <row r="4624" spans="6:6" x14ac:dyDescent="0.2">
      <c r="F4624" s="16"/>
    </row>
    <row r="4625" spans="6:6" x14ac:dyDescent="0.2">
      <c r="F4625" s="16"/>
    </row>
    <row r="4626" spans="6:6" x14ac:dyDescent="0.2">
      <c r="F4626" s="16"/>
    </row>
    <row r="4627" spans="6:6" x14ac:dyDescent="0.2">
      <c r="F4627" s="16"/>
    </row>
    <row r="4628" spans="6:6" x14ac:dyDescent="0.2">
      <c r="F4628" s="16"/>
    </row>
    <row r="4629" spans="6:6" x14ac:dyDescent="0.2">
      <c r="F4629" s="16"/>
    </row>
    <row r="4630" spans="6:6" x14ac:dyDescent="0.2">
      <c r="F4630" s="16"/>
    </row>
    <row r="4631" spans="6:6" x14ac:dyDescent="0.2">
      <c r="F4631" s="16"/>
    </row>
    <row r="4632" spans="6:6" x14ac:dyDescent="0.2">
      <c r="F4632" s="16"/>
    </row>
    <row r="4633" spans="6:6" x14ac:dyDescent="0.2">
      <c r="F4633" s="16"/>
    </row>
    <row r="4634" spans="6:6" x14ac:dyDescent="0.2">
      <c r="F4634" s="16"/>
    </row>
    <row r="4635" spans="6:6" x14ac:dyDescent="0.2">
      <c r="F4635" s="16"/>
    </row>
    <row r="4636" spans="6:6" x14ac:dyDescent="0.2">
      <c r="F4636" s="16"/>
    </row>
    <row r="4637" spans="6:6" x14ac:dyDescent="0.2">
      <c r="F4637" s="16"/>
    </row>
    <row r="4638" spans="6:6" x14ac:dyDescent="0.2">
      <c r="F4638" s="16"/>
    </row>
    <row r="4639" spans="6:6" x14ac:dyDescent="0.2">
      <c r="F4639" s="16"/>
    </row>
    <row r="4640" spans="6:6" x14ac:dyDescent="0.2">
      <c r="F4640" s="16"/>
    </row>
    <row r="4641" spans="6:6" x14ac:dyDescent="0.2">
      <c r="F4641" s="16"/>
    </row>
    <row r="4642" spans="6:6" x14ac:dyDescent="0.2">
      <c r="F4642" s="16"/>
    </row>
    <row r="4643" spans="6:6" x14ac:dyDescent="0.2">
      <c r="F4643" s="16"/>
    </row>
    <row r="4644" spans="6:6" x14ac:dyDescent="0.2">
      <c r="F4644" s="16"/>
    </row>
    <row r="4645" spans="6:6" x14ac:dyDescent="0.2">
      <c r="F4645" s="16"/>
    </row>
    <row r="4646" spans="6:6" x14ac:dyDescent="0.2">
      <c r="F4646" s="16"/>
    </row>
    <row r="4647" spans="6:6" x14ac:dyDescent="0.2">
      <c r="F4647" s="16"/>
    </row>
    <row r="4648" spans="6:6" x14ac:dyDescent="0.2">
      <c r="F4648" s="16"/>
    </row>
    <row r="4649" spans="6:6" x14ac:dyDescent="0.2">
      <c r="F4649" s="16"/>
    </row>
    <row r="4650" spans="6:6" x14ac:dyDescent="0.2">
      <c r="F4650" s="16"/>
    </row>
    <row r="4651" spans="6:6" x14ac:dyDescent="0.2">
      <c r="F4651" s="16"/>
    </row>
    <row r="4652" spans="6:6" x14ac:dyDescent="0.2">
      <c r="F4652" s="16"/>
    </row>
    <row r="4653" spans="6:6" x14ac:dyDescent="0.2">
      <c r="F4653" s="16"/>
    </row>
    <row r="4654" spans="6:6" x14ac:dyDescent="0.2">
      <c r="F4654" s="16"/>
    </row>
    <row r="4655" spans="6:6" x14ac:dyDescent="0.2">
      <c r="F4655" s="16"/>
    </row>
    <row r="4656" spans="6:6" x14ac:dyDescent="0.2">
      <c r="F4656" s="16"/>
    </row>
    <row r="4657" spans="6:6" x14ac:dyDescent="0.2">
      <c r="F4657" s="16"/>
    </row>
    <row r="4658" spans="6:6" x14ac:dyDescent="0.2">
      <c r="F4658" s="16"/>
    </row>
    <row r="4659" spans="6:6" x14ac:dyDescent="0.2">
      <c r="F4659" s="16"/>
    </row>
    <row r="4660" spans="6:6" x14ac:dyDescent="0.2">
      <c r="F4660" s="16"/>
    </row>
    <row r="4661" spans="6:6" x14ac:dyDescent="0.2">
      <c r="F4661" s="16"/>
    </row>
    <row r="4662" spans="6:6" x14ac:dyDescent="0.2">
      <c r="F4662" s="16"/>
    </row>
    <row r="4663" spans="6:6" x14ac:dyDescent="0.2">
      <c r="F4663" s="16"/>
    </row>
    <row r="4664" spans="6:6" x14ac:dyDescent="0.2">
      <c r="F4664" s="16"/>
    </row>
    <row r="4665" spans="6:6" x14ac:dyDescent="0.2">
      <c r="F4665" s="16"/>
    </row>
    <row r="4666" spans="6:6" x14ac:dyDescent="0.2">
      <c r="F4666" s="16"/>
    </row>
    <row r="4667" spans="6:6" x14ac:dyDescent="0.2">
      <c r="F4667" s="16"/>
    </row>
    <row r="4668" spans="6:6" x14ac:dyDescent="0.2">
      <c r="F4668" s="16"/>
    </row>
    <row r="4669" spans="6:6" x14ac:dyDescent="0.2">
      <c r="F4669" s="16"/>
    </row>
    <row r="4670" spans="6:6" x14ac:dyDescent="0.2">
      <c r="F4670" s="16"/>
    </row>
    <row r="4671" spans="6:6" x14ac:dyDescent="0.2">
      <c r="F4671" s="16"/>
    </row>
    <row r="4672" spans="6:6" x14ac:dyDescent="0.2">
      <c r="F4672" s="16"/>
    </row>
    <row r="4673" spans="6:6" x14ac:dyDescent="0.2">
      <c r="F4673" s="16"/>
    </row>
    <row r="4674" spans="6:6" x14ac:dyDescent="0.2">
      <c r="F4674" s="16"/>
    </row>
    <row r="4675" spans="6:6" x14ac:dyDescent="0.2">
      <c r="F4675" s="16"/>
    </row>
    <row r="4676" spans="6:6" x14ac:dyDescent="0.2">
      <c r="F4676" s="16"/>
    </row>
    <row r="4677" spans="6:6" x14ac:dyDescent="0.2">
      <c r="F4677" s="16"/>
    </row>
    <row r="4678" spans="6:6" x14ac:dyDescent="0.2">
      <c r="F4678" s="16"/>
    </row>
    <row r="4679" spans="6:6" x14ac:dyDescent="0.2">
      <c r="F4679" s="16"/>
    </row>
    <row r="4680" spans="6:6" x14ac:dyDescent="0.2">
      <c r="F4680" s="16"/>
    </row>
    <row r="4681" spans="6:6" x14ac:dyDescent="0.2">
      <c r="F4681" s="16"/>
    </row>
    <row r="4682" spans="6:6" x14ac:dyDescent="0.2">
      <c r="F4682" s="16"/>
    </row>
    <row r="4683" spans="6:6" x14ac:dyDescent="0.2">
      <c r="F4683" s="16"/>
    </row>
    <row r="4684" spans="6:6" x14ac:dyDescent="0.2">
      <c r="F4684" s="16"/>
    </row>
    <row r="4685" spans="6:6" x14ac:dyDescent="0.2">
      <c r="F4685" s="16"/>
    </row>
    <row r="4686" spans="6:6" x14ac:dyDescent="0.2">
      <c r="F4686" s="16"/>
    </row>
    <row r="4687" spans="6:6" x14ac:dyDescent="0.2">
      <c r="F4687" s="16"/>
    </row>
    <row r="4688" spans="6:6" x14ac:dyDescent="0.2">
      <c r="F4688" s="16"/>
    </row>
    <row r="4689" spans="6:6" x14ac:dyDescent="0.2">
      <c r="F4689" s="16"/>
    </row>
    <row r="4690" spans="6:6" x14ac:dyDescent="0.2">
      <c r="F4690" s="16"/>
    </row>
    <row r="4691" spans="6:6" x14ac:dyDescent="0.2">
      <c r="F4691" s="16"/>
    </row>
    <row r="4692" spans="6:6" x14ac:dyDescent="0.2">
      <c r="F4692" s="16"/>
    </row>
    <row r="4693" spans="6:6" x14ac:dyDescent="0.2">
      <c r="F4693" s="16"/>
    </row>
    <row r="4694" spans="6:6" x14ac:dyDescent="0.2">
      <c r="F4694" s="16"/>
    </row>
    <row r="4695" spans="6:6" x14ac:dyDescent="0.2">
      <c r="F4695" s="16"/>
    </row>
    <row r="4696" spans="6:6" x14ac:dyDescent="0.2">
      <c r="F4696" s="16"/>
    </row>
    <row r="4697" spans="6:6" x14ac:dyDescent="0.2">
      <c r="F4697" s="16"/>
    </row>
    <row r="4698" spans="6:6" x14ac:dyDescent="0.2">
      <c r="F4698" s="16"/>
    </row>
    <row r="4699" spans="6:6" x14ac:dyDescent="0.2">
      <c r="F4699" s="16"/>
    </row>
    <row r="4700" spans="6:6" x14ac:dyDescent="0.2">
      <c r="F4700" s="16"/>
    </row>
    <row r="4701" spans="6:6" x14ac:dyDescent="0.2">
      <c r="F4701" s="16"/>
    </row>
    <row r="4702" spans="6:6" x14ac:dyDescent="0.2">
      <c r="F4702" s="16"/>
    </row>
    <row r="4703" spans="6:6" x14ac:dyDescent="0.2">
      <c r="F4703" s="16"/>
    </row>
    <row r="4704" spans="6:6" x14ac:dyDescent="0.2">
      <c r="F4704" s="16"/>
    </row>
    <row r="4705" spans="6:6" x14ac:dyDescent="0.2">
      <c r="F4705" s="16"/>
    </row>
    <row r="4706" spans="6:6" x14ac:dyDescent="0.2">
      <c r="F4706" s="16"/>
    </row>
    <row r="4707" spans="6:6" x14ac:dyDescent="0.2">
      <c r="F4707" s="16"/>
    </row>
    <row r="4708" spans="6:6" x14ac:dyDescent="0.2">
      <c r="F4708" s="16"/>
    </row>
    <row r="4709" spans="6:6" x14ac:dyDescent="0.2">
      <c r="F4709" s="16"/>
    </row>
    <row r="4710" spans="6:6" x14ac:dyDescent="0.2">
      <c r="F4710" s="16"/>
    </row>
    <row r="4711" spans="6:6" x14ac:dyDescent="0.2">
      <c r="F4711" s="16"/>
    </row>
    <row r="4712" spans="6:6" x14ac:dyDescent="0.2">
      <c r="F4712" s="16"/>
    </row>
    <row r="4713" spans="6:6" x14ac:dyDescent="0.2">
      <c r="F4713" s="16"/>
    </row>
    <row r="4714" spans="6:6" x14ac:dyDescent="0.2">
      <c r="F4714" s="16"/>
    </row>
    <row r="4715" spans="6:6" x14ac:dyDescent="0.2">
      <c r="F4715" s="16"/>
    </row>
    <row r="4716" spans="6:6" x14ac:dyDescent="0.2">
      <c r="F4716" s="16"/>
    </row>
    <row r="4717" spans="6:6" x14ac:dyDescent="0.2">
      <c r="F4717" s="16"/>
    </row>
    <row r="4718" spans="6:6" x14ac:dyDescent="0.2">
      <c r="F4718" s="16"/>
    </row>
    <row r="4719" spans="6:6" x14ac:dyDescent="0.2">
      <c r="F4719" s="16"/>
    </row>
    <row r="4720" spans="6:6" x14ac:dyDescent="0.2">
      <c r="F4720" s="16"/>
    </row>
    <row r="4721" spans="6:6" x14ac:dyDescent="0.2">
      <c r="F4721" s="16"/>
    </row>
    <row r="4722" spans="6:6" x14ac:dyDescent="0.2">
      <c r="F4722" s="16"/>
    </row>
    <row r="4723" spans="6:6" x14ac:dyDescent="0.2">
      <c r="F4723" s="16"/>
    </row>
    <row r="4724" spans="6:6" x14ac:dyDescent="0.2">
      <c r="F4724" s="16"/>
    </row>
    <row r="4725" spans="6:6" x14ac:dyDescent="0.2">
      <c r="F4725" s="16"/>
    </row>
    <row r="4726" spans="6:6" x14ac:dyDescent="0.2">
      <c r="F4726" s="16"/>
    </row>
    <row r="4727" spans="6:6" x14ac:dyDescent="0.2">
      <c r="F4727" s="16"/>
    </row>
    <row r="4728" spans="6:6" x14ac:dyDescent="0.2">
      <c r="F4728" s="16"/>
    </row>
    <row r="4729" spans="6:6" x14ac:dyDescent="0.2">
      <c r="F4729" s="16"/>
    </row>
    <row r="4730" spans="6:6" x14ac:dyDescent="0.2">
      <c r="F4730" s="16"/>
    </row>
    <row r="4731" spans="6:6" x14ac:dyDescent="0.2">
      <c r="F4731" s="16"/>
    </row>
    <row r="4732" spans="6:6" x14ac:dyDescent="0.2">
      <c r="F4732" s="16"/>
    </row>
    <row r="4733" spans="6:6" x14ac:dyDescent="0.2">
      <c r="F4733" s="16"/>
    </row>
    <row r="4734" spans="6:6" x14ac:dyDescent="0.2">
      <c r="F4734" s="16"/>
    </row>
    <row r="4735" spans="6:6" x14ac:dyDescent="0.2">
      <c r="F4735" s="16"/>
    </row>
    <row r="4736" spans="6:6" x14ac:dyDescent="0.2">
      <c r="F4736" s="16"/>
    </row>
    <row r="4737" spans="6:6" x14ac:dyDescent="0.2">
      <c r="F4737" s="16"/>
    </row>
    <row r="4738" spans="6:6" x14ac:dyDescent="0.2">
      <c r="F4738" s="16"/>
    </row>
    <row r="4739" spans="6:6" x14ac:dyDescent="0.2">
      <c r="F4739" s="16"/>
    </row>
    <row r="4740" spans="6:6" x14ac:dyDescent="0.2">
      <c r="F4740" s="16"/>
    </row>
    <row r="4741" spans="6:6" x14ac:dyDescent="0.2">
      <c r="F4741" s="16"/>
    </row>
    <row r="4742" spans="6:6" x14ac:dyDescent="0.2">
      <c r="F4742" s="16"/>
    </row>
    <row r="4743" spans="6:6" x14ac:dyDescent="0.2">
      <c r="F4743" s="16"/>
    </row>
    <row r="4744" spans="6:6" x14ac:dyDescent="0.2">
      <c r="F4744" s="16"/>
    </row>
    <row r="4745" spans="6:6" x14ac:dyDescent="0.2">
      <c r="F4745" s="16"/>
    </row>
    <row r="4746" spans="6:6" x14ac:dyDescent="0.2">
      <c r="F4746" s="16"/>
    </row>
    <row r="4747" spans="6:6" x14ac:dyDescent="0.2">
      <c r="F4747" s="16"/>
    </row>
    <row r="4748" spans="6:6" x14ac:dyDescent="0.2">
      <c r="F4748" s="16"/>
    </row>
    <row r="4749" spans="6:6" x14ac:dyDescent="0.2">
      <c r="F4749" s="16"/>
    </row>
    <row r="4750" spans="6:6" x14ac:dyDescent="0.2">
      <c r="F4750" s="16"/>
    </row>
    <row r="4751" spans="6:6" x14ac:dyDescent="0.2">
      <c r="F4751" s="16"/>
    </row>
    <row r="4752" spans="6:6" x14ac:dyDescent="0.2">
      <c r="F4752" s="16"/>
    </row>
    <row r="4753" spans="6:6" x14ac:dyDescent="0.2">
      <c r="F4753" s="16"/>
    </row>
    <row r="4754" spans="6:6" x14ac:dyDescent="0.2">
      <c r="F4754" s="16"/>
    </row>
    <row r="4755" spans="6:6" x14ac:dyDescent="0.2">
      <c r="F4755" s="16"/>
    </row>
    <row r="4756" spans="6:6" x14ac:dyDescent="0.2">
      <c r="F4756" s="16"/>
    </row>
    <row r="4757" spans="6:6" x14ac:dyDescent="0.2">
      <c r="F4757" s="16"/>
    </row>
    <row r="4758" spans="6:6" x14ac:dyDescent="0.2">
      <c r="F4758" s="16"/>
    </row>
    <row r="4759" spans="6:6" x14ac:dyDescent="0.2">
      <c r="F4759" s="16"/>
    </row>
    <row r="4760" spans="6:6" x14ac:dyDescent="0.2">
      <c r="F4760" s="16"/>
    </row>
    <row r="4761" spans="6:6" x14ac:dyDescent="0.2">
      <c r="F4761" s="16"/>
    </row>
    <row r="4762" spans="6:6" x14ac:dyDescent="0.2">
      <c r="F4762" s="16"/>
    </row>
    <row r="4763" spans="6:6" x14ac:dyDescent="0.2">
      <c r="F4763" s="16"/>
    </row>
    <row r="4764" spans="6:6" x14ac:dyDescent="0.2">
      <c r="F4764" s="16"/>
    </row>
    <row r="4765" spans="6:6" x14ac:dyDescent="0.2">
      <c r="F4765" s="16"/>
    </row>
    <row r="4766" spans="6:6" x14ac:dyDescent="0.2">
      <c r="F4766" s="16"/>
    </row>
    <row r="4767" spans="6:6" x14ac:dyDescent="0.2">
      <c r="F4767" s="16"/>
    </row>
    <row r="4768" spans="6:6" x14ac:dyDescent="0.2">
      <c r="F4768" s="16"/>
    </row>
    <row r="4769" spans="6:6" x14ac:dyDescent="0.2">
      <c r="F4769" s="16"/>
    </row>
    <row r="4770" spans="6:6" x14ac:dyDescent="0.2">
      <c r="F4770" s="16"/>
    </row>
    <row r="4771" spans="6:6" x14ac:dyDescent="0.2">
      <c r="F4771" s="16"/>
    </row>
    <row r="4772" spans="6:6" x14ac:dyDescent="0.2">
      <c r="F4772" s="16"/>
    </row>
    <row r="4773" spans="6:6" x14ac:dyDescent="0.2">
      <c r="F4773" s="16"/>
    </row>
    <row r="4774" spans="6:6" x14ac:dyDescent="0.2">
      <c r="F4774" s="16"/>
    </row>
    <row r="4775" spans="6:6" x14ac:dyDescent="0.2">
      <c r="F4775" s="16"/>
    </row>
    <row r="4776" spans="6:6" x14ac:dyDescent="0.2">
      <c r="F4776" s="16"/>
    </row>
    <row r="4777" spans="6:6" x14ac:dyDescent="0.2">
      <c r="F4777" s="16"/>
    </row>
    <row r="4778" spans="6:6" x14ac:dyDescent="0.2">
      <c r="F4778" s="16"/>
    </row>
    <row r="4779" spans="6:6" x14ac:dyDescent="0.2">
      <c r="F4779" s="16"/>
    </row>
    <row r="4780" spans="6:6" x14ac:dyDescent="0.2">
      <c r="F4780" s="16"/>
    </row>
    <row r="4781" spans="6:6" x14ac:dyDescent="0.2">
      <c r="F4781" s="16"/>
    </row>
    <row r="4782" spans="6:6" x14ac:dyDescent="0.2">
      <c r="F4782" s="16"/>
    </row>
    <row r="4783" spans="6:6" x14ac:dyDescent="0.2">
      <c r="F4783" s="16"/>
    </row>
    <row r="4784" spans="6:6" x14ac:dyDescent="0.2">
      <c r="F4784" s="16"/>
    </row>
    <row r="4785" spans="6:6" x14ac:dyDescent="0.2">
      <c r="F4785" s="16"/>
    </row>
    <row r="4786" spans="6:6" x14ac:dyDescent="0.2">
      <c r="F4786" s="16"/>
    </row>
    <row r="4787" spans="6:6" x14ac:dyDescent="0.2">
      <c r="F4787" s="16"/>
    </row>
    <row r="4788" spans="6:6" x14ac:dyDescent="0.2">
      <c r="F4788" s="16"/>
    </row>
    <row r="4789" spans="6:6" x14ac:dyDescent="0.2">
      <c r="F4789" s="16"/>
    </row>
    <row r="4790" spans="6:6" x14ac:dyDescent="0.2">
      <c r="F4790" s="16"/>
    </row>
    <row r="4791" spans="6:6" x14ac:dyDescent="0.2">
      <c r="F4791" s="16"/>
    </row>
    <row r="4792" spans="6:6" x14ac:dyDescent="0.2">
      <c r="F4792" s="16"/>
    </row>
    <row r="4793" spans="6:6" x14ac:dyDescent="0.2">
      <c r="F4793" s="16"/>
    </row>
    <row r="4794" spans="6:6" x14ac:dyDescent="0.2">
      <c r="F4794" s="16"/>
    </row>
    <row r="4795" spans="6:6" x14ac:dyDescent="0.2">
      <c r="F4795" s="16"/>
    </row>
    <row r="4796" spans="6:6" x14ac:dyDescent="0.2">
      <c r="F4796" s="16"/>
    </row>
    <row r="4797" spans="6:6" x14ac:dyDescent="0.2">
      <c r="F4797" s="16"/>
    </row>
    <row r="4798" spans="6:6" x14ac:dyDescent="0.2">
      <c r="F4798" s="16"/>
    </row>
    <row r="4799" spans="6:6" x14ac:dyDescent="0.2">
      <c r="F4799" s="16"/>
    </row>
    <row r="4800" spans="6:6" x14ac:dyDescent="0.2">
      <c r="F4800" s="16"/>
    </row>
    <row r="4801" spans="6:6" x14ac:dyDescent="0.2">
      <c r="F4801" s="16"/>
    </row>
    <row r="4802" spans="6:6" x14ac:dyDescent="0.2">
      <c r="F4802" s="16"/>
    </row>
    <row r="4803" spans="6:6" x14ac:dyDescent="0.2">
      <c r="F4803" s="16"/>
    </row>
    <row r="4804" spans="6:6" x14ac:dyDescent="0.2">
      <c r="F4804" s="16"/>
    </row>
    <row r="4805" spans="6:6" x14ac:dyDescent="0.2">
      <c r="F4805" s="16"/>
    </row>
    <row r="4806" spans="6:6" x14ac:dyDescent="0.2">
      <c r="F4806" s="16"/>
    </row>
    <row r="4807" spans="6:6" x14ac:dyDescent="0.2">
      <c r="F4807" s="16"/>
    </row>
    <row r="4808" spans="6:6" x14ac:dyDescent="0.2">
      <c r="F4808" s="16"/>
    </row>
    <row r="4809" spans="6:6" x14ac:dyDescent="0.2">
      <c r="F4809" s="16"/>
    </row>
    <row r="4810" spans="6:6" x14ac:dyDescent="0.2">
      <c r="F4810" s="16"/>
    </row>
    <row r="4811" spans="6:6" x14ac:dyDescent="0.2">
      <c r="F4811" s="16"/>
    </row>
    <row r="4812" spans="6:6" x14ac:dyDescent="0.2">
      <c r="F4812" s="16"/>
    </row>
    <row r="4813" spans="6:6" x14ac:dyDescent="0.2">
      <c r="F4813" s="16"/>
    </row>
    <row r="4814" spans="6:6" x14ac:dyDescent="0.2">
      <c r="F4814" s="16"/>
    </row>
    <row r="4815" spans="6:6" x14ac:dyDescent="0.2">
      <c r="F4815" s="16"/>
    </row>
    <row r="4816" spans="6:6" x14ac:dyDescent="0.2">
      <c r="F4816" s="16"/>
    </row>
    <row r="4817" spans="6:6" x14ac:dyDescent="0.2">
      <c r="F4817" s="16"/>
    </row>
    <row r="4818" spans="6:6" x14ac:dyDescent="0.2">
      <c r="F4818" s="16"/>
    </row>
    <row r="4819" spans="6:6" x14ac:dyDescent="0.2">
      <c r="F4819" s="16"/>
    </row>
    <row r="4820" spans="6:6" x14ac:dyDescent="0.2">
      <c r="F4820" s="16"/>
    </row>
    <row r="4821" spans="6:6" x14ac:dyDescent="0.2">
      <c r="F4821" s="16"/>
    </row>
    <row r="4822" spans="6:6" x14ac:dyDescent="0.2">
      <c r="F4822" s="16"/>
    </row>
    <row r="4823" spans="6:6" x14ac:dyDescent="0.2">
      <c r="F4823" s="16"/>
    </row>
    <row r="4824" spans="6:6" x14ac:dyDescent="0.2">
      <c r="F4824" s="16"/>
    </row>
    <row r="4825" spans="6:6" x14ac:dyDescent="0.2">
      <c r="F4825" s="16"/>
    </row>
    <row r="4826" spans="6:6" x14ac:dyDescent="0.2">
      <c r="F4826" s="16"/>
    </row>
    <row r="4827" spans="6:6" x14ac:dyDescent="0.2">
      <c r="F4827" s="16"/>
    </row>
    <row r="4828" spans="6:6" x14ac:dyDescent="0.2">
      <c r="F4828" s="16"/>
    </row>
    <row r="4829" spans="6:6" x14ac:dyDescent="0.2">
      <c r="F4829" s="16"/>
    </row>
    <row r="4830" spans="6:6" x14ac:dyDescent="0.2">
      <c r="F4830" s="16"/>
    </row>
    <row r="4831" spans="6:6" x14ac:dyDescent="0.2">
      <c r="F4831" s="16"/>
    </row>
    <row r="4832" spans="6:6" x14ac:dyDescent="0.2">
      <c r="F4832" s="16"/>
    </row>
    <row r="4833" spans="6:6" x14ac:dyDescent="0.2">
      <c r="F4833" s="16"/>
    </row>
    <row r="4834" spans="6:6" x14ac:dyDescent="0.2">
      <c r="F4834" s="16"/>
    </row>
    <row r="4835" spans="6:6" x14ac:dyDescent="0.2">
      <c r="F4835" s="16"/>
    </row>
    <row r="4836" spans="6:6" x14ac:dyDescent="0.2">
      <c r="F4836" s="16"/>
    </row>
    <row r="4837" spans="6:6" x14ac:dyDescent="0.2">
      <c r="F4837" s="16"/>
    </row>
    <row r="4838" spans="6:6" x14ac:dyDescent="0.2">
      <c r="F4838" s="16"/>
    </row>
    <row r="4839" spans="6:6" x14ac:dyDescent="0.2">
      <c r="F4839" s="16"/>
    </row>
    <row r="4840" spans="6:6" x14ac:dyDescent="0.2">
      <c r="F4840" s="16"/>
    </row>
    <row r="4841" spans="6:6" x14ac:dyDescent="0.2">
      <c r="F4841" s="16"/>
    </row>
    <row r="4842" spans="6:6" x14ac:dyDescent="0.2">
      <c r="F4842" s="16"/>
    </row>
    <row r="4843" spans="6:6" x14ac:dyDescent="0.2">
      <c r="F4843" s="16"/>
    </row>
    <row r="4844" spans="6:6" x14ac:dyDescent="0.2">
      <c r="F4844" s="16"/>
    </row>
    <row r="4845" spans="6:6" x14ac:dyDescent="0.2">
      <c r="F4845" s="16"/>
    </row>
    <row r="4846" spans="6:6" x14ac:dyDescent="0.2">
      <c r="F4846" s="16"/>
    </row>
    <row r="4847" spans="6:6" x14ac:dyDescent="0.2">
      <c r="F4847" s="16"/>
    </row>
    <row r="4848" spans="6:6" x14ac:dyDescent="0.2">
      <c r="F4848" s="16"/>
    </row>
    <row r="4849" spans="6:6" x14ac:dyDescent="0.2">
      <c r="F4849" s="16"/>
    </row>
    <row r="4850" spans="6:6" x14ac:dyDescent="0.2">
      <c r="F4850" s="16"/>
    </row>
    <row r="4851" spans="6:6" x14ac:dyDescent="0.2">
      <c r="F4851" s="16"/>
    </row>
    <row r="4852" spans="6:6" x14ac:dyDescent="0.2">
      <c r="F4852" s="16"/>
    </row>
    <row r="4853" spans="6:6" x14ac:dyDescent="0.2">
      <c r="F4853" s="16"/>
    </row>
    <row r="4854" spans="6:6" x14ac:dyDescent="0.2">
      <c r="F4854" s="16"/>
    </row>
    <row r="4855" spans="6:6" x14ac:dyDescent="0.2">
      <c r="F4855" s="16"/>
    </row>
    <row r="4856" spans="6:6" x14ac:dyDescent="0.2">
      <c r="F4856" s="16"/>
    </row>
    <row r="4857" spans="6:6" x14ac:dyDescent="0.2">
      <c r="F4857" s="16"/>
    </row>
    <row r="4858" spans="6:6" x14ac:dyDescent="0.2">
      <c r="F4858" s="16"/>
    </row>
    <row r="4859" spans="6:6" x14ac:dyDescent="0.2">
      <c r="F4859" s="16"/>
    </row>
    <row r="4860" spans="6:6" x14ac:dyDescent="0.2">
      <c r="F4860" s="16"/>
    </row>
    <row r="4861" spans="6:6" x14ac:dyDescent="0.2">
      <c r="F4861" s="16"/>
    </row>
    <row r="4862" spans="6:6" x14ac:dyDescent="0.2">
      <c r="F4862" s="16"/>
    </row>
    <row r="4863" spans="6:6" x14ac:dyDescent="0.2">
      <c r="F4863" s="16"/>
    </row>
    <row r="4864" spans="6:6" x14ac:dyDescent="0.2">
      <c r="F4864" s="16"/>
    </row>
    <row r="4865" spans="6:6" x14ac:dyDescent="0.2">
      <c r="F4865" s="16"/>
    </row>
    <row r="4866" spans="6:6" x14ac:dyDescent="0.2">
      <c r="F4866" s="16"/>
    </row>
    <row r="4867" spans="6:6" x14ac:dyDescent="0.2">
      <c r="F4867" s="16"/>
    </row>
    <row r="4868" spans="6:6" x14ac:dyDescent="0.2">
      <c r="F4868" s="16"/>
    </row>
    <row r="4869" spans="6:6" x14ac:dyDescent="0.2">
      <c r="F4869" s="16"/>
    </row>
    <row r="4870" spans="6:6" x14ac:dyDescent="0.2">
      <c r="F4870" s="16"/>
    </row>
    <row r="4871" spans="6:6" x14ac:dyDescent="0.2">
      <c r="F4871" s="16"/>
    </row>
    <row r="4872" spans="6:6" x14ac:dyDescent="0.2">
      <c r="F4872" s="16"/>
    </row>
    <row r="4873" spans="6:6" x14ac:dyDescent="0.2">
      <c r="F4873" s="16"/>
    </row>
    <row r="4874" spans="6:6" x14ac:dyDescent="0.2">
      <c r="F4874" s="16"/>
    </row>
    <row r="4875" spans="6:6" x14ac:dyDescent="0.2">
      <c r="F4875" s="16"/>
    </row>
    <row r="4876" spans="6:6" x14ac:dyDescent="0.2">
      <c r="F4876" s="16"/>
    </row>
    <row r="4877" spans="6:6" x14ac:dyDescent="0.2">
      <c r="F4877" s="16"/>
    </row>
    <row r="4878" spans="6:6" x14ac:dyDescent="0.2">
      <c r="F4878" s="16"/>
    </row>
    <row r="4879" spans="6:6" x14ac:dyDescent="0.2">
      <c r="F4879" s="16"/>
    </row>
    <row r="4880" spans="6:6" x14ac:dyDescent="0.2">
      <c r="F4880" s="16"/>
    </row>
    <row r="4881" spans="6:6" x14ac:dyDescent="0.2">
      <c r="F4881" s="16"/>
    </row>
    <row r="4882" spans="6:6" x14ac:dyDescent="0.2">
      <c r="F4882" s="16"/>
    </row>
    <row r="4883" spans="6:6" x14ac:dyDescent="0.2">
      <c r="F4883" s="16"/>
    </row>
    <row r="4884" spans="6:6" x14ac:dyDescent="0.2">
      <c r="F4884" s="16"/>
    </row>
    <row r="4885" spans="6:6" x14ac:dyDescent="0.2">
      <c r="F4885" s="16"/>
    </row>
    <row r="4886" spans="6:6" x14ac:dyDescent="0.2">
      <c r="F4886" s="16"/>
    </row>
    <row r="4887" spans="6:6" x14ac:dyDescent="0.2">
      <c r="F4887" s="16"/>
    </row>
    <row r="4888" spans="6:6" x14ac:dyDescent="0.2">
      <c r="F4888" s="16"/>
    </row>
    <row r="4889" spans="6:6" x14ac:dyDescent="0.2">
      <c r="F4889" s="16"/>
    </row>
    <row r="4890" spans="6:6" x14ac:dyDescent="0.2">
      <c r="F4890" s="16"/>
    </row>
    <row r="4891" spans="6:6" x14ac:dyDescent="0.2">
      <c r="F4891" s="16"/>
    </row>
    <row r="4892" spans="6:6" x14ac:dyDescent="0.2">
      <c r="F4892" s="16"/>
    </row>
    <row r="4893" spans="6:6" x14ac:dyDescent="0.2">
      <c r="F4893" s="16"/>
    </row>
    <row r="4894" spans="6:6" x14ac:dyDescent="0.2">
      <c r="F4894" s="16"/>
    </row>
    <row r="4895" spans="6:6" x14ac:dyDescent="0.2">
      <c r="F4895" s="16"/>
    </row>
    <row r="4896" spans="6:6" x14ac:dyDescent="0.2">
      <c r="F4896" s="16"/>
    </row>
    <row r="4897" spans="6:6" x14ac:dyDescent="0.2">
      <c r="F4897" s="16"/>
    </row>
    <row r="4898" spans="6:6" x14ac:dyDescent="0.2">
      <c r="F4898" s="16"/>
    </row>
    <row r="4899" spans="6:6" x14ac:dyDescent="0.2">
      <c r="F4899" s="16"/>
    </row>
    <row r="4900" spans="6:6" x14ac:dyDescent="0.2">
      <c r="F4900" s="16"/>
    </row>
    <row r="4901" spans="6:6" x14ac:dyDescent="0.2">
      <c r="F4901" s="16"/>
    </row>
    <row r="4902" spans="6:6" x14ac:dyDescent="0.2">
      <c r="F4902" s="16"/>
    </row>
    <row r="4903" spans="6:6" x14ac:dyDescent="0.2">
      <c r="F4903" s="16"/>
    </row>
    <row r="4904" spans="6:6" x14ac:dyDescent="0.2">
      <c r="F4904" s="16"/>
    </row>
    <row r="4905" spans="6:6" x14ac:dyDescent="0.2">
      <c r="F4905" s="16"/>
    </row>
    <row r="4906" spans="6:6" x14ac:dyDescent="0.2">
      <c r="F4906" s="16"/>
    </row>
    <row r="4907" spans="6:6" x14ac:dyDescent="0.2">
      <c r="F4907" s="16"/>
    </row>
    <row r="4908" spans="6:6" x14ac:dyDescent="0.2">
      <c r="F4908" s="16"/>
    </row>
    <row r="4909" spans="6:6" x14ac:dyDescent="0.2">
      <c r="F4909" s="16"/>
    </row>
    <row r="4910" spans="6:6" x14ac:dyDescent="0.2">
      <c r="F4910" s="16"/>
    </row>
    <row r="4911" spans="6:6" x14ac:dyDescent="0.2">
      <c r="F4911" s="16"/>
    </row>
    <row r="4912" spans="6:6" x14ac:dyDescent="0.2">
      <c r="F4912" s="16"/>
    </row>
    <row r="4913" spans="6:6" x14ac:dyDescent="0.2">
      <c r="F4913" s="16"/>
    </row>
    <row r="4914" spans="6:6" x14ac:dyDescent="0.2">
      <c r="F4914" s="16"/>
    </row>
    <row r="4915" spans="6:6" x14ac:dyDescent="0.2">
      <c r="F4915" s="16"/>
    </row>
    <row r="4916" spans="6:6" x14ac:dyDescent="0.2">
      <c r="F4916" s="16"/>
    </row>
    <row r="4917" spans="6:6" x14ac:dyDescent="0.2">
      <c r="F4917" s="16"/>
    </row>
    <row r="4918" spans="6:6" x14ac:dyDescent="0.2">
      <c r="F4918" s="16"/>
    </row>
    <row r="4919" spans="6:6" x14ac:dyDescent="0.2">
      <c r="F4919" s="16"/>
    </row>
    <row r="4920" spans="6:6" x14ac:dyDescent="0.2">
      <c r="F4920" s="16"/>
    </row>
    <row r="4921" spans="6:6" x14ac:dyDescent="0.2">
      <c r="F4921" s="16"/>
    </row>
    <row r="4922" spans="6:6" x14ac:dyDescent="0.2">
      <c r="F4922" s="16"/>
    </row>
    <row r="4923" spans="6:6" x14ac:dyDescent="0.2">
      <c r="F4923" s="16"/>
    </row>
    <row r="4924" spans="6:6" x14ac:dyDescent="0.2">
      <c r="F4924" s="16"/>
    </row>
    <row r="4925" spans="6:6" x14ac:dyDescent="0.2">
      <c r="F4925" s="16"/>
    </row>
    <row r="4926" spans="6:6" x14ac:dyDescent="0.2">
      <c r="F4926" s="16"/>
    </row>
    <row r="4927" spans="6:6" x14ac:dyDescent="0.2">
      <c r="F4927" s="16"/>
    </row>
    <row r="4928" spans="6:6" x14ac:dyDescent="0.2">
      <c r="F4928" s="16"/>
    </row>
    <row r="4929" spans="6:6" x14ac:dyDescent="0.2">
      <c r="F4929" s="16"/>
    </row>
    <row r="4930" spans="6:6" x14ac:dyDescent="0.2">
      <c r="F4930" s="16"/>
    </row>
    <row r="4931" spans="6:6" x14ac:dyDescent="0.2">
      <c r="F4931" s="16"/>
    </row>
    <row r="4932" spans="6:6" x14ac:dyDescent="0.2">
      <c r="F4932" s="16"/>
    </row>
    <row r="4933" spans="6:6" x14ac:dyDescent="0.2">
      <c r="F4933" s="16"/>
    </row>
    <row r="4934" spans="6:6" x14ac:dyDescent="0.2">
      <c r="F4934" s="16"/>
    </row>
    <row r="4935" spans="6:6" x14ac:dyDescent="0.2">
      <c r="F4935" s="16"/>
    </row>
    <row r="4936" spans="6:6" x14ac:dyDescent="0.2">
      <c r="F4936" s="16"/>
    </row>
    <row r="4937" spans="6:6" x14ac:dyDescent="0.2">
      <c r="F4937" s="16"/>
    </row>
    <row r="4938" spans="6:6" x14ac:dyDescent="0.2">
      <c r="F4938" s="16"/>
    </row>
    <row r="4939" spans="6:6" x14ac:dyDescent="0.2">
      <c r="F4939" s="16"/>
    </row>
    <row r="4940" spans="6:6" x14ac:dyDescent="0.2">
      <c r="F4940" s="16"/>
    </row>
    <row r="4941" spans="6:6" x14ac:dyDescent="0.2">
      <c r="F4941" s="16"/>
    </row>
    <row r="4942" spans="6:6" x14ac:dyDescent="0.2">
      <c r="F4942" s="16"/>
    </row>
    <row r="4943" spans="6:6" x14ac:dyDescent="0.2">
      <c r="F4943" s="16"/>
    </row>
    <row r="4944" spans="6:6" x14ac:dyDescent="0.2">
      <c r="F4944" s="16"/>
    </row>
    <row r="4945" spans="6:6" x14ac:dyDescent="0.2">
      <c r="F4945" s="16"/>
    </row>
    <row r="4946" spans="6:6" x14ac:dyDescent="0.2">
      <c r="F4946" s="16"/>
    </row>
    <row r="4947" spans="6:6" x14ac:dyDescent="0.2">
      <c r="F4947" s="16"/>
    </row>
    <row r="4948" spans="6:6" x14ac:dyDescent="0.2">
      <c r="F4948" s="16"/>
    </row>
    <row r="4949" spans="6:6" x14ac:dyDescent="0.2">
      <c r="F4949" s="16"/>
    </row>
    <row r="4950" spans="6:6" x14ac:dyDescent="0.2">
      <c r="F4950" s="16"/>
    </row>
    <row r="4951" spans="6:6" x14ac:dyDescent="0.2">
      <c r="F4951" s="16"/>
    </row>
    <row r="4952" spans="6:6" x14ac:dyDescent="0.2">
      <c r="F4952" s="16"/>
    </row>
    <row r="4953" spans="6:6" x14ac:dyDescent="0.2">
      <c r="F4953" s="16"/>
    </row>
    <row r="4954" spans="6:6" x14ac:dyDescent="0.2">
      <c r="F4954" s="16"/>
    </row>
    <row r="4955" spans="6:6" x14ac:dyDescent="0.2">
      <c r="F4955" s="16"/>
    </row>
    <row r="4956" spans="6:6" x14ac:dyDescent="0.2">
      <c r="F4956" s="16"/>
    </row>
    <row r="4957" spans="6:6" x14ac:dyDescent="0.2">
      <c r="F4957" s="16"/>
    </row>
    <row r="4958" spans="6:6" x14ac:dyDescent="0.2">
      <c r="F4958" s="16"/>
    </row>
    <row r="4959" spans="6:6" x14ac:dyDescent="0.2">
      <c r="F4959" s="16"/>
    </row>
    <row r="4960" spans="6:6" x14ac:dyDescent="0.2">
      <c r="F4960" s="16"/>
    </row>
    <row r="4961" spans="6:6" x14ac:dyDescent="0.2">
      <c r="F4961" s="16"/>
    </row>
    <row r="4962" spans="6:6" x14ac:dyDescent="0.2">
      <c r="F4962" s="16"/>
    </row>
    <row r="4963" spans="6:6" x14ac:dyDescent="0.2">
      <c r="F4963" s="16"/>
    </row>
    <row r="4964" spans="6:6" x14ac:dyDescent="0.2">
      <c r="F4964" s="16"/>
    </row>
    <row r="4965" spans="6:6" x14ac:dyDescent="0.2">
      <c r="F4965" s="16"/>
    </row>
    <row r="4966" spans="6:6" x14ac:dyDescent="0.2">
      <c r="F4966" s="16"/>
    </row>
    <row r="4967" spans="6:6" x14ac:dyDescent="0.2">
      <c r="F4967" s="16"/>
    </row>
    <row r="4968" spans="6:6" x14ac:dyDescent="0.2">
      <c r="F4968" s="16"/>
    </row>
    <row r="4969" spans="6:6" x14ac:dyDescent="0.2">
      <c r="F4969" s="16"/>
    </row>
    <row r="4970" spans="6:6" x14ac:dyDescent="0.2">
      <c r="F4970" s="16"/>
    </row>
    <row r="4971" spans="6:6" x14ac:dyDescent="0.2">
      <c r="F4971" s="16"/>
    </row>
    <row r="4972" spans="6:6" x14ac:dyDescent="0.2">
      <c r="F4972" s="16"/>
    </row>
    <row r="4973" spans="6:6" x14ac:dyDescent="0.2">
      <c r="F4973" s="16"/>
    </row>
    <row r="4974" spans="6:6" x14ac:dyDescent="0.2">
      <c r="F4974" s="16"/>
    </row>
    <row r="4975" spans="6:6" x14ac:dyDescent="0.2">
      <c r="F4975" s="16"/>
    </row>
    <row r="4976" spans="6:6" x14ac:dyDescent="0.2">
      <c r="F4976" s="16"/>
    </row>
    <row r="4977" spans="6:6" x14ac:dyDescent="0.2">
      <c r="F4977" s="16"/>
    </row>
    <row r="4978" spans="6:6" x14ac:dyDescent="0.2">
      <c r="F4978" s="16"/>
    </row>
    <row r="4979" spans="6:6" x14ac:dyDescent="0.2">
      <c r="F4979" s="16"/>
    </row>
    <row r="4980" spans="6:6" x14ac:dyDescent="0.2">
      <c r="F4980" s="16"/>
    </row>
    <row r="4981" spans="6:6" x14ac:dyDescent="0.2">
      <c r="F4981" s="16"/>
    </row>
    <row r="4982" spans="6:6" x14ac:dyDescent="0.2">
      <c r="F4982" s="16"/>
    </row>
    <row r="4983" spans="6:6" x14ac:dyDescent="0.2">
      <c r="F4983" s="16"/>
    </row>
    <row r="4984" spans="6:6" x14ac:dyDescent="0.2">
      <c r="F4984" s="16"/>
    </row>
    <row r="4985" spans="6:6" x14ac:dyDescent="0.2">
      <c r="F4985" s="16"/>
    </row>
    <row r="4986" spans="6:6" x14ac:dyDescent="0.2">
      <c r="F4986" s="16"/>
    </row>
    <row r="4987" spans="6:6" x14ac:dyDescent="0.2">
      <c r="F4987" s="16"/>
    </row>
    <row r="4988" spans="6:6" x14ac:dyDescent="0.2">
      <c r="F4988" s="16"/>
    </row>
    <row r="4989" spans="6:6" x14ac:dyDescent="0.2">
      <c r="F4989" s="16"/>
    </row>
    <row r="4990" spans="6:6" x14ac:dyDescent="0.2">
      <c r="F4990" s="16"/>
    </row>
    <row r="4991" spans="6:6" x14ac:dyDescent="0.2">
      <c r="F4991" s="16"/>
    </row>
    <row r="4992" spans="6:6" x14ac:dyDescent="0.2">
      <c r="F4992" s="16"/>
    </row>
    <row r="4993" spans="6:6" x14ac:dyDescent="0.2">
      <c r="F4993" s="16"/>
    </row>
    <row r="4994" spans="6:6" x14ac:dyDescent="0.2">
      <c r="F4994" s="16"/>
    </row>
    <row r="4995" spans="6:6" x14ac:dyDescent="0.2">
      <c r="F4995" s="16"/>
    </row>
    <row r="4996" spans="6:6" x14ac:dyDescent="0.2">
      <c r="F4996" s="16"/>
    </row>
    <row r="4997" spans="6:6" x14ac:dyDescent="0.2">
      <c r="F4997" s="16"/>
    </row>
    <row r="4998" spans="6:6" x14ac:dyDescent="0.2">
      <c r="F4998" s="16"/>
    </row>
    <row r="4999" spans="6:6" x14ac:dyDescent="0.2">
      <c r="F4999" s="16"/>
    </row>
    <row r="5000" spans="6:6" x14ac:dyDescent="0.2">
      <c r="F5000" s="16"/>
    </row>
    <row r="5001" spans="6:6" x14ac:dyDescent="0.2">
      <c r="F5001" s="16"/>
    </row>
    <row r="5002" spans="6:6" x14ac:dyDescent="0.2">
      <c r="F5002" s="16"/>
    </row>
    <row r="5003" spans="6:6" x14ac:dyDescent="0.2">
      <c r="F5003" s="16"/>
    </row>
    <row r="5004" spans="6:6" x14ac:dyDescent="0.2">
      <c r="F5004" s="16"/>
    </row>
    <row r="5005" spans="6:6" x14ac:dyDescent="0.2">
      <c r="F5005" s="16"/>
    </row>
    <row r="5006" spans="6:6" x14ac:dyDescent="0.2">
      <c r="F5006" s="16"/>
    </row>
    <row r="5007" spans="6:6" x14ac:dyDescent="0.2">
      <c r="F5007" s="16"/>
    </row>
    <row r="5008" spans="6:6" x14ac:dyDescent="0.2">
      <c r="F5008" s="16"/>
    </row>
    <row r="5009" spans="6:6" x14ac:dyDescent="0.2">
      <c r="F5009" s="16"/>
    </row>
    <row r="5010" spans="6:6" x14ac:dyDescent="0.2">
      <c r="F5010" s="16"/>
    </row>
    <row r="5011" spans="6:6" x14ac:dyDescent="0.2">
      <c r="F5011" s="16"/>
    </row>
    <row r="5012" spans="6:6" x14ac:dyDescent="0.2">
      <c r="F5012" s="16"/>
    </row>
    <row r="5013" spans="6:6" x14ac:dyDescent="0.2">
      <c r="F5013" s="16"/>
    </row>
    <row r="5014" spans="6:6" x14ac:dyDescent="0.2">
      <c r="F5014" s="16"/>
    </row>
    <row r="5015" spans="6:6" x14ac:dyDescent="0.2">
      <c r="F5015" s="16"/>
    </row>
    <row r="5016" spans="6:6" x14ac:dyDescent="0.2">
      <c r="F5016" s="16"/>
    </row>
    <row r="5017" spans="6:6" x14ac:dyDescent="0.2">
      <c r="F5017" s="16"/>
    </row>
    <row r="5018" spans="6:6" x14ac:dyDescent="0.2">
      <c r="F5018" s="16"/>
    </row>
    <row r="5019" spans="6:6" x14ac:dyDescent="0.2">
      <c r="F5019" s="16"/>
    </row>
    <row r="5020" spans="6:6" x14ac:dyDescent="0.2">
      <c r="F5020" s="16"/>
    </row>
    <row r="5021" spans="6:6" x14ac:dyDescent="0.2">
      <c r="F5021" s="16"/>
    </row>
    <row r="5022" spans="6:6" x14ac:dyDescent="0.2">
      <c r="F5022" s="16"/>
    </row>
    <row r="5023" spans="6:6" x14ac:dyDescent="0.2">
      <c r="F5023" s="16"/>
    </row>
    <row r="5024" spans="6:6" x14ac:dyDescent="0.2">
      <c r="F5024" s="16"/>
    </row>
    <row r="5025" spans="6:6" x14ac:dyDescent="0.2">
      <c r="F5025" s="16"/>
    </row>
    <row r="5026" spans="6:6" x14ac:dyDescent="0.2">
      <c r="F5026" s="16"/>
    </row>
    <row r="5027" spans="6:6" x14ac:dyDescent="0.2">
      <c r="F5027" s="16"/>
    </row>
    <row r="5028" spans="6:6" x14ac:dyDescent="0.2">
      <c r="F5028" s="16"/>
    </row>
    <row r="5029" spans="6:6" x14ac:dyDescent="0.2">
      <c r="F5029" s="16"/>
    </row>
    <row r="5030" spans="6:6" x14ac:dyDescent="0.2">
      <c r="F5030" s="16"/>
    </row>
    <row r="5031" spans="6:6" x14ac:dyDescent="0.2">
      <c r="F5031" s="16"/>
    </row>
    <row r="5032" spans="6:6" x14ac:dyDescent="0.2">
      <c r="F5032" s="16"/>
    </row>
    <row r="5033" spans="6:6" x14ac:dyDescent="0.2">
      <c r="F5033" s="16"/>
    </row>
    <row r="5034" spans="6:6" x14ac:dyDescent="0.2">
      <c r="F5034" s="16"/>
    </row>
    <row r="5035" spans="6:6" x14ac:dyDescent="0.2">
      <c r="F5035" s="16"/>
    </row>
    <row r="5036" spans="6:6" x14ac:dyDescent="0.2">
      <c r="F5036" s="16"/>
    </row>
    <row r="5037" spans="6:6" x14ac:dyDescent="0.2">
      <c r="F5037" s="16"/>
    </row>
    <row r="5038" spans="6:6" x14ac:dyDescent="0.2">
      <c r="F5038" s="16"/>
    </row>
    <row r="5039" spans="6:6" x14ac:dyDescent="0.2">
      <c r="F5039" s="16"/>
    </row>
    <row r="5040" spans="6:6" x14ac:dyDescent="0.2">
      <c r="F5040" s="16"/>
    </row>
    <row r="5041" spans="6:6" x14ac:dyDescent="0.2">
      <c r="F5041" s="16"/>
    </row>
    <row r="5042" spans="6:6" x14ac:dyDescent="0.2">
      <c r="F5042" s="16"/>
    </row>
    <row r="5043" spans="6:6" x14ac:dyDescent="0.2">
      <c r="F5043" s="16"/>
    </row>
    <row r="5044" spans="6:6" x14ac:dyDescent="0.2">
      <c r="F5044" s="16"/>
    </row>
    <row r="5045" spans="6:6" x14ac:dyDescent="0.2">
      <c r="F5045" s="16"/>
    </row>
    <row r="5046" spans="6:6" x14ac:dyDescent="0.2">
      <c r="F5046" s="16"/>
    </row>
    <row r="5047" spans="6:6" x14ac:dyDescent="0.2">
      <c r="F5047" s="16"/>
    </row>
    <row r="5048" spans="6:6" x14ac:dyDescent="0.2">
      <c r="F5048" s="16"/>
    </row>
    <row r="5049" spans="6:6" x14ac:dyDescent="0.2">
      <c r="F5049" s="16"/>
    </row>
    <row r="5050" spans="6:6" x14ac:dyDescent="0.2">
      <c r="F5050" s="16"/>
    </row>
    <row r="5051" spans="6:6" x14ac:dyDescent="0.2">
      <c r="F5051" s="16"/>
    </row>
    <row r="5052" spans="6:6" x14ac:dyDescent="0.2">
      <c r="F5052" s="16"/>
    </row>
    <row r="5053" spans="6:6" x14ac:dyDescent="0.2">
      <c r="F5053" s="16"/>
    </row>
    <row r="5054" spans="6:6" x14ac:dyDescent="0.2">
      <c r="F5054" s="16"/>
    </row>
    <row r="5055" spans="6:6" x14ac:dyDescent="0.2">
      <c r="F5055" s="16"/>
    </row>
    <row r="5056" spans="6:6" x14ac:dyDescent="0.2">
      <c r="F5056" s="16"/>
    </row>
    <row r="5057" spans="6:6" x14ac:dyDescent="0.2">
      <c r="F5057" s="16"/>
    </row>
    <row r="5058" spans="6:6" x14ac:dyDescent="0.2">
      <c r="F5058" s="16"/>
    </row>
    <row r="5059" spans="6:6" x14ac:dyDescent="0.2">
      <c r="F5059" s="16"/>
    </row>
    <row r="5060" spans="6:6" x14ac:dyDescent="0.2">
      <c r="F5060" s="16"/>
    </row>
    <row r="5061" spans="6:6" x14ac:dyDescent="0.2">
      <c r="F5061" s="16"/>
    </row>
    <row r="5062" spans="6:6" x14ac:dyDescent="0.2">
      <c r="F5062" s="16"/>
    </row>
    <row r="5063" spans="6:6" x14ac:dyDescent="0.2">
      <c r="F5063" s="16"/>
    </row>
    <row r="5064" spans="6:6" x14ac:dyDescent="0.2">
      <c r="F5064" s="16"/>
    </row>
    <row r="5065" spans="6:6" x14ac:dyDescent="0.2">
      <c r="F5065" s="16"/>
    </row>
    <row r="5066" spans="6:6" x14ac:dyDescent="0.2">
      <c r="F5066" s="16"/>
    </row>
    <row r="5067" spans="6:6" x14ac:dyDescent="0.2">
      <c r="F5067" s="16"/>
    </row>
    <row r="5068" spans="6:6" x14ac:dyDescent="0.2">
      <c r="F5068" s="16"/>
    </row>
    <row r="5069" spans="6:6" x14ac:dyDescent="0.2">
      <c r="F5069" s="16"/>
    </row>
    <row r="5070" spans="6:6" x14ac:dyDescent="0.2">
      <c r="F5070" s="16"/>
    </row>
    <row r="5071" spans="6:6" x14ac:dyDescent="0.2">
      <c r="F5071" s="16"/>
    </row>
    <row r="5072" spans="6:6" x14ac:dyDescent="0.2">
      <c r="F5072" s="16"/>
    </row>
    <row r="5073" spans="6:6" x14ac:dyDescent="0.2">
      <c r="F5073" s="16"/>
    </row>
    <row r="5074" spans="6:6" x14ac:dyDescent="0.2">
      <c r="F5074" s="16"/>
    </row>
    <row r="5075" spans="6:6" x14ac:dyDescent="0.2">
      <c r="F5075" s="16"/>
    </row>
    <row r="5076" spans="6:6" x14ac:dyDescent="0.2">
      <c r="F5076" s="16"/>
    </row>
    <row r="5077" spans="6:6" x14ac:dyDescent="0.2">
      <c r="F5077" s="16"/>
    </row>
    <row r="5078" spans="6:6" x14ac:dyDescent="0.2">
      <c r="F5078" s="16"/>
    </row>
    <row r="5079" spans="6:6" x14ac:dyDescent="0.2">
      <c r="F5079" s="16"/>
    </row>
    <row r="5080" spans="6:6" x14ac:dyDescent="0.2">
      <c r="F5080" s="16"/>
    </row>
    <row r="5081" spans="6:6" x14ac:dyDescent="0.2">
      <c r="F5081" s="16"/>
    </row>
    <row r="5082" spans="6:6" x14ac:dyDescent="0.2">
      <c r="F5082" s="16"/>
    </row>
    <row r="5083" spans="6:6" x14ac:dyDescent="0.2">
      <c r="F5083" s="16"/>
    </row>
    <row r="5084" spans="6:6" x14ac:dyDescent="0.2">
      <c r="F5084" s="16"/>
    </row>
    <row r="5085" spans="6:6" x14ac:dyDescent="0.2">
      <c r="F5085" s="16"/>
    </row>
    <row r="5086" spans="6:6" x14ac:dyDescent="0.2">
      <c r="F5086" s="16"/>
    </row>
    <row r="5087" spans="6:6" x14ac:dyDescent="0.2">
      <c r="F5087" s="16"/>
    </row>
    <row r="5088" spans="6:6" x14ac:dyDescent="0.2">
      <c r="F5088" s="16"/>
    </row>
    <row r="5089" spans="6:6" x14ac:dyDescent="0.2">
      <c r="F5089" s="16"/>
    </row>
    <row r="5090" spans="6:6" x14ac:dyDescent="0.2">
      <c r="F5090" s="16"/>
    </row>
    <row r="5091" spans="6:6" x14ac:dyDescent="0.2">
      <c r="F5091" s="16"/>
    </row>
    <row r="5092" spans="6:6" x14ac:dyDescent="0.2">
      <c r="F5092" s="16"/>
    </row>
    <row r="5093" spans="6:6" x14ac:dyDescent="0.2">
      <c r="F5093" s="16"/>
    </row>
    <row r="5094" spans="6:6" x14ac:dyDescent="0.2">
      <c r="F5094" s="16"/>
    </row>
    <row r="5095" spans="6:6" x14ac:dyDescent="0.2">
      <c r="F5095" s="16"/>
    </row>
    <row r="5096" spans="6:6" x14ac:dyDescent="0.2">
      <c r="F5096" s="16"/>
    </row>
    <row r="5097" spans="6:6" x14ac:dyDescent="0.2">
      <c r="F5097" s="16"/>
    </row>
    <row r="5098" spans="6:6" x14ac:dyDescent="0.2">
      <c r="F5098" s="16"/>
    </row>
    <row r="5099" spans="6:6" x14ac:dyDescent="0.2">
      <c r="F5099" s="16"/>
    </row>
    <row r="5100" spans="6:6" x14ac:dyDescent="0.2">
      <c r="F5100" s="16"/>
    </row>
    <row r="5101" spans="6:6" x14ac:dyDescent="0.2">
      <c r="F5101" s="16"/>
    </row>
    <row r="5102" spans="6:6" x14ac:dyDescent="0.2">
      <c r="F5102" s="16"/>
    </row>
    <row r="5103" spans="6:6" x14ac:dyDescent="0.2">
      <c r="F5103" s="16"/>
    </row>
    <row r="5104" spans="6:6" x14ac:dyDescent="0.2">
      <c r="F5104" s="16"/>
    </row>
    <row r="5105" spans="6:6" x14ac:dyDescent="0.2">
      <c r="F5105" s="16"/>
    </row>
    <row r="5106" spans="6:6" x14ac:dyDescent="0.2">
      <c r="F5106" s="16"/>
    </row>
    <row r="5107" spans="6:6" x14ac:dyDescent="0.2">
      <c r="F5107" s="16"/>
    </row>
    <row r="5108" spans="6:6" x14ac:dyDescent="0.2">
      <c r="F5108" s="16"/>
    </row>
    <row r="5109" spans="6:6" x14ac:dyDescent="0.2">
      <c r="F5109" s="16"/>
    </row>
    <row r="5110" spans="6:6" x14ac:dyDescent="0.2">
      <c r="F5110" s="16"/>
    </row>
    <row r="5111" spans="6:6" x14ac:dyDescent="0.2">
      <c r="F5111" s="16"/>
    </row>
    <row r="5112" spans="6:6" x14ac:dyDescent="0.2">
      <c r="F5112" s="16"/>
    </row>
    <row r="5113" spans="6:6" x14ac:dyDescent="0.2">
      <c r="F5113" s="16"/>
    </row>
    <row r="5114" spans="6:6" x14ac:dyDescent="0.2">
      <c r="F5114" s="16"/>
    </row>
    <row r="5115" spans="6:6" x14ac:dyDescent="0.2">
      <c r="F5115" s="16"/>
    </row>
    <row r="5116" spans="6:6" x14ac:dyDescent="0.2">
      <c r="F5116" s="16"/>
    </row>
    <row r="5117" spans="6:6" x14ac:dyDescent="0.2">
      <c r="F5117" s="16"/>
    </row>
    <row r="5118" spans="6:6" x14ac:dyDescent="0.2">
      <c r="F5118" s="16"/>
    </row>
    <row r="5119" spans="6:6" x14ac:dyDescent="0.2">
      <c r="F5119" s="16"/>
    </row>
    <row r="5120" spans="6:6" x14ac:dyDescent="0.2">
      <c r="F5120" s="16"/>
    </row>
    <row r="5121" spans="6:6" x14ac:dyDescent="0.2">
      <c r="F5121" s="16"/>
    </row>
    <row r="5122" spans="6:6" x14ac:dyDescent="0.2">
      <c r="F5122" s="16"/>
    </row>
    <row r="5123" spans="6:6" x14ac:dyDescent="0.2">
      <c r="F5123" s="16"/>
    </row>
    <row r="5124" spans="6:6" x14ac:dyDescent="0.2">
      <c r="F5124" s="16"/>
    </row>
    <row r="5125" spans="6:6" x14ac:dyDescent="0.2">
      <c r="F5125" s="16"/>
    </row>
    <row r="5126" spans="6:6" x14ac:dyDescent="0.2">
      <c r="F5126" s="16"/>
    </row>
    <row r="5127" spans="6:6" x14ac:dyDescent="0.2">
      <c r="F5127" s="16"/>
    </row>
    <row r="5128" spans="6:6" x14ac:dyDescent="0.2">
      <c r="F5128" s="16"/>
    </row>
    <row r="5129" spans="6:6" x14ac:dyDescent="0.2">
      <c r="F5129" s="16"/>
    </row>
    <row r="5130" spans="6:6" x14ac:dyDescent="0.2">
      <c r="F5130" s="16"/>
    </row>
    <row r="5131" spans="6:6" x14ac:dyDescent="0.2">
      <c r="F5131" s="16"/>
    </row>
    <row r="5132" spans="6:6" x14ac:dyDescent="0.2">
      <c r="F5132" s="16"/>
    </row>
    <row r="5133" spans="6:6" x14ac:dyDescent="0.2">
      <c r="F5133" s="16"/>
    </row>
    <row r="5134" spans="6:6" x14ac:dyDescent="0.2">
      <c r="F5134" s="16"/>
    </row>
    <row r="5135" spans="6:6" x14ac:dyDescent="0.2">
      <c r="F5135" s="16"/>
    </row>
    <row r="5136" spans="6:6" x14ac:dyDescent="0.2">
      <c r="F5136" s="16"/>
    </row>
    <row r="5137" spans="6:6" x14ac:dyDescent="0.2">
      <c r="F5137" s="16"/>
    </row>
    <row r="5138" spans="6:6" x14ac:dyDescent="0.2">
      <c r="F5138" s="16"/>
    </row>
    <row r="5139" spans="6:6" x14ac:dyDescent="0.2">
      <c r="F5139" s="16"/>
    </row>
    <row r="5140" spans="6:6" x14ac:dyDescent="0.2">
      <c r="F5140" s="16"/>
    </row>
    <row r="5141" spans="6:6" x14ac:dyDescent="0.2">
      <c r="F5141" s="16"/>
    </row>
    <row r="5142" spans="6:6" x14ac:dyDescent="0.2">
      <c r="F5142" s="16"/>
    </row>
    <row r="5143" spans="6:6" x14ac:dyDescent="0.2">
      <c r="F5143" s="16"/>
    </row>
    <row r="5144" spans="6:6" x14ac:dyDescent="0.2">
      <c r="F5144" s="16"/>
    </row>
    <row r="5145" spans="6:6" x14ac:dyDescent="0.2">
      <c r="F5145" s="16"/>
    </row>
    <row r="5146" spans="6:6" x14ac:dyDescent="0.2">
      <c r="F5146" s="16"/>
    </row>
    <row r="5147" spans="6:6" x14ac:dyDescent="0.2">
      <c r="F5147" s="16"/>
    </row>
    <row r="5148" spans="6:6" x14ac:dyDescent="0.2">
      <c r="F5148" s="16"/>
    </row>
    <row r="5149" spans="6:6" x14ac:dyDescent="0.2">
      <c r="F5149" s="16"/>
    </row>
    <row r="5150" spans="6:6" x14ac:dyDescent="0.2">
      <c r="F5150" s="16"/>
    </row>
    <row r="5151" spans="6:6" x14ac:dyDescent="0.2">
      <c r="F5151" s="16"/>
    </row>
    <row r="5152" spans="6:6" x14ac:dyDescent="0.2">
      <c r="F5152" s="16"/>
    </row>
    <row r="5153" spans="6:6" x14ac:dyDescent="0.2">
      <c r="F5153" s="16"/>
    </row>
    <row r="5154" spans="6:6" x14ac:dyDescent="0.2">
      <c r="F5154" s="16"/>
    </row>
    <row r="5155" spans="6:6" x14ac:dyDescent="0.2">
      <c r="F5155" s="16"/>
    </row>
    <row r="5156" spans="6:6" x14ac:dyDescent="0.2">
      <c r="F5156" s="16"/>
    </row>
    <row r="5157" spans="6:6" x14ac:dyDescent="0.2">
      <c r="F5157" s="16"/>
    </row>
    <row r="5158" spans="6:6" x14ac:dyDescent="0.2">
      <c r="F5158" s="16"/>
    </row>
    <row r="5159" spans="6:6" x14ac:dyDescent="0.2">
      <c r="F5159" s="16"/>
    </row>
    <row r="5160" spans="6:6" x14ac:dyDescent="0.2">
      <c r="F5160" s="16"/>
    </row>
    <row r="5161" spans="6:6" x14ac:dyDescent="0.2">
      <c r="F5161" s="16"/>
    </row>
    <row r="5162" spans="6:6" x14ac:dyDescent="0.2">
      <c r="F5162" s="16"/>
    </row>
    <row r="5163" spans="6:6" x14ac:dyDescent="0.2">
      <c r="F5163" s="16"/>
    </row>
    <row r="5164" spans="6:6" x14ac:dyDescent="0.2">
      <c r="F5164" s="16"/>
    </row>
    <row r="5165" spans="6:6" x14ac:dyDescent="0.2">
      <c r="F5165" s="16"/>
    </row>
    <row r="5166" spans="6:6" x14ac:dyDescent="0.2">
      <c r="F5166" s="16"/>
    </row>
    <row r="5167" spans="6:6" x14ac:dyDescent="0.2">
      <c r="F5167" s="16"/>
    </row>
    <row r="5168" spans="6:6" x14ac:dyDescent="0.2">
      <c r="F5168" s="16"/>
    </row>
    <row r="5169" spans="6:6" x14ac:dyDescent="0.2">
      <c r="F5169" s="16"/>
    </row>
    <row r="5170" spans="6:6" x14ac:dyDescent="0.2">
      <c r="F5170" s="16"/>
    </row>
    <row r="5171" spans="6:6" x14ac:dyDescent="0.2">
      <c r="F5171" s="16"/>
    </row>
    <row r="5172" spans="6:6" x14ac:dyDescent="0.2">
      <c r="F5172" s="16"/>
    </row>
    <row r="5173" spans="6:6" x14ac:dyDescent="0.2">
      <c r="F5173" s="16"/>
    </row>
    <row r="5174" spans="6:6" x14ac:dyDescent="0.2">
      <c r="F5174" s="16"/>
    </row>
    <row r="5175" spans="6:6" x14ac:dyDescent="0.2">
      <c r="F5175" s="16"/>
    </row>
    <row r="5176" spans="6:6" x14ac:dyDescent="0.2">
      <c r="F5176" s="16"/>
    </row>
    <row r="5177" spans="6:6" x14ac:dyDescent="0.2">
      <c r="F5177" s="16"/>
    </row>
    <row r="5178" spans="6:6" x14ac:dyDescent="0.2">
      <c r="F5178" s="16"/>
    </row>
    <row r="5179" spans="6:6" x14ac:dyDescent="0.2">
      <c r="F5179" s="16"/>
    </row>
    <row r="5180" spans="6:6" x14ac:dyDescent="0.2">
      <c r="F5180" s="16"/>
    </row>
    <row r="5181" spans="6:6" x14ac:dyDescent="0.2">
      <c r="F5181" s="16"/>
    </row>
    <row r="5182" spans="6:6" x14ac:dyDescent="0.2">
      <c r="F5182" s="16"/>
    </row>
    <row r="5183" spans="6:6" x14ac:dyDescent="0.2">
      <c r="F5183" s="16"/>
    </row>
    <row r="5184" spans="6:6" x14ac:dyDescent="0.2">
      <c r="F5184" s="16"/>
    </row>
    <row r="5185" spans="6:6" x14ac:dyDescent="0.2">
      <c r="F5185" s="16"/>
    </row>
    <row r="5186" spans="6:6" x14ac:dyDescent="0.2">
      <c r="F5186" s="16"/>
    </row>
    <row r="5187" spans="6:6" x14ac:dyDescent="0.2">
      <c r="F5187" s="16"/>
    </row>
    <row r="5188" spans="6:6" x14ac:dyDescent="0.2">
      <c r="F5188" s="16"/>
    </row>
    <row r="5189" spans="6:6" x14ac:dyDescent="0.2">
      <c r="F5189" s="16"/>
    </row>
    <row r="5190" spans="6:6" x14ac:dyDescent="0.2">
      <c r="F5190" s="16"/>
    </row>
    <row r="5191" spans="6:6" x14ac:dyDescent="0.2">
      <c r="F5191" s="16"/>
    </row>
    <row r="5192" spans="6:6" x14ac:dyDescent="0.2">
      <c r="F5192" s="16"/>
    </row>
    <row r="5193" spans="6:6" x14ac:dyDescent="0.2">
      <c r="F5193" s="16"/>
    </row>
    <row r="5194" spans="6:6" x14ac:dyDescent="0.2">
      <c r="F5194" s="16"/>
    </row>
    <row r="5195" spans="6:6" x14ac:dyDescent="0.2">
      <c r="F5195" s="16"/>
    </row>
    <row r="5196" spans="6:6" x14ac:dyDescent="0.2">
      <c r="F5196" s="16"/>
    </row>
    <row r="5197" spans="6:6" x14ac:dyDescent="0.2">
      <c r="F5197" s="16"/>
    </row>
    <row r="5198" spans="6:6" x14ac:dyDescent="0.2">
      <c r="F5198" s="16"/>
    </row>
    <row r="5199" spans="6:6" x14ac:dyDescent="0.2">
      <c r="F5199" s="16"/>
    </row>
    <row r="5200" spans="6:6" x14ac:dyDescent="0.2">
      <c r="F5200" s="16"/>
    </row>
    <row r="5201" spans="6:6" x14ac:dyDescent="0.2">
      <c r="F5201" s="16"/>
    </row>
    <row r="5202" spans="6:6" x14ac:dyDescent="0.2">
      <c r="F5202" s="16"/>
    </row>
    <row r="5203" spans="6:6" x14ac:dyDescent="0.2">
      <c r="F5203" s="16"/>
    </row>
    <row r="5204" spans="6:6" x14ac:dyDescent="0.2">
      <c r="F5204" s="16"/>
    </row>
    <row r="5205" spans="6:6" x14ac:dyDescent="0.2">
      <c r="F5205" s="16"/>
    </row>
    <row r="5206" spans="6:6" x14ac:dyDescent="0.2">
      <c r="F5206" s="16"/>
    </row>
    <row r="5207" spans="6:6" x14ac:dyDescent="0.2">
      <c r="F5207" s="16"/>
    </row>
    <row r="5208" spans="6:6" x14ac:dyDescent="0.2">
      <c r="F5208" s="16"/>
    </row>
    <row r="5209" spans="6:6" x14ac:dyDescent="0.2">
      <c r="F5209" s="16"/>
    </row>
    <row r="5210" spans="6:6" x14ac:dyDescent="0.2">
      <c r="F5210" s="16"/>
    </row>
    <row r="5211" spans="6:6" x14ac:dyDescent="0.2">
      <c r="F5211" s="16"/>
    </row>
    <row r="5212" spans="6:6" x14ac:dyDescent="0.2">
      <c r="F5212" s="16"/>
    </row>
    <row r="5213" spans="6:6" x14ac:dyDescent="0.2">
      <c r="F5213" s="16"/>
    </row>
    <row r="5214" spans="6:6" x14ac:dyDescent="0.2">
      <c r="F5214" s="16"/>
    </row>
    <row r="5215" spans="6:6" x14ac:dyDescent="0.2">
      <c r="F5215" s="16"/>
    </row>
    <row r="5216" spans="6:6" x14ac:dyDescent="0.2">
      <c r="F5216" s="16"/>
    </row>
    <row r="5217" spans="6:6" x14ac:dyDescent="0.2">
      <c r="F5217" s="16"/>
    </row>
    <row r="5218" spans="6:6" x14ac:dyDescent="0.2">
      <c r="F5218" s="16"/>
    </row>
    <row r="5219" spans="6:6" x14ac:dyDescent="0.2">
      <c r="F5219" s="16"/>
    </row>
    <row r="5220" spans="6:6" x14ac:dyDescent="0.2">
      <c r="F5220" s="16"/>
    </row>
    <row r="5221" spans="6:6" x14ac:dyDescent="0.2">
      <c r="F5221" s="16"/>
    </row>
    <row r="5222" spans="6:6" x14ac:dyDescent="0.2">
      <c r="F5222" s="16"/>
    </row>
    <row r="5223" spans="6:6" x14ac:dyDescent="0.2">
      <c r="F5223" s="16"/>
    </row>
    <row r="5224" spans="6:6" x14ac:dyDescent="0.2">
      <c r="F5224" s="16"/>
    </row>
    <row r="5225" spans="6:6" x14ac:dyDescent="0.2">
      <c r="F5225" s="16"/>
    </row>
    <row r="5226" spans="6:6" x14ac:dyDescent="0.2">
      <c r="F5226" s="16"/>
    </row>
    <row r="5227" spans="6:6" x14ac:dyDescent="0.2">
      <c r="F5227" s="16"/>
    </row>
    <row r="5228" spans="6:6" x14ac:dyDescent="0.2">
      <c r="F5228" s="16"/>
    </row>
    <row r="5229" spans="6:6" x14ac:dyDescent="0.2">
      <c r="F5229" s="16"/>
    </row>
    <row r="5230" spans="6:6" x14ac:dyDescent="0.2">
      <c r="F5230" s="16"/>
    </row>
    <row r="5231" spans="6:6" x14ac:dyDescent="0.2">
      <c r="F5231" s="16"/>
    </row>
    <row r="5232" spans="6:6" x14ac:dyDescent="0.2">
      <c r="F5232" s="16"/>
    </row>
    <row r="5233" spans="6:6" x14ac:dyDescent="0.2">
      <c r="F5233" s="16"/>
    </row>
    <row r="5234" spans="6:6" x14ac:dyDescent="0.2">
      <c r="F5234" s="16"/>
    </row>
    <row r="5235" spans="6:6" x14ac:dyDescent="0.2">
      <c r="F5235" s="16"/>
    </row>
    <row r="5236" spans="6:6" x14ac:dyDescent="0.2">
      <c r="F5236" s="16"/>
    </row>
    <row r="5237" spans="6:6" x14ac:dyDescent="0.2">
      <c r="F5237" s="16"/>
    </row>
    <row r="5238" spans="6:6" x14ac:dyDescent="0.2">
      <c r="F5238" s="16"/>
    </row>
    <row r="5239" spans="6:6" x14ac:dyDescent="0.2">
      <c r="F5239" s="16"/>
    </row>
    <row r="5240" spans="6:6" x14ac:dyDescent="0.2">
      <c r="F5240" s="16"/>
    </row>
    <row r="5241" spans="6:6" x14ac:dyDescent="0.2">
      <c r="F5241" s="16"/>
    </row>
    <row r="5242" spans="6:6" x14ac:dyDescent="0.2">
      <c r="F5242" s="16"/>
    </row>
    <row r="5243" spans="6:6" x14ac:dyDescent="0.2">
      <c r="F5243" s="16"/>
    </row>
    <row r="5244" spans="6:6" x14ac:dyDescent="0.2">
      <c r="F5244" s="16"/>
    </row>
    <row r="5245" spans="6:6" x14ac:dyDescent="0.2">
      <c r="F5245" s="16"/>
    </row>
    <row r="5246" spans="6:6" x14ac:dyDescent="0.2">
      <c r="F5246" s="16"/>
    </row>
    <row r="5247" spans="6:6" x14ac:dyDescent="0.2">
      <c r="F5247" s="16"/>
    </row>
    <row r="5248" spans="6:6" x14ac:dyDescent="0.2">
      <c r="F5248" s="16"/>
    </row>
    <row r="5249" spans="6:6" x14ac:dyDescent="0.2">
      <c r="F5249" s="16"/>
    </row>
    <row r="5250" spans="6:6" x14ac:dyDescent="0.2">
      <c r="F5250" s="16"/>
    </row>
    <row r="5251" spans="6:6" x14ac:dyDescent="0.2">
      <c r="F5251" s="16"/>
    </row>
    <row r="5252" spans="6:6" x14ac:dyDescent="0.2">
      <c r="F5252" s="16"/>
    </row>
    <row r="5253" spans="6:6" x14ac:dyDescent="0.2">
      <c r="F5253" s="16"/>
    </row>
    <row r="5254" spans="6:6" x14ac:dyDescent="0.2">
      <c r="F5254" s="16"/>
    </row>
    <row r="5255" spans="6:6" x14ac:dyDescent="0.2">
      <c r="F5255" s="16"/>
    </row>
    <row r="5256" spans="6:6" x14ac:dyDescent="0.2">
      <c r="F5256" s="16"/>
    </row>
    <row r="5257" spans="6:6" x14ac:dyDescent="0.2">
      <c r="F5257" s="16"/>
    </row>
    <row r="5258" spans="6:6" x14ac:dyDescent="0.2">
      <c r="F5258" s="16"/>
    </row>
    <row r="5259" spans="6:6" x14ac:dyDescent="0.2">
      <c r="F5259" s="16"/>
    </row>
    <row r="5260" spans="6:6" x14ac:dyDescent="0.2">
      <c r="F5260" s="16"/>
    </row>
    <row r="5261" spans="6:6" x14ac:dyDescent="0.2">
      <c r="F5261" s="16"/>
    </row>
    <row r="5262" spans="6:6" x14ac:dyDescent="0.2">
      <c r="F5262" s="16"/>
    </row>
    <row r="5263" spans="6:6" x14ac:dyDescent="0.2">
      <c r="F5263" s="16"/>
    </row>
    <row r="5264" spans="6:6" x14ac:dyDescent="0.2">
      <c r="F5264" s="16"/>
    </row>
    <row r="5265" spans="6:6" x14ac:dyDescent="0.2">
      <c r="F5265" s="16"/>
    </row>
    <row r="5266" spans="6:6" x14ac:dyDescent="0.2">
      <c r="F5266" s="16"/>
    </row>
    <row r="5267" spans="6:6" x14ac:dyDescent="0.2">
      <c r="F5267" s="16"/>
    </row>
    <row r="5268" spans="6:6" x14ac:dyDescent="0.2">
      <c r="F5268" s="16"/>
    </row>
    <row r="5269" spans="6:6" x14ac:dyDescent="0.2">
      <c r="F5269" s="16"/>
    </row>
    <row r="5270" spans="6:6" x14ac:dyDescent="0.2">
      <c r="F5270" s="16"/>
    </row>
    <row r="5271" spans="6:6" x14ac:dyDescent="0.2">
      <c r="F5271" s="16"/>
    </row>
    <row r="5272" spans="6:6" x14ac:dyDescent="0.2">
      <c r="F5272" s="16"/>
    </row>
    <row r="5273" spans="6:6" x14ac:dyDescent="0.2">
      <c r="F5273" s="16"/>
    </row>
    <row r="5274" spans="6:6" x14ac:dyDescent="0.2">
      <c r="F5274" s="16"/>
    </row>
    <row r="5275" spans="6:6" x14ac:dyDescent="0.2">
      <c r="F5275" s="16"/>
    </row>
    <row r="5276" spans="6:6" x14ac:dyDescent="0.2">
      <c r="F5276" s="16"/>
    </row>
    <row r="5277" spans="6:6" x14ac:dyDescent="0.2">
      <c r="F5277" s="16"/>
    </row>
    <row r="5278" spans="6:6" x14ac:dyDescent="0.2">
      <c r="F5278" s="16"/>
    </row>
    <row r="5279" spans="6:6" x14ac:dyDescent="0.2">
      <c r="F5279" s="16"/>
    </row>
    <row r="5280" spans="6:6" x14ac:dyDescent="0.2">
      <c r="F5280" s="16"/>
    </row>
    <row r="5281" spans="6:6" x14ac:dyDescent="0.2">
      <c r="F5281" s="16"/>
    </row>
    <row r="5282" spans="6:6" x14ac:dyDescent="0.2">
      <c r="F5282" s="16"/>
    </row>
    <row r="5283" spans="6:6" x14ac:dyDescent="0.2">
      <c r="F5283" s="16"/>
    </row>
    <row r="5284" spans="6:6" x14ac:dyDescent="0.2">
      <c r="F5284" s="16"/>
    </row>
    <row r="5285" spans="6:6" x14ac:dyDescent="0.2">
      <c r="F5285" s="16"/>
    </row>
    <row r="5286" spans="6:6" x14ac:dyDescent="0.2">
      <c r="F5286" s="16"/>
    </row>
    <row r="5287" spans="6:6" x14ac:dyDescent="0.2">
      <c r="F5287" s="16"/>
    </row>
    <row r="5288" spans="6:6" x14ac:dyDescent="0.2">
      <c r="F5288" s="16"/>
    </row>
    <row r="5289" spans="6:6" x14ac:dyDescent="0.2">
      <c r="F5289" s="16"/>
    </row>
    <row r="5290" spans="6:6" x14ac:dyDescent="0.2">
      <c r="F5290" s="16"/>
    </row>
    <row r="5291" spans="6:6" x14ac:dyDescent="0.2">
      <c r="F5291" s="16"/>
    </row>
    <row r="5292" spans="6:6" x14ac:dyDescent="0.2">
      <c r="F5292" s="16"/>
    </row>
    <row r="5293" spans="6:6" x14ac:dyDescent="0.2">
      <c r="F5293" s="16"/>
    </row>
    <row r="5294" spans="6:6" x14ac:dyDescent="0.2">
      <c r="F5294" s="16"/>
    </row>
    <row r="5295" spans="6:6" x14ac:dyDescent="0.2">
      <c r="F5295" s="16"/>
    </row>
    <row r="5296" spans="6:6" x14ac:dyDescent="0.2">
      <c r="F5296" s="16"/>
    </row>
    <row r="5297" spans="6:6" x14ac:dyDescent="0.2">
      <c r="F5297" s="16"/>
    </row>
    <row r="5298" spans="6:6" x14ac:dyDescent="0.2">
      <c r="F5298" s="16"/>
    </row>
    <row r="5299" spans="6:6" x14ac:dyDescent="0.2">
      <c r="F5299" s="16"/>
    </row>
    <row r="5300" spans="6:6" x14ac:dyDescent="0.2">
      <c r="F5300" s="16"/>
    </row>
    <row r="5301" spans="6:6" x14ac:dyDescent="0.2">
      <c r="F5301" s="16"/>
    </row>
    <row r="5302" spans="6:6" x14ac:dyDescent="0.2">
      <c r="F5302" s="16"/>
    </row>
    <row r="5303" spans="6:6" x14ac:dyDescent="0.2">
      <c r="F5303" s="16"/>
    </row>
    <row r="5304" spans="6:6" x14ac:dyDescent="0.2">
      <c r="F5304" s="16"/>
    </row>
    <row r="5305" spans="6:6" x14ac:dyDescent="0.2">
      <c r="F5305" s="16"/>
    </row>
    <row r="5306" spans="6:6" x14ac:dyDescent="0.2">
      <c r="F5306" s="16"/>
    </row>
    <row r="5307" spans="6:6" x14ac:dyDescent="0.2">
      <c r="F5307" s="16"/>
    </row>
    <row r="5308" spans="6:6" x14ac:dyDescent="0.2">
      <c r="F5308" s="16"/>
    </row>
    <row r="5309" spans="6:6" x14ac:dyDescent="0.2">
      <c r="F5309" s="16"/>
    </row>
    <row r="5310" spans="6:6" x14ac:dyDescent="0.2">
      <c r="F5310" s="16"/>
    </row>
    <row r="5311" spans="6:6" x14ac:dyDescent="0.2">
      <c r="F5311" s="16"/>
    </row>
    <row r="5312" spans="6:6" x14ac:dyDescent="0.2">
      <c r="F5312" s="16"/>
    </row>
    <row r="5313" spans="6:6" x14ac:dyDescent="0.2">
      <c r="F5313" s="16"/>
    </row>
    <row r="5314" spans="6:6" x14ac:dyDescent="0.2">
      <c r="F5314" s="16"/>
    </row>
    <row r="5315" spans="6:6" x14ac:dyDescent="0.2">
      <c r="F5315" s="16"/>
    </row>
    <row r="5316" spans="6:6" x14ac:dyDescent="0.2">
      <c r="F5316" s="16"/>
    </row>
    <row r="5317" spans="6:6" x14ac:dyDescent="0.2">
      <c r="F5317" s="16"/>
    </row>
    <row r="5318" spans="6:6" x14ac:dyDescent="0.2">
      <c r="F5318" s="16"/>
    </row>
    <row r="5319" spans="6:6" x14ac:dyDescent="0.2">
      <c r="F5319" s="16"/>
    </row>
    <row r="5320" spans="6:6" x14ac:dyDescent="0.2">
      <c r="F5320" s="16"/>
    </row>
    <row r="5321" spans="6:6" x14ac:dyDescent="0.2">
      <c r="F5321" s="16"/>
    </row>
    <row r="5322" spans="6:6" x14ac:dyDescent="0.2">
      <c r="F5322" s="16"/>
    </row>
    <row r="5323" spans="6:6" x14ac:dyDescent="0.2">
      <c r="F5323" s="16"/>
    </row>
    <row r="5324" spans="6:6" x14ac:dyDescent="0.2">
      <c r="F5324" s="16"/>
    </row>
    <row r="5325" spans="6:6" x14ac:dyDescent="0.2">
      <c r="F5325" s="16"/>
    </row>
    <row r="5326" spans="6:6" x14ac:dyDescent="0.2">
      <c r="F5326" s="16"/>
    </row>
    <row r="5327" spans="6:6" x14ac:dyDescent="0.2">
      <c r="F5327" s="16"/>
    </row>
    <row r="5328" spans="6:6" x14ac:dyDescent="0.2">
      <c r="F5328" s="16"/>
    </row>
    <row r="5329" spans="6:6" x14ac:dyDescent="0.2">
      <c r="F5329" s="16"/>
    </row>
    <row r="5330" spans="6:6" x14ac:dyDescent="0.2">
      <c r="F5330" s="16"/>
    </row>
    <row r="5331" spans="6:6" x14ac:dyDescent="0.2">
      <c r="F5331" s="16"/>
    </row>
    <row r="5332" spans="6:6" x14ac:dyDescent="0.2">
      <c r="F5332" s="16"/>
    </row>
    <row r="5333" spans="6:6" x14ac:dyDescent="0.2">
      <c r="F5333" s="16"/>
    </row>
    <row r="5334" spans="6:6" x14ac:dyDescent="0.2">
      <c r="F5334" s="16"/>
    </row>
    <row r="5335" spans="6:6" x14ac:dyDescent="0.2">
      <c r="F5335" s="16"/>
    </row>
    <row r="5336" spans="6:6" x14ac:dyDescent="0.2">
      <c r="F5336" s="16"/>
    </row>
    <row r="5337" spans="6:6" x14ac:dyDescent="0.2">
      <c r="F5337" s="16"/>
    </row>
    <row r="5338" spans="6:6" x14ac:dyDescent="0.2">
      <c r="F5338" s="16"/>
    </row>
    <row r="5339" spans="6:6" x14ac:dyDescent="0.2">
      <c r="F5339" s="16"/>
    </row>
    <row r="5340" spans="6:6" x14ac:dyDescent="0.2">
      <c r="F5340" s="16"/>
    </row>
    <row r="5341" spans="6:6" x14ac:dyDescent="0.2">
      <c r="F5341" s="16"/>
    </row>
    <row r="5342" spans="6:6" x14ac:dyDescent="0.2">
      <c r="F5342" s="16"/>
    </row>
    <row r="5343" spans="6:6" x14ac:dyDescent="0.2">
      <c r="F5343" s="16"/>
    </row>
    <row r="5344" spans="6:6" x14ac:dyDescent="0.2">
      <c r="F5344" s="16"/>
    </row>
    <row r="5345" spans="6:6" x14ac:dyDescent="0.2">
      <c r="F5345" s="16"/>
    </row>
    <row r="5346" spans="6:6" x14ac:dyDescent="0.2">
      <c r="F5346" s="16"/>
    </row>
    <row r="5347" spans="6:6" x14ac:dyDescent="0.2">
      <c r="F5347" s="16"/>
    </row>
    <row r="5348" spans="6:6" x14ac:dyDescent="0.2">
      <c r="F5348" s="16"/>
    </row>
    <row r="5349" spans="6:6" x14ac:dyDescent="0.2">
      <c r="F5349" s="16"/>
    </row>
    <row r="5350" spans="6:6" x14ac:dyDescent="0.2">
      <c r="F5350" s="16"/>
    </row>
    <row r="5351" spans="6:6" x14ac:dyDescent="0.2">
      <c r="F5351" s="16"/>
    </row>
    <row r="5352" spans="6:6" x14ac:dyDescent="0.2">
      <c r="F5352" s="16"/>
    </row>
    <row r="5353" spans="6:6" x14ac:dyDescent="0.2">
      <c r="F5353" s="16"/>
    </row>
    <row r="5354" spans="6:6" x14ac:dyDescent="0.2">
      <c r="F5354" s="16"/>
    </row>
    <row r="5355" spans="6:6" x14ac:dyDescent="0.2">
      <c r="F5355" s="16"/>
    </row>
    <row r="5356" spans="6:6" x14ac:dyDescent="0.2">
      <c r="F5356" s="16"/>
    </row>
    <row r="5357" spans="6:6" x14ac:dyDescent="0.2">
      <c r="F5357" s="16"/>
    </row>
    <row r="5358" spans="6:6" x14ac:dyDescent="0.2">
      <c r="F5358" s="16"/>
    </row>
    <row r="5359" spans="6:6" x14ac:dyDescent="0.2">
      <c r="F5359" s="16"/>
    </row>
    <row r="5360" spans="6:6" x14ac:dyDescent="0.2">
      <c r="F5360" s="16"/>
    </row>
    <row r="5361" spans="6:6" x14ac:dyDescent="0.2">
      <c r="F5361" s="16"/>
    </row>
    <row r="5362" spans="6:6" x14ac:dyDescent="0.2">
      <c r="F5362" s="16"/>
    </row>
    <row r="5363" spans="6:6" x14ac:dyDescent="0.2">
      <c r="F5363" s="16"/>
    </row>
    <row r="5364" spans="6:6" x14ac:dyDescent="0.2">
      <c r="F5364" s="16"/>
    </row>
    <row r="5365" spans="6:6" x14ac:dyDescent="0.2">
      <c r="F5365" s="16"/>
    </row>
    <row r="5366" spans="6:6" x14ac:dyDescent="0.2">
      <c r="F5366" s="16"/>
    </row>
    <row r="5367" spans="6:6" x14ac:dyDescent="0.2">
      <c r="F5367" s="16"/>
    </row>
    <row r="5368" spans="6:6" x14ac:dyDescent="0.2">
      <c r="F5368" s="16"/>
    </row>
    <row r="5369" spans="6:6" x14ac:dyDescent="0.2">
      <c r="F5369" s="16"/>
    </row>
    <row r="5370" spans="6:6" x14ac:dyDescent="0.2">
      <c r="F5370" s="16"/>
    </row>
    <row r="5371" spans="6:6" x14ac:dyDescent="0.2">
      <c r="F5371" s="16"/>
    </row>
    <row r="5372" spans="6:6" x14ac:dyDescent="0.2">
      <c r="F5372" s="16"/>
    </row>
    <row r="5373" spans="6:6" x14ac:dyDescent="0.2">
      <c r="F5373" s="16"/>
    </row>
    <row r="5374" spans="6:6" x14ac:dyDescent="0.2">
      <c r="F5374" s="16"/>
    </row>
    <row r="5375" spans="6:6" x14ac:dyDescent="0.2">
      <c r="F5375" s="16"/>
    </row>
    <row r="5376" spans="6:6" x14ac:dyDescent="0.2">
      <c r="F5376" s="16"/>
    </row>
    <row r="5377" spans="6:6" x14ac:dyDescent="0.2">
      <c r="F5377" s="16"/>
    </row>
    <row r="5378" spans="6:6" x14ac:dyDescent="0.2">
      <c r="F5378" s="16"/>
    </row>
    <row r="5379" spans="6:6" x14ac:dyDescent="0.2">
      <c r="F5379" s="16"/>
    </row>
    <row r="5380" spans="6:6" x14ac:dyDescent="0.2">
      <c r="F5380" s="16"/>
    </row>
    <row r="5381" spans="6:6" x14ac:dyDescent="0.2">
      <c r="F5381" s="16"/>
    </row>
    <row r="5382" spans="6:6" x14ac:dyDescent="0.2">
      <c r="F5382" s="16"/>
    </row>
    <row r="5383" spans="6:6" x14ac:dyDescent="0.2">
      <c r="F5383" s="16"/>
    </row>
    <row r="5384" spans="6:6" x14ac:dyDescent="0.2">
      <c r="F5384" s="16"/>
    </row>
    <row r="5385" spans="6:6" x14ac:dyDescent="0.2">
      <c r="F5385" s="16"/>
    </row>
    <row r="5386" spans="6:6" x14ac:dyDescent="0.2">
      <c r="F5386" s="16"/>
    </row>
    <row r="5387" spans="6:6" x14ac:dyDescent="0.2">
      <c r="F5387" s="16"/>
    </row>
    <row r="5388" spans="6:6" x14ac:dyDescent="0.2">
      <c r="F5388" s="16"/>
    </row>
    <row r="5389" spans="6:6" x14ac:dyDescent="0.2">
      <c r="F5389" s="16"/>
    </row>
    <row r="5390" spans="6:6" x14ac:dyDescent="0.2">
      <c r="F5390" s="16"/>
    </row>
    <row r="5391" spans="6:6" x14ac:dyDescent="0.2">
      <c r="F5391" s="16"/>
    </row>
    <row r="5392" spans="6:6" x14ac:dyDescent="0.2">
      <c r="F5392" s="16"/>
    </row>
    <row r="5393" spans="6:6" x14ac:dyDescent="0.2">
      <c r="F5393" s="16"/>
    </row>
    <row r="5394" spans="6:6" x14ac:dyDescent="0.2">
      <c r="F5394" s="16"/>
    </row>
    <row r="5395" spans="6:6" x14ac:dyDescent="0.2">
      <c r="F5395" s="16"/>
    </row>
    <row r="5396" spans="6:6" x14ac:dyDescent="0.2">
      <c r="F5396" s="16"/>
    </row>
    <row r="5397" spans="6:6" x14ac:dyDescent="0.2">
      <c r="F5397" s="16"/>
    </row>
    <row r="5398" spans="6:6" x14ac:dyDescent="0.2">
      <c r="F5398" s="16"/>
    </row>
    <row r="5399" spans="6:6" x14ac:dyDescent="0.2">
      <c r="F5399" s="16"/>
    </row>
    <row r="5400" spans="6:6" x14ac:dyDescent="0.2">
      <c r="F5400" s="16"/>
    </row>
    <row r="5401" spans="6:6" x14ac:dyDescent="0.2">
      <c r="F5401" s="16"/>
    </row>
    <row r="5402" spans="6:6" x14ac:dyDescent="0.2">
      <c r="F5402" s="16"/>
    </row>
    <row r="5403" spans="6:6" x14ac:dyDescent="0.2">
      <c r="F5403" s="16"/>
    </row>
    <row r="5404" spans="6:6" x14ac:dyDescent="0.2">
      <c r="F5404" s="16"/>
    </row>
    <row r="5405" spans="6:6" x14ac:dyDescent="0.2">
      <c r="F5405" s="16"/>
    </row>
    <row r="5406" spans="6:6" x14ac:dyDescent="0.2">
      <c r="F5406" s="16"/>
    </row>
    <row r="5407" spans="6:6" x14ac:dyDescent="0.2">
      <c r="F5407" s="16"/>
    </row>
    <row r="5408" spans="6:6" x14ac:dyDescent="0.2">
      <c r="F5408" s="16"/>
    </row>
    <row r="5409" spans="6:6" x14ac:dyDescent="0.2">
      <c r="F5409" s="16"/>
    </row>
    <row r="5410" spans="6:6" x14ac:dyDescent="0.2">
      <c r="F5410" s="16"/>
    </row>
    <row r="5411" spans="6:6" x14ac:dyDescent="0.2">
      <c r="F5411" s="16"/>
    </row>
    <row r="5412" spans="6:6" x14ac:dyDescent="0.2">
      <c r="F5412" s="16"/>
    </row>
    <row r="5413" spans="6:6" x14ac:dyDescent="0.2">
      <c r="F5413" s="16"/>
    </row>
    <row r="5414" spans="6:6" x14ac:dyDescent="0.2">
      <c r="F5414" s="16"/>
    </row>
    <row r="5415" spans="6:6" x14ac:dyDescent="0.2">
      <c r="F5415" s="16"/>
    </row>
    <row r="5416" spans="6:6" x14ac:dyDescent="0.2">
      <c r="F5416" s="16"/>
    </row>
    <row r="5417" spans="6:6" x14ac:dyDescent="0.2">
      <c r="F5417" s="16"/>
    </row>
    <row r="5418" spans="6:6" x14ac:dyDescent="0.2">
      <c r="F5418" s="16"/>
    </row>
    <row r="5419" spans="6:6" x14ac:dyDescent="0.2">
      <c r="F5419" s="16"/>
    </row>
    <row r="5420" spans="6:6" x14ac:dyDescent="0.2">
      <c r="F5420" s="16"/>
    </row>
    <row r="5421" spans="6:6" x14ac:dyDescent="0.2">
      <c r="F5421" s="16"/>
    </row>
    <row r="5422" spans="6:6" x14ac:dyDescent="0.2">
      <c r="F5422" s="16"/>
    </row>
    <row r="5423" spans="6:6" x14ac:dyDescent="0.2">
      <c r="F5423" s="16"/>
    </row>
    <row r="5424" spans="6:6" x14ac:dyDescent="0.2">
      <c r="F5424" s="16"/>
    </row>
    <row r="5425" spans="6:6" x14ac:dyDescent="0.2">
      <c r="F5425" s="16"/>
    </row>
    <row r="5426" spans="6:6" x14ac:dyDescent="0.2">
      <c r="F5426" s="16"/>
    </row>
    <row r="5427" spans="6:6" x14ac:dyDescent="0.2">
      <c r="F5427" s="16"/>
    </row>
    <row r="5428" spans="6:6" x14ac:dyDescent="0.2">
      <c r="F5428" s="16"/>
    </row>
    <row r="5429" spans="6:6" x14ac:dyDescent="0.2">
      <c r="F5429" s="16"/>
    </row>
    <row r="5430" spans="6:6" x14ac:dyDescent="0.2">
      <c r="F5430" s="16"/>
    </row>
    <row r="5431" spans="6:6" x14ac:dyDescent="0.2">
      <c r="F5431" s="16"/>
    </row>
    <row r="5432" spans="6:6" x14ac:dyDescent="0.2">
      <c r="F5432" s="16"/>
    </row>
    <row r="5433" spans="6:6" x14ac:dyDescent="0.2">
      <c r="F5433" s="16"/>
    </row>
    <row r="5434" spans="6:6" x14ac:dyDescent="0.2">
      <c r="F5434" s="16"/>
    </row>
    <row r="5435" spans="6:6" x14ac:dyDescent="0.2">
      <c r="F5435" s="16"/>
    </row>
    <row r="5436" spans="6:6" x14ac:dyDescent="0.2">
      <c r="F5436" s="16"/>
    </row>
    <row r="5437" spans="6:6" x14ac:dyDescent="0.2">
      <c r="F5437" s="16"/>
    </row>
    <row r="5438" spans="6:6" x14ac:dyDescent="0.2">
      <c r="F5438" s="16"/>
    </row>
    <row r="5439" spans="6:6" x14ac:dyDescent="0.2">
      <c r="F5439" s="16"/>
    </row>
    <row r="5440" spans="6:6" x14ac:dyDescent="0.2">
      <c r="F5440" s="16"/>
    </row>
    <row r="5441" spans="6:6" x14ac:dyDescent="0.2">
      <c r="F5441" s="16"/>
    </row>
    <row r="5442" spans="6:6" x14ac:dyDescent="0.2">
      <c r="F5442" s="16"/>
    </row>
    <row r="5443" spans="6:6" x14ac:dyDescent="0.2">
      <c r="F5443" s="16"/>
    </row>
    <row r="5444" spans="6:6" x14ac:dyDescent="0.2">
      <c r="F5444" s="16"/>
    </row>
    <row r="5445" spans="6:6" x14ac:dyDescent="0.2">
      <c r="F5445" s="16"/>
    </row>
    <row r="5446" spans="6:6" x14ac:dyDescent="0.2">
      <c r="F5446" s="16"/>
    </row>
    <row r="5447" spans="6:6" x14ac:dyDescent="0.2">
      <c r="F5447" s="16"/>
    </row>
    <row r="5448" spans="6:6" x14ac:dyDescent="0.2">
      <c r="F5448" s="16"/>
    </row>
    <row r="5449" spans="6:6" x14ac:dyDescent="0.2">
      <c r="F5449" s="16"/>
    </row>
    <row r="5450" spans="6:6" x14ac:dyDescent="0.2">
      <c r="F5450" s="16"/>
    </row>
    <row r="5451" spans="6:6" x14ac:dyDescent="0.2">
      <c r="F5451" s="16"/>
    </row>
    <row r="5452" spans="6:6" x14ac:dyDescent="0.2">
      <c r="F5452" s="16"/>
    </row>
    <row r="5453" spans="6:6" x14ac:dyDescent="0.2">
      <c r="F5453" s="16"/>
    </row>
    <row r="5454" spans="6:6" x14ac:dyDescent="0.2">
      <c r="F5454" s="16"/>
    </row>
    <row r="5455" spans="6:6" x14ac:dyDescent="0.2">
      <c r="F5455" s="16"/>
    </row>
    <row r="5456" spans="6:6" x14ac:dyDescent="0.2">
      <c r="F5456" s="16"/>
    </row>
    <row r="5457" spans="6:6" x14ac:dyDescent="0.2">
      <c r="F5457" s="16"/>
    </row>
    <row r="5458" spans="6:6" x14ac:dyDescent="0.2">
      <c r="F5458" s="16"/>
    </row>
    <row r="5459" spans="6:6" x14ac:dyDescent="0.2">
      <c r="F5459" s="16"/>
    </row>
    <row r="5460" spans="6:6" x14ac:dyDescent="0.2">
      <c r="F5460" s="16"/>
    </row>
    <row r="5461" spans="6:6" x14ac:dyDescent="0.2">
      <c r="F5461" s="16"/>
    </row>
    <row r="5462" spans="6:6" x14ac:dyDescent="0.2">
      <c r="F5462" s="16"/>
    </row>
    <row r="5463" spans="6:6" x14ac:dyDescent="0.2">
      <c r="F5463" s="16"/>
    </row>
    <row r="5464" spans="6:6" x14ac:dyDescent="0.2">
      <c r="F5464" s="16"/>
    </row>
    <row r="5465" spans="6:6" x14ac:dyDescent="0.2">
      <c r="F5465" s="16"/>
    </row>
    <row r="5466" spans="6:6" x14ac:dyDescent="0.2">
      <c r="F5466" s="16"/>
    </row>
    <row r="5467" spans="6:6" x14ac:dyDescent="0.2">
      <c r="F5467" s="16"/>
    </row>
    <row r="5468" spans="6:6" x14ac:dyDescent="0.2">
      <c r="F5468" s="16"/>
    </row>
    <row r="5469" spans="6:6" x14ac:dyDescent="0.2">
      <c r="F5469" s="16"/>
    </row>
    <row r="5470" spans="6:6" x14ac:dyDescent="0.2">
      <c r="F5470" s="16"/>
    </row>
    <row r="5471" spans="6:6" x14ac:dyDescent="0.2">
      <c r="F5471" s="16"/>
    </row>
    <row r="5472" spans="6:6" x14ac:dyDescent="0.2">
      <c r="F5472" s="16"/>
    </row>
    <row r="5473" spans="6:6" x14ac:dyDescent="0.2">
      <c r="F5473" s="16"/>
    </row>
    <row r="5474" spans="6:6" x14ac:dyDescent="0.2">
      <c r="F5474" s="16"/>
    </row>
    <row r="5475" spans="6:6" x14ac:dyDescent="0.2">
      <c r="F5475" s="16"/>
    </row>
    <row r="5476" spans="6:6" x14ac:dyDescent="0.2">
      <c r="F5476" s="16"/>
    </row>
    <row r="5477" spans="6:6" x14ac:dyDescent="0.2">
      <c r="F5477" s="16"/>
    </row>
    <row r="5478" spans="6:6" x14ac:dyDescent="0.2">
      <c r="F5478" s="16"/>
    </row>
    <row r="5479" spans="6:6" x14ac:dyDescent="0.2">
      <c r="F5479" s="16"/>
    </row>
    <row r="5480" spans="6:6" x14ac:dyDescent="0.2">
      <c r="F5480" s="16"/>
    </row>
    <row r="5481" spans="6:6" x14ac:dyDescent="0.2">
      <c r="F5481" s="16"/>
    </row>
    <row r="5482" spans="6:6" x14ac:dyDescent="0.2">
      <c r="F5482" s="16"/>
    </row>
    <row r="5483" spans="6:6" x14ac:dyDescent="0.2">
      <c r="F5483" s="16"/>
    </row>
    <row r="5484" spans="6:6" x14ac:dyDescent="0.2">
      <c r="F5484" s="16"/>
    </row>
    <row r="5485" spans="6:6" x14ac:dyDescent="0.2">
      <c r="F5485" s="16"/>
    </row>
    <row r="5486" spans="6:6" x14ac:dyDescent="0.2">
      <c r="F5486" s="16"/>
    </row>
    <row r="5487" spans="6:6" x14ac:dyDescent="0.2">
      <c r="F5487" s="16"/>
    </row>
    <row r="5488" spans="6:6" x14ac:dyDescent="0.2">
      <c r="F5488" s="16"/>
    </row>
    <row r="5489" spans="6:6" x14ac:dyDescent="0.2">
      <c r="F5489" s="16"/>
    </row>
    <row r="5490" spans="6:6" x14ac:dyDescent="0.2">
      <c r="F5490" s="16"/>
    </row>
    <row r="5491" spans="6:6" x14ac:dyDescent="0.2">
      <c r="F5491" s="16"/>
    </row>
    <row r="5492" spans="6:6" x14ac:dyDescent="0.2">
      <c r="F5492" s="16"/>
    </row>
    <row r="5493" spans="6:6" x14ac:dyDescent="0.2">
      <c r="F5493" s="16"/>
    </row>
    <row r="5494" spans="6:6" x14ac:dyDescent="0.2">
      <c r="F5494" s="16"/>
    </row>
    <row r="5495" spans="6:6" x14ac:dyDescent="0.2">
      <c r="F5495" s="16"/>
    </row>
    <row r="5496" spans="6:6" x14ac:dyDescent="0.2">
      <c r="F5496" s="16"/>
    </row>
    <row r="5497" spans="6:6" x14ac:dyDescent="0.2">
      <c r="F5497" s="16"/>
    </row>
    <row r="5498" spans="6:6" x14ac:dyDescent="0.2">
      <c r="F5498" s="16"/>
    </row>
    <row r="5499" spans="6:6" x14ac:dyDescent="0.2">
      <c r="F5499" s="16"/>
    </row>
    <row r="5500" spans="6:6" x14ac:dyDescent="0.2">
      <c r="F5500" s="16"/>
    </row>
    <row r="5501" spans="6:6" x14ac:dyDescent="0.2">
      <c r="F5501" s="16"/>
    </row>
    <row r="5502" spans="6:6" x14ac:dyDescent="0.2">
      <c r="F5502" s="16"/>
    </row>
    <row r="5503" spans="6:6" x14ac:dyDescent="0.2">
      <c r="F5503" s="16"/>
    </row>
    <row r="5504" spans="6:6" x14ac:dyDescent="0.2">
      <c r="F5504" s="16"/>
    </row>
    <row r="5505" spans="6:6" x14ac:dyDescent="0.2">
      <c r="F5505" s="16"/>
    </row>
    <row r="5506" spans="6:6" x14ac:dyDescent="0.2">
      <c r="F5506" s="16"/>
    </row>
    <row r="5507" spans="6:6" x14ac:dyDescent="0.2">
      <c r="F5507" s="16"/>
    </row>
    <row r="5508" spans="6:6" x14ac:dyDescent="0.2">
      <c r="F5508" s="16"/>
    </row>
    <row r="5509" spans="6:6" x14ac:dyDescent="0.2">
      <c r="F5509" s="16"/>
    </row>
    <row r="5510" spans="6:6" x14ac:dyDescent="0.2">
      <c r="F5510" s="16"/>
    </row>
    <row r="5511" spans="6:6" x14ac:dyDescent="0.2">
      <c r="F5511" s="16"/>
    </row>
    <row r="5512" spans="6:6" x14ac:dyDescent="0.2">
      <c r="F5512" s="16"/>
    </row>
    <row r="5513" spans="6:6" x14ac:dyDescent="0.2">
      <c r="F5513" s="16"/>
    </row>
    <row r="5514" spans="6:6" x14ac:dyDescent="0.2">
      <c r="F5514" s="16"/>
    </row>
    <row r="5515" spans="6:6" x14ac:dyDescent="0.2">
      <c r="F5515" s="16"/>
    </row>
    <row r="5516" spans="6:6" x14ac:dyDescent="0.2">
      <c r="F5516" s="16"/>
    </row>
    <row r="5517" spans="6:6" x14ac:dyDescent="0.2">
      <c r="F5517" s="16"/>
    </row>
    <row r="5518" spans="6:6" x14ac:dyDescent="0.2">
      <c r="F5518" s="16"/>
    </row>
    <row r="5519" spans="6:6" x14ac:dyDescent="0.2">
      <c r="F5519" s="16"/>
    </row>
    <row r="5520" spans="6:6" x14ac:dyDescent="0.2">
      <c r="F5520" s="16"/>
    </row>
    <row r="5521" spans="6:6" x14ac:dyDescent="0.2">
      <c r="F5521" s="16"/>
    </row>
    <row r="5522" spans="6:6" x14ac:dyDescent="0.2">
      <c r="F5522" s="16"/>
    </row>
    <row r="5523" spans="6:6" x14ac:dyDescent="0.2">
      <c r="F5523" s="16"/>
    </row>
    <row r="5524" spans="6:6" x14ac:dyDescent="0.2">
      <c r="F5524" s="16"/>
    </row>
    <row r="5525" spans="6:6" x14ac:dyDescent="0.2">
      <c r="F5525" s="16"/>
    </row>
    <row r="5526" spans="6:6" x14ac:dyDescent="0.2">
      <c r="F5526" s="16"/>
    </row>
    <row r="5527" spans="6:6" x14ac:dyDescent="0.2">
      <c r="F5527" s="16"/>
    </row>
    <row r="5528" spans="6:6" x14ac:dyDescent="0.2">
      <c r="F5528" s="16"/>
    </row>
    <row r="5529" spans="6:6" x14ac:dyDescent="0.2">
      <c r="F5529" s="16"/>
    </row>
    <row r="5530" spans="6:6" x14ac:dyDescent="0.2">
      <c r="F5530" s="16"/>
    </row>
    <row r="5531" spans="6:6" x14ac:dyDescent="0.2">
      <c r="F5531" s="16"/>
    </row>
    <row r="5532" spans="6:6" x14ac:dyDescent="0.2">
      <c r="F5532" s="16"/>
    </row>
    <row r="5533" spans="6:6" x14ac:dyDescent="0.2">
      <c r="F5533" s="16"/>
    </row>
    <row r="5534" spans="6:6" x14ac:dyDescent="0.2">
      <c r="F5534" s="16"/>
    </row>
    <row r="5535" spans="6:6" x14ac:dyDescent="0.2">
      <c r="F5535" s="16"/>
    </row>
    <row r="5536" spans="6:6" x14ac:dyDescent="0.2">
      <c r="F5536" s="16"/>
    </row>
    <row r="5537" spans="6:6" x14ac:dyDescent="0.2">
      <c r="F5537" s="16"/>
    </row>
    <row r="5538" spans="6:6" x14ac:dyDescent="0.2">
      <c r="F5538" s="16"/>
    </row>
    <row r="5539" spans="6:6" x14ac:dyDescent="0.2">
      <c r="F5539" s="16"/>
    </row>
    <row r="5540" spans="6:6" x14ac:dyDescent="0.2">
      <c r="F5540" s="16"/>
    </row>
    <row r="5541" spans="6:6" x14ac:dyDescent="0.2">
      <c r="F5541" s="16"/>
    </row>
    <row r="5542" spans="6:6" x14ac:dyDescent="0.2">
      <c r="F5542" s="16"/>
    </row>
    <row r="5543" spans="6:6" x14ac:dyDescent="0.2">
      <c r="F5543" s="16"/>
    </row>
    <row r="5544" spans="6:6" x14ac:dyDescent="0.2">
      <c r="F5544" s="16"/>
    </row>
    <row r="5545" spans="6:6" x14ac:dyDescent="0.2">
      <c r="F5545" s="16"/>
    </row>
    <row r="5546" spans="6:6" x14ac:dyDescent="0.2">
      <c r="F5546" s="16"/>
    </row>
    <row r="5547" spans="6:6" x14ac:dyDescent="0.2">
      <c r="F5547" s="16"/>
    </row>
    <row r="5548" spans="6:6" x14ac:dyDescent="0.2">
      <c r="F5548" s="16"/>
    </row>
    <row r="5549" spans="6:6" x14ac:dyDescent="0.2">
      <c r="F5549" s="16"/>
    </row>
    <row r="5550" spans="6:6" x14ac:dyDescent="0.2">
      <c r="F5550" s="16"/>
    </row>
    <row r="5551" spans="6:6" x14ac:dyDescent="0.2">
      <c r="F5551" s="16"/>
    </row>
    <row r="5552" spans="6:6" x14ac:dyDescent="0.2">
      <c r="F5552" s="16"/>
    </row>
    <row r="5553" spans="6:6" x14ac:dyDescent="0.2">
      <c r="F5553" s="16"/>
    </row>
    <row r="5554" spans="6:6" x14ac:dyDescent="0.2">
      <c r="F5554" s="16"/>
    </row>
    <row r="5555" spans="6:6" x14ac:dyDescent="0.2">
      <c r="F5555" s="16"/>
    </row>
    <row r="5556" spans="6:6" x14ac:dyDescent="0.2">
      <c r="F5556" s="16"/>
    </row>
    <row r="5557" spans="6:6" x14ac:dyDescent="0.2">
      <c r="F5557" s="16"/>
    </row>
    <row r="5558" spans="6:6" x14ac:dyDescent="0.2">
      <c r="F5558" s="16"/>
    </row>
    <row r="5559" spans="6:6" x14ac:dyDescent="0.2">
      <c r="F5559" s="16"/>
    </row>
    <row r="5560" spans="6:6" x14ac:dyDescent="0.2">
      <c r="F5560" s="16"/>
    </row>
    <row r="5561" spans="6:6" x14ac:dyDescent="0.2">
      <c r="F5561" s="16"/>
    </row>
    <row r="5562" spans="6:6" x14ac:dyDescent="0.2">
      <c r="F5562" s="16"/>
    </row>
    <row r="5563" spans="6:6" x14ac:dyDescent="0.2">
      <c r="F5563" s="16"/>
    </row>
    <row r="5564" spans="6:6" x14ac:dyDescent="0.2">
      <c r="F5564" s="16"/>
    </row>
    <row r="5565" spans="6:6" x14ac:dyDescent="0.2">
      <c r="F5565" s="16"/>
    </row>
    <row r="5566" spans="6:6" x14ac:dyDescent="0.2">
      <c r="F5566" s="16"/>
    </row>
    <row r="5567" spans="6:6" x14ac:dyDescent="0.2">
      <c r="F5567" s="16"/>
    </row>
    <row r="5568" spans="6:6" x14ac:dyDescent="0.2">
      <c r="F5568" s="16"/>
    </row>
    <row r="5569" spans="6:6" x14ac:dyDescent="0.2">
      <c r="F5569" s="16"/>
    </row>
    <row r="5570" spans="6:6" x14ac:dyDescent="0.2">
      <c r="F5570" s="16"/>
    </row>
    <row r="5571" spans="6:6" x14ac:dyDescent="0.2">
      <c r="F5571" s="16"/>
    </row>
    <row r="5572" spans="6:6" x14ac:dyDescent="0.2">
      <c r="F5572" s="16"/>
    </row>
    <row r="5573" spans="6:6" x14ac:dyDescent="0.2">
      <c r="F5573" s="16"/>
    </row>
    <row r="5574" spans="6:6" x14ac:dyDescent="0.2">
      <c r="F5574" s="16"/>
    </row>
    <row r="5575" spans="6:6" x14ac:dyDescent="0.2">
      <c r="F5575" s="16"/>
    </row>
    <row r="5576" spans="6:6" x14ac:dyDescent="0.2">
      <c r="F5576" s="16"/>
    </row>
    <row r="5577" spans="6:6" x14ac:dyDescent="0.2">
      <c r="F5577" s="16"/>
    </row>
    <row r="5578" spans="6:6" x14ac:dyDescent="0.2">
      <c r="F5578" s="16"/>
    </row>
    <row r="5579" spans="6:6" x14ac:dyDescent="0.2">
      <c r="F5579" s="16"/>
    </row>
    <row r="5580" spans="6:6" x14ac:dyDescent="0.2">
      <c r="F5580" s="16"/>
    </row>
    <row r="5581" spans="6:6" x14ac:dyDescent="0.2">
      <c r="F5581" s="16"/>
    </row>
    <row r="5582" spans="6:6" x14ac:dyDescent="0.2">
      <c r="F5582" s="16"/>
    </row>
    <row r="5583" spans="6:6" x14ac:dyDescent="0.2">
      <c r="F5583" s="16"/>
    </row>
    <row r="5584" spans="6:6" x14ac:dyDescent="0.2">
      <c r="F5584" s="16"/>
    </row>
    <row r="5585" spans="6:6" x14ac:dyDescent="0.2">
      <c r="F5585" s="16"/>
    </row>
    <row r="5586" spans="6:6" x14ac:dyDescent="0.2">
      <c r="F5586" s="16"/>
    </row>
    <row r="5587" spans="6:6" x14ac:dyDescent="0.2">
      <c r="F5587" s="16"/>
    </row>
    <row r="5588" spans="6:6" x14ac:dyDescent="0.2">
      <c r="F5588" s="16"/>
    </row>
    <row r="5589" spans="6:6" x14ac:dyDescent="0.2">
      <c r="F5589" s="16"/>
    </row>
    <row r="5590" spans="6:6" x14ac:dyDescent="0.2">
      <c r="F5590" s="16"/>
    </row>
    <row r="5591" spans="6:6" x14ac:dyDescent="0.2">
      <c r="F5591" s="16"/>
    </row>
    <row r="5592" spans="6:6" x14ac:dyDescent="0.2">
      <c r="F5592" s="16"/>
    </row>
    <row r="5593" spans="6:6" x14ac:dyDescent="0.2">
      <c r="F5593" s="16"/>
    </row>
    <row r="5594" spans="6:6" x14ac:dyDescent="0.2">
      <c r="F5594" s="16"/>
    </row>
    <row r="5595" spans="6:6" x14ac:dyDescent="0.2">
      <c r="F5595" s="16"/>
    </row>
    <row r="5596" spans="6:6" x14ac:dyDescent="0.2">
      <c r="F5596" s="16"/>
    </row>
    <row r="5597" spans="6:6" x14ac:dyDescent="0.2">
      <c r="F5597" s="16"/>
    </row>
    <row r="5598" spans="6:6" x14ac:dyDescent="0.2">
      <c r="F5598" s="16"/>
    </row>
    <row r="5599" spans="6:6" x14ac:dyDescent="0.2">
      <c r="F5599" s="16"/>
    </row>
    <row r="5600" spans="6:6" x14ac:dyDescent="0.2">
      <c r="F5600" s="16"/>
    </row>
    <row r="5601" spans="6:6" x14ac:dyDescent="0.2">
      <c r="F5601" s="16"/>
    </row>
    <row r="5602" spans="6:6" x14ac:dyDescent="0.2">
      <c r="F5602" s="16"/>
    </row>
    <row r="5603" spans="6:6" x14ac:dyDescent="0.2">
      <c r="F5603" s="16"/>
    </row>
    <row r="5604" spans="6:6" x14ac:dyDescent="0.2">
      <c r="F5604" s="16"/>
    </row>
    <row r="5605" spans="6:6" x14ac:dyDescent="0.2">
      <c r="F5605" s="16"/>
    </row>
    <row r="5606" spans="6:6" x14ac:dyDescent="0.2">
      <c r="F5606" s="16"/>
    </row>
    <row r="5607" spans="6:6" x14ac:dyDescent="0.2">
      <c r="F5607" s="16"/>
    </row>
    <row r="5608" spans="6:6" x14ac:dyDescent="0.2">
      <c r="F5608" s="16"/>
    </row>
    <row r="5609" spans="6:6" x14ac:dyDescent="0.2">
      <c r="F5609" s="16"/>
    </row>
    <row r="5610" spans="6:6" x14ac:dyDescent="0.2">
      <c r="F5610" s="16"/>
    </row>
    <row r="5611" spans="6:6" x14ac:dyDescent="0.2">
      <c r="F5611" s="16"/>
    </row>
    <row r="5612" spans="6:6" x14ac:dyDescent="0.2">
      <c r="F5612" s="16"/>
    </row>
    <row r="5613" spans="6:6" x14ac:dyDescent="0.2">
      <c r="F5613" s="16"/>
    </row>
    <row r="5614" spans="6:6" x14ac:dyDescent="0.2">
      <c r="F5614" s="16"/>
    </row>
    <row r="5615" spans="6:6" x14ac:dyDescent="0.2">
      <c r="F5615" s="16"/>
    </row>
    <row r="5616" spans="6:6" x14ac:dyDescent="0.2">
      <c r="F5616" s="16"/>
    </row>
    <row r="5617" spans="6:6" x14ac:dyDescent="0.2">
      <c r="F5617" s="16"/>
    </row>
    <row r="5618" spans="6:6" x14ac:dyDescent="0.2">
      <c r="F5618" s="16"/>
    </row>
    <row r="5619" spans="6:6" x14ac:dyDescent="0.2">
      <c r="F5619" s="16"/>
    </row>
    <row r="5620" spans="6:6" x14ac:dyDescent="0.2">
      <c r="F5620" s="16"/>
    </row>
    <row r="5621" spans="6:6" x14ac:dyDescent="0.2">
      <c r="F5621" s="16"/>
    </row>
    <row r="5622" spans="6:6" x14ac:dyDescent="0.2">
      <c r="F5622" s="16"/>
    </row>
    <row r="5623" spans="6:6" x14ac:dyDescent="0.2">
      <c r="F5623" s="16"/>
    </row>
    <row r="5624" spans="6:6" x14ac:dyDescent="0.2">
      <c r="F5624" s="16"/>
    </row>
    <row r="5625" spans="6:6" x14ac:dyDescent="0.2">
      <c r="F5625" s="16"/>
    </row>
    <row r="5626" spans="6:6" x14ac:dyDescent="0.2">
      <c r="F5626" s="16"/>
    </row>
    <row r="5627" spans="6:6" x14ac:dyDescent="0.2">
      <c r="F5627" s="16"/>
    </row>
    <row r="5628" spans="6:6" x14ac:dyDescent="0.2">
      <c r="F5628" s="16"/>
    </row>
    <row r="5629" spans="6:6" x14ac:dyDescent="0.2">
      <c r="F5629" s="16"/>
    </row>
    <row r="5630" spans="6:6" x14ac:dyDescent="0.2">
      <c r="F5630" s="16"/>
    </row>
    <row r="5631" spans="6:6" x14ac:dyDescent="0.2">
      <c r="F5631" s="16"/>
    </row>
    <row r="5632" spans="6:6" x14ac:dyDescent="0.2">
      <c r="F5632" s="16"/>
    </row>
    <row r="5633" spans="6:6" x14ac:dyDescent="0.2">
      <c r="F5633" s="16"/>
    </row>
    <row r="5634" spans="6:6" x14ac:dyDescent="0.2">
      <c r="F5634" s="16"/>
    </row>
    <row r="5635" spans="6:6" x14ac:dyDescent="0.2">
      <c r="F5635" s="16"/>
    </row>
    <row r="5636" spans="6:6" x14ac:dyDescent="0.2">
      <c r="F5636" s="16"/>
    </row>
    <row r="5637" spans="6:6" x14ac:dyDescent="0.2">
      <c r="F5637" s="16"/>
    </row>
    <row r="5638" spans="6:6" x14ac:dyDescent="0.2">
      <c r="F5638" s="16"/>
    </row>
    <row r="5639" spans="6:6" x14ac:dyDescent="0.2">
      <c r="F5639" s="16"/>
    </row>
    <row r="5640" spans="6:6" x14ac:dyDescent="0.2">
      <c r="F5640" s="16"/>
    </row>
    <row r="5641" spans="6:6" x14ac:dyDescent="0.2">
      <c r="F5641" s="16"/>
    </row>
    <row r="5642" spans="6:6" x14ac:dyDescent="0.2">
      <c r="F5642" s="16"/>
    </row>
    <row r="5643" spans="6:6" x14ac:dyDescent="0.2">
      <c r="F5643" s="16"/>
    </row>
    <row r="5644" spans="6:6" x14ac:dyDescent="0.2">
      <c r="F5644" s="16"/>
    </row>
    <row r="5645" spans="6:6" x14ac:dyDescent="0.2">
      <c r="F5645" s="16"/>
    </row>
    <row r="5646" spans="6:6" x14ac:dyDescent="0.2">
      <c r="F5646" s="16"/>
    </row>
    <row r="5647" spans="6:6" x14ac:dyDescent="0.2">
      <c r="F5647" s="16"/>
    </row>
    <row r="5648" spans="6:6" x14ac:dyDescent="0.2">
      <c r="F5648" s="16"/>
    </row>
    <row r="5649" spans="6:6" x14ac:dyDescent="0.2">
      <c r="F5649" s="16"/>
    </row>
    <row r="5650" spans="6:6" x14ac:dyDescent="0.2">
      <c r="F5650" s="16"/>
    </row>
    <row r="5651" spans="6:6" x14ac:dyDescent="0.2">
      <c r="F5651" s="16"/>
    </row>
    <row r="5652" spans="6:6" x14ac:dyDescent="0.2">
      <c r="F5652" s="16"/>
    </row>
    <row r="5653" spans="6:6" x14ac:dyDescent="0.2">
      <c r="F5653" s="16"/>
    </row>
    <row r="5654" spans="6:6" x14ac:dyDescent="0.2">
      <c r="F5654" s="16"/>
    </row>
    <row r="5655" spans="6:6" x14ac:dyDescent="0.2">
      <c r="F5655" s="16"/>
    </row>
    <row r="5656" spans="6:6" x14ac:dyDescent="0.2">
      <c r="F5656" s="16"/>
    </row>
    <row r="5657" spans="6:6" x14ac:dyDescent="0.2">
      <c r="F5657" s="16"/>
    </row>
    <row r="5658" spans="6:6" x14ac:dyDescent="0.2">
      <c r="F5658" s="16"/>
    </row>
    <row r="5659" spans="6:6" x14ac:dyDescent="0.2">
      <c r="F5659" s="16"/>
    </row>
    <row r="5660" spans="6:6" x14ac:dyDescent="0.2">
      <c r="F5660" s="16"/>
    </row>
    <row r="5661" spans="6:6" x14ac:dyDescent="0.2">
      <c r="F5661" s="16"/>
    </row>
    <row r="5662" spans="6:6" x14ac:dyDescent="0.2">
      <c r="F5662" s="16"/>
    </row>
    <row r="5663" spans="6:6" x14ac:dyDescent="0.2">
      <c r="F5663" s="16"/>
    </row>
    <row r="5664" spans="6:6" x14ac:dyDescent="0.2">
      <c r="F5664" s="16"/>
    </row>
    <row r="5665" spans="6:6" x14ac:dyDescent="0.2">
      <c r="F5665" s="16"/>
    </row>
    <row r="5666" spans="6:6" x14ac:dyDescent="0.2">
      <c r="F5666" s="16"/>
    </row>
    <row r="5667" spans="6:6" x14ac:dyDescent="0.2">
      <c r="F5667" s="16"/>
    </row>
    <row r="5668" spans="6:6" x14ac:dyDescent="0.2">
      <c r="F5668" s="16"/>
    </row>
    <row r="5669" spans="6:6" x14ac:dyDescent="0.2">
      <c r="F5669" s="16"/>
    </row>
    <row r="5670" spans="6:6" x14ac:dyDescent="0.2">
      <c r="F5670" s="16"/>
    </row>
    <row r="5671" spans="6:6" x14ac:dyDescent="0.2">
      <c r="F5671" s="16"/>
    </row>
    <row r="5672" spans="6:6" x14ac:dyDescent="0.2">
      <c r="F5672" s="16"/>
    </row>
    <row r="5673" spans="6:6" x14ac:dyDescent="0.2">
      <c r="F5673" s="16"/>
    </row>
    <row r="5674" spans="6:6" x14ac:dyDescent="0.2">
      <c r="F5674" s="16"/>
    </row>
    <row r="5675" spans="6:6" x14ac:dyDescent="0.2">
      <c r="F5675" s="16"/>
    </row>
    <row r="5676" spans="6:6" x14ac:dyDescent="0.2">
      <c r="F5676" s="16"/>
    </row>
    <row r="5677" spans="6:6" x14ac:dyDescent="0.2">
      <c r="F5677" s="16"/>
    </row>
    <row r="5678" spans="6:6" x14ac:dyDescent="0.2">
      <c r="F5678" s="16"/>
    </row>
    <row r="5679" spans="6:6" x14ac:dyDescent="0.2">
      <c r="F5679" s="16"/>
    </row>
    <row r="5680" spans="6:6" x14ac:dyDescent="0.2">
      <c r="F5680" s="16"/>
    </row>
    <row r="5681" spans="6:6" x14ac:dyDescent="0.2">
      <c r="F5681" s="16"/>
    </row>
    <row r="5682" spans="6:6" x14ac:dyDescent="0.2">
      <c r="F5682" s="16"/>
    </row>
    <row r="5683" spans="6:6" x14ac:dyDescent="0.2">
      <c r="F5683" s="16"/>
    </row>
    <row r="5684" spans="6:6" x14ac:dyDescent="0.2">
      <c r="F5684" s="16"/>
    </row>
    <row r="5685" spans="6:6" x14ac:dyDescent="0.2">
      <c r="F5685" s="16"/>
    </row>
    <row r="5686" spans="6:6" x14ac:dyDescent="0.2">
      <c r="F5686" s="16"/>
    </row>
    <row r="5687" spans="6:6" x14ac:dyDescent="0.2">
      <c r="F5687" s="16"/>
    </row>
    <row r="5688" spans="6:6" x14ac:dyDescent="0.2">
      <c r="F5688" s="16"/>
    </row>
    <row r="5689" spans="6:6" x14ac:dyDescent="0.2">
      <c r="F5689" s="16"/>
    </row>
    <row r="5690" spans="6:6" x14ac:dyDescent="0.2">
      <c r="F5690" s="16"/>
    </row>
    <row r="5691" spans="6:6" x14ac:dyDescent="0.2">
      <c r="F5691" s="16"/>
    </row>
    <row r="5692" spans="6:6" x14ac:dyDescent="0.2">
      <c r="F5692" s="16"/>
    </row>
    <row r="5693" spans="6:6" x14ac:dyDescent="0.2">
      <c r="F5693" s="16"/>
    </row>
    <row r="5694" spans="6:6" x14ac:dyDescent="0.2">
      <c r="F5694" s="16"/>
    </row>
    <row r="5695" spans="6:6" x14ac:dyDescent="0.2">
      <c r="F5695" s="16"/>
    </row>
    <row r="5696" spans="6:6" x14ac:dyDescent="0.2">
      <c r="F5696" s="16"/>
    </row>
    <row r="5697" spans="6:6" x14ac:dyDescent="0.2">
      <c r="F5697" s="16"/>
    </row>
    <row r="5698" spans="6:6" x14ac:dyDescent="0.2">
      <c r="F5698" s="16"/>
    </row>
    <row r="5699" spans="6:6" x14ac:dyDescent="0.2">
      <c r="F5699" s="16"/>
    </row>
    <row r="5700" spans="6:6" x14ac:dyDescent="0.2">
      <c r="F5700" s="16"/>
    </row>
    <row r="5701" spans="6:6" x14ac:dyDescent="0.2">
      <c r="F5701" s="16"/>
    </row>
    <row r="5702" spans="6:6" x14ac:dyDescent="0.2">
      <c r="F5702" s="16"/>
    </row>
    <row r="5703" spans="6:6" x14ac:dyDescent="0.2">
      <c r="F5703" s="16"/>
    </row>
    <row r="5704" spans="6:6" x14ac:dyDescent="0.2">
      <c r="F5704" s="16"/>
    </row>
    <row r="5705" spans="6:6" x14ac:dyDescent="0.2">
      <c r="F5705" s="16"/>
    </row>
    <row r="5706" spans="6:6" x14ac:dyDescent="0.2">
      <c r="F5706" s="16"/>
    </row>
    <row r="5707" spans="6:6" x14ac:dyDescent="0.2">
      <c r="F5707" s="16"/>
    </row>
    <row r="5708" spans="6:6" x14ac:dyDescent="0.2">
      <c r="F5708" s="16"/>
    </row>
    <row r="5709" spans="6:6" x14ac:dyDescent="0.2">
      <c r="F5709" s="16"/>
    </row>
    <row r="5710" spans="6:6" x14ac:dyDescent="0.2">
      <c r="F5710" s="16"/>
    </row>
    <row r="5711" spans="6:6" x14ac:dyDescent="0.2">
      <c r="F5711" s="16"/>
    </row>
    <row r="5712" spans="6:6" x14ac:dyDescent="0.2">
      <c r="F5712" s="16"/>
    </row>
    <row r="5713" spans="6:6" x14ac:dyDescent="0.2">
      <c r="F5713" s="16"/>
    </row>
    <row r="5714" spans="6:6" x14ac:dyDescent="0.2">
      <c r="F5714" s="16"/>
    </row>
    <row r="5715" spans="6:6" x14ac:dyDescent="0.2">
      <c r="F5715" s="16"/>
    </row>
    <row r="5716" spans="6:6" x14ac:dyDescent="0.2">
      <c r="F5716" s="16"/>
    </row>
    <row r="5717" spans="6:6" x14ac:dyDescent="0.2">
      <c r="F5717" s="16"/>
    </row>
    <row r="5718" spans="6:6" x14ac:dyDescent="0.2">
      <c r="F5718" s="16"/>
    </row>
    <row r="5719" spans="6:6" x14ac:dyDescent="0.2">
      <c r="F5719" s="16"/>
    </row>
    <row r="5720" spans="6:6" x14ac:dyDescent="0.2">
      <c r="F5720" s="16"/>
    </row>
    <row r="5721" spans="6:6" x14ac:dyDescent="0.2">
      <c r="F5721" s="16"/>
    </row>
    <row r="5722" spans="6:6" x14ac:dyDescent="0.2">
      <c r="F5722" s="16"/>
    </row>
    <row r="5723" spans="6:6" x14ac:dyDescent="0.2">
      <c r="F5723" s="16"/>
    </row>
    <row r="5724" spans="6:6" x14ac:dyDescent="0.2">
      <c r="F5724" s="16"/>
    </row>
    <row r="5725" spans="6:6" x14ac:dyDescent="0.2">
      <c r="F5725" s="16"/>
    </row>
    <row r="5726" spans="6:6" x14ac:dyDescent="0.2">
      <c r="F5726" s="16"/>
    </row>
    <row r="5727" spans="6:6" x14ac:dyDescent="0.2">
      <c r="F5727" s="16"/>
    </row>
    <row r="5728" spans="6:6" x14ac:dyDescent="0.2">
      <c r="F5728" s="16"/>
    </row>
    <row r="5729" spans="6:6" x14ac:dyDescent="0.2">
      <c r="F5729" s="16"/>
    </row>
    <row r="5730" spans="6:6" x14ac:dyDescent="0.2">
      <c r="F5730" s="16"/>
    </row>
    <row r="5731" spans="6:6" x14ac:dyDescent="0.2">
      <c r="F5731" s="16"/>
    </row>
    <row r="5732" spans="6:6" x14ac:dyDescent="0.2">
      <c r="F5732" s="16"/>
    </row>
    <row r="5733" spans="6:6" x14ac:dyDescent="0.2">
      <c r="F5733" s="16"/>
    </row>
    <row r="5734" spans="6:6" x14ac:dyDescent="0.2">
      <c r="F5734" s="16"/>
    </row>
    <row r="5735" spans="6:6" x14ac:dyDescent="0.2">
      <c r="F5735" s="16"/>
    </row>
    <row r="5736" spans="6:6" x14ac:dyDescent="0.2">
      <c r="F5736" s="16"/>
    </row>
    <row r="5737" spans="6:6" x14ac:dyDescent="0.2">
      <c r="F5737" s="16"/>
    </row>
    <row r="5738" spans="6:6" x14ac:dyDescent="0.2">
      <c r="F5738" s="16"/>
    </row>
    <row r="5739" spans="6:6" x14ac:dyDescent="0.2">
      <c r="F5739" s="16"/>
    </row>
    <row r="5740" spans="6:6" x14ac:dyDescent="0.2">
      <c r="F5740" s="16"/>
    </row>
    <row r="5741" spans="6:6" x14ac:dyDescent="0.2">
      <c r="F5741" s="16"/>
    </row>
    <row r="5742" spans="6:6" x14ac:dyDescent="0.2">
      <c r="F5742" s="16"/>
    </row>
    <row r="5743" spans="6:6" x14ac:dyDescent="0.2">
      <c r="F5743" s="16"/>
    </row>
    <row r="5744" spans="6:6" x14ac:dyDescent="0.2">
      <c r="F5744" s="16"/>
    </row>
    <row r="5745" spans="6:6" x14ac:dyDescent="0.2">
      <c r="F5745" s="16"/>
    </row>
    <row r="5746" spans="6:6" x14ac:dyDescent="0.2">
      <c r="F5746" s="16"/>
    </row>
    <row r="5747" spans="6:6" x14ac:dyDescent="0.2">
      <c r="F5747" s="16"/>
    </row>
    <row r="5748" spans="6:6" x14ac:dyDescent="0.2">
      <c r="F5748" s="16"/>
    </row>
    <row r="5749" spans="6:6" x14ac:dyDescent="0.2">
      <c r="F5749" s="16"/>
    </row>
    <row r="5750" spans="6:6" x14ac:dyDescent="0.2">
      <c r="F5750" s="16"/>
    </row>
    <row r="5751" spans="6:6" x14ac:dyDescent="0.2">
      <c r="F5751" s="16"/>
    </row>
    <row r="5752" spans="6:6" x14ac:dyDescent="0.2">
      <c r="F5752" s="16"/>
    </row>
    <row r="5753" spans="6:6" x14ac:dyDescent="0.2">
      <c r="F5753" s="16"/>
    </row>
    <row r="5754" spans="6:6" x14ac:dyDescent="0.2">
      <c r="F5754" s="16"/>
    </row>
    <row r="5755" spans="6:6" x14ac:dyDescent="0.2">
      <c r="F5755" s="16"/>
    </row>
    <row r="5756" spans="6:6" x14ac:dyDescent="0.2">
      <c r="F5756" s="16"/>
    </row>
    <row r="5757" spans="6:6" x14ac:dyDescent="0.2">
      <c r="F5757" s="16"/>
    </row>
    <row r="5758" spans="6:6" x14ac:dyDescent="0.2">
      <c r="F5758" s="16"/>
    </row>
    <row r="5759" spans="6:6" x14ac:dyDescent="0.2">
      <c r="F5759" s="16"/>
    </row>
    <row r="5760" spans="6:6" x14ac:dyDescent="0.2">
      <c r="F5760" s="16"/>
    </row>
    <row r="5761" spans="6:6" x14ac:dyDescent="0.2">
      <c r="F5761" s="16"/>
    </row>
    <row r="5762" spans="6:6" x14ac:dyDescent="0.2">
      <c r="F5762" s="16"/>
    </row>
    <row r="5763" spans="6:6" x14ac:dyDescent="0.2">
      <c r="F5763" s="16"/>
    </row>
    <row r="5764" spans="6:6" x14ac:dyDescent="0.2">
      <c r="F5764" s="16"/>
    </row>
    <row r="5765" spans="6:6" x14ac:dyDescent="0.2">
      <c r="F5765" s="16"/>
    </row>
    <row r="5766" spans="6:6" x14ac:dyDescent="0.2">
      <c r="F5766" s="16"/>
    </row>
    <row r="5767" spans="6:6" x14ac:dyDescent="0.2">
      <c r="F5767" s="16"/>
    </row>
    <row r="5768" spans="6:6" x14ac:dyDescent="0.2">
      <c r="F5768" s="16"/>
    </row>
    <row r="5769" spans="6:6" x14ac:dyDescent="0.2">
      <c r="F5769" s="16"/>
    </row>
    <row r="5770" spans="6:6" x14ac:dyDescent="0.2">
      <c r="F5770" s="16"/>
    </row>
    <row r="5771" spans="6:6" x14ac:dyDescent="0.2">
      <c r="F5771" s="16"/>
    </row>
    <row r="5772" spans="6:6" x14ac:dyDescent="0.2">
      <c r="F5772" s="16"/>
    </row>
    <row r="5773" spans="6:6" x14ac:dyDescent="0.2">
      <c r="F5773" s="16"/>
    </row>
    <row r="5774" spans="6:6" x14ac:dyDescent="0.2">
      <c r="F5774" s="16"/>
    </row>
    <row r="5775" spans="6:6" x14ac:dyDescent="0.2">
      <c r="F5775" s="16"/>
    </row>
    <row r="5776" spans="6:6" x14ac:dyDescent="0.2">
      <c r="F5776" s="16"/>
    </row>
    <row r="5777" spans="6:6" x14ac:dyDescent="0.2">
      <c r="F5777" s="16"/>
    </row>
    <row r="5778" spans="6:6" x14ac:dyDescent="0.2">
      <c r="F5778" s="16"/>
    </row>
    <row r="5779" spans="6:6" x14ac:dyDescent="0.2">
      <c r="F5779" s="16"/>
    </row>
    <row r="5780" spans="6:6" x14ac:dyDescent="0.2">
      <c r="F5780" s="16"/>
    </row>
    <row r="5781" spans="6:6" x14ac:dyDescent="0.2">
      <c r="F5781" s="16"/>
    </row>
    <row r="5782" spans="6:6" x14ac:dyDescent="0.2">
      <c r="F5782" s="16"/>
    </row>
    <row r="5783" spans="6:6" x14ac:dyDescent="0.2">
      <c r="F5783" s="16"/>
    </row>
    <row r="5784" spans="6:6" x14ac:dyDescent="0.2">
      <c r="F5784" s="16"/>
    </row>
    <row r="5785" spans="6:6" x14ac:dyDescent="0.2">
      <c r="F5785" s="16"/>
    </row>
    <row r="5786" spans="6:6" x14ac:dyDescent="0.2">
      <c r="F5786" s="16"/>
    </row>
    <row r="5787" spans="6:6" x14ac:dyDescent="0.2">
      <c r="F5787" s="16"/>
    </row>
    <row r="5788" spans="6:6" x14ac:dyDescent="0.2">
      <c r="F5788" s="16"/>
    </row>
    <row r="5789" spans="6:6" x14ac:dyDescent="0.2">
      <c r="F5789" s="16"/>
    </row>
    <row r="5790" spans="6:6" x14ac:dyDescent="0.2">
      <c r="F5790" s="16"/>
    </row>
    <row r="5791" spans="6:6" x14ac:dyDescent="0.2">
      <c r="F5791" s="16"/>
    </row>
    <row r="5792" spans="6:6" x14ac:dyDescent="0.2">
      <c r="F5792" s="16"/>
    </row>
    <row r="5793" spans="6:6" x14ac:dyDescent="0.2">
      <c r="F5793" s="16"/>
    </row>
    <row r="5794" spans="6:6" x14ac:dyDescent="0.2">
      <c r="F5794" s="16"/>
    </row>
    <row r="5795" spans="6:6" x14ac:dyDescent="0.2">
      <c r="F5795" s="16"/>
    </row>
    <row r="5796" spans="6:6" x14ac:dyDescent="0.2">
      <c r="F5796" s="16"/>
    </row>
    <row r="5797" spans="6:6" x14ac:dyDescent="0.2">
      <c r="F5797" s="16"/>
    </row>
    <row r="5798" spans="6:6" x14ac:dyDescent="0.2">
      <c r="F5798" s="16"/>
    </row>
    <row r="5799" spans="6:6" x14ac:dyDescent="0.2">
      <c r="F5799" s="16"/>
    </row>
    <row r="5800" spans="6:6" x14ac:dyDescent="0.2">
      <c r="F5800" s="16"/>
    </row>
    <row r="5801" spans="6:6" x14ac:dyDescent="0.2">
      <c r="F5801" s="16"/>
    </row>
    <row r="5802" spans="6:6" x14ac:dyDescent="0.2">
      <c r="F5802" s="16"/>
    </row>
    <row r="5803" spans="6:6" x14ac:dyDescent="0.2">
      <c r="F5803" s="16"/>
    </row>
    <row r="5804" spans="6:6" x14ac:dyDescent="0.2">
      <c r="F5804" s="16"/>
    </row>
    <row r="5805" spans="6:6" x14ac:dyDescent="0.2">
      <c r="F5805" s="16"/>
    </row>
    <row r="5806" spans="6:6" x14ac:dyDescent="0.2">
      <c r="F5806" s="16"/>
    </row>
    <row r="5807" spans="6:6" x14ac:dyDescent="0.2">
      <c r="F5807" s="16"/>
    </row>
    <row r="5808" spans="6:6" x14ac:dyDescent="0.2">
      <c r="F5808" s="16"/>
    </row>
    <row r="5809" spans="6:6" x14ac:dyDescent="0.2">
      <c r="F5809" s="16"/>
    </row>
    <row r="5810" spans="6:6" x14ac:dyDescent="0.2">
      <c r="F5810" s="16"/>
    </row>
    <row r="5811" spans="6:6" x14ac:dyDescent="0.2">
      <c r="F5811" s="16"/>
    </row>
    <row r="5812" spans="6:6" x14ac:dyDescent="0.2">
      <c r="F5812" s="16"/>
    </row>
    <row r="5813" spans="6:6" x14ac:dyDescent="0.2">
      <c r="F5813" s="16"/>
    </row>
    <row r="5814" spans="6:6" x14ac:dyDescent="0.2">
      <c r="F5814" s="16"/>
    </row>
    <row r="5815" spans="6:6" x14ac:dyDescent="0.2">
      <c r="F5815" s="16"/>
    </row>
    <row r="5816" spans="6:6" x14ac:dyDescent="0.2">
      <c r="F5816" s="16"/>
    </row>
    <row r="5817" spans="6:6" x14ac:dyDescent="0.2">
      <c r="F5817" s="16"/>
    </row>
    <row r="5818" spans="6:6" x14ac:dyDescent="0.2">
      <c r="F5818" s="16"/>
    </row>
    <row r="5819" spans="6:6" x14ac:dyDescent="0.2">
      <c r="F5819" s="16"/>
    </row>
    <row r="5820" spans="6:6" x14ac:dyDescent="0.2">
      <c r="F5820" s="16"/>
    </row>
    <row r="5821" spans="6:6" x14ac:dyDescent="0.2">
      <c r="F5821" s="16"/>
    </row>
    <row r="5822" spans="6:6" x14ac:dyDescent="0.2">
      <c r="F5822" s="16"/>
    </row>
    <row r="5823" spans="6:6" x14ac:dyDescent="0.2">
      <c r="F5823" s="16"/>
    </row>
    <row r="5824" spans="6:6" x14ac:dyDescent="0.2">
      <c r="F5824" s="16"/>
    </row>
    <row r="5825" spans="6:6" x14ac:dyDescent="0.2">
      <c r="F5825" s="16"/>
    </row>
    <row r="5826" spans="6:6" x14ac:dyDescent="0.2">
      <c r="F5826" s="16"/>
    </row>
    <row r="5827" spans="6:6" x14ac:dyDescent="0.2">
      <c r="F5827" s="16"/>
    </row>
    <row r="5828" spans="6:6" x14ac:dyDescent="0.2">
      <c r="F5828" s="16"/>
    </row>
    <row r="5829" spans="6:6" x14ac:dyDescent="0.2">
      <c r="F5829" s="16"/>
    </row>
    <row r="5830" spans="6:6" x14ac:dyDescent="0.2">
      <c r="F5830" s="16"/>
    </row>
    <row r="5831" spans="6:6" x14ac:dyDescent="0.2">
      <c r="F5831" s="16"/>
    </row>
    <row r="5832" spans="6:6" x14ac:dyDescent="0.2">
      <c r="F5832" s="16"/>
    </row>
    <row r="5833" spans="6:6" x14ac:dyDescent="0.2">
      <c r="F5833" s="16"/>
    </row>
    <row r="5834" spans="6:6" x14ac:dyDescent="0.2">
      <c r="F5834" s="16"/>
    </row>
    <row r="5835" spans="6:6" x14ac:dyDescent="0.2">
      <c r="F5835" s="16"/>
    </row>
    <row r="5836" spans="6:6" x14ac:dyDescent="0.2">
      <c r="F5836" s="16"/>
    </row>
    <row r="5837" spans="6:6" x14ac:dyDescent="0.2">
      <c r="F5837" s="16"/>
    </row>
    <row r="5838" spans="6:6" x14ac:dyDescent="0.2">
      <c r="F5838" s="16"/>
    </row>
    <row r="5839" spans="6:6" x14ac:dyDescent="0.2">
      <c r="F5839" s="16"/>
    </row>
    <row r="5840" spans="6:6" x14ac:dyDescent="0.2">
      <c r="F5840" s="16"/>
    </row>
    <row r="5841" spans="6:6" x14ac:dyDescent="0.2">
      <c r="F5841" s="16"/>
    </row>
    <row r="5842" spans="6:6" x14ac:dyDescent="0.2">
      <c r="F5842" s="16"/>
    </row>
    <row r="5843" spans="6:6" x14ac:dyDescent="0.2">
      <c r="F5843" s="16"/>
    </row>
    <row r="5844" spans="6:6" x14ac:dyDescent="0.2">
      <c r="F5844" s="16"/>
    </row>
    <row r="5845" spans="6:6" x14ac:dyDescent="0.2">
      <c r="F5845" s="16"/>
    </row>
    <row r="5846" spans="6:6" x14ac:dyDescent="0.2">
      <c r="F5846" s="16"/>
    </row>
    <row r="5847" spans="6:6" x14ac:dyDescent="0.2">
      <c r="F5847" s="16"/>
    </row>
    <row r="5848" spans="6:6" x14ac:dyDescent="0.2">
      <c r="F5848" s="16"/>
    </row>
    <row r="5849" spans="6:6" x14ac:dyDescent="0.2">
      <c r="F5849" s="16"/>
    </row>
    <row r="5850" spans="6:6" x14ac:dyDescent="0.2">
      <c r="F5850" s="16"/>
    </row>
    <row r="5851" spans="6:6" x14ac:dyDescent="0.2">
      <c r="F5851" s="16"/>
    </row>
    <row r="5852" spans="6:6" x14ac:dyDescent="0.2">
      <c r="F5852" s="16"/>
    </row>
    <row r="5853" spans="6:6" x14ac:dyDescent="0.2">
      <c r="F5853" s="16"/>
    </row>
    <row r="5854" spans="6:6" x14ac:dyDescent="0.2">
      <c r="F5854" s="16"/>
    </row>
    <row r="5855" spans="6:6" x14ac:dyDescent="0.2">
      <c r="F5855" s="16"/>
    </row>
    <row r="5856" spans="6:6" x14ac:dyDescent="0.2">
      <c r="F5856" s="16"/>
    </row>
    <row r="5857" spans="6:6" x14ac:dyDescent="0.2">
      <c r="F5857" s="16"/>
    </row>
    <row r="5858" spans="6:6" x14ac:dyDescent="0.2">
      <c r="F5858" s="16"/>
    </row>
    <row r="5859" spans="6:6" x14ac:dyDescent="0.2">
      <c r="F5859" s="16"/>
    </row>
    <row r="5860" spans="6:6" x14ac:dyDescent="0.2">
      <c r="F5860" s="16"/>
    </row>
    <row r="5861" spans="6:6" x14ac:dyDescent="0.2">
      <c r="F5861" s="16"/>
    </row>
    <row r="5862" spans="6:6" x14ac:dyDescent="0.2">
      <c r="F5862" s="16"/>
    </row>
    <row r="5863" spans="6:6" x14ac:dyDescent="0.2">
      <c r="F5863" s="16"/>
    </row>
    <row r="5864" spans="6:6" x14ac:dyDescent="0.2">
      <c r="F5864" s="16"/>
    </row>
    <row r="5865" spans="6:6" x14ac:dyDescent="0.2">
      <c r="F5865" s="16"/>
    </row>
    <row r="5866" spans="6:6" x14ac:dyDescent="0.2">
      <c r="F5866" s="16"/>
    </row>
    <row r="5867" spans="6:6" x14ac:dyDescent="0.2">
      <c r="F5867" s="16"/>
    </row>
    <row r="5868" spans="6:6" x14ac:dyDescent="0.2">
      <c r="F5868" s="16"/>
    </row>
    <row r="5869" spans="6:6" x14ac:dyDescent="0.2">
      <c r="F5869" s="16"/>
    </row>
    <row r="5870" spans="6:6" x14ac:dyDescent="0.2">
      <c r="F5870" s="16"/>
    </row>
    <row r="5871" spans="6:6" x14ac:dyDescent="0.2">
      <c r="F5871" s="16"/>
    </row>
    <row r="5872" spans="6:6" x14ac:dyDescent="0.2">
      <c r="F5872" s="16"/>
    </row>
    <row r="5873" spans="6:6" x14ac:dyDescent="0.2">
      <c r="F5873" s="16"/>
    </row>
    <row r="5874" spans="6:6" x14ac:dyDescent="0.2">
      <c r="F5874" s="16"/>
    </row>
    <row r="5875" spans="6:6" x14ac:dyDescent="0.2">
      <c r="F5875" s="16"/>
    </row>
    <row r="5876" spans="6:6" x14ac:dyDescent="0.2">
      <c r="F5876" s="16"/>
    </row>
    <row r="5877" spans="6:6" x14ac:dyDescent="0.2">
      <c r="F5877" s="16"/>
    </row>
    <row r="5878" spans="6:6" x14ac:dyDescent="0.2">
      <c r="F5878" s="16"/>
    </row>
    <row r="5879" spans="6:6" x14ac:dyDescent="0.2">
      <c r="F5879" s="16"/>
    </row>
    <row r="5880" spans="6:6" x14ac:dyDescent="0.2">
      <c r="F5880" s="16"/>
    </row>
    <row r="5881" spans="6:6" x14ac:dyDescent="0.2">
      <c r="F5881" s="16"/>
    </row>
    <row r="5882" spans="6:6" x14ac:dyDescent="0.2">
      <c r="F5882" s="16"/>
    </row>
    <row r="5883" spans="6:6" x14ac:dyDescent="0.2">
      <c r="F5883" s="16"/>
    </row>
    <row r="5884" spans="6:6" x14ac:dyDescent="0.2">
      <c r="F5884" s="16"/>
    </row>
    <row r="5885" spans="6:6" x14ac:dyDescent="0.2">
      <c r="F5885" s="16"/>
    </row>
    <row r="5886" spans="6:6" x14ac:dyDescent="0.2">
      <c r="F5886" s="16"/>
    </row>
    <row r="5887" spans="6:6" x14ac:dyDescent="0.2">
      <c r="F5887" s="16"/>
    </row>
    <row r="5888" spans="6:6" x14ac:dyDescent="0.2">
      <c r="F5888" s="16"/>
    </row>
    <row r="5889" spans="6:6" x14ac:dyDescent="0.2">
      <c r="F5889" s="16"/>
    </row>
    <row r="5890" spans="6:6" x14ac:dyDescent="0.2">
      <c r="F5890" s="16"/>
    </row>
    <row r="5891" spans="6:6" x14ac:dyDescent="0.2">
      <c r="F5891" s="16"/>
    </row>
    <row r="5892" spans="6:6" x14ac:dyDescent="0.2">
      <c r="F5892" s="16"/>
    </row>
    <row r="5893" spans="6:6" x14ac:dyDescent="0.2">
      <c r="F5893" s="16"/>
    </row>
    <row r="5894" spans="6:6" x14ac:dyDescent="0.2">
      <c r="F5894" s="16"/>
    </row>
    <row r="5895" spans="6:6" x14ac:dyDescent="0.2">
      <c r="F5895" s="16"/>
    </row>
    <row r="5896" spans="6:6" x14ac:dyDescent="0.2">
      <c r="F5896" s="16"/>
    </row>
    <row r="5897" spans="6:6" x14ac:dyDescent="0.2">
      <c r="F5897" s="16"/>
    </row>
    <row r="5898" spans="6:6" x14ac:dyDescent="0.2">
      <c r="F5898" s="16"/>
    </row>
    <row r="5899" spans="6:6" x14ac:dyDescent="0.2">
      <c r="F5899" s="16"/>
    </row>
    <row r="5900" spans="6:6" x14ac:dyDescent="0.2">
      <c r="F5900" s="16"/>
    </row>
    <row r="5901" spans="6:6" x14ac:dyDescent="0.2">
      <c r="F5901" s="16"/>
    </row>
    <row r="5902" spans="6:6" x14ac:dyDescent="0.2">
      <c r="F5902" s="16"/>
    </row>
    <row r="5903" spans="6:6" x14ac:dyDescent="0.2">
      <c r="F5903" s="16"/>
    </row>
    <row r="5904" spans="6:6" x14ac:dyDescent="0.2">
      <c r="F5904" s="16"/>
    </row>
    <row r="5905" spans="6:6" x14ac:dyDescent="0.2">
      <c r="F5905" s="16"/>
    </row>
    <row r="5906" spans="6:6" x14ac:dyDescent="0.2">
      <c r="F5906" s="16"/>
    </row>
    <row r="5907" spans="6:6" x14ac:dyDescent="0.2">
      <c r="F5907" s="16"/>
    </row>
    <row r="5908" spans="6:6" x14ac:dyDescent="0.2">
      <c r="F5908" s="16"/>
    </row>
    <row r="5909" spans="6:6" x14ac:dyDescent="0.2">
      <c r="F5909" s="16"/>
    </row>
    <row r="5910" spans="6:6" x14ac:dyDescent="0.2">
      <c r="F5910" s="16"/>
    </row>
    <row r="5911" spans="6:6" x14ac:dyDescent="0.2">
      <c r="F5911" s="16"/>
    </row>
    <row r="5912" spans="6:6" x14ac:dyDescent="0.2">
      <c r="F5912" s="16"/>
    </row>
    <row r="5913" spans="6:6" x14ac:dyDescent="0.2">
      <c r="F5913" s="16"/>
    </row>
    <row r="5914" spans="6:6" x14ac:dyDescent="0.2">
      <c r="F5914" s="16"/>
    </row>
    <row r="5915" spans="6:6" x14ac:dyDescent="0.2">
      <c r="F5915" s="16"/>
    </row>
    <row r="5916" spans="6:6" x14ac:dyDescent="0.2">
      <c r="F5916" s="16"/>
    </row>
    <row r="5917" spans="6:6" x14ac:dyDescent="0.2">
      <c r="F5917" s="16"/>
    </row>
    <row r="5918" spans="6:6" x14ac:dyDescent="0.2">
      <c r="F5918" s="16"/>
    </row>
    <row r="5919" spans="6:6" x14ac:dyDescent="0.2">
      <c r="F5919" s="16"/>
    </row>
    <row r="5920" spans="6:6" x14ac:dyDescent="0.2">
      <c r="F5920" s="16"/>
    </row>
    <row r="5921" spans="6:6" x14ac:dyDescent="0.2">
      <c r="F5921" s="16"/>
    </row>
    <row r="5922" spans="6:6" x14ac:dyDescent="0.2">
      <c r="F5922" s="16"/>
    </row>
    <row r="5923" spans="6:6" x14ac:dyDescent="0.2">
      <c r="F5923" s="16"/>
    </row>
    <row r="5924" spans="6:6" x14ac:dyDescent="0.2">
      <c r="F5924" s="16"/>
    </row>
    <row r="5925" spans="6:6" x14ac:dyDescent="0.2">
      <c r="F5925" s="16"/>
    </row>
    <row r="5926" spans="6:6" x14ac:dyDescent="0.2">
      <c r="F5926" s="16"/>
    </row>
    <row r="5927" spans="6:6" x14ac:dyDescent="0.2">
      <c r="F5927" s="16"/>
    </row>
    <row r="5928" spans="6:6" x14ac:dyDescent="0.2">
      <c r="F5928" s="16"/>
    </row>
    <row r="5929" spans="6:6" x14ac:dyDescent="0.2">
      <c r="F5929" s="16"/>
    </row>
    <row r="5930" spans="6:6" x14ac:dyDescent="0.2">
      <c r="F5930" s="16"/>
    </row>
    <row r="5931" spans="6:6" x14ac:dyDescent="0.2">
      <c r="F5931" s="16"/>
    </row>
    <row r="5932" spans="6:6" x14ac:dyDescent="0.2">
      <c r="F5932" s="16"/>
    </row>
    <row r="5933" spans="6:6" x14ac:dyDescent="0.2">
      <c r="F5933" s="16"/>
    </row>
    <row r="5934" spans="6:6" x14ac:dyDescent="0.2">
      <c r="F5934" s="16"/>
    </row>
    <row r="5935" spans="6:6" x14ac:dyDescent="0.2">
      <c r="F5935" s="16"/>
    </row>
    <row r="5936" spans="6:6" x14ac:dyDescent="0.2">
      <c r="F5936" s="16"/>
    </row>
    <row r="5937" spans="6:6" x14ac:dyDescent="0.2">
      <c r="F5937" s="16"/>
    </row>
    <row r="5938" spans="6:6" x14ac:dyDescent="0.2">
      <c r="F5938" s="16"/>
    </row>
    <row r="5939" spans="6:6" x14ac:dyDescent="0.2">
      <c r="F5939" s="16"/>
    </row>
    <row r="5940" spans="6:6" x14ac:dyDescent="0.2">
      <c r="F5940" s="16"/>
    </row>
    <row r="5941" spans="6:6" x14ac:dyDescent="0.2">
      <c r="F5941" s="16"/>
    </row>
    <row r="5942" spans="6:6" x14ac:dyDescent="0.2">
      <c r="F5942" s="16"/>
    </row>
    <row r="5943" spans="6:6" x14ac:dyDescent="0.2">
      <c r="F5943" s="16"/>
    </row>
    <row r="5944" spans="6:6" x14ac:dyDescent="0.2">
      <c r="F5944" s="16"/>
    </row>
    <row r="5945" spans="6:6" x14ac:dyDescent="0.2">
      <c r="F5945" s="16"/>
    </row>
    <row r="5946" spans="6:6" x14ac:dyDescent="0.2">
      <c r="F5946" s="16"/>
    </row>
    <row r="5947" spans="6:6" x14ac:dyDescent="0.2">
      <c r="F5947" s="16"/>
    </row>
    <row r="5948" spans="6:6" x14ac:dyDescent="0.2">
      <c r="F5948" s="16"/>
    </row>
    <row r="5949" spans="6:6" x14ac:dyDescent="0.2">
      <c r="F5949" s="16"/>
    </row>
    <row r="5950" spans="6:6" x14ac:dyDescent="0.2">
      <c r="F5950" s="16"/>
    </row>
    <row r="5951" spans="6:6" x14ac:dyDescent="0.2">
      <c r="F5951" s="16"/>
    </row>
    <row r="5952" spans="6:6" x14ac:dyDescent="0.2">
      <c r="F5952" s="16"/>
    </row>
    <row r="5953" spans="6:6" x14ac:dyDescent="0.2">
      <c r="F5953" s="16"/>
    </row>
    <row r="5954" spans="6:6" x14ac:dyDescent="0.2">
      <c r="F5954" s="16"/>
    </row>
    <row r="5955" spans="6:6" x14ac:dyDescent="0.2">
      <c r="F5955" s="16"/>
    </row>
    <row r="5956" spans="6:6" x14ac:dyDescent="0.2">
      <c r="F5956" s="16"/>
    </row>
    <row r="5957" spans="6:6" x14ac:dyDescent="0.2">
      <c r="F5957" s="16"/>
    </row>
    <row r="5958" spans="6:6" x14ac:dyDescent="0.2">
      <c r="F5958" s="16"/>
    </row>
    <row r="5959" spans="6:6" x14ac:dyDescent="0.2">
      <c r="F5959" s="16"/>
    </row>
    <row r="5960" spans="6:6" x14ac:dyDescent="0.2">
      <c r="F5960" s="16"/>
    </row>
    <row r="5961" spans="6:6" x14ac:dyDescent="0.2">
      <c r="F5961" s="16"/>
    </row>
    <row r="5962" spans="6:6" x14ac:dyDescent="0.2">
      <c r="F5962" s="16"/>
    </row>
    <row r="5963" spans="6:6" x14ac:dyDescent="0.2">
      <c r="F5963" s="16"/>
    </row>
    <row r="5964" spans="6:6" x14ac:dyDescent="0.2">
      <c r="F5964" s="16"/>
    </row>
    <row r="5965" spans="6:6" x14ac:dyDescent="0.2">
      <c r="F5965" s="16"/>
    </row>
    <row r="5966" spans="6:6" x14ac:dyDescent="0.2">
      <c r="F5966" s="16"/>
    </row>
    <row r="5967" spans="6:6" x14ac:dyDescent="0.2">
      <c r="F5967" s="16"/>
    </row>
    <row r="5968" spans="6:6" x14ac:dyDescent="0.2">
      <c r="F5968" s="16"/>
    </row>
    <row r="5969" spans="6:6" x14ac:dyDescent="0.2">
      <c r="F5969" s="16"/>
    </row>
    <row r="5970" spans="6:6" x14ac:dyDescent="0.2">
      <c r="F5970" s="16"/>
    </row>
    <row r="5971" spans="6:6" x14ac:dyDescent="0.2">
      <c r="F5971" s="16"/>
    </row>
    <row r="5972" spans="6:6" x14ac:dyDescent="0.2">
      <c r="F5972" s="16"/>
    </row>
    <row r="5973" spans="6:6" x14ac:dyDescent="0.2">
      <c r="F5973" s="16"/>
    </row>
    <row r="5974" spans="6:6" x14ac:dyDescent="0.2">
      <c r="F5974" s="16"/>
    </row>
    <row r="5975" spans="6:6" x14ac:dyDescent="0.2">
      <c r="F5975" s="16"/>
    </row>
    <row r="5976" spans="6:6" x14ac:dyDescent="0.2">
      <c r="F5976" s="16"/>
    </row>
    <row r="5977" spans="6:6" x14ac:dyDescent="0.2">
      <c r="F5977" s="16"/>
    </row>
    <row r="5978" spans="6:6" x14ac:dyDescent="0.2">
      <c r="F5978" s="16"/>
    </row>
    <row r="5979" spans="6:6" x14ac:dyDescent="0.2">
      <c r="F5979" s="16"/>
    </row>
    <row r="5980" spans="6:6" x14ac:dyDescent="0.2">
      <c r="F5980" s="16"/>
    </row>
    <row r="5981" spans="6:6" x14ac:dyDescent="0.2">
      <c r="F5981" s="16"/>
    </row>
    <row r="5982" spans="6:6" x14ac:dyDescent="0.2">
      <c r="F5982" s="16"/>
    </row>
    <row r="5983" spans="6:6" x14ac:dyDescent="0.2">
      <c r="F5983" s="16"/>
    </row>
    <row r="5984" spans="6:6" x14ac:dyDescent="0.2">
      <c r="F5984" s="16"/>
    </row>
    <row r="5985" spans="6:6" x14ac:dyDescent="0.2">
      <c r="F5985" s="16"/>
    </row>
    <row r="5986" spans="6:6" x14ac:dyDescent="0.2">
      <c r="F5986" s="16"/>
    </row>
    <row r="5987" spans="6:6" x14ac:dyDescent="0.2">
      <c r="F5987" s="16"/>
    </row>
    <row r="5988" spans="6:6" x14ac:dyDescent="0.2">
      <c r="F5988" s="16"/>
    </row>
    <row r="5989" spans="6:6" x14ac:dyDescent="0.2">
      <c r="F5989" s="16"/>
    </row>
    <row r="5990" spans="6:6" x14ac:dyDescent="0.2">
      <c r="F5990" s="16"/>
    </row>
    <row r="5991" spans="6:6" x14ac:dyDescent="0.2">
      <c r="F5991" s="16"/>
    </row>
    <row r="5992" spans="6:6" x14ac:dyDescent="0.2">
      <c r="F5992" s="16"/>
    </row>
    <row r="5993" spans="6:6" x14ac:dyDescent="0.2">
      <c r="F5993" s="16"/>
    </row>
    <row r="5994" spans="6:6" x14ac:dyDescent="0.2">
      <c r="F5994" s="16"/>
    </row>
    <row r="5995" spans="6:6" x14ac:dyDescent="0.2">
      <c r="F5995" s="16"/>
    </row>
    <row r="5996" spans="6:6" x14ac:dyDescent="0.2">
      <c r="F5996" s="16"/>
    </row>
    <row r="5997" spans="6:6" x14ac:dyDescent="0.2">
      <c r="F5997" s="16"/>
    </row>
    <row r="5998" spans="6:6" x14ac:dyDescent="0.2">
      <c r="F5998" s="16"/>
    </row>
    <row r="5999" spans="6:6" x14ac:dyDescent="0.2">
      <c r="F5999" s="16"/>
    </row>
    <row r="6000" spans="6:6" x14ac:dyDescent="0.2">
      <c r="F6000" s="16"/>
    </row>
    <row r="6001" spans="6:6" x14ac:dyDescent="0.2">
      <c r="F6001" s="16"/>
    </row>
    <row r="6002" spans="6:6" x14ac:dyDescent="0.2">
      <c r="F6002" s="16"/>
    </row>
    <row r="6003" spans="6:6" x14ac:dyDescent="0.2">
      <c r="F6003" s="16"/>
    </row>
    <row r="6004" spans="6:6" x14ac:dyDescent="0.2">
      <c r="F6004" s="16"/>
    </row>
    <row r="6005" spans="6:6" x14ac:dyDescent="0.2">
      <c r="F6005" s="16"/>
    </row>
    <row r="6006" spans="6:6" x14ac:dyDescent="0.2">
      <c r="F6006" s="16"/>
    </row>
    <row r="6007" spans="6:6" x14ac:dyDescent="0.2">
      <c r="F6007" s="16"/>
    </row>
    <row r="6008" spans="6:6" x14ac:dyDescent="0.2">
      <c r="F6008" s="16"/>
    </row>
    <row r="6009" spans="6:6" x14ac:dyDescent="0.2">
      <c r="F6009" s="16"/>
    </row>
    <row r="6010" spans="6:6" x14ac:dyDescent="0.2">
      <c r="F6010" s="16"/>
    </row>
    <row r="6011" spans="6:6" x14ac:dyDescent="0.2">
      <c r="F6011" s="16"/>
    </row>
    <row r="6012" spans="6:6" x14ac:dyDescent="0.2">
      <c r="F6012" s="16"/>
    </row>
    <row r="6013" spans="6:6" x14ac:dyDescent="0.2">
      <c r="F6013" s="16"/>
    </row>
    <row r="6014" spans="6:6" x14ac:dyDescent="0.2">
      <c r="F6014" s="16"/>
    </row>
    <row r="6015" spans="6:6" x14ac:dyDescent="0.2">
      <c r="F6015" s="16"/>
    </row>
    <row r="6016" spans="6:6" x14ac:dyDescent="0.2">
      <c r="F6016" s="16"/>
    </row>
    <row r="6017" spans="6:6" x14ac:dyDescent="0.2">
      <c r="F6017" s="16"/>
    </row>
    <row r="6018" spans="6:6" x14ac:dyDescent="0.2">
      <c r="F6018" s="16"/>
    </row>
    <row r="6019" spans="6:6" x14ac:dyDescent="0.2">
      <c r="F6019" s="16"/>
    </row>
    <row r="6020" spans="6:6" x14ac:dyDescent="0.2">
      <c r="F6020" s="16"/>
    </row>
    <row r="6021" spans="6:6" x14ac:dyDescent="0.2">
      <c r="F6021" s="16"/>
    </row>
    <row r="6022" spans="6:6" x14ac:dyDescent="0.2">
      <c r="F6022" s="16"/>
    </row>
    <row r="6023" spans="6:6" x14ac:dyDescent="0.2">
      <c r="F6023" s="16"/>
    </row>
    <row r="6024" spans="6:6" x14ac:dyDescent="0.2">
      <c r="F6024" s="16"/>
    </row>
    <row r="6025" spans="6:6" x14ac:dyDescent="0.2">
      <c r="F6025" s="16"/>
    </row>
    <row r="6026" spans="6:6" x14ac:dyDescent="0.2">
      <c r="F6026" s="16"/>
    </row>
    <row r="6027" spans="6:6" x14ac:dyDescent="0.2">
      <c r="F6027" s="16"/>
    </row>
    <row r="6028" spans="6:6" x14ac:dyDescent="0.2">
      <c r="F6028" s="16"/>
    </row>
    <row r="6029" spans="6:6" x14ac:dyDescent="0.2">
      <c r="F6029" s="16"/>
    </row>
    <row r="6030" spans="6:6" x14ac:dyDescent="0.2">
      <c r="F6030" s="16"/>
    </row>
    <row r="6031" spans="6:6" x14ac:dyDescent="0.2">
      <c r="F6031" s="16"/>
    </row>
    <row r="6032" spans="6:6" x14ac:dyDescent="0.2">
      <c r="F6032" s="16"/>
    </row>
    <row r="6033" spans="6:6" x14ac:dyDescent="0.2">
      <c r="F6033" s="16"/>
    </row>
    <row r="6034" spans="6:6" x14ac:dyDescent="0.2">
      <c r="F6034" s="16"/>
    </row>
    <row r="6035" spans="6:6" x14ac:dyDescent="0.2">
      <c r="F6035" s="16"/>
    </row>
    <row r="6036" spans="6:6" x14ac:dyDescent="0.2">
      <c r="F6036" s="16"/>
    </row>
    <row r="6037" spans="6:6" x14ac:dyDescent="0.2">
      <c r="F6037" s="16"/>
    </row>
    <row r="6038" spans="6:6" x14ac:dyDescent="0.2">
      <c r="F6038" s="16"/>
    </row>
    <row r="6039" spans="6:6" x14ac:dyDescent="0.2">
      <c r="F6039" s="16"/>
    </row>
    <row r="6040" spans="6:6" x14ac:dyDescent="0.2">
      <c r="F6040" s="16"/>
    </row>
    <row r="6041" spans="6:6" x14ac:dyDescent="0.2">
      <c r="F6041" s="16"/>
    </row>
    <row r="6042" spans="6:6" x14ac:dyDescent="0.2">
      <c r="F6042" s="16"/>
    </row>
    <row r="6043" spans="6:6" x14ac:dyDescent="0.2">
      <c r="F6043" s="16"/>
    </row>
    <row r="6044" spans="6:6" x14ac:dyDescent="0.2">
      <c r="F6044" s="16"/>
    </row>
    <row r="6045" spans="6:6" x14ac:dyDescent="0.2">
      <c r="F6045" s="16"/>
    </row>
    <row r="6046" spans="6:6" x14ac:dyDescent="0.2">
      <c r="F6046" s="16"/>
    </row>
    <row r="6047" spans="6:6" x14ac:dyDescent="0.2">
      <c r="F6047" s="16"/>
    </row>
    <row r="6048" spans="6:6" x14ac:dyDescent="0.2">
      <c r="F6048" s="16"/>
    </row>
    <row r="6049" spans="6:6" x14ac:dyDescent="0.2">
      <c r="F6049" s="16"/>
    </row>
    <row r="6050" spans="6:6" x14ac:dyDescent="0.2">
      <c r="F6050" s="16"/>
    </row>
    <row r="6051" spans="6:6" x14ac:dyDescent="0.2">
      <c r="F6051" s="16"/>
    </row>
    <row r="6052" spans="6:6" x14ac:dyDescent="0.2">
      <c r="F6052" s="16"/>
    </row>
    <row r="6053" spans="6:6" x14ac:dyDescent="0.2">
      <c r="F6053" s="16"/>
    </row>
    <row r="6054" spans="6:6" x14ac:dyDescent="0.2">
      <c r="F6054" s="16"/>
    </row>
    <row r="6055" spans="6:6" x14ac:dyDescent="0.2">
      <c r="F6055" s="16"/>
    </row>
    <row r="6056" spans="6:6" x14ac:dyDescent="0.2">
      <c r="F6056" s="16"/>
    </row>
    <row r="6057" spans="6:6" x14ac:dyDescent="0.2">
      <c r="F6057" s="16"/>
    </row>
    <row r="6058" spans="6:6" x14ac:dyDescent="0.2">
      <c r="F6058" s="16"/>
    </row>
    <row r="6059" spans="6:6" x14ac:dyDescent="0.2">
      <c r="F6059" s="16"/>
    </row>
    <row r="6060" spans="6:6" x14ac:dyDescent="0.2">
      <c r="F6060" s="16"/>
    </row>
    <row r="6061" spans="6:6" x14ac:dyDescent="0.2">
      <c r="F6061" s="16"/>
    </row>
    <row r="6062" spans="6:6" x14ac:dyDescent="0.2">
      <c r="F6062" s="16"/>
    </row>
    <row r="6063" spans="6:6" x14ac:dyDescent="0.2">
      <c r="F6063" s="16"/>
    </row>
    <row r="6064" spans="6:6" x14ac:dyDescent="0.2">
      <c r="F6064" s="16"/>
    </row>
    <row r="6065" spans="6:6" x14ac:dyDescent="0.2">
      <c r="F6065" s="16"/>
    </row>
    <row r="6066" spans="6:6" x14ac:dyDescent="0.2">
      <c r="F6066" s="16"/>
    </row>
    <row r="6067" spans="6:6" x14ac:dyDescent="0.2">
      <c r="F6067" s="16"/>
    </row>
    <row r="6068" spans="6:6" x14ac:dyDescent="0.2">
      <c r="F6068" s="16"/>
    </row>
    <row r="6069" spans="6:6" x14ac:dyDescent="0.2">
      <c r="F6069" s="16"/>
    </row>
    <row r="6070" spans="6:6" x14ac:dyDescent="0.2">
      <c r="F6070" s="16"/>
    </row>
    <row r="6071" spans="6:6" x14ac:dyDescent="0.2">
      <c r="F6071" s="16"/>
    </row>
    <row r="6072" spans="6:6" x14ac:dyDescent="0.2">
      <c r="F6072" s="16"/>
    </row>
    <row r="6073" spans="6:6" x14ac:dyDescent="0.2">
      <c r="F6073" s="16"/>
    </row>
    <row r="6074" spans="6:6" x14ac:dyDescent="0.2">
      <c r="F6074" s="16"/>
    </row>
    <row r="6075" spans="6:6" x14ac:dyDescent="0.2">
      <c r="F6075" s="16"/>
    </row>
    <row r="6076" spans="6:6" x14ac:dyDescent="0.2">
      <c r="F6076" s="16"/>
    </row>
    <row r="6077" spans="6:6" x14ac:dyDescent="0.2">
      <c r="F6077" s="16"/>
    </row>
    <row r="6078" spans="6:6" x14ac:dyDescent="0.2">
      <c r="F6078" s="16"/>
    </row>
    <row r="6079" spans="6:6" x14ac:dyDescent="0.2">
      <c r="F6079" s="16"/>
    </row>
    <row r="6080" spans="6:6" x14ac:dyDescent="0.2">
      <c r="F6080" s="16"/>
    </row>
    <row r="6081" spans="6:6" x14ac:dyDescent="0.2">
      <c r="F6081" s="16"/>
    </row>
    <row r="6082" spans="6:6" x14ac:dyDescent="0.2">
      <c r="F6082" s="16"/>
    </row>
    <row r="6083" spans="6:6" x14ac:dyDescent="0.2">
      <c r="F6083" s="16"/>
    </row>
    <row r="6084" spans="6:6" x14ac:dyDescent="0.2">
      <c r="F6084" s="16"/>
    </row>
    <row r="6085" spans="6:6" x14ac:dyDescent="0.2">
      <c r="F6085" s="16"/>
    </row>
    <row r="6086" spans="6:6" x14ac:dyDescent="0.2">
      <c r="F6086" s="16"/>
    </row>
    <row r="6087" spans="6:6" x14ac:dyDescent="0.2">
      <c r="F6087" s="16"/>
    </row>
    <row r="6088" spans="6:6" x14ac:dyDescent="0.2">
      <c r="F6088" s="16"/>
    </row>
    <row r="6089" spans="6:6" x14ac:dyDescent="0.2">
      <c r="F6089" s="16"/>
    </row>
    <row r="6090" spans="6:6" x14ac:dyDescent="0.2">
      <c r="F6090" s="16"/>
    </row>
    <row r="6091" spans="6:6" x14ac:dyDescent="0.2">
      <c r="F6091" s="16"/>
    </row>
    <row r="6092" spans="6:6" x14ac:dyDescent="0.2">
      <c r="F6092" s="16"/>
    </row>
    <row r="6093" spans="6:6" x14ac:dyDescent="0.2">
      <c r="F6093" s="16"/>
    </row>
    <row r="6094" spans="6:6" x14ac:dyDescent="0.2">
      <c r="F6094" s="16"/>
    </row>
    <row r="6095" spans="6:6" x14ac:dyDescent="0.2">
      <c r="F6095" s="16"/>
    </row>
    <row r="6096" spans="6:6" x14ac:dyDescent="0.2">
      <c r="F6096" s="16"/>
    </row>
    <row r="6097" spans="6:6" x14ac:dyDescent="0.2">
      <c r="F6097" s="16"/>
    </row>
    <row r="6098" spans="6:6" x14ac:dyDescent="0.2">
      <c r="F6098" s="16"/>
    </row>
    <row r="6099" spans="6:6" x14ac:dyDescent="0.2">
      <c r="F6099" s="16"/>
    </row>
    <row r="6100" spans="6:6" x14ac:dyDescent="0.2">
      <c r="F6100" s="16"/>
    </row>
    <row r="6101" spans="6:6" x14ac:dyDescent="0.2">
      <c r="F6101" s="16"/>
    </row>
    <row r="6102" spans="6:6" x14ac:dyDescent="0.2">
      <c r="F6102" s="16"/>
    </row>
    <row r="6103" spans="6:6" x14ac:dyDescent="0.2">
      <c r="F6103" s="16"/>
    </row>
    <row r="6104" spans="6:6" x14ac:dyDescent="0.2">
      <c r="F6104" s="16"/>
    </row>
    <row r="6105" spans="6:6" x14ac:dyDescent="0.2">
      <c r="F6105" s="16"/>
    </row>
    <row r="6106" spans="6:6" x14ac:dyDescent="0.2">
      <c r="F6106" s="16"/>
    </row>
    <row r="6107" spans="6:6" x14ac:dyDescent="0.2">
      <c r="F6107" s="16"/>
    </row>
    <row r="6108" spans="6:6" x14ac:dyDescent="0.2">
      <c r="F6108" s="16"/>
    </row>
    <row r="6109" spans="6:6" x14ac:dyDescent="0.2">
      <c r="F6109" s="16"/>
    </row>
    <row r="6110" spans="6:6" x14ac:dyDescent="0.2">
      <c r="F6110" s="16"/>
    </row>
    <row r="6111" spans="6:6" x14ac:dyDescent="0.2">
      <c r="F6111" s="16"/>
    </row>
    <row r="6112" spans="6:6" x14ac:dyDescent="0.2">
      <c r="F6112" s="16"/>
    </row>
    <row r="6113" spans="6:6" x14ac:dyDescent="0.2">
      <c r="F6113" s="16"/>
    </row>
    <row r="6114" spans="6:6" x14ac:dyDescent="0.2">
      <c r="F6114" s="16"/>
    </row>
    <row r="6115" spans="6:6" x14ac:dyDescent="0.2">
      <c r="F6115" s="16"/>
    </row>
    <row r="6116" spans="6:6" x14ac:dyDescent="0.2">
      <c r="F6116" s="16"/>
    </row>
    <row r="6117" spans="6:6" x14ac:dyDescent="0.2">
      <c r="F6117" s="16"/>
    </row>
    <row r="6118" spans="6:6" x14ac:dyDescent="0.2">
      <c r="F6118" s="16"/>
    </row>
    <row r="6119" spans="6:6" x14ac:dyDescent="0.2">
      <c r="F6119" s="16"/>
    </row>
    <row r="6120" spans="6:6" x14ac:dyDescent="0.2">
      <c r="F6120" s="16"/>
    </row>
    <row r="6121" spans="6:6" x14ac:dyDescent="0.2">
      <c r="F6121" s="16"/>
    </row>
    <row r="6122" spans="6:6" x14ac:dyDescent="0.2">
      <c r="F6122" s="16"/>
    </row>
    <row r="6123" spans="6:6" x14ac:dyDescent="0.2">
      <c r="F6123" s="16"/>
    </row>
    <row r="6124" spans="6:6" x14ac:dyDescent="0.2">
      <c r="F6124" s="16"/>
    </row>
    <row r="6125" spans="6:6" x14ac:dyDescent="0.2">
      <c r="F6125" s="16"/>
    </row>
    <row r="6126" spans="6:6" x14ac:dyDescent="0.2">
      <c r="F6126" s="16"/>
    </row>
    <row r="6127" spans="6:6" x14ac:dyDescent="0.2">
      <c r="F6127" s="16"/>
    </row>
    <row r="6128" spans="6:6" x14ac:dyDescent="0.2">
      <c r="F6128" s="16"/>
    </row>
    <row r="6129" spans="6:6" x14ac:dyDescent="0.2">
      <c r="F6129" s="16"/>
    </row>
    <row r="6130" spans="6:6" x14ac:dyDescent="0.2">
      <c r="F6130" s="16"/>
    </row>
    <row r="6131" spans="6:6" x14ac:dyDescent="0.2">
      <c r="F6131" s="16"/>
    </row>
    <row r="6132" spans="6:6" x14ac:dyDescent="0.2">
      <c r="F6132" s="16"/>
    </row>
    <row r="6133" spans="6:6" x14ac:dyDescent="0.2">
      <c r="F6133" s="16"/>
    </row>
    <row r="6134" spans="6:6" x14ac:dyDescent="0.2">
      <c r="F6134" s="16"/>
    </row>
    <row r="6135" spans="6:6" x14ac:dyDescent="0.2">
      <c r="F6135" s="16"/>
    </row>
    <row r="6136" spans="6:6" x14ac:dyDescent="0.2">
      <c r="F6136" s="16"/>
    </row>
    <row r="6137" spans="6:6" x14ac:dyDescent="0.2">
      <c r="F6137" s="16"/>
    </row>
    <row r="6138" spans="6:6" x14ac:dyDescent="0.2">
      <c r="F6138" s="16"/>
    </row>
    <row r="6139" spans="6:6" x14ac:dyDescent="0.2">
      <c r="F6139" s="16"/>
    </row>
    <row r="6140" spans="6:6" x14ac:dyDescent="0.2">
      <c r="F6140" s="16"/>
    </row>
    <row r="6141" spans="6:6" x14ac:dyDescent="0.2">
      <c r="F6141" s="16"/>
    </row>
    <row r="6142" spans="6:6" x14ac:dyDescent="0.2">
      <c r="F6142" s="16"/>
    </row>
    <row r="6143" spans="6:6" x14ac:dyDescent="0.2">
      <c r="F6143" s="16"/>
    </row>
    <row r="6144" spans="6:6" x14ac:dyDescent="0.2">
      <c r="F6144" s="16"/>
    </row>
    <row r="6145" spans="6:6" x14ac:dyDescent="0.2">
      <c r="F6145" s="16"/>
    </row>
    <row r="6146" spans="6:6" x14ac:dyDescent="0.2">
      <c r="F6146" s="16"/>
    </row>
    <row r="6147" spans="6:6" x14ac:dyDescent="0.2">
      <c r="F6147" s="16"/>
    </row>
    <row r="6148" spans="6:6" x14ac:dyDescent="0.2">
      <c r="F6148" s="16"/>
    </row>
    <row r="6149" spans="6:6" x14ac:dyDescent="0.2">
      <c r="F6149" s="16"/>
    </row>
    <row r="6150" spans="6:6" x14ac:dyDescent="0.2">
      <c r="F6150" s="16"/>
    </row>
    <row r="6151" spans="6:6" x14ac:dyDescent="0.2">
      <c r="F6151" s="16"/>
    </row>
    <row r="6152" spans="6:6" x14ac:dyDescent="0.2">
      <c r="F6152" s="16"/>
    </row>
    <row r="6153" spans="6:6" x14ac:dyDescent="0.2">
      <c r="F6153" s="16"/>
    </row>
    <row r="6154" spans="6:6" x14ac:dyDescent="0.2">
      <c r="F6154" s="16"/>
    </row>
    <row r="6155" spans="6:6" x14ac:dyDescent="0.2">
      <c r="F6155" s="16"/>
    </row>
    <row r="6156" spans="6:6" x14ac:dyDescent="0.2">
      <c r="F6156" s="16"/>
    </row>
    <row r="6157" spans="6:6" x14ac:dyDescent="0.2">
      <c r="F6157" s="16"/>
    </row>
    <row r="6158" spans="6:6" x14ac:dyDescent="0.2">
      <c r="F6158" s="16"/>
    </row>
    <row r="6159" spans="6:6" x14ac:dyDescent="0.2">
      <c r="F6159" s="16"/>
    </row>
    <row r="6160" spans="6:6" x14ac:dyDescent="0.2">
      <c r="F6160" s="16"/>
    </row>
    <row r="6161" spans="6:6" x14ac:dyDescent="0.2">
      <c r="F6161" s="16"/>
    </row>
    <row r="6162" spans="6:6" x14ac:dyDescent="0.2">
      <c r="F6162" s="16"/>
    </row>
    <row r="6163" spans="6:6" x14ac:dyDescent="0.2">
      <c r="F6163" s="16"/>
    </row>
    <row r="6164" spans="6:6" x14ac:dyDescent="0.2">
      <c r="F6164" s="16"/>
    </row>
    <row r="6165" spans="6:6" x14ac:dyDescent="0.2">
      <c r="F6165" s="16"/>
    </row>
    <row r="6166" spans="6:6" x14ac:dyDescent="0.2">
      <c r="F6166" s="16"/>
    </row>
    <row r="6167" spans="6:6" x14ac:dyDescent="0.2">
      <c r="F6167" s="16"/>
    </row>
    <row r="6168" spans="6:6" x14ac:dyDescent="0.2">
      <c r="F6168" s="16"/>
    </row>
    <row r="6169" spans="6:6" x14ac:dyDescent="0.2">
      <c r="F6169" s="16"/>
    </row>
    <row r="6170" spans="6:6" x14ac:dyDescent="0.2">
      <c r="F6170" s="16"/>
    </row>
    <row r="6171" spans="6:6" x14ac:dyDescent="0.2">
      <c r="F6171" s="16"/>
    </row>
    <row r="6172" spans="6:6" x14ac:dyDescent="0.2">
      <c r="F6172" s="16"/>
    </row>
    <row r="6173" spans="6:6" x14ac:dyDescent="0.2">
      <c r="F6173" s="16"/>
    </row>
    <row r="6174" spans="6:6" x14ac:dyDescent="0.2">
      <c r="F6174" s="16"/>
    </row>
    <row r="6175" spans="6:6" x14ac:dyDescent="0.2">
      <c r="F6175" s="16"/>
    </row>
    <row r="6176" spans="6:6" x14ac:dyDescent="0.2">
      <c r="F6176" s="16"/>
    </row>
    <row r="6177" spans="6:6" x14ac:dyDescent="0.2">
      <c r="F6177" s="16"/>
    </row>
    <row r="6178" spans="6:6" x14ac:dyDescent="0.2">
      <c r="F6178" s="16"/>
    </row>
    <row r="6179" spans="6:6" x14ac:dyDescent="0.2">
      <c r="F6179" s="16"/>
    </row>
    <row r="6180" spans="6:6" x14ac:dyDescent="0.2">
      <c r="F6180" s="16"/>
    </row>
    <row r="6181" spans="6:6" x14ac:dyDescent="0.2">
      <c r="F6181" s="16"/>
    </row>
    <row r="6182" spans="6:6" x14ac:dyDescent="0.2">
      <c r="F6182" s="16"/>
    </row>
    <row r="6183" spans="6:6" x14ac:dyDescent="0.2">
      <c r="F6183" s="16"/>
    </row>
    <row r="6184" spans="6:6" x14ac:dyDescent="0.2">
      <c r="F6184" s="16"/>
    </row>
    <row r="6185" spans="6:6" x14ac:dyDescent="0.2">
      <c r="F6185" s="16"/>
    </row>
    <row r="6186" spans="6:6" x14ac:dyDescent="0.2">
      <c r="F6186" s="16"/>
    </row>
    <row r="6187" spans="6:6" x14ac:dyDescent="0.2">
      <c r="F6187" s="16"/>
    </row>
    <row r="6188" spans="6:6" x14ac:dyDescent="0.2">
      <c r="F6188" s="16"/>
    </row>
    <row r="6189" spans="6:6" x14ac:dyDescent="0.2">
      <c r="F6189" s="16"/>
    </row>
    <row r="6190" spans="6:6" x14ac:dyDescent="0.2">
      <c r="F6190" s="16"/>
    </row>
    <row r="6191" spans="6:6" x14ac:dyDescent="0.2">
      <c r="F6191" s="16"/>
    </row>
    <row r="6192" spans="6:6" x14ac:dyDescent="0.2">
      <c r="F6192" s="16"/>
    </row>
    <row r="6193" spans="6:6" x14ac:dyDescent="0.2">
      <c r="F6193" s="16"/>
    </row>
    <row r="6194" spans="6:6" x14ac:dyDescent="0.2">
      <c r="F6194" s="16"/>
    </row>
    <row r="6195" spans="6:6" x14ac:dyDescent="0.2">
      <c r="F6195" s="16"/>
    </row>
    <row r="6196" spans="6:6" x14ac:dyDescent="0.2">
      <c r="F6196" s="16"/>
    </row>
    <row r="6197" spans="6:6" x14ac:dyDescent="0.2">
      <c r="F6197" s="16"/>
    </row>
    <row r="6198" spans="6:6" x14ac:dyDescent="0.2">
      <c r="F6198" s="16"/>
    </row>
    <row r="6199" spans="6:6" x14ac:dyDescent="0.2">
      <c r="F6199" s="16"/>
    </row>
    <row r="6200" spans="6:6" x14ac:dyDescent="0.2">
      <c r="F6200" s="16"/>
    </row>
    <row r="6201" spans="6:6" x14ac:dyDescent="0.2">
      <c r="F6201" s="16"/>
    </row>
    <row r="6202" spans="6:6" x14ac:dyDescent="0.2">
      <c r="F6202" s="16"/>
    </row>
    <row r="6203" spans="6:6" x14ac:dyDescent="0.2">
      <c r="F6203" s="16"/>
    </row>
    <row r="6204" spans="6:6" x14ac:dyDescent="0.2">
      <c r="F6204" s="16"/>
    </row>
    <row r="6205" spans="6:6" x14ac:dyDescent="0.2">
      <c r="F6205" s="16"/>
    </row>
    <row r="6206" spans="6:6" x14ac:dyDescent="0.2">
      <c r="F6206" s="16"/>
    </row>
    <row r="6207" spans="6:6" x14ac:dyDescent="0.2">
      <c r="F6207" s="16"/>
    </row>
    <row r="6208" spans="6:6" x14ac:dyDescent="0.2">
      <c r="F6208" s="16"/>
    </row>
    <row r="6209" spans="6:6" x14ac:dyDescent="0.2">
      <c r="F6209" s="16"/>
    </row>
    <row r="6210" spans="6:6" x14ac:dyDescent="0.2">
      <c r="F6210" s="16"/>
    </row>
    <row r="6211" spans="6:6" x14ac:dyDescent="0.2">
      <c r="F6211" s="16"/>
    </row>
    <row r="6212" spans="6:6" x14ac:dyDescent="0.2">
      <c r="F6212" s="16"/>
    </row>
    <row r="6213" spans="6:6" x14ac:dyDescent="0.2">
      <c r="F6213" s="16"/>
    </row>
    <row r="6214" spans="6:6" x14ac:dyDescent="0.2">
      <c r="F6214" s="16"/>
    </row>
    <row r="6215" spans="6:6" x14ac:dyDescent="0.2">
      <c r="F6215" s="16"/>
    </row>
    <row r="6216" spans="6:6" x14ac:dyDescent="0.2">
      <c r="F6216" s="16"/>
    </row>
    <row r="6217" spans="6:6" x14ac:dyDescent="0.2">
      <c r="F6217" s="16"/>
    </row>
    <row r="6218" spans="6:6" x14ac:dyDescent="0.2">
      <c r="F6218" s="16"/>
    </row>
    <row r="6219" spans="6:6" x14ac:dyDescent="0.2">
      <c r="F6219" s="16"/>
    </row>
    <row r="6220" spans="6:6" x14ac:dyDescent="0.2">
      <c r="F6220" s="16"/>
    </row>
    <row r="6221" spans="6:6" x14ac:dyDescent="0.2">
      <c r="F6221" s="16"/>
    </row>
    <row r="6222" spans="6:6" x14ac:dyDescent="0.2">
      <c r="F6222" s="16"/>
    </row>
    <row r="6223" spans="6:6" x14ac:dyDescent="0.2">
      <c r="F6223" s="16"/>
    </row>
    <row r="6224" spans="6:6" x14ac:dyDescent="0.2">
      <c r="F6224" s="16"/>
    </row>
    <row r="6225" spans="6:6" x14ac:dyDescent="0.2">
      <c r="F6225" s="16"/>
    </row>
    <row r="6226" spans="6:6" x14ac:dyDescent="0.2">
      <c r="F6226" s="16"/>
    </row>
    <row r="6227" spans="6:6" x14ac:dyDescent="0.2">
      <c r="F6227" s="16"/>
    </row>
    <row r="6228" spans="6:6" x14ac:dyDescent="0.2">
      <c r="F6228" s="16"/>
    </row>
    <row r="6229" spans="6:6" x14ac:dyDescent="0.2">
      <c r="F6229" s="16"/>
    </row>
    <row r="6230" spans="6:6" x14ac:dyDescent="0.2">
      <c r="F6230" s="16"/>
    </row>
    <row r="6231" spans="6:6" x14ac:dyDescent="0.2">
      <c r="F6231" s="16"/>
    </row>
    <row r="6232" spans="6:6" x14ac:dyDescent="0.2">
      <c r="F6232" s="16"/>
    </row>
    <row r="6233" spans="6:6" x14ac:dyDescent="0.2">
      <c r="F6233" s="16"/>
    </row>
    <row r="6234" spans="6:6" x14ac:dyDescent="0.2">
      <c r="F6234" s="16"/>
    </row>
    <row r="6235" spans="6:6" x14ac:dyDescent="0.2">
      <c r="F6235" s="16"/>
    </row>
    <row r="6236" spans="6:6" x14ac:dyDescent="0.2">
      <c r="F6236" s="16"/>
    </row>
    <row r="6237" spans="6:6" x14ac:dyDescent="0.2">
      <c r="F6237" s="16"/>
    </row>
    <row r="6238" spans="6:6" x14ac:dyDescent="0.2">
      <c r="F6238" s="16"/>
    </row>
    <row r="6239" spans="6:6" x14ac:dyDescent="0.2">
      <c r="F6239" s="16"/>
    </row>
    <row r="6240" spans="6:6" x14ac:dyDescent="0.2">
      <c r="F6240" s="16"/>
    </row>
    <row r="6241" spans="6:6" x14ac:dyDescent="0.2">
      <c r="F6241" s="16"/>
    </row>
    <row r="6242" spans="6:6" x14ac:dyDescent="0.2">
      <c r="F6242" s="16"/>
    </row>
    <row r="6243" spans="6:6" x14ac:dyDescent="0.2">
      <c r="F6243" s="16"/>
    </row>
    <row r="6244" spans="6:6" x14ac:dyDescent="0.2">
      <c r="F6244" s="16"/>
    </row>
    <row r="6245" spans="6:6" x14ac:dyDescent="0.2">
      <c r="F6245" s="16"/>
    </row>
    <row r="6246" spans="6:6" x14ac:dyDescent="0.2">
      <c r="F6246" s="16"/>
    </row>
    <row r="6247" spans="6:6" x14ac:dyDescent="0.2">
      <c r="F6247" s="16"/>
    </row>
    <row r="6248" spans="6:6" x14ac:dyDescent="0.2">
      <c r="F6248" s="16"/>
    </row>
    <row r="6249" spans="6:6" x14ac:dyDescent="0.2">
      <c r="F6249" s="16"/>
    </row>
    <row r="6250" spans="6:6" x14ac:dyDescent="0.2">
      <c r="F6250" s="16"/>
    </row>
    <row r="6251" spans="6:6" x14ac:dyDescent="0.2">
      <c r="F6251" s="16"/>
    </row>
    <row r="6252" spans="6:6" x14ac:dyDescent="0.2">
      <c r="F6252" s="16"/>
    </row>
    <row r="6253" spans="6:6" x14ac:dyDescent="0.2">
      <c r="F6253" s="16"/>
    </row>
    <row r="6254" spans="6:6" x14ac:dyDescent="0.2">
      <c r="F6254" s="16"/>
    </row>
    <row r="6255" spans="6:6" x14ac:dyDescent="0.2">
      <c r="F6255" s="16"/>
    </row>
    <row r="6256" spans="6:6" x14ac:dyDescent="0.2">
      <c r="F6256" s="16"/>
    </row>
    <row r="6257" spans="6:6" x14ac:dyDescent="0.2">
      <c r="F6257" s="16"/>
    </row>
    <row r="6258" spans="6:6" x14ac:dyDescent="0.2">
      <c r="F6258" s="16"/>
    </row>
    <row r="6259" spans="6:6" x14ac:dyDescent="0.2">
      <c r="F6259" s="16"/>
    </row>
    <row r="6260" spans="6:6" x14ac:dyDescent="0.2">
      <c r="F6260" s="16"/>
    </row>
    <row r="6261" spans="6:6" x14ac:dyDescent="0.2">
      <c r="F6261" s="16"/>
    </row>
    <row r="6262" spans="6:6" x14ac:dyDescent="0.2">
      <c r="F6262" s="16"/>
    </row>
    <row r="6263" spans="6:6" x14ac:dyDescent="0.2">
      <c r="F6263" s="16"/>
    </row>
    <row r="6264" spans="6:6" x14ac:dyDescent="0.2">
      <c r="F6264" s="16"/>
    </row>
    <row r="6265" spans="6:6" x14ac:dyDescent="0.2">
      <c r="F6265" s="16"/>
    </row>
    <row r="6266" spans="6:6" x14ac:dyDescent="0.2">
      <c r="F6266" s="16"/>
    </row>
    <row r="6267" spans="6:6" x14ac:dyDescent="0.2">
      <c r="F6267" s="16"/>
    </row>
    <row r="6268" spans="6:6" x14ac:dyDescent="0.2">
      <c r="F6268" s="16"/>
    </row>
    <row r="6269" spans="6:6" x14ac:dyDescent="0.2">
      <c r="F6269" s="16"/>
    </row>
    <row r="6270" spans="6:6" x14ac:dyDescent="0.2">
      <c r="F6270" s="16"/>
    </row>
    <row r="6271" spans="6:6" x14ac:dyDescent="0.2">
      <c r="F6271" s="16"/>
    </row>
    <row r="6272" spans="6:6" x14ac:dyDescent="0.2">
      <c r="F6272" s="16"/>
    </row>
    <row r="6273" spans="6:6" x14ac:dyDescent="0.2">
      <c r="F6273" s="16"/>
    </row>
    <row r="6274" spans="6:6" x14ac:dyDescent="0.2">
      <c r="F6274" s="16"/>
    </row>
    <row r="6275" spans="6:6" x14ac:dyDescent="0.2">
      <c r="F6275" s="16"/>
    </row>
    <row r="6276" spans="6:6" x14ac:dyDescent="0.2">
      <c r="F6276" s="16"/>
    </row>
    <row r="6277" spans="6:6" x14ac:dyDescent="0.2">
      <c r="F6277" s="16"/>
    </row>
    <row r="6278" spans="6:6" x14ac:dyDescent="0.2">
      <c r="F6278" s="16"/>
    </row>
    <row r="6279" spans="6:6" x14ac:dyDescent="0.2">
      <c r="F6279" s="16"/>
    </row>
    <row r="6280" spans="6:6" x14ac:dyDescent="0.2">
      <c r="F6280" s="16"/>
    </row>
    <row r="6281" spans="6:6" x14ac:dyDescent="0.2">
      <c r="F6281" s="16"/>
    </row>
    <row r="6282" spans="6:6" x14ac:dyDescent="0.2">
      <c r="F6282" s="16"/>
    </row>
    <row r="6283" spans="6:6" x14ac:dyDescent="0.2">
      <c r="F6283" s="16"/>
    </row>
    <row r="6284" spans="6:6" x14ac:dyDescent="0.2">
      <c r="F6284" s="16"/>
    </row>
    <row r="6285" spans="6:6" x14ac:dyDescent="0.2">
      <c r="F6285" s="16"/>
    </row>
    <row r="6286" spans="6:6" x14ac:dyDescent="0.2">
      <c r="F6286" s="16"/>
    </row>
    <row r="6287" spans="6:6" x14ac:dyDescent="0.2">
      <c r="F6287" s="16"/>
    </row>
    <row r="6288" spans="6:6" x14ac:dyDescent="0.2">
      <c r="F6288" s="16"/>
    </row>
    <row r="6289" spans="6:6" x14ac:dyDescent="0.2">
      <c r="F6289" s="16"/>
    </row>
    <row r="6290" spans="6:6" x14ac:dyDescent="0.2">
      <c r="F6290" s="16"/>
    </row>
    <row r="6291" spans="6:6" x14ac:dyDescent="0.2">
      <c r="F6291" s="16"/>
    </row>
    <row r="6292" spans="6:6" x14ac:dyDescent="0.2">
      <c r="F6292" s="16"/>
    </row>
    <row r="6293" spans="6:6" x14ac:dyDescent="0.2">
      <c r="F6293" s="16"/>
    </row>
    <row r="6294" spans="6:6" x14ac:dyDescent="0.2">
      <c r="F6294" s="16"/>
    </row>
    <row r="6295" spans="6:6" x14ac:dyDescent="0.2">
      <c r="F6295" s="16"/>
    </row>
    <row r="6296" spans="6:6" x14ac:dyDescent="0.2">
      <c r="F6296" s="16"/>
    </row>
    <row r="6297" spans="6:6" x14ac:dyDescent="0.2">
      <c r="F6297" s="16"/>
    </row>
    <row r="6298" spans="6:6" x14ac:dyDescent="0.2">
      <c r="F6298" s="16"/>
    </row>
    <row r="6299" spans="6:6" x14ac:dyDescent="0.2">
      <c r="F6299" s="16"/>
    </row>
    <row r="6300" spans="6:6" x14ac:dyDescent="0.2">
      <c r="F6300" s="16"/>
    </row>
    <row r="6301" spans="6:6" x14ac:dyDescent="0.2">
      <c r="F6301" s="16"/>
    </row>
    <row r="6302" spans="6:6" x14ac:dyDescent="0.2">
      <c r="F6302" s="16"/>
    </row>
    <row r="6303" spans="6:6" x14ac:dyDescent="0.2">
      <c r="F6303" s="16"/>
    </row>
    <row r="6304" spans="6:6" x14ac:dyDescent="0.2">
      <c r="F6304" s="16"/>
    </row>
    <row r="6305" spans="6:6" x14ac:dyDescent="0.2">
      <c r="F6305" s="16"/>
    </row>
    <row r="6306" spans="6:6" x14ac:dyDescent="0.2">
      <c r="F6306" s="16"/>
    </row>
    <row r="6307" spans="6:6" x14ac:dyDescent="0.2">
      <c r="F6307" s="16"/>
    </row>
    <row r="6308" spans="6:6" x14ac:dyDescent="0.2">
      <c r="F6308" s="16"/>
    </row>
    <row r="6309" spans="6:6" x14ac:dyDescent="0.2">
      <c r="F6309" s="16"/>
    </row>
    <row r="6310" spans="6:6" x14ac:dyDescent="0.2">
      <c r="F6310" s="16"/>
    </row>
    <row r="6311" spans="6:6" x14ac:dyDescent="0.2">
      <c r="F6311" s="16"/>
    </row>
    <row r="6312" spans="6:6" x14ac:dyDescent="0.2">
      <c r="F6312" s="16"/>
    </row>
    <row r="6313" spans="6:6" x14ac:dyDescent="0.2">
      <c r="F6313" s="16"/>
    </row>
    <row r="6314" spans="6:6" x14ac:dyDescent="0.2">
      <c r="F6314" s="16"/>
    </row>
    <row r="6315" spans="6:6" x14ac:dyDescent="0.2">
      <c r="F6315" s="16"/>
    </row>
    <row r="6316" spans="6:6" x14ac:dyDescent="0.2">
      <c r="F6316" s="16"/>
    </row>
    <row r="6317" spans="6:6" x14ac:dyDescent="0.2">
      <c r="F6317" s="16"/>
    </row>
    <row r="6318" spans="6:6" x14ac:dyDescent="0.2">
      <c r="F6318" s="16"/>
    </row>
    <row r="6319" spans="6:6" x14ac:dyDescent="0.2">
      <c r="F6319" s="16"/>
    </row>
    <row r="6320" spans="6:6" x14ac:dyDescent="0.2">
      <c r="F6320" s="16"/>
    </row>
    <row r="6321" spans="6:6" x14ac:dyDescent="0.2">
      <c r="F6321" s="16"/>
    </row>
    <row r="6322" spans="6:6" x14ac:dyDescent="0.2">
      <c r="F6322" s="16"/>
    </row>
    <row r="6323" spans="6:6" x14ac:dyDescent="0.2">
      <c r="F6323" s="16"/>
    </row>
    <row r="6324" spans="6:6" x14ac:dyDescent="0.2">
      <c r="F6324" s="16"/>
    </row>
    <row r="6325" spans="6:6" x14ac:dyDescent="0.2">
      <c r="F6325" s="16"/>
    </row>
    <row r="6326" spans="6:6" x14ac:dyDescent="0.2">
      <c r="F6326" s="16"/>
    </row>
    <row r="6327" spans="6:6" x14ac:dyDescent="0.2">
      <c r="F6327" s="16"/>
    </row>
    <row r="6328" spans="6:6" x14ac:dyDescent="0.2">
      <c r="F6328" s="16"/>
    </row>
    <row r="6329" spans="6:6" x14ac:dyDescent="0.2">
      <c r="F6329" s="16"/>
    </row>
    <row r="6330" spans="6:6" x14ac:dyDescent="0.2">
      <c r="F6330" s="16"/>
    </row>
    <row r="6331" spans="6:6" x14ac:dyDescent="0.2">
      <c r="F6331" s="16"/>
    </row>
    <row r="6332" spans="6:6" x14ac:dyDescent="0.2">
      <c r="F6332" s="16"/>
    </row>
    <row r="6333" spans="6:6" x14ac:dyDescent="0.2">
      <c r="F6333" s="16"/>
    </row>
    <row r="6334" spans="6:6" x14ac:dyDescent="0.2">
      <c r="F6334" s="16"/>
    </row>
    <row r="6335" spans="6:6" x14ac:dyDescent="0.2">
      <c r="F6335" s="16"/>
    </row>
    <row r="6336" spans="6:6" x14ac:dyDescent="0.2">
      <c r="F6336" s="16"/>
    </row>
    <row r="6337" spans="6:6" x14ac:dyDescent="0.2">
      <c r="F6337" s="16"/>
    </row>
    <row r="6338" spans="6:6" x14ac:dyDescent="0.2">
      <c r="F6338" s="16"/>
    </row>
    <row r="6339" spans="6:6" x14ac:dyDescent="0.2">
      <c r="F6339" s="16"/>
    </row>
    <row r="6340" spans="6:6" x14ac:dyDescent="0.2">
      <c r="F6340" s="16"/>
    </row>
    <row r="6341" spans="6:6" x14ac:dyDescent="0.2">
      <c r="F6341" s="16"/>
    </row>
    <row r="6342" spans="6:6" x14ac:dyDescent="0.2">
      <c r="F6342" s="16"/>
    </row>
    <row r="6343" spans="6:6" x14ac:dyDescent="0.2">
      <c r="F6343" s="16"/>
    </row>
    <row r="6344" spans="6:6" x14ac:dyDescent="0.2">
      <c r="F6344" s="16"/>
    </row>
    <row r="6345" spans="6:6" x14ac:dyDescent="0.2">
      <c r="F6345" s="16"/>
    </row>
    <row r="6346" spans="6:6" x14ac:dyDescent="0.2">
      <c r="F6346" s="16"/>
    </row>
    <row r="6347" spans="6:6" x14ac:dyDescent="0.2">
      <c r="F6347" s="16"/>
    </row>
    <row r="6348" spans="6:6" x14ac:dyDescent="0.2">
      <c r="F6348" s="16"/>
    </row>
    <row r="6349" spans="6:6" x14ac:dyDescent="0.2">
      <c r="F6349" s="16"/>
    </row>
    <row r="6350" spans="6:6" x14ac:dyDescent="0.2">
      <c r="F6350" s="16"/>
    </row>
    <row r="6351" spans="6:6" x14ac:dyDescent="0.2">
      <c r="F6351" s="16"/>
    </row>
    <row r="6352" spans="6:6" x14ac:dyDescent="0.2">
      <c r="F6352" s="16"/>
    </row>
    <row r="6353" spans="6:6" x14ac:dyDescent="0.2">
      <c r="F6353" s="16"/>
    </row>
    <row r="6354" spans="6:6" x14ac:dyDescent="0.2">
      <c r="F6354" s="16"/>
    </row>
    <row r="6355" spans="6:6" x14ac:dyDescent="0.2">
      <c r="F6355" s="16"/>
    </row>
    <row r="6356" spans="6:6" x14ac:dyDescent="0.2">
      <c r="F6356" s="16"/>
    </row>
    <row r="6357" spans="6:6" x14ac:dyDescent="0.2">
      <c r="F6357" s="16"/>
    </row>
    <row r="6358" spans="6:6" x14ac:dyDescent="0.2">
      <c r="F6358" s="16"/>
    </row>
    <row r="6359" spans="6:6" x14ac:dyDescent="0.2">
      <c r="F6359" s="16"/>
    </row>
    <row r="6360" spans="6:6" x14ac:dyDescent="0.2">
      <c r="F6360" s="16"/>
    </row>
    <row r="6361" spans="6:6" x14ac:dyDescent="0.2">
      <c r="F6361" s="16"/>
    </row>
    <row r="6362" spans="6:6" x14ac:dyDescent="0.2">
      <c r="F6362" s="16"/>
    </row>
    <row r="6363" spans="6:6" x14ac:dyDescent="0.2">
      <c r="F6363" s="16"/>
    </row>
    <row r="6364" spans="6:6" x14ac:dyDescent="0.2">
      <c r="F6364" s="16"/>
    </row>
    <row r="6365" spans="6:6" x14ac:dyDescent="0.2">
      <c r="F6365" s="16"/>
    </row>
    <row r="6366" spans="6:6" x14ac:dyDescent="0.2">
      <c r="F6366" s="16"/>
    </row>
    <row r="6367" spans="6:6" x14ac:dyDescent="0.2">
      <c r="F6367" s="16"/>
    </row>
    <row r="6368" spans="6:6" x14ac:dyDescent="0.2">
      <c r="F6368" s="16"/>
    </row>
    <row r="6369" spans="6:6" x14ac:dyDescent="0.2">
      <c r="F6369" s="16"/>
    </row>
    <row r="6370" spans="6:6" x14ac:dyDescent="0.2">
      <c r="F6370" s="16"/>
    </row>
    <row r="6371" spans="6:6" x14ac:dyDescent="0.2">
      <c r="F6371" s="16"/>
    </row>
    <row r="6372" spans="6:6" x14ac:dyDescent="0.2">
      <c r="F6372" s="16"/>
    </row>
    <row r="6373" spans="6:6" x14ac:dyDescent="0.2">
      <c r="F6373" s="16"/>
    </row>
    <row r="6374" spans="6:6" x14ac:dyDescent="0.2">
      <c r="F6374" s="16"/>
    </row>
    <row r="6375" spans="6:6" x14ac:dyDescent="0.2">
      <c r="F6375" s="16"/>
    </row>
    <row r="6376" spans="6:6" x14ac:dyDescent="0.2">
      <c r="F6376" s="16"/>
    </row>
    <row r="6377" spans="6:6" x14ac:dyDescent="0.2">
      <c r="F6377" s="16"/>
    </row>
    <row r="6378" spans="6:6" x14ac:dyDescent="0.2">
      <c r="F6378" s="16"/>
    </row>
    <row r="6379" spans="6:6" x14ac:dyDescent="0.2">
      <c r="F6379" s="16"/>
    </row>
    <row r="6380" spans="6:6" x14ac:dyDescent="0.2">
      <c r="F6380" s="16"/>
    </row>
    <row r="6381" spans="6:6" x14ac:dyDescent="0.2">
      <c r="F6381" s="16"/>
    </row>
    <row r="6382" spans="6:6" x14ac:dyDescent="0.2">
      <c r="F6382" s="16"/>
    </row>
    <row r="6383" spans="6:6" x14ac:dyDescent="0.2">
      <c r="F6383" s="16"/>
    </row>
    <row r="6384" spans="6:6" x14ac:dyDescent="0.2">
      <c r="F6384" s="16"/>
    </row>
    <row r="6385" spans="6:6" x14ac:dyDescent="0.2">
      <c r="F6385" s="16"/>
    </row>
    <row r="6386" spans="6:6" x14ac:dyDescent="0.2">
      <c r="F6386" s="16"/>
    </row>
    <row r="6387" spans="6:6" x14ac:dyDescent="0.2">
      <c r="F6387" s="16"/>
    </row>
    <row r="6388" spans="6:6" x14ac:dyDescent="0.2">
      <c r="F6388" s="16"/>
    </row>
    <row r="6389" spans="6:6" x14ac:dyDescent="0.2">
      <c r="F6389" s="16"/>
    </row>
    <row r="6390" spans="6:6" x14ac:dyDescent="0.2">
      <c r="F6390" s="16"/>
    </row>
    <row r="6391" spans="6:6" x14ac:dyDescent="0.2">
      <c r="F6391" s="16"/>
    </row>
    <row r="6392" spans="6:6" x14ac:dyDescent="0.2">
      <c r="F6392" s="16"/>
    </row>
    <row r="6393" spans="6:6" x14ac:dyDescent="0.2">
      <c r="F6393" s="16"/>
    </row>
    <row r="6394" spans="6:6" x14ac:dyDescent="0.2">
      <c r="F6394" s="16"/>
    </row>
    <row r="6395" spans="6:6" x14ac:dyDescent="0.2">
      <c r="F6395" s="16"/>
    </row>
    <row r="6396" spans="6:6" x14ac:dyDescent="0.2">
      <c r="F6396" s="16"/>
    </row>
    <row r="6397" spans="6:6" x14ac:dyDescent="0.2">
      <c r="F6397" s="16"/>
    </row>
    <row r="6398" spans="6:6" x14ac:dyDescent="0.2">
      <c r="F6398" s="16"/>
    </row>
    <row r="6399" spans="6:6" x14ac:dyDescent="0.2">
      <c r="F6399" s="16"/>
    </row>
    <row r="6400" spans="6:6" x14ac:dyDescent="0.2">
      <c r="F6400" s="16"/>
    </row>
    <row r="6401" spans="6:6" x14ac:dyDescent="0.2">
      <c r="F6401" s="16"/>
    </row>
    <row r="6402" spans="6:6" x14ac:dyDescent="0.2">
      <c r="F6402" s="16"/>
    </row>
    <row r="6403" spans="6:6" x14ac:dyDescent="0.2">
      <c r="F6403" s="16"/>
    </row>
    <row r="6404" spans="6:6" x14ac:dyDescent="0.2">
      <c r="F6404" s="16"/>
    </row>
    <row r="6405" spans="6:6" x14ac:dyDescent="0.2">
      <c r="F6405" s="16"/>
    </row>
    <row r="6406" spans="6:6" x14ac:dyDescent="0.2">
      <c r="F6406" s="16"/>
    </row>
    <row r="6407" spans="6:6" x14ac:dyDescent="0.2">
      <c r="F6407" s="16"/>
    </row>
    <row r="6408" spans="6:6" x14ac:dyDescent="0.2">
      <c r="F6408" s="16"/>
    </row>
    <row r="6409" spans="6:6" x14ac:dyDescent="0.2">
      <c r="F6409" s="16"/>
    </row>
    <row r="6410" spans="6:6" x14ac:dyDescent="0.2">
      <c r="F6410" s="16"/>
    </row>
    <row r="6411" spans="6:6" x14ac:dyDescent="0.2">
      <c r="F6411" s="16"/>
    </row>
    <row r="6412" spans="6:6" x14ac:dyDescent="0.2">
      <c r="F6412" s="16"/>
    </row>
    <row r="6413" spans="6:6" x14ac:dyDescent="0.2">
      <c r="F6413" s="16"/>
    </row>
    <row r="6414" spans="6:6" x14ac:dyDescent="0.2">
      <c r="F6414" s="16"/>
    </row>
    <row r="6415" spans="6:6" x14ac:dyDescent="0.2">
      <c r="F6415" s="16"/>
    </row>
    <row r="6416" spans="6:6" x14ac:dyDescent="0.2">
      <c r="F6416" s="16"/>
    </row>
    <row r="6417" spans="6:6" x14ac:dyDescent="0.2">
      <c r="F6417" s="16"/>
    </row>
    <row r="6418" spans="6:6" x14ac:dyDescent="0.2">
      <c r="F6418" s="16"/>
    </row>
    <row r="6419" spans="6:6" x14ac:dyDescent="0.2">
      <c r="F6419" s="16"/>
    </row>
    <row r="6420" spans="6:6" x14ac:dyDescent="0.2">
      <c r="F6420" s="16"/>
    </row>
    <row r="6421" spans="6:6" x14ac:dyDescent="0.2">
      <c r="F6421" s="16"/>
    </row>
    <row r="6422" spans="6:6" x14ac:dyDescent="0.2">
      <c r="F6422" s="16"/>
    </row>
    <row r="6423" spans="6:6" x14ac:dyDescent="0.2">
      <c r="F6423" s="16"/>
    </row>
    <row r="6424" spans="6:6" x14ac:dyDescent="0.2">
      <c r="F6424" s="16"/>
    </row>
    <row r="6425" spans="6:6" x14ac:dyDescent="0.2">
      <c r="F6425" s="16"/>
    </row>
    <row r="6426" spans="6:6" x14ac:dyDescent="0.2">
      <c r="F6426" s="16"/>
    </row>
    <row r="6427" spans="6:6" x14ac:dyDescent="0.2">
      <c r="F6427" s="16"/>
    </row>
    <row r="6428" spans="6:6" x14ac:dyDescent="0.2">
      <c r="F6428" s="16"/>
    </row>
    <row r="6429" spans="6:6" x14ac:dyDescent="0.2">
      <c r="F6429" s="16"/>
    </row>
    <row r="6430" spans="6:6" x14ac:dyDescent="0.2">
      <c r="F6430" s="16"/>
    </row>
    <row r="6431" spans="6:6" x14ac:dyDescent="0.2">
      <c r="F6431" s="16"/>
    </row>
    <row r="6432" spans="6:6" x14ac:dyDescent="0.2">
      <c r="F6432" s="16"/>
    </row>
    <row r="6433" spans="6:6" x14ac:dyDescent="0.2">
      <c r="F6433" s="16"/>
    </row>
    <row r="6434" spans="6:6" x14ac:dyDescent="0.2">
      <c r="F6434" s="16"/>
    </row>
    <row r="6435" spans="6:6" x14ac:dyDescent="0.2">
      <c r="F6435" s="16"/>
    </row>
    <row r="6436" spans="6:6" x14ac:dyDescent="0.2">
      <c r="F6436" s="16"/>
    </row>
    <row r="6437" spans="6:6" x14ac:dyDescent="0.2">
      <c r="F6437" s="16"/>
    </row>
    <row r="6438" spans="6:6" x14ac:dyDescent="0.2">
      <c r="F6438" s="16"/>
    </row>
    <row r="6439" spans="6:6" x14ac:dyDescent="0.2">
      <c r="F6439" s="16"/>
    </row>
    <row r="6440" spans="6:6" x14ac:dyDescent="0.2">
      <c r="F6440" s="16"/>
    </row>
    <row r="6441" spans="6:6" x14ac:dyDescent="0.2">
      <c r="F6441" s="16"/>
    </row>
    <row r="6442" spans="6:6" x14ac:dyDescent="0.2">
      <c r="F6442" s="16"/>
    </row>
    <row r="6443" spans="6:6" x14ac:dyDescent="0.2">
      <c r="F6443" s="16"/>
    </row>
    <row r="6444" spans="6:6" x14ac:dyDescent="0.2">
      <c r="F6444" s="16"/>
    </row>
    <row r="6445" spans="6:6" x14ac:dyDescent="0.2">
      <c r="F6445" s="16"/>
    </row>
    <row r="6446" spans="6:6" x14ac:dyDescent="0.2">
      <c r="F6446" s="16"/>
    </row>
    <row r="6447" spans="6:6" x14ac:dyDescent="0.2">
      <c r="F6447" s="16"/>
    </row>
    <row r="6448" spans="6:6" x14ac:dyDescent="0.2">
      <c r="F6448" s="16"/>
    </row>
    <row r="6449" spans="6:6" x14ac:dyDescent="0.2">
      <c r="F6449" s="16"/>
    </row>
    <row r="6450" spans="6:6" x14ac:dyDescent="0.2">
      <c r="F6450" s="16"/>
    </row>
    <row r="6451" spans="6:6" x14ac:dyDescent="0.2">
      <c r="F6451" s="16"/>
    </row>
    <row r="6452" spans="6:6" x14ac:dyDescent="0.2">
      <c r="F6452" s="16"/>
    </row>
    <row r="6453" spans="6:6" x14ac:dyDescent="0.2">
      <c r="F6453" s="16"/>
    </row>
    <row r="6454" spans="6:6" x14ac:dyDescent="0.2">
      <c r="F6454" s="16"/>
    </row>
    <row r="6455" spans="6:6" x14ac:dyDescent="0.2">
      <c r="F6455" s="16"/>
    </row>
    <row r="6456" spans="6:6" x14ac:dyDescent="0.2">
      <c r="F6456" s="16"/>
    </row>
    <row r="6457" spans="6:6" x14ac:dyDescent="0.2">
      <c r="F6457" s="16"/>
    </row>
    <row r="6458" spans="6:6" x14ac:dyDescent="0.2">
      <c r="F6458" s="16"/>
    </row>
    <row r="6459" spans="6:6" x14ac:dyDescent="0.2">
      <c r="F6459" s="16"/>
    </row>
    <row r="6460" spans="6:6" x14ac:dyDescent="0.2">
      <c r="F6460" s="16"/>
    </row>
    <row r="6461" spans="6:6" x14ac:dyDescent="0.2">
      <c r="F6461" s="16"/>
    </row>
    <row r="6462" spans="6:6" x14ac:dyDescent="0.2">
      <c r="F6462" s="16"/>
    </row>
    <row r="6463" spans="6:6" x14ac:dyDescent="0.2">
      <c r="F6463" s="16"/>
    </row>
    <row r="6464" spans="6:6" x14ac:dyDescent="0.2">
      <c r="F6464" s="16"/>
    </row>
    <row r="6465" spans="6:6" x14ac:dyDescent="0.2">
      <c r="F6465" s="16"/>
    </row>
    <row r="6466" spans="6:6" x14ac:dyDescent="0.2">
      <c r="F6466" s="16"/>
    </row>
    <row r="6467" spans="6:6" x14ac:dyDescent="0.2">
      <c r="F6467" s="16"/>
    </row>
    <row r="6468" spans="6:6" x14ac:dyDescent="0.2">
      <c r="F6468" s="16"/>
    </row>
    <row r="6469" spans="6:6" x14ac:dyDescent="0.2">
      <c r="F6469" s="16"/>
    </row>
    <row r="6470" spans="6:6" x14ac:dyDescent="0.2">
      <c r="F6470" s="16"/>
    </row>
    <row r="6471" spans="6:6" x14ac:dyDescent="0.2">
      <c r="F6471" s="16"/>
    </row>
    <row r="6472" spans="6:6" x14ac:dyDescent="0.2">
      <c r="F6472" s="16"/>
    </row>
    <row r="6473" spans="6:6" x14ac:dyDescent="0.2">
      <c r="F6473" s="16"/>
    </row>
    <row r="6474" spans="6:6" x14ac:dyDescent="0.2">
      <c r="F6474" s="16"/>
    </row>
    <row r="6475" spans="6:6" x14ac:dyDescent="0.2">
      <c r="F6475" s="16"/>
    </row>
    <row r="6476" spans="6:6" x14ac:dyDescent="0.2">
      <c r="F6476" s="16"/>
    </row>
    <row r="6477" spans="6:6" x14ac:dyDescent="0.2">
      <c r="F6477" s="16"/>
    </row>
    <row r="6478" spans="6:6" x14ac:dyDescent="0.2">
      <c r="F6478" s="16"/>
    </row>
    <row r="6479" spans="6:6" x14ac:dyDescent="0.2">
      <c r="F6479" s="16"/>
    </row>
    <row r="6480" spans="6:6" x14ac:dyDescent="0.2">
      <c r="F6480" s="16"/>
    </row>
    <row r="6481" spans="6:6" x14ac:dyDescent="0.2">
      <c r="F6481" s="16"/>
    </row>
    <row r="6482" spans="6:6" x14ac:dyDescent="0.2">
      <c r="F6482" s="16"/>
    </row>
    <row r="6483" spans="6:6" x14ac:dyDescent="0.2">
      <c r="F6483" s="16"/>
    </row>
    <row r="6484" spans="6:6" x14ac:dyDescent="0.2">
      <c r="F6484" s="16"/>
    </row>
    <row r="6485" spans="6:6" x14ac:dyDescent="0.2">
      <c r="F6485" s="16"/>
    </row>
    <row r="6486" spans="6:6" x14ac:dyDescent="0.2">
      <c r="F6486" s="16"/>
    </row>
    <row r="6487" spans="6:6" x14ac:dyDescent="0.2">
      <c r="F6487" s="16"/>
    </row>
    <row r="6488" spans="6:6" x14ac:dyDescent="0.2">
      <c r="F6488" s="16"/>
    </row>
    <row r="6489" spans="6:6" x14ac:dyDescent="0.2">
      <c r="F6489" s="16"/>
    </row>
    <row r="6490" spans="6:6" x14ac:dyDescent="0.2">
      <c r="F6490" s="16"/>
    </row>
    <row r="6491" spans="6:6" x14ac:dyDescent="0.2">
      <c r="F6491" s="16"/>
    </row>
    <row r="6492" spans="6:6" x14ac:dyDescent="0.2">
      <c r="F6492" s="16"/>
    </row>
    <row r="6493" spans="6:6" x14ac:dyDescent="0.2">
      <c r="F6493" s="16"/>
    </row>
    <row r="6494" spans="6:6" x14ac:dyDescent="0.2">
      <c r="F6494" s="16"/>
    </row>
    <row r="6495" spans="6:6" x14ac:dyDescent="0.2">
      <c r="F6495" s="16"/>
    </row>
    <row r="6496" spans="6:6" x14ac:dyDescent="0.2">
      <c r="F6496" s="16"/>
    </row>
    <row r="6497" spans="6:6" x14ac:dyDescent="0.2">
      <c r="F6497" s="16"/>
    </row>
    <row r="6498" spans="6:6" x14ac:dyDescent="0.2">
      <c r="F6498" s="16"/>
    </row>
    <row r="6499" spans="6:6" x14ac:dyDescent="0.2">
      <c r="F6499" s="16"/>
    </row>
    <row r="6500" spans="6:6" x14ac:dyDescent="0.2">
      <c r="F6500" s="16"/>
    </row>
    <row r="6501" spans="6:6" x14ac:dyDescent="0.2">
      <c r="F6501" s="16"/>
    </row>
    <row r="6502" spans="6:6" x14ac:dyDescent="0.2">
      <c r="F6502" s="16"/>
    </row>
    <row r="6503" spans="6:6" x14ac:dyDescent="0.2">
      <c r="F6503" s="16"/>
    </row>
    <row r="6504" spans="6:6" x14ac:dyDescent="0.2">
      <c r="F6504" s="16"/>
    </row>
    <row r="6505" spans="6:6" x14ac:dyDescent="0.2">
      <c r="F6505" s="16"/>
    </row>
    <row r="6506" spans="6:6" x14ac:dyDescent="0.2">
      <c r="F6506" s="16"/>
    </row>
    <row r="6507" spans="6:6" x14ac:dyDescent="0.2">
      <c r="F6507" s="16"/>
    </row>
    <row r="6508" spans="6:6" x14ac:dyDescent="0.2">
      <c r="F6508" s="16"/>
    </row>
    <row r="6509" spans="6:6" x14ac:dyDescent="0.2">
      <c r="F6509" s="16"/>
    </row>
    <row r="6510" spans="6:6" x14ac:dyDescent="0.2">
      <c r="F6510" s="16"/>
    </row>
    <row r="6511" spans="6:6" x14ac:dyDescent="0.2">
      <c r="F6511" s="16"/>
    </row>
    <row r="6512" spans="6:6" x14ac:dyDescent="0.2">
      <c r="F6512" s="16"/>
    </row>
    <row r="6513" spans="6:6" x14ac:dyDescent="0.2">
      <c r="F6513" s="16"/>
    </row>
    <row r="6514" spans="6:6" x14ac:dyDescent="0.2">
      <c r="F6514" s="16"/>
    </row>
    <row r="6515" spans="6:6" x14ac:dyDescent="0.2">
      <c r="F6515" s="16"/>
    </row>
    <row r="6516" spans="6:6" x14ac:dyDescent="0.2">
      <c r="F6516" s="16"/>
    </row>
    <row r="6517" spans="6:6" x14ac:dyDescent="0.2">
      <c r="F6517" s="16"/>
    </row>
    <row r="6518" spans="6:6" x14ac:dyDescent="0.2">
      <c r="F6518" s="16"/>
    </row>
    <row r="6519" spans="6:6" x14ac:dyDescent="0.2">
      <c r="F6519" s="16"/>
    </row>
    <row r="6520" spans="6:6" x14ac:dyDescent="0.2">
      <c r="F6520" s="16"/>
    </row>
    <row r="6521" spans="6:6" x14ac:dyDescent="0.2">
      <c r="F6521" s="16"/>
    </row>
    <row r="6522" spans="6:6" x14ac:dyDescent="0.2">
      <c r="F6522" s="16"/>
    </row>
    <row r="6523" spans="6:6" x14ac:dyDescent="0.2">
      <c r="F6523" s="16"/>
    </row>
    <row r="6524" spans="6:6" x14ac:dyDescent="0.2">
      <c r="F6524" s="16"/>
    </row>
    <row r="6525" spans="6:6" x14ac:dyDescent="0.2">
      <c r="F6525" s="16"/>
    </row>
    <row r="6526" spans="6:6" x14ac:dyDescent="0.2">
      <c r="F6526" s="16"/>
    </row>
    <row r="6527" spans="6:6" x14ac:dyDescent="0.2">
      <c r="F6527" s="16"/>
    </row>
    <row r="6528" spans="6:6" x14ac:dyDescent="0.2">
      <c r="F6528" s="16"/>
    </row>
    <row r="6529" spans="6:6" x14ac:dyDescent="0.2">
      <c r="F6529" s="16"/>
    </row>
    <row r="6530" spans="6:6" x14ac:dyDescent="0.2">
      <c r="F6530" s="16"/>
    </row>
    <row r="6531" spans="6:6" x14ac:dyDescent="0.2">
      <c r="F6531" s="16"/>
    </row>
    <row r="6532" spans="6:6" x14ac:dyDescent="0.2">
      <c r="F6532" s="16"/>
    </row>
    <row r="6533" spans="6:6" x14ac:dyDescent="0.2">
      <c r="F6533" s="16"/>
    </row>
    <row r="6534" spans="6:6" x14ac:dyDescent="0.2">
      <c r="F6534" s="16"/>
    </row>
    <row r="6535" spans="6:6" x14ac:dyDescent="0.2">
      <c r="F6535" s="16"/>
    </row>
    <row r="6536" spans="6:6" x14ac:dyDescent="0.2">
      <c r="F6536" s="16"/>
    </row>
    <row r="6537" spans="6:6" x14ac:dyDescent="0.2">
      <c r="F6537" s="16"/>
    </row>
    <row r="6538" spans="6:6" x14ac:dyDescent="0.2">
      <c r="F6538" s="16"/>
    </row>
    <row r="6539" spans="6:6" x14ac:dyDescent="0.2">
      <c r="F6539" s="16"/>
    </row>
    <row r="6540" spans="6:6" x14ac:dyDescent="0.2">
      <c r="F6540" s="16"/>
    </row>
    <row r="6541" spans="6:6" x14ac:dyDescent="0.2">
      <c r="F6541" s="16"/>
    </row>
    <row r="6542" spans="6:6" x14ac:dyDescent="0.2">
      <c r="F6542" s="16"/>
    </row>
    <row r="6543" spans="6:6" x14ac:dyDescent="0.2">
      <c r="F6543" s="16"/>
    </row>
    <row r="6544" spans="6:6" x14ac:dyDescent="0.2">
      <c r="F6544" s="16"/>
    </row>
    <row r="6545" spans="6:6" x14ac:dyDescent="0.2">
      <c r="F6545" s="16"/>
    </row>
    <row r="6546" spans="6:6" x14ac:dyDescent="0.2">
      <c r="F6546" s="16"/>
    </row>
    <row r="6547" spans="6:6" x14ac:dyDescent="0.2">
      <c r="F6547" s="16"/>
    </row>
    <row r="6548" spans="6:6" x14ac:dyDescent="0.2">
      <c r="F6548" s="16"/>
    </row>
    <row r="6549" spans="6:6" x14ac:dyDescent="0.2">
      <c r="F6549" s="16"/>
    </row>
    <row r="6550" spans="6:6" x14ac:dyDescent="0.2">
      <c r="F6550" s="16"/>
    </row>
    <row r="6551" spans="6:6" x14ac:dyDescent="0.2">
      <c r="F6551" s="16"/>
    </row>
    <row r="6552" spans="6:6" x14ac:dyDescent="0.2">
      <c r="F6552" s="16"/>
    </row>
    <row r="6553" spans="6:6" x14ac:dyDescent="0.2">
      <c r="F6553" s="16"/>
    </row>
    <row r="6554" spans="6:6" x14ac:dyDescent="0.2">
      <c r="F6554" s="16"/>
    </row>
    <row r="6555" spans="6:6" x14ac:dyDescent="0.2">
      <c r="F6555" s="16"/>
    </row>
    <row r="6556" spans="6:6" x14ac:dyDescent="0.2">
      <c r="F6556" s="16"/>
    </row>
    <row r="6557" spans="6:6" x14ac:dyDescent="0.2">
      <c r="F6557" s="16"/>
    </row>
    <row r="6558" spans="6:6" x14ac:dyDescent="0.2">
      <c r="F6558" s="16"/>
    </row>
    <row r="6559" spans="6:6" x14ac:dyDescent="0.2">
      <c r="F6559" s="16"/>
    </row>
    <row r="6560" spans="6:6" x14ac:dyDescent="0.2">
      <c r="F6560" s="16"/>
    </row>
    <row r="6561" spans="6:6" x14ac:dyDescent="0.2">
      <c r="F6561" s="16"/>
    </row>
    <row r="6562" spans="6:6" x14ac:dyDescent="0.2">
      <c r="F6562" s="16"/>
    </row>
    <row r="6563" spans="6:6" x14ac:dyDescent="0.2">
      <c r="F6563" s="16"/>
    </row>
    <row r="6564" spans="6:6" x14ac:dyDescent="0.2">
      <c r="F6564" s="16"/>
    </row>
    <row r="6565" spans="6:6" x14ac:dyDescent="0.2">
      <c r="F6565" s="16"/>
    </row>
    <row r="6566" spans="6:6" x14ac:dyDescent="0.2">
      <c r="F6566" s="16"/>
    </row>
    <row r="6567" spans="6:6" x14ac:dyDescent="0.2">
      <c r="F6567" s="16"/>
    </row>
    <row r="6568" spans="6:6" x14ac:dyDescent="0.2">
      <c r="F6568" s="16"/>
    </row>
    <row r="6569" spans="6:6" x14ac:dyDescent="0.2">
      <c r="F6569" s="16"/>
    </row>
    <row r="6570" spans="6:6" x14ac:dyDescent="0.2">
      <c r="F6570" s="16"/>
    </row>
    <row r="6571" spans="6:6" x14ac:dyDescent="0.2">
      <c r="F6571" s="16"/>
    </row>
    <row r="6572" spans="6:6" x14ac:dyDescent="0.2">
      <c r="F6572" s="16"/>
    </row>
    <row r="6573" spans="6:6" x14ac:dyDescent="0.2">
      <c r="F6573" s="16"/>
    </row>
    <row r="6574" spans="6:6" x14ac:dyDescent="0.2">
      <c r="F6574" s="16"/>
    </row>
    <row r="6575" spans="6:6" x14ac:dyDescent="0.2">
      <c r="F6575" s="16"/>
    </row>
    <row r="6576" spans="6:6" x14ac:dyDescent="0.2">
      <c r="F6576" s="16"/>
    </row>
    <row r="6577" spans="6:6" x14ac:dyDescent="0.2">
      <c r="F6577" s="16"/>
    </row>
    <row r="6578" spans="6:6" x14ac:dyDescent="0.2">
      <c r="F6578" s="16"/>
    </row>
    <row r="6579" spans="6:6" x14ac:dyDescent="0.2">
      <c r="F6579" s="16"/>
    </row>
    <row r="6580" spans="6:6" x14ac:dyDescent="0.2">
      <c r="F6580" s="16"/>
    </row>
    <row r="6581" spans="6:6" x14ac:dyDescent="0.2">
      <c r="F6581" s="16"/>
    </row>
    <row r="6582" spans="6:6" x14ac:dyDescent="0.2">
      <c r="F6582" s="16"/>
    </row>
    <row r="6583" spans="6:6" x14ac:dyDescent="0.2">
      <c r="F6583" s="16"/>
    </row>
    <row r="6584" spans="6:6" x14ac:dyDescent="0.2">
      <c r="F6584" s="16"/>
    </row>
    <row r="6585" spans="6:6" x14ac:dyDescent="0.2">
      <c r="F6585" s="16"/>
    </row>
    <row r="6586" spans="6:6" x14ac:dyDescent="0.2">
      <c r="F6586" s="16"/>
    </row>
    <row r="6587" spans="6:6" x14ac:dyDescent="0.2">
      <c r="F6587" s="16"/>
    </row>
    <row r="6588" spans="6:6" x14ac:dyDescent="0.2">
      <c r="F6588" s="16"/>
    </row>
    <row r="6589" spans="6:6" x14ac:dyDescent="0.2">
      <c r="F6589" s="16"/>
    </row>
    <row r="6590" spans="6:6" x14ac:dyDescent="0.2">
      <c r="F6590" s="16"/>
    </row>
    <row r="6591" spans="6:6" x14ac:dyDescent="0.2">
      <c r="F6591" s="16"/>
    </row>
    <row r="6592" spans="6:6" x14ac:dyDescent="0.2">
      <c r="F6592" s="16"/>
    </row>
    <row r="6593" spans="6:6" x14ac:dyDescent="0.2">
      <c r="F6593" s="16"/>
    </row>
    <row r="6594" spans="6:6" x14ac:dyDescent="0.2">
      <c r="F6594" s="16"/>
    </row>
    <row r="6595" spans="6:6" x14ac:dyDescent="0.2">
      <c r="F6595" s="16"/>
    </row>
    <row r="6596" spans="6:6" x14ac:dyDescent="0.2">
      <c r="F6596" s="16"/>
    </row>
    <row r="6597" spans="6:6" x14ac:dyDescent="0.2">
      <c r="F6597" s="16"/>
    </row>
    <row r="6598" spans="6:6" x14ac:dyDescent="0.2">
      <c r="F6598" s="16"/>
    </row>
    <row r="6599" spans="6:6" x14ac:dyDescent="0.2">
      <c r="F6599" s="16"/>
    </row>
    <row r="6600" spans="6:6" x14ac:dyDescent="0.2">
      <c r="F6600" s="16"/>
    </row>
    <row r="6601" spans="6:6" x14ac:dyDescent="0.2">
      <c r="F6601" s="16"/>
    </row>
    <row r="6602" spans="6:6" x14ac:dyDescent="0.2">
      <c r="F6602" s="16"/>
    </row>
    <row r="6603" spans="6:6" x14ac:dyDescent="0.2">
      <c r="F6603" s="16"/>
    </row>
    <row r="6604" spans="6:6" x14ac:dyDescent="0.2">
      <c r="F6604" s="16"/>
    </row>
    <row r="6605" spans="6:6" x14ac:dyDescent="0.2">
      <c r="F6605" s="16"/>
    </row>
    <row r="6606" spans="6:6" x14ac:dyDescent="0.2">
      <c r="F6606" s="16"/>
    </row>
    <row r="6607" spans="6:6" x14ac:dyDescent="0.2">
      <c r="F6607" s="16"/>
    </row>
    <row r="6608" spans="6:6" x14ac:dyDescent="0.2">
      <c r="F6608" s="16"/>
    </row>
    <row r="6609" spans="6:6" x14ac:dyDescent="0.2">
      <c r="F6609" s="16"/>
    </row>
    <row r="6610" spans="6:6" x14ac:dyDescent="0.2">
      <c r="F6610" s="16"/>
    </row>
    <row r="6611" spans="6:6" x14ac:dyDescent="0.2">
      <c r="F6611" s="16"/>
    </row>
    <row r="6612" spans="6:6" x14ac:dyDescent="0.2">
      <c r="F6612" s="16"/>
    </row>
    <row r="6613" spans="6:6" x14ac:dyDescent="0.2">
      <c r="F6613" s="16"/>
    </row>
    <row r="6614" spans="6:6" x14ac:dyDescent="0.2">
      <c r="F6614" s="16"/>
    </row>
    <row r="6615" spans="6:6" x14ac:dyDescent="0.2">
      <c r="F6615" s="16"/>
    </row>
    <row r="6616" spans="6:6" x14ac:dyDescent="0.2">
      <c r="F6616" s="16"/>
    </row>
    <row r="6617" spans="6:6" x14ac:dyDescent="0.2">
      <c r="F6617" s="16"/>
    </row>
    <row r="6618" spans="6:6" x14ac:dyDescent="0.2">
      <c r="F6618" s="16"/>
    </row>
    <row r="6619" spans="6:6" x14ac:dyDescent="0.2">
      <c r="F6619" s="16"/>
    </row>
    <row r="6620" spans="6:6" x14ac:dyDescent="0.2">
      <c r="F6620" s="16"/>
    </row>
    <row r="6621" spans="6:6" x14ac:dyDescent="0.2">
      <c r="F6621" s="16"/>
    </row>
    <row r="6622" spans="6:6" x14ac:dyDescent="0.2">
      <c r="F6622" s="16"/>
    </row>
    <row r="6623" spans="6:6" x14ac:dyDescent="0.2">
      <c r="F6623" s="16"/>
    </row>
    <row r="6624" spans="6:6" x14ac:dyDescent="0.2">
      <c r="F6624" s="16"/>
    </row>
    <row r="6625" spans="6:6" x14ac:dyDescent="0.2">
      <c r="F6625" s="16"/>
    </row>
    <row r="6626" spans="6:6" x14ac:dyDescent="0.2">
      <c r="F6626" s="16"/>
    </row>
    <row r="6627" spans="6:6" x14ac:dyDescent="0.2">
      <c r="F6627" s="16"/>
    </row>
    <row r="6628" spans="6:6" x14ac:dyDescent="0.2">
      <c r="F6628" s="16"/>
    </row>
    <row r="6629" spans="6:6" x14ac:dyDescent="0.2">
      <c r="F6629" s="16"/>
    </row>
    <row r="6630" spans="6:6" x14ac:dyDescent="0.2">
      <c r="F6630" s="16"/>
    </row>
    <row r="6631" spans="6:6" x14ac:dyDescent="0.2">
      <c r="F6631" s="16"/>
    </row>
    <row r="6632" spans="6:6" x14ac:dyDescent="0.2">
      <c r="F6632" s="16"/>
    </row>
    <row r="6633" spans="6:6" x14ac:dyDescent="0.2">
      <c r="F6633" s="16"/>
    </row>
    <row r="6634" spans="6:6" x14ac:dyDescent="0.2">
      <c r="F6634" s="16"/>
    </row>
    <row r="6635" spans="6:6" x14ac:dyDescent="0.2">
      <c r="F6635" s="16"/>
    </row>
    <row r="6636" spans="6:6" x14ac:dyDescent="0.2">
      <c r="F6636" s="16"/>
    </row>
    <row r="6637" spans="6:6" x14ac:dyDescent="0.2">
      <c r="F6637" s="16"/>
    </row>
    <row r="6638" spans="6:6" x14ac:dyDescent="0.2">
      <c r="F6638" s="16"/>
    </row>
    <row r="6639" spans="6:6" x14ac:dyDescent="0.2">
      <c r="F6639" s="16"/>
    </row>
    <row r="6640" spans="6:6" x14ac:dyDescent="0.2">
      <c r="F6640" s="16"/>
    </row>
    <row r="6641" spans="6:6" x14ac:dyDescent="0.2">
      <c r="F6641" s="16"/>
    </row>
    <row r="6642" spans="6:6" x14ac:dyDescent="0.2">
      <c r="F6642" s="16"/>
    </row>
    <row r="6643" spans="6:6" x14ac:dyDescent="0.2">
      <c r="F6643" s="16"/>
    </row>
    <row r="6644" spans="6:6" x14ac:dyDescent="0.2">
      <c r="F6644" s="16"/>
    </row>
    <row r="6645" spans="6:6" x14ac:dyDescent="0.2">
      <c r="F6645" s="16"/>
    </row>
    <row r="6646" spans="6:6" x14ac:dyDescent="0.2">
      <c r="F6646" s="16"/>
    </row>
    <row r="6647" spans="6:6" x14ac:dyDescent="0.2">
      <c r="F6647" s="16"/>
    </row>
    <row r="6648" spans="6:6" x14ac:dyDescent="0.2">
      <c r="F6648" s="16"/>
    </row>
    <row r="6649" spans="6:6" x14ac:dyDescent="0.2">
      <c r="F6649" s="16"/>
    </row>
    <row r="6650" spans="6:6" x14ac:dyDescent="0.2">
      <c r="F6650" s="16"/>
    </row>
    <row r="6651" spans="6:6" x14ac:dyDescent="0.2">
      <c r="F6651" s="16"/>
    </row>
    <row r="6652" spans="6:6" x14ac:dyDescent="0.2">
      <c r="F6652" s="16"/>
    </row>
    <row r="6653" spans="6:6" x14ac:dyDescent="0.2">
      <c r="F6653" s="16"/>
    </row>
    <row r="6654" spans="6:6" x14ac:dyDescent="0.2">
      <c r="F6654" s="16"/>
    </row>
    <row r="6655" spans="6:6" x14ac:dyDescent="0.2">
      <c r="F6655" s="16"/>
    </row>
    <row r="6656" spans="6:6" x14ac:dyDescent="0.2">
      <c r="F6656" s="16"/>
    </row>
    <row r="6657" spans="6:6" x14ac:dyDescent="0.2">
      <c r="F6657" s="16"/>
    </row>
    <row r="6658" spans="6:6" x14ac:dyDescent="0.2">
      <c r="F6658" s="16"/>
    </row>
    <row r="6659" spans="6:6" x14ac:dyDescent="0.2">
      <c r="F6659" s="16"/>
    </row>
    <row r="6660" spans="6:6" x14ac:dyDescent="0.2">
      <c r="F6660" s="16"/>
    </row>
    <row r="6661" spans="6:6" x14ac:dyDescent="0.2">
      <c r="F6661" s="16"/>
    </row>
    <row r="6662" spans="6:6" x14ac:dyDescent="0.2">
      <c r="F6662" s="16"/>
    </row>
    <row r="6663" spans="6:6" x14ac:dyDescent="0.2">
      <c r="F6663" s="16"/>
    </row>
    <row r="6664" spans="6:6" x14ac:dyDescent="0.2">
      <c r="F6664" s="16"/>
    </row>
    <row r="6665" spans="6:6" x14ac:dyDescent="0.2">
      <c r="F6665" s="16"/>
    </row>
    <row r="6666" spans="6:6" x14ac:dyDescent="0.2">
      <c r="F6666" s="16"/>
    </row>
    <row r="6667" spans="6:6" x14ac:dyDescent="0.2">
      <c r="F6667" s="16"/>
    </row>
    <row r="6668" spans="6:6" x14ac:dyDescent="0.2">
      <c r="F6668" s="16"/>
    </row>
    <row r="6669" spans="6:6" x14ac:dyDescent="0.2">
      <c r="F6669" s="16"/>
    </row>
    <row r="6670" spans="6:6" x14ac:dyDescent="0.2">
      <c r="F6670" s="16"/>
    </row>
    <row r="6671" spans="6:6" x14ac:dyDescent="0.2">
      <c r="F6671" s="16"/>
    </row>
    <row r="6672" spans="6:6" x14ac:dyDescent="0.2">
      <c r="F6672" s="16"/>
    </row>
    <row r="6673" spans="6:6" x14ac:dyDescent="0.2">
      <c r="F6673" s="16"/>
    </row>
    <row r="6674" spans="6:6" x14ac:dyDescent="0.2">
      <c r="F6674" s="16"/>
    </row>
    <row r="6675" spans="6:6" x14ac:dyDescent="0.2">
      <c r="F6675" s="16"/>
    </row>
    <row r="6676" spans="6:6" x14ac:dyDescent="0.2">
      <c r="F6676" s="16"/>
    </row>
    <row r="6677" spans="6:6" x14ac:dyDescent="0.2">
      <c r="F6677" s="16"/>
    </row>
    <row r="6678" spans="6:6" x14ac:dyDescent="0.2">
      <c r="F6678" s="16"/>
    </row>
    <row r="6679" spans="6:6" x14ac:dyDescent="0.2">
      <c r="F6679" s="16"/>
    </row>
    <row r="6680" spans="6:6" x14ac:dyDescent="0.2">
      <c r="F6680" s="16"/>
    </row>
    <row r="6681" spans="6:6" x14ac:dyDescent="0.2">
      <c r="F6681" s="16"/>
    </row>
    <row r="6682" spans="6:6" x14ac:dyDescent="0.2">
      <c r="F6682" s="16"/>
    </row>
    <row r="6683" spans="6:6" x14ac:dyDescent="0.2">
      <c r="F6683" s="16"/>
    </row>
    <row r="6684" spans="6:6" x14ac:dyDescent="0.2">
      <c r="F6684" s="16"/>
    </row>
    <row r="6685" spans="6:6" x14ac:dyDescent="0.2">
      <c r="F6685" s="16"/>
    </row>
    <row r="6686" spans="6:6" x14ac:dyDescent="0.2">
      <c r="F6686" s="16"/>
    </row>
    <row r="6687" spans="6:6" x14ac:dyDescent="0.2">
      <c r="F6687" s="16"/>
    </row>
    <row r="6688" spans="6:6" x14ac:dyDescent="0.2">
      <c r="F6688" s="16"/>
    </row>
    <row r="6689" spans="6:6" x14ac:dyDescent="0.2">
      <c r="F6689" s="16"/>
    </row>
    <row r="6690" spans="6:6" x14ac:dyDescent="0.2">
      <c r="F6690" s="16"/>
    </row>
    <row r="6691" spans="6:6" x14ac:dyDescent="0.2">
      <c r="F6691" s="16"/>
    </row>
    <row r="6692" spans="6:6" x14ac:dyDescent="0.2">
      <c r="F6692" s="16"/>
    </row>
    <row r="6693" spans="6:6" x14ac:dyDescent="0.2">
      <c r="F6693" s="16"/>
    </row>
    <row r="6694" spans="6:6" x14ac:dyDescent="0.2">
      <c r="F6694" s="16"/>
    </row>
    <row r="6695" spans="6:6" x14ac:dyDescent="0.2">
      <c r="F6695" s="16"/>
    </row>
    <row r="6696" spans="6:6" x14ac:dyDescent="0.2">
      <c r="F6696" s="16"/>
    </row>
    <row r="6697" spans="6:6" x14ac:dyDescent="0.2">
      <c r="F6697" s="16"/>
    </row>
    <row r="6698" spans="6:6" x14ac:dyDescent="0.2">
      <c r="F6698" s="16"/>
    </row>
    <row r="6699" spans="6:6" x14ac:dyDescent="0.2">
      <c r="F6699" s="16"/>
    </row>
    <row r="6700" spans="6:6" x14ac:dyDescent="0.2">
      <c r="F6700" s="16"/>
    </row>
    <row r="6701" spans="6:6" x14ac:dyDescent="0.2">
      <c r="F6701" s="16"/>
    </row>
    <row r="6702" spans="6:6" x14ac:dyDescent="0.2">
      <c r="F6702" s="16"/>
    </row>
    <row r="6703" spans="6:6" x14ac:dyDescent="0.2">
      <c r="F6703" s="16"/>
    </row>
    <row r="6704" spans="6:6" x14ac:dyDescent="0.2">
      <c r="F6704" s="16"/>
    </row>
    <row r="6705" spans="6:6" x14ac:dyDescent="0.2">
      <c r="F6705" s="16"/>
    </row>
    <row r="6706" spans="6:6" x14ac:dyDescent="0.2">
      <c r="F6706" s="16"/>
    </row>
    <row r="6707" spans="6:6" x14ac:dyDescent="0.2">
      <c r="F6707" s="16"/>
    </row>
    <row r="6708" spans="6:6" x14ac:dyDescent="0.2">
      <c r="F6708" s="16"/>
    </row>
    <row r="6709" spans="6:6" x14ac:dyDescent="0.2">
      <c r="F6709" s="16"/>
    </row>
    <row r="6710" spans="6:6" x14ac:dyDescent="0.2">
      <c r="F6710" s="16"/>
    </row>
    <row r="6711" spans="6:6" x14ac:dyDescent="0.2">
      <c r="F6711" s="16"/>
    </row>
    <row r="6712" spans="6:6" x14ac:dyDescent="0.2">
      <c r="F6712" s="16"/>
    </row>
    <row r="6713" spans="6:6" x14ac:dyDescent="0.2">
      <c r="F6713" s="16"/>
    </row>
    <row r="6714" spans="6:6" x14ac:dyDescent="0.2">
      <c r="F6714" s="16"/>
    </row>
    <row r="6715" spans="6:6" x14ac:dyDescent="0.2">
      <c r="F6715" s="16"/>
    </row>
    <row r="6716" spans="6:6" x14ac:dyDescent="0.2">
      <c r="F6716" s="16"/>
    </row>
    <row r="6717" spans="6:6" x14ac:dyDescent="0.2">
      <c r="F6717" s="16"/>
    </row>
    <row r="6718" spans="6:6" x14ac:dyDescent="0.2">
      <c r="F6718" s="16"/>
    </row>
    <row r="6719" spans="6:6" x14ac:dyDescent="0.2">
      <c r="F6719" s="16"/>
    </row>
    <row r="6720" spans="6:6" x14ac:dyDescent="0.2">
      <c r="F6720" s="16"/>
    </row>
    <row r="6721" spans="6:6" x14ac:dyDescent="0.2">
      <c r="F6721" s="16"/>
    </row>
    <row r="6722" spans="6:6" x14ac:dyDescent="0.2">
      <c r="F6722" s="16"/>
    </row>
    <row r="6723" spans="6:6" x14ac:dyDescent="0.2">
      <c r="F6723" s="16"/>
    </row>
    <row r="6724" spans="6:6" x14ac:dyDescent="0.2">
      <c r="F6724" s="16"/>
    </row>
    <row r="6725" spans="6:6" x14ac:dyDescent="0.2">
      <c r="F6725" s="16"/>
    </row>
    <row r="6726" spans="6:6" x14ac:dyDescent="0.2">
      <c r="F6726" s="16"/>
    </row>
    <row r="6727" spans="6:6" x14ac:dyDescent="0.2">
      <c r="F6727" s="16"/>
    </row>
    <row r="6728" spans="6:6" x14ac:dyDescent="0.2">
      <c r="F6728" s="16"/>
    </row>
    <row r="6729" spans="6:6" x14ac:dyDescent="0.2">
      <c r="F6729" s="16"/>
    </row>
    <row r="6730" spans="6:6" x14ac:dyDescent="0.2">
      <c r="F6730" s="16"/>
    </row>
    <row r="6731" spans="6:6" x14ac:dyDescent="0.2">
      <c r="F6731" s="16"/>
    </row>
    <row r="6732" spans="6:6" x14ac:dyDescent="0.2">
      <c r="F6732" s="16"/>
    </row>
    <row r="6733" spans="6:6" x14ac:dyDescent="0.2">
      <c r="F6733" s="16"/>
    </row>
    <row r="6734" spans="6:6" x14ac:dyDescent="0.2">
      <c r="F6734" s="16"/>
    </row>
    <row r="6735" spans="6:6" x14ac:dyDescent="0.2">
      <c r="F6735" s="16"/>
    </row>
    <row r="6736" spans="6:6" x14ac:dyDescent="0.2">
      <c r="F6736" s="16"/>
    </row>
    <row r="6737" spans="6:6" x14ac:dyDescent="0.2">
      <c r="F6737" s="16"/>
    </row>
    <row r="6738" spans="6:6" x14ac:dyDescent="0.2">
      <c r="F6738" s="16"/>
    </row>
    <row r="6739" spans="6:6" x14ac:dyDescent="0.2">
      <c r="F6739" s="16"/>
    </row>
    <row r="6740" spans="6:6" x14ac:dyDescent="0.2">
      <c r="F6740" s="16"/>
    </row>
    <row r="6741" spans="6:6" x14ac:dyDescent="0.2">
      <c r="F6741" s="16"/>
    </row>
    <row r="6742" spans="6:6" x14ac:dyDescent="0.2">
      <c r="F6742" s="16"/>
    </row>
    <row r="6743" spans="6:6" x14ac:dyDescent="0.2">
      <c r="F6743" s="16"/>
    </row>
    <row r="6744" spans="6:6" x14ac:dyDescent="0.2">
      <c r="F6744" s="16"/>
    </row>
    <row r="6745" spans="6:6" x14ac:dyDescent="0.2">
      <c r="F6745" s="16"/>
    </row>
    <row r="6746" spans="6:6" x14ac:dyDescent="0.2">
      <c r="F6746" s="16"/>
    </row>
    <row r="6747" spans="6:6" x14ac:dyDescent="0.2">
      <c r="F6747" s="16"/>
    </row>
    <row r="6748" spans="6:6" x14ac:dyDescent="0.2">
      <c r="F6748" s="16"/>
    </row>
    <row r="6749" spans="6:6" x14ac:dyDescent="0.2">
      <c r="F6749" s="16"/>
    </row>
    <row r="6750" spans="6:6" x14ac:dyDescent="0.2">
      <c r="F6750" s="16"/>
    </row>
    <row r="6751" spans="6:6" x14ac:dyDescent="0.2">
      <c r="F6751" s="16"/>
    </row>
    <row r="6752" spans="6:6" x14ac:dyDescent="0.2">
      <c r="F6752" s="16"/>
    </row>
    <row r="6753" spans="6:6" x14ac:dyDescent="0.2">
      <c r="F6753" s="16"/>
    </row>
    <row r="6754" spans="6:6" x14ac:dyDescent="0.2">
      <c r="F6754" s="16"/>
    </row>
    <row r="6755" spans="6:6" x14ac:dyDescent="0.2">
      <c r="F6755" s="16"/>
    </row>
    <row r="6756" spans="6:6" x14ac:dyDescent="0.2">
      <c r="F6756" s="16"/>
    </row>
    <row r="6757" spans="6:6" x14ac:dyDescent="0.2">
      <c r="F6757" s="16"/>
    </row>
    <row r="6758" spans="6:6" x14ac:dyDescent="0.2">
      <c r="F6758" s="16"/>
    </row>
    <row r="6759" spans="6:6" x14ac:dyDescent="0.2">
      <c r="F6759" s="16"/>
    </row>
    <row r="6760" spans="6:6" x14ac:dyDescent="0.2">
      <c r="F6760" s="16"/>
    </row>
    <row r="6761" spans="6:6" x14ac:dyDescent="0.2">
      <c r="F6761" s="16"/>
    </row>
    <row r="6762" spans="6:6" x14ac:dyDescent="0.2">
      <c r="F6762" s="16"/>
    </row>
    <row r="6763" spans="6:6" x14ac:dyDescent="0.2">
      <c r="F6763" s="16"/>
    </row>
    <row r="6764" spans="6:6" x14ac:dyDescent="0.2">
      <c r="F6764" s="16"/>
    </row>
    <row r="6765" spans="6:6" x14ac:dyDescent="0.2">
      <c r="F6765" s="16"/>
    </row>
    <row r="6766" spans="6:6" x14ac:dyDescent="0.2">
      <c r="F6766" s="16"/>
    </row>
    <row r="6767" spans="6:6" x14ac:dyDescent="0.2">
      <c r="F6767" s="16"/>
    </row>
    <row r="6768" spans="6:6" x14ac:dyDescent="0.2">
      <c r="F6768" s="16"/>
    </row>
    <row r="6769" spans="6:6" x14ac:dyDescent="0.2">
      <c r="F6769" s="16"/>
    </row>
    <row r="6770" spans="6:6" x14ac:dyDescent="0.2">
      <c r="F6770" s="16"/>
    </row>
    <row r="6771" spans="6:6" x14ac:dyDescent="0.2">
      <c r="F6771" s="16"/>
    </row>
    <row r="6772" spans="6:6" x14ac:dyDescent="0.2">
      <c r="F6772" s="16"/>
    </row>
    <row r="6773" spans="6:6" x14ac:dyDescent="0.2">
      <c r="F6773" s="16"/>
    </row>
    <row r="6774" spans="6:6" x14ac:dyDescent="0.2">
      <c r="F6774" s="16"/>
    </row>
    <row r="6775" spans="6:6" x14ac:dyDescent="0.2">
      <c r="F6775" s="16"/>
    </row>
    <row r="6776" spans="6:6" x14ac:dyDescent="0.2">
      <c r="F6776" s="16"/>
    </row>
    <row r="6777" spans="6:6" x14ac:dyDescent="0.2">
      <c r="F6777" s="16"/>
    </row>
    <row r="6778" spans="6:6" x14ac:dyDescent="0.2">
      <c r="F6778" s="16"/>
    </row>
    <row r="6779" spans="6:6" x14ac:dyDescent="0.2">
      <c r="F6779" s="16"/>
    </row>
    <row r="6780" spans="6:6" x14ac:dyDescent="0.2">
      <c r="F6780" s="16"/>
    </row>
    <row r="6781" spans="6:6" x14ac:dyDescent="0.2">
      <c r="F6781" s="16"/>
    </row>
    <row r="6782" spans="6:6" x14ac:dyDescent="0.2">
      <c r="F6782" s="16"/>
    </row>
    <row r="6783" spans="6:6" x14ac:dyDescent="0.2">
      <c r="F6783" s="16"/>
    </row>
    <row r="6784" spans="6:6" x14ac:dyDescent="0.2">
      <c r="F6784" s="16"/>
    </row>
    <row r="6785" spans="6:6" x14ac:dyDescent="0.2">
      <c r="F6785" s="16"/>
    </row>
    <row r="6786" spans="6:6" x14ac:dyDescent="0.2">
      <c r="F6786" s="16"/>
    </row>
    <row r="6787" spans="6:6" x14ac:dyDescent="0.2">
      <c r="F6787" s="16"/>
    </row>
    <row r="6788" spans="6:6" x14ac:dyDescent="0.2">
      <c r="F6788" s="16"/>
    </row>
    <row r="6789" spans="6:6" x14ac:dyDescent="0.2">
      <c r="F6789" s="16"/>
    </row>
    <row r="6790" spans="6:6" x14ac:dyDescent="0.2">
      <c r="F6790" s="16"/>
    </row>
    <row r="6791" spans="6:6" x14ac:dyDescent="0.2">
      <c r="F6791" s="16"/>
    </row>
    <row r="6792" spans="6:6" x14ac:dyDescent="0.2">
      <c r="F6792" s="16"/>
    </row>
    <row r="6793" spans="6:6" x14ac:dyDescent="0.2">
      <c r="F6793" s="16"/>
    </row>
    <row r="6794" spans="6:6" x14ac:dyDescent="0.2">
      <c r="F6794" s="16"/>
    </row>
    <row r="6795" spans="6:6" x14ac:dyDescent="0.2">
      <c r="F6795" s="16"/>
    </row>
    <row r="6796" spans="6:6" x14ac:dyDescent="0.2">
      <c r="F6796" s="16"/>
    </row>
    <row r="6797" spans="6:6" x14ac:dyDescent="0.2">
      <c r="F6797" s="16"/>
    </row>
    <row r="6798" spans="6:6" x14ac:dyDescent="0.2">
      <c r="F6798" s="16"/>
    </row>
    <row r="6799" spans="6:6" x14ac:dyDescent="0.2">
      <c r="F6799" s="16"/>
    </row>
    <row r="6800" spans="6:6" x14ac:dyDescent="0.2">
      <c r="F6800" s="16"/>
    </row>
    <row r="6801" spans="6:6" x14ac:dyDescent="0.2">
      <c r="F6801" s="16"/>
    </row>
    <row r="6802" spans="6:6" x14ac:dyDescent="0.2">
      <c r="F6802" s="16"/>
    </row>
    <row r="6803" spans="6:6" x14ac:dyDescent="0.2">
      <c r="F6803" s="16"/>
    </row>
    <row r="6804" spans="6:6" x14ac:dyDescent="0.2">
      <c r="F6804" s="16"/>
    </row>
    <row r="6805" spans="6:6" x14ac:dyDescent="0.2">
      <c r="F6805" s="16"/>
    </row>
    <row r="6806" spans="6:6" x14ac:dyDescent="0.2">
      <c r="F6806" s="16"/>
    </row>
    <row r="6807" spans="6:6" x14ac:dyDescent="0.2">
      <c r="F6807" s="16"/>
    </row>
    <row r="6808" spans="6:6" x14ac:dyDescent="0.2">
      <c r="F6808" s="16"/>
    </row>
    <row r="6809" spans="6:6" x14ac:dyDescent="0.2">
      <c r="F6809" s="16"/>
    </row>
    <row r="6810" spans="6:6" x14ac:dyDescent="0.2">
      <c r="F6810" s="16"/>
    </row>
    <row r="6811" spans="6:6" x14ac:dyDescent="0.2">
      <c r="F6811" s="16"/>
    </row>
    <row r="6812" spans="6:6" x14ac:dyDescent="0.2">
      <c r="F6812" s="16"/>
    </row>
    <row r="6813" spans="6:6" x14ac:dyDescent="0.2">
      <c r="F6813" s="16"/>
    </row>
    <row r="6814" spans="6:6" x14ac:dyDescent="0.2">
      <c r="F6814" s="16"/>
    </row>
    <row r="6815" spans="6:6" x14ac:dyDescent="0.2">
      <c r="F6815" s="16"/>
    </row>
    <row r="6816" spans="6:6" x14ac:dyDescent="0.2">
      <c r="F6816" s="16"/>
    </row>
    <row r="6817" spans="6:6" x14ac:dyDescent="0.2">
      <c r="F6817" s="16"/>
    </row>
    <row r="6818" spans="6:6" x14ac:dyDescent="0.2">
      <c r="F6818" s="16"/>
    </row>
    <row r="6819" spans="6:6" x14ac:dyDescent="0.2">
      <c r="F6819" s="16"/>
    </row>
    <row r="6820" spans="6:6" x14ac:dyDescent="0.2">
      <c r="F6820" s="16"/>
    </row>
    <row r="6821" spans="6:6" x14ac:dyDescent="0.2">
      <c r="F6821" s="16"/>
    </row>
    <row r="6822" spans="6:6" x14ac:dyDescent="0.2">
      <c r="F6822" s="16"/>
    </row>
    <row r="6823" spans="6:6" x14ac:dyDescent="0.2">
      <c r="F6823" s="16"/>
    </row>
    <row r="6824" spans="6:6" x14ac:dyDescent="0.2">
      <c r="F6824" s="16"/>
    </row>
    <row r="6825" spans="6:6" x14ac:dyDescent="0.2">
      <c r="F6825" s="16"/>
    </row>
    <row r="6826" spans="6:6" x14ac:dyDescent="0.2">
      <c r="F6826" s="16"/>
    </row>
    <row r="6827" spans="6:6" x14ac:dyDescent="0.2">
      <c r="F6827" s="16"/>
    </row>
    <row r="6828" spans="6:6" x14ac:dyDescent="0.2">
      <c r="F6828" s="16"/>
    </row>
    <row r="6829" spans="6:6" x14ac:dyDescent="0.2">
      <c r="F6829" s="16"/>
    </row>
    <row r="6830" spans="6:6" x14ac:dyDescent="0.2">
      <c r="F6830" s="16"/>
    </row>
    <row r="6831" spans="6:6" x14ac:dyDescent="0.2">
      <c r="F6831" s="16"/>
    </row>
    <row r="6832" spans="6:6" x14ac:dyDescent="0.2">
      <c r="F6832" s="16"/>
    </row>
    <row r="6833" spans="6:6" x14ac:dyDescent="0.2">
      <c r="F6833" s="16"/>
    </row>
    <row r="6834" spans="6:6" x14ac:dyDescent="0.2">
      <c r="F6834" s="16"/>
    </row>
    <row r="6835" spans="6:6" x14ac:dyDescent="0.2">
      <c r="F6835" s="16"/>
    </row>
    <row r="6836" spans="6:6" x14ac:dyDescent="0.2">
      <c r="F6836" s="16"/>
    </row>
    <row r="6837" spans="6:6" x14ac:dyDescent="0.2">
      <c r="F6837" s="16"/>
    </row>
    <row r="6838" spans="6:6" x14ac:dyDescent="0.2">
      <c r="F6838" s="16"/>
    </row>
    <row r="6839" spans="6:6" x14ac:dyDescent="0.2">
      <c r="F6839" s="16"/>
    </row>
    <row r="6840" spans="6:6" x14ac:dyDescent="0.2">
      <c r="F6840" s="16"/>
    </row>
    <row r="6841" spans="6:6" x14ac:dyDescent="0.2">
      <c r="F6841" s="16"/>
    </row>
    <row r="6842" spans="6:6" x14ac:dyDescent="0.2">
      <c r="F6842" s="16"/>
    </row>
    <row r="6843" spans="6:6" x14ac:dyDescent="0.2">
      <c r="F6843" s="16"/>
    </row>
    <row r="6844" spans="6:6" x14ac:dyDescent="0.2">
      <c r="F6844" s="16"/>
    </row>
    <row r="6845" spans="6:6" x14ac:dyDescent="0.2">
      <c r="F6845" s="16"/>
    </row>
    <row r="6846" spans="6:6" x14ac:dyDescent="0.2">
      <c r="F6846" s="16"/>
    </row>
    <row r="6847" spans="6:6" x14ac:dyDescent="0.2">
      <c r="F6847" s="16"/>
    </row>
    <row r="6848" spans="6:6" x14ac:dyDescent="0.2">
      <c r="F6848" s="16"/>
    </row>
    <row r="6849" spans="6:6" x14ac:dyDescent="0.2">
      <c r="F6849" s="16"/>
    </row>
    <row r="6850" spans="6:6" x14ac:dyDescent="0.2">
      <c r="F6850" s="16"/>
    </row>
    <row r="6851" spans="6:6" x14ac:dyDescent="0.2">
      <c r="F6851" s="16"/>
    </row>
    <row r="6852" spans="6:6" x14ac:dyDescent="0.2">
      <c r="F6852" s="16"/>
    </row>
    <row r="6853" spans="6:6" x14ac:dyDescent="0.2">
      <c r="F6853" s="16"/>
    </row>
    <row r="6854" spans="6:6" x14ac:dyDescent="0.2">
      <c r="F6854" s="16"/>
    </row>
    <row r="6855" spans="6:6" x14ac:dyDescent="0.2">
      <c r="F6855" s="16"/>
    </row>
    <row r="6856" spans="6:6" x14ac:dyDescent="0.2">
      <c r="F6856" s="16"/>
    </row>
    <row r="6857" spans="6:6" x14ac:dyDescent="0.2">
      <c r="F6857" s="16"/>
    </row>
    <row r="6858" spans="6:6" x14ac:dyDescent="0.2">
      <c r="F6858" s="16"/>
    </row>
    <row r="6859" spans="6:6" x14ac:dyDescent="0.2">
      <c r="F6859" s="16"/>
    </row>
    <row r="6860" spans="6:6" x14ac:dyDescent="0.2">
      <c r="F6860" s="16"/>
    </row>
    <row r="6861" spans="6:6" x14ac:dyDescent="0.2">
      <c r="F6861" s="16"/>
    </row>
    <row r="6862" spans="6:6" x14ac:dyDescent="0.2">
      <c r="F6862" s="16"/>
    </row>
    <row r="6863" spans="6:6" x14ac:dyDescent="0.2">
      <c r="F6863" s="16"/>
    </row>
    <row r="6864" spans="6:6" x14ac:dyDescent="0.2">
      <c r="F6864" s="16"/>
    </row>
    <row r="6865" spans="6:6" x14ac:dyDescent="0.2">
      <c r="F6865" s="16"/>
    </row>
    <row r="6866" spans="6:6" x14ac:dyDescent="0.2">
      <c r="F6866" s="16"/>
    </row>
    <row r="6867" spans="6:6" x14ac:dyDescent="0.2">
      <c r="F6867" s="16"/>
    </row>
    <row r="6868" spans="6:6" x14ac:dyDescent="0.2">
      <c r="F6868" s="16"/>
    </row>
    <row r="6869" spans="6:6" x14ac:dyDescent="0.2">
      <c r="F6869" s="16"/>
    </row>
    <row r="6870" spans="6:6" x14ac:dyDescent="0.2">
      <c r="F6870" s="16"/>
    </row>
    <row r="6871" spans="6:6" x14ac:dyDescent="0.2">
      <c r="F6871" s="16"/>
    </row>
    <row r="6872" spans="6:6" x14ac:dyDescent="0.2">
      <c r="F6872" s="16"/>
    </row>
    <row r="6873" spans="6:6" x14ac:dyDescent="0.2">
      <c r="F6873" s="16"/>
    </row>
    <row r="6874" spans="6:6" x14ac:dyDescent="0.2">
      <c r="F6874" s="16"/>
    </row>
    <row r="6875" spans="6:6" x14ac:dyDescent="0.2">
      <c r="F6875" s="16"/>
    </row>
    <row r="6876" spans="6:6" x14ac:dyDescent="0.2">
      <c r="F6876" s="16"/>
    </row>
    <row r="6877" spans="6:6" x14ac:dyDescent="0.2">
      <c r="F6877" s="16"/>
    </row>
    <row r="6878" spans="6:6" x14ac:dyDescent="0.2">
      <c r="F6878" s="16"/>
    </row>
    <row r="6879" spans="6:6" x14ac:dyDescent="0.2">
      <c r="F6879" s="16"/>
    </row>
    <row r="6880" spans="6:6" x14ac:dyDescent="0.2">
      <c r="F6880" s="16"/>
    </row>
    <row r="6881" spans="6:6" x14ac:dyDescent="0.2">
      <c r="F6881" s="16"/>
    </row>
    <row r="6882" spans="6:6" x14ac:dyDescent="0.2">
      <c r="F6882" s="16"/>
    </row>
    <row r="6883" spans="6:6" x14ac:dyDescent="0.2">
      <c r="F6883" s="16"/>
    </row>
    <row r="6884" spans="6:6" x14ac:dyDescent="0.2">
      <c r="F6884" s="16"/>
    </row>
    <row r="6885" spans="6:6" x14ac:dyDescent="0.2">
      <c r="F6885" s="16"/>
    </row>
    <row r="6886" spans="6:6" x14ac:dyDescent="0.2">
      <c r="F6886" s="16"/>
    </row>
    <row r="6887" spans="6:6" x14ac:dyDescent="0.2">
      <c r="F6887" s="16"/>
    </row>
    <row r="6888" spans="6:6" x14ac:dyDescent="0.2">
      <c r="F6888" s="16"/>
    </row>
    <row r="6889" spans="6:6" x14ac:dyDescent="0.2">
      <c r="F6889" s="16"/>
    </row>
    <row r="6890" spans="6:6" x14ac:dyDescent="0.2">
      <c r="F6890" s="16"/>
    </row>
    <row r="6891" spans="6:6" x14ac:dyDescent="0.2">
      <c r="F6891" s="16"/>
    </row>
    <row r="6892" spans="6:6" x14ac:dyDescent="0.2">
      <c r="F6892" s="16"/>
    </row>
    <row r="6893" spans="6:6" x14ac:dyDescent="0.2">
      <c r="F6893" s="16"/>
    </row>
    <row r="6894" spans="6:6" x14ac:dyDescent="0.2">
      <c r="F6894" s="16"/>
    </row>
    <row r="6895" spans="6:6" x14ac:dyDescent="0.2">
      <c r="F6895" s="16"/>
    </row>
    <row r="6896" spans="6:6" x14ac:dyDescent="0.2">
      <c r="F6896" s="16"/>
    </row>
    <row r="6897" spans="6:6" x14ac:dyDescent="0.2">
      <c r="F6897" s="16"/>
    </row>
    <row r="6898" spans="6:6" x14ac:dyDescent="0.2">
      <c r="F6898" s="16"/>
    </row>
    <row r="6899" spans="6:6" x14ac:dyDescent="0.2">
      <c r="F6899" s="16"/>
    </row>
    <row r="6900" spans="6:6" x14ac:dyDescent="0.2">
      <c r="F6900" s="16"/>
    </row>
    <row r="6901" spans="6:6" x14ac:dyDescent="0.2">
      <c r="F6901" s="16"/>
    </row>
    <row r="6902" spans="6:6" x14ac:dyDescent="0.2">
      <c r="F6902" s="16"/>
    </row>
    <row r="6903" spans="6:6" x14ac:dyDescent="0.2">
      <c r="F6903" s="16"/>
    </row>
    <row r="6904" spans="6:6" x14ac:dyDescent="0.2">
      <c r="F6904" s="16"/>
    </row>
    <row r="6905" spans="6:6" x14ac:dyDescent="0.2">
      <c r="F6905" s="16"/>
    </row>
    <row r="6906" spans="6:6" x14ac:dyDescent="0.2">
      <c r="F6906" s="16"/>
    </row>
    <row r="6907" spans="6:6" x14ac:dyDescent="0.2">
      <c r="F6907" s="16"/>
    </row>
    <row r="6908" spans="6:6" x14ac:dyDescent="0.2">
      <c r="F6908" s="16"/>
    </row>
    <row r="6909" spans="6:6" x14ac:dyDescent="0.2">
      <c r="F6909" s="16"/>
    </row>
    <row r="6910" spans="6:6" x14ac:dyDescent="0.2">
      <c r="F6910" s="16"/>
    </row>
    <row r="6911" spans="6:6" x14ac:dyDescent="0.2">
      <c r="F6911" s="16"/>
    </row>
    <row r="6912" spans="6:6" x14ac:dyDescent="0.2">
      <c r="F6912" s="16"/>
    </row>
    <row r="6913" spans="6:6" x14ac:dyDescent="0.2">
      <c r="F6913" s="16"/>
    </row>
    <row r="6914" spans="6:6" x14ac:dyDescent="0.2">
      <c r="F6914" s="16"/>
    </row>
    <row r="6915" spans="6:6" x14ac:dyDescent="0.2">
      <c r="F6915" s="16"/>
    </row>
    <row r="6916" spans="6:6" x14ac:dyDescent="0.2">
      <c r="F6916" s="16"/>
    </row>
    <row r="6917" spans="6:6" x14ac:dyDescent="0.2">
      <c r="F6917" s="16"/>
    </row>
    <row r="6918" spans="6:6" x14ac:dyDescent="0.2">
      <c r="F6918" s="16"/>
    </row>
    <row r="6919" spans="6:6" x14ac:dyDescent="0.2">
      <c r="F6919" s="16"/>
    </row>
    <row r="6920" spans="6:6" x14ac:dyDescent="0.2">
      <c r="F6920" s="16"/>
    </row>
    <row r="6921" spans="6:6" x14ac:dyDescent="0.2">
      <c r="F6921" s="16"/>
    </row>
    <row r="6922" spans="6:6" x14ac:dyDescent="0.2">
      <c r="F6922" s="16"/>
    </row>
    <row r="6923" spans="6:6" x14ac:dyDescent="0.2">
      <c r="F6923" s="16"/>
    </row>
    <row r="6924" spans="6:6" x14ac:dyDescent="0.2">
      <c r="F6924" s="16"/>
    </row>
    <row r="6925" spans="6:6" x14ac:dyDescent="0.2">
      <c r="F6925" s="16"/>
    </row>
    <row r="6926" spans="6:6" x14ac:dyDescent="0.2">
      <c r="F6926" s="16"/>
    </row>
    <row r="6927" spans="6:6" x14ac:dyDescent="0.2">
      <c r="F6927" s="16"/>
    </row>
    <row r="6928" spans="6:6" x14ac:dyDescent="0.2">
      <c r="F6928" s="16"/>
    </row>
    <row r="6929" spans="6:6" x14ac:dyDescent="0.2">
      <c r="F6929" s="16"/>
    </row>
    <row r="6930" spans="6:6" x14ac:dyDescent="0.2">
      <c r="F6930" s="16"/>
    </row>
    <row r="6931" spans="6:6" x14ac:dyDescent="0.2">
      <c r="F6931" s="16"/>
    </row>
    <row r="6932" spans="6:6" x14ac:dyDescent="0.2">
      <c r="F6932" s="16"/>
    </row>
    <row r="6933" spans="6:6" x14ac:dyDescent="0.2">
      <c r="F6933" s="16"/>
    </row>
    <row r="6934" spans="6:6" x14ac:dyDescent="0.2">
      <c r="F6934" s="16"/>
    </row>
    <row r="6935" spans="6:6" x14ac:dyDescent="0.2">
      <c r="F6935" s="16"/>
    </row>
    <row r="6936" spans="6:6" x14ac:dyDescent="0.2">
      <c r="F6936" s="16"/>
    </row>
    <row r="6937" spans="6:6" x14ac:dyDescent="0.2">
      <c r="F6937" s="16"/>
    </row>
    <row r="6938" spans="6:6" x14ac:dyDescent="0.2">
      <c r="F6938" s="16"/>
    </row>
    <row r="6939" spans="6:6" x14ac:dyDescent="0.2">
      <c r="F6939" s="16"/>
    </row>
    <row r="6940" spans="6:6" x14ac:dyDescent="0.2">
      <c r="F6940" s="16"/>
    </row>
    <row r="6941" spans="6:6" x14ac:dyDescent="0.2">
      <c r="F6941" s="16"/>
    </row>
    <row r="6942" spans="6:6" x14ac:dyDescent="0.2">
      <c r="F6942" s="16"/>
    </row>
    <row r="6943" spans="6:6" x14ac:dyDescent="0.2">
      <c r="F6943" s="16"/>
    </row>
    <row r="6944" spans="6:6" x14ac:dyDescent="0.2">
      <c r="F6944" s="16"/>
    </row>
    <row r="6945" spans="6:6" x14ac:dyDescent="0.2">
      <c r="F6945" s="16"/>
    </row>
    <row r="6946" spans="6:6" x14ac:dyDescent="0.2">
      <c r="F6946" s="16"/>
    </row>
    <row r="6947" spans="6:6" x14ac:dyDescent="0.2">
      <c r="F6947" s="16"/>
    </row>
    <row r="6948" spans="6:6" x14ac:dyDescent="0.2">
      <c r="F6948" s="16"/>
    </row>
    <row r="6949" spans="6:6" x14ac:dyDescent="0.2">
      <c r="F6949" s="16"/>
    </row>
    <row r="6950" spans="6:6" x14ac:dyDescent="0.2">
      <c r="F6950" s="16"/>
    </row>
    <row r="6951" spans="6:6" x14ac:dyDescent="0.2">
      <c r="F6951" s="16"/>
    </row>
    <row r="6952" spans="6:6" x14ac:dyDescent="0.2">
      <c r="F6952" s="16"/>
    </row>
    <row r="6953" spans="6:6" x14ac:dyDescent="0.2">
      <c r="F6953" s="16"/>
    </row>
    <row r="6954" spans="6:6" x14ac:dyDescent="0.2">
      <c r="F6954" s="16"/>
    </row>
    <row r="6955" spans="6:6" x14ac:dyDescent="0.2">
      <c r="F6955" s="16"/>
    </row>
    <row r="6956" spans="6:6" x14ac:dyDescent="0.2">
      <c r="F6956" s="16"/>
    </row>
    <row r="6957" spans="6:6" x14ac:dyDescent="0.2">
      <c r="F6957" s="16"/>
    </row>
    <row r="6958" spans="6:6" x14ac:dyDescent="0.2">
      <c r="F6958" s="16"/>
    </row>
    <row r="6959" spans="6:6" x14ac:dyDescent="0.2">
      <c r="F6959" s="16"/>
    </row>
    <row r="6960" spans="6:6" x14ac:dyDescent="0.2">
      <c r="F6960" s="16"/>
    </row>
    <row r="6961" spans="6:6" x14ac:dyDescent="0.2">
      <c r="F6961" s="16"/>
    </row>
    <row r="6962" spans="6:6" x14ac:dyDescent="0.2">
      <c r="F6962" s="16"/>
    </row>
    <row r="6963" spans="6:6" x14ac:dyDescent="0.2">
      <c r="F6963" s="16"/>
    </row>
    <row r="6964" spans="6:6" x14ac:dyDescent="0.2">
      <c r="F6964" s="16"/>
    </row>
    <row r="6965" spans="6:6" x14ac:dyDescent="0.2">
      <c r="F6965" s="16"/>
    </row>
    <row r="6966" spans="6:6" x14ac:dyDescent="0.2">
      <c r="F6966" s="16"/>
    </row>
    <row r="6967" spans="6:6" x14ac:dyDescent="0.2">
      <c r="F6967" s="16"/>
    </row>
    <row r="6968" spans="6:6" x14ac:dyDescent="0.2">
      <c r="F6968" s="16"/>
    </row>
    <row r="6969" spans="6:6" x14ac:dyDescent="0.2">
      <c r="F6969" s="16"/>
    </row>
    <row r="6970" spans="6:6" x14ac:dyDescent="0.2">
      <c r="F6970" s="16"/>
    </row>
    <row r="6971" spans="6:6" x14ac:dyDescent="0.2">
      <c r="F6971" s="16"/>
    </row>
    <row r="6972" spans="6:6" x14ac:dyDescent="0.2">
      <c r="F6972" s="16"/>
    </row>
    <row r="6973" spans="6:6" x14ac:dyDescent="0.2">
      <c r="F6973" s="16"/>
    </row>
    <row r="6974" spans="6:6" x14ac:dyDescent="0.2">
      <c r="F6974" s="16"/>
    </row>
    <row r="6975" spans="6:6" x14ac:dyDescent="0.2">
      <c r="F6975" s="16"/>
    </row>
    <row r="6976" spans="6:6" x14ac:dyDescent="0.2">
      <c r="F6976" s="16"/>
    </row>
    <row r="6977" spans="6:6" x14ac:dyDescent="0.2">
      <c r="F6977" s="16"/>
    </row>
    <row r="6978" spans="6:6" x14ac:dyDescent="0.2">
      <c r="F6978" s="16"/>
    </row>
    <row r="6979" spans="6:6" x14ac:dyDescent="0.2">
      <c r="F6979" s="16"/>
    </row>
    <row r="6980" spans="6:6" x14ac:dyDescent="0.2">
      <c r="F6980" s="16"/>
    </row>
    <row r="6981" spans="6:6" x14ac:dyDescent="0.2">
      <c r="F6981" s="16"/>
    </row>
    <row r="6982" spans="6:6" x14ac:dyDescent="0.2">
      <c r="F6982" s="16"/>
    </row>
    <row r="6983" spans="6:6" x14ac:dyDescent="0.2">
      <c r="F6983" s="16"/>
    </row>
    <row r="6984" spans="6:6" x14ac:dyDescent="0.2">
      <c r="F6984" s="16"/>
    </row>
    <row r="6985" spans="6:6" x14ac:dyDescent="0.2">
      <c r="F6985" s="16"/>
    </row>
    <row r="6986" spans="6:6" x14ac:dyDescent="0.2">
      <c r="F6986" s="16"/>
    </row>
    <row r="6987" spans="6:6" x14ac:dyDescent="0.2">
      <c r="F6987" s="16"/>
    </row>
    <row r="6988" spans="6:6" x14ac:dyDescent="0.2">
      <c r="F6988" s="16"/>
    </row>
    <row r="6989" spans="6:6" x14ac:dyDescent="0.2">
      <c r="F6989" s="16"/>
    </row>
    <row r="6990" spans="6:6" x14ac:dyDescent="0.2">
      <c r="F6990" s="16"/>
    </row>
    <row r="6991" spans="6:6" x14ac:dyDescent="0.2">
      <c r="F6991" s="16"/>
    </row>
    <row r="6992" spans="6:6" x14ac:dyDescent="0.2">
      <c r="F6992" s="16"/>
    </row>
    <row r="6993" spans="6:6" x14ac:dyDescent="0.2">
      <c r="F6993" s="16"/>
    </row>
    <row r="6994" spans="6:6" x14ac:dyDescent="0.2">
      <c r="F6994" s="16"/>
    </row>
    <row r="6995" spans="6:6" x14ac:dyDescent="0.2">
      <c r="F6995" s="16"/>
    </row>
    <row r="6996" spans="6:6" x14ac:dyDescent="0.2">
      <c r="F6996" s="16"/>
    </row>
    <row r="6997" spans="6:6" x14ac:dyDescent="0.2">
      <c r="F6997" s="16"/>
    </row>
    <row r="6998" spans="6:6" x14ac:dyDescent="0.2">
      <c r="F6998" s="16"/>
    </row>
    <row r="6999" spans="6:6" x14ac:dyDescent="0.2">
      <c r="F6999" s="16"/>
    </row>
    <row r="7000" spans="6:6" x14ac:dyDescent="0.2">
      <c r="F7000" s="16"/>
    </row>
    <row r="7001" spans="6:6" x14ac:dyDescent="0.2">
      <c r="F7001" s="16"/>
    </row>
    <row r="7002" spans="6:6" x14ac:dyDescent="0.2">
      <c r="F7002" s="16"/>
    </row>
    <row r="7003" spans="6:6" x14ac:dyDescent="0.2">
      <c r="F7003" s="16"/>
    </row>
    <row r="7004" spans="6:6" x14ac:dyDescent="0.2">
      <c r="F7004" s="16"/>
    </row>
    <row r="7005" spans="6:6" x14ac:dyDescent="0.2">
      <c r="F7005" s="16"/>
    </row>
    <row r="7006" spans="6:6" x14ac:dyDescent="0.2">
      <c r="F7006" s="16"/>
    </row>
    <row r="7007" spans="6:6" x14ac:dyDescent="0.2">
      <c r="F7007" s="16"/>
    </row>
    <row r="7008" spans="6:6" x14ac:dyDescent="0.2">
      <c r="F7008" s="16"/>
    </row>
    <row r="7009" spans="6:6" x14ac:dyDescent="0.2">
      <c r="F7009" s="16"/>
    </row>
    <row r="7010" spans="6:6" x14ac:dyDescent="0.2">
      <c r="F7010" s="16"/>
    </row>
    <row r="7011" spans="6:6" x14ac:dyDescent="0.2">
      <c r="F7011" s="16"/>
    </row>
    <row r="7012" spans="6:6" x14ac:dyDescent="0.2">
      <c r="F7012" s="16"/>
    </row>
    <row r="7013" spans="6:6" x14ac:dyDescent="0.2">
      <c r="F7013" s="16"/>
    </row>
    <row r="7014" spans="6:6" x14ac:dyDescent="0.2">
      <c r="F7014" s="16"/>
    </row>
    <row r="7015" spans="6:6" x14ac:dyDescent="0.2">
      <c r="F7015" s="16"/>
    </row>
    <row r="7016" spans="6:6" x14ac:dyDescent="0.2">
      <c r="F7016" s="16"/>
    </row>
    <row r="7017" spans="6:6" x14ac:dyDescent="0.2">
      <c r="F7017" s="16"/>
    </row>
    <row r="7018" spans="6:6" x14ac:dyDescent="0.2">
      <c r="F7018" s="16"/>
    </row>
    <row r="7019" spans="6:6" x14ac:dyDescent="0.2">
      <c r="F7019" s="16"/>
    </row>
    <row r="7020" spans="6:6" x14ac:dyDescent="0.2">
      <c r="F7020" s="16"/>
    </row>
    <row r="7021" spans="6:6" x14ac:dyDescent="0.2">
      <c r="F7021" s="16"/>
    </row>
    <row r="7022" spans="6:6" x14ac:dyDescent="0.2">
      <c r="F7022" s="16"/>
    </row>
    <row r="7023" spans="6:6" x14ac:dyDescent="0.2">
      <c r="F7023" s="16"/>
    </row>
    <row r="7024" spans="6:6" x14ac:dyDescent="0.2">
      <c r="F7024" s="16"/>
    </row>
    <row r="7025" spans="6:6" x14ac:dyDescent="0.2">
      <c r="F7025" s="16"/>
    </row>
    <row r="7026" spans="6:6" x14ac:dyDescent="0.2">
      <c r="F7026" s="16"/>
    </row>
    <row r="7027" spans="6:6" x14ac:dyDescent="0.2">
      <c r="F7027" s="16"/>
    </row>
    <row r="7028" spans="6:6" x14ac:dyDescent="0.2">
      <c r="F7028" s="16"/>
    </row>
    <row r="7029" spans="6:6" x14ac:dyDescent="0.2">
      <c r="F7029" s="16"/>
    </row>
    <row r="7030" spans="6:6" x14ac:dyDescent="0.2">
      <c r="F7030" s="16"/>
    </row>
    <row r="7031" spans="6:6" x14ac:dyDescent="0.2">
      <c r="F7031" s="16"/>
    </row>
    <row r="7032" spans="6:6" x14ac:dyDescent="0.2">
      <c r="F7032" s="16"/>
    </row>
    <row r="7033" spans="6:6" x14ac:dyDescent="0.2">
      <c r="F7033" s="16"/>
    </row>
    <row r="7034" spans="6:6" x14ac:dyDescent="0.2">
      <c r="F7034" s="16"/>
    </row>
    <row r="7035" spans="6:6" x14ac:dyDescent="0.2">
      <c r="F7035" s="16"/>
    </row>
    <row r="7036" spans="6:6" x14ac:dyDescent="0.2">
      <c r="F7036" s="16"/>
    </row>
    <row r="7037" spans="6:6" x14ac:dyDescent="0.2">
      <c r="F7037" s="16"/>
    </row>
    <row r="7038" spans="6:6" x14ac:dyDescent="0.2">
      <c r="F7038" s="16"/>
    </row>
    <row r="7039" spans="6:6" x14ac:dyDescent="0.2">
      <c r="F7039" s="16"/>
    </row>
    <row r="7040" spans="6:6" x14ac:dyDescent="0.2">
      <c r="F7040" s="16"/>
    </row>
    <row r="7041" spans="6:6" x14ac:dyDescent="0.2">
      <c r="F7041" s="16"/>
    </row>
    <row r="7042" spans="6:6" x14ac:dyDescent="0.2">
      <c r="F7042" s="16"/>
    </row>
    <row r="7043" spans="6:6" x14ac:dyDescent="0.2">
      <c r="F7043" s="16"/>
    </row>
    <row r="7044" spans="6:6" x14ac:dyDescent="0.2">
      <c r="F7044" s="16"/>
    </row>
    <row r="7045" spans="6:6" x14ac:dyDescent="0.2">
      <c r="F7045" s="16"/>
    </row>
    <row r="7046" spans="6:6" x14ac:dyDescent="0.2">
      <c r="F7046" s="16"/>
    </row>
    <row r="7047" spans="6:6" x14ac:dyDescent="0.2">
      <c r="F7047" s="16"/>
    </row>
    <row r="7048" spans="6:6" x14ac:dyDescent="0.2">
      <c r="F7048" s="16"/>
    </row>
    <row r="7049" spans="6:6" x14ac:dyDescent="0.2">
      <c r="F7049" s="16"/>
    </row>
    <row r="7050" spans="6:6" x14ac:dyDescent="0.2">
      <c r="F7050" s="16"/>
    </row>
    <row r="7051" spans="6:6" x14ac:dyDescent="0.2">
      <c r="F7051" s="16"/>
    </row>
    <row r="7052" spans="6:6" x14ac:dyDescent="0.2">
      <c r="F7052" s="16"/>
    </row>
    <row r="7053" spans="6:6" x14ac:dyDescent="0.2">
      <c r="F7053" s="16"/>
    </row>
    <row r="7054" spans="6:6" x14ac:dyDescent="0.2">
      <c r="F7054" s="16"/>
    </row>
    <row r="7055" spans="6:6" x14ac:dyDescent="0.2">
      <c r="F7055" s="16"/>
    </row>
    <row r="7056" spans="6:6" x14ac:dyDescent="0.2">
      <c r="F7056" s="16"/>
    </row>
    <row r="7057" spans="6:6" x14ac:dyDescent="0.2">
      <c r="F7057" s="16"/>
    </row>
    <row r="7058" spans="6:6" x14ac:dyDescent="0.2">
      <c r="F7058" s="16"/>
    </row>
    <row r="7059" spans="6:6" x14ac:dyDescent="0.2">
      <c r="F7059" s="16"/>
    </row>
    <row r="7060" spans="6:6" x14ac:dyDescent="0.2">
      <c r="F7060" s="16"/>
    </row>
    <row r="7061" spans="6:6" x14ac:dyDescent="0.2">
      <c r="F7061" s="16"/>
    </row>
    <row r="7062" spans="6:6" x14ac:dyDescent="0.2">
      <c r="F7062" s="16"/>
    </row>
    <row r="7063" spans="6:6" x14ac:dyDescent="0.2">
      <c r="F7063" s="16"/>
    </row>
    <row r="7064" spans="6:6" x14ac:dyDescent="0.2">
      <c r="F7064" s="16"/>
    </row>
    <row r="7065" spans="6:6" x14ac:dyDescent="0.2">
      <c r="F7065" s="16"/>
    </row>
    <row r="7066" spans="6:6" x14ac:dyDescent="0.2">
      <c r="F7066" s="16"/>
    </row>
    <row r="7067" spans="6:6" x14ac:dyDescent="0.2">
      <c r="F7067" s="16"/>
    </row>
    <row r="7068" spans="6:6" x14ac:dyDescent="0.2">
      <c r="F7068" s="16"/>
    </row>
    <row r="7069" spans="6:6" x14ac:dyDescent="0.2">
      <c r="F7069" s="16"/>
    </row>
    <row r="7070" spans="6:6" x14ac:dyDescent="0.2">
      <c r="F7070" s="16"/>
    </row>
    <row r="7071" spans="6:6" x14ac:dyDescent="0.2">
      <c r="F7071" s="16"/>
    </row>
    <row r="7072" spans="6:6" x14ac:dyDescent="0.2">
      <c r="F7072" s="16"/>
    </row>
    <row r="7073" spans="6:6" x14ac:dyDescent="0.2">
      <c r="F7073" s="16"/>
    </row>
    <row r="7074" spans="6:6" x14ac:dyDescent="0.2">
      <c r="F7074" s="16"/>
    </row>
    <row r="7075" spans="6:6" x14ac:dyDescent="0.2">
      <c r="F7075" s="16"/>
    </row>
    <row r="7076" spans="6:6" x14ac:dyDescent="0.2">
      <c r="F7076" s="16"/>
    </row>
    <row r="7077" spans="6:6" x14ac:dyDescent="0.2">
      <c r="F7077" s="16"/>
    </row>
    <row r="7078" spans="6:6" x14ac:dyDescent="0.2">
      <c r="F7078" s="16"/>
    </row>
    <row r="7079" spans="6:6" x14ac:dyDescent="0.2">
      <c r="F7079" s="16"/>
    </row>
    <row r="7080" spans="6:6" x14ac:dyDescent="0.2">
      <c r="F7080" s="16"/>
    </row>
    <row r="7081" spans="6:6" x14ac:dyDescent="0.2">
      <c r="F7081" s="16"/>
    </row>
    <row r="7082" spans="6:6" x14ac:dyDescent="0.2">
      <c r="F7082" s="16"/>
    </row>
    <row r="7083" spans="6:6" x14ac:dyDescent="0.2">
      <c r="F7083" s="16"/>
    </row>
    <row r="7084" spans="6:6" x14ac:dyDescent="0.2">
      <c r="F7084" s="16"/>
    </row>
    <row r="7085" spans="6:6" x14ac:dyDescent="0.2">
      <c r="F7085" s="16"/>
    </row>
    <row r="7086" spans="6:6" x14ac:dyDescent="0.2">
      <c r="F7086" s="16"/>
    </row>
    <row r="7087" spans="6:6" x14ac:dyDescent="0.2">
      <c r="F7087" s="16"/>
    </row>
    <row r="7088" spans="6:6" x14ac:dyDescent="0.2">
      <c r="F7088" s="16"/>
    </row>
    <row r="7089" spans="6:6" x14ac:dyDescent="0.2">
      <c r="F7089" s="16"/>
    </row>
    <row r="7090" spans="6:6" x14ac:dyDescent="0.2">
      <c r="F7090" s="16"/>
    </row>
    <row r="7091" spans="6:6" x14ac:dyDescent="0.2">
      <c r="F7091" s="16"/>
    </row>
    <row r="7092" spans="6:6" x14ac:dyDescent="0.2">
      <c r="F7092" s="16"/>
    </row>
    <row r="7093" spans="6:6" x14ac:dyDescent="0.2">
      <c r="F7093" s="16"/>
    </row>
    <row r="7094" spans="6:6" x14ac:dyDescent="0.2">
      <c r="F7094" s="16"/>
    </row>
    <row r="7095" spans="6:6" x14ac:dyDescent="0.2">
      <c r="F7095" s="16"/>
    </row>
    <row r="7096" spans="6:6" x14ac:dyDescent="0.2">
      <c r="F7096" s="16"/>
    </row>
    <row r="7097" spans="6:6" x14ac:dyDescent="0.2">
      <c r="F7097" s="16"/>
    </row>
    <row r="7098" spans="6:6" x14ac:dyDescent="0.2">
      <c r="F7098" s="16"/>
    </row>
    <row r="7099" spans="6:6" x14ac:dyDescent="0.2">
      <c r="F7099" s="16"/>
    </row>
    <row r="7100" spans="6:6" x14ac:dyDescent="0.2">
      <c r="F7100" s="16"/>
    </row>
    <row r="7101" spans="6:6" x14ac:dyDescent="0.2">
      <c r="F7101" s="16"/>
    </row>
    <row r="7102" spans="6:6" x14ac:dyDescent="0.2">
      <c r="F7102" s="16"/>
    </row>
    <row r="7103" spans="6:6" x14ac:dyDescent="0.2">
      <c r="F7103" s="16"/>
    </row>
    <row r="7104" spans="6:6" x14ac:dyDescent="0.2">
      <c r="F7104" s="16"/>
    </row>
    <row r="7105" spans="6:6" x14ac:dyDescent="0.2">
      <c r="F7105" s="16"/>
    </row>
    <row r="7106" spans="6:6" x14ac:dyDescent="0.2">
      <c r="F7106" s="16"/>
    </row>
    <row r="7107" spans="6:6" x14ac:dyDescent="0.2">
      <c r="F7107" s="16"/>
    </row>
    <row r="7108" spans="6:6" x14ac:dyDescent="0.2">
      <c r="F7108" s="16"/>
    </row>
    <row r="7109" spans="6:6" x14ac:dyDescent="0.2">
      <c r="F7109" s="16"/>
    </row>
    <row r="7110" spans="6:6" x14ac:dyDescent="0.2">
      <c r="F7110" s="16"/>
    </row>
    <row r="7111" spans="6:6" x14ac:dyDescent="0.2">
      <c r="F7111" s="16"/>
    </row>
    <row r="7112" spans="6:6" x14ac:dyDescent="0.2">
      <c r="F7112" s="16"/>
    </row>
    <row r="7113" spans="6:6" x14ac:dyDescent="0.2">
      <c r="F7113" s="16"/>
    </row>
    <row r="7114" spans="6:6" x14ac:dyDescent="0.2">
      <c r="F7114" s="16"/>
    </row>
    <row r="7115" spans="6:6" x14ac:dyDescent="0.2">
      <c r="F7115" s="16"/>
    </row>
    <row r="7116" spans="6:6" x14ac:dyDescent="0.2">
      <c r="F7116" s="16"/>
    </row>
    <row r="7117" spans="6:6" x14ac:dyDescent="0.2">
      <c r="F7117" s="16"/>
    </row>
    <row r="7118" spans="6:6" x14ac:dyDescent="0.2">
      <c r="F7118" s="16"/>
    </row>
    <row r="7119" spans="6:6" x14ac:dyDescent="0.2">
      <c r="F7119" s="16"/>
    </row>
    <row r="7120" spans="6:6" x14ac:dyDescent="0.2">
      <c r="F7120" s="16"/>
    </row>
    <row r="7121" spans="6:6" x14ac:dyDescent="0.2">
      <c r="F7121" s="16"/>
    </row>
    <row r="7122" spans="6:6" x14ac:dyDescent="0.2">
      <c r="F7122" s="16"/>
    </row>
    <row r="7123" spans="6:6" x14ac:dyDescent="0.2">
      <c r="F7123" s="16"/>
    </row>
    <row r="7124" spans="6:6" x14ac:dyDescent="0.2">
      <c r="F7124" s="16"/>
    </row>
    <row r="7125" spans="6:6" x14ac:dyDescent="0.2">
      <c r="F7125" s="16"/>
    </row>
    <row r="7126" spans="6:6" x14ac:dyDescent="0.2">
      <c r="F7126" s="16"/>
    </row>
    <row r="7127" spans="6:6" x14ac:dyDescent="0.2">
      <c r="F7127" s="16"/>
    </row>
    <row r="7128" spans="6:6" x14ac:dyDescent="0.2">
      <c r="F7128" s="16"/>
    </row>
    <row r="7129" spans="6:6" x14ac:dyDescent="0.2">
      <c r="F7129" s="16"/>
    </row>
    <row r="7130" spans="6:6" x14ac:dyDescent="0.2">
      <c r="F7130" s="16"/>
    </row>
    <row r="7131" spans="6:6" x14ac:dyDescent="0.2">
      <c r="F7131" s="16"/>
    </row>
    <row r="7132" spans="6:6" x14ac:dyDescent="0.2">
      <c r="F7132" s="16"/>
    </row>
    <row r="7133" spans="6:6" x14ac:dyDescent="0.2">
      <c r="F7133" s="16"/>
    </row>
    <row r="7134" spans="6:6" x14ac:dyDescent="0.2">
      <c r="F7134" s="16"/>
    </row>
    <row r="7135" spans="6:6" x14ac:dyDescent="0.2">
      <c r="F7135" s="16"/>
    </row>
    <row r="7136" spans="6:6" x14ac:dyDescent="0.2">
      <c r="F7136" s="16"/>
    </row>
    <row r="7137" spans="6:6" x14ac:dyDescent="0.2">
      <c r="F7137" s="16"/>
    </row>
    <row r="7138" spans="6:6" x14ac:dyDescent="0.2">
      <c r="F7138" s="16"/>
    </row>
    <row r="7139" spans="6:6" x14ac:dyDescent="0.2">
      <c r="F7139" s="16"/>
    </row>
    <row r="7140" spans="6:6" x14ac:dyDescent="0.2">
      <c r="F7140" s="16"/>
    </row>
    <row r="7141" spans="6:6" x14ac:dyDescent="0.2">
      <c r="F7141" s="16"/>
    </row>
    <row r="7142" spans="6:6" x14ac:dyDescent="0.2">
      <c r="F7142" s="16"/>
    </row>
    <row r="7143" spans="6:6" x14ac:dyDescent="0.2">
      <c r="F7143" s="16"/>
    </row>
    <row r="7144" spans="6:6" x14ac:dyDescent="0.2">
      <c r="F7144" s="16"/>
    </row>
    <row r="7145" spans="6:6" x14ac:dyDescent="0.2">
      <c r="F7145" s="16"/>
    </row>
    <row r="7146" spans="6:6" x14ac:dyDescent="0.2">
      <c r="F7146" s="16"/>
    </row>
    <row r="7147" spans="6:6" x14ac:dyDescent="0.2">
      <c r="F7147" s="16"/>
    </row>
    <row r="7148" spans="6:6" x14ac:dyDescent="0.2">
      <c r="F7148" s="16"/>
    </row>
    <row r="7149" spans="6:6" x14ac:dyDescent="0.2">
      <c r="F7149" s="16"/>
    </row>
    <row r="7150" spans="6:6" x14ac:dyDescent="0.2">
      <c r="F7150" s="16"/>
    </row>
    <row r="7151" spans="6:6" x14ac:dyDescent="0.2">
      <c r="F7151" s="16"/>
    </row>
    <row r="7152" spans="6:6" x14ac:dyDescent="0.2">
      <c r="F7152" s="16"/>
    </row>
    <row r="7153" spans="6:6" x14ac:dyDescent="0.2">
      <c r="F7153" s="16"/>
    </row>
    <row r="7154" spans="6:6" x14ac:dyDescent="0.2">
      <c r="F7154" s="16"/>
    </row>
    <row r="7155" spans="6:6" x14ac:dyDescent="0.2">
      <c r="F7155" s="16"/>
    </row>
    <row r="7156" spans="6:6" x14ac:dyDescent="0.2">
      <c r="F7156" s="16"/>
    </row>
    <row r="7157" spans="6:6" x14ac:dyDescent="0.2">
      <c r="F7157" s="16"/>
    </row>
    <row r="7158" spans="6:6" x14ac:dyDescent="0.2">
      <c r="F7158" s="16"/>
    </row>
    <row r="7159" spans="6:6" x14ac:dyDescent="0.2">
      <c r="F7159" s="16"/>
    </row>
    <row r="7160" spans="6:6" x14ac:dyDescent="0.2">
      <c r="F7160" s="16"/>
    </row>
    <row r="7161" spans="6:6" x14ac:dyDescent="0.2">
      <c r="F7161" s="16"/>
    </row>
    <row r="7162" spans="6:6" x14ac:dyDescent="0.2">
      <c r="F7162" s="16"/>
    </row>
    <row r="7163" spans="6:6" x14ac:dyDescent="0.2">
      <c r="F7163" s="16"/>
    </row>
    <row r="7164" spans="6:6" x14ac:dyDescent="0.2">
      <c r="F7164" s="16"/>
    </row>
    <row r="7165" spans="6:6" x14ac:dyDescent="0.2">
      <c r="F7165" s="16"/>
    </row>
    <row r="7166" spans="6:6" x14ac:dyDescent="0.2">
      <c r="F7166" s="16"/>
    </row>
    <row r="7167" spans="6:6" x14ac:dyDescent="0.2">
      <c r="F7167" s="16"/>
    </row>
    <row r="7168" spans="6:6" x14ac:dyDescent="0.2">
      <c r="F7168" s="16"/>
    </row>
    <row r="7169" spans="6:6" x14ac:dyDescent="0.2">
      <c r="F7169" s="16"/>
    </row>
    <row r="7170" spans="6:6" x14ac:dyDescent="0.2">
      <c r="F7170" s="16"/>
    </row>
    <row r="7171" spans="6:6" x14ac:dyDescent="0.2">
      <c r="F7171" s="16"/>
    </row>
    <row r="7172" spans="6:6" x14ac:dyDescent="0.2">
      <c r="F7172" s="16"/>
    </row>
    <row r="7173" spans="6:6" x14ac:dyDescent="0.2">
      <c r="F7173" s="16"/>
    </row>
    <row r="7174" spans="6:6" x14ac:dyDescent="0.2">
      <c r="F7174" s="16"/>
    </row>
    <row r="7175" spans="6:6" x14ac:dyDescent="0.2">
      <c r="F7175" s="16"/>
    </row>
    <row r="7176" spans="6:6" x14ac:dyDescent="0.2">
      <c r="F7176" s="16"/>
    </row>
    <row r="7177" spans="6:6" x14ac:dyDescent="0.2">
      <c r="F7177" s="16"/>
    </row>
    <row r="7178" spans="6:6" x14ac:dyDescent="0.2">
      <c r="F7178" s="16"/>
    </row>
    <row r="7179" spans="6:6" x14ac:dyDescent="0.2">
      <c r="F7179" s="16"/>
    </row>
    <row r="7180" spans="6:6" x14ac:dyDescent="0.2">
      <c r="F7180" s="16"/>
    </row>
    <row r="7181" spans="6:6" x14ac:dyDescent="0.2">
      <c r="F7181" s="16"/>
    </row>
    <row r="7182" spans="6:6" x14ac:dyDescent="0.2">
      <c r="F7182" s="16"/>
    </row>
    <row r="7183" spans="6:6" x14ac:dyDescent="0.2">
      <c r="F7183" s="16"/>
    </row>
    <row r="7184" spans="6:6" x14ac:dyDescent="0.2">
      <c r="F7184" s="16"/>
    </row>
    <row r="7185" spans="6:6" x14ac:dyDescent="0.2">
      <c r="F7185" s="16"/>
    </row>
    <row r="7186" spans="6:6" x14ac:dyDescent="0.2">
      <c r="F7186" s="16"/>
    </row>
    <row r="7187" spans="6:6" x14ac:dyDescent="0.2">
      <c r="F7187" s="16"/>
    </row>
    <row r="7188" spans="6:6" x14ac:dyDescent="0.2">
      <c r="F7188" s="16"/>
    </row>
    <row r="7189" spans="6:6" x14ac:dyDescent="0.2">
      <c r="F7189" s="16"/>
    </row>
    <row r="7190" spans="6:6" x14ac:dyDescent="0.2">
      <c r="F7190" s="16"/>
    </row>
    <row r="7191" spans="6:6" x14ac:dyDescent="0.2">
      <c r="F7191" s="16"/>
    </row>
    <row r="7192" spans="6:6" x14ac:dyDescent="0.2">
      <c r="F7192" s="16"/>
    </row>
    <row r="7193" spans="6:6" x14ac:dyDescent="0.2">
      <c r="F7193" s="16"/>
    </row>
    <row r="7194" spans="6:6" x14ac:dyDescent="0.2">
      <c r="F7194" s="16"/>
    </row>
    <row r="7195" spans="6:6" x14ac:dyDescent="0.2">
      <c r="F7195" s="16"/>
    </row>
    <row r="7196" spans="6:6" x14ac:dyDescent="0.2">
      <c r="F7196" s="16"/>
    </row>
    <row r="7197" spans="6:6" x14ac:dyDescent="0.2">
      <c r="F7197" s="16"/>
    </row>
    <row r="7198" spans="6:6" x14ac:dyDescent="0.2">
      <c r="F7198" s="16"/>
    </row>
    <row r="7199" spans="6:6" x14ac:dyDescent="0.2">
      <c r="F7199" s="16"/>
    </row>
    <row r="7200" spans="6:6" x14ac:dyDescent="0.2">
      <c r="F7200" s="16"/>
    </row>
    <row r="7201" spans="6:6" x14ac:dyDescent="0.2">
      <c r="F7201" s="16"/>
    </row>
    <row r="7202" spans="6:6" x14ac:dyDescent="0.2">
      <c r="F7202" s="16"/>
    </row>
    <row r="7203" spans="6:6" x14ac:dyDescent="0.2">
      <c r="F7203" s="16"/>
    </row>
    <row r="7204" spans="6:6" x14ac:dyDescent="0.2">
      <c r="F7204" s="16"/>
    </row>
    <row r="7205" spans="6:6" x14ac:dyDescent="0.2">
      <c r="F7205" s="16"/>
    </row>
    <row r="7206" spans="6:6" x14ac:dyDescent="0.2">
      <c r="F7206" s="16"/>
    </row>
    <row r="7207" spans="6:6" x14ac:dyDescent="0.2">
      <c r="F7207" s="16"/>
    </row>
    <row r="7208" spans="6:6" x14ac:dyDescent="0.2">
      <c r="F7208" s="16"/>
    </row>
    <row r="7209" spans="6:6" x14ac:dyDescent="0.2">
      <c r="F7209" s="16"/>
    </row>
    <row r="7210" spans="6:6" x14ac:dyDescent="0.2">
      <c r="F7210" s="16"/>
    </row>
    <row r="7211" spans="6:6" x14ac:dyDescent="0.2">
      <c r="F7211" s="16"/>
    </row>
    <row r="7212" spans="6:6" x14ac:dyDescent="0.2">
      <c r="F7212" s="16"/>
    </row>
    <row r="7213" spans="6:6" x14ac:dyDescent="0.2">
      <c r="F7213" s="16"/>
    </row>
    <row r="7214" spans="6:6" x14ac:dyDescent="0.2">
      <c r="F7214" s="16"/>
    </row>
    <row r="7215" spans="6:6" x14ac:dyDescent="0.2">
      <c r="F7215" s="16"/>
    </row>
    <row r="7216" spans="6:6" x14ac:dyDescent="0.2">
      <c r="F7216" s="16"/>
    </row>
    <row r="7217" spans="6:6" x14ac:dyDescent="0.2">
      <c r="F7217" s="16"/>
    </row>
    <row r="7218" spans="6:6" x14ac:dyDescent="0.2">
      <c r="F7218" s="16"/>
    </row>
    <row r="7219" spans="6:6" x14ac:dyDescent="0.2">
      <c r="F7219" s="16"/>
    </row>
    <row r="7220" spans="6:6" x14ac:dyDescent="0.2">
      <c r="F7220" s="16"/>
    </row>
    <row r="7221" spans="6:6" x14ac:dyDescent="0.2">
      <c r="F7221" s="16"/>
    </row>
    <row r="7222" spans="6:6" x14ac:dyDescent="0.2">
      <c r="F7222" s="16"/>
    </row>
    <row r="7223" spans="6:6" x14ac:dyDescent="0.2">
      <c r="F7223" s="16"/>
    </row>
    <row r="7224" spans="6:6" x14ac:dyDescent="0.2">
      <c r="F7224" s="16"/>
    </row>
    <row r="7225" spans="6:6" x14ac:dyDescent="0.2">
      <c r="F7225" s="16"/>
    </row>
    <row r="7226" spans="6:6" x14ac:dyDescent="0.2">
      <c r="F7226" s="16"/>
    </row>
    <row r="7227" spans="6:6" x14ac:dyDescent="0.2">
      <c r="F7227" s="16"/>
    </row>
    <row r="7228" spans="6:6" x14ac:dyDescent="0.2">
      <c r="F7228" s="16"/>
    </row>
    <row r="7229" spans="6:6" x14ac:dyDescent="0.2">
      <c r="F7229" s="16"/>
    </row>
    <row r="7230" spans="6:6" x14ac:dyDescent="0.2">
      <c r="F7230" s="16"/>
    </row>
    <row r="7231" spans="6:6" x14ac:dyDescent="0.2">
      <c r="F7231" s="16"/>
    </row>
    <row r="7232" spans="6:6" x14ac:dyDescent="0.2">
      <c r="F7232" s="16"/>
    </row>
    <row r="7233" spans="6:6" x14ac:dyDescent="0.2">
      <c r="F7233" s="16"/>
    </row>
    <row r="7234" spans="6:6" x14ac:dyDescent="0.2">
      <c r="F7234" s="16"/>
    </row>
    <row r="7235" spans="6:6" x14ac:dyDescent="0.2">
      <c r="F7235" s="16"/>
    </row>
    <row r="7236" spans="6:6" x14ac:dyDescent="0.2">
      <c r="F7236" s="16"/>
    </row>
    <row r="7237" spans="6:6" x14ac:dyDescent="0.2">
      <c r="F7237" s="16"/>
    </row>
    <row r="7238" spans="6:6" x14ac:dyDescent="0.2">
      <c r="F7238" s="16"/>
    </row>
    <row r="7239" spans="6:6" x14ac:dyDescent="0.2">
      <c r="F7239" s="16"/>
    </row>
    <row r="7240" spans="6:6" x14ac:dyDescent="0.2">
      <c r="F7240" s="16"/>
    </row>
    <row r="7241" spans="6:6" x14ac:dyDescent="0.2">
      <c r="F7241" s="16"/>
    </row>
    <row r="7242" spans="6:6" x14ac:dyDescent="0.2">
      <c r="F7242" s="16"/>
    </row>
    <row r="7243" spans="6:6" x14ac:dyDescent="0.2">
      <c r="F7243" s="16"/>
    </row>
    <row r="7244" spans="6:6" x14ac:dyDescent="0.2">
      <c r="F7244" s="16"/>
    </row>
    <row r="7245" spans="6:6" x14ac:dyDescent="0.2">
      <c r="F7245" s="16"/>
    </row>
    <row r="7246" spans="6:6" x14ac:dyDescent="0.2">
      <c r="F7246" s="16"/>
    </row>
    <row r="7247" spans="6:6" x14ac:dyDescent="0.2">
      <c r="F7247" s="16"/>
    </row>
    <row r="7248" spans="6:6" x14ac:dyDescent="0.2">
      <c r="F7248" s="16"/>
    </row>
    <row r="7249" spans="6:6" x14ac:dyDescent="0.2">
      <c r="F7249" s="16"/>
    </row>
    <row r="7250" spans="6:6" x14ac:dyDescent="0.2">
      <c r="F7250" s="16"/>
    </row>
    <row r="7251" spans="6:6" x14ac:dyDescent="0.2">
      <c r="F7251" s="16"/>
    </row>
    <row r="7252" spans="6:6" x14ac:dyDescent="0.2">
      <c r="F7252" s="16"/>
    </row>
    <row r="7253" spans="6:6" x14ac:dyDescent="0.2">
      <c r="F7253" s="16"/>
    </row>
    <row r="7254" spans="6:6" x14ac:dyDescent="0.2">
      <c r="F7254" s="16"/>
    </row>
    <row r="7255" spans="6:6" x14ac:dyDescent="0.2">
      <c r="F7255" s="16"/>
    </row>
    <row r="7256" spans="6:6" x14ac:dyDescent="0.2">
      <c r="F7256" s="16"/>
    </row>
    <row r="7257" spans="6:6" x14ac:dyDescent="0.2">
      <c r="F7257" s="16"/>
    </row>
    <row r="7258" spans="6:6" x14ac:dyDescent="0.2">
      <c r="F7258" s="16"/>
    </row>
    <row r="7259" spans="6:6" x14ac:dyDescent="0.2">
      <c r="F7259" s="16"/>
    </row>
    <row r="7260" spans="6:6" x14ac:dyDescent="0.2">
      <c r="F7260" s="16"/>
    </row>
    <row r="7261" spans="6:6" x14ac:dyDescent="0.2">
      <c r="F7261" s="16"/>
    </row>
    <row r="7262" spans="6:6" x14ac:dyDescent="0.2">
      <c r="F7262" s="16"/>
    </row>
    <row r="7263" spans="6:6" x14ac:dyDescent="0.2">
      <c r="F7263" s="16"/>
    </row>
    <row r="7264" spans="6:6" x14ac:dyDescent="0.2">
      <c r="F7264" s="16"/>
    </row>
    <row r="7265" spans="6:6" x14ac:dyDescent="0.2">
      <c r="F7265" s="16"/>
    </row>
    <row r="7266" spans="6:6" x14ac:dyDescent="0.2">
      <c r="F7266" s="16"/>
    </row>
    <row r="7267" spans="6:6" x14ac:dyDescent="0.2">
      <c r="F7267" s="16"/>
    </row>
    <row r="7268" spans="6:6" x14ac:dyDescent="0.2">
      <c r="F7268" s="16"/>
    </row>
    <row r="7269" spans="6:6" x14ac:dyDescent="0.2">
      <c r="F7269" s="16"/>
    </row>
    <row r="7270" spans="6:6" x14ac:dyDescent="0.2">
      <c r="F7270" s="16"/>
    </row>
    <row r="7271" spans="6:6" x14ac:dyDescent="0.2">
      <c r="F7271" s="16"/>
    </row>
    <row r="7272" spans="6:6" x14ac:dyDescent="0.2">
      <c r="F7272" s="16"/>
    </row>
    <row r="7273" spans="6:6" x14ac:dyDescent="0.2">
      <c r="F7273" s="16"/>
    </row>
    <row r="7274" spans="6:6" x14ac:dyDescent="0.2">
      <c r="F7274" s="16"/>
    </row>
    <row r="7275" spans="6:6" x14ac:dyDescent="0.2">
      <c r="F7275" s="16"/>
    </row>
    <row r="7276" spans="6:6" x14ac:dyDescent="0.2">
      <c r="F7276" s="16"/>
    </row>
    <row r="7277" spans="6:6" x14ac:dyDescent="0.2">
      <c r="F7277" s="16"/>
    </row>
    <row r="7278" spans="6:6" x14ac:dyDescent="0.2">
      <c r="F7278" s="16"/>
    </row>
    <row r="7279" spans="6:6" x14ac:dyDescent="0.2">
      <c r="F7279" s="16"/>
    </row>
    <row r="7280" spans="6:6" x14ac:dyDescent="0.2">
      <c r="F7280" s="16"/>
    </row>
    <row r="7281" spans="6:6" x14ac:dyDescent="0.2">
      <c r="F7281" s="16"/>
    </row>
    <row r="7282" spans="6:6" x14ac:dyDescent="0.2">
      <c r="F7282" s="16"/>
    </row>
    <row r="7283" spans="6:6" x14ac:dyDescent="0.2">
      <c r="F7283" s="16"/>
    </row>
    <row r="7284" spans="6:6" x14ac:dyDescent="0.2">
      <c r="F7284" s="16"/>
    </row>
    <row r="7285" spans="6:6" x14ac:dyDescent="0.2">
      <c r="F7285" s="16"/>
    </row>
    <row r="7286" spans="6:6" x14ac:dyDescent="0.2">
      <c r="F7286" s="16"/>
    </row>
    <row r="7287" spans="6:6" x14ac:dyDescent="0.2">
      <c r="F7287" s="16"/>
    </row>
    <row r="7288" spans="6:6" x14ac:dyDescent="0.2">
      <c r="F7288" s="16"/>
    </row>
    <row r="7289" spans="6:6" x14ac:dyDescent="0.2">
      <c r="F7289" s="16"/>
    </row>
    <row r="7290" spans="6:6" x14ac:dyDescent="0.2">
      <c r="F7290" s="16"/>
    </row>
    <row r="7291" spans="6:6" x14ac:dyDescent="0.2">
      <c r="F7291" s="16"/>
    </row>
    <row r="7292" spans="6:6" x14ac:dyDescent="0.2">
      <c r="F7292" s="16"/>
    </row>
    <row r="7293" spans="6:6" x14ac:dyDescent="0.2">
      <c r="F7293" s="16"/>
    </row>
    <row r="7294" spans="6:6" x14ac:dyDescent="0.2">
      <c r="F7294" s="16"/>
    </row>
    <row r="7295" spans="6:6" x14ac:dyDescent="0.2">
      <c r="F7295" s="16"/>
    </row>
    <row r="7296" spans="6:6" x14ac:dyDescent="0.2">
      <c r="F7296" s="16"/>
    </row>
    <row r="7297" spans="6:6" x14ac:dyDescent="0.2">
      <c r="F7297" s="16"/>
    </row>
    <row r="7298" spans="6:6" x14ac:dyDescent="0.2">
      <c r="F7298" s="16"/>
    </row>
    <row r="7299" spans="6:6" x14ac:dyDescent="0.2">
      <c r="F7299" s="16"/>
    </row>
    <row r="7300" spans="6:6" x14ac:dyDescent="0.2">
      <c r="F7300" s="16"/>
    </row>
    <row r="7301" spans="6:6" x14ac:dyDescent="0.2">
      <c r="F7301" s="16"/>
    </row>
    <row r="7302" spans="6:6" x14ac:dyDescent="0.2">
      <c r="F7302" s="16"/>
    </row>
    <row r="7303" spans="6:6" x14ac:dyDescent="0.2">
      <c r="F7303" s="16"/>
    </row>
    <row r="7304" spans="6:6" x14ac:dyDescent="0.2">
      <c r="F7304" s="16"/>
    </row>
    <row r="7305" spans="6:6" x14ac:dyDescent="0.2">
      <c r="F7305" s="16"/>
    </row>
    <row r="7306" spans="6:6" x14ac:dyDescent="0.2">
      <c r="F7306" s="16"/>
    </row>
    <row r="7307" spans="6:6" x14ac:dyDescent="0.2">
      <c r="F7307" s="16"/>
    </row>
    <row r="7308" spans="6:6" x14ac:dyDescent="0.2">
      <c r="F7308" s="16"/>
    </row>
    <row r="7309" spans="6:6" x14ac:dyDescent="0.2">
      <c r="F7309" s="16"/>
    </row>
    <row r="7310" spans="6:6" x14ac:dyDescent="0.2">
      <c r="F7310" s="16"/>
    </row>
    <row r="7311" spans="6:6" x14ac:dyDescent="0.2">
      <c r="F7311" s="16"/>
    </row>
    <row r="7312" spans="6:6" x14ac:dyDescent="0.2">
      <c r="F7312" s="16"/>
    </row>
    <row r="7313" spans="6:6" x14ac:dyDescent="0.2">
      <c r="F7313" s="16"/>
    </row>
    <row r="7314" spans="6:6" x14ac:dyDescent="0.2">
      <c r="F7314" s="16"/>
    </row>
    <row r="7315" spans="6:6" x14ac:dyDescent="0.2">
      <c r="F7315" s="16"/>
    </row>
    <row r="7316" spans="6:6" x14ac:dyDescent="0.2">
      <c r="F7316" s="16"/>
    </row>
    <row r="7317" spans="6:6" x14ac:dyDescent="0.2">
      <c r="F7317" s="16"/>
    </row>
    <row r="7318" spans="6:6" x14ac:dyDescent="0.2">
      <c r="F7318" s="16"/>
    </row>
    <row r="7319" spans="6:6" x14ac:dyDescent="0.2">
      <c r="F7319" s="16"/>
    </row>
    <row r="7320" spans="6:6" x14ac:dyDescent="0.2">
      <c r="F7320" s="16"/>
    </row>
    <row r="7321" spans="6:6" x14ac:dyDescent="0.2">
      <c r="F7321" s="16"/>
    </row>
    <row r="7322" spans="6:6" x14ac:dyDescent="0.2">
      <c r="F7322" s="16"/>
    </row>
    <row r="7323" spans="6:6" x14ac:dyDescent="0.2">
      <c r="F7323" s="16"/>
    </row>
    <row r="7324" spans="6:6" x14ac:dyDescent="0.2">
      <c r="F7324" s="16"/>
    </row>
    <row r="7325" spans="6:6" x14ac:dyDescent="0.2">
      <c r="F7325" s="16"/>
    </row>
    <row r="7326" spans="6:6" x14ac:dyDescent="0.2">
      <c r="F7326" s="16"/>
    </row>
    <row r="7327" spans="6:6" x14ac:dyDescent="0.2">
      <c r="F7327" s="16"/>
    </row>
    <row r="7328" spans="6:6" x14ac:dyDescent="0.2">
      <c r="F7328" s="16"/>
    </row>
    <row r="7329" spans="6:6" x14ac:dyDescent="0.2">
      <c r="F7329" s="16"/>
    </row>
    <row r="7330" spans="6:6" x14ac:dyDescent="0.2">
      <c r="F7330" s="16"/>
    </row>
    <row r="7331" spans="6:6" x14ac:dyDescent="0.2">
      <c r="F7331" s="16"/>
    </row>
    <row r="7332" spans="6:6" x14ac:dyDescent="0.2">
      <c r="F7332" s="16"/>
    </row>
    <row r="7333" spans="6:6" x14ac:dyDescent="0.2">
      <c r="F7333" s="16"/>
    </row>
    <row r="7334" spans="6:6" x14ac:dyDescent="0.2">
      <c r="F7334" s="16"/>
    </row>
    <row r="7335" spans="6:6" x14ac:dyDescent="0.2">
      <c r="F7335" s="16"/>
    </row>
    <row r="7336" spans="6:6" x14ac:dyDescent="0.2">
      <c r="F7336" s="16"/>
    </row>
    <row r="7337" spans="6:6" x14ac:dyDescent="0.2">
      <c r="F7337" s="16"/>
    </row>
    <row r="7338" spans="6:6" x14ac:dyDescent="0.2">
      <c r="F7338" s="16"/>
    </row>
    <row r="7339" spans="6:6" x14ac:dyDescent="0.2">
      <c r="F7339" s="16"/>
    </row>
    <row r="7340" spans="6:6" x14ac:dyDescent="0.2">
      <c r="F7340" s="16"/>
    </row>
    <row r="7341" spans="6:6" x14ac:dyDescent="0.2">
      <c r="F7341" s="16"/>
    </row>
    <row r="7342" spans="6:6" x14ac:dyDescent="0.2">
      <c r="F7342" s="16"/>
    </row>
    <row r="7343" spans="6:6" x14ac:dyDescent="0.2">
      <c r="F7343" s="16"/>
    </row>
    <row r="7344" spans="6:6" x14ac:dyDescent="0.2">
      <c r="F7344" s="16"/>
    </row>
    <row r="7345" spans="6:6" x14ac:dyDescent="0.2">
      <c r="F7345" s="16"/>
    </row>
    <row r="7346" spans="6:6" x14ac:dyDescent="0.2">
      <c r="F7346" s="16"/>
    </row>
    <row r="7347" spans="6:6" x14ac:dyDescent="0.2">
      <c r="F7347" s="16"/>
    </row>
    <row r="7348" spans="6:6" x14ac:dyDescent="0.2">
      <c r="F7348" s="16"/>
    </row>
    <row r="7349" spans="6:6" x14ac:dyDescent="0.2">
      <c r="F7349" s="16"/>
    </row>
    <row r="7350" spans="6:6" x14ac:dyDescent="0.2">
      <c r="F7350" s="16"/>
    </row>
    <row r="7351" spans="6:6" x14ac:dyDescent="0.2">
      <c r="F7351" s="16"/>
    </row>
    <row r="7352" spans="6:6" x14ac:dyDescent="0.2">
      <c r="F7352" s="16"/>
    </row>
    <row r="7353" spans="6:6" x14ac:dyDescent="0.2">
      <c r="F7353" s="16"/>
    </row>
    <row r="7354" spans="6:6" x14ac:dyDescent="0.2">
      <c r="F7354" s="16"/>
    </row>
    <row r="7355" spans="6:6" x14ac:dyDescent="0.2">
      <c r="F7355" s="16"/>
    </row>
    <row r="7356" spans="6:6" x14ac:dyDescent="0.2">
      <c r="F7356" s="16"/>
    </row>
    <row r="7357" spans="6:6" x14ac:dyDescent="0.2">
      <c r="F7357" s="16"/>
    </row>
    <row r="7358" spans="6:6" x14ac:dyDescent="0.2">
      <c r="F7358" s="16"/>
    </row>
    <row r="7359" spans="6:6" x14ac:dyDescent="0.2">
      <c r="F7359" s="16"/>
    </row>
    <row r="7360" spans="6:6" x14ac:dyDescent="0.2">
      <c r="F7360" s="16"/>
    </row>
    <row r="7361" spans="6:6" x14ac:dyDescent="0.2">
      <c r="F7361" s="16"/>
    </row>
    <row r="7362" spans="6:6" x14ac:dyDescent="0.2">
      <c r="F7362" s="16"/>
    </row>
    <row r="7363" spans="6:6" x14ac:dyDescent="0.2">
      <c r="F7363" s="16"/>
    </row>
    <row r="7364" spans="6:6" x14ac:dyDescent="0.2">
      <c r="F7364" s="16"/>
    </row>
    <row r="7365" spans="6:6" x14ac:dyDescent="0.2">
      <c r="F7365" s="16"/>
    </row>
    <row r="7366" spans="6:6" x14ac:dyDescent="0.2">
      <c r="F7366" s="16"/>
    </row>
    <row r="7367" spans="6:6" x14ac:dyDescent="0.2">
      <c r="F7367" s="16"/>
    </row>
    <row r="7368" spans="6:6" x14ac:dyDescent="0.2">
      <c r="F7368" s="16"/>
    </row>
    <row r="7369" spans="6:6" x14ac:dyDescent="0.2">
      <c r="F7369" s="16"/>
    </row>
    <row r="7370" spans="6:6" x14ac:dyDescent="0.2">
      <c r="F7370" s="16"/>
    </row>
    <row r="7371" spans="6:6" x14ac:dyDescent="0.2">
      <c r="F7371" s="16"/>
    </row>
    <row r="7372" spans="6:6" x14ac:dyDescent="0.2">
      <c r="F7372" s="16"/>
    </row>
    <row r="7373" spans="6:6" x14ac:dyDescent="0.2">
      <c r="F7373" s="16"/>
    </row>
    <row r="7374" spans="6:6" x14ac:dyDescent="0.2">
      <c r="F7374" s="16"/>
    </row>
    <row r="7375" spans="6:6" x14ac:dyDescent="0.2">
      <c r="F7375" s="16"/>
    </row>
    <row r="7376" spans="6:6" x14ac:dyDescent="0.2">
      <c r="F7376" s="16"/>
    </row>
    <row r="7377" spans="6:6" x14ac:dyDescent="0.2">
      <c r="F7377" s="16"/>
    </row>
    <row r="7378" spans="6:6" x14ac:dyDescent="0.2">
      <c r="F7378" s="16"/>
    </row>
    <row r="7379" spans="6:6" x14ac:dyDescent="0.2">
      <c r="F7379" s="16"/>
    </row>
    <row r="7380" spans="6:6" x14ac:dyDescent="0.2">
      <c r="F7380" s="16"/>
    </row>
    <row r="7381" spans="6:6" x14ac:dyDescent="0.2">
      <c r="F7381" s="16"/>
    </row>
    <row r="7382" spans="6:6" x14ac:dyDescent="0.2">
      <c r="F7382" s="16"/>
    </row>
    <row r="7383" spans="6:6" x14ac:dyDescent="0.2">
      <c r="F7383" s="16"/>
    </row>
    <row r="7384" spans="6:6" x14ac:dyDescent="0.2">
      <c r="F7384" s="16"/>
    </row>
    <row r="7385" spans="6:6" x14ac:dyDescent="0.2">
      <c r="F7385" s="16"/>
    </row>
    <row r="7386" spans="6:6" x14ac:dyDescent="0.2">
      <c r="F7386" s="16"/>
    </row>
    <row r="7387" spans="6:6" x14ac:dyDescent="0.2">
      <c r="F7387" s="16"/>
    </row>
    <row r="7388" spans="6:6" x14ac:dyDescent="0.2">
      <c r="F7388" s="16"/>
    </row>
    <row r="7389" spans="6:6" x14ac:dyDescent="0.2">
      <c r="F7389" s="16"/>
    </row>
    <row r="7390" spans="6:6" x14ac:dyDescent="0.2">
      <c r="F7390" s="16"/>
    </row>
    <row r="7391" spans="6:6" x14ac:dyDescent="0.2">
      <c r="F7391" s="16"/>
    </row>
    <row r="7392" spans="6:6" x14ac:dyDescent="0.2">
      <c r="F7392" s="16"/>
    </row>
    <row r="7393" spans="6:6" x14ac:dyDescent="0.2">
      <c r="F7393" s="16"/>
    </row>
    <row r="7394" spans="6:6" x14ac:dyDescent="0.2">
      <c r="F7394" s="16"/>
    </row>
    <row r="7395" spans="6:6" x14ac:dyDescent="0.2">
      <c r="F7395" s="16"/>
    </row>
    <row r="7396" spans="6:6" x14ac:dyDescent="0.2">
      <c r="F7396" s="16"/>
    </row>
    <row r="7397" spans="6:6" x14ac:dyDescent="0.2">
      <c r="F7397" s="16"/>
    </row>
    <row r="7398" spans="6:6" x14ac:dyDescent="0.2">
      <c r="F7398" s="16"/>
    </row>
    <row r="7399" spans="6:6" x14ac:dyDescent="0.2">
      <c r="F7399" s="16"/>
    </row>
    <row r="7400" spans="6:6" x14ac:dyDescent="0.2">
      <c r="F7400" s="16"/>
    </row>
    <row r="7401" spans="6:6" x14ac:dyDescent="0.2">
      <c r="F7401" s="16"/>
    </row>
    <row r="7402" spans="6:6" x14ac:dyDescent="0.2">
      <c r="F7402" s="16"/>
    </row>
    <row r="7403" spans="6:6" x14ac:dyDescent="0.2">
      <c r="F7403" s="16"/>
    </row>
    <row r="7404" spans="6:6" x14ac:dyDescent="0.2">
      <c r="F7404" s="16"/>
    </row>
    <row r="7405" spans="6:6" x14ac:dyDescent="0.2">
      <c r="F7405" s="16"/>
    </row>
    <row r="7406" spans="6:6" x14ac:dyDescent="0.2">
      <c r="F7406" s="16"/>
    </row>
    <row r="7407" spans="6:6" x14ac:dyDescent="0.2">
      <c r="F7407" s="16"/>
    </row>
    <row r="7408" spans="6:6" x14ac:dyDescent="0.2">
      <c r="F7408" s="16"/>
    </row>
    <row r="7409" spans="6:6" x14ac:dyDescent="0.2">
      <c r="F7409" s="16"/>
    </row>
    <row r="7410" spans="6:6" x14ac:dyDescent="0.2">
      <c r="F7410" s="16"/>
    </row>
    <row r="7411" spans="6:6" x14ac:dyDescent="0.2">
      <c r="F7411" s="16"/>
    </row>
    <row r="7412" spans="6:6" x14ac:dyDescent="0.2">
      <c r="F7412" s="16"/>
    </row>
    <row r="7413" spans="6:6" x14ac:dyDescent="0.2">
      <c r="F7413" s="16"/>
    </row>
    <row r="7414" spans="6:6" x14ac:dyDescent="0.2">
      <c r="F7414" s="16"/>
    </row>
    <row r="7415" spans="6:6" x14ac:dyDescent="0.2">
      <c r="F7415" s="16"/>
    </row>
    <row r="7416" spans="6:6" x14ac:dyDescent="0.2">
      <c r="F7416" s="16"/>
    </row>
    <row r="7417" spans="6:6" x14ac:dyDescent="0.2">
      <c r="F7417" s="16"/>
    </row>
    <row r="7418" spans="6:6" x14ac:dyDescent="0.2">
      <c r="F7418" s="16"/>
    </row>
    <row r="7419" spans="6:6" x14ac:dyDescent="0.2">
      <c r="F7419" s="16"/>
    </row>
    <row r="7420" spans="6:6" x14ac:dyDescent="0.2">
      <c r="F7420" s="16"/>
    </row>
    <row r="7421" spans="6:6" x14ac:dyDescent="0.2">
      <c r="F7421" s="16"/>
    </row>
    <row r="7422" spans="6:6" x14ac:dyDescent="0.2">
      <c r="F7422" s="16"/>
    </row>
    <row r="7423" spans="6:6" x14ac:dyDescent="0.2">
      <c r="F7423" s="16"/>
    </row>
    <row r="7424" spans="6:6" x14ac:dyDescent="0.2">
      <c r="F7424" s="16"/>
    </row>
    <row r="7425" spans="6:6" x14ac:dyDescent="0.2">
      <c r="F7425" s="16"/>
    </row>
    <row r="7426" spans="6:6" x14ac:dyDescent="0.2">
      <c r="F7426" s="16"/>
    </row>
    <row r="7427" spans="6:6" x14ac:dyDescent="0.2">
      <c r="F7427" s="16"/>
    </row>
    <row r="7428" spans="6:6" x14ac:dyDescent="0.2">
      <c r="F7428" s="16"/>
    </row>
    <row r="7429" spans="6:6" x14ac:dyDescent="0.2">
      <c r="F7429" s="16"/>
    </row>
    <row r="7430" spans="6:6" x14ac:dyDescent="0.2">
      <c r="F7430" s="16"/>
    </row>
    <row r="7431" spans="6:6" x14ac:dyDescent="0.2">
      <c r="F7431" s="16"/>
    </row>
    <row r="7432" spans="6:6" x14ac:dyDescent="0.2">
      <c r="F7432" s="16"/>
    </row>
    <row r="7433" spans="6:6" x14ac:dyDescent="0.2">
      <c r="F7433" s="16"/>
    </row>
    <row r="7434" spans="6:6" x14ac:dyDescent="0.2">
      <c r="F7434" s="16"/>
    </row>
    <row r="7435" spans="6:6" x14ac:dyDescent="0.2">
      <c r="F7435" s="16"/>
    </row>
    <row r="7436" spans="6:6" x14ac:dyDescent="0.2">
      <c r="F7436" s="16"/>
    </row>
    <row r="7437" spans="6:6" x14ac:dyDescent="0.2">
      <c r="F7437" s="16"/>
    </row>
    <row r="7438" spans="6:6" x14ac:dyDescent="0.2">
      <c r="F7438" s="16"/>
    </row>
    <row r="7439" spans="6:6" x14ac:dyDescent="0.2">
      <c r="F7439" s="16"/>
    </row>
    <row r="7440" spans="6:6" x14ac:dyDescent="0.2">
      <c r="F7440" s="16"/>
    </row>
    <row r="7441" spans="6:6" x14ac:dyDescent="0.2">
      <c r="F7441" s="16"/>
    </row>
    <row r="7442" spans="6:6" x14ac:dyDescent="0.2">
      <c r="F7442" s="16"/>
    </row>
    <row r="7443" spans="6:6" x14ac:dyDescent="0.2">
      <c r="F7443" s="16"/>
    </row>
    <row r="7444" spans="6:6" x14ac:dyDescent="0.2">
      <c r="F7444" s="16"/>
    </row>
    <row r="7445" spans="6:6" x14ac:dyDescent="0.2">
      <c r="F7445" s="16"/>
    </row>
    <row r="7446" spans="6:6" x14ac:dyDescent="0.2">
      <c r="F7446" s="16"/>
    </row>
    <row r="7447" spans="6:6" x14ac:dyDescent="0.2">
      <c r="F7447" s="16"/>
    </row>
    <row r="7448" spans="6:6" x14ac:dyDescent="0.2">
      <c r="F7448" s="16"/>
    </row>
    <row r="7449" spans="6:6" x14ac:dyDescent="0.2">
      <c r="F7449" s="16"/>
    </row>
    <row r="7450" spans="6:6" x14ac:dyDescent="0.2">
      <c r="F7450" s="16"/>
    </row>
    <row r="7451" spans="6:6" x14ac:dyDescent="0.2">
      <c r="F7451" s="16"/>
    </row>
    <row r="7452" spans="6:6" x14ac:dyDescent="0.2">
      <c r="F7452" s="16"/>
    </row>
    <row r="7453" spans="6:6" x14ac:dyDescent="0.2">
      <c r="F7453" s="16"/>
    </row>
    <row r="7454" spans="6:6" x14ac:dyDescent="0.2">
      <c r="F7454" s="16"/>
    </row>
    <row r="7455" spans="6:6" x14ac:dyDescent="0.2">
      <c r="F7455" s="16"/>
    </row>
    <row r="7456" spans="6:6" x14ac:dyDescent="0.2">
      <c r="F7456" s="16"/>
    </row>
    <row r="7457" spans="6:6" x14ac:dyDescent="0.2">
      <c r="F7457" s="16"/>
    </row>
    <row r="7458" spans="6:6" x14ac:dyDescent="0.2">
      <c r="F7458" s="16"/>
    </row>
    <row r="7459" spans="6:6" x14ac:dyDescent="0.2">
      <c r="F7459" s="16"/>
    </row>
    <row r="7460" spans="6:6" x14ac:dyDescent="0.2">
      <c r="F7460" s="16"/>
    </row>
    <row r="7461" spans="6:6" x14ac:dyDescent="0.2">
      <c r="F7461" s="16"/>
    </row>
    <row r="7462" spans="6:6" x14ac:dyDescent="0.2">
      <c r="F7462" s="16"/>
    </row>
    <row r="7463" spans="6:6" x14ac:dyDescent="0.2">
      <c r="F7463" s="16"/>
    </row>
    <row r="7464" spans="6:6" x14ac:dyDescent="0.2">
      <c r="F7464" s="16"/>
    </row>
    <row r="7465" spans="6:6" x14ac:dyDescent="0.2">
      <c r="F7465" s="16"/>
    </row>
    <row r="7466" spans="6:6" x14ac:dyDescent="0.2">
      <c r="F7466" s="16"/>
    </row>
    <row r="7467" spans="6:6" x14ac:dyDescent="0.2">
      <c r="F7467" s="16"/>
    </row>
    <row r="7468" spans="6:6" x14ac:dyDescent="0.2">
      <c r="F7468" s="16"/>
    </row>
    <row r="7469" spans="6:6" x14ac:dyDescent="0.2">
      <c r="F7469" s="16"/>
    </row>
    <row r="7470" spans="6:6" x14ac:dyDescent="0.2">
      <c r="F7470" s="16"/>
    </row>
    <row r="7471" spans="6:6" x14ac:dyDescent="0.2">
      <c r="F7471" s="16"/>
    </row>
    <row r="7472" spans="6:6" x14ac:dyDescent="0.2">
      <c r="F7472" s="16"/>
    </row>
    <row r="7473" spans="6:6" x14ac:dyDescent="0.2">
      <c r="F7473" s="16"/>
    </row>
    <row r="7474" spans="6:6" x14ac:dyDescent="0.2">
      <c r="F7474" s="16"/>
    </row>
    <row r="7475" spans="6:6" x14ac:dyDescent="0.2">
      <c r="F7475" s="16"/>
    </row>
    <row r="7476" spans="6:6" x14ac:dyDescent="0.2">
      <c r="F7476" s="16"/>
    </row>
    <row r="7477" spans="6:6" x14ac:dyDescent="0.2">
      <c r="F7477" s="16"/>
    </row>
    <row r="7478" spans="6:6" x14ac:dyDescent="0.2">
      <c r="F7478" s="16"/>
    </row>
    <row r="7479" spans="6:6" x14ac:dyDescent="0.2">
      <c r="F7479" s="16"/>
    </row>
    <row r="7480" spans="6:6" x14ac:dyDescent="0.2">
      <c r="F7480" s="16"/>
    </row>
    <row r="7481" spans="6:6" x14ac:dyDescent="0.2">
      <c r="F7481" s="16"/>
    </row>
    <row r="7482" spans="6:6" x14ac:dyDescent="0.2">
      <c r="F7482" s="16"/>
    </row>
    <row r="7483" spans="6:6" x14ac:dyDescent="0.2">
      <c r="F7483" s="16"/>
    </row>
    <row r="7484" spans="6:6" x14ac:dyDescent="0.2">
      <c r="F7484" s="16"/>
    </row>
    <row r="7485" spans="6:6" x14ac:dyDescent="0.2">
      <c r="F7485" s="16"/>
    </row>
    <row r="7486" spans="6:6" x14ac:dyDescent="0.2">
      <c r="F7486" s="16"/>
    </row>
    <row r="7487" spans="6:6" x14ac:dyDescent="0.2">
      <c r="F7487" s="16"/>
    </row>
    <row r="7488" spans="6:6" x14ac:dyDescent="0.2">
      <c r="F7488" s="16"/>
    </row>
    <row r="7489" spans="6:6" x14ac:dyDescent="0.2">
      <c r="F7489" s="16"/>
    </row>
    <row r="7490" spans="6:6" x14ac:dyDescent="0.2">
      <c r="F7490" s="16"/>
    </row>
    <row r="7491" spans="6:6" x14ac:dyDescent="0.2">
      <c r="F7491" s="16"/>
    </row>
    <row r="7492" spans="6:6" x14ac:dyDescent="0.2">
      <c r="F7492" s="16"/>
    </row>
    <row r="7493" spans="6:6" x14ac:dyDescent="0.2">
      <c r="F7493" s="16"/>
    </row>
    <row r="7494" spans="6:6" x14ac:dyDescent="0.2">
      <c r="F7494" s="16"/>
    </row>
    <row r="7495" spans="6:6" x14ac:dyDescent="0.2">
      <c r="F7495" s="16"/>
    </row>
    <row r="7496" spans="6:6" x14ac:dyDescent="0.2">
      <c r="F7496" s="16"/>
    </row>
    <row r="7497" spans="6:6" x14ac:dyDescent="0.2">
      <c r="F7497" s="16"/>
    </row>
    <row r="7498" spans="6:6" x14ac:dyDescent="0.2">
      <c r="F7498" s="16"/>
    </row>
    <row r="7499" spans="6:6" x14ac:dyDescent="0.2">
      <c r="F7499" s="16"/>
    </row>
    <row r="7500" spans="6:6" x14ac:dyDescent="0.2">
      <c r="F7500" s="16"/>
    </row>
    <row r="7501" spans="6:6" x14ac:dyDescent="0.2">
      <c r="F7501" s="16"/>
    </row>
    <row r="7502" spans="6:6" x14ac:dyDescent="0.2">
      <c r="F7502" s="16"/>
    </row>
    <row r="7503" spans="6:6" x14ac:dyDescent="0.2">
      <c r="F7503" s="16"/>
    </row>
    <row r="7504" spans="6:6" x14ac:dyDescent="0.2">
      <c r="F7504" s="16"/>
    </row>
    <row r="7505" spans="6:6" x14ac:dyDescent="0.2">
      <c r="F7505" s="16"/>
    </row>
    <row r="7506" spans="6:6" x14ac:dyDescent="0.2">
      <c r="F7506" s="16"/>
    </row>
    <row r="7507" spans="6:6" x14ac:dyDescent="0.2">
      <c r="F7507" s="16"/>
    </row>
    <row r="7508" spans="6:6" x14ac:dyDescent="0.2">
      <c r="F7508" s="16"/>
    </row>
    <row r="7509" spans="6:6" x14ac:dyDescent="0.2">
      <c r="F7509" s="16"/>
    </row>
    <row r="7510" spans="6:6" x14ac:dyDescent="0.2">
      <c r="F7510" s="16"/>
    </row>
    <row r="7511" spans="6:6" x14ac:dyDescent="0.2">
      <c r="F7511" s="16"/>
    </row>
    <row r="7512" spans="6:6" x14ac:dyDescent="0.2">
      <c r="F7512" s="16"/>
    </row>
    <row r="7513" spans="6:6" x14ac:dyDescent="0.2">
      <c r="F7513" s="16"/>
    </row>
    <row r="7514" spans="6:6" x14ac:dyDescent="0.2">
      <c r="F7514" s="16"/>
    </row>
    <row r="7515" spans="6:6" x14ac:dyDescent="0.2">
      <c r="F7515" s="16"/>
    </row>
    <row r="7516" spans="6:6" x14ac:dyDescent="0.2">
      <c r="F7516" s="16"/>
    </row>
    <row r="7517" spans="6:6" x14ac:dyDescent="0.2">
      <c r="F7517" s="16"/>
    </row>
    <row r="7518" spans="6:6" x14ac:dyDescent="0.2">
      <c r="F7518" s="16"/>
    </row>
    <row r="7519" spans="6:6" x14ac:dyDescent="0.2">
      <c r="F7519" s="16"/>
    </row>
    <row r="7520" spans="6:6" x14ac:dyDescent="0.2">
      <c r="F7520" s="16"/>
    </row>
    <row r="7521" spans="6:6" x14ac:dyDescent="0.2">
      <c r="F7521" s="16"/>
    </row>
    <row r="7522" spans="6:6" x14ac:dyDescent="0.2">
      <c r="F7522" s="16"/>
    </row>
    <row r="7523" spans="6:6" x14ac:dyDescent="0.2">
      <c r="F7523" s="16"/>
    </row>
    <row r="7524" spans="6:6" x14ac:dyDescent="0.2">
      <c r="F7524" s="16"/>
    </row>
    <row r="7525" spans="6:6" x14ac:dyDescent="0.2">
      <c r="F7525" s="16"/>
    </row>
    <row r="7526" spans="6:6" x14ac:dyDescent="0.2">
      <c r="F7526" s="16"/>
    </row>
    <row r="7527" spans="6:6" x14ac:dyDescent="0.2">
      <c r="F7527" s="16"/>
    </row>
    <row r="7528" spans="6:6" x14ac:dyDescent="0.2">
      <c r="F7528" s="16"/>
    </row>
    <row r="7529" spans="6:6" x14ac:dyDescent="0.2">
      <c r="F7529" s="16"/>
    </row>
    <row r="7530" spans="6:6" x14ac:dyDescent="0.2">
      <c r="F7530" s="16"/>
    </row>
    <row r="7531" spans="6:6" x14ac:dyDescent="0.2">
      <c r="F7531" s="16"/>
    </row>
    <row r="7532" spans="6:6" x14ac:dyDescent="0.2">
      <c r="F7532" s="16"/>
    </row>
    <row r="7533" spans="6:6" x14ac:dyDescent="0.2">
      <c r="F7533" s="16"/>
    </row>
    <row r="7534" spans="6:6" x14ac:dyDescent="0.2">
      <c r="F7534" s="16"/>
    </row>
    <row r="7535" spans="6:6" x14ac:dyDescent="0.2">
      <c r="F7535" s="16"/>
    </row>
    <row r="7536" spans="6:6" x14ac:dyDescent="0.2">
      <c r="F7536" s="16"/>
    </row>
    <row r="7537" spans="6:6" x14ac:dyDescent="0.2">
      <c r="F7537" s="16"/>
    </row>
    <row r="7538" spans="6:6" x14ac:dyDescent="0.2">
      <c r="F7538" s="16"/>
    </row>
    <row r="7539" spans="6:6" x14ac:dyDescent="0.2">
      <c r="F7539" s="16"/>
    </row>
    <row r="7540" spans="6:6" x14ac:dyDescent="0.2">
      <c r="F7540" s="16"/>
    </row>
    <row r="7541" spans="6:6" x14ac:dyDescent="0.2">
      <c r="F7541" s="16"/>
    </row>
    <row r="7542" spans="6:6" x14ac:dyDescent="0.2">
      <c r="F7542" s="16"/>
    </row>
    <row r="7543" spans="6:6" x14ac:dyDescent="0.2">
      <c r="F7543" s="16"/>
    </row>
    <row r="7544" spans="6:6" x14ac:dyDescent="0.2">
      <c r="F7544" s="16"/>
    </row>
    <row r="7545" spans="6:6" x14ac:dyDescent="0.2">
      <c r="F7545" s="16"/>
    </row>
    <row r="7546" spans="6:6" x14ac:dyDescent="0.2">
      <c r="F7546" s="16"/>
    </row>
    <row r="7547" spans="6:6" x14ac:dyDescent="0.2">
      <c r="F7547" s="16"/>
    </row>
    <row r="7548" spans="6:6" x14ac:dyDescent="0.2">
      <c r="F7548" s="16"/>
    </row>
    <row r="7549" spans="6:6" x14ac:dyDescent="0.2">
      <c r="F7549" s="16"/>
    </row>
    <row r="7550" spans="6:6" x14ac:dyDescent="0.2">
      <c r="F7550" s="16"/>
    </row>
    <row r="7551" spans="6:6" x14ac:dyDescent="0.2">
      <c r="F7551" s="16"/>
    </row>
    <row r="7552" spans="6:6" x14ac:dyDescent="0.2">
      <c r="F7552" s="16"/>
    </row>
    <row r="7553" spans="6:6" x14ac:dyDescent="0.2">
      <c r="F7553" s="16"/>
    </row>
    <row r="7554" spans="6:6" x14ac:dyDescent="0.2">
      <c r="F7554" s="16"/>
    </row>
    <row r="7555" spans="6:6" x14ac:dyDescent="0.2">
      <c r="F7555" s="16"/>
    </row>
    <row r="7556" spans="6:6" x14ac:dyDescent="0.2">
      <c r="F7556" s="16"/>
    </row>
    <row r="7557" spans="6:6" x14ac:dyDescent="0.2">
      <c r="F7557" s="16"/>
    </row>
    <row r="7558" spans="6:6" x14ac:dyDescent="0.2">
      <c r="F7558" s="16"/>
    </row>
    <row r="7559" spans="6:6" x14ac:dyDescent="0.2">
      <c r="F7559" s="16"/>
    </row>
    <row r="7560" spans="6:6" x14ac:dyDescent="0.2">
      <c r="F7560" s="16"/>
    </row>
    <row r="7561" spans="6:6" x14ac:dyDescent="0.2">
      <c r="F7561" s="16"/>
    </row>
    <row r="7562" spans="6:6" x14ac:dyDescent="0.2">
      <c r="F7562" s="16"/>
    </row>
    <row r="7563" spans="6:6" x14ac:dyDescent="0.2">
      <c r="F7563" s="16"/>
    </row>
    <row r="7564" spans="6:6" x14ac:dyDescent="0.2">
      <c r="F7564" s="16"/>
    </row>
    <row r="7565" spans="6:6" x14ac:dyDescent="0.2">
      <c r="F7565" s="16"/>
    </row>
    <row r="7566" spans="6:6" x14ac:dyDescent="0.2">
      <c r="F7566" s="16"/>
    </row>
    <row r="7567" spans="6:6" x14ac:dyDescent="0.2">
      <c r="F7567" s="16"/>
    </row>
    <row r="7568" spans="6:6" x14ac:dyDescent="0.2">
      <c r="F7568" s="16"/>
    </row>
    <row r="7569" spans="6:6" x14ac:dyDescent="0.2">
      <c r="F7569" s="16"/>
    </row>
    <row r="7570" spans="6:6" x14ac:dyDescent="0.2">
      <c r="F7570" s="16"/>
    </row>
    <row r="7571" spans="6:6" x14ac:dyDescent="0.2">
      <c r="F7571" s="16"/>
    </row>
    <row r="7572" spans="6:6" x14ac:dyDescent="0.2">
      <c r="F7572" s="16"/>
    </row>
    <row r="7573" spans="6:6" x14ac:dyDescent="0.2">
      <c r="F7573" s="16"/>
    </row>
    <row r="7574" spans="6:6" x14ac:dyDescent="0.2">
      <c r="F7574" s="16"/>
    </row>
    <row r="7575" spans="6:6" x14ac:dyDescent="0.2">
      <c r="F7575" s="16"/>
    </row>
    <row r="7576" spans="6:6" x14ac:dyDescent="0.2">
      <c r="F7576" s="16"/>
    </row>
    <row r="7577" spans="6:6" x14ac:dyDescent="0.2">
      <c r="F7577" s="16"/>
    </row>
    <row r="7578" spans="6:6" x14ac:dyDescent="0.2">
      <c r="F7578" s="16"/>
    </row>
    <row r="7579" spans="6:6" x14ac:dyDescent="0.2">
      <c r="F7579" s="16"/>
    </row>
    <row r="7580" spans="6:6" x14ac:dyDescent="0.2">
      <c r="F7580" s="16"/>
    </row>
    <row r="7581" spans="6:6" x14ac:dyDescent="0.2">
      <c r="F7581" s="16"/>
    </row>
    <row r="7582" spans="6:6" x14ac:dyDescent="0.2">
      <c r="F7582" s="16"/>
    </row>
    <row r="7583" spans="6:6" x14ac:dyDescent="0.2">
      <c r="F7583" s="16"/>
    </row>
    <row r="7584" spans="6:6" x14ac:dyDescent="0.2">
      <c r="F7584" s="16"/>
    </row>
    <row r="7585" spans="6:6" x14ac:dyDescent="0.2">
      <c r="F7585" s="16"/>
    </row>
    <row r="7586" spans="6:6" x14ac:dyDescent="0.2">
      <c r="F7586" s="16"/>
    </row>
    <row r="7587" spans="6:6" x14ac:dyDescent="0.2">
      <c r="F7587" s="16"/>
    </row>
    <row r="7588" spans="6:6" x14ac:dyDescent="0.2">
      <c r="F7588" s="16"/>
    </row>
    <row r="7589" spans="6:6" x14ac:dyDescent="0.2">
      <c r="F7589" s="16"/>
    </row>
    <row r="7590" spans="6:6" x14ac:dyDescent="0.2">
      <c r="F7590" s="16"/>
    </row>
    <row r="7591" spans="6:6" x14ac:dyDescent="0.2">
      <c r="F7591" s="16"/>
    </row>
    <row r="7592" spans="6:6" x14ac:dyDescent="0.2">
      <c r="F7592" s="16"/>
    </row>
    <row r="7593" spans="6:6" x14ac:dyDescent="0.2">
      <c r="F7593" s="16"/>
    </row>
    <row r="7594" spans="6:6" x14ac:dyDescent="0.2">
      <c r="F7594" s="16"/>
    </row>
    <row r="7595" spans="6:6" x14ac:dyDescent="0.2">
      <c r="F7595" s="16"/>
    </row>
    <row r="7596" spans="6:6" x14ac:dyDescent="0.2">
      <c r="F7596" s="16"/>
    </row>
    <row r="7597" spans="6:6" x14ac:dyDescent="0.2">
      <c r="F7597" s="16"/>
    </row>
    <row r="7598" spans="6:6" x14ac:dyDescent="0.2">
      <c r="F7598" s="16"/>
    </row>
    <row r="7599" spans="6:6" x14ac:dyDescent="0.2">
      <c r="F7599" s="16"/>
    </row>
    <row r="7600" spans="6:6" x14ac:dyDescent="0.2">
      <c r="F7600" s="16"/>
    </row>
    <row r="7601" spans="6:6" x14ac:dyDescent="0.2">
      <c r="F7601" s="16"/>
    </row>
    <row r="7602" spans="6:6" x14ac:dyDescent="0.2">
      <c r="F7602" s="16"/>
    </row>
    <row r="7603" spans="6:6" x14ac:dyDescent="0.2">
      <c r="F7603" s="16"/>
    </row>
    <row r="7604" spans="6:6" x14ac:dyDescent="0.2">
      <c r="F7604" s="16"/>
    </row>
    <row r="7605" spans="6:6" x14ac:dyDescent="0.2">
      <c r="F7605" s="16"/>
    </row>
    <row r="7606" spans="6:6" x14ac:dyDescent="0.2">
      <c r="F7606" s="16"/>
    </row>
    <row r="7607" spans="6:6" x14ac:dyDescent="0.2">
      <c r="F7607" s="16"/>
    </row>
    <row r="7608" spans="6:6" x14ac:dyDescent="0.2">
      <c r="F7608" s="16"/>
    </row>
    <row r="7609" spans="6:6" x14ac:dyDescent="0.2">
      <c r="F7609" s="16"/>
    </row>
    <row r="7610" spans="6:6" x14ac:dyDescent="0.2">
      <c r="F7610" s="16"/>
    </row>
    <row r="7611" spans="6:6" x14ac:dyDescent="0.2">
      <c r="F7611" s="16"/>
    </row>
    <row r="7612" spans="6:6" x14ac:dyDescent="0.2">
      <c r="F7612" s="16"/>
    </row>
    <row r="7613" spans="6:6" x14ac:dyDescent="0.2">
      <c r="F7613" s="16"/>
    </row>
    <row r="7614" spans="6:6" x14ac:dyDescent="0.2">
      <c r="F7614" s="16"/>
    </row>
    <row r="7615" spans="6:6" x14ac:dyDescent="0.2">
      <c r="F7615" s="16"/>
    </row>
    <row r="7616" spans="6:6" x14ac:dyDescent="0.2">
      <c r="F7616" s="16"/>
    </row>
    <row r="7617" spans="6:6" x14ac:dyDescent="0.2">
      <c r="F7617" s="16"/>
    </row>
    <row r="7618" spans="6:6" x14ac:dyDescent="0.2">
      <c r="F7618" s="16"/>
    </row>
    <row r="7619" spans="6:6" x14ac:dyDescent="0.2">
      <c r="F7619" s="16"/>
    </row>
    <row r="7620" spans="6:6" x14ac:dyDescent="0.2">
      <c r="F7620" s="16"/>
    </row>
    <row r="7621" spans="6:6" x14ac:dyDescent="0.2">
      <c r="F7621" s="16"/>
    </row>
    <row r="7622" spans="6:6" x14ac:dyDescent="0.2">
      <c r="F7622" s="16"/>
    </row>
    <row r="7623" spans="6:6" x14ac:dyDescent="0.2">
      <c r="F7623" s="16"/>
    </row>
    <row r="7624" spans="6:6" x14ac:dyDescent="0.2">
      <c r="F7624" s="16"/>
    </row>
    <row r="7625" spans="6:6" x14ac:dyDescent="0.2">
      <c r="F7625" s="16"/>
    </row>
    <row r="7626" spans="6:6" x14ac:dyDescent="0.2">
      <c r="F7626" s="16"/>
    </row>
    <row r="7627" spans="6:6" x14ac:dyDescent="0.2">
      <c r="F7627" s="16"/>
    </row>
    <row r="7628" spans="6:6" x14ac:dyDescent="0.2">
      <c r="F7628" s="16"/>
    </row>
    <row r="7629" spans="6:6" x14ac:dyDescent="0.2">
      <c r="F7629" s="16"/>
    </row>
    <row r="7630" spans="6:6" x14ac:dyDescent="0.2">
      <c r="F7630" s="16"/>
    </row>
    <row r="7631" spans="6:6" x14ac:dyDescent="0.2">
      <c r="F7631" s="16"/>
    </row>
    <row r="7632" spans="6:6" x14ac:dyDescent="0.2">
      <c r="F7632" s="16"/>
    </row>
    <row r="7633" spans="6:6" x14ac:dyDescent="0.2">
      <c r="F7633" s="16"/>
    </row>
    <row r="7634" spans="6:6" x14ac:dyDescent="0.2">
      <c r="F7634" s="16"/>
    </row>
    <row r="7635" spans="6:6" x14ac:dyDescent="0.2">
      <c r="F7635" s="16"/>
    </row>
    <row r="7636" spans="6:6" x14ac:dyDescent="0.2">
      <c r="F7636" s="16"/>
    </row>
    <row r="7637" spans="6:6" x14ac:dyDescent="0.2">
      <c r="F7637" s="16"/>
    </row>
    <row r="7638" spans="6:6" x14ac:dyDescent="0.2">
      <c r="F7638" s="16"/>
    </row>
    <row r="7639" spans="6:6" x14ac:dyDescent="0.2">
      <c r="F7639" s="16"/>
    </row>
    <row r="7640" spans="6:6" x14ac:dyDescent="0.2">
      <c r="F7640" s="16"/>
    </row>
    <row r="7641" spans="6:6" x14ac:dyDescent="0.2">
      <c r="F7641" s="16"/>
    </row>
    <row r="7642" spans="6:6" x14ac:dyDescent="0.2">
      <c r="F7642" s="16"/>
    </row>
    <row r="7643" spans="6:6" x14ac:dyDescent="0.2">
      <c r="F7643" s="16"/>
    </row>
    <row r="7644" spans="6:6" x14ac:dyDescent="0.2">
      <c r="F7644" s="16"/>
    </row>
    <row r="7645" spans="6:6" x14ac:dyDescent="0.2">
      <c r="F7645" s="16"/>
    </row>
    <row r="7646" spans="6:6" x14ac:dyDescent="0.2">
      <c r="F7646" s="16"/>
    </row>
    <row r="7647" spans="6:6" x14ac:dyDescent="0.2">
      <c r="F7647" s="16"/>
    </row>
    <row r="7648" spans="6:6" x14ac:dyDescent="0.2">
      <c r="F7648" s="16"/>
    </row>
    <row r="7649" spans="6:6" x14ac:dyDescent="0.2">
      <c r="F7649" s="16"/>
    </row>
    <row r="7650" spans="6:6" x14ac:dyDescent="0.2">
      <c r="F7650" s="16"/>
    </row>
    <row r="7651" spans="6:6" x14ac:dyDescent="0.2">
      <c r="F7651" s="16"/>
    </row>
    <row r="7652" spans="6:6" x14ac:dyDescent="0.2">
      <c r="F7652" s="16"/>
    </row>
    <row r="7653" spans="6:6" x14ac:dyDescent="0.2">
      <c r="F7653" s="16"/>
    </row>
    <row r="7654" spans="6:6" x14ac:dyDescent="0.2">
      <c r="F7654" s="16"/>
    </row>
    <row r="7655" spans="6:6" x14ac:dyDescent="0.2">
      <c r="F7655" s="16"/>
    </row>
    <row r="7656" spans="6:6" x14ac:dyDescent="0.2">
      <c r="F7656" s="16"/>
    </row>
    <row r="7657" spans="6:6" x14ac:dyDescent="0.2">
      <c r="F7657" s="16"/>
    </row>
    <row r="7658" spans="6:6" x14ac:dyDescent="0.2">
      <c r="F7658" s="16"/>
    </row>
    <row r="7659" spans="6:6" x14ac:dyDescent="0.2">
      <c r="F7659" s="16"/>
    </row>
    <row r="7660" spans="6:6" x14ac:dyDescent="0.2">
      <c r="F7660" s="16"/>
    </row>
    <row r="7661" spans="6:6" x14ac:dyDescent="0.2">
      <c r="F7661" s="16"/>
    </row>
    <row r="7662" spans="6:6" x14ac:dyDescent="0.2">
      <c r="F7662" s="16"/>
    </row>
    <row r="7663" spans="6:6" x14ac:dyDescent="0.2">
      <c r="F7663" s="16"/>
    </row>
    <row r="7664" spans="6:6" x14ac:dyDescent="0.2">
      <c r="F7664" s="16"/>
    </row>
    <row r="7665" spans="6:6" x14ac:dyDescent="0.2">
      <c r="F7665" s="16"/>
    </row>
    <row r="7666" spans="6:6" x14ac:dyDescent="0.2">
      <c r="F7666" s="16"/>
    </row>
    <row r="7667" spans="6:6" x14ac:dyDescent="0.2">
      <c r="F7667" s="16"/>
    </row>
    <row r="7668" spans="6:6" x14ac:dyDescent="0.2">
      <c r="F7668" s="16"/>
    </row>
    <row r="7669" spans="6:6" x14ac:dyDescent="0.2">
      <c r="F7669" s="16"/>
    </row>
    <row r="7670" spans="6:6" x14ac:dyDescent="0.2">
      <c r="F7670" s="16"/>
    </row>
    <row r="7671" spans="6:6" x14ac:dyDescent="0.2">
      <c r="F7671" s="16"/>
    </row>
    <row r="7672" spans="6:6" x14ac:dyDescent="0.2">
      <c r="F7672" s="16"/>
    </row>
    <row r="7673" spans="6:6" x14ac:dyDescent="0.2">
      <c r="F7673" s="16"/>
    </row>
    <row r="7674" spans="6:6" x14ac:dyDescent="0.2">
      <c r="F7674" s="16"/>
    </row>
    <row r="7675" spans="6:6" x14ac:dyDescent="0.2">
      <c r="F7675" s="16"/>
    </row>
    <row r="7676" spans="6:6" x14ac:dyDescent="0.2">
      <c r="F7676" s="16"/>
    </row>
    <row r="7677" spans="6:6" x14ac:dyDescent="0.2">
      <c r="F7677" s="16"/>
    </row>
    <row r="7678" spans="6:6" x14ac:dyDescent="0.2">
      <c r="F7678" s="16"/>
    </row>
    <row r="7679" spans="6:6" x14ac:dyDescent="0.2">
      <c r="F7679" s="16"/>
    </row>
    <row r="7680" spans="6:6" x14ac:dyDescent="0.2">
      <c r="F7680" s="16"/>
    </row>
    <row r="7681" spans="6:6" x14ac:dyDescent="0.2">
      <c r="F7681" s="16"/>
    </row>
    <row r="7682" spans="6:6" x14ac:dyDescent="0.2">
      <c r="F7682" s="16"/>
    </row>
    <row r="7683" spans="6:6" x14ac:dyDescent="0.2">
      <c r="F7683" s="16"/>
    </row>
    <row r="7684" spans="6:6" x14ac:dyDescent="0.2">
      <c r="F7684" s="16"/>
    </row>
    <row r="7685" spans="6:6" x14ac:dyDescent="0.2">
      <c r="F7685" s="16"/>
    </row>
    <row r="7686" spans="6:6" x14ac:dyDescent="0.2">
      <c r="F7686" s="16"/>
    </row>
    <row r="7687" spans="6:6" x14ac:dyDescent="0.2">
      <c r="F7687" s="16"/>
    </row>
    <row r="7688" spans="6:6" x14ac:dyDescent="0.2">
      <c r="F7688" s="16"/>
    </row>
    <row r="7689" spans="6:6" x14ac:dyDescent="0.2">
      <c r="F7689" s="16"/>
    </row>
    <row r="7690" spans="6:6" x14ac:dyDescent="0.2">
      <c r="F7690" s="16"/>
    </row>
    <row r="7691" spans="6:6" x14ac:dyDescent="0.2">
      <c r="F7691" s="16"/>
    </row>
    <row r="7692" spans="6:6" x14ac:dyDescent="0.2">
      <c r="F7692" s="16"/>
    </row>
    <row r="7693" spans="6:6" x14ac:dyDescent="0.2">
      <c r="F7693" s="16"/>
    </row>
    <row r="7694" spans="6:6" x14ac:dyDescent="0.2">
      <c r="F7694" s="16"/>
    </row>
    <row r="7695" spans="6:6" x14ac:dyDescent="0.2">
      <c r="F7695" s="16"/>
    </row>
    <row r="7696" spans="6:6" x14ac:dyDescent="0.2">
      <c r="F7696" s="16"/>
    </row>
    <row r="7697" spans="6:6" x14ac:dyDescent="0.2">
      <c r="F7697" s="16"/>
    </row>
    <row r="7698" spans="6:6" x14ac:dyDescent="0.2">
      <c r="F7698" s="16"/>
    </row>
    <row r="7699" spans="6:6" x14ac:dyDescent="0.2">
      <c r="F7699" s="16"/>
    </row>
    <row r="7700" spans="6:6" x14ac:dyDescent="0.2">
      <c r="F7700" s="16"/>
    </row>
    <row r="7701" spans="6:6" x14ac:dyDescent="0.2">
      <c r="F7701" s="16"/>
    </row>
    <row r="7702" spans="6:6" x14ac:dyDescent="0.2">
      <c r="F7702" s="16"/>
    </row>
    <row r="7703" spans="6:6" x14ac:dyDescent="0.2">
      <c r="F7703" s="16"/>
    </row>
    <row r="7704" spans="6:6" x14ac:dyDescent="0.2">
      <c r="F7704" s="16"/>
    </row>
    <row r="7705" spans="6:6" x14ac:dyDescent="0.2">
      <c r="F7705" s="16"/>
    </row>
    <row r="7706" spans="6:6" x14ac:dyDescent="0.2">
      <c r="F7706" s="16"/>
    </row>
    <row r="7707" spans="6:6" x14ac:dyDescent="0.2">
      <c r="F7707" s="16"/>
    </row>
    <row r="7708" spans="6:6" x14ac:dyDescent="0.2">
      <c r="F7708" s="16"/>
    </row>
    <row r="7709" spans="6:6" x14ac:dyDescent="0.2">
      <c r="F7709" s="16"/>
    </row>
    <row r="7710" spans="6:6" x14ac:dyDescent="0.2">
      <c r="F7710" s="16"/>
    </row>
    <row r="7711" spans="6:6" x14ac:dyDescent="0.2">
      <c r="F7711" s="16"/>
    </row>
    <row r="7712" spans="6:6" x14ac:dyDescent="0.2">
      <c r="F7712" s="16"/>
    </row>
    <row r="7713" spans="6:6" x14ac:dyDescent="0.2">
      <c r="F7713" s="16"/>
    </row>
    <row r="7714" spans="6:6" x14ac:dyDescent="0.2">
      <c r="F7714" s="16"/>
    </row>
    <row r="7715" spans="6:6" x14ac:dyDescent="0.2">
      <c r="F7715" s="16"/>
    </row>
    <row r="7716" spans="6:6" x14ac:dyDescent="0.2">
      <c r="F7716" s="16"/>
    </row>
    <row r="7717" spans="6:6" x14ac:dyDescent="0.2">
      <c r="F7717" s="16"/>
    </row>
    <row r="7718" spans="6:6" x14ac:dyDescent="0.2">
      <c r="F7718" s="16"/>
    </row>
    <row r="7719" spans="6:6" x14ac:dyDescent="0.2">
      <c r="F7719" s="16"/>
    </row>
    <row r="7720" spans="6:6" x14ac:dyDescent="0.2">
      <c r="F7720" s="16"/>
    </row>
    <row r="7721" spans="6:6" x14ac:dyDescent="0.2">
      <c r="F7721" s="16"/>
    </row>
    <row r="7722" spans="6:6" x14ac:dyDescent="0.2">
      <c r="F7722" s="16"/>
    </row>
    <row r="7723" spans="6:6" x14ac:dyDescent="0.2">
      <c r="F7723" s="16"/>
    </row>
    <row r="7724" spans="6:6" x14ac:dyDescent="0.2">
      <c r="F7724" s="16"/>
    </row>
    <row r="7725" spans="6:6" x14ac:dyDescent="0.2">
      <c r="F7725" s="16"/>
    </row>
    <row r="7726" spans="6:6" x14ac:dyDescent="0.2">
      <c r="F7726" s="16"/>
    </row>
    <row r="7727" spans="6:6" x14ac:dyDescent="0.2">
      <c r="F7727" s="16"/>
    </row>
    <row r="7728" spans="6:6" x14ac:dyDescent="0.2">
      <c r="F7728" s="16"/>
    </row>
    <row r="7729" spans="6:6" x14ac:dyDescent="0.2">
      <c r="F7729" s="16"/>
    </row>
    <row r="7730" spans="6:6" x14ac:dyDescent="0.2">
      <c r="F7730" s="16"/>
    </row>
    <row r="7731" spans="6:6" x14ac:dyDescent="0.2">
      <c r="F7731" s="16"/>
    </row>
    <row r="7732" spans="6:6" x14ac:dyDescent="0.2">
      <c r="F7732" s="16"/>
    </row>
    <row r="7733" spans="6:6" x14ac:dyDescent="0.2">
      <c r="F7733" s="16"/>
    </row>
    <row r="7734" spans="6:6" x14ac:dyDescent="0.2">
      <c r="F7734" s="16"/>
    </row>
    <row r="7735" spans="6:6" x14ac:dyDescent="0.2">
      <c r="F7735" s="16"/>
    </row>
    <row r="7736" spans="6:6" x14ac:dyDescent="0.2">
      <c r="F7736" s="16"/>
    </row>
    <row r="7737" spans="6:6" x14ac:dyDescent="0.2">
      <c r="F7737" s="16"/>
    </row>
    <row r="7738" spans="6:6" x14ac:dyDescent="0.2">
      <c r="F7738" s="16"/>
    </row>
    <row r="7739" spans="6:6" x14ac:dyDescent="0.2">
      <c r="F7739" s="16"/>
    </row>
    <row r="7740" spans="6:6" x14ac:dyDescent="0.2">
      <c r="F7740" s="16"/>
    </row>
    <row r="7741" spans="6:6" x14ac:dyDescent="0.2">
      <c r="F7741" s="16"/>
    </row>
    <row r="7742" spans="6:6" x14ac:dyDescent="0.2">
      <c r="F7742" s="16"/>
    </row>
    <row r="7743" spans="6:6" x14ac:dyDescent="0.2">
      <c r="F7743" s="16"/>
    </row>
    <row r="7744" spans="6:6" x14ac:dyDescent="0.2">
      <c r="F7744" s="16"/>
    </row>
    <row r="7745" spans="6:6" x14ac:dyDescent="0.2">
      <c r="F7745" s="16"/>
    </row>
    <row r="7746" spans="6:6" x14ac:dyDescent="0.2">
      <c r="F7746" s="16"/>
    </row>
    <row r="7747" spans="6:6" x14ac:dyDescent="0.2">
      <c r="F7747" s="16"/>
    </row>
    <row r="7748" spans="6:6" x14ac:dyDescent="0.2">
      <c r="F7748" s="16"/>
    </row>
    <row r="7749" spans="6:6" x14ac:dyDescent="0.2">
      <c r="F7749" s="16"/>
    </row>
    <row r="7750" spans="6:6" x14ac:dyDescent="0.2">
      <c r="F7750" s="16"/>
    </row>
    <row r="7751" spans="6:6" x14ac:dyDescent="0.2">
      <c r="F7751" s="16"/>
    </row>
    <row r="7752" spans="6:6" x14ac:dyDescent="0.2">
      <c r="F7752" s="16"/>
    </row>
    <row r="7753" spans="6:6" x14ac:dyDescent="0.2">
      <c r="F7753" s="16"/>
    </row>
    <row r="7754" spans="6:6" x14ac:dyDescent="0.2">
      <c r="F7754" s="16"/>
    </row>
    <row r="7755" spans="6:6" x14ac:dyDescent="0.2">
      <c r="F7755" s="16"/>
    </row>
    <row r="7756" spans="6:6" x14ac:dyDescent="0.2">
      <c r="F7756" s="16"/>
    </row>
    <row r="7757" spans="6:6" x14ac:dyDescent="0.2">
      <c r="F7757" s="16"/>
    </row>
    <row r="7758" spans="6:6" x14ac:dyDescent="0.2">
      <c r="F7758" s="16"/>
    </row>
    <row r="7759" spans="6:6" x14ac:dyDescent="0.2">
      <c r="F7759" s="16"/>
    </row>
    <row r="7760" spans="6:6" x14ac:dyDescent="0.2">
      <c r="F7760" s="16"/>
    </row>
    <row r="7761" spans="6:6" x14ac:dyDescent="0.2">
      <c r="F7761" s="16"/>
    </row>
    <row r="7762" spans="6:6" x14ac:dyDescent="0.2">
      <c r="F7762" s="16"/>
    </row>
    <row r="7763" spans="6:6" x14ac:dyDescent="0.2">
      <c r="F7763" s="16"/>
    </row>
    <row r="7764" spans="6:6" x14ac:dyDescent="0.2">
      <c r="F7764" s="16"/>
    </row>
    <row r="7765" spans="6:6" x14ac:dyDescent="0.2">
      <c r="F7765" s="16"/>
    </row>
    <row r="7766" spans="6:6" x14ac:dyDescent="0.2">
      <c r="F7766" s="16"/>
    </row>
    <row r="7767" spans="6:6" x14ac:dyDescent="0.2">
      <c r="F7767" s="16"/>
    </row>
    <row r="7768" spans="6:6" x14ac:dyDescent="0.2">
      <c r="F7768" s="16"/>
    </row>
    <row r="7769" spans="6:6" x14ac:dyDescent="0.2">
      <c r="F7769" s="16"/>
    </row>
    <row r="7770" spans="6:6" x14ac:dyDescent="0.2">
      <c r="F7770" s="16"/>
    </row>
    <row r="7771" spans="6:6" x14ac:dyDescent="0.2">
      <c r="F7771" s="16"/>
    </row>
    <row r="7772" spans="6:6" x14ac:dyDescent="0.2">
      <c r="F7772" s="16"/>
    </row>
    <row r="7773" spans="6:6" x14ac:dyDescent="0.2">
      <c r="F7773" s="16"/>
    </row>
    <row r="7774" spans="6:6" x14ac:dyDescent="0.2">
      <c r="F7774" s="16"/>
    </row>
    <row r="7775" spans="6:6" x14ac:dyDescent="0.2">
      <c r="F7775" s="16"/>
    </row>
    <row r="7776" spans="6:6" x14ac:dyDescent="0.2">
      <c r="F7776" s="16"/>
    </row>
    <row r="7777" spans="6:6" x14ac:dyDescent="0.2">
      <c r="F7777" s="16"/>
    </row>
    <row r="7778" spans="6:6" x14ac:dyDescent="0.2">
      <c r="F7778" s="16"/>
    </row>
    <row r="7779" spans="6:6" x14ac:dyDescent="0.2">
      <c r="F7779" s="16"/>
    </row>
    <row r="7780" spans="6:6" x14ac:dyDescent="0.2">
      <c r="F7780" s="16"/>
    </row>
    <row r="7781" spans="6:6" x14ac:dyDescent="0.2">
      <c r="F7781" s="16"/>
    </row>
    <row r="7782" spans="6:6" x14ac:dyDescent="0.2">
      <c r="F7782" s="16"/>
    </row>
    <row r="7783" spans="6:6" x14ac:dyDescent="0.2">
      <c r="F7783" s="16"/>
    </row>
    <row r="7784" spans="6:6" x14ac:dyDescent="0.2">
      <c r="F7784" s="16"/>
    </row>
    <row r="7785" spans="6:6" x14ac:dyDescent="0.2">
      <c r="F7785" s="16"/>
    </row>
    <row r="7786" spans="6:6" x14ac:dyDescent="0.2">
      <c r="F7786" s="16"/>
    </row>
    <row r="7787" spans="6:6" x14ac:dyDescent="0.2">
      <c r="F7787" s="16"/>
    </row>
    <row r="7788" spans="6:6" x14ac:dyDescent="0.2">
      <c r="F7788" s="16"/>
    </row>
    <row r="7789" spans="6:6" x14ac:dyDescent="0.2">
      <c r="F7789" s="16"/>
    </row>
    <row r="7790" spans="6:6" x14ac:dyDescent="0.2">
      <c r="F7790" s="16"/>
    </row>
    <row r="7791" spans="6:6" x14ac:dyDescent="0.2">
      <c r="F7791" s="16"/>
    </row>
    <row r="7792" spans="6:6" x14ac:dyDescent="0.2">
      <c r="F7792" s="16"/>
    </row>
    <row r="7793" spans="6:6" x14ac:dyDescent="0.2">
      <c r="F7793" s="16"/>
    </row>
    <row r="7794" spans="6:6" x14ac:dyDescent="0.2">
      <c r="F7794" s="16"/>
    </row>
    <row r="7795" spans="6:6" x14ac:dyDescent="0.2">
      <c r="F7795" s="16"/>
    </row>
    <row r="7796" spans="6:6" x14ac:dyDescent="0.2">
      <c r="F7796" s="16"/>
    </row>
    <row r="7797" spans="6:6" x14ac:dyDescent="0.2">
      <c r="F7797" s="16"/>
    </row>
    <row r="7798" spans="6:6" x14ac:dyDescent="0.2">
      <c r="F7798" s="16"/>
    </row>
    <row r="7799" spans="6:6" x14ac:dyDescent="0.2">
      <c r="F7799" s="16"/>
    </row>
    <row r="7800" spans="6:6" x14ac:dyDescent="0.2">
      <c r="F7800" s="16"/>
    </row>
    <row r="7801" spans="6:6" x14ac:dyDescent="0.2">
      <c r="F7801" s="16"/>
    </row>
    <row r="7802" spans="6:6" x14ac:dyDescent="0.2">
      <c r="F7802" s="16"/>
    </row>
    <row r="7803" spans="6:6" x14ac:dyDescent="0.2">
      <c r="F7803" s="16"/>
    </row>
    <row r="7804" spans="6:6" x14ac:dyDescent="0.2">
      <c r="F7804" s="16"/>
    </row>
    <row r="7805" spans="6:6" x14ac:dyDescent="0.2">
      <c r="F7805" s="16"/>
    </row>
    <row r="7806" spans="6:6" x14ac:dyDescent="0.2">
      <c r="F7806" s="16"/>
    </row>
    <row r="7807" spans="6:6" x14ac:dyDescent="0.2">
      <c r="F7807" s="16"/>
    </row>
    <row r="7808" spans="6:6" x14ac:dyDescent="0.2">
      <c r="F7808" s="16"/>
    </row>
    <row r="7809" spans="6:6" x14ac:dyDescent="0.2">
      <c r="F7809" s="16"/>
    </row>
    <row r="7810" spans="6:6" x14ac:dyDescent="0.2">
      <c r="F7810" s="16"/>
    </row>
    <row r="7811" spans="6:6" x14ac:dyDescent="0.2">
      <c r="F7811" s="16"/>
    </row>
    <row r="7812" spans="6:6" x14ac:dyDescent="0.2">
      <c r="F7812" s="16"/>
    </row>
    <row r="7813" spans="6:6" x14ac:dyDescent="0.2">
      <c r="F7813" s="16"/>
    </row>
    <row r="7814" spans="6:6" x14ac:dyDescent="0.2">
      <c r="F7814" s="16"/>
    </row>
    <row r="7815" spans="6:6" x14ac:dyDescent="0.2">
      <c r="F7815" s="16"/>
    </row>
    <row r="7816" spans="6:6" x14ac:dyDescent="0.2">
      <c r="F7816" s="16"/>
    </row>
    <row r="7817" spans="6:6" x14ac:dyDescent="0.2">
      <c r="F7817" s="16"/>
    </row>
    <row r="7818" spans="6:6" x14ac:dyDescent="0.2">
      <c r="F7818" s="16"/>
    </row>
    <row r="7819" spans="6:6" x14ac:dyDescent="0.2">
      <c r="F7819" s="16"/>
    </row>
    <row r="7820" spans="6:6" x14ac:dyDescent="0.2">
      <c r="F7820" s="16"/>
    </row>
    <row r="7821" spans="6:6" x14ac:dyDescent="0.2">
      <c r="F7821" s="16"/>
    </row>
    <row r="7822" spans="6:6" x14ac:dyDescent="0.2">
      <c r="F7822" s="16"/>
    </row>
    <row r="7823" spans="6:6" x14ac:dyDescent="0.2">
      <c r="F7823" s="16"/>
    </row>
    <row r="7824" spans="6:6" x14ac:dyDescent="0.2">
      <c r="F7824" s="16"/>
    </row>
    <row r="7825" spans="6:6" x14ac:dyDescent="0.2">
      <c r="F7825" s="16"/>
    </row>
    <row r="7826" spans="6:6" x14ac:dyDescent="0.2">
      <c r="F7826" s="16"/>
    </row>
    <row r="7827" spans="6:6" x14ac:dyDescent="0.2">
      <c r="F7827" s="16"/>
    </row>
    <row r="7828" spans="6:6" x14ac:dyDescent="0.2">
      <c r="F7828" s="16"/>
    </row>
    <row r="7829" spans="6:6" x14ac:dyDescent="0.2">
      <c r="F7829" s="16"/>
    </row>
    <row r="7830" spans="6:6" x14ac:dyDescent="0.2">
      <c r="F7830" s="16"/>
    </row>
    <row r="7831" spans="6:6" x14ac:dyDescent="0.2">
      <c r="F7831" s="16"/>
    </row>
    <row r="7832" spans="6:6" x14ac:dyDescent="0.2">
      <c r="F7832" s="16"/>
    </row>
    <row r="7833" spans="6:6" x14ac:dyDescent="0.2">
      <c r="F7833" s="16"/>
    </row>
    <row r="7834" spans="6:6" x14ac:dyDescent="0.2">
      <c r="F7834" s="16"/>
    </row>
    <row r="7835" spans="6:6" x14ac:dyDescent="0.2">
      <c r="F7835" s="16"/>
    </row>
    <row r="7836" spans="6:6" x14ac:dyDescent="0.2">
      <c r="F7836" s="16"/>
    </row>
    <row r="7837" spans="6:6" x14ac:dyDescent="0.2">
      <c r="F7837" s="16"/>
    </row>
    <row r="7838" spans="6:6" x14ac:dyDescent="0.2">
      <c r="F7838" s="16"/>
    </row>
    <row r="7839" spans="6:6" x14ac:dyDescent="0.2">
      <c r="F7839" s="16"/>
    </row>
    <row r="7840" spans="6:6" x14ac:dyDescent="0.2">
      <c r="F7840" s="16"/>
    </row>
    <row r="7841" spans="6:6" x14ac:dyDescent="0.2">
      <c r="F7841" s="16"/>
    </row>
    <row r="7842" spans="6:6" x14ac:dyDescent="0.2">
      <c r="F7842" s="16"/>
    </row>
    <row r="7843" spans="6:6" x14ac:dyDescent="0.2">
      <c r="F7843" s="16"/>
    </row>
    <row r="7844" spans="6:6" x14ac:dyDescent="0.2">
      <c r="F7844" s="16"/>
    </row>
    <row r="7845" spans="6:6" x14ac:dyDescent="0.2">
      <c r="F7845" s="16"/>
    </row>
    <row r="7846" spans="6:6" x14ac:dyDescent="0.2">
      <c r="F7846" s="16"/>
    </row>
    <row r="7847" spans="6:6" x14ac:dyDescent="0.2">
      <c r="F7847" s="16"/>
    </row>
    <row r="7848" spans="6:6" x14ac:dyDescent="0.2">
      <c r="F7848" s="16"/>
    </row>
    <row r="7849" spans="6:6" x14ac:dyDescent="0.2">
      <c r="F7849" s="16"/>
    </row>
    <row r="7850" spans="6:6" x14ac:dyDescent="0.2">
      <c r="F7850" s="16"/>
    </row>
    <row r="7851" spans="6:6" x14ac:dyDescent="0.2">
      <c r="F7851" s="16"/>
    </row>
    <row r="7852" spans="6:6" x14ac:dyDescent="0.2">
      <c r="F7852" s="16"/>
    </row>
    <row r="7853" spans="6:6" x14ac:dyDescent="0.2">
      <c r="F7853" s="16"/>
    </row>
    <row r="7854" spans="6:6" x14ac:dyDescent="0.2">
      <c r="F7854" s="16"/>
    </row>
    <row r="7855" spans="6:6" x14ac:dyDescent="0.2">
      <c r="F7855" s="16"/>
    </row>
    <row r="7856" spans="6:6" x14ac:dyDescent="0.2">
      <c r="F7856" s="16"/>
    </row>
    <row r="7857" spans="6:6" x14ac:dyDescent="0.2">
      <c r="F7857" s="16"/>
    </row>
    <row r="7858" spans="6:6" x14ac:dyDescent="0.2">
      <c r="F7858" s="16"/>
    </row>
    <row r="7859" spans="6:6" x14ac:dyDescent="0.2">
      <c r="F7859" s="16"/>
    </row>
    <row r="7860" spans="6:6" x14ac:dyDescent="0.2">
      <c r="F7860" s="16"/>
    </row>
    <row r="7861" spans="6:6" x14ac:dyDescent="0.2">
      <c r="F7861" s="16"/>
    </row>
    <row r="7862" spans="6:6" x14ac:dyDescent="0.2">
      <c r="F7862" s="16"/>
    </row>
    <row r="7863" spans="6:6" x14ac:dyDescent="0.2">
      <c r="F7863" s="16"/>
    </row>
    <row r="7864" spans="6:6" x14ac:dyDescent="0.2">
      <c r="F7864" s="16"/>
    </row>
    <row r="7865" spans="6:6" x14ac:dyDescent="0.2">
      <c r="F7865" s="16"/>
    </row>
    <row r="7866" spans="6:6" x14ac:dyDescent="0.2">
      <c r="F7866" s="16"/>
    </row>
    <row r="7867" spans="6:6" x14ac:dyDescent="0.2">
      <c r="F7867" s="16"/>
    </row>
    <row r="7868" spans="6:6" x14ac:dyDescent="0.2">
      <c r="F7868" s="16"/>
    </row>
    <row r="7869" spans="6:6" x14ac:dyDescent="0.2">
      <c r="F7869" s="16"/>
    </row>
    <row r="7870" spans="6:6" x14ac:dyDescent="0.2">
      <c r="F7870" s="16"/>
    </row>
    <row r="7871" spans="6:6" x14ac:dyDescent="0.2">
      <c r="F7871" s="16"/>
    </row>
    <row r="7872" spans="6:6" x14ac:dyDescent="0.2">
      <c r="F7872" s="16"/>
    </row>
    <row r="7873" spans="6:6" x14ac:dyDescent="0.2">
      <c r="F7873" s="16"/>
    </row>
    <row r="7874" spans="6:6" x14ac:dyDescent="0.2">
      <c r="F7874" s="16"/>
    </row>
    <row r="7875" spans="6:6" x14ac:dyDescent="0.2">
      <c r="F7875" s="16"/>
    </row>
    <row r="7876" spans="6:6" x14ac:dyDescent="0.2">
      <c r="F7876" s="16"/>
    </row>
    <row r="7877" spans="6:6" x14ac:dyDescent="0.2">
      <c r="F7877" s="16"/>
    </row>
    <row r="7878" spans="6:6" x14ac:dyDescent="0.2">
      <c r="F7878" s="16"/>
    </row>
    <row r="7879" spans="6:6" x14ac:dyDescent="0.2">
      <c r="F7879" s="16"/>
    </row>
    <row r="7880" spans="6:6" x14ac:dyDescent="0.2">
      <c r="F7880" s="16"/>
    </row>
    <row r="7881" spans="6:6" x14ac:dyDescent="0.2">
      <c r="F7881" s="16"/>
    </row>
    <row r="7882" spans="6:6" x14ac:dyDescent="0.2">
      <c r="F7882" s="16"/>
    </row>
    <row r="7883" spans="6:6" x14ac:dyDescent="0.2">
      <c r="F7883" s="16"/>
    </row>
    <row r="7884" spans="6:6" x14ac:dyDescent="0.2">
      <c r="F7884" s="16"/>
    </row>
    <row r="7885" spans="6:6" x14ac:dyDescent="0.2">
      <c r="F7885" s="16"/>
    </row>
    <row r="7886" spans="6:6" x14ac:dyDescent="0.2">
      <c r="F7886" s="16"/>
    </row>
    <row r="7887" spans="6:6" x14ac:dyDescent="0.2">
      <c r="F7887" s="16"/>
    </row>
    <row r="7888" spans="6:6" x14ac:dyDescent="0.2">
      <c r="F7888" s="16"/>
    </row>
    <row r="7889" spans="6:6" x14ac:dyDescent="0.2">
      <c r="F7889" s="16"/>
    </row>
    <row r="7890" spans="6:6" x14ac:dyDescent="0.2">
      <c r="F7890" s="16"/>
    </row>
    <row r="7891" spans="6:6" x14ac:dyDescent="0.2">
      <c r="F7891" s="16"/>
    </row>
    <row r="7892" spans="6:6" x14ac:dyDescent="0.2">
      <c r="F7892" s="16"/>
    </row>
    <row r="7893" spans="6:6" x14ac:dyDescent="0.2">
      <c r="F7893" s="16"/>
    </row>
    <row r="7894" spans="6:6" x14ac:dyDescent="0.2">
      <c r="F7894" s="16"/>
    </row>
    <row r="7895" spans="6:6" x14ac:dyDescent="0.2">
      <c r="F7895" s="16"/>
    </row>
    <row r="7896" spans="6:6" x14ac:dyDescent="0.2">
      <c r="F7896" s="16"/>
    </row>
    <row r="7897" spans="6:6" x14ac:dyDescent="0.2">
      <c r="F7897" s="16"/>
    </row>
    <row r="7898" spans="6:6" x14ac:dyDescent="0.2">
      <c r="F7898" s="16"/>
    </row>
    <row r="7899" spans="6:6" x14ac:dyDescent="0.2">
      <c r="F7899" s="16"/>
    </row>
    <row r="7900" spans="6:6" x14ac:dyDescent="0.2">
      <c r="F7900" s="16"/>
    </row>
    <row r="7901" spans="6:6" x14ac:dyDescent="0.2">
      <c r="F7901" s="16"/>
    </row>
    <row r="7902" spans="6:6" x14ac:dyDescent="0.2">
      <c r="F7902" s="16"/>
    </row>
    <row r="7903" spans="6:6" x14ac:dyDescent="0.2">
      <c r="F7903" s="16"/>
    </row>
    <row r="7904" spans="6:6" x14ac:dyDescent="0.2">
      <c r="F7904" s="16"/>
    </row>
    <row r="7905" spans="6:6" x14ac:dyDescent="0.2">
      <c r="F7905" s="16"/>
    </row>
    <row r="7906" spans="6:6" x14ac:dyDescent="0.2">
      <c r="F7906" s="16"/>
    </row>
    <row r="7907" spans="6:6" x14ac:dyDescent="0.2">
      <c r="F7907" s="16"/>
    </row>
    <row r="7908" spans="6:6" x14ac:dyDescent="0.2">
      <c r="F7908" s="16"/>
    </row>
    <row r="7909" spans="6:6" x14ac:dyDescent="0.2">
      <c r="F7909" s="16"/>
    </row>
    <row r="7910" spans="6:6" x14ac:dyDescent="0.2">
      <c r="F7910" s="16"/>
    </row>
    <row r="7911" spans="6:6" x14ac:dyDescent="0.2">
      <c r="F7911" s="16"/>
    </row>
    <row r="7912" spans="6:6" x14ac:dyDescent="0.2">
      <c r="F7912" s="16"/>
    </row>
    <row r="7913" spans="6:6" x14ac:dyDescent="0.2">
      <c r="F7913" s="16"/>
    </row>
    <row r="7914" spans="6:6" x14ac:dyDescent="0.2">
      <c r="F7914" s="16"/>
    </row>
    <row r="7915" spans="6:6" x14ac:dyDescent="0.2">
      <c r="F7915" s="16"/>
    </row>
    <row r="7916" spans="6:6" x14ac:dyDescent="0.2">
      <c r="F7916" s="16"/>
    </row>
    <row r="7917" spans="6:6" x14ac:dyDescent="0.2">
      <c r="F7917" s="16"/>
    </row>
    <row r="7918" spans="6:6" x14ac:dyDescent="0.2">
      <c r="F7918" s="16"/>
    </row>
    <row r="7919" spans="6:6" x14ac:dyDescent="0.2">
      <c r="F7919" s="16"/>
    </row>
    <row r="7920" spans="6:6" x14ac:dyDescent="0.2">
      <c r="F7920" s="16"/>
    </row>
    <row r="7921" spans="6:6" x14ac:dyDescent="0.2">
      <c r="F7921" s="16"/>
    </row>
    <row r="7922" spans="6:6" x14ac:dyDescent="0.2">
      <c r="F7922" s="16"/>
    </row>
    <row r="7923" spans="6:6" x14ac:dyDescent="0.2">
      <c r="F7923" s="16"/>
    </row>
    <row r="7924" spans="6:6" x14ac:dyDescent="0.2">
      <c r="F7924" s="16"/>
    </row>
    <row r="7925" spans="6:6" x14ac:dyDescent="0.2">
      <c r="F7925" s="16"/>
    </row>
    <row r="7926" spans="6:6" x14ac:dyDescent="0.2">
      <c r="F7926" s="16"/>
    </row>
    <row r="7927" spans="6:6" x14ac:dyDescent="0.2">
      <c r="F7927" s="16"/>
    </row>
    <row r="7928" spans="6:6" x14ac:dyDescent="0.2">
      <c r="F7928" s="16"/>
    </row>
    <row r="7929" spans="6:6" x14ac:dyDescent="0.2">
      <c r="F7929" s="16"/>
    </row>
    <row r="7930" spans="6:6" x14ac:dyDescent="0.2">
      <c r="F7930" s="16"/>
    </row>
    <row r="7931" spans="6:6" x14ac:dyDescent="0.2">
      <c r="F7931" s="16"/>
    </row>
    <row r="7932" spans="6:6" x14ac:dyDescent="0.2">
      <c r="F7932" s="16"/>
    </row>
    <row r="7933" spans="6:6" x14ac:dyDescent="0.2">
      <c r="F7933" s="16"/>
    </row>
    <row r="7934" spans="6:6" x14ac:dyDescent="0.2">
      <c r="F7934" s="16"/>
    </row>
    <row r="7935" spans="6:6" x14ac:dyDescent="0.2">
      <c r="F7935" s="16"/>
    </row>
    <row r="7936" spans="6:6" x14ac:dyDescent="0.2">
      <c r="F7936" s="16"/>
    </row>
    <row r="7937" spans="6:6" x14ac:dyDescent="0.2">
      <c r="F7937" s="16"/>
    </row>
    <row r="7938" spans="6:6" x14ac:dyDescent="0.2">
      <c r="F7938" s="16"/>
    </row>
    <row r="7939" spans="6:6" x14ac:dyDescent="0.2">
      <c r="F7939" s="16"/>
    </row>
    <row r="7940" spans="6:6" x14ac:dyDescent="0.2">
      <c r="F7940" s="16"/>
    </row>
    <row r="7941" spans="6:6" x14ac:dyDescent="0.2">
      <c r="F7941" s="16"/>
    </row>
    <row r="7942" spans="6:6" x14ac:dyDescent="0.2">
      <c r="F7942" s="16"/>
    </row>
    <row r="7943" spans="6:6" x14ac:dyDescent="0.2">
      <c r="F7943" s="16"/>
    </row>
    <row r="7944" spans="6:6" x14ac:dyDescent="0.2">
      <c r="F7944" s="16"/>
    </row>
    <row r="7945" spans="6:6" x14ac:dyDescent="0.2">
      <c r="F7945" s="16"/>
    </row>
    <row r="7946" spans="6:6" x14ac:dyDescent="0.2">
      <c r="F7946" s="16"/>
    </row>
    <row r="7947" spans="6:6" x14ac:dyDescent="0.2">
      <c r="F7947" s="16"/>
    </row>
    <row r="7948" spans="6:6" x14ac:dyDescent="0.2">
      <c r="F7948" s="16"/>
    </row>
    <row r="7949" spans="6:6" x14ac:dyDescent="0.2">
      <c r="F7949" s="16"/>
    </row>
    <row r="7950" spans="6:6" x14ac:dyDescent="0.2">
      <c r="F7950" s="16"/>
    </row>
    <row r="7951" spans="6:6" x14ac:dyDescent="0.2">
      <c r="F7951" s="16"/>
    </row>
    <row r="7952" spans="6:6" x14ac:dyDescent="0.2">
      <c r="F7952" s="16"/>
    </row>
    <row r="7953" spans="6:6" x14ac:dyDescent="0.2">
      <c r="F7953" s="16"/>
    </row>
    <row r="7954" spans="6:6" x14ac:dyDescent="0.2">
      <c r="F7954" s="16"/>
    </row>
    <row r="7955" spans="6:6" x14ac:dyDescent="0.2">
      <c r="F7955" s="16"/>
    </row>
    <row r="7956" spans="6:6" x14ac:dyDescent="0.2">
      <c r="F7956" s="16"/>
    </row>
    <row r="7957" spans="6:6" x14ac:dyDescent="0.2">
      <c r="F7957" s="16"/>
    </row>
    <row r="7958" spans="6:6" x14ac:dyDescent="0.2">
      <c r="F7958" s="16"/>
    </row>
    <row r="7959" spans="6:6" x14ac:dyDescent="0.2">
      <c r="F7959" s="16"/>
    </row>
    <row r="7960" spans="6:6" x14ac:dyDescent="0.2">
      <c r="F7960" s="16"/>
    </row>
    <row r="7961" spans="6:6" x14ac:dyDescent="0.2">
      <c r="F7961" s="16"/>
    </row>
    <row r="7962" spans="6:6" x14ac:dyDescent="0.2">
      <c r="F7962" s="16"/>
    </row>
    <row r="7963" spans="6:6" x14ac:dyDescent="0.2">
      <c r="F7963" s="16"/>
    </row>
    <row r="7964" spans="6:6" x14ac:dyDescent="0.2">
      <c r="F7964" s="16"/>
    </row>
    <row r="7965" spans="6:6" x14ac:dyDescent="0.2">
      <c r="F7965" s="16"/>
    </row>
    <row r="7966" spans="6:6" x14ac:dyDescent="0.2">
      <c r="F7966" s="16"/>
    </row>
    <row r="7967" spans="6:6" x14ac:dyDescent="0.2">
      <c r="F7967" s="16"/>
    </row>
    <row r="7968" spans="6:6" x14ac:dyDescent="0.2">
      <c r="F7968" s="16"/>
    </row>
    <row r="7969" spans="6:6" x14ac:dyDescent="0.2">
      <c r="F7969" s="16"/>
    </row>
    <row r="7970" spans="6:6" x14ac:dyDescent="0.2">
      <c r="F7970" s="16"/>
    </row>
    <row r="7971" spans="6:6" x14ac:dyDescent="0.2">
      <c r="F7971" s="16"/>
    </row>
    <row r="7972" spans="6:6" x14ac:dyDescent="0.2">
      <c r="F7972" s="16"/>
    </row>
    <row r="7973" spans="6:6" x14ac:dyDescent="0.2">
      <c r="F7973" s="16"/>
    </row>
    <row r="7974" spans="6:6" x14ac:dyDescent="0.2">
      <c r="F7974" s="16"/>
    </row>
    <row r="7975" spans="6:6" x14ac:dyDescent="0.2">
      <c r="F7975" s="16"/>
    </row>
    <row r="7976" spans="6:6" x14ac:dyDescent="0.2">
      <c r="F7976" s="16"/>
    </row>
    <row r="7977" spans="6:6" x14ac:dyDescent="0.2">
      <c r="F7977" s="16"/>
    </row>
    <row r="7978" spans="6:6" x14ac:dyDescent="0.2">
      <c r="F7978" s="16"/>
    </row>
    <row r="7979" spans="6:6" x14ac:dyDescent="0.2">
      <c r="F7979" s="16"/>
    </row>
    <row r="7980" spans="6:6" x14ac:dyDescent="0.2">
      <c r="F7980" s="16"/>
    </row>
    <row r="7981" spans="6:6" x14ac:dyDescent="0.2">
      <c r="F7981" s="16"/>
    </row>
    <row r="7982" spans="6:6" x14ac:dyDescent="0.2">
      <c r="F7982" s="16"/>
    </row>
    <row r="7983" spans="6:6" x14ac:dyDescent="0.2">
      <c r="F7983" s="16"/>
    </row>
    <row r="7984" spans="6:6" x14ac:dyDescent="0.2">
      <c r="F7984" s="16"/>
    </row>
    <row r="7985" spans="6:6" x14ac:dyDescent="0.2">
      <c r="F7985" s="16"/>
    </row>
    <row r="7986" spans="6:6" x14ac:dyDescent="0.2">
      <c r="F7986" s="16"/>
    </row>
    <row r="7987" spans="6:6" x14ac:dyDescent="0.2">
      <c r="F7987" s="16"/>
    </row>
    <row r="7988" spans="6:6" x14ac:dyDescent="0.2">
      <c r="F7988" s="16"/>
    </row>
    <row r="7989" spans="6:6" x14ac:dyDescent="0.2">
      <c r="F7989" s="16"/>
    </row>
    <row r="7990" spans="6:6" x14ac:dyDescent="0.2">
      <c r="F7990" s="16"/>
    </row>
    <row r="7991" spans="6:6" x14ac:dyDescent="0.2">
      <c r="F7991" s="16"/>
    </row>
    <row r="7992" spans="6:6" x14ac:dyDescent="0.2">
      <c r="F7992" s="16"/>
    </row>
    <row r="7993" spans="6:6" x14ac:dyDescent="0.2">
      <c r="F7993" s="16"/>
    </row>
    <row r="7994" spans="6:6" x14ac:dyDescent="0.2">
      <c r="F7994" s="16"/>
    </row>
    <row r="7995" spans="6:6" x14ac:dyDescent="0.2">
      <c r="F7995" s="16"/>
    </row>
    <row r="7996" spans="6:6" x14ac:dyDescent="0.2">
      <c r="F7996" s="16"/>
    </row>
    <row r="7997" spans="6:6" x14ac:dyDescent="0.2">
      <c r="F7997" s="16"/>
    </row>
    <row r="7998" spans="6:6" x14ac:dyDescent="0.2">
      <c r="F7998" s="16"/>
    </row>
    <row r="7999" spans="6:6" x14ac:dyDescent="0.2">
      <c r="F7999" s="16"/>
    </row>
    <row r="8000" spans="6:6" x14ac:dyDescent="0.2">
      <c r="F8000" s="16"/>
    </row>
    <row r="8001" spans="6:6" x14ac:dyDescent="0.2">
      <c r="F8001" s="16"/>
    </row>
    <row r="8002" spans="6:6" x14ac:dyDescent="0.2">
      <c r="F8002" s="16"/>
    </row>
    <row r="8003" spans="6:6" x14ac:dyDescent="0.2">
      <c r="F8003" s="16"/>
    </row>
    <row r="8004" spans="6:6" x14ac:dyDescent="0.2">
      <c r="F8004" s="16"/>
    </row>
    <row r="8005" spans="6:6" x14ac:dyDescent="0.2">
      <c r="F8005" s="16"/>
    </row>
    <row r="8006" spans="6:6" x14ac:dyDescent="0.2">
      <c r="F8006" s="16"/>
    </row>
    <row r="8007" spans="6:6" x14ac:dyDescent="0.2">
      <c r="F8007" s="16"/>
    </row>
    <row r="8008" spans="6:6" x14ac:dyDescent="0.2">
      <c r="F8008" s="16"/>
    </row>
    <row r="8009" spans="6:6" x14ac:dyDescent="0.2">
      <c r="F8009" s="16"/>
    </row>
    <row r="8010" spans="6:6" x14ac:dyDescent="0.2">
      <c r="F8010" s="16"/>
    </row>
    <row r="8011" spans="6:6" x14ac:dyDescent="0.2">
      <c r="F8011" s="16"/>
    </row>
    <row r="8012" spans="6:6" x14ac:dyDescent="0.2">
      <c r="F8012" s="16"/>
    </row>
    <row r="8013" spans="6:6" x14ac:dyDescent="0.2">
      <c r="F8013" s="16"/>
    </row>
    <row r="8014" spans="6:6" x14ac:dyDescent="0.2">
      <c r="F8014" s="16"/>
    </row>
    <row r="8015" spans="6:6" x14ac:dyDescent="0.2">
      <c r="F8015" s="16"/>
    </row>
    <row r="8016" spans="6:6" x14ac:dyDescent="0.2">
      <c r="F8016" s="16"/>
    </row>
    <row r="8017" spans="6:6" x14ac:dyDescent="0.2">
      <c r="F8017" s="16"/>
    </row>
    <row r="8018" spans="6:6" x14ac:dyDescent="0.2">
      <c r="F8018" s="16"/>
    </row>
    <row r="8019" spans="6:6" x14ac:dyDescent="0.2">
      <c r="F8019" s="16"/>
    </row>
    <row r="8020" spans="6:6" x14ac:dyDescent="0.2">
      <c r="F8020" s="16"/>
    </row>
    <row r="8021" spans="6:6" x14ac:dyDescent="0.2">
      <c r="F8021" s="16"/>
    </row>
    <row r="8022" spans="6:6" x14ac:dyDescent="0.2">
      <c r="F8022" s="16"/>
    </row>
    <row r="8023" spans="6:6" x14ac:dyDescent="0.2">
      <c r="F8023" s="16"/>
    </row>
    <row r="8024" spans="6:6" x14ac:dyDescent="0.2">
      <c r="F8024" s="16"/>
    </row>
    <row r="8025" spans="6:6" x14ac:dyDescent="0.2">
      <c r="F8025" s="16"/>
    </row>
    <row r="8026" spans="6:6" x14ac:dyDescent="0.2">
      <c r="F8026" s="16"/>
    </row>
    <row r="8027" spans="6:6" x14ac:dyDescent="0.2">
      <c r="F8027" s="16"/>
    </row>
    <row r="8028" spans="6:6" x14ac:dyDescent="0.2">
      <c r="F8028" s="16"/>
    </row>
    <row r="8029" spans="6:6" x14ac:dyDescent="0.2">
      <c r="F8029" s="16"/>
    </row>
    <row r="8030" spans="6:6" x14ac:dyDescent="0.2">
      <c r="F8030" s="16"/>
    </row>
    <row r="8031" spans="6:6" x14ac:dyDescent="0.2">
      <c r="F8031" s="16"/>
    </row>
    <row r="8032" spans="6:6" x14ac:dyDescent="0.2">
      <c r="F8032" s="16"/>
    </row>
    <row r="8033" spans="6:6" x14ac:dyDescent="0.2">
      <c r="F8033" s="16"/>
    </row>
    <row r="8034" spans="6:6" x14ac:dyDescent="0.2">
      <c r="F8034" s="16"/>
    </row>
    <row r="8035" spans="6:6" x14ac:dyDescent="0.2">
      <c r="F8035" s="16"/>
    </row>
    <row r="8036" spans="6:6" x14ac:dyDescent="0.2">
      <c r="F8036" s="16"/>
    </row>
    <row r="8037" spans="6:6" x14ac:dyDescent="0.2">
      <c r="F8037" s="16"/>
    </row>
    <row r="8038" spans="6:6" x14ac:dyDescent="0.2">
      <c r="F8038" s="16"/>
    </row>
    <row r="8039" spans="6:6" x14ac:dyDescent="0.2">
      <c r="F8039" s="16"/>
    </row>
    <row r="8040" spans="6:6" x14ac:dyDescent="0.2">
      <c r="F8040" s="16"/>
    </row>
    <row r="8041" spans="6:6" x14ac:dyDescent="0.2">
      <c r="F8041" s="16"/>
    </row>
    <row r="8042" spans="6:6" x14ac:dyDescent="0.2">
      <c r="F8042" s="16"/>
    </row>
    <row r="8043" spans="6:6" x14ac:dyDescent="0.2">
      <c r="F8043" s="16"/>
    </row>
    <row r="8044" spans="6:6" x14ac:dyDescent="0.2">
      <c r="F8044" s="16"/>
    </row>
    <row r="8045" spans="6:6" x14ac:dyDescent="0.2">
      <c r="F8045" s="16"/>
    </row>
    <row r="8046" spans="6:6" x14ac:dyDescent="0.2">
      <c r="F8046" s="16"/>
    </row>
    <row r="8047" spans="6:6" x14ac:dyDescent="0.2">
      <c r="F8047" s="16"/>
    </row>
    <row r="8048" spans="6:6" x14ac:dyDescent="0.2">
      <c r="F8048" s="16"/>
    </row>
    <row r="8049" spans="6:6" x14ac:dyDescent="0.2">
      <c r="F8049" s="16"/>
    </row>
    <row r="8050" spans="6:6" x14ac:dyDescent="0.2">
      <c r="F8050" s="16"/>
    </row>
    <row r="8051" spans="6:6" x14ac:dyDescent="0.2">
      <c r="F8051" s="16"/>
    </row>
    <row r="8052" spans="6:6" x14ac:dyDescent="0.2">
      <c r="F8052" s="16"/>
    </row>
    <row r="8053" spans="6:6" x14ac:dyDescent="0.2">
      <c r="F8053" s="16"/>
    </row>
    <row r="8054" spans="6:6" x14ac:dyDescent="0.2">
      <c r="F8054" s="16"/>
    </row>
    <row r="8055" spans="6:6" x14ac:dyDescent="0.2">
      <c r="F8055" s="16"/>
    </row>
    <row r="8056" spans="6:6" x14ac:dyDescent="0.2">
      <c r="F8056" s="16"/>
    </row>
    <row r="8057" spans="6:6" x14ac:dyDescent="0.2">
      <c r="F8057" s="16"/>
    </row>
    <row r="8058" spans="6:6" x14ac:dyDescent="0.2">
      <c r="F8058" s="16"/>
    </row>
    <row r="8059" spans="6:6" x14ac:dyDescent="0.2">
      <c r="F8059" s="16"/>
    </row>
    <row r="8060" spans="6:6" x14ac:dyDescent="0.2">
      <c r="F8060" s="16"/>
    </row>
    <row r="8061" spans="6:6" x14ac:dyDescent="0.2">
      <c r="F8061" s="16"/>
    </row>
    <row r="8062" spans="6:6" x14ac:dyDescent="0.2">
      <c r="F8062" s="16"/>
    </row>
    <row r="8063" spans="6:6" x14ac:dyDescent="0.2">
      <c r="F8063" s="16"/>
    </row>
    <row r="8064" spans="6:6" x14ac:dyDescent="0.2">
      <c r="F8064" s="16"/>
    </row>
    <row r="8065" spans="6:6" x14ac:dyDescent="0.2">
      <c r="F8065" s="16"/>
    </row>
    <row r="8066" spans="6:6" x14ac:dyDescent="0.2">
      <c r="F8066" s="16"/>
    </row>
    <row r="8067" spans="6:6" x14ac:dyDescent="0.2">
      <c r="F8067" s="16"/>
    </row>
    <row r="8068" spans="6:6" x14ac:dyDescent="0.2">
      <c r="F8068" s="16"/>
    </row>
    <row r="8069" spans="6:6" x14ac:dyDescent="0.2">
      <c r="F8069" s="16"/>
    </row>
    <row r="8070" spans="6:6" x14ac:dyDescent="0.2">
      <c r="F8070" s="16"/>
    </row>
    <row r="8071" spans="6:6" x14ac:dyDescent="0.2">
      <c r="F8071" s="16"/>
    </row>
    <row r="8072" spans="6:6" x14ac:dyDescent="0.2">
      <c r="F8072" s="16"/>
    </row>
    <row r="8073" spans="6:6" x14ac:dyDescent="0.2">
      <c r="F8073" s="16"/>
    </row>
    <row r="8074" spans="6:6" x14ac:dyDescent="0.2">
      <c r="F8074" s="16"/>
    </row>
    <row r="8075" spans="6:6" x14ac:dyDescent="0.2">
      <c r="F8075" s="16"/>
    </row>
    <row r="8076" spans="6:6" x14ac:dyDescent="0.2">
      <c r="F8076" s="16"/>
    </row>
    <row r="8077" spans="6:6" x14ac:dyDescent="0.2">
      <c r="F8077" s="16"/>
    </row>
    <row r="8078" spans="6:6" x14ac:dyDescent="0.2">
      <c r="F8078" s="16"/>
    </row>
    <row r="8079" spans="6:6" x14ac:dyDescent="0.2">
      <c r="F8079" s="16"/>
    </row>
    <row r="8080" spans="6:6" x14ac:dyDescent="0.2">
      <c r="F8080" s="16"/>
    </row>
    <row r="8081" spans="6:6" x14ac:dyDescent="0.2">
      <c r="F8081" s="16"/>
    </row>
    <row r="8082" spans="6:6" x14ac:dyDescent="0.2">
      <c r="F8082" s="16"/>
    </row>
    <row r="8083" spans="6:6" x14ac:dyDescent="0.2">
      <c r="F8083" s="16"/>
    </row>
    <row r="8084" spans="6:6" x14ac:dyDescent="0.2">
      <c r="F8084" s="16"/>
    </row>
    <row r="8085" spans="6:6" x14ac:dyDescent="0.2">
      <c r="F8085" s="16"/>
    </row>
    <row r="8086" spans="6:6" x14ac:dyDescent="0.2">
      <c r="F8086" s="16"/>
    </row>
    <row r="8087" spans="6:6" x14ac:dyDescent="0.2">
      <c r="F8087" s="16"/>
    </row>
    <row r="8088" spans="6:6" x14ac:dyDescent="0.2">
      <c r="F8088" s="16"/>
    </row>
    <row r="8089" spans="6:6" x14ac:dyDescent="0.2">
      <c r="F8089" s="16"/>
    </row>
    <row r="8090" spans="6:6" x14ac:dyDescent="0.2">
      <c r="F8090" s="16"/>
    </row>
    <row r="8091" spans="6:6" x14ac:dyDescent="0.2">
      <c r="F8091" s="16"/>
    </row>
    <row r="8092" spans="6:6" x14ac:dyDescent="0.2">
      <c r="F8092" s="16"/>
    </row>
    <row r="8093" spans="6:6" x14ac:dyDescent="0.2">
      <c r="F8093" s="16"/>
    </row>
    <row r="8094" spans="6:6" x14ac:dyDescent="0.2">
      <c r="F8094" s="16"/>
    </row>
    <row r="8095" spans="6:6" x14ac:dyDescent="0.2">
      <c r="F8095" s="16"/>
    </row>
    <row r="8096" spans="6:6" x14ac:dyDescent="0.2">
      <c r="F8096" s="16"/>
    </row>
    <row r="8097" spans="6:6" x14ac:dyDescent="0.2">
      <c r="F8097" s="16"/>
    </row>
    <row r="8098" spans="6:6" x14ac:dyDescent="0.2">
      <c r="F8098" s="16"/>
    </row>
    <row r="8099" spans="6:6" x14ac:dyDescent="0.2">
      <c r="F8099" s="16"/>
    </row>
    <row r="8100" spans="6:6" x14ac:dyDescent="0.2">
      <c r="F8100" s="16"/>
    </row>
    <row r="8101" spans="6:6" x14ac:dyDescent="0.2">
      <c r="F8101" s="16"/>
    </row>
    <row r="8102" spans="6:6" x14ac:dyDescent="0.2">
      <c r="F8102" s="16"/>
    </row>
    <row r="8103" spans="6:6" x14ac:dyDescent="0.2">
      <c r="F8103" s="16"/>
    </row>
    <row r="8104" spans="6:6" x14ac:dyDescent="0.2">
      <c r="F8104" s="16"/>
    </row>
    <row r="8105" spans="6:6" x14ac:dyDescent="0.2">
      <c r="F8105" s="16"/>
    </row>
    <row r="8106" spans="6:6" x14ac:dyDescent="0.2">
      <c r="F8106" s="16"/>
    </row>
    <row r="8107" spans="6:6" x14ac:dyDescent="0.2">
      <c r="F8107" s="16"/>
    </row>
    <row r="8108" spans="6:6" x14ac:dyDescent="0.2">
      <c r="F8108" s="16"/>
    </row>
    <row r="8109" spans="6:6" x14ac:dyDescent="0.2">
      <c r="F8109" s="16"/>
    </row>
    <row r="8110" spans="6:6" x14ac:dyDescent="0.2">
      <c r="F8110" s="16"/>
    </row>
    <row r="8111" spans="6:6" x14ac:dyDescent="0.2">
      <c r="F8111" s="16"/>
    </row>
    <row r="8112" spans="6:6" x14ac:dyDescent="0.2">
      <c r="F8112" s="16"/>
    </row>
    <row r="8113" spans="6:6" x14ac:dyDescent="0.2">
      <c r="F8113" s="16"/>
    </row>
    <row r="8114" spans="6:6" x14ac:dyDescent="0.2">
      <c r="F8114" s="16"/>
    </row>
    <row r="8115" spans="6:6" x14ac:dyDescent="0.2">
      <c r="F8115" s="16"/>
    </row>
    <row r="8116" spans="6:6" x14ac:dyDescent="0.2">
      <c r="F8116" s="16"/>
    </row>
    <row r="8117" spans="6:6" x14ac:dyDescent="0.2">
      <c r="F8117" s="16"/>
    </row>
    <row r="8118" spans="6:6" x14ac:dyDescent="0.2">
      <c r="F8118" s="16"/>
    </row>
    <row r="8119" spans="6:6" x14ac:dyDescent="0.2">
      <c r="F8119" s="16"/>
    </row>
    <row r="8120" spans="6:6" x14ac:dyDescent="0.2">
      <c r="F8120" s="16"/>
    </row>
    <row r="8121" spans="6:6" x14ac:dyDescent="0.2">
      <c r="F8121" s="16"/>
    </row>
    <row r="8122" spans="6:6" x14ac:dyDescent="0.2">
      <c r="F8122" s="16"/>
    </row>
    <row r="8123" spans="6:6" x14ac:dyDescent="0.2">
      <c r="F8123" s="16"/>
    </row>
    <row r="8124" spans="6:6" x14ac:dyDescent="0.2">
      <c r="F8124" s="16"/>
    </row>
    <row r="8125" spans="6:6" x14ac:dyDescent="0.2">
      <c r="F8125" s="16"/>
    </row>
    <row r="8126" spans="6:6" x14ac:dyDescent="0.2">
      <c r="F8126" s="16"/>
    </row>
    <row r="8127" spans="6:6" x14ac:dyDescent="0.2">
      <c r="F8127" s="16"/>
    </row>
    <row r="8128" spans="6:6" x14ac:dyDescent="0.2">
      <c r="F8128" s="16"/>
    </row>
    <row r="8129" spans="6:6" x14ac:dyDescent="0.2">
      <c r="F8129" s="16"/>
    </row>
    <row r="8130" spans="6:6" x14ac:dyDescent="0.2">
      <c r="F8130" s="16"/>
    </row>
    <row r="8131" spans="6:6" x14ac:dyDescent="0.2">
      <c r="F8131" s="16"/>
    </row>
    <row r="8132" spans="6:6" x14ac:dyDescent="0.2">
      <c r="F8132" s="16"/>
    </row>
    <row r="8133" spans="6:6" x14ac:dyDescent="0.2">
      <c r="F8133" s="16"/>
    </row>
    <row r="8134" spans="6:6" x14ac:dyDescent="0.2">
      <c r="F8134" s="16"/>
    </row>
    <row r="8135" spans="6:6" x14ac:dyDescent="0.2">
      <c r="F8135" s="16"/>
    </row>
    <row r="8136" spans="6:6" x14ac:dyDescent="0.2">
      <c r="F8136" s="16"/>
    </row>
    <row r="8137" spans="6:6" x14ac:dyDescent="0.2">
      <c r="F8137" s="16"/>
    </row>
    <row r="8138" spans="6:6" x14ac:dyDescent="0.2">
      <c r="F8138" s="16"/>
    </row>
    <row r="8139" spans="6:6" x14ac:dyDescent="0.2">
      <c r="F8139" s="16"/>
    </row>
    <row r="8140" spans="6:6" x14ac:dyDescent="0.2">
      <c r="F8140" s="16"/>
    </row>
    <row r="8141" spans="6:6" x14ac:dyDescent="0.2">
      <c r="F8141" s="16"/>
    </row>
    <row r="8142" spans="6:6" x14ac:dyDescent="0.2">
      <c r="F8142" s="16"/>
    </row>
    <row r="8143" spans="6:6" x14ac:dyDescent="0.2">
      <c r="F8143" s="16"/>
    </row>
    <row r="8144" spans="6:6" x14ac:dyDescent="0.2">
      <c r="F8144" s="16"/>
    </row>
    <row r="8145" spans="6:6" x14ac:dyDescent="0.2">
      <c r="F8145" s="16"/>
    </row>
    <row r="8146" spans="6:6" x14ac:dyDescent="0.2">
      <c r="F8146" s="16"/>
    </row>
    <row r="8147" spans="6:6" x14ac:dyDescent="0.2">
      <c r="F8147" s="16"/>
    </row>
    <row r="8148" spans="6:6" x14ac:dyDescent="0.2">
      <c r="F8148" s="16"/>
    </row>
    <row r="8149" spans="6:6" x14ac:dyDescent="0.2">
      <c r="F8149" s="16"/>
    </row>
    <row r="8150" spans="6:6" x14ac:dyDescent="0.2">
      <c r="F8150" s="16"/>
    </row>
    <row r="8151" spans="6:6" x14ac:dyDescent="0.2">
      <c r="F8151" s="16"/>
    </row>
    <row r="8152" spans="6:6" x14ac:dyDescent="0.2">
      <c r="F8152" s="16"/>
    </row>
    <row r="8153" spans="6:6" x14ac:dyDescent="0.2">
      <c r="F8153" s="16"/>
    </row>
    <row r="8154" spans="6:6" x14ac:dyDescent="0.2">
      <c r="F8154" s="16"/>
    </row>
    <row r="8155" spans="6:6" x14ac:dyDescent="0.2">
      <c r="F8155" s="16"/>
    </row>
    <row r="8156" spans="6:6" x14ac:dyDescent="0.2">
      <c r="F8156" s="16"/>
    </row>
    <row r="8157" spans="6:6" x14ac:dyDescent="0.2">
      <c r="F8157" s="16"/>
    </row>
    <row r="8158" spans="6:6" x14ac:dyDescent="0.2">
      <c r="F8158" s="16"/>
    </row>
    <row r="8159" spans="6:6" x14ac:dyDescent="0.2">
      <c r="F8159" s="16"/>
    </row>
    <row r="8160" spans="6:6" x14ac:dyDescent="0.2">
      <c r="F8160" s="16"/>
    </row>
    <row r="8161" spans="6:6" x14ac:dyDescent="0.2">
      <c r="F8161" s="16"/>
    </row>
    <row r="8162" spans="6:6" x14ac:dyDescent="0.2">
      <c r="F8162" s="16"/>
    </row>
    <row r="8163" spans="6:6" x14ac:dyDescent="0.2">
      <c r="F8163" s="16"/>
    </row>
    <row r="8164" spans="6:6" x14ac:dyDescent="0.2">
      <c r="F8164" s="16"/>
    </row>
    <row r="8165" spans="6:6" x14ac:dyDescent="0.2">
      <c r="F8165" s="16"/>
    </row>
    <row r="8166" spans="6:6" x14ac:dyDescent="0.2">
      <c r="F8166" s="16"/>
    </row>
    <row r="8167" spans="6:6" x14ac:dyDescent="0.2">
      <c r="F8167" s="16"/>
    </row>
    <row r="8168" spans="6:6" x14ac:dyDescent="0.2">
      <c r="F8168" s="16"/>
    </row>
    <row r="8169" spans="6:6" x14ac:dyDescent="0.2">
      <c r="F8169" s="16"/>
    </row>
    <row r="8170" spans="6:6" x14ac:dyDescent="0.2">
      <c r="F8170" s="16"/>
    </row>
    <row r="8171" spans="6:6" x14ac:dyDescent="0.2">
      <c r="F8171" s="16"/>
    </row>
    <row r="8172" spans="6:6" x14ac:dyDescent="0.2">
      <c r="F8172" s="16"/>
    </row>
    <row r="8173" spans="6:6" x14ac:dyDescent="0.2">
      <c r="F8173" s="16"/>
    </row>
    <row r="8174" spans="6:6" x14ac:dyDescent="0.2">
      <c r="F8174" s="16"/>
    </row>
    <row r="8175" spans="6:6" x14ac:dyDescent="0.2">
      <c r="F8175" s="16"/>
    </row>
    <row r="8176" spans="6:6" x14ac:dyDescent="0.2">
      <c r="F8176" s="16"/>
    </row>
    <row r="8177" spans="6:6" x14ac:dyDescent="0.2">
      <c r="F8177" s="16"/>
    </row>
    <row r="8178" spans="6:6" x14ac:dyDescent="0.2">
      <c r="F8178" s="16"/>
    </row>
    <row r="8179" spans="6:6" x14ac:dyDescent="0.2">
      <c r="F8179" s="16"/>
    </row>
    <row r="8180" spans="6:6" x14ac:dyDescent="0.2">
      <c r="F8180" s="16"/>
    </row>
    <row r="8181" spans="6:6" x14ac:dyDescent="0.2">
      <c r="F8181" s="16"/>
    </row>
    <row r="8182" spans="6:6" x14ac:dyDescent="0.2">
      <c r="F8182" s="16"/>
    </row>
    <row r="8183" spans="6:6" x14ac:dyDescent="0.2">
      <c r="F8183" s="16"/>
    </row>
    <row r="8184" spans="6:6" x14ac:dyDescent="0.2">
      <c r="F8184" s="16"/>
    </row>
    <row r="8185" spans="6:6" x14ac:dyDescent="0.2">
      <c r="F8185" s="16"/>
    </row>
    <row r="8186" spans="6:6" x14ac:dyDescent="0.2">
      <c r="F8186" s="16"/>
    </row>
    <row r="8187" spans="6:6" x14ac:dyDescent="0.2">
      <c r="F8187" s="16"/>
    </row>
    <row r="8188" spans="6:6" x14ac:dyDescent="0.2">
      <c r="F8188" s="16"/>
    </row>
    <row r="8189" spans="6:6" x14ac:dyDescent="0.2">
      <c r="F8189" s="16"/>
    </row>
    <row r="8190" spans="6:6" x14ac:dyDescent="0.2">
      <c r="F8190" s="16"/>
    </row>
    <row r="8191" spans="6:6" x14ac:dyDescent="0.2">
      <c r="F8191" s="16"/>
    </row>
    <row r="8192" spans="6:6" x14ac:dyDescent="0.2">
      <c r="F8192" s="16"/>
    </row>
    <row r="8193" spans="6:6" x14ac:dyDescent="0.2">
      <c r="F8193" s="16"/>
    </row>
    <row r="8194" spans="6:6" x14ac:dyDescent="0.2">
      <c r="F8194" s="16"/>
    </row>
    <row r="8195" spans="6:6" x14ac:dyDescent="0.2">
      <c r="F8195" s="16"/>
    </row>
    <row r="8196" spans="6:6" x14ac:dyDescent="0.2">
      <c r="F8196" s="16"/>
    </row>
    <row r="8197" spans="6:6" x14ac:dyDescent="0.2">
      <c r="F8197" s="16"/>
    </row>
    <row r="8198" spans="6:6" x14ac:dyDescent="0.2">
      <c r="F8198" s="16"/>
    </row>
    <row r="8199" spans="6:6" x14ac:dyDescent="0.2">
      <c r="F8199" s="16"/>
    </row>
    <row r="8200" spans="6:6" x14ac:dyDescent="0.2">
      <c r="F8200" s="16"/>
    </row>
    <row r="8201" spans="6:6" x14ac:dyDescent="0.2">
      <c r="F8201" s="16"/>
    </row>
    <row r="8202" spans="6:6" x14ac:dyDescent="0.2">
      <c r="F8202" s="16"/>
    </row>
    <row r="8203" spans="6:6" x14ac:dyDescent="0.2">
      <c r="F8203" s="16"/>
    </row>
    <row r="8204" spans="6:6" x14ac:dyDescent="0.2">
      <c r="F8204" s="16"/>
    </row>
    <row r="8205" spans="6:6" x14ac:dyDescent="0.2">
      <c r="F8205" s="16"/>
    </row>
    <row r="8206" spans="6:6" x14ac:dyDescent="0.2">
      <c r="F8206" s="16"/>
    </row>
    <row r="8207" spans="6:6" x14ac:dyDescent="0.2">
      <c r="F8207" s="16"/>
    </row>
    <row r="8208" spans="6:6" x14ac:dyDescent="0.2">
      <c r="F8208" s="16"/>
    </row>
    <row r="8209" spans="6:6" x14ac:dyDescent="0.2">
      <c r="F8209" s="16"/>
    </row>
    <row r="8210" spans="6:6" x14ac:dyDescent="0.2">
      <c r="F8210" s="16"/>
    </row>
    <row r="8211" spans="6:6" x14ac:dyDescent="0.2">
      <c r="F8211" s="16"/>
    </row>
    <row r="8212" spans="6:6" x14ac:dyDescent="0.2">
      <c r="F8212" s="16"/>
    </row>
    <row r="8213" spans="6:6" x14ac:dyDescent="0.2">
      <c r="F8213" s="16"/>
    </row>
    <row r="8214" spans="6:6" x14ac:dyDescent="0.2">
      <c r="F8214" s="16"/>
    </row>
    <row r="8215" spans="6:6" x14ac:dyDescent="0.2">
      <c r="F8215" s="16"/>
    </row>
    <row r="8216" spans="6:6" x14ac:dyDescent="0.2">
      <c r="F8216" s="16"/>
    </row>
    <row r="8217" spans="6:6" x14ac:dyDescent="0.2">
      <c r="F8217" s="16"/>
    </row>
    <row r="8218" spans="6:6" x14ac:dyDescent="0.2">
      <c r="F8218" s="16"/>
    </row>
    <row r="8219" spans="6:6" x14ac:dyDescent="0.2">
      <c r="F8219" s="16"/>
    </row>
    <row r="8220" spans="6:6" x14ac:dyDescent="0.2">
      <c r="F8220" s="16"/>
    </row>
    <row r="8221" spans="6:6" x14ac:dyDescent="0.2">
      <c r="F8221" s="16"/>
    </row>
    <row r="8222" spans="6:6" x14ac:dyDescent="0.2">
      <c r="F8222" s="16"/>
    </row>
    <row r="8223" spans="6:6" x14ac:dyDescent="0.2">
      <c r="F8223" s="16"/>
    </row>
    <row r="8224" spans="6:6" x14ac:dyDescent="0.2">
      <c r="F8224" s="16"/>
    </row>
    <row r="8225" spans="6:6" x14ac:dyDescent="0.2">
      <c r="F8225" s="16"/>
    </row>
    <row r="8226" spans="6:6" x14ac:dyDescent="0.2">
      <c r="F8226" s="16"/>
    </row>
    <row r="8227" spans="6:6" x14ac:dyDescent="0.2">
      <c r="F8227" s="16"/>
    </row>
    <row r="8228" spans="6:6" x14ac:dyDescent="0.2">
      <c r="F8228" s="16"/>
    </row>
    <row r="8229" spans="6:6" x14ac:dyDescent="0.2">
      <c r="F8229" s="16"/>
    </row>
    <row r="8230" spans="6:6" x14ac:dyDescent="0.2">
      <c r="F8230" s="16"/>
    </row>
    <row r="8231" spans="6:6" x14ac:dyDescent="0.2">
      <c r="F8231" s="16"/>
    </row>
    <row r="8232" spans="6:6" x14ac:dyDescent="0.2">
      <c r="F8232" s="16"/>
    </row>
    <row r="8233" spans="6:6" x14ac:dyDescent="0.2">
      <c r="F8233" s="16"/>
    </row>
    <row r="8234" spans="6:6" x14ac:dyDescent="0.2">
      <c r="F8234" s="16"/>
    </row>
    <row r="8235" spans="6:6" x14ac:dyDescent="0.2">
      <c r="F8235" s="16"/>
    </row>
    <row r="8236" spans="6:6" x14ac:dyDescent="0.2">
      <c r="F8236" s="16"/>
    </row>
    <row r="8237" spans="6:6" x14ac:dyDescent="0.2">
      <c r="F8237" s="16"/>
    </row>
    <row r="8238" spans="6:6" x14ac:dyDescent="0.2">
      <c r="F8238" s="16"/>
    </row>
    <row r="8239" spans="6:6" x14ac:dyDescent="0.2">
      <c r="F8239" s="16"/>
    </row>
    <row r="8240" spans="6:6" x14ac:dyDescent="0.2">
      <c r="F8240" s="16"/>
    </row>
    <row r="8241" spans="6:6" x14ac:dyDescent="0.2">
      <c r="F8241" s="16"/>
    </row>
    <row r="8242" spans="6:6" x14ac:dyDescent="0.2">
      <c r="F8242" s="16"/>
    </row>
    <row r="8243" spans="6:6" x14ac:dyDescent="0.2">
      <c r="F8243" s="16"/>
    </row>
    <row r="8244" spans="6:6" x14ac:dyDescent="0.2">
      <c r="F8244" s="16"/>
    </row>
    <row r="8245" spans="6:6" x14ac:dyDescent="0.2">
      <c r="F8245" s="16"/>
    </row>
    <row r="8246" spans="6:6" x14ac:dyDescent="0.2">
      <c r="F8246" s="16"/>
    </row>
    <row r="8247" spans="6:6" x14ac:dyDescent="0.2">
      <c r="F8247" s="16"/>
    </row>
    <row r="8248" spans="6:6" x14ac:dyDescent="0.2">
      <c r="F8248" s="16"/>
    </row>
    <row r="8249" spans="6:6" x14ac:dyDescent="0.2">
      <c r="F8249" s="16"/>
    </row>
    <row r="8250" spans="6:6" x14ac:dyDescent="0.2">
      <c r="F8250" s="16"/>
    </row>
    <row r="8251" spans="6:6" x14ac:dyDescent="0.2">
      <c r="F8251" s="16"/>
    </row>
    <row r="8252" spans="6:6" x14ac:dyDescent="0.2">
      <c r="F8252" s="16"/>
    </row>
    <row r="8253" spans="6:6" x14ac:dyDescent="0.2">
      <c r="F8253" s="16"/>
    </row>
    <row r="8254" spans="6:6" x14ac:dyDescent="0.2">
      <c r="F8254" s="16"/>
    </row>
    <row r="8255" spans="6:6" x14ac:dyDescent="0.2">
      <c r="F8255" s="16"/>
    </row>
    <row r="8256" spans="6:6" x14ac:dyDescent="0.2">
      <c r="F8256" s="16"/>
    </row>
    <row r="8257" spans="6:6" x14ac:dyDescent="0.2">
      <c r="F8257" s="16"/>
    </row>
    <row r="8258" spans="6:6" x14ac:dyDescent="0.2">
      <c r="F8258" s="16"/>
    </row>
    <row r="8259" spans="6:6" x14ac:dyDescent="0.2">
      <c r="F8259" s="16"/>
    </row>
    <row r="8260" spans="6:6" x14ac:dyDescent="0.2">
      <c r="F8260" s="16"/>
    </row>
    <row r="8261" spans="6:6" x14ac:dyDescent="0.2">
      <c r="F8261" s="16"/>
    </row>
    <row r="8262" spans="6:6" x14ac:dyDescent="0.2">
      <c r="F8262" s="16"/>
    </row>
    <row r="8263" spans="6:6" x14ac:dyDescent="0.2">
      <c r="F8263" s="16"/>
    </row>
    <row r="8264" spans="6:6" x14ac:dyDescent="0.2">
      <c r="F8264" s="16"/>
    </row>
    <row r="8265" spans="6:6" x14ac:dyDescent="0.2">
      <c r="F8265" s="16"/>
    </row>
    <row r="8266" spans="6:6" x14ac:dyDescent="0.2">
      <c r="F8266" s="16"/>
    </row>
    <row r="8267" spans="6:6" x14ac:dyDescent="0.2">
      <c r="F8267" s="16"/>
    </row>
    <row r="8268" spans="6:6" x14ac:dyDescent="0.2">
      <c r="F8268" s="16"/>
    </row>
    <row r="8269" spans="6:6" x14ac:dyDescent="0.2">
      <c r="F8269" s="16"/>
    </row>
    <row r="8270" spans="6:6" x14ac:dyDescent="0.2">
      <c r="F8270" s="16"/>
    </row>
    <row r="8271" spans="6:6" x14ac:dyDescent="0.2">
      <c r="F8271" s="16"/>
    </row>
    <row r="8272" spans="6:6" x14ac:dyDescent="0.2">
      <c r="F8272" s="16"/>
    </row>
    <row r="8273" spans="6:6" x14ac:dyDescent="0.2">
      <c r="F8273" s="16"/>
    </row>
    <row r="8274" spans="6:6" x14ac:dyDescent="0.2">
      <c r="F8274" s="16"/>
    </row>
    <row r="8275" spans="6:6" x14ac:dyDescent="0.2">
      <c r="F8275" s="16"/>
    </row>
    <row r="8276" spans="6:6" x14ac:dyDescent="0.2">
      <c r="F8276" s="16"/>
    </row>
    <row r="8277" spans="6:6" x14ac:dyDescent="0.2">
      <c r="F8277" s="16"/>
    </row>
    <row r="8278" spans="6:6" x14ac:dyDescent="0.2">
      <c r="F8278" s="16"/>
    </row>
    <row r="8279" spans="6:6" x14ac:dyDescent="0.2">
      <c r="F8279" s="16"/>
    </row>
    <row r="8280" spans="6:6" x14ac:dyDescent="0.2">
      <c r="F8280" s="16"/>
    </row>
    <row r="8281" spans="6:6" x14ac:dyDescent="0.2">
      <c r="F8281" s="16"/>
    </row>
    <row r="8282" spans="6:6" x14ac:dyDescent="0.2">
      <c r="F8282" s="16"/>
    </row>
    <row r="8283" spans="6:6" x14ac:dyDescent="0.2">
      <c r="F8283" s="16"/>
    </row>
    <row r="8284" spans="6:6" x14ac:dyDescent="0.2">
      <c r="F8284" s="16"/>
    </row>
    <row r="8285" spans="6:6" x14ac:dyDescent="0.2">
      <c r="F8285" s="16"/>
    </row>
    <row r="8286" spans="6:6" x14ac:dyDescent="0.2">
      <c r="F8286" s="16"/>
    </row>
    <row r="8287" spans="6:6" x14ac:dyDescent="0.2">
      <c r="F8287" s="16"/>
    </row>
    <row r="8288" spans="6:6" x14ac:dyDescent="0.2">
      <c r="F8288" s="16"/>
    </row>
    <row r="8289" spans="6:6" x14ac:dyDescent="0.2">
      <c r="F8289" s="16"/>
    </row>
    <row r="8290" spans="6:6" x14ac:dyDescent="0.2">
      <c r="F8290" s="16"/>
    </row>
    <row r="8291" spans="6:6" x14ac:dyDescent="0.2">
      <c r="F8291" s="16"/>
    </row>
    <row r="8292" spans="6:6" x14ac:dyDescent="0.2">
      <c r="F8292" s="16"/>
    </row>
    <row r="8293" spans="6:6" x14ac:dyDescent="0.2">
      <c r="F8293" s="16"/>
    </row>
    <row r="8294" spans="6:6" x14ac:dyDescent="0.2">
      <c r="F8294" s="16"/>
    </row>
    <row r="8295" spans="6:6" x14ac:dyDescent="0.2">
      <c r="F8295" s="16"/>
    </row>
    <row r="8296" spans="6:6" x14ac:dyDescent="0.2">
      <c r="F8296" s="16"/>
    </row>
    <row r="8297" spans="6:6" x14ac:dyDescent="0.2">
      <c r="F8297" s="16"/>
    </row>
    <row r="8298" spans="6:6" x14ac:dyDescent="0.2">
      <c r="F8298" s="16"/>
    </row>
    <row r="8299" spans="6:6" x14ac:dyDescent="0.2">
      <c r="F8299" s="16"/>
    </row>
    <row r="8300" spans="6:6" x14ac:dyDescent="0.2">
      <c r="F8300" s="16"/>
    </row>
    <row r="8301" spans="6:6" x14ac:dyDescent="0.2">
      <c r="F8301" s="16"/>
    </row>
    <row r="8302" spans="6:6" x14ac:dyDescent="0.2">
      <c r="F8302" s="16"/>
    </row>
    <row r="8303" spans="6:6" x14ac:dyDescent="0.2">
      <c r="F8303" s="16"/>
    </row>
    <row r="8304" spans="6:6" x14ac:dyDescent="0.2">
      <c r="F8304" s="16"/>
    </row>
    <row r="8305" spans="6:6" x14ac:dyDescent="0.2">
      <c r="F8305" s="16"/>
    </row>
    <row r="8306" spans="6:6" x14ac:dyDescent="0.2">
      <c r="F8306" s="16"/>
    </row>
    <row r="8307" spans="6:6" x14ac:dyDescent="0.2">
      <c r="F8307" s="16"/>
    </row>
    <row r="8308" spans="6:6" x14ac:dyDescent="0.2">
      <c r="F8308" s="16"/>
    </row>
    <row r="8309" spans="6:6" x14ac:dyDescent="0.2">
      <c r="F8309" s="16"/>
    </row>
    <row r="8310" spans="6:6" x14ac:dyDescent="0.2">
      <c r="F8310" s="16"/>
    </row>
    <row r="8311" spans="6:6" x14ac:dyDescent="0.2">
      <c r="F8311" s="16"/>
    </row>
    <row r="8312" spans="6:6" x14ac:dyDescent="0.2">
      <c r="F8312" s="16"/>
    </row>
    <row r="8313" spans="6:6" x14ac:dyDescent="0.2">
      <c r="F8313" s="16"/>
    </row>
    <row r="8314" spans="6:6" x14ac:dyDescent="0.2">
      <c r="F8314" s="16"/>
    </row>
    <row r="8315" spans="6:6" x14ac:dyDescent="0.2">
      <c r="F8315" s="16"/>
    </row>
    <row r="8316" spans="6:6" x14ac:dyDescent="0.2">
      <c r="F8316" s="16"/>
    </row>
    <row r="8317" spans="6:6" x14ac:dyDescent="0.2">
      <c r="F8317" s="16"/>
    </row>
    <row r="8318" spans="6:6" x14ac:dyDescent="0.2">
      <c r="F8318" s="16"/>
    </row>
    <row r="8319" spans="6:6" x14ac:dyDescent="0.2">
      <c r="F8319" s="16"/>
    </row>
    <row r="8320" spans="6:6" x14ac:dyDescent="0.2">
      <c r="F8320" s="16"/>
    </row>
    <row r="8321" spans="6:6" x14ac:dyDescent="0.2">
      <c r="F8321" s="16"/>
    </row>
    <row r="8322" spans="6:6" x14ac:dyDescent="0.2">
      <c r="F8322" s="16"/>
    </row>
    <row r="8323" spans="6:6" x14ac:dyDescent="0.2">
      <c r="F8323" s="16"/>
    </row>
    <row r="8324" spans="6:6" x14ac:dyDescent="0.2">
      <c r="F8324" s="16"/>
    </row>
    <row r="8325" spans="6:6" x14ac:dyDescent="0.2">
      <c r="F8325" s="16"/>
    </row>
    <row r="8326" spans="6:6" x14ac:dyDescent="0.2">
      <c r="F8326" s="16"/>
    </row>
    <row r="8327" spans="6:6" x14ac:dyDescent="0.2">
      <c r="F8327" s="16"/>
    </row>
    <row r="8328" spans="6:6" x14ac:dyDescent="0.2">
      <c r="F8328" s="16"/>
    </row>
    <row r="8329" spans="6:6" x14ac:dyDescent="0.2">
      <c r="F8329" s="16"/>
    </row>
    <row r="8330" spans="6:6" x14ac:dyDescent="0.2">
      <c r="F8330" s="16"/>
    </row>
    <row r="8331" spans="6:6" x14ac:dyDescent="0.2">
      <c r="F8331" s="16"/>
    </row>
    <row r="8332" spans="6:6" x14ac:dyDescent="0.2">
      <c r="F8332" s="16"/>
    </row>
    <row r="8333" spans="6:6" x14ac:dyDescent="0.2">
      <c r="F8333" s="16"/>
    </row>
    <row r="8334" spans="6:6" x14ac:dyDescent="0.2">
      <c r="F8334" s="16"/>
    </row>
    <row r="8335" spans="6:6" x14ac:dyDescent="0.2">
      <c r="F8335" s="16"/>
    </row>
    <row r="8336" spans="6:6" x14ac:dyDescent="0.2">
      <c r="F8336" s="16"/>
    </row>
    <row r="8337" spans="6:6" x14ac:dyDescent="0.2">
      <c r="F8337" s="16"/>
    </row>
    <row r="8338" spans="6:6" x14ac:dyDescent="0.2">
      <c r="F8338" s="16"/>
    </row>
    <row r="8339" spans="6:6" x14ac:dyDescent="0.2">
      <c r="F8339" s="16"/>
    </row>
    <row r="8340" spans="6:6" x14ac:dyDescent="0.2">
      <c r="F8340" s="16"/>
    </row>
    <row r="8341" spans="6:6" x14ac:dyDescent="0.2">
      <c r="F8341" s="16"/>
    </row>
    <row r="8342" spans="6:6" x14ac:dyDescent="0.2">
      <c r="F8342" s="16"/>
    </row>
    <row r="8343" spans="6:6" x14ac:dyDescent="0.2">
      <c r="F8343" s="16"/>
    </row>
    <row r="8344" spans="6:6" x14ac:dyDescent="0.2">
      <c r="F8344" s="16"/>
    </row>
    <row r="8345" spans="6:6" x14ac:dyDescent="0.2">
      <c r="F8345" s="16"/>
    </row>
    <row r="8346" spans="6:6" x14ac:dyDescent="0.2">
      <c r="F8346" s="16"/>
    </row>
    <row r="8347" spans="6:6" x14ac:dyDescent="0.2">
      <c r="F8347" s="16"/>
    </row>
    <row r="8348" spans="6:6" x14ac:dyDescent="0.2">
      <c r="F8348" s="16"/>
    </row>
    <row r="8349" spans="6:6" x14ac:dyDescent="0.2">
      <c r="F8349" s="16"/>
    </row>
    <row r="8350" spans="6:6" x14ac:dyDescent="0.2">
      <c r="F8350" s="16"/>
    </row>
    <row r="8351" spans="6:6" x14ac:dyDescent="0.2">
      <c r="F8351" s="16"/>
    </row>
    <row r="8352" spans="6:6" x14ac:dyDescent="0.2">
      <c r="F8352" s="16"/>
    </row>
    <row r="8353" spans="6:6" x14ac:dyDescent="0.2">
      <c r="F8353" s="16"/>
    </row>
    <row r="8354" spans="6:6" x14ac:dyDescent="0.2">
      <c r="F8354" s="16"/>
    </row>
    <row r="8355" spans="6:6" x14ac:dyDescent="0.2">
      <c r="F8355" s="16"/>
    </row>
    <row r="8356" spans="6:6" x14ac:dyDescent="0.2">
      <c r="F8356" s="16"/>
    </row>
    <row r="8357" spans="6:6" x14ac:dyDescent="0.2">
      <c r="F8357" s="16"/>
    </row>
    <row r="8358" spans="6:6" x14ac:dyDescent="0.2">
      <c r="F8358" s="16"/>
    </row>
    <row r="8359" spans="6:6" x14ac:dyDescent="0.2">
      <c r="F8359" s="16"/>
    </row>
    <row r="8360" spans="6:6" x14ac:dyDescent="0.2">
      <c r="F8360" s="16"/>
    </row>
    <row r="8361" spans="6:6" x14ac:dyDescent="0.2">
      <c r="F8361" s="16"/>
    </row>
    <row r="8362" spans="6:6" x14ac:dyDescent="0.2">
      <c r="F8362" s="16"/>
    </row>
    <row r="8363" spans="6:6" x14ac:dyDescent="0.2">
      <c r="F8363" s="16"/>
    </row>
    <row r="8364" spans="6:6" x14ac:dyDescent="0.2">
      <c r="F8364" s="16"/>
    </row>
    <row r="8365" spans="6:6" x14ac:dyDescent="0.2">
      <c r="F8365" s="16"/>
    </row>
    <row r="8366" spans="6:6" x14ac:dyDescent="0.2">
      <c r="F8366" s="16"/>
    </row>
    <row r="8367" spans="6:6" x14ac:dyDescent="0.2">
      <c r="F8367" s="16"/>
    </row>
    <row r="8368" spans="6:6" x14ac:dyDescent="0.2">
      <c r="F8368" s="16"/>
    </row>
    <row r="8369" spans="6:6" x14ac:dyDescent="0.2">
      <c r="F8369" s="16"/>
    </row>
    <row r="8370" spans="6:6" x14ac:dyDescent="0.2">
      <c r="F8370" s="16"/>
    </row>
    <row r="8371" spans="6:6" x14ac:dyDescent="0.2">
      <c r="F8371" s="16"/>
    </row>
    <row r="8372" spans="6:6" x14ac:dyDescent="0.2">
      <c r="F8372" s="16"/>
    </row>
    <row r="8373" spans="6:6" x14ac:dyDescent="0.2">
      <c r="F8373" s="16"/>
    </row>
    <row r="8374" spans="6:6" x14ac:dyDescent="0.2">
      <c r="F8374" s="16"/>
    </row>
    <row r="8375" spans="6:6" x14ac:dyDescent="0.2">
      <c r="F8375" s="16"/>
    </row>
    <row r="8376" spans="6:6" x14ac:dyDescent="0.2">
      <c r="F8376" s="16"/>
    </row>
    <row r="8377" spans="6:6" x14ac:dyDescent="0.2">
      <c r="F8377" s="16"/>
    </row>
    <row r="8378" spans="6:6" x14ac:dyDescent="0.2">
      <c r="F8378" s="16"/>
    </row>
    <row r="8379" spans="6:6" x14ac:dyDescent="0.2">
      <c r="F8379" s="16"/>
    </row>
    <row r="8380" spans="6:6" x14ac:dyDescent="0.2">
      <c r="F8380" s="16"/>
    </row>
    <row r="8381" spans="6:6" x14ac:dyDescent="0.2">
      <c r="F8381" s="16"/>
    </row>
    <row r="8382" spans="6:6" x14ac:dyDescent="0.2">
      <c r="F8382" s="16"/>
    </row>
    <row r="8383" spans="6:6" x14ac:dyDescent="0.2">
      <c r="F8383" s="16"/>
    </row>
    <row r="8384" spans="6:6" x14ac:dyDescent="0.2">
      <c r="F8384" s="16"/>
    </row>
    <row r="8385" spans="6:6" x14ac:dyDescent="0.2">
      <c r="F8385" s="16"/>
    </row>
    <row r="8386" spans="6:6" x14ac:dyDescent="0.2">
      <c r="F8386" s="16"/>
    </row>
    <row r="8387" spans="6:6" x14ac:dyDescent="0.2">
      <c r="F8387" s="16"/>
    </row>
    <row r="8388" spans="6:6" x14ac:dyDescent="0.2">
      <c r="F8388" s="16"/>
    </row>
    <row r="8389" spans="6:6" x14ac:dyDescent="0.2">
      <c r="F8389" s="16"/>
    </row>
    <row r="8390" spans="6:6" x14ac:dyDescent="0.2">
      <c r="F8390" s="16"/>
    </row>
    <row r="8391" spans="6:6" x14ac:dyDescent="0.2">
      <c r="F8391" s="16"/>
    </row>
    <row r="8392" spans="6:6" x14ac:dyDescent="0.2">
      <c r="F8392" s="16"/>
    </row>
    <row r="8393" spans="6:6" x14ac:dyDescent="0.2">
      <c r="F8393" s="16"/>
    </row>
    <row r="8394" spans="6:6" x14ac:dyDescent="0.2">
      <c r="F8394" s="16"/>
    </row>
    <row r="8395" spans="6:6" x14ac:dyDescent="0.2">
      <c r="F8395" s="16"/>
    </row>
    <row r="8396" spans="6:6" x14ac:dyDescent="0.2">
      <c r="F8396" s="16"/>
    </row>
    <row r="8397" spans="6:6" x14ac:dyDescent="0.2">
      <c r="F8397" s="16"/>
    </row>
    <row r="8398" spans="6:6" x14ac:dyDescent="0.2">
      <c r="F8398" s="16"/>
    </row>
    <row r="8399" spans="6:6" x14ac:dyDescent="0.2">
      <c r="F8399" s="16"/>
    </row>
    <row r="8400" spans="6:6" x14ac:dyDescent="0.2">
      <c r="F8400" s="16"/>
    </row>
    <row r="8401" spans="6:6" x14ac:dyDescent="0.2">
      <c r="F8401" s="16"/>
    </row>
    <row r="8402" spans="6:6" x14ac:dyDescent="0.2">
      <c r="F8402" s="16"/>
    </row>
    <row r="8403" spans="6:6" x14ac:dyDescent="0.2">
      <c r="F8403" s="16"/>
    </row>
    <row r="8404" spans="6:6" x14ac:dyDescent="0.2">
      <c r="F8404" s="16"/>
    </row>
    <row r="8405" spans="6:6" x14ac:dyDescent="0.2">
      <c r="F8405" s="16"/>
    </row>
    <row r="8406" spans="6:6" x14ac:dyDescent="0.2">
      <c r="F8406" s="16"/>
    </row>
    <row r="8407" spans="6:6" x14ac:dyDescent="0.2">
      <c r="F8407" s="16"/>
    </row>
    <row r="8408" spans="6:6" x14ac:dyDescent="0.2">
      <c r="F8408" s="16"/>
    </row>
    <row r="8409" spans="6:6" x14ac:dyDescent="0.2">
      <c r="F8409" s="16"/>
    </row>
    <row r="8410" spans="6:6" x14ac:dyDescent="0.2">
      <c r="F8410" s="16"/>
    </row>
    <row r="8411" spans="6:6" x14ac:dyDescent="0.2">
      <c r="F8411" s="16"/>
    </row>
    <row r="8412" spans="6:6" x14ac:dyDescent="0.2">
      <c r="F8412" s="16"/>
    </row>
    <row r="8413" spans="6:6" x14ac:dyDescent="0.2">
      <c r="F8413" s="16"/>
    </row>
    <row r="8414" spans="6:6" x14ac:dyDescent="0.2">
      <c r="F8414" s="16"/>
    </row>
    <row r="8415" spans="6:6" x14ac:dyDescent="0.2">
      <c r="F8415" s="16"/>
    </row>
    <row r="8416" spans="6:6" x14ac:dyDescent="0.2">
      <c r="F8416" s="16"/>
    </row>
    <row r="8417" spans="6:6" x14ac:dyDescent="0.2">
      <c r="F8417" s="16"/>
    </row>
    <row r="8418" spans="6:6" x14ac:dyDescent="0.2">
      <c r="F8418" s="16"/>
    </row>
    <row r="8419" spans="6:6" x14ac:dyDescent="0.2">
      <c r="F8419" s="16"/>
    </row>
    <row r="8420" spans="6:6" x14ac:dyDescent="0.2">
      <c r="F8420" s="16"/>
    </row>
    <row r="8421" spans="6:6" x14ac:dyDescent="0.2">
      <c r="F8421" s="16"/>
    </row>
    <row r="8422" spans="6:6" x14ac:dyDescent="0.2">
      <c r="F8422" s="16"/>
    </row>
    <row r="8423" spans="6:6" x14ac:dyDescent="0.2">
      <c r="F8423" s="16"/>
    </row>
    <row r="8424" spans="6:6" x14ac:dyDescent="0.2">
      <c r="F8424" s="16"/>
    </row>
    <row r="8425" spans="6:6" x14ac:dyDescent="0.2">
      <c r="F8425" s="16"/>
    </row>
    <row r="8426" spans="6:6" x14ac:dyDescent="0.2">
      <c r="F8426" s="16"/>
    </row>
    <row r="8427" spans="6:6" x14ac:dyDescent="0.2">
      <c r="F8427" s="16"/>
    </row>
    <row r="8428" spans="6:6" x14ac:dyDescent="0.2">
      <c r="F8428" s="16"/>
    </row>
    <row r="8429" spans="6:6" x14ac:dyDescent="0.2">
      <c r="F8429" s="16"/>
    </row>
    <row r="8430" spans="6:6" x14ac:dyDescent="0.2">
      <c r="F8430" s="16"/>
    </row>
    <row r="8431" spans="6:6" x14ac:dyDescent="0.2">
      <c r="F8431" s="16"/>
    </row>
    <row r="8432" spans="6:6" x14ac:dyDescent="0.2">
      <c r="F8432" s="16"/>
    </row>
    <row r="8433" spans="6:6" x14ac:dyDescent="0.2">
      <c r="F8433" s="16"/>
    </row>
    <row r="8434" spans="6:6" x14ac:dyDescent="0.2">
      <c r="F8434" s="16"/>
    </row>
    <row r="8435" spans="6:6" x14ac:dyDescent="0.2">
      <c r="F8435" s="16"/>
    </row>
    <row r="8436" spans="6:6" x14ac:dyDescent="0.2">
      <c r="F8436" s="16"/>
    </row>
    <row r="8437" spans="6:6" x14ac:dyDescent="0.2">
      <c r="F8437" s="16"/>
    </row>
    <row r="8438" spans="6:6" x14ac:dyDescent="0.2">
      <c r="F8438" s="16"/>
    </row>
    <row r="8439" spans="6:6" x14ac:dyDescent="0.2">
      <c r="F8439" s="16"/>
    </row>
    <row r="8440" spans="6:6" x14ac:dyDescent="0.2">
      <c r="F8440" s="16"/>
    </row>
    <row r="8441" spans="6:6" x14ac:dyDescent="0.2">
      <c r="F8441" s="16"/>
    </row>
    <row r="8442" spans="6:6" x14ac:dyDescent="0.2">
      <c r="F8442" s="16"/>
    </row>
    <row r="8443" spans="6:6" x14ac:dyDescent="0.2">
      <c r="F8443" s="16"/>
    </row>
    <row r="8444" spans="6:6" x14ac:dyDescent="0.2">
      <c r="F8444" s="16"/>
    </row>
    <row r="8445" spans="6:6" x14ac:dyDescent="0.2">
      <c r="F8445" s="16"/>
    </row>
    <row r="8446" spans="6:6" x14ac:dyDescent="0.2">
      <c r="F8446" s="16"/>
    </row>
    <row r="8447" spans="6:6" x14ac:dyDescent="0.2">
      <c r="F8447" s="16"/>
    </row>
    <row r="8448" spans="6:6" x14ac:dyDescent="0.2">
      <c r="F8448" s="16"/>
    </row>
    <row r="8449" spans="6:6" x14ac:dyDescent="0.2">
      <c r="F8449" s="16"/>
    </row>
    <row r="8450" spans="6:6" x14ac:dyDescent="0.2">
      <c r="F8450" s="16"/>
    </row>
    <row r="8451" spans="6:6" x14ac:dyDescent="0.2">
      <c r="F8451" s="16"/>
    </row>
    <row r="8452" spans="6:6" x14ac:dyDescent="0.2">
      <c r="F8452" s="16"/>
    </row>
    <row r="8453" spans="6:6" x14ac:dyDescent="0.2">
      <c r="F8453" s="16"/>
    </row>
    <row r="8454" spans="6:6" x14ac:dyDescent="0.2">
      <c r="F8454" s="16"/>
    </row>
    <row r="8455" spans="6:6" x14ac:dyDescent="0.2">
      <c r="F8455" s="16"/>
    </row>
    <row r="8456" spans="6:6" x14ac:dyDescent="0.2">
      <c r="F8456" s="16"/>
    </row>
    <row r="8457" spans="6:6" x14ac:dyDescent="0.2">
      <c r="F8457" s="16"/>
    </row>
    <row r="8458" spans="6:6" x14ac:dyDescent="0.2">
      <c r="F8458" s="16"/>
    </row>
    <row r="8459" spans="6:6" x14ac:dyDescent="0.2">
      <c r="F8459" s="16"/>
    </row>
    <row r="8460" spans="6:6" x14ac:dyDescent="0.2">
      <c r="F8460" s="16"/>
    </row>
    <row r="8461" spans="6:6" x14ac:dyDescent="0.2">
      <c r="F8461" s="16"/>
    </row>
    <row r="8462" spans="6:6" x14ac:dyDescent="0.2">
      <c r="F8462" s="16"/>
    </row>
    <row r="8463" spans="6:6" x14ac:dyDescent="0.2">
      <c r="F8463" s="16"/>
    </row>
    <row r="8464" spans="6:6" x14ac:dyDescent="0.2">
      <c r="F8464" s="16"/>
    </row>
    <row r="8465" spans="6:6" x14ac:dyDescent="0.2">
      <c r="F8465" s="16"/>
    </row>
    <row r="8466" spans="6:6" x14ac:dyDescent="0.2">
      <c r="F8466" s="16"/>
    </row>
    <row r="8467" spans="6:6" x14ac:dyDescent="0.2">
      <c r="F8467" s="16"/>
    </row>
    <row r="8468" spans="6:6" x14ac:dyDescent="0.2">
      <c r="F8468" s="16"/>
    </row>
    <row r="8469" spans="6:6" x14ac:dyDescent="0.2">
      <c r="F8469" s="16"/>
    </row>
    <row r="8470" spans="6:6" x14ac:dyDescent="0.2">
      <c r="F8470" s="16"/>
    </row>
    <row r="8471" spans="6:6" x14ac:dyDescent="0.2">
      <c r="F8471" s="16"/>
    </row>
    <row r="8472" spans="6:6" x14ac:dyDescent="0.2">
      <c r="F8472" s="16"/>
    </row>
    <row r="8473" spans="6:6" x14ac:dyDescent="0.2">
      <c r="F8473" s="16"/>
    </row>
    <row r="8474" spans="6:6" x14ac:dyDescent="0.2">
      <c r="F8474" s="16"/>
    </row>
    <row r="8475" spans="6:6" x14ac:dyDescent="0.2">
      <c r="F8475" s="16"/>
    </row>
    <row r="8476" spans="6:6" x14ac:dyDescent="0.2">
      <c r="F8476" s="16"/>
    </row>
    <row r="8477" spans="6:6" x14ac:dyDescent="0.2">
      <c r="F8477" s="16"/>
    </row>
    <row r="8478" spans="6:6" x14ac:dyDescent="0.2">
      <c r="F8478" s="16"/>
    </row>
    <row r="8479" spans="6:6" x14ac:dyDescent="0.2">
      <c r="F8479" s="16"/>
    </row>
    <row r="8480" spans="6:6" x14ac:dyDescent="0.2">
      <c r="F8480" s="16"/>
    </row>
    <row r="8481" spans="6:6" x14ac:dyDescent="0.2">
      <c r="F8481" s="16"/>
    </row>
    <row r="8482" spans="6:6" x14ac:dyDescent="0.2">
      <c r="F8482" s="16"/>
    </row>
    <row r="8483" spans="6:6" x14ac:dyDescent="0.2">
      <c r="F8483" s="16"/>
    </row>
    <row r="8484" spans="6:6" x14ac:dyDescent="0.2">
      <c r="F8484" s="16"/>
    </row>
    <row r="8485" spans="6:6" x14ac:dyDescent="0.2">
      <c r="F8485" s="16"/>
    </row>
    <row r="8486" spans="6:6" x14ac:dyDescent="0.2">
      <c r="F8486" s="16"/>
    </row>
    <row r="8487" spans="6:6" x14ac:dyDescent="0.2">
      <c r="F8487" s="16"/>
    </row>
    <row r="8488" spans="6:6" x14ac:dyDescent="0.2">
      <c r="F8488" s="16"/>
    </row>
    <row r="8489" spans="6:6" x14ac:dyDescent="0.2">
      <c r="F8489" s="16"/>
    </row>
    <row r="8490" spans="6:6" x14ac:dyDescent="0.2">
      <c r="F8490" s="16"/>
    </row>
    <row r="8491" spans="6:6" x14ac:dyDescent="0.2">
      <c r="F8491" s="16"/>
    </row>
    <row r="8492" spans="6:6" x14ac:dyDescent="0.2">
      <c r="F8492" s="16"/>
    </row>
    <row r="8493" spans="6:6" x14ac:dyDescent="0.2">
      <c r="F8493" s="16"/>
    </row>
    <row r="8494" spans="6:6" x14ac:dyDescent="0.2">
      <c r="F8494" s="16"/>
    </row>
    <row r="8495" spans="6:6" x14ac:dyDescent="0.2">
      <c r="F8495" s="16"/>
    </row>
    <row r="8496" spans="6:6" x14ac:dyDescent="0.2">
      <c r="F8496" s="16"/>
    </row>
    <row r="8497" spans="6:6" x14ac:dyDescent="0.2">
      <c r="F8497" s="16"/>
    </row>
    <row r="8498" spans="6:6" x14ac:dyDescent="0.2">
      <c r="F8498" s="16"/>
    </row>
    <row r="8499" spans="6:6" x14ac:dyDescent="0.2">
      <c r="F8499" s="16"/>
    </row>
    <row r="8500" spans="6:6" x14ac:dyDescent="0.2">
      <c r="F8500" s="16"/>
    </row>
    <row r="8501" spans="6:6" x14ac:dyDescent="0.2">
      <c r="F8501" s="16"/>
    </row>
    <row r="8502" spans="6:6" x14ac:dyDescent="0.2">
      <c r="F8502" s="16"/>
    </row>
    <row r="8503" spans="6:6" x14ac:dyDescent="0.2">
      <c r="F8503" s="16"/>
    </row>
    <row r="8504" spans="6:6" x14ac:dyDescent="0.2">
      <c r="F8504" s="16"/>
    </row>
    <row r="8505" spans="6:6" x14ac:dyDescent="0.2">
      <c r="F8505" s="16"/>
    </row>
    <row r="8506" spans="6:6" x14ac:dyDescent="0.2">
      <c r="F8506" s="16"/>
    </row>
    <row r="8507" spans="6:6" x14ac:dyDescent="0.2">
      <c r="F8507" s="16"/>
    </row>
    <row r="8508" spans="6:6" x14ac:dyDescent="0.2">
      <c r="F8508" s="16"/>
    </row>
    <row r="8509" spans="6:6" x14ac:dyDescent="0.2">
      <c r="F8509" s="16"/>
    </row>
    <row r="8510" spans="6:6" x14ac:dyDescent="0.2">
      <c r="F8510" s="16"/>
    </row>
    <row r="8511" spans="6:6" x14ac:dyDescent="0.2">
      <c r="F8511" s="16"/>
    </row>
    <row r="8512" spans="6:6" x14ac:dyDescent="0.2">
      <c r="F8512" s="16"/>
    </row>
    <row r="8513" spans="6:6" x14ac:dyDescent="0.2">
      <c r="F8513" s="16"/>
    </row>
    <row r="8514" spans="6:6" x14ac:dyDescent="0.2">
      <c r="F8514" s="16"/>
    </row>
    <row r="8515" spans="6:6" x14ac:dyDescent="0.2">
      <c r="F8515" s="16"/>
    </row>
    <row r="8516" spans="6:6" x14ac:dyDescent="0.2">
      <c r="F8516" s="16"/>
    </row>
    <row r="8517" spans="6:6" x14ac:dyDescent="0.2">
      <c r="F8517" s="16"/>
    </row>
    <row r="8518" spans="6:6" x14ac:dyDescent="0.2">
      <c r="F8518" s="16"/>
    </row>
    <row r="8519" spans="6:6" x14ac:dyDescent="0.2">
      <c r="F8519" s="16"/>
    </row>
    <row r="8520" spans="6:6" x14ac:dyDescent="0.2">
      <c r="F8520" s="16"/>
    </row>
    <row r="8521" spans="6:6" x14ac:dyDescent="0.2">
      <c r="F8521" s="16"/>
    </row>
    <row r="8522" spans="6:6" x14ac:dyDescent="0.2">
      <c r="F8522" s="16"/>
    </row>
    <row r="8523" spans="6:6" x14ac:dyDescent="0.2">
      <c r="F8523" s="16"/>
    </row>
    <row r="8524" spans="6:6" x14ac:dyDescent="0.2">
      <c r="F8524" s="16"/>
    </row>
    <row r="8525" spans="6:6" x14ac:dyDescent="0.2">
      <c r="F8525" s="16"/>
    </row>
    <row r="8526" spans="6:6" x14ac:dyDescent="0.2">
      <c r="F8526" s="16"/>
    </row>
    <row r="8527" spans="6:6" x14ac:dyDescent="0.2">
      <c r="F8527" s="16"/>
    </row>
    <row r="8528" spans="6:6" x14ac:dyDescent="0.2">
      <c r="F8528" s="16"/>
    </row>
    <row r="8529" spans="6:6" x14ac:dyDescent="0.2">
      <c r="F8529" s="16"/>
    </row>
    <row r="8530" spans="6:6" x14ac:dyDescent="0.2">
      <c r="F8530" s="16"/>
    </row>
    <row r="8531" spans="6:6" x14ac:dyDescent="0.2">
      <c r="F8531" s="16"/>
    </row>
    <row r="8532" spans="6:6" x14ac:dyDescent="0.2">
      <c r="F8532" s="16"/>
    </row>
    <row r="8533" spans="6:6" x14ac:dyDescent="0.2">
      <c r="F8533" s="16"/>
    </row>
    <row r="8534" spans="6:6" x14ac:dyDescent="0.2">
      <c r="F8534" s="16"/>
    </row>
    <row r="8535" spans="6:6" x14ac:dyDescent="0.2">
      <c r="F8535" s="16"/>
    </row>
    <row r="8536" spans="6:6" x14ac:dyDescent="0.2">
      <c r="F8536" s="16"/>
    </row>
    <row r="8537" spans="6:6" x14ac:dyDescent="0.2">
      <c r="F8537" s="16"/>
    </row>
    <row r="8538" spans="6:6" x14ac:dyDescent="0.2">
      <c r="F8538" s="16"/>
    </row>
    <row r="8539" spans="6:6" x14ac:dyDescent="0.2">
      <c r="F8539" s="16"/>
    </row>
    <row r="8540" spans="6:6" x14ac:dyDescent="0.2">
      <c r="F8540" s="16"/>
    </row>
    <row r="8541" spans="6:6" x14ac:dyDescent="0.2">
      <c r="F8541" s="16"/>
    </row>
    <row r="8542" spans="6:6" x14ac:dyDescent="0.2">
      <c r="F8542" s="16"/>
    </row>
    <row r="8543" spans="6:6" x14ac:dyDescent="0.2">
      <c r="F8543" s="16"/>
    </row>
    <row r="8544" spans="6:6" x14ac:dyDescent="0.2">
      <c r="F8544" s="16"/>
    </row>
    <row r="8545" spans="6:6" x14ac:dyDescent="0.2">
      <c r="F8545" s="16"/>
    </row>
    <row r="8546" spans="6:6" x14ac:dyDescent="0.2">
      <c r="F8546" s="16"/>
    </row>
    <row r="8547" spans="6:6" x14ac:dyDescent="0.2">
      <c r="F8547" s="16"/>
    </row>
    <row r="8548" spans="6:6" x14ac:dyDescent="0.2">
      <c r="F8548" s="16"/>
    </row>
    <row r="8549" spans="6:6" x14ac:dyDescent="0.2">
      <c r="F8549" s="16"/>
    </row>
    <row r="8550" spans="6:6" x14ac:dyDescent="0.2">
      <c r="F8550" s="16"/>
    </row>
    <row r="8551" spans="6:6" x14ac:dyDescent="0.2">
      <c r="F8551" s="16"/>
    </row>
    <row r="8552" spans="6:6" x14ac:dyDescent="0.2">
      <c r="F8552" s="16"/>
    </row>
    <row r="8553" spans="6:6" x14ac:dyDescent="0.2">
      <c r="F8553" s="16"/>
    </row>
    <row r="8554" spans="6:6" x14ac:dyDescent="0.2">
      <c r="F8554" s="16"/>
    </row>
    <row r="8555" spans="6:6" x14ac:dyDescent="0.2">
      <c r="F8555" s="16"/>
    </row>
    <row r="8556" spans="6:6" x14ac:dyDescent="0.2">
      <c r="F8556" s="16"/>
    </row>
    <row r="8557" spans="6:6" x14ac:dyDescent="0.2">
      <c r="F8557" s="16"/>
    </row>
    <row r="8558" spans="6:6" x14ac:dyDescent="0.2">
      <c r="F8558" s="16"/>
    </row>
    <row r="8559" spans="6:6" x14ac:dyDescent="0.2">
      <c r="F8559" s="16"/>
    </row>
    <row r="8560" spans="6:6" x14ac:dyDescent="0.2">
      <c r="F8560" s="16"/>
    </row>
    <row r="8561" spans="6:6" x14ac:dyDescent="0.2">
      <c r="F8561" s="16"/>
    </row>
    <row r="8562" spans="6:6" x14ac:dyDescent="0.2">
      <c r="F8562" s="16"/>
    </row>
    <row r="8563" spans="6:6" x14ac:dyDescent="0.2">
      <c r="F8563" s="16"/>
    </row>
    <row r="8564" spans="6:6" x14ac:dyDescent="0.2">
      <c r="F8564" s="16"/>
    </row>
    <row r="8565" spans="6:6" x14ac:dyDescent="0.2">
      <c r="F8565" s="16"/>
    </row>
    <row r="8566" spans="6:6" x14ac:dyDescent="0.2">
      <c r="F8566" s="16"/>
    </row>
    <row r="8567" spans="6:6" x14ac:dyDescent="0.2">
      <c r="F8567" s="16"/>
    </row>
    <row r="8568" spans="6:6" x14ac:dyDescent="0.2">
      <c r="F8568" s="16"/>
    </row>
    <row r="8569" spans="6:6" x14ac:dyDescent="0.2">
      <c r="F8569" s="16"/>
    </row>
    <row r="8570" spans="6:6" x14ac:dyDescent="0.2">
      <c r="F8570" s="16"/>
    </row>
    <row r="8571" spans="6:6" x14ac:dyDescent="0.2">
      <c r="F8571" s="16"/>
    </row>
    <row r="8572" spans="6:6" x14ac:dyDescent="0.2">
      <c r="F8572" s="16"/>
    </row>
    <row r="8573" spans="6:6" x14ac:dyDescent="0.2">
      <c r="F8573" s="16"/>
    </row>
    <row r="8574" spans="6:6" x14ac:dyDescent="0.2">
      <c r="F8574" s="16"/>
    </row>
    <row r="8575" spans="6:6" x14ac:dyDescent="0.2">
      <c r="F8575" s="16"/>
    </row>
    <row r="8576" spans="6:6" x14ac:dyDescent="0.2">
      <c r="F8576" s="16"/>
    </row>
    <row r="8577" spans="6:6" x14ac:dyDescent="0.2">
      <c r="F8577" s="16"/>
    </row>
    <row r="8578" spans="6:6" x14ac:dyDescent="0.2">
      <c r="F8578" s="16"/>
    </row>
    <row r="8579" spans="6:6" x14ac:dyDescent="0.2">
      <c r="F8579" s="16"/>
    </row>
    <row r="8580" spans="6:6" x14ac:dyDescent="0.2">
      <c r="F8580" s="16"/>
    </row>
    <row r="8581" spans="6:6" x14ac:dyDescent="0.2">
      <c r="F8581" s="16"/>
    </row>
    <row r="8582" spans="6:6" x14ac:dyDescent="0.2">
      <c r="F8582" s="16"/>
    </row>
    <row r="8583" spans="6:6" x14ac:dyDescent="0.2">
      <c r="F8583" s="16"/>
    </row>
    <row r="8584" spans="6:6" x14ac:dyDescent="0.2">
      <c r="F8584" s="16"/>
    </row>
    <row r="8585" spans="6:6" x14ac:dyDescent="0.2">
      <c r="F8585" s="16"/>
    </row>
    <row r="8586" spans="6:6" x14ac:dyDescent="0.2">
      <c r="F8586" s="16"/>
    </row>
    <row r="8587" spans="6:6" x14ac:dyDescent="0.2">
      <c r="F8587" s="16"/>
    </row>
    <row r="8588" spans="6:6" x14ac:dyDescent="0.2">
      <c r="F8588" s="16"/>
    </row>
    <row r="8589" spans="6:6" x14ac:dyDescent="0.2">
      <c r="F8589" s="16"/>
    </row>
    <row r="8590" spans="6:6" x14ac:dyDescent="0.2">
      <c r="F8590" s="16"/>
    </row>
    <row r="8591" spans="6:6" x14ac:dyDescent="0.2">
      <c r="F8591" s="16"/>
    </row>
    <row r="8592" spans="6:6" x14ac:dyDescent="0.2">
      <c r="F8592" s="16"/>
    </row>
    <row r="8593" spans="6:6" x14ac:dyDescent="0.2">
      <c r="F8593" s="16"/>
    </row>
    <row r="8594" spans="6:6" x14ac:dyDescent="0.2">
      <c r="F8594" s="16"/>
    </row>
    <row r="8595" spans="6:6" x14ac:dyDescent="0.2">
      <c r="F8595" s="16"/>
    </row>
    <row r="8596" spans="6:6" x14ac:dyDescent="0.2">
      <c r="F8596" s="16"/>
    </row>
    <row r="8597" spans="6:6" x14ac:dyDescent="0.2">
      <c r="F8597" s="16"/>
    </row>
    <row r="8598" spans="6:6" x14ac:dyDescent="0.2">
      <c r="F8598" s="16"/>
    </row>
    <row r="8599" spans="6:6" x14ac:dyDescent="0.2">
      <c r="F8599" s="16"/>
    </row>
    <row r="8600" spans="6:6" x14ac:dyDescent="0.2">
      <c r="F8600" s="16"/>
    </row>
    <row r="8601" spans="6:6" x14ac:dyDescent="0.2">
      <c r="F8601" s="16"/>
    </row>
    <row r="8602" spans="6:6" x14ac:dyDescent="0.2">
      <c r="F8602" s="16"/>
    </row>
    <row r="8603" spans="6:6" x14ac:dyDescent="0.2">
      <c r="F8603" s="16"/>
    </row>
    <row r="8604" spans="6:6" x14ac:dyDescent="0.2">
      <c r="F8604" s="16"/>
    </row>
    <row r="8605" spans="6:6" x14ac:dyDescent="0.2">
      <c r="F8605" s="16"/>
    </row>
    <row r="8606" spans="6:6" x14ac:dyDescent="0.2">
      <c r="F8606" s="16"/>
    </row>
    <row r="8607" spans="6:6" x14ac:dyDescent="0.2">
      <c r="F8607" s="16"/>
    </row>
    <row r="8608" spans="6:6" x14ac:dyDescent="0.2">
      <c r="F8608" s="16"/>
    </row>
    <row r="8609" spans="6:6" x14ac:dyDescent="0.2">
      <c r="F8609" s="16"/>
    </row>
    <row r="8610" spans="6:6" x14ac:dyDescent="0.2">
      <c r="F8610" s="16"/>
    </row>
    <row r="8611" spans="6:6" x14ac:dyDescent="0.2">
      <c r="F8611" s="16"/>
    </row>
    <row r="8612" spans="6:6" x14ac:dyDescent="0.2">
      <c r="F8612" s="16"/>
    </row>
    <row r="8613" spans="6:6" x14ac:dyDescent="0.2">
      <c r="F8613" s="16"/>
    </row>
    <row r="8614" spans="6:6" x14ac:dyDescent="0.2">
      <c r="F8614" s="16"/>
    </row>
    <row r="8615" spans="6:6" x14ac:dyDescent="0.2">
      <c r="F8615" s="16"/>
    </row>
    <row r="8616" spans="6:6" x14ac:dyDescent="0.2">
      <c r="F8616" s="16"/>
    </row>
    <row r="8617" spans="6:6" x14ac:dyDescent="0.2">
      <c r="F8617" s="16"/>
    </row>
    <row r="8618" spans="6:6" x14ac:dyDescent="0.2">
      <c r="F8618" s="16"/>
    </row>
    <row r="8619" spans="6:6" x14ac:dyDescent="0.2">
      <c r="F8619" s="16"/>
    </row>
    <row r="8620" spans="6:6" x14ac:dyDescent="0.2">
      <c r="F8620" s="16"/>
    </row>
    <row r="8621" spans="6:6" x14ac:dyDescent="0.2">
      <c r="F8621" s="16"/>
    </row>
    <row r="8622" spans="6:6" x14ac:dyDescent="0.2">
      <c r="F8622" s="16"/>
    </row>
    <row r="8623" spans="6:6" x14ac:dyDescent="0.2">
      <c r="F8623" s="16"/>
    </row>
    <row r="8624" spans="6:6" x14ac:dyDescent="0.2">
      <c r="F8624" s="16"/>
    </row>
    <row r="8625" spans="6:6" x14ac:dyDescent="0.2">
      <c r="F8625" s="16"/>
    </row>
    <row r="8626" spans="6:6" x14ac:dyDescent="0.2">
      <c r="F8626" s="16"/>
    </row>
    <row r="8627" spans="6:6" x14ac:dyDescent="0.2">
      <c r="F8627" s="16"/>
    </row>
    <row r="8628" spans="6:6" x14ac:dyDescent="0.2">
      <c r="F8628" s="16"/>
    </row>
    <row r="8629" spans="6:6" x14ac:dyDescent="0.2">
      <c r="F8629" s="16"/>
    </row>
    <row r="8630" spans="6:6" x14ac:dyDescent="0.2">
      <c r="F8630" s="16"/>
    </row>
    <row r="8631" spans="6:6" x14ac:dyDescent="0.2">
      <c r="F8631" s="16"/>
    </row>
    <row r="8632" spans="6:6" x14ac:dyDescent="0.2">
      <c r="F8632" s="16"/>
    </row>
    <row r="8633" spans="6:6" x14ac:dyDescent="0.2">
      <c r="F8633" s="16"/>
    </row>
    <row r="8634" spans="6:6" x14ac:dyDescent="0.2">
      <c r="F8634" s="16"/>
    </row>
    <row r="8635" spans="6:6" x14ac:dyDescent="0.2">
      <c r="F8635" s="16"/>
    </row>
    <row r="8636" spans="6:6" x14ac:dyDescent="0.2">
      <c r="F8636" s="16"/>
    </row>
    <row r="8637" spans="6:6" x14ac:dyDescent="0.2">
      <c r="F8637" s="16"/>
    </row>
    <row r="8638" spans="6:6" x14ac:dyDescent="0.2">
      <c r="F8638" s="16"/>
    </row>
    <row r="8639" spans="6:6" x14ac:dyDescent="0.2">
      <c r="F8639" s="16"/>
    </row>
    <row r="8640" spans="6:6" x14ac:dyDescent="0.2">
      <c r="F8640" s="16"/>
    </row>
    <row r="8641" spans="6:6" x14ac:dyDescent="0.2">
      <c r="F8641" s="16"/>
    </row>
    <row r="8642" spans="6:6" x14ac:dyDescent="0.2">
      <c r="F8642" s="16"/>
    </row>
    <row r="8643" spans="6:6" x14ac:dyDescent="0.2">
      <c r="F8643" s="16"/>
    </row>
    <row r="8644" spans="6:6" x14ac:dyDescent="0.2">
      <c r="F8644" s="16"/>
    </row>
    <row r="8645" spans="6:6" x14ac:dyDescent="0.2">
      <c r="F8645" s="16"/>
    </row>
    <row r="8646" spans="6:6" x14ac:dyDescent="0.2">
      <c r="F8646" s="16"/>
    </row>
    <row r="8647" spans="6:6" x14ac:dyDescent="0.2">
      <c r="F8647" s="16"/>
    </row>
    <row r="8648" spans="6:6" x14ac:dyDescent="0.2">
      <c r="F8648" s="16"/>
    </row>
    <row r="8649" spans="6:6" x14ac:dyDescent="0.2">
      <c r="F8649" s="16"/>
    </row>
    <row r="8650" spans="6:6" x14ac:dyDescent="0.2">
      <c r="F8650" s="16"/>
    </row>
    <row r="8651" spans="6:6" x14ac:dyDescent="0.2">
      <c r="F8651" s="16"/>
    </row>
    <row r="8652" spans="6:6" x14ac:dyDescent="0.2">
      <c r="F8652" s="16"/>
    </row>
    <row r="8653" spans="6:6" x14ac:dyDescent="0.2">
      <c r="F8653" s="16"/>
    </row>
    <row r="8654" spans="6:6" x14ac:dyDescent="0.2">
      <c r="F8654" s="16"/>
    </row>
    <row r="8655" spans="6:6" x14ac:dyDescent="0.2">
      <c r="F8655" s="16"/>
    </row>
    <row r="8656" spans="6:6" x14ac:dyDescent="0.2">
      <c r="F8656" s="16"/>
    </row>
    <row r="8657" spans="6:6" x14ac:dyDescent="0.2">
      <c r="F8657" s="16"/>
    </row>
    <row r="8658" spans="6:6" x14ac:dyDescent="0.2">
      <c r="F8658" s="16"/>
    </row>
    <row r="8659" spans="6:6" x14ac:dyDescent="0.2">
      <c r="F8659" s="16"/>
    </row>
    <row r="8660" spans="6:6" x14ac:dyDescent="0.2">
      <c r="F8660" s="16"/>
    </row>
    <row r="8661" spans="6:6" x14ac:dyDescent="0.2">
      <c r="F8661" s="16"/>
    </row>
    <row r="8662" spans="6:6" x14ac:dyDescent="0.2">
      <c r="F8662" s="16"/>
    </row>
    <row r="8663" spans="6:6" x14ac:dyDescent="0.2">
      <c r="F8663" s="16"/>
    </row>
    <row r="8664" spans="6:6" x14ac:dyDescent="0.2">
      <c r="F8664" s="16"/>
    </row>
    <row r="8665" spans="6:6" x14ac:dyDescent="0.2">
      <c r="F8665" s="16"/>
    </row>
    <row r="8666" spans="6:6" x14ac:dyDescent="0.2">
      <c r="F8666" s="16"/>
    </row>
    <row r="8667" spans="6:6" x14ac:dyDescent="0.2">
      <c r="F8667" s="16"/>
    </row>
    <row r="8668" spans="6:6" x14ac:dyDescent="0.2">
      <c r="F8668" s="16"/>
    </row>
    <row r="8669" spans="6:6" x14ac:dyDescent="0.2">
      <c r="F8669" s="16"/>
    </row>
    <row r="8670" spans="6:6" x14ac:dyDescent="0.2">
      <c r="F8670" s="16"/>
    </row>
    <row r="8671" spans="6:6" x14ac:dyDescent="0.2">
      <c r="F8671" s="16"/>
    </row>
    <row r="8672" spans="6:6" x14ac:dyDescent="0.2">
      <c r="F8672" s="16"/>
    </row>
    <row r="8673" spans="6:6" x14ac:dyDescent="0.2">
      <c r="F8673" s="16"/>
    </row>
    <row r="8674" spans="6:6" x14ac:dyDescent="0.2">
      <c r="F8674" s="16"/>
    </row>
    <row r="8675" spans="6:6" x14ac:dyDescent="0.2">
      <c r="F8675" s="16"/>
    </row>
    <row r="8676" spans="6:6" x14ac:dyDescent="0.2">
      <c r="F8676" s="16"/>
    </row>
    <row r="8677" spans="6:6" x14ac:dyDescent="0.2">
      <c r="F8677" s="16"/>
    </row>
    <row r="8678" spans="6:6" x14ac:dyDescent="0.2">
      <c r="F8678" s="16"/>
    </row>
    <row r="8679" spans="6:6" x14ac:dyDescent="0.2">
      <c r="F8679" s="16"/>
    </row>
    <row r="8680" spans="6:6" x14ac:dyDescent="0.2">
      <c r="F8680" s="16"/>
    </row>
    <row r="8681" spans="6:6" x14ac:dyDescent="0.2">
      <c r="F8681" s="16"/>
    </row>
    <row r="8682" spans="6:6" x14ac:dyDescent="0.2">
      <c r="F8682" s="16"/>
    </row>
    <row r="8683" spans="6:6" x14ac:dyDescent="0.2">
      <c r="F8683" s="16"/>
    </row>
    <row r="8684" spans="6:6" x14ac:dyDescent="0.2">
      <c r="F8684" s="16"/>
    </row>
    <row r="8685" spans="6:6" x14ac:dyDescent="0.2">
      <c r="F8685" s="16"/>
    </row>
    <row r="8686" spans="6:6" x14ac:dyDescent="0.2">
      <c r="F8686" s="16"/>
    </row>
    <row r="8687" spans="6:6" x14ac:dyDescent="0.2">
      <c r="F8687" s="16"/>
    </row>
    <row r="8688" spans="6:6" x14ac:dyDescent="0.2">
      <c r="F8688" s="16"/>
    </row>
    <row r="8689" spans="6:6" x14ac:dyDescent="0.2">
      <c r="F8689" s="16"/>
    </row>
    <row r="8690" spans="6:6" x14ac:dyDescent="0.2">
      <c r="F8690" s="16"/>
    </row>
    <row r="8691" spans="6:6" x14ac:dyDescent="0.2">
      <c r="F8691" s="16"/>
    </row>
    <row r="8692" spans="6:6" x14ac:dyDescent="0.2">
      <c r="F8692" s="16"/>
    </row>
    <row r="8693" spans="6:6" x14ac:dyDescent="0.2">
      <c r="F8693" s="16"/>
    </row>
    <row r="8694" spans="6:6" x14ac:dyDescent="0.2">
      <c r="F8694" s="16"/>
    </row>
    <row r="8695" spans="6:6" x14ac:dyDescent="0.2">
      <c r="F8695" s="16"/>
    </row>
    <row r="8696" spans="6:6" x14ac:dyDescent="0.2">
      <c r="F8696" s="16"/>
    </row>
    <row r="8697" spans="6:6" x14ac:dyDescent="0.2">
      <c r="F8697" s="16"/>
    </row>
    <row r="8698" spans="6:6" x14ac:dyDescent="0.2">
      <c r="F8698" s="16"/>
    </row>
    <row r="8699" spans="6:6" x14ac:dyDescent="0.2">
      <c r="F8699" s="16"/>
    </row>
    <row r="8700" spans="6:6" x14ac:dyDescent="0.2">
      <c r="F8700" s="16"/>
    </row>
    <row r="8701" spans="6:6" x14ac:dyDescent="0.2">
      <c r="F8701" s="16"/>
    </row>
    <row r="8702" spans="6:6" x14ac:dyDescent="0.2">
      <c r="F8702" s="16"/>
    </row>
    <row r="8703" spans="6:6" x14ac:dyDescent="0.2">
      <c r="F8703" s="16"/>
    </row>
    <row r="8704" spans="6:6" x14ac:dyDescent="0.2">
      <c r="F8704" s="16"/>
    </row>
    <row r="8705" spans="6:6" x14ac:dyDescent="0.2">
      <c r="F8705" s="16"/>
    </row>
    <row r="8706" spans="6:6" x14ac:dyDescent="0.2">
      <c r="F8706" s="16"/>
    </row>
    <row r="8707" spans="6:6" x14ac:dyDescent="0.2">
      <c r="F8707" s="16"/>
    </row>
    <row r="8708" spans="6:6" x14ac:dyDescent="0.2">
      <c r="F8708" s="16"/>
    </row>
    <row r="8709" spans="6:6" x14ac:dyDescent="0.2">
      <c r="F8709" s="16"/>
    </row>
    <row r="8710" spans="6:6" x14ac:dyDescent="0.2">
      <c r="F8710" s="16"/>
    </row>
    <row r="8711" spans="6:6" x14ac:dyDescent="0.2">
      <c r="F8711" s="16"/>
    </row>
    <row r="8712" spans="6:6" x14ac:dyDescent="0.2">
      <c r="F8712" s="16"/>
    </row>
    <row r="8713" spans="6:6" x14ac:dyDescent="0.2">
      <c r="F8713" s="16"/>
    </row>
    <row r="8714" spans="6:6" x14ac:dyDescent="0.2">
      <c r="F8714" s="16"/>
    </row>
    <row r="8715" spans="6:6" x14ac:dyDescent="0.2">
      <c r="F8715" s="16"/>
    </row>
    <row r="8716" spans="6:6" x14ac:dyDescent="0.2">
      <c r="F8716" s="16"/>
    </row>
    <row r="8717" spans="6:6" x14ac:dyDescent="0.2">
      <c r="F8717" s="16"/>
    </row>
    <row r="8718" spans="6:6" x14ac:dyDescent="0.2">
      <c r="F8718" s="16"/>
    </row>
    <row r="8719" spans="6:6" x14ac:dyDescent="0.2">
      <c r="F8719" s="16"/>
    </row>
    <row r="8720" spans="6:6" x14ac:dyDescent="0.2">
      <c r="F8720" s="16"/>
    </row>
    <row r="8721" spans="6:6" x14ac:dyDescent="0.2">
      <c r="F8721" s="16"/>
    </row>
    <row r="8722" spans="6:6" x14ac:dyDescent="0.2">
      <c r="F8722" s="16"/>
    </row>
    <row r="8723" spans="6:6" x14ac:dyDescent="0.2">
      <c r="F8723" s="16"/>
    </row>
    <row r="8724" spans="6:6" x14ac:dyDescent="0.2">
      <c r="F8724" s="16"/>
    </row>
    <row r="8725" spans="6:6" x14ac:dyDescent="0.2">
      <c r="F8725" s="16"/>
    </row>
    <row r="8726" spans="6:6" x14ac:dyDescent="0.2">
      <c r="F8726" s="16"/>
    </row>
    <row r="8727" spans="6:6" x14ac:dyDescent="0.2">
      <c r="F8727" s="16"/>
    </row>
    <row r="8728" spans="6:6" x14ac:dyDescent="0.2">
      <c r="F8728" s="16"/>
    </row>
    <row r="8729" spans="6:6" x14ac:dyDescent="0.2">
      <c r="F8729" s="16"/>
    </row>
    <row r="8730" spans="6:6" x14ac:dyDescent="0.2">
      <c r="F8730" s="16"/>
    </row>
    <row r="8731" spans="6:6" x14ac:dyDescent="0.2">
      <c r="F8731" s="16"/>
    </row>
    <row r="8732" spans="6:6" x14ac:dyDescent="0.2">
      <c r="F8732" s="16"/>
    </row>
    <row r="8733" spans="6:6" x14ac:dyDescent="0.2">
      <c r="F8733" s="16"/>
    </row>
    <row r="8734" spans="6:6" x14ac:dyDescent="0.2">
      <c r="F8734" s="16"/>
    </row>
    <row r="8735" spans="6:6" x14ac:dyDescent="0.2">
      <c r="F8735" s="16"/>
    </row>
    <row r="8736" spans="6:6" x14ac:dyDescent="0.2">
      <c r="F8736" s="16"/>
    </row>
    <row r="8737" spans="6:6" x14ac:dyDescent="0.2">
      <c r="F8737" s="16"/>
    </row>
    <row r="8738" spans="6:6" x14ac:dyDescent="0.2">
      <c r="F8738" s="16"/>
    </row>
    <row r="8739" spans="6:6" x14ac:dyDescent="0.2">
      <c r="F8739" s="16"/>
    </row>
    <row r="8740" spans="6:6" x14ac:dyDescent="0.2">
      <c r="F8740" s="16"/>
    </row>
    <row r="8741" spans="6:6" x14ac:dyDescent="0.2">
      <c r="F8741" s="16"/>
    </row>
    <row r="8742" spans="6:6" x14ac:dyDescent="0.2">
      <c r="F8742" s="16"/>
    </row>
    <row r="8743" spans="6:6" x14ac:dyDescent="0.2">
      <c r="F8743" s="16"/>
    </row>
    <row r="8744" spans="6:6" x14ac:dyDescent="0.2">
      <c r="F8744" s="16"/>
    </row>
    <row r="8745" spans="6:6" x14ac:dyDescent="0.2">
      <c r="F8745" s="16"/>
    </row>
    <row r="8746" spans="6:6" x14ac:dyDescent="0.2">
      <c r="F8746" s="16"/>
    </row>
    <row r="8747" spans="6:6" x14ac:dyDescent="0.2">
      <c r="F8747" s="16"/>
    </row>
    <row r="8748" spans="6:6" x14ac:dyDescent="0.2">
      <c r="F8748" s="16"/>
    </row>
    <row r="8749" spans="6:6" x14ac:dyDescent="0.2">
      <c r="F8749" s="16"/>
    </row>
    <row r="8750" spans="6:6" x14ac:dyDescent="0.2">
      <c r="F8750" s="16"/>
    </row>
    <row r="8751" spans="6:6" x14ac:dyDescent="0.2">
      <c r="F8751" s="16"/>
    </row>
    <row r="8752" spans="6:6" x14ac:dyDescent="0.2">
      <c r="F8752" s="16"/>
    </row>
    <row r="8753" spans="6:6" x14ac:dyDescent="0.2">
      <c r="F8753" s="16"/>
    </row>
    <row r="8754" spans="6:6" x14ac:dyDescent="0.2">
      <c r="F8754" s="16"/>
    </row>
    <row r="8755" spans="6:6" x14ac:dyDescent="0.2">
      <c r="F8755" s="16"/>
    </row>
    <row r="8756" spans="6:6" x14ac:dyDescent="0.2">
      <c r="F8756" s="16"/>
    </row>
    <row r="8757" spans="6:6" x14ac:dyDescent="0.2">
      <c r="F8757" s="16"/>
    </row>
    <row r="8758" spans="6:6" x14ac:dyDescent="0.2">
      <c r="F8758" s="16"/>
    </row>
    <row r="8759" spans="6:6" x14ac:dyDescent="0.2">
      <c r="F8759" s="16"/>
    </row>
    <row r="8760" spans="6:6" x14ac:dyDescent="0.2">
      <c r="F8760" s="16"/>
    </row>
    <row r="8761" spans="6:6" x14ac:dyDescent="0.2">
      <c r="F8761" s="16"/>
    </row>
    <row r="8762" spans="6:6" x14ac:dyDescent="0.2">
      <c r="F8762" s="16"/>
    </row>
    <row r="8763" spans="6:6" x14ac:dyDescent="0.2">
      <c r="F8763" s="16"/>
    </row>
    <row r="8764" spans="6:6" x14ac:dyDescent="0.2">
      <c r="F8764" s="16"/>
    </row>
    <row r="8765" spans="6:6" x14ac:dyDescent="0.2">
      <c r="F8765" s="16"/>
    </row>
    <row r="8766" spans="6:6" x14ac:dyDescent="0.2">
      <c r="F8766" s="16"/>
    </row>
    <row r="8767" spans="6:6" x14ac:dyDescent="0.2">
      <c r="F8767" s="16"/>
    </row>
    <row r="8768" spans="6:6" x14ac:dyDescent="0.2">
      <c r="F8768" s="16"/>
    </row>
    <row r="8769" spans="6:6" x14ac:dyDescent="0.2">
      <c r="F8769" s="16"/>
    </row>
    <row r="8770" spans="6:6" x14ac:dyDescent="0.2">
      <c r="F8770" s="16"/>
    </row>
    <row r="8771" spans="6:6" x14ac:dyDescent="0.2">
      <c r="F8771" s="16"/>
    </row>
    <row r="8772" spans="6:6" x14ac:dyDescent="0.2">
      <c r="F8772" s="16"/>
    </row>
    <row r="8773" spans="6:6" x14ac:dyDescent="0.2">
      <c r="F8773" s="16"/>
    </row>
    <row r="8774" spans="6:6" x14ac:dyDescent="0.2">
      <c r="F8774" s="16"/>
    </row>
    <row r="8775" spans="6:6" x14ac:dyDescent="0.2">
      <c r="F8775" s="16"/>
    </row>
    <row r="8776" spans="6:6" x14ac:dyDescent="0.2">
      <c r="F8776" s="16"/>
    </row>
    <row r="8777" spans="6:6" x14ac:dyDescent="0.2">
      <c r="F8777" s="16"/>
    </row>
    <row r="8778" spans="6:6" x14ac:dyDescent="0.2">
      <c r="F8778" s="16"/>
    </row>
    <row r="8779" spans="6:6" x14ac:dyDescent="0.2">
      <c r="F8779" s="16"/>
    </row>
    <row r="8780" spans="6:6" x14ac:dyDescent="0.2">
      <c r="F8780" s="16"/>
    </row>
    <row r="8781" spans="6:6" x14ac:dyDescent="0.2">
      <c r="F8781" s="16"/>
    </row>
    <row r="8782" spans="6:6" x14ac:dyDescent="0.2">
      <c r="F8782" s="16"/>
    </row>
    <row r="8783" spans="6:6" x14ac:dyDescent="0.2">
      <c r="F8783" s="16"/>
    </row>
    <row r="8784" spans="6:6" x14ac:dyDescent="0.2">
      <c r="F8784" s="16"/>
    </row>
    <row r="8785" spans="6:6" x14ac:dyDescent="0.2">
      <c r="F8785" s="16"/>
    </row>
    <row r="8786" spans="6:6" x14ac:dyDescent="0.2">
      <c r="F8786" s="16"/>
    </row>
    <row r="8787" spans="6:6" x14ac:dyDescent="0.2">
      <c r="F8787" s="16"/>
    </row>
    <row r="8788" spans="6:6" x14ac:dyDescent="0.2">
      <c r="F8788" s="16"/>
    </row>
    <row r="8789" spans="6:6" x14ac:dyDescent="0.2">
      <c r="F8789" s="16"/>
    </row>
    <row r="8790" spans="6:6" x14ac:dyDescent="0.2">
      <c r="F8790" s="16"/>
    </row>
    <row r="8791" spans="6:6" x14ac:dyDescent="0.2">
      <c r="F8791" s="16"/>
    </row>
    <row r="8792" spans="6:6" x14ac:dyDescent="0.2">
      <c r="F8792" s="16"/>
    </row>
    <row r="8793" spans="6:6" x14ac:dyDescent="0.2">
      <c r="F8793" s="16"/>
    </row>
    <row r="8794" spans="6:6" x14ac:dyDescent="0.2">
      <c r="F8794" s="16"/>
    </row>
    <row r="8795" spans="6:6" x14ac:dyDescent="0.2">
      <c r="F8795" s="16"/>
    </row>
    <row r="8796" spans="6:6" x14ac:dyDescent="0.2">
      <c r="F8796" s="16"/>
    </row>
    <row r="8797" spans="6:6" x14ac:dyDescent="0.2">
      <c r="F8797" s="16"/>
    </row>
    <row r="8798" spans="6:6" x14ac:dyDescent="0.2">
      <c r="F8798" s="16"/>
    </row>
    <row r="8799" spans="6:6" x14ac:dyDescent="0.2">
      <c r="F8799" s="16"/>
    </row>
    <row r="8800" spans="6:6" x14ac:dyDescent="0.2">
      <c r="F8800" s="16"/>
    </row>
    <row r="8801" spans="6:6" x14ac:dyDescent="0.2">
      <c r="F8801" s="16"/>
    </row>
    <row r="8802" spans="6:6" x14ac:dyDescent="0.2">
      <c r="F8802" s="16"/>
    </row>
    <row r="8803" spans="6:6" x14ac:dyDescent="0.2">
      <c r="F8803" s="16"/>
    </row>
    <row r="8804" spans="6:6" x14ac:dyDescent="0.2">
      <c r="F8804" s="16"/>
    </row>
    <row r="8805" spans="6:6" x14ac:dyDescent="0.2">
      <c r="F8805" s="16"/>
    </row>
    <row r="8806" spans="6:6" x14ac:dyDescent="0.2">
      <c r="F8806" s="16"/>
    </row>
    <row r="8807" spans="6:6" x14ac:dyDescent="0.2">
      <c r="F8807" s="16"/>
    </row>
    <row r="8808" spans="6:6" x14ac:dyDescent="0.2">
      <c r="F8808" s="16"/>
    </row>
    <row r="8809" spans="6:6" x14ac:dyDescent="0.2">
      <c r="F8809" s="16"/>
    </row>
    <row r="8810" spans="6:6" x14ac:dyDescent="0.2">
      <c r="F8810" s="16"/>
    </row>
    <row r="8811" spans="6:6" x14ac:dyDescent="0.2">
      <c r="F8811" s="16"/>
    </row>
    <row r="8812" spans="6:6" x14ac:dyDescent="0.2">
      <c r="F8812" s="16"/>
    </row>
    <row r="8813" spans="6:6" x14ac:dyDescent="0.2">
      <c r="F8813" s="16"/>
    </row>
    <row r="8814" spans="6:6" x14ac:dyDescent="0.2">
      <c r="F8814" s="16"/>
    </row>
    <row r="8815" spans="6:6" x14ac:dyDescent="0.2">
      <c r="F8815" s="16"/>
    </row>
    <row r="8816" spans="6:6" x14ac:dyDescent="0.2">
      <c r="F8816" s="16"/>
    </row>
    <row r="8817" spans="6:6" x14ac:dyDescent="0.2">
      <c r="F8817" s="16"/>
    </row>
    <row r="8818" spans="6:6" x14ac:dyDescent="0.2">
      <c r="F8818" s="16"/>
    </row>
    <row r="8819" spans="6:6" x14ac:dyDescent="0.2">
      <c r="F8819" s="16"/>
    </row>
    <row r="8820" spans="6:6" x14ac:dyDescent="0.2">
      <c r="F8820" s="16"/>
    </row>
    <row r="8821" spans="6:6" x14ac:dyDescent="0.2">
      <c r="F8821" s="16"/>
    </row>
    <row r="8822" spans="6:6" x14ac:dyDescent="0.2">
      <c r="F8822" s="16"/>
    </row>
    <row r="8823" spans="6:6" x14ac:dyDescent="0.2">
      <c r="F8823" s="16"/>
    </row>
    <row r="8824" spans="6:6" x14ac:dyDescent="0.2">
      <c r="F8824" s="16"/>
    </row>
    <row r="8825" spans="6:6" x14ac:dyDescent="0.2">
      <c r="F8825" s="16"/>
    </row>
    <row r="8826" spans="6:6" x14ac:dyDescent="0.2">
      <c r="F8826" s="16"/>
    </row>
    <row r="8827" spans="6:6" x14ac:dyDescent="0.2">
      <c r="F8827" s="16"/>
    </row>
    <row r="8828" spans="6:6" x14ac:dyDescent="0.2">
      <c r="F8828" s="16"/>
    </row>
    <row r="8829" spans="6:6" x14ac:dyDescent="0.2">
      <c r="F8829" s="16"/>
    </row>
    <row r="8830" spans="6:6" x14ac:dyDescent="0.2">
      <c r="F8830" s="16"/>
    </row>
    <row r="8831" spans="6:6" x14ac:dyDescent="0.2">
      <c r="F8831" s="16"/>
    </row>
    <row r="8832" spans="6:6" x14ac:dyDescent="0.2">
      <c r="F8832" s="16"/>
    </row>
    <row r="8833" spans="6:6" x14ac:dyDescent="0.2">
      <c r="F8833" s="16"/>
    </row>
    <row r="8834" spans="6:6" x14ac:dyDescent="0.2">
      <c r="F8834" s="16"/>
    </row>
    <row r="8835" spans="6:6" x14ac:dyDescent="0.2">
      <c r="F8835" s="16"/>
    </row>
    <row r="8836" spans="6:6" x14ac:dyDescent="0.2">
      <c r="F8836" s="16"/>
    </row>
    <row r="8837" spans="6:6" x14ac:dyDescent="0.2">
      <c r="F8837" s="16"/>
    </row>
    <row r="8838" spans="6:6" x14ac:dyDescent="0.2">
      <c r="F8838" s="16"/>
    </row>
    <row r="8839" spans="6:6" x14ac:dyDescent="0.2">
      <c r="F8839" s="16"/>
    </row>
    <row r="8840" spans="6:6" x14ac:dyDescent="0.2">
      <c r="F8840" s="16"/>
    </row>
    <row r="8841" spans="6:6" x14ac:dyDescent="0.2">
      <c r="F8841" s="16"/>
    </row>
    <row r="8842" spans="6:6" x14ac:dyDescent="0.2">
      <c r="F8842" s="16"/>
    </row>
    <row r="8843" spans="6:6" x14ac:dyDescent="0.2">
      <c r="F8843" s="16"/>
    </row>
    <row r="8844" spans="6:6" x14ac:dyDescent="0.2">
      <c r="F8844" s="16"/>
    </row>
    <row r="8845" spans="6:6" x14ac:dyDescent="0.2">
      <c r="F8845" s="16"/>
    </row>
    <row r="8846" spans="6:6" x14ac:dyDescent="0.2">
      <c r="F8846" s="16"/>
    </row>
    <row r="8847" spans="6:6" x14ac:dyDescent="0.2">
      <c r="F8847" s="16"/>
    </row>
    <row r="8848" spans="6:6" x14ac:dyDescent="0.2">
      <c r="F8848" s="16"/>
    </row>
    <row r="8849" spans="6:6" x14ac:dyDescent="0.2">
      <c r="F8849" s="16"/>
    </row>
    <row r="8850" spans="6:6" x14ac:dyDescent="0.2">
      <c r="F8850" s="16"/>
    </row>
    <row r="8851" spans="6:6" x14ac:dyDescent="0.2">
      <c r="F8851" s="16"/>
    </row>
    <row r="8852" spans="6:6" x14ac:dyDescent="0.2">
      <c r="F8852" s="16"/>
    </row>
    <row r="8853" spans="6:6" x14ac:dyDescent="0.2">
      <c r="F8853" s="16"/>
    </row>
    <row r="8854" spans="6:6" x14ac:dyDescent="0.2">
      <c r="F8854" s="16"/>
    </row>
    <row r="8855" spans="6:6" x14ac:dyDescent="0.2">
      <c r="F8855" s="16"/>
    </row>
    <row r="8856" spans="6:6" x14ac:dyDescent="0.2">
      <c r="F8856" s="16"/>
    </row>
    <row r="8857" spans="6:6" x14ac:dyDescent="0.2">
      <c r="F8857" s="16"/>
    </row>
    <row r="8858" spans="6:6" x14ac:dyDescent="0.2">
      <c r="F8858" s="16"/>
    </row>
    <row r="8859" spans="6:6" x14ac:dyDescent="0.2">
      <c r="F8859" s="16"/>
    </row>
    <row r="8860" spans="6:6" x14ac:dyDescent="0.2">
      <c r="F8860" s="16"/>
    </row>
    <row r="8861" spans="6:6" x14ac:dyDescent="0.2">
      <c r="F8861" s="16"/>
    </row>
    <row r="8862" spans="6:6" x14ac:dyDescent="0.2">
      <c r="F8862" s="16"/>
    </row>
    <row r="8863" spans="6:6" x14ac:dyDescent="0.2">
      <c r="F8863" s="16"/>
    </row>
    <row r="8864" spans="6:6" x14ac:dyDescent="0.2">
      <c r="F8864" s="16"/>
    </row>
    <row r="8865" spans="6:6" x14ac:dyDescent="0.2">
      <c r="F8865" s="16"/>
    </row>
    <row r="8866" spans="6:6" x14ac:dyDescent="0.2">
      <c r="F8866" s="16"/>
    </row>
    <row r="8867" spans="6:6" x14ac:dyDescent="0.2">
      <c r="F8867" s="16"/>
    </row>
    <row r="8868" spans="6:6" x14ac:dyDescent="0.2">
      <c r="F8868" s="16"/>
    </row>
    <row r="8869" spans="6:6" x14ac:dyDescent="0.2">
      <c r="F8869" s="16"/>
    </row>
    <row r="8870" spans="6:6" x14ac:dyDescent="0.2">
      <c r="F8870" s="16"/>
    </row>
    <row r="8871" spans="6:6" x14ac:dyDescent="0.2">
      <c r="F8871" s="16"/>
    </row>
    <row r="8872" spans="6:6" x14ac:dyDescent="0.2">
      <c r="F8872" s="16"/>
    </row>
    <row r="8873" spans="6:6" x14ac:dyDescent="0.2">
      <c r="F8873" s="16"/>
    </row>
    <row r="8874" spans="6:6" x14ac:dyDescent="0.2">
      <c r="F8874" s="16"/>
    </row>
    <row r="8875" spans="6:6" x14ac:dyDescent="0.2">
      <c r="F8875" s="16"/>
    </row>
    <row r="8876" spans="6:6" x14ac:dyDescent="0.2">
      <c r="F8876" s="16"/>
    </row>
    <row r="8877" spans="6:6" x14ac:dyDescent="0.2">
      <c r="F8877" s="16"/>
    </row>
    <row r="8878" spans="6:6" x14ac:dyDescent="0.2">
      <c r="F8878" s="16"/>
    </row>
    <row r="8879" spans="6:6" x14ac:dyDescent="0.2">
      <c r="F8879" s="16"/>
    </row>
    <row r="8880" spans="6:6" x14ac:dyDescent="0.2">
      <c r="F8880" s="16"/>
    </row>
    <row r="8881" spans="6:6" x14ac:dyDescent="0.2">
      <c r="F8881" s="16"/>
    </row>
    <row r="8882" spans="6:6" x14ac:dyDescent="0.2">
      <c r="F8882" s="16"/>
    </row>
    <row r="8883" spans="6:6" x14ac:dyDescent="0.2">
      <c r="F8883" s="16"/>
    </row>
    <row r="8884" spans="6:6" x14ac:dyDescent="0.2">
      <c r="F8884" s="16"/>
    </row>
    <row r="8885" spans="6:6" x14ac:dyDescent="0.2">
      <c r="F8885" s="16"/>
    </row>
    <row r="8886" spans="6:6" x14ac:dyDescent="0.2">
      <c r="F8886" s="16"/>
    </row>
    <row r="8887" spans="6:6" x14ac:dyDescent="0.2">
      <c r="F8887" s="16"/>
    </row>
    <row r="8888" spans="6:6" x14ac:dyDescent="0.2">
      <c r="F8888" s="16"/>
    </row>
    <row r="8889" spans="6:6" x14ac:dyDescent="0.2">
      <c r="F8889" s="16"/>
    </row>
    <row r="8890" spans="6:6" x14ac:dyDescent="0.2">
      <c r="F8890" s="16"/>
    </row>
    <row r="8891" spans="6:6" x14ac:dyDescent="0.2">
      <c r="F8891" s="16"/>
    </row>
    <row r="8892" spans="6:6" x14ac:dyDescent="0.2">
      <c r="F8892" s="16"/>
    </row>
    <row r="8893" spans="6:6" x14ac:dyDescent="0.2">
      <c r="F8893" s="16"/>
    </row>
    <row r="8894" spans="6:6" x14ac:dyDescent="0.2">
      <c r="F8894" s="16"/>
    </row>
    <row r="8895" spans="6:6" x14ac:dyDescent="0.2">
      <c r="F8895" s="16"/>
    </row>
    <row r="8896" spans="6:6" x14ac:dyDescent="0.2">
      <c r="F8896" s="16"/>
    </row>
    <row r="8897" spans="6:6" x14ac:dyDescent="0.2">
      <c r="F8897" s="16"/>
    </row>
    <row r="8898" spans="6:6" x14ac:dyDescent="0.2">
      <c r="F8898" s="16"/>
    </row>
    <row r="8899" spans="6:6" x14ac:dyDescent="0.2">
      <c r="F8899" s="16"/>
    </row>
    <row r="8900" spans="6:6" x14ac:dyDescent="0.2">
      <c r="F8900" s="16"/>
    </row>
    <row r="8901" spans="6:6" x14ac:dyDescent="0.2">
      <c r="F8901" s="16"/>
    </row>
    <row r="8902" spans="6:6" x14ac:dyDescent="0.2">
      <c r="F8902" s="16"/>
    </row>
    <row r="8903" spans="6:6" x14ac:dyDescent="0.2">
      <c r="F8903" s="16"/>
    </row>
    <row r="8904" spans="6:6" x14ac:dyDescent="0.2">
      <c r="F8904" s="16"/>
    </row>
    <row r="8905" spans="6:6" x14ac:dyDescent="0.2">
      <c r="F8905" s="16"/>
    </row>
    <row r="8906" spans="6:6" x14ac:dyDescent="0.2">
      <c r="F8906" s="16"/>
    </row>
    <row r="8907" spans="6:6" x14ac:dyDescent="0.2">
      <c r="F8907" s="16"/>
    </row>
    <row r="8908" spans="6:6" x14ac:dyDescent="0.2">
      <c r="F8908" s="16"/>
    </row>
    <row r="8909" spans="6:6" x14ac:dyDescent="0.2">
      <c r="F8909" s="16"/>
    </row>
    <row r="8910" spans="6:6" x14ac:dyDescent="0.2">
      <c r="F8910" s="16"/>
    </row>
    <row r="8911" spans="6:6" x14ac:dyDescent="0.2">
      <c r="F8911" s="16"/>
    </row>
    <row r="8912" spans="6:6" x14ac:dyDescent="0.2">
      <c r="F8912" s="16"/>
    </row>
    <row r="8913" spans="6:6" x14ac:dyDescent="0.2">
      <c r="F8913" s="16"/>
    </row>
    <row r="8914" spans="6:6" x14ac:dyDescent="0.2">
      <c r="F8914" s="16"/>
    </row>
    <row r="8915" spans="6:6" x14ac:dyDescent="0.2">
      <c r="F8915" s="16"/>
    </row>
    <row r="8916" spans="6:6" x14ac:dyDescent="0.2">
      <c r="F8916" s="16"/>
    </row>
    <row r="8917" spans="6:6" x14ac:dyDescent="0.2">
      <c r="F8917" s="16"/>
    </row>
    <row r="8918" spans="6:6" x14ac:dyDescent="0.2">
      <c r="F8918" s="16"/>
    </row>
    <row r="8919" spans="6:6" x14ac:dyDescent="0.2">
      <c r="F8919" s="16"/>
    </row>
    <row r="8920" spans="6:6" x14ac:dyDescent="0.2">
      <c r="F8920" s="16"/>
    </row>
    <row r="8921" spans="6:6" x14ac:dyDescent="0.2">
      <c r="F8921" s="16"/>
    </row>
    <row r="8922" spans="6:6" x14ac:dyDescent="0.2">
      <c r="F8922" s="16"/>
    </row>
    <row r="8923" spans="6:6" x14ac:dyDescent="0.2">
      <c r="F8923" s="16"/>
    </row>
    <row r="8924" spans="6:6" x14ac:dyDescent="0.2">
      <c r="F8924" s="16"/>
    </row>
    <row r="8925" spans="6:6" x14ac:dyDescent="0.2">
      <c r="F8925" s="16"/>
    </row>
    <row r="8926" spans="6:6" x14ac:dyDescent="0.2">
      <c r="F8926" s="16"/>
    </row>
    <row r="8927" spans="6:6" x14ac:dyDescent="0.2">
      <c r="F8927" s="16"/>
    </row>
    <row r="8928" spans="6:6" x14ac:dyDescent="0.2">
      <c r="F8928" s="16"/>
    </row>
    <row r="8929" spans="6:6" x14ac:dyDescent="0.2">
      <c r="F8929" s="16"/>
    </row>
    <row r="8930" spans="6:6" x14ac:dyDescent="0.2">
      <c r="F8930" s="16"/>
    </row>
    <row r="8931" spans="6:6" x14ac:dyDescent="0.2">
      <c r="F8931" s="16"/>
    </row>
    <row r="8932" spans="6:6" x14ac:dyDescent="0.2">
      <c r="F8932" s="16"/>
    </row>
    <row r="8933" spans="6:6" x14ac:dyDescent="0.2">
      <c r="F8933" s="16"/>
    </row>
    <row r="8934" spans="6:6" x14ac:dyDescent="0.2">
      <c r="F8934" s="16"/>
    </row>
    <row r="8935" spans="6:6" x14ac:dyDescent="0.2">
      <c r="F8935" s="16"/>
    </row>
    <row r="8936" spans="6:6" x14ac:dyDescent="0.2">
      <c r="F8936" s="16"/>
    </row>
    <row r="8937" spans="6:6" x14ac:dyDescent="0.2">
      <c r="F8937" s="16"/>
    </row>
    <row r="8938" spans="6:6" x14ac:dyDescent="0.2">
      <c r="F8938" s="16"/>
    </row>
    <row r="8939" spans="6:6" x14ac:dyDescent="0.2">
      <c r="F8939" s="16"/>
    </row>
    <row r="8940" spans="6:6" x14ac:dyDescent="0.2">
      <c r="F8940" s="16"/>
    </row>
    <row r="8941" spans="6:6" x14ac:dyDescent="0.2">
      <c r="F8941" s="16"/>
    </row>
    <row r="8942" spans="6:6" x14ac:dyDescent="0.2">
      <c r="F8942" s="16"/>
    </row>
    <row r="8943" spans="6:6" x14ac:dyDescent="0.2">
      <c r="F8943" s="16"/>
    </row>
    <row r="8944" spans="6:6" x14ac:dyDescent="0.2">
      <c r="F8944" s="16"/>
    </row>
    <row r="8945" spans="6:6" x14ac:dyDescent="0.2">
      <c r="F8945" s="16"/>
    </row>
    <row r="8946" spans="6:6" x14ac:dyDescent="0.2">
      <c r="F8946" s="16"/>
    </row>
    <row r="8947" spans="6:6" x14ac:dyDescent="0.2">
      <c r="F8947" s="16"/>
    </row>
    <row r="8948" spans="6:6" x14ac:dyDescent="0.2">
      <c r="F8948" s="16"/>
    </row>
    <row r="8949" spans="6:6" x14ac:dyDescent="0.2">
      <c r="F8949" s="16"/>
    </row>
    <row r="8950" spans="6:6" x14ac:dyDescent="0.2">
      <c r="F8950" s="16"/>
    </row>
    <row r="8951" spans="6:6" x14ac:dyDescent="0.2">
      <c r="F8951" s="16"/>
    </row>
    <row r="8952" spans="6:6" x14ac:dyDescent="0.2">
      <c r="F8952" s="16"/>
    </row>
    <row r="8953" spans="6:6" x14ac:dyDescent="0.2">
      <c r="F8953" s="16"/>
    </row>
    <row r="8954" spans="6:6" x14ac:dyDescent="0.2">
      <c r="F8954" s="16"/>
    </row>
    <row r="8955" spans="6:6" x14ac:dyDescent="0.2">
      <c r="F8955" s="16"/>
    </row>
    <row r="8956" spans="6:6" x14ac:dyDescent="0.2">
      <c r="F8956" s="16"/>
    </row>
    <row r="8957" spans="6:6" x14ac:dyDescent="0.2">
      <c r="F8957" s="16"/>
    </row>
    <row r="8958" spans="6:6" x14ac:dyDescent="0.2">
      <c r="F8958" s="16"/>
    </row>
    <row r="8959" spans="6:6" x14ac:dyDescent="0.2">
      <c r="F8959" s="16"/>
    </row>
    <row r="8960" spans="6:6" x14ac:dyDescent="0.2">
      <c r="F8960" s="16"/>
    </row>
    <row r="8961" spans="6:6" x14ac:dyDescent="0.2">
      <c r="F8961" s="16"/>
    </row>
    <row r="8962" spans="6:6" x14ac:dyDescent="0.2">
      <c r="F8962" s="16"/>
    </row>
    <row r="8963" spans="6:6" x14ac:dyDescent="0.2">
      <c r="F8963" s="16"/>
    </row>
    <row r="8964" spans="6:6" x14ac:dyDescent="0.2">
      <c r="F8964" s="16"/>
    </row>
    <row r="8965" spans="6:6" x14ac:dyDescent="0.2">
      <c r="F8965" s="16"/>
    </row>
    <row r="8966" spans="6:6" x14ac:dyDescent="0.2">
      <c r="F8966" s="16"/>
    </row>
    <row r="8967" spans="6:6" x14ac:dyDescent="0.2">
      <c r="F8967" s="16"/>
    </row>
    <row r="8968" spans="6:6" x14ac:dyDescent="0.2">
      <c r="F8968" s="16"/>
    </row>
    <row r="8969" spans="6:6" x14ac:dyDescent="0.2">
      <c r="F8969" s="16"/>
    </row>
    <row r="8970" spans="6:6" x14ac:dyDescent="0.2">
      <c r="F8970" s="16"/>
    </row>
    <row r="8971" spans="6:6" x14ac:dyDescent="0.2">
      <c r="F8971" s="16"/>
    </row>
    <row r="8972" spans="6:6" x14ac:dyDescent="0.2">
      <c r="F8972" s="16"/>
    </row>
    <row r="8973" spans="6:6" x14ac:dyDescent="0.2">
      <c r="F8973" s="16"/>
    </row>
    <row r="8974" spans="6:6" x14ac:dyDescent="0.2">
      <c r="F8974" s="16"/>
    </row>
    <row r="8975" spans="6:6" x14ac:dyDescent="0.2">
      <c r="F8975" s="16"/>
    </row>
    <row r="8976" spans="6:6" x14ac:dyDescent="0.2">
      <c r="F8976" s="16"/>
    </row>
    <row r="8977" spans="6:6" x14ac:dyDescent="0.2">
      <c r="F8977" s="16"/>
    </row>
    <row r="8978" spans="6:6" x14ac:dyDescent="0.2">
      <c r="F8978" s="16"/>
    </row>
    <row r="8979" spans="6:6" x14ac:dyDescent="0.2">
      <c r="F8979" s="16"/>
    </row>
    <row r="8980" spans="6:6" x14ac:dyDescent="0.2">
      <c r="F8980" s="16"/>
    </row>
    <row r="8981" spans="6:6" x14ac:dyDescent="0.2">
      <c r="F8981" s="16"/>
    </row>
    <row r="8982" spans="6:6" x14ac:dyDescent="0.2">
      <c r="F8982" s="16"/>
    </row>
    <row r="8983" spans="6:6" x14ac:dyDescent="0.2">
      <c r="F8983" s="16"/>
    </row>
    <row r="8984" spans="6:6" x14ac:dyDescent="0.2">
      <c r="F8984" s="16"/>
    </row>
    <row r="8985" spans="6:6" x14ac:dyDescent="0.2">
      <c r="F8985" s="16"/>
    </row>
    <row r="8986" spans="6:6" x14ac:dyDescent="0.2">
      <c r="F8986" s="16"/>
    </row>
    <row r="8987" spans="6:6" x14ac:dyDescent="0.2">
      <c r="F8987" s="16"/>
    </row>
    <row r="8988" spans="6:6" x14ac:dyDescent="0.2">
      <c r="F8988" s="16"/>
    </row>
    <row r="8989" spans="6:6" x14ac:dyDescent="0.2">
      <c r="F8989" s="16"/>
    </row>
    <row r="8990" spans="6:6" x14ac:dyDescent="0.2">
      <c r="F8990" s="16"/>
    </row>
    <row r="8991" spans="6:6" x14ac:dyDescent="0.2">
      <c r="F8991" s="16"/>
    </row>
    <row r="8992" spans="6:6" x14ac:dyDescent="0.2">
      <c r="F8992" s="16"/>
    </row>
    <row r="8993" spans="6:6" x14ac:dyDescent="0.2">
      <c r="F8993" s="16"/>
    </row>
    <row r="8994" spans="6:6" x14ac:dyDescent="0.2">
      <c r="F8994" s="16"/>
    </row>
    <row r="8995" spans="6:6" x14ac:dyDescent="0.2">
      <c r="F8995" s="16"/>
    </row>
    <row r="8996" spans="6:6" x14ac:dyDescent="0.2">
      <c r="F8996" s="16"/>
    </row>
    <row r="8997" spans="6:6" x14ac:dyDescent="0.2">
      <c r="F8997" s="16"/>
    </row>
    <row r="8998" spans="6:6" x14ac:dyDescent="0.2">
      <c r="F8998" s="16"/>
    </row>
    <row r="8999" spans="6:6" x14ac:dyDescent="0.2">
      <c r="F8999" s="16"/>
    </row>
    <row r="9000" spans="6:6" x14ac:dyDescent="0.2">
      <c r="F9000" s="16"/>
    </row>
    <row r="9001" spans="6:6" x14ac:dyDescent="0.2">
      <c r="F9001" s="16"/>
    </row>
    <row r="9002" spans="6:6" x14ac:dyDescent="0.2">
      <c r="F9002" s="16"/>
    </row>
    <row r="9003" spans="6:6" x14ac:dyDescent="0.2">
      <c r="F9003" s="16"/>
    </row>
    <row r="9004" spans="6:6" x14ac:dyDescent="0.2">
      <c r="F9004" s="16"/>
    </row>
    <row r="9005" spans="6:6" x14ac:dyDescent="0.2">
      <c r="F9005" s="16"/>
    </row>
    <row r="9006" spans="6:6" x14ac:dyDescent="0.2">
      <c r="F9006" s="16"/>
    </row>
    <row r="9007" spans="6:6" x14ac:dyDescent="0.2">
      <c r="F9007" s="16"/>
    </row>
    <row r="9008" spans="6:6" x14ac:dyDescent="0.2">
      <c r="F9008" s="16"/>
    </row>
    <row r="9009" spans="6:6" x14ac:dyDescent="0.2">
      <c r="F9009" s="16"/>
    </row>
    <row r="9010" spans="6:6" x14ac:dyDescent="0.2">
      <c r="F9010" s="16"/>
    </row>
    <row r="9011" spans="6:6" x14ac:dyDescent="0.2">
      <c r="F9011" s="16"/>
    </row>
    <row r="9012" spans="6:6" x14ac:dyDescent="0.2">
      <c r="F9012" s="16"/>
    </row>
    <row r="9013" spans="6:6" x14ac:dyDescent="0.2">
      <c r="F9013" s="16"/>
    </row>
    <row r="9014" spans="6:6" x14ac:dyDescent="0.2">
      <c r="F9014" s="16"/>
    </row>
    <row r="9015" spans="6:6" x14ac:dyDescent="0.2">
      <c r="F9015" s="16"/>
    </row>
    <row r="9016" spans="6:6" x14ac:dyDescent="0.2">
      <c r="F9016" s="16"/>
    </row>
    <row r="9017" spans="6:6" x14ac:dyDescent="0.2">
      <c r="F9017" s="16"/>
    </row>
    <row r="9018" spans="6:6" x14ac:dyDescent="0.2">
      <c r="F9018" s="16"/>
    </row>
    <row r="9019" spans="6:6" x14ac:dyDescent="0.2">
      <c r="F9019" s="16"/>
    </row>
    <row r="9020" spans="6:6" x14ac:dyDescent="0.2">
      <c r="F9020" s="16"/>
    </row>
    <row r="9021" spans="6:6" x14ac:dyDescent="0.2">
      <c r="F9021" s="16"/>
    </row>
    <row r="9022" spans="6:6" x14ac:dyDescent="0.2">
      <c r="F9022" s="16"/>
    </row>
    <row r="9023" spans="6:6" x14ac:dyDescent="0.2">
      <c r="F9023" s="16"/>
    </row>
    <row r="9024" spans="6:6" x14ac:dyDescent="0.2">
      <c r="F9024" s="16"/>
    </row>
    <row r="9025" spans="6:6" x14ac:dyDescent="0.2">
      <c r="F9025" s="16"/>
    </row>
    <row r="9026" spans="6:6" x14ac:dyDescent="0.2">
      <c r="F9026" s="16"/>
    </row>
    <row r="9027" spans="6:6" x14ac:dyDescent="0.2">
      <c r="F9027" s="16"/>
    </row>
    <row r="9028" spans="6:6" x14ac:dyDescent="0.2">
      <c r="F9028" s="16"/>
    </row>
    <row r="9029" spans="6:6" x14ac:dyDescent="0.2">
      <c r="F9029" s="16"/>
    </row>
    <row r="9030" spans="6:6" x14ac:dyDescent="0.2">
      <c r="F9030" s="16"/>
    </row>
    <row r="9031" spans="6:6" x14ac:dyDescent="0.2">
      <c r="F9031" s="16"/>
    </row>
    <row r="9032" spans="6:6" x14ac:dyDescent="0.2">
      <c r="F9032" s="16"/>
    </row>
    <row r="9033" spans="6:6" x14ac:dyDescent="0.2">
      <c r="F9033" s="16"/>
    </row>
    <row r="9034" spans="6:6" x14ac:dyDescent="0.2">
      <c r="F9034" s="16"/>
    </row>
    <row r="9035" spans="6:6" x14ac:dyDescent="0.2">
      <c r="F9035" s="16"/>
    </row>
    <row r="9036" spans="6:6" x14ac:dyDescent="0.2">
      <c r="F9036" s="16"/>
    </row>
    <row r="9037" spans="6:6" x14ac:dyDescent="0.2">
      <c r="F9037" s="16"/>
    </row>
    <row r="9038" spans="6:6" x14ac:dyDescent="0.2">
      <c r="F9038" s="16"/>
    </row>
    <row r="9039" spans="6:6" x14ac:dyDescent="0.2">
      <c r="F9039" s="16"/>
    </row>
    <row r="9040" spans="6:6" x14ac:dyDescent="0.2">
      <c r="F9040" s="16"/>
    </row>
    <row r="9041" spans="6:6" x14ac:dyDescent="0.2">
      <c r="F9041" s="16"/>
    </row>
    <row r="9042" spans="6:6" x14ac:dyDescent="0.2">
      <c r="F9042" s="16"/>
    </row>
    <row r="9043" spans="6:6" x14ac:dyDescent="0.2">
      <c r="F9043" s="16"/>
    </row>
    <row r="9044" spans="6:6" x14ac:dyDescent="0.2">
      <c r="F9044" s="16"/>
    </row>
    <row r="9045" spans="6:6" x14ac:dyDescent="0.2">
      <c r="F9045" s="16"/>
    </row>
    <row r="9046" spans="6:6" x14ac:dyDescent="0.2">
      <c r="F9046" s="16"/>
    </row>
    <row r="9047" spans="6:6" x14ac:dyDescent="0.2">
      <c r="F9047" s="16"/>
    </row>
    <row r="9048" spans="6:6" x14ac:dyDescent="0.2">
      <c r="F9048" s="16"/>
    </row>
    <row r="9049" spans="6:6" x14ac:dyDescent="0.2">
      <c r="F9049" s="16"/>
    </row>
    <row r="9050" spans="6:6" x14ac:dyDescent="0.2">
      <c r="F9050" s="16"/>
    </row>
    <row r="9051" spans="6:6" x14ac:dyDescent="0.2">
      <c r="F9051" s="16"/>
    </row>
    <row r="9052" spans="6:6" x14ac:dyDescent="0.2">
      <c r="F9052" s="16"/>
    </row>
    <row r="9053" spans="6:6" x14ac:dyDescent="0.2">
      <c r="F9053" s="16"/>
    </row>
    <row r="9054" spans="6:6" x14ac:dyDescent="0.2">
      <c r="F9054" s="16"/>
    </row>
    <row r="9055" spans="6:6" x14ac:dyDescent="0.2">
      <c r="F9055" s="16"/>
    </row>
    <row r="9056" spans="6:6" x14ac:dyDescent="0.2">
      <c r="F9056" s="16"/>
    </row>
    <row r="9057" spans="6:6" x14ac:dyDescent="0.2">
      <c r="F9057" s="16"/>
    </row>
    <row r="9058" spans="6:6" x14ac:dyDescent="0.2">
      <c r="F9058" s="16"/>
    </row>
    <row r="9059" spans="6:6" x14ac:dyDescent="0.2">
      <c r="F9059" s="16"/>
    </row>
    <row r="9060" spans="6:6" x14ac:dyDescent="0.2">
      <c r="F9060" s="16"/>
    </row>
    <row r="9061" spans="6:6" x14ac:dyDescent="0.2">
      <c r="F9061" s="16"/>
    </row>
    <row r="9062" spans="6:6" x14ac:dyDescent="0.2">
      <c r="F9062" s="16"/>
    </row>
    <row r="9063" spans="6:6" x14ac:dyDescent="0.2">
      <c r="F9063" s="16"/>
    </row>
    <row r="9064" spans="6:6" x14ac:dyDescent="0.2">
      <c r="F9064" s="16"/>
    </row>
    <row r="9065" spans="6:6" x14ac:dyDescent="0.2">
      <c r="F9065" s="16"/>
    </row>
    <row r="9066" spans="6:6" x14ac:dyDescent="0.2">
      <c r="F9066" s="16"/>
    </row>
    <row r="9067" spans="6:6" x14ac:dyDescent="0.2">
      <c r="F9067" s="16"/>
    </row>
    <row r="9068" spans="6:6" x14ac:dyDescent="0.2">
      <c r="F9068" s="16"/>
    </row>
    <row r="9069" spans="6:6" x14ac:dyDescent="0.2">
      <c r="F9069" s="16"/>
    </row>
    <row r="9070" spans="6:6" x14ac:dyDescent="0.2">
      <c r="F9070" s="16"/>
    </row>
    <row r="9071" spans="6:6" x14ac:dyDescent="0.2">
      <c r="F9071" s="16"/>
    </row>
    <row r="9072" spans="6:6" x14ac:dyDescent="0.2">
      <c r="F9072" s="16"/>
    </row>
    <row r="9073" spans="6:6" x14ac:dyDescent="0.2">
      <c r="F9073" s="16"/>
    </row>
    <row r="9074" spans="6:6" x14ac:dyDescent="0.2">
      <c r="F9074" s="16"/>
    </row>
    <row r="9075" spans="6:6" x14ac:dyDescent="0.2">
      <c r="F9075" s="16"/>
    </row>
    <row r="9076" spans="6:6" x14ac:dyDescent="0.2">
      <c r="F9076" s="16"/>
    </row>
    <row r="9077" spans="6:6" x14ac:dyDescent="0.2">
      <c r="F9077" s="16"/>
    </row>
    <row r="9078" spans="6:6" x14ac:dyDescent="0.2">
      <c r="F9078" s="16"/>
    </row>
    <row r="9079" spans="6:6" x14ac:dyDescent="0.2">
      <c r="F9079" s="16"/>
    </row>
    <row r="9080" spans="6:6" x14ac:dyDescent="0.2">
      <c r="F9080" s="16"/>
    </row>
    <row r="9081" spans="6:6" x14ac:dyDescent="0.2">
      <c r="F9081" s="16"/>
    </row>
    <row r="9082" spans="6:6" x14ac:dyDescent="0.2">
      <c r="F9082" s="16"/>
    </row>
    <row r="9083" spans="6:6" x14ac:dyDescent="0.2">
      <c r="F9083" s="16"/>
    </row>
    <row r="9084" spans="6:6" x14ac:dyDescent="0.2">
      <c r="F9084" s="16"/>
    </row>
    <row r="9085" spans="6:6" x14ac:dyDescent="0.2">
      <c r="F9085" s="16"/>
    </row>
    <row r="9086" spans="6:6" x14ac:dyDescent="0.2">
      <c r="F9086" s="16"/>
    </row>
    <row r="9087" spans="6:6" x14ac:dyDescent="0.2">
      <c r="F9087" s="16"/>
    </row>
    <row r="9088" spans="6:6" x14ac:dyDescent="0.2">
      <c r="F9088" s="16"/>
    </row>
    <row r="9089" spans="6:6" x14ac:dyDescent="0.2">
      <c r="F9089" s="16"/>
    </row>
    <row r="9090" spans="6:6" x14ac:dyDescent="0.2">
      <c r="F9090" s="16"/>
    </row>
    <row r="9091" spans="6:6" x14ac:dyDescent="0.2">
      <c r="F9091" s="16"/>
    </row>
    <row r="9092" spans="6:6" x14ac:dyDescent="0.2">
      <c r="F9092" s="16"/>
    </row>
    <row r="9093" spans="6:6" x14ac:dyDescent="0.2">
      <c r="F9093" s="16"/>
    </row>
    <row r="9094" spans="6:6" x14ac:dyDescent="0.2">
      <c r="F9094" s="16"/>
    </row>
    <row r="9095" spans="6:6" x14ac:dyDescent="0.2">
      <c r="F9095" s="16"/>
    </row>
    <row r="9096" spans="6:6" x14ac:dyDescent="0.2">
      <c r="F9096" s="16"/>
    </row>
    <row r="9097" spans="6:6" x14ac:dyDescent="0.2">
      <c r="F9097" s="16"/>
    </row>
    <row r="9098" spans="6:6" x14ac:dyDescent="0.2">
      <c r="F9098" s="16"/>
    </row>
    <row r="9099" spans="6:6" x14ac:dyDescent="0.2">
      <c r="F9099" s="16"/>
    </row>
    <row r="9100" spans="6:6" x14ac:dyDescent="0.2">
      <c r="F9100" s="16"/>
    </row>
    <row r="9101" spans="6:6" x14ac:dyDescent="0.2">
      <c r="F9101" s="16"/>
    </row>
    <row r="9102" spans="6:6" x14ac:dyDescent="0.2">
      <c r="F9102" s="16"/>
    </row>
    <row r="9103" spans="6:6" x14ac:dyDescent="0.2">
      <c r="F9103" s="16"/>
    </row>
    <row r="9104" spans="6:6" x14ac:dyDescent="0.2">
      <c r="F9104" s="16"/>
    </row>
    <row r="9105" spans="6:6" x14ac:dyDescent="0.2">
      <c r="F9105" s="16"/>
    </row>
    <row r="9106" spans="6:6" x14ac:dyDescent="0.2">
      <c r="F9106" s="16"/>
    </row>
    <row r="9107" spans="6:6" x14ac:dyDescent="0.2">
      <c r="F9107" s="16"/>
    </row>
    <row r="9108" spans="6:6" x14ac:dyDescent="0.2">
      <c r="F9108" s="16"/>
    </row>
    <row r="9109" spans="6:6" x14ac:dyDescent="0.2">
      <c r="F9109" s="16"/>
    </row>
    <row r="9110" spans="6:6" x14ac:dyDescent="0.2">
      <c r="F9110" s="16"/>
    </row>
    <row r="9111" spans="6:6" x14ac:dyDescent="0.2">
      <c r="F9111" s="16"/>
    </row>
    <row r="9112" spans="6:6" x14ac:dyDescent="0.2">
      <c r="F9112" s="16"/>
    </row>
    <row r="9113" spans="6:6" x14ac:dyDescent="0.2">
      <c r="F9113" s="16"/>
    </row>
    <row r="9114" spans="6:6" x14ac:dyDescent="0.2">
      <c r="F9114" s="16"/>
    </row>
    <row r="9115" spans="6:6" x14ac:dyDescent="0.2">
      <c r="F9115" s="16"/>
    </row>
    <row r="9116" spans="6:6" x14ac:dyDescent="0.2">
      <c r="F9116" s="16"/>
    </row>
    <row r="9117" spans="6:6" x14ac:dyDescent="0.2">
      <c r="F9117" s="16"/>
    </row>
    <row r="9118" spans="6:6" x14ac:dyDescent="0.2">
      <c r="F9118" s="16"/>
    </row>
    <row r="9119" spans="6:6" x14ac:dyDescent="0.2">
      <c r="F9119" s="16"/>
    </row>
    <row r="9120" spans="6:6" x14ac:dyDescent="0.2">
      <c r="F9120" s="16"/>
    </row>
    <row r="9121" spans="6:6" x14ac:dyDescent="0.2">
      <c r="F9121" s="16"/>
    </row>
    <row r="9122" spans="6:6" x14ac:dyDescent="0.2">
      <c r="F9122" s="16"/>
    </row>
    <row r="9123" spans="6:6" x14ac:dyDescent="0.2">
      <c r="F9123" s="16"/>
    </row>
    <row r="9124" spans="6:6" x14ac:dyDescent="0.2">
      <c r="F9124" s="16"/>
    </row>
    <row r="9125" spans="6:6" x14ac:dyDescent="0.2">
      <c r="F9125" s="16"/>
    </row>
    <row r="9126" spans="6:6" x14ac:dyDescent="0.2">
      <c r="F9126" s="16"/>
    </row>
    <row r="9127" spans="6:6" x14ac:dyDescent="0.2">
      <c r="F9127" s="16"/>
    </row>
    <row r="9128" spans="6:6" x14ac:dyDescent="0.2">
      <c r="F9128" s="16"/>
    </row>
    <row r="9129" spans="6:6" x14ac:dyDescent="0.2">
      <c r="F9129" s="16"/>
    </row>
    <row r="9130" spans="6:6" x14ac:dyDescent="0.2">
      <c r="F9130" s="16"/>
    </row>
    <row r="9131" spans="6:6" x14ac:dyDescent="0.2">
      <c r="F9131" s="16"/>
    </row>
    <row r="9132" spans="6:6" x14ac:dyDescent="0.2">
      <c r="F9132" s="16"/>
    </row>
    <row r="9133" spans="6:6" x14ac:dyDescent="0.2">
      <c r="F9133" s="16"/>
    </row>
    <row r="9134" spans="6:6" x14ac:dyDescent="0.2">
      <c r="F9134" s="16"/>
    </row>
    <row r="9135" spans="6:6" x14ac:dyDescent="0.2">
      <c r="F9135" s="16"/>
    </row>
    <row r="9136" spans="6:6" x14ac:dyDescent="0.2">
      <c r="F9136" s="16"/>
    </row>
    <row r="9137" spans="6:6" x14ac:dyDescent="0.2">
      <c r="F9137" s="16"/>
    </row>
    <row r="9138" spans="6:6" x14ac:dyDescent="0.2">
      <c r="F9138" s="16"/>
    </row>
    <row r="9139" spans="6:6" x14ac:dyDescent="0.2">
      <c r="F9139" s="16"/>
    </row>
    <row r="9140" spans="6:6" x14ac:dyDescent="0.2">
      <c r="F9140" s="16"/>
    </row>
    <row r="9141" spans="6:6" x14ac:dyDescent="0.2">
      <c r="F9141" s="16"/>
    </row>
    <row r="9142" spans="6:6" x14ac:dyDescent="0.2">
      <c r="F9142" s="16"/>
    </row>
    <row r="9143" spans="6:6" x14ac:dyDescent="0.2">
      <c r="F9143" s="16"/>
    </row>
    <row r="9144" spans="6:6" x14ac:dyDescent="0.2">
      <c r="F9144" s="16"/>
    </row>
    <row r="9145" spans="6:6" x14ac:dyDescent="0.2">
      <c r="F9145" s="16"/>
    </row>
    <row r="9146" spans="6:6" x14ac:dyDescent="0.2">
      <c r="F9146" s="16"/>
    </row>
    <row r="9147" spans="6:6" x14ac:dyDescent="0.2">
      <c r="F9147" s="16"/>
    </row>
    <row r="9148" spans="6:6" x14ac:dyDescent="0.2">
      <c r="F9148" s="16"/>
    </row>
    <row r="9149" spans="6:6" x14ac:dyDescent="0.2">
      <c r="F9149" s="16"/>
    </row>
    <row r="9150" spans="6:6" x14ac:dyDescent="0.2">
      <c r="F9150" s="16"/>
    </row>
    <row r="9151" spans="6:6" x14ac:dyDescent="0.2">
      <c r="F9151" s="16"/>
    </row>
    <row r="9152" spans="6:6" x14ac:dyDescent="0.2">
      <c r="F9152" s="16"/>
    </row>
    <row r="9153" spans="6:6" x14ac:dyDescent="0.2">
      <c r="F9153" s="16"/>
    </row>
    <row r="9154" spans="6:6" x14ac:dyDescent="0.2">
      <c r="F9154" s="16"/>
    </row>
    <row r="9155" spans="6:6" x14ac:dyDescent="0.2">
      <c r="F9155" s="16"/>
    </row>
    <row r="9156" spans="6:6" x14ac:dyDescent="0.2">
      <c r="F9156" s="16"/>
    </row>
    <row r="9157" spans="6:6" x14ac:dyDescent="0.2">
      <c r="F9157" s="16"/>
    </row>
    <row r="9158" spans="6:6" x14ac:dyDescent="0.2">
      <c r="F9158" s="16"/>
    </row>
    <row r="9159" spans="6:6" x14ac:dyDescent="0.2">
      <c r="F9159" s="16"/>
    </row>
    <row r="9160" spans="6:6" x14ac:dyDescent="0.2">
      <c r="F9160" s="16"/>
    </row>
    <row r="9161" spans="6:6" x14ac:dyDescent="0.2">
      <c r="F9161" s="16"/>
    </row>
    <row r="9162" spans="6:6" x14ac:dyDescent="0.2">
      <c r="F9162" s="16"/>
    </row>
    <row r="9163" spans="6:6" x14ac:dyDescent="0.2">
      <c r="F9163" s="16"/>
    </row>
    <row r="9164" spans="6:6" x14ac:dyDescent="0.2">
      <c r="F9164" s="16"/>
    </row>
    <row r="9165" spans="6:6" x14ac:dyDescent="0.2">
      <c r="F9165" s="16"/>
    </row>
    <row r="9166" spans="6:6" x14ac:dyDescent="0.2">
      <c r="F9166" s="16"/>
    </row>
    <row r="9167" spans="6:6" x14ac:dyDescent="0.2">
      <c r="F9167" s="16"/>
    </row>
    <row r="9168" spans="6:6" x14ac:dyDescent="0.2">
      <c r="F9168" s="16"/>
    </row>
    <row r="9169" spans="6:6" x14ac:dyDescent="0.2">
      <c r="F9169" s="16"/>
    </row>
    <row r="9170" spans="6:6" x14ac:dyDescent="0.2">
      <c r="F9170" s="16"/>
    </row>
    <row r="9171" spans="6:6" x14ac:dyDescent="0.2">
      <c r="F9171" s="16"/>
    </row>
    <row r="9172" spans="6:6" x14ac:dyDescent="0.2">
      <c r="F9172" s="16"/>
    </row>
    <row r="9173" spans="6:6" x14ac:dyDescent="0.2">
      <c r="F9173" s="16"/>
    </row>
    <row r="9174" spans="6:6" x14ac:dyDescent="0.2">
      <c r="F9174" s="16"/>
    </row>
    <row r="9175" spans="6:6" x14ac:dyDescent="0.2">
      <c r="F9175" s="16"/>
    </row>
    <row r="9176" spans="6:6" x14ac:dyDescent="0.2">
      <c r="F9176" s="16"/>
    </row>
    <row r="9177" spans="6:6" x14ac:dyDescent="0.2">
      <c r="F9177" s="16"/>
    </row>
    <row r="9178" spans="6:6" x14ac:dyDescent="0.2">
      <c r="F9178" s="16"/>
    </row>
    <row r="9179" spans="6:6" x14ac:dyDescent="0.2">
      <c r="F9179" s="16"/>
    </row>
    <row r="9180" spans="6:6" x14ac:dyDescent="0.2">
      <c r="F9180" s="16"/>
    </row>
    <row r="9181" spans="6:6" x14ac:dyDescent="0.2">
      <c r="F9181" s="16"/>
    </row>
    <row r="9182" spans="6:6" x14ac:dyDescent="0.2">
      <c r="F9182" s="16"/>
    </row>
    <row r="9183" spans="6:6" x14ac:dyDescent="0.2">
      <c r="F9183" s="16"/>
    </row>
    <row r="9184" spans="6:6" x14ac:dyDescent="0.2">
      <c r="F9184" s="16"/>
    </row>
    <row r="9185" spans="6:6" x14ac:dyDescent="0.2">
      <c r="F9185" s="16"/>
    </row>
    <row r="9186" spans="6:6" x14ac:dyDescent="0.2">
      <c r="F9186" s="16"/>
    </row>
    <row r="9187" spans="6:6" x14ac:dyDescent="0.2">
      <c r="F9187" s="16"/>
    </row>
    <row r="9188" spans="6:6" x14ac:dyDescent="0.2">
      <c r="F9188" s="16"/>
    </row>
    <row r="9189" spans="6:6" x14ac:dyDescent="0.2">
      <c r="F9189" s="16"/>
    </row>
    <row r="9190" spans="6:6" x14ac:dyDescent="0.2">
      <c r="F9190" s="16"/>
    </row>
    <row r="9191" spans="6:6" x14ac:dyDescent="0.2">
      <c r="F9191" s="16"/>
    </row>
    <row r="9192" spans="6:6" x14ac:dyDescent="0.2">
      <c r="F9192" s="16"/>
    </row>
    <row r="9193" spans="6:6" x14ac:dyDescent="0.2">
      <c r="F9193" s="16"/>
    </row>
    <row r="9194" spans="6:6" x14ac:dyDescent="0.2">
      <c r="F9194" s="16"/>
    </row>
    <row r="9195" spans="6:6" x14ac:dyDescent="0.2">
      <c r="F9195" s="16"/>
    </row>
    <row r="9196" spans="6:6" x14ac:dyDescent="0.2">
      <c r="F9196" s="16"/>
    </row>
    <row r="9197" spans="6:6" x14ac:dyDescent="0.2">
      <c r="F9197" s="16"/>
    </row>
    <row r="9198" spans="6:6" x14ac:dyDescent="0.2">
      <c r="F9198" s="16"/>
    </row>
    <row r="9199" spans="6:6" x14ac:dyDescent="0.2">
      <c r="F9199" s="16"/>
    </row>
    <row r="9200" spans="6:6" x14ac:dyDescent="0.2">
      <c r="F9200" s="16"/>
    </row>
    <row r="9201" spans="6:6" x14ac:dyDescent="0.2">
      <c r="F9201" s="16"/>
    </row>
    <row r="9202" spans="6:6" x14ac:dyDescent="0.2">
      <c r="F9202" s="16"/>
    </row>
    <row r="9203" spans="6:6" x14ac:dyDescent="0.2">
      <c r="F9203" s="16"/>
    </row>
    <row r="9204" spans="6:6" x14ac:dyDescent="0.2">
      <c r="F9204" s="16"/>
    </row>
    <row r="9205" spans="6:6" x14ac:dyDescent="0.2">
      <c r="F9205" s="16"/>
    </row>
    <row r="9206" spans="6:6" x14ac:dyDescent="0.2">
      <c r="F9206" s="16"/>
    </row>
    <row r="9207" spans="6:6" x14ac:dyDescent="0.2">
      <c r="F9207" s="16"/>
    </row>
    <row r="9208" spans="6:6" x14ac:dyDescent="0.2">
      <c r="F9208" s="16"/>
    </row>
    <row r="9209" spans="6:6" x14ac:dyDescent="0.2">
      <c r="F9209" s="16"/>
    </row>
    <row r="9210" spans="6:6" x14ac:dyDescent="0.2">
      <c r="F9210" s="16"/>
    </row>
    <row r="9211" spans="6:6" x14ac:dyDescent="0.2">
      <c r="F9211" s="16"/>
    </row>
    <row r="9212" spans="6:6" x14ac:dyDescent="0.2">
      <c r="F9212" s="16"/>
    </row>
    <row r="9213" spans="6:6" x14ac:dyDescent="0.2">
      <c r="F9213" s="16"/>
    </row>
    <row r="9214" spans="6:6" x14ac:dyDescent="0.2">
      <c r="F9214" s="16"/>
    </row>
    <row r="9215" spans="6:6" x14ac:dyDescent="0.2">
      <c r="F9215" s="16"/>
    </row>
    <row r="9216" spans="6:6" x14ac:dyDescent="0.2">
      <c r="F9216" s="16"/>
    </row>
    <row r="9217" spans="6:6" x14ac:dyDescent="0.2">
      <c r="F9217" s="16"/>
    </row>
    <row r="9218" spans="6:6" x14ac:dyDescent="0.2">
      <c r="F9218" s="16"/>
    </row>
    <row r="9219" spans="6:6" x14ac:dyDescent="0.2">
      <c r="F9219" s="16"/>
    </row>
    <row r="9220" spans="6:6" x14ac:dyDescent="0.2">
      <c r="F9220" s="16"/>
    </row>
    <row r="9221" spans="6:6" x14ac:dyDescent="0.2">
      <c r="F9221" s="16"/>
    </row>
    <row r="9222" spans="6:6" x14ac:dyDescent="0.2">
      <c r="F9222" s="16"/>
    </row>
    <row r="9223" spans="6:6" x14ac:dyDescent="0.2">
      <c r="F9223" s="16"/>
    </row>
    <row r="9224" spans="6:6" x14ac:dyDescent="0.2">
      <c r="F9224" s="16"/>
    </row>
    <row r="9225" spans="6:6" x14ac:dyDescent="0.2">
      <c r="F9225" s="16"/>
    </row>
    <row r="9226" spans="6:6" x14ac:dyDescent="0.2">
      <c r="F9226" s="16"/>
    </row>
    <row r="9227" spans="6:6" x14ac:dyDescent="0.2">
      <c r="F9227" s="16"/>
    </row>
    <row r="9228" spans="6:6" x14ac:dyDescent="0.2">
      <c r="F9228" s="16"/>
    </row>
    <row r="9229" spans="6:6" x14ac:dyDescent="0.2">
      <c r="F9229" s="16"/>
    </row>
    <row r="9230" spans="6:6" x14ac:dyDescent="0.2">
      <c r="F9230" s="16"/>
    </row>
    <row r="9231" spans="6:6" x14ac:dyDescent="0.2">
      <c r="F9231" s="16"/>
    </row>
    <row r="9232" spans="6:6" x14ac:dyDescent="0.2">
      <c r="F9232" s="16"/>
    </row>
    <row r="9233" spans="6:6" x14ac:dyDescent="0.2">
      <c r="F9233" s="16"/>
    </row>
    <row r="9234" spans="6:6" x14ac:dyDescent="0.2">
      <c r="F9234" s="16"/>
    </row>
    <row r="9235" spans="6:6" x14ac:dyDescent="0.2">
      <c r="F9235" s="16"/>
    </row>
    <row r="9236" spans="6:6" x14ac:dyDescent="0.2">
      <c r="F9236" s="16"/>
    </row>
    <row r="9237" spans="6:6" x14ac:dyDescent="0.2">
      <c r="F9237" s="16"/>
    </row>
    <row r="9238" spans="6:6" x14ac:dyDescent="0.2">
      <c r="F9238" s="16"/>
    </row>
    <row r="9239" spans="6:6" x14ac:dyDescent="0.2">
      <c r="F9239" s="16"/>
    </row>
    <row r="9240" spans="6:6" x14ac:dyDescent="0.2">
      <c r="F9240" s="16"/>
    </row>
    <row r="9241" spans="6:6" x14ac:dyDescent="0.2">
      <c r="F9241" s="16"/>
    </row>
    <row r="9242" spans="6:6" x14ac:dyDescent="0.2">
      <c r="F9242" s="16"/>
    </row>
    <row r="9243" spans="6:6" x14ac:dyDescent="0.2">
      <c r="F9243" s="16"/>
    </row>
    <row r="9244" spans="6:6" x14ac:dyDescent="0.2">
      <c r="F9244" s="16"/>
    </row>
    <row r="9245" spans="6:6" x14ac:dyDescent="0.2">
      <c r="F9245" s="16"/>
    </row>
    <row r="9246" spans="6:6" x14ac:dyDescent="0.2">
      <c r="F9246" s="16"/>
    </row>
    <row r="9247" spans="6:6" x14ac:dyDescent="0.2">
      <c r="F9247" s="16"/>
    </row>
    <row r="9248" spans="6:6" x14ac:dyDescent="0.2">
      <c r="F9248" s="16"/>
    </row>
    <row r="9249" spans="6:6" x14ac:dyDescent="0.2">
      <c r="F9249" s="16"/>
    </row>
    <row r="9250" spans="6:6" x14ac:dyDescent="0.2">
      <c r="F9250" s="16"/>
    </row>
    <row r="9251" spans="6:6" x14ac:dyDescent="0.2">
      <c r="F9251" s="16"/>
    </row>
    <row r="9252" spans="6:6" x14ac:dyDescent="0.2">
      <c r="F9252" s="16"/>
    </row>
    <row r="9253" spans="6:6" x14ac:dyDescent="0.2">
      <c r="F9253" s="16"/>
    </row>
    <row r="9254" spans="6:6" x14ac:dyDescent="0.2">
      <c r="F9254" s="16"/>
    </row>
    <row r="9255" spans="6:6" x14ac:dyDescent="0.2">
      <c r="F9255" s="16"/>
    </row>
    <row r="9256" spans="6:6" x14ac:dyDescent="0.2">
      <c r="F9256" s="16"/>
    </row>
    <row r="9257" spans="6:6" x14ac:dyDescent="0.2">
      <c r="F9257" s="16"/>
    </row>
    <row r="9258" spans="6:6" x14ac:dyDescent="0.2">
      <c r="F9258" s="16"/>
    </row>
    <row r="9259" spans="6:6" x14ac:dyDescent="0.2">
      <c r="F9259" s="16"/>
    </row>
    <row r="9260" spans="6:6" x14ac:dyDescent="0.2">
      <c r="F9260" s="16"/>
    </row>
    <row r="9261" spans="6:6" x14ac:dyDescent="0.2">
      <c r="F9261" s="16"/>
    </row>
    <row r="9262" spans="6:6" x14ac:dyDescent="0.2">
      <c r="F9262" s="16"/>
    </row>
    <row r="9263" spans="6:6" x14ac:dyDescent="0.2">
      <c r="F9263" s="16"/>
    </row>
    <row r="9264" spans="6:6" x14ac:dyDescent="0.2">
      <c r="F9264" s="16"/>
    </row>
    <row r="9265" spans="6:6" x14ac:dyDescent="0.2">
      <c r="F9265" s="16"/>
    </row>
    <row r="9266" spans="6:6" x14ac:dyDescent="0.2">
      <c r="F9266" s="16"/>
    </row>
    <row r="9267" spans="6:6" x14ac:dyDescent="0.2">
      <c r="F9267" s="16"/>
    </row>
    <row r="9268" spans="6:6" x14ac:dyDescent="0.2">
      <c r="F9268" s="16"/>
    </row>
    <row r="9269" spans="6:6" x14ac:dyDescent="0.2">
      <c r="F9269" s="16"/>
    </row>
    <row r="9270" spans="6:6" x14ac:dyDescent="0.2">
      <c r="F9270" s="16"/>
    </row>
    <row r="9271" spans="6:6" x14ac:dyDescent="0.2">
      <c r="F9271" s="16"/>
    </row>
    <row r="9272" spans="6:6" x14ac:dyDescent="0.2">
      <c r="F9272" s="16"/>
    </row>
    <row r="9273" spans="6:6" x14ac:dyDescent="0.2">
      <c r="F9273" s="16"/>
    </row>
    <row r="9274" spans="6:6" x14ac:dyDescent="0.2">
      <c r="F9274" s="16"/>
    </row>
    <row r="9275" spans="6:6" x14ac:dyDescent="0.2">
      <c r="F9275" s="16"/>
    </row>
    <row r="9276" spans="6:6" x14ac:dyDescent="0.2">
      <c r="F9276" s="16"/>
    </row>
    <row r="9277" spans="6:6" x14ac:dyDescent="0.2">
      <c r="F9277" s="16"/>
    </row>
    <row r="9278" spans="6:6" x14ac:dyDescent="0.2">
      <c r="F9278" s="16"/>
    </row>
    <row r="9279" spans="6:6" x14ac:dyDescent="0.2">
      <c r="F9279" s="16"/>
    </row>
    <row r="9280" spans="6:6" x14ac:dyDescent="0.2">
      <c r="F9280" s="16"/>
    </row>
    <row r="9281" spans="6:6" x14ac:dyDescent="0.2">
      <c r="F9281" s="16"/>
    </row>
    <row r="9282" spans="6:6" x14ac:dyDescent="0.2">
      <c r="F9282" s="16"/>
    </row>
    <row r="9283" spans="6:6" x14ac:dyDescent="0.2">
      <c r="F9283" s="16"/>
    </row>
    <row r="9284" spans="6:6" x14ac:dyDescent="0.2">
      <c r="F9284" s="16"/>
    </row>
    <row r="9285" spans="6:6" x14ac:dyDescent="0.2">
      <c r="F9285" s="16"/>
    </row>
    <row r="9286" spans="6:6" x14ac:dyDescent="0.2">
      <c r="F9286" s="16"/>
    </row>
    <row r="9287" spans="6:6" x14ac:dyDescent="0.2">
      <c r="F9287" s="16"/>
    </row>
    <row r="9288" spans="6:6" x14ac:dyDescent="0.2">
      <c r="F9288" s="16"/>
    </row>
    <row r="9289" spans="6:6" x14ac:dyDescent="0.2">
      <c r="F9289" s="16"/>
    </row>
    <row r="9290" spans="6:6" x14ac:dyDescent="0.2">
      <c r="F9290" s="16"/>
    </row>
    <row r="9291" spans="6:6" x14ac:dyDescent="0.2">
      <c r="F9291" s="16"/>
    </row>
    <row r="9292" spans="6:6" x14ac:dyDescent="0.2">
      <c r="F9292" s="16"/>
    </row>
    <row r="9293" spans="6:6" x14ac:dyDescent="0.2">
      <c r="F9293" s="16"/>
    </row>
    <row r="9294" spans="6:6" x14ac:dyDescent="0.2">
      <c r="F9294" s="16"/>
    </row>
    <row r="9295" spans="6:6" x14ac:dyDescent="0.2">
      <c r="F9295" s="16"/>
    </row>
    <row r="9296" spans="6:6" x14ac:dyDescent="0.2">
      <c r="F9296" s="16"/>
    </row>
    <row r="9297" spans="6:6" x14ac:dyDescent="0.2">
      <c r="F9297" s="16"/>
    </row>
    <row r="9298" spans="6:6" x14ac:dyDescent="0.2">
      <c r="F9298" s="16"/>
    </row>
    <row r="9299" spans="6:6" x14ac:dyDescent="0.2">
      <c r="F9299" s="16"/>
    </row>
    <row r="9300" spans="6:6" x14ac:dyDescent="0.2">
      <c r="F9300" s="16"/>
    </row>
    <row r="9301" spans="6:6" x14ac:dyDescent="0.2">
      <c r="F9301" s="16"/>
    </row>
    <row r="9302" spans="6:6" x14ac:dyDescent="0.2">
      <c r="F9302" s="16"/>
    </row>
    <row r="9303" spans="6:6" x14ac:dyDescent="0.2">
      <c r="F9303" s="16"/>
    </row>
    <row r="9304" spans="6:6" x14ac:dyDescent="0.2">
      <c r="F9304" s="16"/>
    </row>
    <row r="9305" spans="6:6" x14ac:dyDescent="0.2">
      <c r="F9305" s="16"/>
    </row>
    <row r="9306" spans="6:6" x14ac:dyDescent="0.2">
      <c r="F9306" s="16"/>
    </row>
    <row r="9307" spans="6:6" x14ac:dyDescent="0.2">
      <c r="F9307" s="16"/>
    </row>
    <row r="9308" spans="6:6" x14ac:dyDescent="0.2">
      <c r="F9308" s="16"/>
    </row>
    <row r="9309" spans="6:6" x14ac:dyDescent="0.2">
      <c r="F9309" s="16"/>
    </row>
    <row r="9310" spans="6:6" x14ac:dyDescent="0.2">
      <c r="F9310" s="16"/>
    </row>
    <row r="9311" spans="6:6" x14ac:dyDescent="0.2">
      <c r="F9311" s="16"/>
    </row>
    <row r="9312" spans="6:6" x14ac:dyDescent="0.2">
      <c r="F9312" s="16"/>
    </row>
    <row r="9313" spans="6:6" x14ac:dyDescent="0.2">
      <c r="F9313" s="16"/>
    </row>
    <row r="9314" spans="6:6" x14ac:dyDescent="0.2">
      <c r="F9314" s="16"/>
    </row>
    <row r="9315" spans="6:6" x14ac:dyDescent="0.2">
      <c r="F9315" s="16"/>
    </row>
    <row r="9316" spans="6:6" x14ac:dyDescent="0.2">
      <c r="F9316" s="16"/>
    </row>
    <row r="9317" spans="6:6" x14ac:dyDescent="0.2">
      <c r="F9317" s="16"/>
    </row>
    <row r="9318" spans="6:6" x14ac:dyDescent="0.2">
      <c r="F9318" s="16"/>
    </row>
    <row r="9319" spans="6:6" x14ac:dyDescent="0.2">
      <c r="F9319" s="16"/>
    </row>
    <row r="9320" spans="6:6" x14ac:dyDescent="0.2">
      <c r="F9320" s="16"/>
    </row>
    <row r="9321" spans="6:6" x14ac:dyDescent="0.2">
      <c r="F9321" s="16"/>
    </row>
    <row r="9322" spans="6:6" x14ac:dyDescent="0.2">
      <c r="F9322" s="16"/>
    </row>
    <row r="9323" spans="6:6" x14ac:dyDescent="0.2">
      <c r="F9323" s="16"/>
    </row>
    <row r="9324" spans="6:6" x14ac:dyDescent="0.2">
      <c r="F9324" s="16"/>
    </row>
    <row r="9325" spans="6:6" x14ac:dyDescent="0.2">
      <c r="F9325" s="16"/>
    </row>
    <row r="9326" spans="6:6" x14ac:dyDescent="0.2">
      <c r="F9326" s="16"/>
    </row>
    <row r="9327" spans="6:6" x14ac:dyDescent="0.2">
      <c r="F9327" s="16"/>
    </row>
    <row r="9328" spans="6:6" x14ac:dyDescent="0.2">
      <c r="F9328" s="16"/>
    </row>
    <row r="9329" spans="6:6" x14ac:dyDescent="0.2">
      <c r="F9329" s="16"/>
    </row>
    <row r="9330" spans="6:6" x14ac:dyDescent="0.2">
      <c r="F9330" s="16"/>
    </row>
    <row r="9331" spans="6:6" x14ac:dyDescent="0.2">
      <c r="F9331" s="16"/>
    </row>
    <row r="9332" spans="6:6" x14ac:dyDescent="0.2">
      <c r="F9332" s="16"/>
    </row>
    <row r="9333" spans="6:6" x14ac:dyDescent="0.2">
      <c r="F9333" s="16"/>
    </row>
    <row r="9334" spans="6:6" x14ac:dyDescent="0.2">
      <c r="F9334" s="16"/>
    </row>
    <row r="9335" spans="6:6" x14ac:dyDescent="0.2">
      <c r="F9335" s="16"/>
    </row>
    <row r="9336" spans="6:6" x14ac:dyDescent="0.2">
      <c r="F9336" s="16"/>
    </row>
    <row r="9337" spans="6:6" x14ac:dyDescent="0.2">
      <c r="F9337" s="16"/>
    </row>
    <row r="9338" spans="6:6" x14ac:dyDescent="0.2">
      <c r="F9338" s="16"/>
    </row>
    <row r="9339" spans="6:6" x14ac:dyDescent="0.2">
      <c r="F9339" s="16"/>
    </row>
    <row r="9340" spans="6:6" x14ac:dyDescent="0.2">
      <c r="F9340" s="16"/>
    </row>
    <row r="9341" spans="6:6" x14ac:dyDescent="0.2">
      <c r="F9341" s="16"/>
    </row>
    <row r="9342" spans="6:6" x14ac:dyDescent="0.2">
      <c r="F9342" s="16"/>
    </row>
    <row r="9343" spans="6:6" x14ac:dyDescent="0.2">
      <c r="F9343" s="16"/>
    </row>
    <row r="9344" spans="6:6" x14ac:dyDescent="0.2">
      <c r="F9344" s="16"/>
    </row>
    <row r="9345" spans="6:6" x14ac:dyDescent="0.2">
      <c r="F9345" s="16"/>
    </row>
    <row r="9346" spans="6:6" x14ac:dyDescent="0.2">
      <c r="F9346" s="16"/>
    </row>
    <row r="9347" spans="6:6" x14ac:dyDescent="0.2">
      <c r="F9347" s="16"/>
    </row>
    <row r="9348" spans="6:6" x14ac:dyDescent="0.2">
      <c r="F9348" s="16"/>
    </row>
    <row r="9349" spans="6:6" x14ac:dyDescent="0.2">
      <c r="F9349" s="16"/>
    </row>
    <row r="9350" spans="6:6" x14ac:dyDescent="0.2">
      <c r="F9350" s="16"/>
    </row>
    <row r="9351" spans="6:6" x14ac:dyDescent="0.2">
      <c r="F9351" s="16"/>
    </row>
    <row r="9352" spans="6:6" x14ac:dyDescent="0.2">
      <c r="F9352" s="16"/>
    </row>
    <row r="9353" spans="6:6" x14ac:dyDescent="0.2">
      <c r="F9353" s="16"/>
    </row>
    <row r="9354" spans="6:6" x14ac:dyDescent="0.2">
      <c r="F9354" s="16"/>
    </row>
    <row r="9355" spans="6:6" x14ac:dyDescent="0.2">
      <c r="F9355" s="16"/>
    </row>
    <row r="9356" spans="6:6" x14ac:dyDescent="0.2">
      <c r="F9356" s="16"/>
    </row>
    <row r="9357" spans="6:6" x14ac:dyDescent="0.2">
      <c r="F9357" s="16"/>
    </row>
    <row r="9358" spans="6:6" x14ac:dyDescent="0.2">
      <c r="F9358" s="16"/>
    </row>
    <row r="9359" spans="6:6" x14ac:dyDescent="0.2">
      <c r="F9359" s="16"/>
    </row>
    <row r="9360" spans="6:6" x14ac:dyDescent="0.2">
      <c r="F9360" s="16"/>
    </row>
    <row r="9361" spans="6:6" x14ac:dyDescent="0.2">
      <c r="F9361" s="16"/>
    </row>
    <row r="9362" spans="6:6" x14ac:dyDescent="0.2">
      <c r="F9362" s="16"/>
    </row>
    <row r="9363" spans="6:6" x14ac:dyDescent="0.2">
      <c r="F9363" s="16"/>
    </row>
    <row r="9364" spans="6:6" x14ac:dyDescent="0.2">
      <c r="F9364" s="16"/>
    </row>
    <row r="9365" spans="6:6" x14ac:dyDescent="0.2">
      <c r="F9365" s="16"/>
    </row>
    <row r="9366" spans="6:6" x14ac:dyDescent="0.2">
      <c r="F9366" s="16"/>
    </row>
    <row r="9367" spans="6:6" x14ac:dyDescent="0.2">
      <c r="F9367" s="16"/>
    </row>
    <row r="9368" spans="6:6" x14ac:dyDescent="0.2">
      <c r="F9368" s="16"/>
    </row>
    <row r="9369" spans="6:6" x14ac:dyDescent="0.2">
      <c r="F9369" s="16"/>
    </row>
    <row r="9370" spans="6:6" x14ac:dyDescent="0.2">
      <c r="F9370" s="16"/>
    </row>
    <row r="9371" spans="6:6" x14ac:dyDescent="0.2">
      <c r="F9371" s="16"/>
    </row>
    <row r="9372" spans="6:6" x14ac:dyDescent="0.2">
      <c r="F9372" s="16"/>
    </row>
    <row r="9373" spans="6:6" x14ac:dyDescent="0.2">
      <c r="F9373" s="16"/>
    </row>
    <row r="9374" spans="6:6" x14ac:dyDescent="0.2">
      <c r="F9374" s="16"/>
    </row>
    <row r="9375" spans="6:6" x14ac:dyDescent="0.2">
      <c r="F9375" s="16"/>
    </row>
    <row r="9376" spans="6:6" x14ac:dyDescent="0.2">
      <c r="F9376" s="16"/>
    </row>
    <row r="9377" spans="6:6" x14ac:dyDescent="0.2">
      <c r="F9377" s="16"/>
    </row>
    <row r="9378" spans="6:6" x14ac:dyDescent="0.2">
      <c r="F9378" s="16"/>
    </row>
    <row r="9379" spans="6:6" x14ac:dyDescent="0.2">
      <c r="F9379" s="16"/>
    </row>
    <row r="9380" spans="6:6" x14ac:dyDescent="0.2">
      <c r="F9380" s="16"/>
    </row>
    <row r="9381" spans="6:6" x14ac:dyDescent="0.2">
      <c r="F9381" s="16"/>
    </row>
    <row r="9382" spans="6:6" x14ac:dyDescent="0.2">
      <c r="F9382" s="16"/>
    </row>
    <row r="9383" spans="6:6" x14ac:dyDescent="0.2">
      <c r="F9383" s="16"/>
    </row>
    <row r="9384" spans="6:6" x14ac:dyDescent="0.2">
      <c r="F9384" s="16"/>
    </row>
    <row r="9385" spans="6:6" x14ac:dyDescent="0.2">
      <c r="F9385" s="16"/>
    </row>
    <row r="9386" spans="6:6" x14ac:dyDescent="0.2">
      <c r="F9386" s="16"/>
    </row>
    <row r="9387" spans="6:6" x14ac:dyDescent="0.2">
      <c r="F9387" s="16"/>
    </row>
    <row r="9388" spans="6:6" x14ac:dyDescent="0.2">
      <c r="F9388" s="16"/>
    </row>
    <row r="9389" spans="6:6" x14ac:dyDescent="0.2">
      <c r="F9389" s="16"/>
    </row>
    <row r="9390" spans="6:6" x14ac:dyDescent="0.2">
      <c r="F9390" s="16"/>
    </row>
    <row r="9391" spans="6:6" x14ac:dyDescent="0.2">
      <c r="F9391" s="16"/>
    </row>
    <row r="9392" spans="6:6" x14ac:dyDescent="0.2">
      <c r="F9392" s="16"/>
    </row>
    <row r="9393" spans="6:6" x14ac:dyDescent="0.2">
      <c r="F9393" s="16"/>
    </row>
    <row r="9394" spans="6:6" x14ac:dyDescent="0.2">
      <c r="F9394" s="16"/>
    </row>
    <row r="9395" spans="6:6" x14ac:dyDescent="0.2">
      <c r="F9395" s="16"/>
    </row>
    <row r="9396" spans="6:6" x14ac:dyDescent="0.2">
      <c r="F9396" s="16"/>
    </row>
    <row r="9397" spans="6:6" x14ac:dyDescent="0.2">
      <c r="F9397" s="16"/>
    </row>
    <row r="9398" spans="6:6" x14ac:dyDescent="0.2">
      <c r="F9398" s="16"/>
    </row>
    <row r="9399" spans="6:6" x14ac:dyDescent="0.2">
      <c r="F9399" s="16"/>
    </row>
    <row r="9400" spans="6:6" x14ac:dyDescent="0.2">
      <c r="F9400" s="16"/>
    </row>
    <row r="9401" spans="6:6" x14ac:dyDescent="0.2">
      <c r="F9401" s="16"/>
    </row>
    <row r="9402" spans="6:6" x14ac:dyDescent="0.2">
      <c r="F9402" s="16"/>
    </row>
    <row r="9403" spans="6:6" x14ac:dyDescent="0.2">
      <c r="F9403" s="16"/>
    </row>
    <row r="9404" spans="6:6" x14ac:dyDescent="0.2">
      <c r="F9404" s="16"/>
    </row>
    <row r="9405" spans="6:6" x14ac:dyDescent="0.2">
      <c r="F9405" s="16"/>
    </row>
    <row r="9406" spans="6:6" x14ac:dyDescent="0.2">
      <c r="F9406" s="16"/>
    </row>
    <row r="9407" spans="6:6" x14ac:dyDescent="0.2">
      <c r="F9407" s="16"/>
    </row>
    <row r="9408" spans="6:6" x14ac:dyDescent="0.2">
      <c r="F9408" s="16"/>
    </row>
    <row r="9409" spans="6:6" x14ac:dyDescent="0.2">
      <c r="F9409" s="16"/>
    </row>
    <row r="9410" spans="6:6" x14ac:dyDescent="0.2">
      <c r="F9410" s="16"/>
    </row>
    <row r="9411" spans="6:6" x14ac:dyDescent="0.2">
      <c r="F9411" s="16"/>
    </row>
    <row r="9412" spans="6:6" x14ac:dyDescent="0.2">
      <c r="F9412" s="16"/>
    </row>
    <row r="9413" spans="6:6" x14ac:dyDescent="0.2">
      <c r="F9413" s="16"/>
    </row>
    <row r="9414" spans="6:6" x14ac:dyDescent="0.2">
      <c r="F9414" s="16"/>
    </row>
    <row r="9415" spans="6:6" x14ac:dyDescent="0.2">
      <c r="F9415" s="16"/>
    </row>
    <row r="9416" spans="6:6" x14ac:dyDescent="0.2">
      <c r="F9416" s="16"/>
    </row>
    <row r="9417" spans="6:6" x14ac:dyDescent="0.2">
      <c r="F9417" s="16"/>
    </row>
    <row r="9418" spans="6:6" x14ac:dyDescent="0.2">
      <c r="F9418" s="16"/>
    </row>
    <row r="9419" spans="6:6" x14ac:dyDescent="0.2">
      <c r="F9419" s="16"/>
    </row>
    <row r="9420" spans="6:6" x14ac:dyDescent="0.2">
      <c r="F9420" s="16"/>
    </row>
    <row r="9421" spans="6:6" x14ac:dyDescent="0.2">
      <c r="F9421" s="16"/>
    </row>
    <row r="9422" spans="6:6" x14ac:dyDescent="0.2">
      <c r="F9422" s="16"/>
    </row>
    <row r="9423" spans="6:6" x14ac:dyDescent="0.2">
      <c r="F9423" s="16"/>
    </row>
    <row r="9424" spans="6:6" x14ac:dyDescent="0.2">
      <c r="F9424" s="16"/>
    </row>
    <row r="9425" spans="6:6" x14ac:dyDescent="0.2">
      <c r="F9425" s="16"/>
    </row>
    <row r="9426" spans="6:6" x14ac:dyDescent="0.2">
      <c r="F9426" s="16"/>
    </row>
    <row r="9427" spans="6:6" x14ac:dyDescent="0.2">
      <c r="F9427" s="16"/>
    </row>
    <row r="9428" spans="6:6" x14ac:dyDescent="0.2">
      <c r="F9428" s="16"/>
    </row>
    <row r="9429" spans="6:6" x14ac:dyDescent="0.2">
      <c r="F9429" s="16"/>
    </row>
    <row r="9430" spans="6:6" x14ac:dyDescent="0.2">
      <c r="F9430" s="16"/>
    </row>
    <row r="9431" spans="6:6" x14ac:dyDescent="0.2">
      <c r="F9431" s="16"/>
    </row>
    <row r="9432" spans="6:6" x14ac:dyDescent="0.2">
      <c r="F9432" s="16"/>
    </row>
    <row r="9433" spans="6:6" x14ac:dyDescent="0.2">
      <c r="F9433" s="16"/>
    </row>
    <row r="9434" spans="6:6" x14ac:dyDescent="0.2">
      <c r="F9434" s="16"/>
    </row>
    <row r="9435" spans="6:6" x14ac:dyDescent="0.2">
      <c r="F9435" s="16"/>
    </row>
    <row r="9436" spans="6:6" x14ac:dyDescent="0.2">
      <c r="F9436" s="16"/>
    </row>
    <row r="9437" spans="6:6" x14ac:dyDescent="0.2">
      <c r="F9437" s="16"/>
    </row>
    <row r="9438" spans="6:6" x14ac:dyDescent="0.2">
      <c r="F9438" s="16"/>
    </row>
    <row r="9439" spans="6:6" x14ac:dyDescent="0.2">
      <c r="F9439" s="16"/>
    </row>
    <row r="9440" spans="6:6" x14ac:dyDescent="0.2">
      <c r="F9440" s="16"/>
    </row>
    <row r="9441" spans="6:6" x14ac:dyDescent="0.2">
      <c r="F9441" s="16"/>
    </row>
    <row r="9442" spans="6:6" x14ac:dyDescent="0.2">
      <c r="F9442" s="16"/>
    </row>
    <row r="9443" spans="6:6" x14ac:dyDescent="0.2">
      <c r="F9443" s="16"/>
    </row>
    <row r="9444" spans="6:6" x14ac:dyDescent="0.2">
      <c r="F9444" s="16"/>
    </row>
    <row r="9445" spans="6:6" x14ac:dyDescent="0.2">
      <c r="F9445" s="16"/>
    </row>
    <row r="9446" spans="6:6" x14ac:dyDescent="0.2">
      <c r="F9446" s="16"/>
    </row>
    <row r="9447" spans="6:6" x14ac:dyDescent="0.2">
      <c r="F9447" s="16"/>
    </row>
    <row r="9448" spans="6:6" x14ac:dyDescent="0.2">
      <c r="F9448" s="16"/>
    </row>
    <row r="9449" spans="6:6" x14ac:dyDescent="0.2">
      <c r="F9449" s="16"/>
    </row>
    <row r="9450" spans="6:6" x14ac:dyDescent="0.2">
      <c r="F9450" s="16"/>
    </row>
    <row r="9451" spans="6:6" x14ac:dyDescent="0.2">
      <c r="F9451" s="16"/>
    </row>
    <row r="9452" spans="6:6" x14ac:dyDescent="0.2">
      <c r="F9452" s="16"/>
    </row>
    <row r="9453" spans="6:6" x14ac:dyDescent="0.2">
      <c r="F9453" s="16"/>
    </row>
    <row r="9454" spans="6:6" x14ac:dyDescent="0.2">
      <c r="F9454" s="16"/>
    </row>
    <row r="9455" spans="6:6" x14ac:dyDescent="0.2">
      <c r="F9455" s="16"/>
    </row>
    <row r="9456" spans="6:6" x14ac:dyDescent="0.2">
      <c r="F9456" s="16"/>
    </row>
    <row r="9457" spans="6:6" x14ac:dyDescent="0.2">
      <c r="F9457" s="16"/>
    </row>
    <row r="9458" spans="6:6" x14ac:dyDescent="0.2">
      <c r="F9458" s="16"/>
    </row>
    <row r="9459" spans="6:6" x14ac:dyDescent="0.2">
      <c r="F9459" s="16"/>
    </row>
    <row r="9460" spans="6:6" x14ac:dyDescent="0.2">
      <c r="F9460" s="16"/>
    </row>
    <row r="9461" spans="6:6" x14ac:dyDescent="0.2">
      <c r="F9461" s="16"/>
    </row>
    <row r="9462" spans="6:6" x14ac:dyDescent="0.2">
      <c r="F9462" s="16"/>
    </row>
    <row r="9463" spans="6:6" x14ac:dyDescent="0.2">
      <c r="F9463" s="16"/>
    </row>
    <row r="9464" spans="6:6" x14ac:dyDescent="0.2">
      <c r="F9464" s="16"/>
    </row>
    <row r="9465" spans="6:6" x14ac:dyDescent="0.2">
      <c r="F9465" s="16"/>
    </row>
    <row r="9466" spans="6:6" x14ac:dyDescent="0.2">
      <c r="F9466" s="16"/>
    </row>
    <row r="9467" spans="6:6" x14ac:dyDescent="0.2">
      <c r="F9467" s="16"/>
    </row>
    <row r="9468" spans="6:6" x14ac:dyDescent="0.2">
      <c r="F9468" s="16"/>
    </row>
    <row r="9469" spans="6:6" x14ac:dyDescent="0.2">
      <c r="F9469" s="16"/>
    </row>
    <row r="9470" spans="6:6" x14ac:dyDescent="0.2">
      <c r="F9470" s="16"/>
    </row>
    <row r="9471" spans="6:6" x14ac:dyDescent="0.2">
      <c r="F9471" s="16"/>
    </row>
    <row r="9472" spans="6:6" x14ac:dyDescent="0.2">
      <c r="F9472" s="16"/>
    </row>
    <row r="9473" spans="6:6" x14ac:dyDescent="0.2">
      <c r="F9473" s="16"/>
    </row>
    <row r="9474" spans="6:6" x14ac:dyDescent="0.2">
      <c r="F9474" s="16"/>
    </row>
    <row r="9475" spans="6:6" x14ac:dyDescent="0.2">
      <c r="F9475" s="16"/>
    </row>
    <row r="9476" spans="6:6" x14ac:dyDescent="0.2">
      <c r="F9476" s="16"/>
    </row>
    <row r="9477" spans="6:6" x14ac:dyDescent="0.2">
      <c r="F9477" s="16"/>
    </row>
    <row r="9478" spans="6:6" x14ac:dyDescent="0.2">
      <c r="F9478" s="16"/>
    </row>
    <row r="9479" spans="6:6" x14ac:dyDescent="0.2">
      <c r="F9479" s="16"/>
    </row>
    <row r="9480" spans="6:6" x14ac:dyDescent="0.2">
      <c r="F9480" s="16"/>
    </row>
    <row r="9481" spans="6:6" x14ac:dyDescent="0.2">
      <c r="F9481" s="16"/>
    </row>
    <row r="9482" spans="6:6" x14ac:dyDescent="0.2">
      <c r="F9482" s="16"/>
    </row>
    <row r="9483" spans="6:6" x14ac:dyDescent="0.2">
      <c r="F9483" s="16"/>
    </row>
    <row r="9484" spans="6:6" x14ac:dyDescent="0.2">
      <c r="F9484" s="16"/>
    </row>
    <row r="9485" spans="6:6" x14ac:dyDescent="0.2">
      <c r="F9485" s="16"/>
    </row>
    <row r="9486" spans="6:6" x14ac:dyDescent="0.2">
      <c r="F9486" s="16"/>
    </row>
    <row r="9487" spans="6:6" x14ac:dyDescent="0.2">
      <c r="F9487" s="16"/>
    </row>
    <row r="9488" spans="6:6" x14ac:dyDescent="0.2">
      <c r="F9488" s="16"/>
    </row>
    <row r="9489" spans="6:6" x14ac:dyDescent="0.2">
      <c r="F9489" s="16"/>
    </row>
    <row r="9490" spans="6:6" x14ac:dyDescent="0.2">
      <c r="F9490" s="16"/>
    </row>
    <row r="9491" spans="6:6" x14ac:dyDescent="0.2">
      <c r="F9491" s="16"/>
    </row>
    <row r="9492" spans="6:6" x14ac:dyDescent="0.2">
      <c r="F9492" s="16"/>
    </row>
    <row r="9493" spans="6:6" x14ac:dyDescent="0.2">
      <c r="F9493" s="16"/>
    </row>
    <row r="9494" spans="6:6" x14ac:dyDescent="0.2">
      <c r="F9494" s="16"/>
    </row>
    <row r="9495" spans="6:6" x14ac:dyDescent="0.2">
      <c r="F9495" s="16"/>
    </row>
    <row r="9496" spans="6:6" x14ac:dyDescent="0.2">
      <c r="F9496" s="16"/>
    </row>
    <row r="9497" spans="6:6" x14ac:dyDescent="0.2">
      <c r="F9497" s="16"/>
    </row>
    <row r="9498" spans="6:6" x14ac:dyDescent="0.2">
      <c r="F9498" s="16"/>
    </row>
    <row r="9499" spans="6:6" x14ac:dyDescent="0.2">
      <c r="F9499" s="16"/>
    </row>
    <row r="9500" spans="6:6" x14ac:dyDescent="0.2">
      <c r="F9500" s="16"/>
    </row>
    <row r="9501" spans="6:6" x14ac:dyDescent="0.2">
      <c r="F9501" s="16"/>
    </row>
    <row r="9502" spans="6:6" x14ac:dyDescent="0.2">
      <c r="F9502" s="16"/>
    </row>
    <row r="9503" spans="6:6" x14ac:dyDescent="0.2">
      <c r="F9503" s="16"/>
    </row>
    <row r="9504" spans="6:6" x14ac:dyDescent="0.2">
      <c r="F9504" s="16"/>
    </row>
    <row r="9505" spans="6:6" x14ac:dyDescent="0.2">
      <c r="F9505" s="16"/>
    </row>
    <row r="9506" spans="6:6" x14ac:dyDescent="0.2">
      <c r="F9506" s="16"/>
    </row>
    <row r="9507" spans="6:6" x14ac:dyDescent="0.2">
      <c r="F9507" s="16"/>
    </row>
    <row r="9508" spans="6:6" x14ac:dyDescent="0.2">
      <c r="F9508" s="16"/>
    </row>
    <row r="9509" spans="6:6" x14ac:dyDescent="0.2">
      <c r="F9509" s="16"/>
    </row>
    <row r="9510" spans="6:6" x14ac:dyDescent="0.2">
      <c r="F9510" s="16"/>
    </row>
    <row r="9511" spans="6:6" x14ac:dyDescent="0.2">
      <c r="F9511" s="16"/>
    </row>
    <row r="9512" spans="6:6" x14ac:dyDescent="0.2">
      <c r="F9512" s="16"/>
    </row>
    <row r="9513" spans="6:6" x14ac:dyDescent="0.2">
      <c r="F9513" s="16"/>
    </row>
    <row r="9514" spans="6:6" x14ac:dyDescent="0.2">
      <c r="F9514" s="16"/>
    </row>
    <row r="9515" spans="6:6" x14ac:dyDescent="0.2">
      <c r="F9515" s="16"/>
    </row>
    <row r="9516" spans="6:6" x14ac:dyDescent="0.2">
      <c r="F9516" s="16"/>
    </row>
    <row r="9517" spans="6:6" x14ac:dyDescent="0.2">
      <c r="F9517" s="16"/>
    </row>
    <row r="9518" spans="6:6" x14ac:dyDescent="0.2">
      <c r="F9518" s="16"/>
    </row>
    <row r="9519" spans="6:6" x14ac:dyDescent="0.2">
      <c r="F9519" s="16"/>
    </row>
    <row r="9520" spans="6:6" x14ac:dyDescent="0.2">
      <c r="F9520" s="16"/>
    </row>
    <row r="9521" spans="6:6" x14ac:dyDescent="0.2">
      <c r="F9521" s="16"/>
    </row>
    <row r="9522" spans="6:6" x14ac:dyDescent="0.2">
      <c r="F9522" s="16"/>
    </row>
    <row r="9523" spans="6:6" x14ac:dyDescent="0.2">
      <c r="F9523" s="16"/>
    </row>
    <row r="9524" spans="6:6" x14ac:dyDescent="0.2">
      <c r="F9524" s="16"/>
    </row>
    <row r="9525" spans="6:6" x14ac:dyDescent="0.2">
      <c r="F9525" s="16"/>
    </row>
    <row r="9526" spans="6:6" x14ac:dyDescent="0.2">
      <c r="F9526" s="16"/>
    </row>
    <row r="9527" spans="6:6" x14ac:dyDescent="0.2">
      <c r="F9527" s="16"/>
    </row>
    <row r="9528" spans="6:6" x14ac:dyDescent="0.2">
      <c r="F9528" s="16"/>
    </row>
    <row r="9529" spans="6:6" x14ac:dyDescent="0.2">
      <c r="F9529" s="16"/>
    </row>
    <row r="9530" spans="6:6" x14ac:dyDescent="0.2">
      <c r="F9530" s="16"/>
    </row>
    <row r="9531" spans="6:6" x14ac:dyDescent="0.2">
      <c r="F9531" s="16"/>
    </row>
    <row r="9532" spans="6:6" x14ac:dyDescent="0.2">
      <c r="F9532" s="16"/>
    </row>
    <row r="9533" spans="6:6" x14ac:dyDescent="0.2">
      <c r="F9533" s="16"/>
    </row>
    <row r="9534" spans="6:6" x14ac:dyDescent="0.2">
      <c r="F9534" s="16"/>
    </row>
    <row r="9535" spans="6:6" x14ac:dyDescent="0.2">
      <c r="F9535" s="16"/>
    </row>
    <row r="9536" spans="6:6" x14ac:dyDescent="0.2">
      <c r="F9536" s="16"/>
    </row>
    <row r="9537" spans="6:6" x14ac:dyDescent="0.2">
      <c r="F9537" s="16"/>
    </row>
    <row r="9538" spans="6:6" x14ac:dyDescent="0.2">
      <c r="F9538" s="16"/>
    </row>
    <row r="9539" spans="6:6" x14ac:dyDescent="0.2">
      <c r="F9539" s="16"/>
    </row>
    <row r="9540" spans="6:6" x14ac:dyDescent="0.2">
      <c r="F9540" s="16"/>
    </row>
    <row r="9541" spans="6:6" x14ac:dyDescent="0.2">
      <c r="F9541" s="16"/>
    </row>
    <row r="9542" spans="6:6" x14ac:dyDescent="0.2">
      <c r="F9542" s="16"/>
    </row>
    <row r="9543" spans="6:6" x14ac:dyDescent="0.2">
      <c r="F9543" s="16"/>
    </row>
    <row r="9544" spans="6:6" x14ac:dyDescent="0.2">
      <c r="F9544" s="16"/>
    </row>
    <row r="9545" spans="6:6" x14ac:dyDescent="0.2">
      <c r="F9545" s="16"/>
    </row>
    <row r="9546" spans="6:6" x14ac:dyDescent="0.2">
      <c r="F9546" s="16"/>
    </row>
    <row r="9547" spans="6:6" x14ac:dyDescent="0.2">
      <c r="F9547" s="16"/>
    </row>
    <row r="9548" spans="6:6" x14ac:dyDescent="0.2">
      <c r="F9548" s="16"/>
    </row>
    <row r="9549" spans="6:6" x14ac:dyDescent="0.2">
      <c r="F9549" s="16"/>
    </row>
    <row r="9550" spans="6:6" x14ac:dyDescent="0.2">
      <c r="F9550" s="16"/>
    </row>
    <row r="9551" spans="6:6" x14ac:dyDescent="0.2">
      <c r="F9551" s="16"/>
    </row>
    <row r="9552" spans="6:6" x14ac:dyDescent="0.2">
      <c r="F9552" s="16"/>
    </row>
    <row r="9553" spans="6:6" x14ac:dyDescent="0.2">
      <c r="F9553" s="16"/>
    </row>
    <row r="9554" spans="6:6" x14ac:dyDescent="0.2">
      <c r="F9554" s="16"/>
    </row>
    <row r="9555" spans="6:6" x14ac:dyDescent="0.2">
      <c r="F9555" s="16"/>
    </row>
    <row r="9556" spans="6:6" x14ac:dyDescent="0.2">
      <c r="F9556" s="16"/>
    </row>
    <row r="9557" spans="6:6" x14ac:dyDescent="0.2">
      <c r="F9557" s="16"/>
    </row>
    <row r="9558" spans="6:6" x14ac:dyDescent="0.2">
      <c r="F9558" s="16"/>
    </row>
    <row r="9559" spans="6:6" x14ac:dyDescent="0.2">
      <c r="F9559" s="16"/>
    </row>
    <row r="9560" spans="6:6" x14ac:dyDescent="0.2">
      <c r="F9560" s="16"/>
    </row>
    <row r="9561" spans="6:6" x14ac:dyDescent="0.2">
      <c r="F9561" s="16"/>
    </row>
    <row r="9562" spans="6:6" x14ac:dyDescent="0.2">
      <c r="F9562" s="16"/>
    </row>
    <row r="9563" spans="6:6" x14ac:dyDescent="0.2">
      <c r="F9563" s="16"/>
    </row>
    <row r="9564" spans="6:6" x14ac:dyDescent="0.2">
      <c r="F9564" s="16"/>
    </row>
    <row r="9565" spans="6:6" x14ac:dyDescent="0.2">
      <c r="F9565" s="16"/>
    </row>
    <row r="9566" spans="6:6" x14ac:dyDescent="0.2">
      <c r="F9566" s="16"/>
    </row>
    <row r="9567" spans="6:6" x14ac:dyDescent="0.2">
      <c r="F9567" s="16"/>
    </row>
    <row r="9568" spans="6:6" x14ac:dyDescent="0.2">
      <c r="F9568" s="16"/>
    </row>
    <row r="9569" spans="6:6" x14ac:dyDescent="0.2">
      <c r="F9569" s="16"/>
    </row>
    <row r="9570" spans="6:6" x14ac:dyDescent="0.2">
      <c r="F9570" s="16"/>
    </row>
    <row r="9571" spans="6:6" x14ac:dyDescent="0.2">
      <c r="F9571" s="16"/>
    </row>
    <row r="9572" spans="6:6" x14ac:dyDescent="0.2">
      <c r="F9572" s="16"/>
    </row>
    <row r="9573" spans="6:6" x14ac:dyDescent="0.2">
      <c r="F9573" s="16"/>
    </row>
    <row r="9574" spans="6:6" x14ac:dyDescent="0.2">
      <c r="F9574" s="16"/>
    </row>
    <row r="9575" spans="6:6" x14ac:dyDescent="0.2">
      <c r="F9575" s="16"/>
    </row>
    <row r="9576" spans="6:6" x14ac:dyDescent="0.2">
      <c r="F9576" s="16"/>
    </row>
    <row r="9577" spans="6:6" x14ac:dyDescent="0.2">
      <c r="F9577" s="16"/>
    </row>
    <row r="9578" spans="6:6" x14ac:dyDescent="0.2">
      <c r="F9578" s="16"/>
    </row>
    <row r="9579" spans="6:6" x14ac:dyDescent="0.2">
      <c r="F9579" s="16"/>
    </row>
    <row r="9580" spans="6:6" x14ac:dyDescent="0.2">
      <c r="F9580" s="16"/>
    </row>
    <row r="9581" spans="6:6" x14ac:dyDescent="0.2">
      <c r="F9581" s="16"/>
    </row>
    <row r="9582" spans="6:6" x14ac:dyDescent="0.2">
      <c r="F9582" s="16"/>
    </row>
    <row r="9583" spans="6:6" x14ac:dyDescent="0.2">
      <c r="F9583" s="16"/>
    </row>
    <row r="9584" spans="6:6" x14ac:dyDescent="0.2">
      <c r="F9584" s="16"/>
    </row>
    <row r="9585" spans="6:6" x14ac:dyDescent="0.2">
      <c r="F9585" s="16"/>
    </row>
    <row r="9586" spans="6:6" x14ac:dyDescent="0.2">
      <c r="F9586" s="16"/>
    </row>
    <row r="9587" spans="6:6" x14ac:dyDescent="0.2">
      <c r="F9587" s="16"/>
    </row>
    <row r="9588" spans="6:6" x14ac:dyDescent="0.2">
      <c r="F9588" s="16"/>
    </row>
    <row r="9589" spans="6:6" x14ac:dyDescent="0.2">
      <c r="F9589" s="16"/>
    </row>
    <row r="9590" spans="6:6" x14ac:dyDescent="0.2">
      <c r="F9590" s="16"/>
    </row>
    <row r="9591" spans="6:6" x14ac:dyDescent="0.2">
      <c r="F9591" s="16"/>
    </row>
    <row r="9592" spans="6:6" x14ac:dyDescent="0.2">
      <c r="F9592" s="16"/>
    </row>
    <row r="9593" spans="6:6" x14ac:dyDescent="0.2">
      <c r="F9593" s="16"/>
    </row>
    <row r="9594" spans="6:6" x14ac:dyDescent="0.2">
      <c r="F9594" s="16"/>
    </row>
    <row r="9595" spans="6:6" x14ac:dyDescent="0.2">
      <c r="F9595" s="16"/>
    </row>
    <row r="9596" spans="6:6" x14ac:dyDescent="0.2">
      <c r="F9596" s="16"/>
    </row>
    <row r="9597" spans="6:6" x14ac:dyDescent="0.2">
      <c r="F9597" s="16"/>
    </row>
    <row r="9598" spans="6:6" x14ac:dyDescent="0.2">
      <c r="F9598" s="16"/>
    </row>
    <row r="9599" spans="6:6" x14ac:dyDescent="0.2">
      <c r="F9599" s="16"/>
    </row>
    <row r="9600" spans="6:6" x14ac:dyDescent="0.2">
      <c r="F9600" s="16"/>
    </row>
    <row r="9601" spans="6:6" x14ac:dyDescent="0.2">
      <c r="F9601" s="16"/>
    </row>
    <row r="9602" spans="6:6" x14ac:dyDescent="0.2">
      <c r="F9602" s="16"/>
    </row>
    <row r="9603" spans="6:6" x14ac:dyDescent="0.2">
      <c r="F9603" s="16"/>
    </row>
    <row r="9604" spans="6:6" x14ac:dyDescent="0.2">
      <c r="F9604" s="16"/>
    </row>
    <row r="9605" spans="6:6" x14ac:dyDescent="0.2">
      <c r="F9605" s="16"/>
    </row>
    <row r="9606" spans="6:6" x14ac:dyDescent="0.2">
      <c r="F9606" s="16"/>
    </row>
    <row r="9607" spans="6:6" x14ac:dyDescent="0.2">
      <c r="F9607" s="16"/>
    </row>
    <row r="9608" spans="6:6" x14ac:dyDescent="0.2">
      <c r="F9608" s="16"/>
    </row>
    <row r="9609" spans="6:6" x14ac:dyDescent="0.2">
      <c r="F9609" s="16"/>
    </row>
    <row r="9610" spans="6:6" x14ac:dyDescent="0.2">
      <c r="F9610" s="16"/>
    </row>
    <row r="9611" spans="6:6" x14ac:dyDescent="0.2">
      <c r="F9611" s="16"/>
    </row>
    <row r="9612" spans="6:6" x14ac:dyDescent="0.2">
      <c r="F9612" s="16"/>
    </row>
    <row r="9613" spans="6:6" x14ac:dyDescent="0.2">
      <c r="F9613" s="16"/>
    </row>
    <row r="9614" spans="6:6" x14ac:dyDescent="0.2">
      <c r="F9614" s="16"/>
    </row>
    <row r="9615" spans="6:6" x14ac:dyDescent="0.2">
      <c r="F9615" s="16"/>
    </row>
    <row r="9616" spans="6:6" x14ac:dyDescent="0.2">
      <c r="F9616" s="16"/>
    </row>
    <row r="9617" spans="6:6" x14ac:dyDescent="0.2">
      <c r="F9617" s="16"/>
    </row>
    <row r="9618" spans="6:6" x14ac:dyDescent="0.2">
      <c r="F9618" s="16"/>
    </row>
    <row r="9619" spans="6:6" x14ac:dyDescent="0.2">
      <c r="F9619" s="16"/>
    </row>
    <row r="9620" spans="6:6" x14ac:dyDescent="0.2">
      <c r="F9620" s="16"/>
    </row>
    <row r="9621" spans="6:6" x14ac:dyDescent="0.2">
      <c r="F9621" s="16"/>
    </row>
    <row r="9622" spans="6:6" x14ac:dyDescent="0.2">
      <c r="F9622" s="16"/>
    </row>
    <row r="9623" spans="6:6" x14ac:dyDescent="0.2">
      <c r="F9623" s="16"/>
    </row>
    <row r="9624" spans="6:6" x14ac:dyDescent="0.2">
      <c r="F9624" s="16"/>
    </row>
    <row r="9625" spans="6:6" x14ac:dyDescent="0.2">
      <c r="F9625" s="16"/>
    </row>
    <row r="9626" spans="6:6" x14ac:dyDescent="0.2">
      <c r="F9626" s="16"/>
    </row>
    <row r="9627" spans="6:6" x14ac:dyDescent="0.2">
      <c r="F9627" s="16"/>
    </row>
    <row r="9628" spans="6:6" x14ac:dyDescent="0.2">
      <c r="F9628" s="16"/>
    </row>
    <row r="9629" spans="6:6" x14ac:dyDescent="0.2">
      <c r="F9629" s="16"/>
    </row>
    <row r="9630" spans="6:6" x14ac:dyDescent="0.2">
      <c r="F9630" s="16"/>
    </row>
    <row r="9631" spans="6:6" x14ac:dyDescent="0.2">
      <c r="F9631" s="16"/>
    </row>
    <row r="9632" spans="6:6" x14ac:dyDescent="0.2">
      <c r="F9632" s="16"/>
    </row>
    <row r="9633" spans="6:6" x14ac:dyDescent="0.2">
      <c r="F9633" s="16"/>
    </row>
    <row r="9634" spans="6:6" x14ac:dyDescent="0.2">
      <c r="F9634" s="16"/>
    </row>
    <row r="9635" spans="6:6" x14ac:dyDescent="0.2">
      <c r="F9635" s="16"/>
    </row>
    <row r="9636" spans="6:6" x14ac:dyDescent="0.2">
      <c r="F9636" s="16"/>
    </row>
    <row r="9637" spans="6:6" x14ac:dyDescent="0.2">
      <c r="F9637" s="16"/>
    </row>
    <row r="9638" spans="6:6" x14ac:dyDescent="0.2">
      <c r="F9638" s="16"/>
    </row>
    <row r="9639" spans="6:6" x14ac:dyDescent="0.2">
      <c r="F9639" s="16"/>
    </row>
    <row r="9640" spans="6:6" x14ac:dyDescent="0.2">
      <c r="F9640" s="16"/>
    </row>
    <row r="9641" spans="6:6" x14ac:dyDescent="0.2">
      <c r="F9641" s="16"/>
    </row>
    <row r="9642" spans="6:6" x14ac:dyDescent="0.2">
      <c r="F9642" s="16"/>
    </row>
    <row r="9643" spans="6:6" x14ac:dyDescent="0.2">
      <c r="F9643" s="16"/>
    </row>
    <row r="9644" spans="6:6" x14ac:dyDescent="0.2">
      <c r="F9644" s="16"/>
    </row>
    <row r="9645" spans="6:6" x14ac:dyDescent="0.2">
      <c r="F9645" s="16"/>
    </row>
    <row r="9646" spans="6:6" x14ac:dyDescent="0.2">
      <c r="F9646" s="16"/>
    </row>
    <row r="9647" spans="6:6" x14ac:dyDescent="0.2">
      <c r="F9647" s="16"/>
    </row>
    <row r="9648" spans="6:6" x14ac:dyDescent="0.2">
      <c r="F9648" s="16"/>
    </row>
    <row r="9649" spans="6:6" x14ac:dyDescent="0.2">
      <c r="F9649" s="16"/>
    </row>
    <row r="9650" spans="6:6" x14ac:dyDescent="0.2">
      <c r="F9650" s="16"/>
    </row>
    <row r="9651" spans="6:6" x14ac:dyDescent="0.2">
      <c r="F9651" s="16"/>
    </row>
    <row r="9652" spans="6:6" x14ac:dyDescent="0.2">
      <c r="F9652" s="16"/>
    </row>
    <row r="9653" spans="6:6" x14ac:dyDescent="0.2">
      <c r="F9653" s="16"/>
    </row>
    <row r="9654" spans="6:6" x14ac:dyDescent="0.2">
      <c r="F9654" s="16"/>
    </row>
    <row r="9655" spans="6:6" x14ac:dyDescent="0.2">
      <c r="F9655" s="16"/>
    </row>
    <row r="9656" spans="6:6" x14ac:dyDescent="0.2">
      <c r="F9656" s="16"/>
    </row>
    <row r="9657" spans="6:6" x14ac:dyDescent="0.2">
      <c r="F9657" s="16"/>
    </row>
    <row r="9658" spans="6:6" x14ac:dyDescent="0.2">
      <c r="F9658" s="16"/>
    </row>
    <row r="9659" spans="6:6" x14ac:dyDescent="0.2">
      <c r="F9659" s="16"/>
    </row>
    <row r="9660" spans="6:6" x14ac:dyDescent="0.2">
      <c r="F9660" s="16"/>
    </row>
    <row r="9661" spans="6:6" x14ac:dyDescent="0.2">
      <c r="F9661" s="16"/>
    </row>
    <row r="9662" spans="6:6" x14ac:dyDescent="0.2">
      <c r="F9662" s="16"/>
    </row>
    <row r="9663" spans="6:6" x14ac:dyDescent="0.2">
      <c r="F9663" s="16"/>
    </row>
    <row r="9664" spans="6:6" x14ac:dyDescent="0.2">
      <c r="F9664" s="16"/>
    </row>
    <row r="9665" spans="6:6" x14ac:dyDescent="0.2">
      <c r="F9665" s="16"/>
    </row>
    <row r="9666" spans="6:6" x14ac:dyDescent="0.2">
      <c r="F9666" s="16"/>
    </row>
    <row r="9667" spans="6:6" x14ac:dyDescent="0.2">
      <c r="F9667" s="16"/>
    </row>
    <row r="9668" spans="6:6" x14ac:dyDescent="0.2">
      <c r="F9668" s="16"/>
    </row>
    <row r="9669" spans="6:6" x14ac:dyDescent="0.2">
      <c r="F9669" s="16"/>
    </row>
    <row r="9670" spans="6:6" x14ac:dyDescent="0.2">
      <c r="F9670" s="16"/>
    </row>
    <row r="9671" spans="6:6" x14ac:dyDescent="0.2">
      <c r="F9671" s="16"/>
    </row>
    <row r="9672" spans="6:6" x14ac:dyDescent="0.2">
      <c r="F9672" s="16"/>
    </row>
    <row r="9673" spans="6:6" x14ac:dyDescent="0.2">
      <c r="F9673" s="16"/>
    </row>
    <row r="9674" spans="6:6" x14ac:dyDescent="0.2">
      <c r="F9674" s="16"/>
    </row>
    <row r="9675" spans="6:6" x14ac:dyDescent="0.2">
      <c r="F9675" s="16"/>
    </row>
    <row r="9676" spans="6:6" x14ac:dyDescent="0.2">
      <c r="F9676" s="16"/>
    </row>
    <row r="9677" spans="6:6" x14ac:dyDescent="0.2">
      <c r="F9677" s="16"/>
    </row>
    <row r="9678" spans="6:6" x14ac:dyDescent="0.2">
      <c r="F9678" s="16"/>
    </row>
    <row r="9679" spans="6:6" x14ac:dyDescent="0.2">
      <c r="F9679" s="16"/>
    </row>
    <row r="9680" spans="6:6" x14ac:dyDescent="0.2">
      <c r="F9680" s="16"/>
    </row>
    <row r="9681" spans="6:6" x14ac:dyDescent="0.2">
      <c r="F9681" s="16"/>
    </row>
    <row r="9682" spans="6:6" x14ac:dyDescent="0.2">
      <c r="F9682" s="16"/>
    </row>
    <row r="9683" spans="6:6" x14ac:dyDescent="0.2">
      <c r="F9683" s="16"/>
    </row>
    <row r="9684" spans="6:6" x14ac:dyDescent="0.2">
      <c r="F9684" s="16"/>
    </row>
    <row r="9685" spans="6:6" x14ac:dyDescent="0.2">
      <c r="F9685" s="16"/>
    </row>
    <row r="9686" spans="6:6" x14ac:dyDescent="0.2">
      <c r="F9686" s="16"/>
    </row>
    <row r="9687" spans="6:6" x14ac:dyDescent="0.2">
      <c r="F9687" s="16"/>
    </row>
    <row r="9688" spans="6:6" x14ac:dyDescent="0.2">
      <c r="F9688" s="16"/>
    </row>
    <row r="9689" spans="6:6" x14ac:dyDescent="0.2">
      <c r="F9689" s="16"/>
    </row>
    <row r="9690" spans="6:6" x14ac:dyDescent="0.2">
      <c r="F9690" s="16"/>
    </row>
    <row r="9691" spans="6:6" x14ac:dyDescent="0.2">
      <c r="F9691" s="16"/>
    </row>
    <row r="9692" spans="6:6" x14ac:dyDescent="0.2">
      <c r="F9692" s="16"/>
    </row>
    <row r="9693" spans="6:6" x14ac:dyDescent="0.2">
      <c r="F9693" s="16"/>
    </row>
    <row r="9694" spans="6:6" x14ac:dyDescent="0.2">
      <c r="F9694" s="16"/>
    </row>
    <row r="9695" spans="6:6" x14ac:dyDescent="0.2">
      <c r="F9695" s="16"/>
    </row>
    <row r="9696" spans="6:6" x14ac:dyDescent="0.2">
      <c r="F9696" s="16"/>
    </row>
    <row r="9697" spans="6:6" x14ac:dyDescent="0.2">
      <c r="F9697" s="16"/>
    </row>
    <row r="9698" spans="6:6" x14ac:dyDescent="0.2">
      <c r="F9698" s="16"/>
    </row>
    <row r="9699" spans="6:6" x14ac:dyDescent="0.2">
      <c r="F9699" s="16"/>
    </row>
    <row r="9700" spans="6:6" x14ac:dyDescent="0.2">
      <c r="F9700" s="16"/>
    </row>
    <row r="9701" spans="6:6" x14ac:dyDescent="0.2">
      <c r="F9701" s="16"/>
    </row>
    <row r="9702" spans="6:6" x14ac:dyDescent="0.2">
      <c r="F9702" s="16"/>
    </row>
    <row r="9703" spans="6:6" x14ac:dyDescent="0.2">
      <c r="F9703" s="16"/>
    </row>
    <row r="9704" spans="6:6" x14ac:dyDescent="0.2">
      <c r="F9704" s="16"/>
    </row>
    <row r="9705" spans="6:6" x14ac:dyDescent="0.2">
      <c r="F9705" s="16"/>
    </row>
    <row r="9706" spans="6:6" x14ac:dyDescent="0.2">
      <c r="F9706" s="16"/>
    </row>
    <row r="9707" spans="6:6" x14ac:dyDescent="0.2">
      <c r="F9707" s="16"/>
    </row>
    <row r="9708" spans="6:6" x14ac:dyDescent="0.2">
      <c r="F9708" s="16"/>
    </row>
    <row r="9709" spans="6:6" x14ac:dyDescent="0.2">
      <c r="F9709" s="16"/>
    </row>
    <row r="9710" spans="6:6" x14ac:dyDescent="0.2">
      <c r="F9710" s="16"/>
    </row>
    <row r="9711" spans="6:6" x14ac:dyDescent="0.2">
      <c r="F9711" s="16"/>
    </row>
    <row r="9712" spans="6:6" x14ac:dyDescent="0.2">
      <c r="F9712" s="16"/>
    </row>
    <row r="9713" spans="6:6" x14ac:dyDescent="0.2">
      <c r="F9713" s="16"/>
    </row>
    <row r="9714" spans="6:6" x14ac:dyDescent="0.2">
      <c r="F9714" s="16"/>
    </row>
    <row r="9715" spans="6:6" x14ac:dyDescent="0.2">
      <c r="F9715" s="16"/>
    </row>
    <row r="9716" spans="6:6" x14ac:dyDescent="0.2">
      <c r="F9716" s="16"/>
    </row>
    <row r="9717" spans="6:6" x14ac:dyDescent="0.2">
      <c r="F9717" s="16"/>
    </row>
    <row r="9718" spans="6:6" x14ac:dyDescent="0.2">
      <c r="F9718" s="16"/>
    </row>
    <row r="9719" spans="6:6" x14ac:dyDescent="0.2">
      <c r="F9719" s="16"/>
    </row>
    <row r="9720" spans="6:6" x14ac:dyDescent="0.2">
      <c r="F9720" s="16"/>
    </row>
    <row r="9721" spans="6:6" x14ac:dyDescent="0.2">
      <c r="F9721" s="16"/>
    </row>
    <row r="9722" spans="6:6" x14ac:dyDescent="0.2">
      <c r="F9722" s="16"/>
    </row>
    <row r="9723" spans="6:6" x14ac:dyDescent="0.2">
      <c r="F9723" s="16"/>
    </row>
    <row r="9724" spans="6:6" x14ac:dyDescent="0.2">
      <c r="F9724" s="16"/>
    </row>
    <row r="9725" spans="6:6" x14ac:dyDescent="0.2">
      <c r="F9725" s="16"/>
    </row>
    <row r="9726" spans="6:6" x14ac:dyDescent="0.2">
      <c r="F9726" s="16"/>
    </row>
    <row r="9727" spans="6:6" x14ac:dyDescent="0.2">
      <c r="F9727" s="16"/>
    </row>
    <row r="9728" spans="6:6" x14ac:dyDescent="0.2">
      <c r="F9728" s="16"/>
    </row>
    <row r="9729" spans="6:6" x14ac:dyDescent="0.2">
      <c r="F9729" s="16"/>
    </row>
    <row r="9730" spans="6:6" x14ac:dyDescent="0.2">
      <c r="F9730" s="16"/>
    </row>
    <row r="9731" spans="6:6" x14ac:dyDescent="0.2">
      <c r="F9731" s="16"/>
    </row>
    <row r="9732" spans="6:6" x14ac:dyDescent="0.2">
      <c r="F9732" s="16"/>
    </row>
    <row r="9733" spans="6:6" x14ac:dyDescent="0.2">
      <c r="F9733" s="16"/>
    </row>
    <row r="9734" spans="6:6" x14ac:dyDescent="0.2">
      <c r="F9734" s="16"/>
    </row>
    <row r="9735" spans="6:6" x14ac:dyDescent="0.2">
      <c r="F9735" s="16"/>
    </row>
    <row r="9736" spans="6:6" x14ac:dyDescent="0.2">
      <c r="F9736" s="16"/>
    </row>
    <row r="9737" spans="6:6" x14ac:dyDescent="0.2">
      <c r="F9737" s="16"/>
    </row>
    <row r="9738" spans="6:6" x14ac:dyDescent="0.2">
      <c r="F9738" s="16"/>
    </row>
    <row r="9739" spans="6:6" x14ac:dyDescent="0.2">
      <c r="F9739" s="16"/>
    </row>
    <row r="9740" spans="6:6" x14ac:dyDescent="0.2">
      <c r="F9740" s="16"/>
    </row>
    <row r="9741" spans="6:6" x14ac:dyDescent="0.2">
      <c r="F9741" s="16"/>
    </row>
    <row r="9742" spans="6:6" x14ac:dyDescent="0.2">
      <c r="F9742" s="16"/>
    </row>
    <row r="9743" spans="6:6" x14ac:dyDescent="0.2">
      <c r="F9743" s="16"/>
    </row>
    <row r="9744" spans="6:6" x14ac:dyDescent="0.2">
      <c r="F9744" s="16"/>
    </row>
    <row r="9745" spans="6:6" x14ac:dyDescent="0.2">
      <c r="F9745" s="16"/>
    </row>
    <row r="9746" spans="6:6" x14ac:dyDescent="0.2">
      <c r="F9746" s="16"/>
    </row>
    <row r="9747" spans="6:6" x14ac:dyDescent="0.2">
      <c r="F9747" s="16"/>
    </row>
    <row r="9748" spans="6:6" x14ac:dyDescent="0.2">
      <c r="F9748" s="16"/>
    </row>
    <row r="9749" spans="6:6" x14ac:dyDescent="0.2">
      <c r="F9749" s="16"/>
    </row>
    <row r="9750" spans="6:6" x14ac:dyDescent="0.2">
      <c r="F9750" s="16"/>
    </row>
    <row r="9751" spans="6:6" x14ac:dyDescent="0.2">
      <c r="F9751" s="16"/>
    </row>
    <row r="9752" spans="6:6" x14ac:dyDescent="0.2">
      <c r="F9752" s="16"/>
    </row>
    <row r="9753" spans="6:6" x14ac:dyDescent="0.2">
      <c r="F9753" s="16"/>
    </row>
    <row r="9754" spans="6:6" x14ac:dyDescent="0.2">
      <c r="F9754" s="16"/>
    </row>
    <row r="9755" spans="6:6" x14ac:dyDescent="0.2">
      <c r="F9755" s="16"/>
    </row>
    <row r="9756" spans="6:6" x14ac:dyDescent="0.2">
      <c r="F9756" s="16"/>
    </row>
    <row r="9757" spans="6:6" x14ac:dyDescent="0.2">
      <c r="F9757" s="16"/>
    </row>
    <row r="9758" spans="6:6" x14ac:dyDescent="0.2">
      <c r="F9758" s="16"/>
    </row>
    <row r="9759" spans="6:6" x14ac:dyDescent="0.2">
      <c r="F9759" s="16"/>
    </row>
    <row r="9760" spans="6:6" x14ac:dyDescent="0.2">
      <c r="F9760" s="16"/>
    </row>
    <row r="9761" spans="6:6" x14ac:dyDescent="0.2">
      <c r="F9761" s="16"/>
    </row>
    <row r="9762" spans="6:6" x14ac:dyDescent="0.2">
      <c r="F9762" s="16"/>
    </row>
    <row r="9763" spans="6:6" x14ac:dyDescent="0.2">
      <c r="F9763" s="16"/>
    </row>
    <row r="9764" spans="6:6" x14ac:dyDescent="0.2">
      <c r="F9764" s="16"/>
    </row>
    <row r="9765" spans="6:6" x14ac:dyDescent="0.2">
      <c r="F9765" s="16"/>
    </row>
    <row r="9766" spans="6:6" x14ac:dyDescent="0.2">
      <c r="F9766" s="16"/>
    </row>
    <row r="9767" spans="6:6" x14ac:dyDescent="0.2">
      <c r="F9767" s="16"/>
    </row>
    <row r="9768" spans="6:6" x14ac:dyDescent="0.2">
      <c r="F9768" s="16"/>
    </row>
    <row r="9769" spans="6:6" x14ac:dyDescent="0.2">
      <c r="F9769" s="16"/>
    </row>
    <row r="9770" spans="6:6" x14ac:dyDescent="0.2">
      <c r="F9770" s="16"/>
    </row>
    <row r="9771" spans="6:6" x14ac:dyDescent="0.2">
      <c r="F9771" s="16"/>
    </row>
    <row r="9772" spans="6:6" x14ac:dyDescent="0.2">
      <c r="F9772" s="16"/>
    </row>
    <row r="9773" spans="6:6" x14ac:dyDescent="0.2">
      <c r="F9773" s="16"/>
    </row>
    <row r="9774" spans="6:6" x14ac:dyDescent="0.2">
      <c r="F9774" s="16"/>
    </row>
    <row r="9775" spans="6:6" x14ac:dyDescent="0.2">
      <c r="F9775" s="16"/>
    </row>
    <row r="9776" spans="6:6" x14ac:dyDescent="0.2">
      <c r="F9776" s="16"/>
    </row>
    <row r="9777" spans="6:6" x14ac:dyDescent="0.2">
      <c r="F9777" s="16"/>
    </row>
    <row r="9778" spans="6:6" x14ac:dyDescent="0.2">
      <c r="F9778" s="16"/>
    </row>
    <row r="9779" spans="6:6" x14ac:dyDescent="0.2">
      <c r="F9779" s="16"/>
    </row>
    <row r="9780" spans="6:6" x14ac:dyDescent="0.2">
      <c r="F9780" s="16"/>
    </row>
    <row r="9781" spans="6:6" x14ac:dyDescent="0.2">
      <c r="F9781" s="16"/>
    </row>
    <row r="9782" spans="6:6" x14ac:dyDescent="0.2">
      <c r="F9782" s="16"/>
    </row>
    <row r="9783" spans="6:6" x14ac:dyDescent="0.2">
      <c r="F9783" s="16"/>
    </row>
    <row r="9784" spans="6:6" x14ac:dyDescent="0.2">
      <c r="F9784" s="16"/>
    </row>
    <row r="9785" spans="6:6" x14ac:dyDescent="0.2">
      <c r="F9785" s="16"/>
    </row>
    <row r="9786" spans="6:6" x14ac:dyDescent="0.2">
      <c r="F9786" s="16"/>
    </row>
    <row r="9787" spans="6:6" x14ac:dyDescent="0.2">
      <c r="F9787" s="16"/>
    </row>
    <row r="9788" spans="6:6" x14ac:dyDescent="0.2">
      <c r="F9788" s="16"/>
    </row>
    <row r="9789" spans="6:6" x14ac:dyDescent="0.2">
      <c r="F9789" s="16"/>
    </row>
    <row r="9790" spans="6:6" x14ac:dyDescent="0.2">
      <c r="F9790" s="16"/>
    </row>
    <row r="9791" spans="6:6" x14ac:dyDescent="0.2">
      <c r="F9791" s="16"/>
    </row>
    <row r="9792" spans="6:6" x14ac:dyDescent="0.2">
      <c r="F9792" s="16"/>
    </row>
    <row r="9793" spans="6:6" x14ac:dyDescent="0.2">
      <c r="F9793" s="16"/>
    </row>
    <row r="9794" spans="6:6" x14ac:dyDescent="0.2">
      <c r="F9794" s="16"/>
    </row>
    <row r="9795" spans="6:6" x14ac:dyDescent="0.2">
      <c r="F9795" s="16"/>
    </row>
    <row r="9796" spans="6:6" x14ac:dyDescent="0.2">
      <c r="F9796" s="16"/>
    </row>
    <row r="9797" spans="6:6" x14ac:dyDescent="0.2">
      <c r="F9797" s="16"/>
    </row>
    <row r="9798" spans="6:6" x14ac:dyDescent="0.2">
      <c r="F9798" s="16"/>
    </row>
    <row r="9799" spans="6:6" x14ac:dyDescent="0.2">
      <c r="F9799" s="16"/>
    </row>
    <row r="9800" spans="6:6" x14ac:dyDescent="0.2">
      <c r="F9800" s="16"/>
    </row>
    <row r="9801" spans="6:6" x14ac:dyDescent="0.2">
      <c r="F9801" s="16"/>
    </row>
    <row r="9802" spans="6:6" x14ac:dyDescent="0.2">
      <c r="F9802" s="16"/>
    </row>
    <row r="9803" spans="6:6" x14ac:dyDescent="0.2">
      <c r="F9803" s="16"/>
    </row>
    <row r="9804" spans="6:6" x14ac:dyDescent="0.2">
      <c r="F9804" s="16"/>
    </row>
    <row r="9805" spans="6:6" x14ac:dyDescent="0.2">
      <c r="F9805" s="16"/>
    </row>
    <row r="9806" spans="6:6" x14ac:dyDescent="0.2">
      <c r="F9806" s="16"/>
    </row>
    <row r="9807" spans="6:6" x14ac:dyDescent="0.2">
      <c r="F9807" s="16"/>
    </row>
    <row r="9808" spans="6:6" x14ac:dyDescent="0.2">
      <c r="F9808" s="16"/>
    </row>
    <row r="9809" spans="6:6" x14ac:dyDescent="0.2">
      <c r="F9809" s="16"/>
    </row>
    <row r="9810" spans="6:6" x14ac:dyDescent="0.2">
      <c r="F9810" s="16"/>
    </row>
    <row r="9811" spans="6:6" x14ac:dyDescent="0.2">
      <c r="F9811" s="16"/>
    </row>
    <row r="9812" spans="6:6" x14ac:dyDescent="0.2">
      <c r="F9812" s="16"/>
    </row>
    <row r="9813" spans="6:6" x14ac:dyDescent="0.2">
      <c r="F9813" s="16"/>
    </row>
    <row r="9814" spans="6:6" x14ac:dyDescent="0.2">
      <c r="F9814" s="16"/>
    </row>
    <row r="9815" spans="6:6" x14ac:dyDescent="0.2">
      <c r="F9815" s="16"/>
    </row>
    <row r="9816" spans="6:6" x14ac:dyDescent="0.2">
      <c r="F9816" s="16"/>
    </row>
    <row r="9817" spans="6:6" x14ac:dyDescent="0.2">
      <c r="F9817" s="16"/>
    </row>
    <row r="9818" spans="6:6" x14ac:dyDescent="0.2">
      <c r="F9818" s="16"/>
    </row>
    <row r="9819" spans="6:6" x14ac:dyDescent="0.2">
      <c r="F9819" s="16"/>
    </row>
    <row r="9820" spans="6:6" x14ac:dyDescent="0.2">
      <c r="F9820" s="16"/>
    </row>
    <row r="9821" spans="6:6" x14ac:dyDescent="0.2">
      <c r="F9821" s="16"/>
    </row>
    <row r="9822" spans="6:6" x14ac:dyDescent="0.2">
      <c r="F9822" s="16"/>
    </row>
    <row r="9823" spans="6:6" x14ac:dyDescent="0.2">
      <c r="F9823" s="16"/>
    </row>
    <row r="9824" spans="6:6" x14ac:dyDescent="0.2">
      <c r="F9824" s="16"/>
    </row>
    <row r="9825" spans="6:6" x14ac:dyDescent="0.2">
      <c r="F9825" s="16"/>
    </row>
    <row r="9826" spans="6:6" x14ac:dyDescent="0.2">
      <c r="F9826" s="16"/>
    </row>
    <row r="9827" spans="6:6" x14ac:dyDescent="0.2">
      <c r="F9827" s="16"/>
    </row>
    <row r="9828" spans="6:6" x14ac:dyDescent="0.2">
      <c r="F9828" s="16"/>
    </row>
    <row r="9829" spans="6:6" x14ac:dyDescent="0.2">
      <c r="F9829" s="16"/>
    </row>
    <row r="9830" spans="6:6" x14ac:dyDescent="0.2">
      <c r="F9830" s="16"/>
    </row>
    <row r="9831" spans="6:6" x14ac:dyDescent="0.2">
      <c r="F9831" s="16"/>
    </row>
    <row r="9832" spans="6:6" x14ac:dyDescent="0.2">
      <c r="F9832" s="16"/>
    </row>
    <row r="9833" spans="6:6" x14ac:dyDescent="0.2">
      <c r="F9833" s="16"/>
    </row>
    <row r="9834" spans="6:6" x14ac:dyDescent="0.2">
      <c r="F9834" s="16"/>
    </row>
    <row r="9835" spans="6:6" x14ac:dyDescent="0.2">
      <c r="F9835" s="16"/>
    </row>
    <row r="9836" spans="6:6" x14ac:dyDescent="0.2">
      <c r="F9836" s="16"/>
    </row>
    <row r="9837" spans="6:6" x14ac:dyDescent="0.2">
      <c r="F9837" s="16"/>
    </row>
    <row r="9838" spans="6:6" x14ac:dyDescent="0.2">
      <c r="F9838" s="16"/>
    </row>
    <row r="9839" spans="6:6" x14ac:dyDescent="0.2">
      <c r="F9839" s="16"/>
    </row>
    <row r="9840" spans="6:6" x14ac:dyDescent="0.2">
      <c r="F9840" s="16"/>
    </row>
    <row r="9841" spans="6:6" x14ac:dyDescent="0.2">
      <c r="F9841" s="16"/>
    </row>
    <row r="9842" spans="6:6" x14ac:dyDescent="0.2">
      <c r="F9842" s="16"/>
    </row>
    <row r="9843" spans="6:6" x14ac:dyDescent="0.2">
      <c r="F9843" s="16"/>
    </row>
    <row r="9844" spans="6:6" x14ac:dyDescent="0.2">
      <c r="F9844" s="16"/>
    </row>
    <row r="9845" spans="6:6" x14ac:dyDescent="0.2">
      <c r="F9845" s="16"/>
    </row>
    <row r="9846" spans="6:6" x14ac:dyDescent="0.2">
      <c r="F9846" s="16"/>
    </row>
    <row r="9847" spans="6:6" x14ac:dyDescent="0.2">
      <c r="F9847" s="16"/>
    </row>
    <row r="9848" spans="6:6" x14ac:dyDescent="0.2">
      <c r="F9848" s="16"/>
    </row>
    <row r="9849" spans="6:6" x14ac:dyDescent="0.2">
      <c r="F9849" s="16"/>
    </row>
    <row r="9850" spans="6:6" x14ac:dyDescent="0.2">
      <c r="F9850" s="16"/>
    </row>
    <row r="9851" spans="6:6" x14ac:dyDescent="0.2">
      <c r="F9851" s="16"/>
    </row>
    <row r="9852" spans="6:6" x14ac:dyDescent="0.2">
      <c r="F9852" s="16"/>
    </row>
    <row r="9853" spans="6:6" x14ac:dyDescent="0.2">
      <c r="F9853" s="16"/>
    </row>
    <row r="9854" spans="6:6" x14ac:dyDescent="0.2">
      <c r="F9854" s="16"/>
    </row>
    <row r="9855" spans="6:6" x14ac:dyDescent="0.2">
      <c r="F9855" s="16"/>
    </row>
    <row r="9856" spans="6:6" x14ac:dyDescent="0.2">
      <c r="F9856" s="16"/>
    </row>
    <row r="9857" spans="6:6" x14ac:dyDescent="0.2">
      <c r="F9857" s="16"/>
    </row>
    <row r="9858" spans="6:6" x14ac:dyDescent="0.2">
      <c r="F9858" s="16"/>
    </row>
    <row r="9859" spans="6:6" x14ac:dyDescent="0.2">
      <c r="F9859" s="16"/>
    </row>
    <row r="9860" spans="6:6" x14ac:dyDescent="0.2">
      <c r="F9860" s="16"/>
    </row>
    <row r="9861" spans="6:6" x14ac:dyDescent="0.2">
      <c r="F9861" s="16"/>
    </row>
    <row r="9862" spans="6:6" x14ac:dyDescent="0.2">
      <c r="F9862" s="16"/>
    </row>
    <row r="9863" spans="6:6" x14ac:dyDescent="0.2">
      <c r="F9863" s="16"/>
    </row>
    <row r="9864" spans="6:6" x14ac:dyDescent="0.2">
      <c r="F9864" s="16"/>
    </row>
    <row r="9865" spans="6:6" x14ac:dyDescent="0.2">
      <c r="F9865" s="16"/>
    </row>
    <row r="9866" spans="6:6" x14ac:dyDescent="0.2">
      <c r="F9866" s="16"/>
    </row>
    <row r="9867" spans="6:6" x14ac:dyDescent="0.2">
      <c r="F9867" s="16"/>
    </row>
    <row r="9868" spans="6:6" x14ac:dyDescent="0.2">
      <c r="F9868" s="16"/>
    </row>
    <row r="9869" spans="6:6" x14ac:dyDescent="0.2">
      <c r="F9869" s="16"/>
    </row>
    <row r="9870" spans="6:6" x14ac:dyDescent="0.2">
      <c r="F9870" s="16"/>
    </row>
    <row r="9871" spans="6:6" x14ac:dyDescent="0.2">
      <c r="F9871" s="16"/>
    </row>
    <row r="9872" spans="6:6" x14ac:dyDescent="0.2">
      <c r="F9872" s="16"/>
    </row>
    <row r="9873" spans="6:6" x14ac:dyDescent="0.2">
      <c r="F9873" s="16"/>
    </row>
    <row r="9874" spans="6:6" x14ac:dyDescent="0.2">
      <c r="F9874" s="16"/>
    </row>
    <row r="9875" spans="6:6" x14ac:dyDescent="0.2">
      <c r="F9875" s="16"/>
    </row>
    <row r="9876" spans="6:6" x14ac:dyDescent="0.2">
      <c r="F9876" s="16"/>
    </row>
    <row r="9877" spans="6:6" x14ac:dyDescent="0.2">
      <c r="F9877" s="16"/>
    </row>
    <row r="9878" spans="6:6" x14ac:dyDescent="0.2">
      <c r="F9878" s="16"/>
    </row>
    <row r="9879" spans="6:6" x14ac:dyDescent="0.2">
      <c r="F9879" s="16"/>
    </row>
    <row r="9880" spans="6:6" x14ac:dyDescent="0.2">
      <c r="F9880" s="16"/>
    </row>
    <row r="9881" spans="6:6" x14ac:dyDescent="0.2">
      <c r="F9881" s="16"/>
    </row>
    <row r="9882" spans="6:6" x14ac:dyDescent="0.2">
      <c r="F9882" s="16"/>
    </row>
    <row r="9883" spans="6:6" x14ac:dyDescent="0.2">
      <c r="F9883" s="16"/>
    </row>
    <row r="9884" spans="6:6" x14ac:dyDescent="0.2">
      <c r="F9884" s="16"/>
    </row>
    <row r="9885" spans="6:6" x14ac:dyDescent="0.2">
      <c r="F9885" s="16"/>
    </row>
    <row r="9886" spans="6:6" x14ac:dyDescent="0.2">
      <c r="F9886" s="16"/>
    </row>
    <row r="9887" spans="6:6" x14ac:dyDescent="0.2">
      <c r="F9887" s="16"/>
    </row>
    <row r="9888" spans="6:6" x14ac:dyDescent="0.2">
      <c r="F9888" s="16"/>
    </row>
    <row r="9889" spans="6:6" x14ac:dyDescent="0.2">
      <c r="F9889" s="16"/>
    </row>
    <row r="9890" spans="6:6" x14ac:dyDescent="0.2">
      <c r="F9890" s="16"/>
    </row>
    <row r="9891" spans="6:6" x14ac:dyDescent="0.2">
      <c r="F9891" s="16"/>
    </row>
    <row r="9892" spans="6:6" x14ac:dyDescent="0.2">
      <c r="F9892" s="16"/>
    </row>
    <row r="9893" spans="6:6" x14ac:dyDescent="0.2">
      <c r="F9893" s="16"/>
    </row>
    <row r="9894" spans="6:6" x14ac:dyDescent="0.2">
      <c r="F9894" s="16"/>
    </row>
    <row r="9895" spans="6:6" x14ac:dyDescent="0.2">
      <c r="F9895" s="16"/>
    </row>
    <row r="9896" spans="6:6" x14ac:dyDescent="0.2">
      <c r="F9896" s="16"/>
    </row>
    <row r="9897" spans="6:6" x14ac:dyDescent="0.2">
      <c r="F9897" s="16"/>
    </row>
    <row r="9898" spans="6:6" x14ac:dyDescent="0.2">
      <c r="F9898" s="16"/>
    </row>
    <row r="9899" spans="6:6" x14ac:dyDescent="0.2">
      <c r="F9899" s="16"/>
    </row>
    <row r="9900" spans="6:6" x14ac:dyDescent="0.2">
      <c r="F9900" s="16"/>
    </row>
    <row r="9901" spans="6:6" x14ac:dyDescent="0.2">
      <c r="F9901" s="16"/>
    </row>
    <row r="9902" spans="6:6" x14ac:dyDescent="0.2">
      <c r="F9902" s="16"/>
    </row>
    <row r="9903" spans="6:6" x14ac:dyDescent="0.2">
      <c r="F9903" s="16"/>
    </row>
    <row r="9904" spans="6:6" x14ac:dyDescent="0.2">
      <c r="F9904" s="16"/>
    </row>
    <row r="9905" spans="6:6" x14ac:dyDescent="0.2">
      <c r="F9905" s="16"/>
    </row>
    <row r="9906" spans="6:6" x14ac:dyDescent="0.2">
      <c r="F9906" s="16"/>
    </row>
    <row r="9907" spans="6:6" x14ac:dyDescent="0.2">
      <c r="F9907" s="16"/>
    </row>
    <row r="9908" spans="6:6" x14ac:dyDescent="0.2">
      <c r="F9908" s="16"/>
    </row>
    <row r="9909" spans="6:6" x14ac:dyDescent="0.2">
      <c r="F9909" s="16"/>
    </row>
    <row r="9910" spans="6:6" x14ac:dyDescent="0.2">
      <c r="F9910" s="16"/>
    </row>
    <row r="9911" spans="6:6" x14ac:dyDescent="0.2">
      <c r="F9911" s="16"/>
    </row>
    <row r="9912" spans="6:6" x14ac:dyDescent="0.2">
      <c r="F9912" s="16"/>
    </row>
    <row r="9913" spans="6:6" x14ac:dyDescent="0.2">
      <c r="F9913" s="16"/>
    </row>
    <row r="9914" spans="6:6" x14ac:dyDescent="0.2">
      <c r="F9914" s="16"/>
    </row>
    <row r="9915" spans="6:6" x14ac:dyDescent="0.2">
      <c r="F9915" s="16"/>
    </row>
    <row r="9916" spans="6:6" x14ac:dyDescent="0.2">
      <c r="F9916" s="16"/>
    </row>
    <row r="9917" spans="6:6" x14ac:dyDescent="0.2">
      <c r="F9917" s="16"/>
    </row>
    <row r="9918" spans="6:6" x14ac:dyDescent="0.2">
      <c r="F9918" s="16"/>
    </row>
    <row r="9919" spans="6:6" x14ac:dyDescent="0.2">
      <c r="F9919" s="16"/>
    </row>
    <row r="9920" spans="6:6" x14ac:dyDescent="0.2">
      <c r="F9920" s="16"/>
    </row>
    <row r="9921" spans="6:6" x14ac:dyDescent="0.2">
      <c r="F9921" s="16"/>
    </row>
    <row r="9922" spans="6:6" x14ac:dyDescent="0.2">
      <c r="F9922" s="16"/>
    </row>
    <row r="9923" spans="6:6" x14ac:dyDescent="0.2">
      <c r="F9923" s="16"/>
    </row>
    <row r="9924" spans="6:6" x14ac:dyDescent="0.2">
      <c r="F9924" s="16"/>
    </row>
    <row r="9925" spans="6:6" x14ac:dyDescent="0.2">
      <c r="F9925" s="16"/>
    </row>
    <row r="9926" spans="6:6" x14ac:dyDescent="0.2">
      <c r="F9926" s="16"/>
    </row>
    <row r="9927" spans="6:6" x14ac:dyDescent="0.2">
      <c r="F9927" s="16"/>
    </row>
    <row r="9928" spans="6:6" x14ac:dyDescent="0.2">
      <c r="F9928" s="16"/>
    </row>
    <row r="9929" spans="6:6" x14ac:dyDescent="0.2">
      <c r="F9929" s="16"/>
    </row>
    <row r="9930" spans="6:6" x14ac:dyDescent="0.2">
      <c r="F9930" s="16"/>
    </row>
    <row r="9931" spans="6:6" x14ac:dyDescent="0.2">
      <c r="F9931" s="16"/>
    </row>
    <row r="9932" spans="6:6" x14ac:dyDescent="0.2">
      <c r="F9932" s="16"/>
    </row>
    <row r="9933" spans="6:6" x14ac:dyDescent="0.2">
      <c r="F9933" s="16"/>
    </row>
    <row r="9934" spans="6:6" x14ac:dyDescent="0.2">
      <c r="F9934" s="16"/>
    </row>
    <row r="9935" spans="6:6" x14ac:dyDescent="0.2">
      <c r="F9935" s="16"/>
    </row>
    <row r="9936" spans="6:6" x14ac:dyDescent="0.2">
      <c r="F9936" s="16"/>
    </row>
    <row r="9937" spans="6:6" x14ac:dyDescent="0.2">
      <c r="F9937" s="16"/>
    </row>
    <row r="9938" spans="6:6" x14ac:dyDescent="0.2">
      <c r="F9938" s="16"/>
    </row>
    <row r="9939" spans="6:6" x14ac:dyDescent="0.2">
      <c r="F9939" s="16"/>
    </row>
    <row r="9940" spans="6:6" x14ac:dyDescent="0.2">
      <c r="F9940" s="16"/>
    </row>
    <row r="9941" spans="6:6" x14ac:dyDescent="0.2">
      <c r="F9941" s="16"/>
    </row>
    <row r="9942" spans="6:6" x14ac:dyDescent="0.2">
      <c r="F9942" s="16"/>
    </row>
    <row r="9943" spans="6:6" x14ac:dyDescent="0.2">
      <c r="F9943" s="16"/>
    </row>
    <row r="9944" spans="6:6" x14ac:dyDescent="0.2">
      <c r="F9944" s="16"/>
    </row>
    <row r="9945" spans="6:6" x14ac:dyDescent="0.2">
      <c r="F9945" s="16"/>
    </row>
    <row r="9946" spans="6:6" x14ac:dyDescent="0.2">
      <c r="F9946" s="16"/>
    </row>
    <row r="9947" spans="6:6" x14ac:dyDescent="0.2">
      <c r="F9947" s="16"/>
    </row>
    <row r="9948" spans="6:6" x14ac:dyDescent="0.2">
      <c r="F9948" s="16"/>
    </row>
    <row r="9949" spans="6:6" x14ac:dyDescent="0.2">
      <c r="F9949" s="16"/>
    </row>
    <row r="9950" spans="6:6" x14ac:dyDescent="0.2">
      <c r="F9950" s="16"/>
    </row>
    <row r="9951" spans="6:6" x14ac:dyDescent="0.2">
      <c r="F9951" s="16"/>
    </row>
    <row r="9952" spans="6:6" x14ac:dyDescent="0.2">
      <c r="F9952" s="16"/>
    </row>
    <row r="9953" spans="6:6" x14ac:dyDescent="0.2">
      <c r="F9953" s="16"/>
    </row>
    <row r="9954" spans="6:6" x14ac:dyDescent="0.2">
      <c r="F9954" s="16"/>
    </row>
    <row r="9955" spans="6:6" x14ac:dyDescent="0.2">
      <c r="F9955" s="16"/>
    </row>
    <row r="9956" spans="6:6" x14ac:dyDescent="0.2">
      <c r="F9956" s="16"/>
    </row>
    <row r="9957" spans="6:6" x14ac:dyDescent="0.2">
      <c r="F9957" s="16"/>
    </row>
    <row r="9958" spans="6:6" x14ac:dyDescent="0.2">
      <c r="F9958" s="16"/>
    </row>
    <row r="9959" spans="6:6" x14ac:dyDescent="0.2">
      <c r="F9959" s="16"/>
    </row>
    <row r="9960" spans="6:6" x14ac:dyDescent="0.2">
      <c r="F9960" s="16"/>
    </row>
    <row r="9961" spans="6:6" x14ac:dyDescent="0.2">
      <c r="F9961" s="16"/>
    </row>
    <row r="9962" spans="6:6" x14ac:dyDescent="0.2">
      <c r="F9962" s="16"/>
    </row>
    <row r="9963" spans="6:6" x14ac:dyDescent="0.2">
      <c r="F9963" s="16"/>
    </row>
    <row r="9964" spans="6:6" x14ac:dyDescent="0.2">
      <c r="F9964" s="16"/>
    </row>
    <row r="9965" spans="6:6" x14ac:dyDescent="0.2">
      <c r="F9965" s="16"/>
    </row>
    <row r="9966" spans="6:6" x14ac:dyDescent="0.2">
      <c r="F9966" s="16"/>
    </row>
    <row r="9967" spans="6:6" x14ac:dyDescent="0.2">
      <c r="F9967" s="16"/>
    </row>
    <row r="9968" spans="6:6" x14ac:dyDescent="0.2">
      <c r="F9968" s="16"/>
    </row>
    <row r="9969" spans="6:6" x14ac:dyDescent="0.2">
      <c r="F9969" s="16"/>
    </row>
    <row r="9970" spans="6:6" x14ac:dyDescent="0.2">
      <c r="F9970" s="16"/>
    </row>
    <row r="9971" spans="6:6" x14ac:dyDescent="0.2">
      <c r="F9971" s="16"/>
    </row>
    <row r="9972" spans="6:6" x14ac:dyDescent="0.2">
      <c r="F9972" s="16"/>
    </row>
    <row r="9973" spans="6:6" x14ac:dyDescent="0.2">
      <c r="F9973" s="16"/>
    </row>
    <row r="9974" spans="6:6" x14ac:dyDescent="0.2">
      <c r="F9974" s="16"/>
    </row>
    <row r="9975" spans="6:6" x14ac:dyDescent="0.2">
      <c r="F9975" s="16"/>
    </row>
    <row r="9976" spans="6:6" x14ac:dyDescent="0.2">
      <c r="F9976" s="16"/>
    </row>
    <row r="9977" spans="6:6" x14ac:dyDescent="0.2">
      <c r="F9977" s="16"/>
    </row>
    <row r="9978" spans="6:6" x14ac:dyDescent="0.2">
      <c r="F9978" s="16"/>
    </row>
    <row r="9979" spans="6:6" x14ac:dyDescent="0.2">
      <c r="F9979" s="16"/>
    </row>
    <row r="9980" spans="6:6" x14ac:dyDescent="0.2">
      <c r="F9980" s="16"/>
    </row>
    <row r="9981" spans="6:6" x14ac:dyDescent="0.2">
      <c r="F9981" s="16"/>
    </row>
    <row r="9982" spans="6:6" x14ac:dyDescent="0.2">
      <c r="F9982" s="16"/>
    </row>
    <row r="9983" spans="6:6" x14ac:dyDescent="0.2">
      <c r="F9983" s="16"/>
    </row>
    <row r="9984" spans="6:6" x14ac:dyDescent="0.2">
      <c r="F9984" s="16"/>
    </row>
    <row r="9985" spans="6:6" x14ac:dyDescent="0.2">
      <c r="F9985" s="16"/>
    </row>
    <row r="9986" spans="6:6" x14ac:dyDescent="0.2">
      <c r="F9986" s="16"/>
    </row>
    <row r="9987" spans="6:6" x14ac:dyDescent="0.2">
      <c r="F9987" s="16"/>
    </row>
    <row r="9988" spans="6:6" x14ac:dyDescent="0.2">
      <c r="F9988" s="16"/>
    </row>
    <row r="9989" spans="6:6" x14ac:dyDescent="0.2">
      <c r="F9989" s="16"/>
    </row>
    <row r="9990" spans="6:6" x14ac:dyDescent="0.2">
      <c r="F9990" s="16"/>
    </row>
    <row r="9991" spans="6:6" x14ac:dyDescent="0.2">
      <c r="F9991" s="16"/>
    </row>
    <row r="9992" spans="6:6" x14ac:dyDescent="0.2">
      <c r="F9992" s="16"/>
    </row>
    <row r="9993" spans="6:6" x14ac:dyDescent="0.2">
      <c r="F9993" s="16"/>
    </row>
    <row r="9994" spans="6:6" x14ac:dyDescent="0.2">
      <c r="F9994" s="16"/>
    </row>
    <row r="9995" spans="6:6" x14ac:dyDescent="0.2">
      <c r="F9995" s="16"/>
    </row>
    <row r="9996" spans="6:6" x14ac:dyDescent="0.2">
      <c r="F9996" s="16"/>
    </row>
    <row r="9997" spans="6:6" x14ac:dyDescent="0.2">
      <c r="F9997" s="16"/>
    </row>
    <row r="9998" spans="6:6" x14ac:dyDescent="0.2">
      <c r="F9998" s="16"/>
    </row>
    <row r="9999" spans="6:6" x14ac:dyDescent="0.2">
      <c r="F9999" s="16"/>
    </row>
    <row r="10000" spans="6:6" x14ac:dyDescent="0.2">
      <c r="F10000" s="16"/>
    </row>
    <row r="10001" spans="6:6" x14ac:dyDescent="0.2">
      <c r="F10001" s="16"/>
    </row>
    <row r="10002" spans="6:6" x14ac:dyDescent="0.2">
      <c r="F10002" s="16"/>
    </row>
    <row r="10003" spans="6:6" x14ac:dyDescent="0.2">
      <c r="F10003" s="16"/>
    </row>
    <row r="10004" spans="6:6" x14ac:dyDescent="0.2">
      <c r="F10004" s="16"/>
    </row>
    <row r="10005" spans="6:6" x14ac:dyDescent="0.2">
      <c r="F10005" s="16"/>
    </row>
    <row r="10006" spans="6:6" x14ac:dyDescent="0.2">
      <c r="F10006" s="16"/>
    </row>
    <row r="10007" spans="6:6" x14ac:dyDescent="0.2">
      <c r="F10007" s="16"/>
    </row>
    <row r="10008" spans="6:6" x14ac:dyDescent="0.2">
      <c r="F10008" s="16"/>
    </row>
    <row r="10009" spans="6:6" x14ac:dyDescent="0.2">
      <c r="F10009" s="16"/>
    </row>
    <row r="10010" spans="6:6" x14ac:dyDescent="0.2">
      <c r="F10010" s="16"/>
    </row>
    <row r="10011" spans="6:6" x14ac:dyDescent="0.2">
      <c r="F10011" s="16"/>
    </row>
    <row r="10012" spans="6:6" x14ac:dyDescent="0.2">
      <c r="F10012" s="16"/>
    </row>
    <row r="10013" spans="6:6" x14ac:dyDescent="0.2">
      <c r="F10013" s="16"/>
    </row>
    <row r="10014" spans="6:6" x14ac:dyDescent="0.2">
      <c r="F10014" s="16"/>
    </row>
    <row r="10015" spans="6:6" x14ac:dyDescent="0.2">
      <c r="F10015" s="16"/>
    </row>
    <row r="10016" spans="6:6" x14ac:dyDescent="0.2">
      <c r="F10016" s="16"/>
    </row>
    <row r="10017" spans="6:6" x14ac:dyDescent="0.2">
      <c r="F10017" s="16"/>
    </row>
    <row r="10018" spans="6:6" x14ac:dyDescent="0.2">
      <c r="F10018" s="16"/>
    </row>
    <row r="10019" spans="6:6" x14ac:dyDescent="0.2">
      <c r="F10019" s="16"/>
    </row>
    <row r="10020" spans="6:6" x14ac:dyDescent="0.2">
      <c r="F10020" s="16"/>
    </row>
    <row r="10021" spans="6:6" x14ac:dyDescent="0.2">
      <c r="F10021" s="16"/>
    </row>
    <row r="10022" spans="6:6" x14ac:dyDescent="0.2">
      <c r="F10022" s="16"/>
    </row>
    <row r="10023" spans="6:6" x14ac:dyDescent="0.2">
      <c r="F10023" s="16"/>
    </row>
    <row r="10024" spans="6:6" x14ac:dyDescent="0.2">
      <c r="F10024" s="16"/>
    </row>
    <row r="10025" spans="6:6" x14ac:dyDescent="0.2">
      <c r="F10025" s="16"/>
    </row>
    <row r="10026" spans="6:6" x14ac:dyDescent="0.2">
      <c r="F10026" s="16"/>
    </row>
    <row r="10027" spans="6:6" x14ac:dyDescent="0.2">
      <c r="F10027" s="16"/>
    </row>
    <row r="10028" spans="6:6" x14ac:dyDescent="0.2">
      <c r="F10028" s="16"/>
    </row>
    <row r="10029" spans="6:6" x14ac:dyDescent="0.2">
      <c r="F10029" s="16"/>
    </row>
    <row r="10030" spans="6:6" x14ac:dyDescent="0.2">
      <c r="F10030" s="16"/>
    </row>
    <row r="10031" spans="6:6" x14ac:dyDescent="0.2">
      <c r="F10031" s="16"/>
    </row>
    <row r="10032" spans="6:6" x14ac:dyDescent="0.2">
      <c r="F10032" s="16"/>
    </row>
    <row r="10033" spans="6:6" x14ac:dyDescent="0.2">
      <c r="F10033" s="16"/>
    </row>
    <row r="10034" spans="6:6" x14ac:dyDescent="0.2">
      <c r="F10034" s="16"/>
    </row>
    <row r="10035" spans="6:6" x14ac:dyDescent="0.2">
      <c r="F10035" s="16"/>
    </row>
    <row r="10036" spans="6:6" x14ac:dyDescent="0.2">
      <c r="F10036" s="16"/>
    </row>
    <row r="10037" spans="6:6" x14ac:dyDescent="0.2">
      <c r="F10037" s="16"/>
    </row>
    <row r="10038" spans="6:6" x14ac:dyDescent="0.2">
      <c r="F10038" s="16"/>
    </row>
    <row r="10039" spans="6:6" x14ac:dyDescent="0.2">
      <c r="F10039" s="16"/>
    </row>
    <row r="10040" spans="6:6" x14ac:dyDescent="0.2">
      <c r="F10040" s="16"/>
    </row>
    <row r="10041" spans="6:6" x14ac:dyDescent="0.2">
      <c r="F10041" s="16"/>
    </row>
    <row r="10042" spans="6:6" x14ac:dyDescent="0.2">
      <c r="F10042" s="16"/>
    </row>
    <row r="10043" spans="6:6" x14ac:dyDescent="0.2">
      <c r="F10043" s="16"/>
    </row>
    <row r="10044" spans="6:6" x14ac:dyDescent="0.2">
      <c r="F10044" s="16"/>
    </row>
    <row r="10045" spans="6:6" x14ac:dyDescent="0.2">
      <c r="F10045" s="16"/>
    </row>
    <row r="10046" spans="6:6" x14ac:dyDescent="0.2">
      <c r="F10046" s="16"/>
    </row>
    <row r="10047" spans="6:6" x14ac:dyDescent="0.2">
      <c r="F10047" s="16"/>
    </row>
    <row r="10048" spans="6:6" x14ac:dyDescent="0.2">
      <c r="F10048" s="16"/>
    </row>
    <row r="10049" spans="6:6" x14ac:dyDescent="0.2">
      <c r="F10049" s="16"/>
    </row>
    <row r="10050" spans="6:6" x14ac:dyDescent="0.2">
      <c r="F10050" s="16"/>
    </row>
    <row r="10051" spans="6:6" x14ac:dyDescent="0.2">
      <c r="F10051" s="16"/>
    </row>
    <row r="10052" spans="6:6" x14ac:dyDescent="0.2">
      <c r="F10052" s="16"/>
    </row>
    <row r="10053" spans="6:6" x14ac:dyDescent="0.2">
      <c r="F10053" s="16"/>
    </row>
    <row r="10054" spans="6:6" x14ac:dyDescent="0.2">
      <c r="F10054" s="16"/>
    </row>
    <row r="10055" spans="6:6" x14ac:dyDescent="0.2">
      <c r="F10055" s="16"/>
    </row>
    <row r="10056" spans="6:6" x14ac:dyDescent="0.2">
      <c r="F10056" s="16"/>
    </row>
    <row r="10057" spans="6:6" x14ac:dyDescent="0.2">
      <c r="F10057" s="16"/>
    </row>
    <row r="10058" spans="6:6" x14ac:dyDescent="0.2">
      <c r="F10058" s="16"/>
    </row>
    <row r="10059" spans="6:6" x14ac:dyDescent="0.2">
      <c r="F10059" s="16"/>
    </row>
    <row r="10060" spans="6:6" x14ac:dyDescent="0.2">
      <c r="F10060" s="16"/>
    </row>
    <row r="10061" spans="6:6" x14ac:dyDescent="0.2">
      <c r="F10061" s="16"/>
    </row>
    <row r="10062" spans="6:6" x14ac:dyDescent="0.2">
      <c r="F10062" s="16"/>
    </row>
    <row r="10063" spans="6:6" x14ac:dyDescent="0.2">
      <c r="F10063" s="16"/>
    </row>
    <row r="10064" spans="6:6" x14ac:dyDescent="0.2">
      <c r="F10064" s="16"/>
    </row>
    <row r="10065" spans="6:6" x14ac:dyDescent="0.2">
      <c r="F10065" s="16"/>
    </row>
    <row r="10066" spans="6:6" x14ac:dyDescent="0.2">
      <c r="F10066" s="16"/>
    </row>
    <row r="10067" spans="6:6" x14ac:dyDescent="0.2">
      <c r="F10067" s="16"/>
    </row>
    <row r="10068" spans="6:6" x14ac:dyDescent="0.2">
      <c r="F10068" s="16"/>
    </row>
    <row r="10069" spans="6:6" x14ac:dyDescent="0.2">
      <c r="F10069" s="16"/>
    </row>
    <row r="10070" spans="6:6" x14ac:dyDescent="0.2">
      <c r="F10070" s="16"/>
    </row>
    <row r="10071" spans="6:6" x14ac:dyDescent="0.2">
      <c r="F10071" s="16"/>
    </row>
    <row r="10072" spans="6:6" x14ac:dyDescent="0.2">
      <c r="F10072" s="16"/>
    </row>
    <row r="10073" spans="6:6" x14ac:dyDescent="0.2">
      <c r="F10073" s="16"/>
    </row>
    <row r="10074" spans="6:6" x14ac:dyDescent="0.2">
      <c r="F10074" s="16"/>
    </row>
    <row r="10075" spans="6:6" x14ac:dyDescent="0.2">
      <c r="F10075" s="16"/>
    </row>
    <row r="10076" spans="6:6" x14ac:dyDescent="0.2">
      <c r="F10076" s="16"/>
    </row>
    <row r="10077" spans="6:6" x14ac:dyDescent="0.2">
      <c r="F10077" s="16"/>
    </row>
    <row r="10078" spans="6:6" x14ac:dyDescent="0.2">
      <c r="F10078" s="16"/>
    </row>
    <row r="10079" spans="6:6" x14ac:dyDescent="0.2">
      <c r="F10079" s="16"/>
    </row>
    <row r="10080" spans="6:6" x14ac:dyDescent="0.2">
      <c r="F10080" s="16"/>
    </row>
    <row r="10081" spans="6:6" x14ac:dyDescent="0.2">
      <c r="F10081" s="16"/>
    </row>
    <row r="10082" spans="6:6" x14ac:dyDescent="0.2">
      <c r="F10082" s="16"/>
    </row>
    <row r="10083" spans="6:6" x14ac:dyDescent="0.2">
      <c r="F10083" s="16"/>
    </row>
    <row r="10084" spans="6:6" x14ac:dyDescent="0.2">
      <c r="F10084" s="16"/>
    </row>
    <row r="10085" spans="6:6" x14ac:dyDescent="0.2">
      <c r="F10085" s="16"/>
    </row>
    <row r="10086" spans="6:6" x14ac:dyDescent="0.2">
      <c r="F10086" s="16"/>
    </row>
    <row r="10087" spans="6:6" x14ac:dyDescent="0.2">
      <c r="F10087" s="16"/>
    </row>
    <row r="10088" spans="6:6" x14ac:dyDescent="0.2">
      <c r="F10088" s="16"/>
    </row>
    <row r="10089" spans="6:6" x14ac:dyDescent="0.2">
      <c r="F10089" s="16"/>
    </row>
    <row r="10090" spans="6:6" x14ac:dyDescent="0.2">
      <c r="F10090" s="16"/>
    </row>
    <row r="10091" spans="6:6" x14ac:dyDescent="0.2">
      <c r="F10091" s="16"/>
    </row>
    <row r="10092" spans="6:6" x14ac:dyDescent="0.2">
      <c r="F10092" s="16"/>
    </row>
    <row r="10093" spans="6:6" x14ac:dyDescent="0.2">
      <c r="F10093" s="16"/>
    </row>
    <row r="10094" spans="6:6" x14ac:dyDescent="0.2">
      <c r="F10094" s="16"/>
    </row>
    <row r="10095" spans="6:6" x14ac:dyDescent="0.2">
      <c r="F10095" s="16"/>
    </row>
    <row r="10096" spans="6:6" x14ac:dyDescent="0.2">
      <c r="F10096" s="16"/>
    </row>
    <row r="10097" spans="6:6" x14ac:dyDescent="0.2">
      <c r="F10097" s="16"/>
    </row>
    <row r="10098" spans="6:6" x14ac:dyDescent="0.2">
      <c r="F10098" s="16"/>
    </row>
    <row r="10099" spans="6:6" x14ac:dyDescent="0.2">
      <c r="F10099" s="16"/>
    </row>
    <row r="10100" spans="6:6" x14ac:dyDescent="0.2">
      <c r="F10100" s="16"/>
    </row>
    <row r="10101" spans="6:6" x14ac:dyDescent="0.2">
      <c r="F10101" s="16"/>
    </row>
    <row r="10102" spans="6:6" x14ac:dyDescent="0.2">
      <c r="F10102" s="16"/>
    </row>
    <row r="10103" spans="6:6" x14ac:dyDescent="0.2">
      <c r="F10103" s="16"/>
    </row>
    <row r="10104" spans="6:6" x14ac:dyDescent="0.2">
      <c r="F10104" s="16"/>
    </row>
    <row r="10105" spans="6:6" x14ac:dyDescent="0.2">
      <c r="F10105" s="16"/>
    </row>
    <row r="10106" spans="6:6" x14ac:dyDescent="0.2">
      <c r="F10106" s="16"/>
    </row>
    <row r="10107" spans="6:6" x14ac:dyDescent="0.2">
      <c r="F10107" s="16"/>
    </row>
    <row r="10108" spans="6:6" x14ac:dyDescent="0.2">
      <c r="F10108" s="16"/>
    </row>
    <row r="10109" spans="6:6" x14ac:dyDescent="0.2">
      <c r="F10109" s="16"/>
    </row>
    <row r="10110" spans="6:6" x14ac:dyDescent="0.2">
      <c r="F10110" s="16"/>
    </row>
    <row r="10111" spans="6:6" x14ac:dyDescent="0.2">
      <c r="F10111" s="16"/>
    </row>
    <row r="10112" spans="6:6" x14ac:dyDescent="0.2">
      <c r="F10112" s="16"/>
    </row>
    <row r="10113" spans="6:6" x14ac:dyDescent="0.2">
      <c r="F10113" s="16"/>
    </row>
    <row r="10114" spans="6:6" x14ac:dyDescent="0.2">
      <c r="F10114" s="16"/>
    </row>
    <row r="10115" spans="6:6" x14ac:dyDescent="0.2">
      <c r="F10115" s="16"/>
    </row>
    <row r="10116" spans="6:6" x14ac:dyDescent="0.2">
      <c r="F10116" s="16"/>
    </row>
    <row r="10117" spans="6:6" x14ac:dyDescent="0.2">
      <c r="F10117" s="16"/>
    </row>
    <row r="10118" spans="6:6" x14ac:dyDescent="0.2">
      <c r="F10118" s="16"/>
    </row>
    <row r="10119" spans="6:6" x14ac:dyDescent="0.2">
      <c r="F10119" s="16"/>
    </row>
    <row r="10120" spans="6:6" x14ac:dyDescent="0.2">
      <c r="F10120" s="16"/>
    </row>
    <row r="10121" spans="6:6" x14ac:dyDescent="0.2">
      <c r="F10121" s="16"/>
    </row>
    <row r="10122" spans="6:6" x14ac:dyDescent="0.2">
      <c r="F10122" s="16"/>
    </row>
    <row r="10123" spans="6:6" x14ac:dyDescent="0.2">
      <c r="F10123" s="16"/>
    </row>
    <row r="10124" spans="6:6" x14ac:dyDescent="0.2">
      <c r="F10124" s="16"/>
    </row>
    <row r="10125" spans="6:6" x14ac:dyDescent="0.2">
      <c r="F10125" s="16"/>
    </row>
    <row r="10126" spans="6:6" x14ac:dyDescent="0.2">
      <c r="F10126" s="16"/>
    </row>
    <row r="10127" spans="6:6" x14ac:dyDescent="0.2">
      <c r="F10127" s="16"/>
    </row>
    <row r="10128" spans="6:6" x14ac:dyDescent="0.2">
      <c r="F10128" s="16"/>
    </row>
    <row r="10129" spans="6:6" x14ac:dyDescent="0.2">
      <c r="F10129" s="16"/>
    </row>
    <row r="10130" spans="6:6" x14ac:dyDescent="0.2">
      <c r="F10130" s="16"/>
    </row>
    <row r="10131" spans="6:6" x14ac:dyDescent="0.2">
      <c r="F10131" s="16"/>
    </row>
    <row r="10132" spans="6:6" x14ac:dyDescent="0.2">
      <c r="F10132" s="16"/>
    </row>
    <row r="10133" spans="6:6" x14ac:dyDescent="0.2">
      <c r="F10133" s="16"/>
    </row>
    <row r="10134" spans="6:6" x14ac:dyDescent="0.2">
      <c r="F10134" s="16"/>
    </row>
    <row r="10135" spans="6:6" x14ac:dyDescent="0.2">
      <c r="F10135" s="16"/>
    </row>
    <row r="10136" spans="6:6" x14ac:dyDescent="0.2">
      <c r="F10136" s="16"/>
    </row>
    <row r="10137" spans="6:6" x14ac:dyDescent="0.2">
      <c r="F10137" s="16"/>
    </row>
    <row r="10138" spans="6:6" x14ac:dyDescent="0.2">
      <c r="F10138" s="16"/>
    </row>
    <row r="10139" spans="6:6" x14ac:dyDescent="0.2">
      <c r="F10139" s="16"/>
    </row>
    <row r="10140" spans="6:6" x14ac:dyDescent="0.2">
      <c r="F10140" s="16"/>
    </row>
    <row r="10141" spans="6:6" x14ac:dyDescent="0.2">
      <c r="F10141" s="16"/>
    </row>
    <row r="10142" spans="6:6" x14ac:dyDescent="0.2">
      <c r="F10142" s="16"/>
    </row>
    <row r="10143" spans="6:6" x14ac:dyDescent="0.2">
      <c r="F10143" s="16"/>
    </row>
    <row r="10144" spans="6:6" x14ac:dyDescent="0.2">
      <c r="F10144" s="16"/>
    </row>
    <row r="10145" spans="6:6" x14ac:dyDescent="0.2">
      <c r="F10145" s="16"/>
    </row>
    <row r="10146" spans="6:6" x14ac:dyDescent="0.2">
      <c r="F10146" s="16"/>
    </row>
    <row r="10147" spans="6:6" x14ac:dyDescent="0.2">
      <c r="F10147" s="16"/>
    </row>
    <row r="10148" spans="6:6" x14ac:dyDescent="0.2">
      <c r="F10148" s="16"/>
    </row>
    <row r="10149" spans="6:6" x14ac:dyDescent="0.2">
      <c r="F10149" s="16"/>
    </row>
    <row r="10150" spans="6:6" x14ac:dyDescent="0.2">
      <c r="F10150" s="16"/>
    </row>
    <row r="10151" spans="6:6" x14ac:dyDescent="0.2">
      <c r="F10151" s="16"/>
    </row>
    <row r="10152" spans="6:6" x14ac:dyDescent="0.2">
      <c r="F10152" s="16"/>
    </row>
    <row r="10153" spans="6:6" x14ac:dyDescent="0.2">
      <c r="F10153" s="16"/>
    </row>
    <row r="10154" spans="6:6" x14ac:dyDescent="0.2">
      <c r="F10154" s="16"/>
    </row>
    <row r="10155" spans="6:6" x14ac:dyDescent="0.2">
      <c r="F10155" s="16"/>
    </row>
    <row r="10156" spans="6:6" x14ac:dyDescent="0.2">
      <c r="F10156" s="16"/>
    </row>
    <row r="10157" spans="6:6" x14ac:dyDescent="0.2">
      <c r="F10157" s="16"/>
    </row>
    <row r="10158" spans="6:6" x14ac:dyDescent="0.2">
      <c r="F10158" s="16"/>
    </row>
    <row r="10159" spans="6:6" x14ac:dyDescent="0.2">
      <c r="F10159" s="16"/>
    </row>
    <row r="10160" spans="6:6" x14ac:dyDescent="0.2">
      <c r="F10160" s="16"/>
    </row>
    <row r="10161" spans="6:6" x14ac:dyDescent="0.2">
      <c r="F10161" s="16"/>
    </row>
    <row r="10162" spans="6:6" x14ac:dyDescent="0.2">
      <c r="F10162" s="16"/>
    </row>
    <row r="10163" spans="6:6" x14ac:dyDescent="0.2">
      <c r="F10163" s="16"/>
    </row>
    <row r="10164" spans="6:6" x14ac:dyDescent="0.2">
      <c r="F10164" s="16"/>
    </row>
    <row r="10165" spans="6:6" x14ac:dyDescent="0.2">
      <c r="F10165" s="16"/>
    </row>
    <row r="10166" spans="6:6" x14ac:dyDescent="0.2">
      <c r="F10166" s="16"/>
    </row>
    <row r="10167" spans="6:6" x14ac:dyDescent="0.2">
      <c r="F10167" s="16"/>
    </row>
    <row r="10168" spans="6:6" x14ac:dyDescent="0.2">
      <c r="F10168" s="16"/>
    </row>
    <row r="10169" spans="6:6" x14ac:dyDescent="0.2">
      <c r="F10169" s="16"/>
    </row>
    <row r="10170" spans="6:6" x14ac:dyDescent="0.2">
      <c r="F10170" s="16"/>
    </row>
    <row r="10171" spans="6:6" x14ac:dyDescent="0.2">
      <c r="F10171" s="16"/>
    </row>
    <row r="10172" spans="6:6" x14ac:dyDescent="0.2">
      <c r="F10172" s="16"/>
    </row>
    <row r="10173" spans="6:6" x14ac:dyDescent="0.2">
      <c r="F10173" s="16"/>
    </row>
    <row r="10174" spans="6:6" x14ac:dyDescent="0.2">
      <c r="F10174" s="16"/>
    </row>
    <row r="10175" spans="6:6" x14ac:dyDescent="0.2">
      <c r="F10175" s="16"/>
    </row>
    <row r="10176" spans="6:6" x14ac:dyDescent="0.2">
      <c r="F10176" s="16"/>
    </row>
    <row r="10177" spans="6:6" x14ac:dyDescent="0.2">
      <c r="F10177" s="16"/>
    </row>
    <row r="10178" spans="6:6" x14ac:dyDescent="0.2">
      <c r="F10178" s="16"/>
    </row>
    <row r="10179" spans="6:6" x14ac:dyDescent="0.2">
      <c r="F10179" s="16"/>
    </row>
    <row r="10180" spans="6:6" x14ac:dyDescent="0.2">
      <c r="F10180" s="16"/>
    </row>
    <row r="10181" spans="6:6" x14ac:dyDescent="0.2">
      <c r="F10181" s="16"/>
    </row>
    <row r="10182" spans="6:6" x14ac:dyDescent="0.2">
      <c r="F10182" s="16"/>
    </row>
    <row r="10183" spans="6:6" x14ac:dyDescent="0.2">
      <c r="F10183" s="16"/>
    </row>
    <row r="10184" spans="6:6" x14ac:dyDescent="0.2">
      <c r="F10184" s="16"/>
    </row>
    <row r="10185" spans="6:6" x14ac:dyDescent="0.2">
      <c r="F10185" s="16"/>
    </row>
    <row r="10186" spans="6:6" x14ac:dyDescent="0.2">
      <c r="F10186" s="16"/>
    </row>
    <row r="10187" spans="6:6" x14ac:dyDescent="0.2">
      <c r="F10187" s="16"/>
    </row>
    <row r="10188" spans="6:6" x14ac:dyDescent="0.2">
      <c r="F10188" s="16"/>
    </row>
    <row r="10189" spans="6:6" x14ac:dyDescent="0.2">
      <c r="F10189" s="16"/>
    </row>
    <row r="10190" spans="6:6" x14ac:dyDescent="0.2">
      <c r="F10190" s="16"/>
    </row>
    <row r="10191" spans="6:6" x14ac:dyDescent="0.2">
      <c r="F10191" s="16"/>
    </row>
    <row r="10192" spans="6:6" x14ac:dyDescent="0.2">
      <c r="F10192" s="16"/>
    </row>
    <row r="10193" spans="6:6" x14ac:dyDescent="0.2">
      <c r="F10193" s="16"/>
    </row>
    <row r="10194" spans="6:6" x14ac:dyDescent="0.2">
      <c r="F10194" s="16"/>
    </row>
    <row r="10195" spans="6:6" x14ac:dyDescent="0.2">
      <c r="F10195" s="16"/>
    </row>
    <row r="10196" spans="6:6" x14ac:dyDescent="0.2">
      <c r="F10196" s="16"/>
    </row>
    <row r="10197" spans="6:6" x14ac:dyDescent="0.2">
      <c r="F10197" s="16"/>
    </row>
    <row r="10198" spans="6:6" x14ac:dyDescent="0.2">
      <c r="F10198" s="16"/>
    </row>
    <row r="10199" spans="6:6" x14ac:dyDescent="0.2">
      <c r="F10199" s="16"/>
    </row>
    <row r="10200" spans="6:6" x14ac:dyDescent="0.2">
      <c r="F10200" s="16"/>
    </row>
    <row r="10201" spans="6:6" x14ac:dyDescent="0.2">
      <c r="F10201" s="16"/>
    </row>
    <row r="10202" spans="6:6" x14ac:dyDescent="0.2">
      <c r="F10202" s="16"/>
    </row>
    <row r="10203" spans="6:6" x14ac:dyDescent="0.2">
      <c r="F10203" s="16"/>
    </row>
    <row r="10204" spans="6:6" x14ac:dyDescent="0.2">
      <c r="F10204" s="16"/>
    </row>
    <row r="10205" spans="6:6" x14ac:dyDescent="0.2">
      <c r="F10205" s="16"/>
    </row>
    <row r="10206" spans="6:6" x14ac:dyDescent="0.2">
      <c r="F10206" s="16"/>
    </row>
    <row r="10207" spans="6:6" x14ac:dyDescent="0.2">
      <c r="F10207" s="16"/>
    </row>
    <row r="10208" spans="6:6" x14ac:dyDescent="0.2">
      <c r="F10208" s="16"/>
    </row>
    <row r="10209" spans="6:6" x14ac:dyDescent="0.2">
      <c r="F10209" s="16"/>
    </row>
    <row r="10210" spans="6:6" x14ac:dyDescent="0.2">
      <c r="F10210" s="16"/>
    </row>
    <row r="10211" spans="6:6" x14ac:dyDescent="0.2">
      <c r="F10211" s="16"/>
    </row>
    <row r="10212" spans="6:6" x14ac:dyDescent="0.2">
      <c r="F10212" s="16"/>
    </row>
    <row r="10213" spans="6:6" x14ac:dyDescent="0.2">
      <c r="F10213" s="16"/>
    </row>
    <row r="10214" spans="6:6" x14ac:dyDescent="0.2">
      <c r="F10214" s="16"/>
    </row>
    <row r="10215" spans="6:6" x14ac:dyDescent="0.2">
      <c r="F10215" s="16"/>
    </row>
    <row r="10216" spans="6:6" x14ac:dyDescent="0.2">
      <c r="F10216" s="16"/>
    </row>
    <row r="10217" spans="6:6" x14ac:dyDescent="0.2">
      <c r="F10217" s="16"/>
    </row>
    <row r="10218" spans="6:6" x14ac:dyDescent="0.2">
      <c r="F10218" s="16"/>
    </row>
    <row r="10219" spans="6:6" x14ac:dyDescent="0.2">
      <c r="F10219" s="16"/>
    </row>
    <row r="10220" spans="6:6" x14ac:dyDescent="0.2">
      <c r="F10220" s="16"/>
    </row>
    <row r="10221" spans="6:6" x14ac:dyDescent="0.2">
      <c r="F10221" s="16"/>
    </row>
    <row r="10222" spans="6:6" x14ac:dyDescent="0.2">
      <c r="F10222" s="16"/>
    </row>
    <row r="10223" spans="6:6" x14ac:dyDescent="0.2">
      <c r="F10223" s="16"/>
    </row>
    <row r="10224" spans="6:6" x14ac:dyDescent="0.2">
      <c r="F10224" s="16"/>
    </row>
    <row r="10225" spans="6:6" x14ac:dyDescent="0.2">
      <c r="F10225" s="16"/>
    </row>
    <row r="10226" spans="6:6" x14ac:dyDescent="0.2">
      <c r="F10226" s="16"/>
    </row>
    <row r="10227" spans="6:6" x14ac:dyDescent="0.2">
      <c r="F10227" s="16"/>
    </row>
    <row r="10228" spans="6:6" x14ac:dyDescent="0.2">
      <c r="F10228" s="16"/>
    </row>
    <row r="10229" spans="6:6" x14ac:dyDescent="0.2">
      <c r="F10229" s="16"/>
    </row>
    <row r="10230" spans="6:6" x14ac:dyDescent="0.2">
      <c r="F10230" s="16"/>
    </row>
    <row r="10231" spans="6:6" x14ac:dyDescent="0.2">
      <c r="F10231" s="16"/>
    </row>
    <row r="10232" spans="6:6" x14ac:dyDescent="0.2">
      <c r="F10232" s="16"/>
    </row>
    <row r="10233" spans="6:6" x14ac:dyDescent="0.2">
      <c r="F10233" s="16"/>
    </row>
    <row r="10234" spans="6:6" x14ac:dyDescent="0.2">
      <c r="F10234" s="16"/>
    </row>
    <row r="10235" spans="6:6" x14ac:dyDescent="0.2">
      <c r="F10235" s="16"/>
    </row>
    <row r="10236" spans="6:6" x14ac:dyDescent="0.2">
      <c r="F10236" s="16"/>
    </row>
    <row r="10237" spans="6:6" x14ac:dyDescent="0.2">
      <c r="F10237" s="16"/>
    </row>
    <row r="10238" spans="6:6" x14ac:dyDescent="0.2">
      <c r="F10238" s="16"/>
    </row>
    <row r="10239" spans="6:6" x14ac:dyDescent="0.2">
      <c r="F10239" s="16"/>
    </row>
    <row r="10240" spans="6:6" x14ac:dyDescent="0.2">
      <c r="F10240" s="16"/>
    </row>
    <row r="10241" spans="6:6" x14ac:dyDescent="0.2">
      <c r="F10241" s="16"/>
    </row>
    <row r="10242" spans="6:6" x14ac:dyDescent="0.2">
      <c r="F10242" s="16"/>
    </row>
    <row r="10243" spans="6:6" x14ac:dyDescent="0.2">
      <c r="F10243" s="16"/>
    </row>
    <row r="10244" spans="6:6" x14ac:dyDescent="0.2">
      <c r="F10244" s="16"/>
    </row>
    <row r="10245" spans="6:6" x14ac:dyDescent="0.2">
      <c r="F10245" s="16"/>
    </row>
    <row r="10246" spans="6:6" x14ac:dyDescent="0.2">
      <c r="F10246" s="16"/>
    </row>
    <row r="10247" spans="6:6" x14ac:dyDescent="0.2">
      <c r="F10247" s="16"/>
    </row>
    <row r="10248" spans="6:6" x14ac:dyDescent="0.2">
      <c r="F10248" s="16"/>
    </row>
    <row r="10249" spans="6:6" x14ac:dyDescent="0.2">
      <c r="F10249" s="16"/>
    </row>
    <row r="10250" spans="6:6" x14ac:dyDescent="0.2">
      <c r="F10250" s="16"/>
    </row>
    <row r="10251" spans="6:6" x14ac:dyDescent="0.2">
      <c r="F10251" s="16"/>
    </row>
    <row r="10252" spans="6:6" x14ac:dyDescent="0.2">
      <c r="F10252" s="16"/>
    </row>
    <row r="10253" spans="6:6" x14ac:dyDescent="0.2">
      <c r="F10253" s="16"/>
    </row>
    <row r="10254" spans="6:6" x14ac:dyDescent="0.2">
      <c r="F10254" s="16"/>
    </row>
    <row r="10255" spans="6:6" x14ac:dyDescent="0.2">
      <c r="F10255" s="16"/>
    </row>
    <row r="10256" spans="6:6" x14ac:dyDescent="0.2">
      <c r="F10256" s="16"/>
    </row>
    <row r="10257" spans="6:6" x14ac:dyDescent="0.2">
      <c r="F10257" s="16"/>
    </row>
    <row r="10258" spans="6:6" x14ac:dyDescent="0.2">
      <c r="F10258" s="16"/>
    </row>
    <row r="10259" spans="6:6" x14ac:dyDescent="0.2">
      <c r="F10259" s="16"/>
    </row>
    <row r="10260" spans="6:6" x14ac:dyDescent="0.2">
      <c r="F10260" s="16"/>
    </row>
    <row r="10261" spans="6:6" x14ac:dyDescent="0.2">
      <c r="F10261" s="16"/>
    </row>
    <row r="10262" spans="6:6" x14ac:dyDescent="0.2">
      <c r="F10262" s="16"/>
    </row>
    <row r="10263" spans="6:6" x14ac:dyDescent="0.2">
      <c r="F10263" s="16"/>
    </row>
    <row r="10264" spans="6:6" x14ac:dyDescent="0.2">
      <c r="F10264" s="16"/>
    </row>
    <row r="10265" spans="6:6" x14ac:dyDescent="0.2">
      <c r="F10265" s="16"/>
    </row>
    <row r="10266" spans="6:6" x14ac:dyDescent="0.2">
      <c r="F10266" s="16"/>
    </row>
    <row r="10267" spans="6:6" x14ac:dyDescent="0.2">
      <c r="F10267" s="16"/>
    </row>
    <row r="10268" spans="6:6" x14ac:dyDescent="0.2">
      <c r="F10268" s="16"/>
    </row>
    <row r="10269" spans="6:6" x14ac:dyDescent="0.2">
      <c r="F10269" s="16"/>
    </row>
    <row r="10270" spans="6:6" x14ac:dyDescent="0.2">
      <c r="F10270" s="16"/>
    </row>
    <row r="10271" spans="6:6" x14ac:dyDescent="0.2">
      <c r="F10271" s="16"/>
    </row>
    <row r="10272" spans="6:6" x14ac:dyDescent="0.2">
      <c r="F10272" s="16"/>
    </row>
    <row r="10273" spans="6:6" x14ac:dyDescent="0.2">
      <c r="F10273" s="16"/>
    </row>
    <row r="10274" spans="6:6" x14ac:dyDescent="0.2">
      <c r="F10274" s="16"/>
    </row>
    <row r="10275" spans="6:6" x14ac:dyDescent="0.2">
      <c r="F10275" s="16"/>
    </row>
    <row r="10276" spans="6:6" x14ac:dyDescent="0.2">
      <c r="F10276" s="16"/>
    </row>
    <row r="10277" spans="6:6" x14ac:dyDescent="0.2">
      <c r="F10277" s="16"/>
    </row>
    <row r="10278" spans="6:6" x14ac:dyDescent="0.2">
      <c r="F10278" s="16"/>
    </row>
    <row r="10279" spans="6:6" x14ac:dyDescent="0.2">
      <c r="F10279" s="16"/>
    </row>
    <row r="10280" spans="6:6" x14ac:dyDescent="0.2">
      <c r="F10280" s="16"/>
    </row>
    <row r="10281" spans="6:6" x14ac:dyDescent="0.2">
      <c r="F10281" s="16"/>
    </row>
    <row r="10282" spans="6:6" x14ac:dyDescent="0.2">
      <c r="F10282" s="16"/>
    </row>
    <row r="10283" spans="6:6" x14ac:dyDescent="0.2">
      <c r="F10283" s="16"/>
    </row>
    <row r="10284" spans="6:6" x14ac:dyDescent="0.2">
      <c r="F10284" s="16"/>
    </row>
    <row r="10285" spans="6:6" x14ac:dyDescent="0.2">
      <c r="F10285" s="16"/>
    </row>
    <row r="10286" spans="6:6" x14ac:dyDescent="0.2">
      <c r="F10286" s="16"/>
    </row>
    <row r="10287" spans="6:6" x14ac:dyDescent="0.2">
      <c r="F10287" s="16"/>
    </row>
    <row r="10288" spans="6:6" x14ac:dyDescent="0.2">
      <c r="F10288" s="16"/>
    </row>
    <row r="10289" spans="6:6" x14ac:dyDescent="0.2">
      <c r="F10289" s="16"/>
    </row>
    <row r="10290" spans="6:6" x14ac:dyDescent="0.2">
      <c r="F10290" s="16"/>
    </row>
    <row r="10291" spans="6:6" x14ac:dyDescent="0.2">
      <c r="F10291" s="16"/>
    </row>
    <row r="10292" spans="6:6" x14ac:dyDescent="0.2">
      <c r="F10292" s="16"/>
    </row>
    <row r="10293" spans="6:6" x14ac:dyDescent="0.2">
      <c r="F10293" s="16"/>
    </row>
    <row r="10294" spans="6:6" x14ac:dyDescent="0.2">
      <c r="F10294" s="16"/>
    </row>
    <row r="10295" spans="6:6" x14ac:dyDescent="0.2">
      <c r="F10295" s="16"/>
    </row>
    <row r="10296" spans="6:6" x14ac:dyDescent="0.2">
      <c r="F10296" s="16"/>
    </row>
    <row r="10297" spans="6:6" x14ac:dyDescent="0.2">
      <c r="F10297" s="16"/>
    </row>
    <row r="10298" spans="6:6" x14ac:dyDescent="0.2">
      <c r="F10298" s="16"/>
    </row>
    <row r="10299" spans="6:6" x14ac:dyDescent="0.2">
      <c r="F10299" s="16"/>
    </row>
    <row r="10300" spans="6:6" x14ac:dyDescent="0.2">
      <c r="F10300" s="16"/>
    </row>
    <row r="10301" spans="6:6" x14ac:dyDescent="0.2">
      <c r="F10301" s="16"/>
    </row>
    <row r="10302" spans="6:6" x14ac:dyDescent="0.2">
      <c r="F10302" s="16"/>
    </row>
    <row r="10303" spans="6:6" x14ac:dyDescent="0.2">
      <c r="F10303" s="16"/>
    </row>
    <row r="10304" spans="6:6" x14ac:dyDescent="0.2">
      <c r="F10304" s="16"/>
    </row>
    <row r="10305" spans="6:6" x14ac:dyDescent="0.2">
      <c r="F10305" s="16"/>
    </row>
    <row r="10306" spans="6:6" x14ac:dyDescent="0.2">
      <c r="F10306" s="16"/>
    </row>
    <row r="10307" spans="6:6" x14ac:dyDescent="0.2">
      <c r="F10307" s="16"/>
    </row>
    <row r="10308" spans="6:6" x14ac:dyDescent="0.2">
      <c r="F10308" s="16"/>
    </row>
    <row r="10309" spans="6:6" x14ac:dyDescent="0.2">
      <c r="F10309" s="16"/>
    </row>
    <row r="10310" spans="6:6" x14ac:dyDescent="0.2">
      <c r="F10310" s="16"/>
    </row>
    <row r="10311" spans="6:6" x14ac:dyDescent="0.2">
      <c r="F10311" s="16"/>
    </row>
    <row r="10312" spans="6:6" x14ac:dyDescent="0.2">
      <c r="F10312" s="16"/>
    </row>
    <row r="10313" spans="6:6" x14ac:dyDescent="0.2">
      <c r="F10313" s="16"/>
    </row>
    <row r="10314" spans="6:6" x14ac:dyDescent="0.2">
      <c r="F10314" s="16"/>
    </row>
    <row r="10315" spans="6:6" x14ac:dyDescent="0.2">
      <c r="F10315" s="16"/>
    </row>
    <row r="10316" spans="6:6" x14ac:dyDescent="0.2">
      <c r="F10316" s="16"/>
    </row>
    <row r="10317" spans="6:6" x14ac:dyDescent="0.2">
      <c r="F10317" s="16"/>
    </row>
    <row r="10318" spans="6:6" x14ac:dyDescent="0.2">
      <c r="F10318" s="16"/>
    </row>
    <row r="10319" spans="6:6" x14ac:dyDescent="0.2">
      <c r="F10319" s="16"/>
    </row>
    <row r="10320" spans="6:6" x14ac:dyDescent="0.2">
      <c r="F10320" s="16"/>
    </row>
    <row r="10321" spans="6:6" x14ac:dyDescent="0.2">
      <c r="F10321" s="16"/>
    </row>
    <row r="10322" spans="6:6" x14ac:dyDescent="0.2">
      <c r="F10322" s="16"/>
    </row>
    <row r="10323" spans="6:6" x14ac:dyDescent="0.2">
      <c r="F10323" s="16"/>
    </row>
    <row r="10324" spans="6:6" x14ac:dyDescent="0.2">
      <c r="F10324" s="16"/>
    </row>
    <row r="10325" spans="6:6" x14ac:dyDescent="0.2">
      <c r="F10325" s="16"/>
    </row>
    <row r="10326" spans="6:6" x14ac:dyDescent="0.2">
      <c r="F10326" s="16"/>
    </row>
    <row r="10327" spans="6:6" x14ac:dyDescent="0.2">
      <c r="F10327" s="16"/>
    </row>
    <row r="10328" spans="6:6" x14ac:dyDescent="0.2">
      <c r="F10328" s="16"/>
    </row>
    <row r="10329" spans="6:6" x14ac:dyDescent="0.2">
      <c r="F10329" s="16"/>
    </row>
    <row r="10330" spans="6:6" x14ac:dyDescent="0.2">
      <c r="F10330" s="16"/>
    </row>
    <row r="10331" spans="6:6" x14ac:dyDescent="0.2">
      <c r="F10331" s="16"/>
    </row>
    <row r="10332" spans="6:6" x14ac:dyDescent="0.2">
      <c r="F10332" s="16"/>
    </row>
    <row r="10333" spans="6:6" x14ac:dyDescent="0.2">
      <c r="F10333" s="16"/>
    </row>
    <row r="10334" spans="6:6" x14ac:dyDescent="0.2">
      <c r="F10334" s="16"/>
    </row>
    <row r="10335" spans="6:6" x14ac:dyDescent="0.2">
      <c r="F10335" s="16"/>
    </row>
    <row r="10336" spans="6:6" x14ac:dyDescent="0.2">
      <c r="F10336" s="16"/>
    </row>
    <row r="10337" spans="6:6" x14ac:dyDescent="0.2">
      <c r="F10337" s="16"/>
    </row>
    <row r="10338" spans="6:6" x14ac:dyDescent="0.2">
      <c r="F10338" s="16"/>
    </row>
    <row r="10339" spans="6:6" x14ac:dyDescent="0.2">
      <c r="F10339" s="16"/>
    </row>
    <row r="10340" spans="6:6" x14ac:dyDescent="0.2">
      <c r="F10340" s="16"/>
    </row>
    <row r="10341" spans="6:6" x14ac:dyDescent="0.2">
      <c r="F10341" s="16"/>
    </row>
    <row r="10342" spans="6:6" x14ac:dyDescent="0.2">
      <c r="F10342" s="16"/>
    </row>
    <row r="10343" spans="6:6" x14ac:dyDescent="0.2">
      <c r="F10343" s="16"/>
    </row>
    <row r="10344" spans="6:6" x14ac:dyDescent="0.2">
      <c r="F10344" s="16"/>
    </row>
    <row r="10345" spans="6:6" x14ac:dyDescent="0.2">
      <c r="F10345" s="16"/>
    </row>
    <row r="10346" spans="6:6" x14ac:dyDescent="0.2">
      <c r="F10346" s="16"/>
    </row>
    <row r="10347" spans="6:6" x14ac:dyDescent="0.2">
      <c r="F10347" s="16"/>
    </row>
    <row r="10348" spans="6:6" x14ac:dyDescent="0.2">
      <c r="F10348" s="16"/>
    </row>
    <row r="10349" spans="6:6" x14ac:dyDescent="0.2">
      <c r="F10349" s="16"/>
    </row>
    <row r="10350" spans="6:6" x14ac:dyDescent="0.2">
      <c r="F10350" s="16"/>
    </row>
    <row r="10351" spans="6:6" x14ac:dyDescent="0.2">
      <c r="F10351" s="16"/>
    </row>
    <row r="10352" spans="6:6" x14ac:dyDescent="0.2">
      <c r="F10352" s="16"/>
    </row>
    <row r="10353" spans="6:6" x14ac:dyDescent="0.2">
      <c r="F10353" s="16"/>
    </row>
    <row r="10354" spans="6:6" x14ac:dyDescent="0.2">
      <c r="F10354" s="16"/>
    </row>
    <row r="10355" spans="6:6" x14ac:dyDescent="0.2">
      <c r="F10355" s="16"/>
    </row>
    <row r="10356" spans="6:6" x14ac:dyDescent="0.2">
      <c r="F10356" s="16"/>
    </row>
    <row r="10357" spans="6:6" x14ac:dyDescent="0.2">
      <c r="F10357" s="16"/>
    </row>
    <row r="10358" spans="6:6" x14ac:dyDescent="0.2">
      <c r="F10358" s="16"/>
    </row>
    <row r="10359" spans="6:6" x14ac:dyDescent="0.2">
      <c r="F10359" s="16"/>
    </row>
    <row r="10360" spans="6:6" x14ac:dyDescent="0.2">
      <c r="F10360" s="16"/>
    </row>
    <row r="10361" spans="6:6" x14ac:dyDescent="0.2">
      <c r="F10361" s="16"/>
    </row>
    <row r="10362" spans="6:6" x14ac:dyDescent="0.2">
      <c r="F10362" s="16"/>
    </row>
    <row r="10363" spans="6:6" x14ac:dyDescent="0.2">
      <c r="F10363" s="16"/>
    </row>
    <row r="10364" spans="6:6" x14ac:dyDescent="0.2">
      <c r="F10364" s="16"/>
    </row>
    <row r="10365" spans="6:6" x14ac:dyDescent="0.2">
      <c r="F10365" s="16"/>
    </row>
    <row r="10366" spans="6:6" x14ac:dyDescent="0.2">
      <c r="F10366" s="16"/>
    </row>
    <row r="10367" spans="6:6" x14ac:dyDescent="0.2">
      <c r="F10367" s="16"/>
    </row>
    <row r="10368" spans="6:6" x14ac:dyDescent="0.2">
      <c r="F10368" s="16"/>
    </row>
    <row r="10369" spans="6:6" x14ac:dyDescent="0.2">
      <c r="F10369" s="16"/>
    </row>
    <row r="10370" spans="6:6" x14ac:dyDescent="0.2">
      <c r="F10370" s="16"/>
    </row>
    <row r="10371" spans="6:6" x14ac:dyDescent="0.2">
      <c r="F10371" s="16"/>
    </row>
    <row r="10372" spans="6:6" x14ac:dyDescent="0.2">
      <c r="F10372" s="16"/>
    </row>
    <row r="10373" spans="6:6" x14ac:dyDescent="0.2">
      <c r="F10373" s="16"/>
    </row>
    <row r="10374" spans="6:6" x14ac:dyDescent="0.2">
      <c r="F10374" s="16"/>
    </row>
    <row r="10375" spans="6:6" x14ac:dyDescent="0.2">
      <c r="F10375" s="16"/>
    </row>
    <row r="10376" spans="6:6" x14ac:dyDescent="0.2">
      <c r="F10376" s="16"/>
    </row>
    <row r="10377" spans="6:6" x14ac:dyDescent="0.2">
      <c r="F10377" s="16"/>
    </row>
    <row r="10378" spans="6:6" x14ac:dyDescent="0.2">
      <c r="F10378" s="16"/>
    </row>
    <row r="10379" spans="6:6" x14ac:dyDescent="0.2">
      <c r="F10379" s="16"/>
    </row>
    <row r="10380" spans="6:6" x14ac:dyDescent="0.2">
      <c r="F10380" s="16"/>
    </row>
    <row r="10381" spans="6:6" x14ac:dyDescent="0.2">
      <c r="F10381" s="16"/>
    </row>
    <row r="10382" spans="6:6" x14ac:dyDescent="0.2">
      <c r="F10382" s="16"/>
    </row>
    <row r="10383" spans="6:6" x14ac:dyDescent="0.2">
      <c r="F10383" s="16"/>
    </row>
    <row r="10384" spans="6:6" x14ac:dyDescent="0.2">
      <c r="F10384" s="16"/>
    </row>
    <row r="10385" spans="6:6" x14ac:dyDescent="0.2">
      <c r="F10385" s="16"/>
    </row>
    <row r="10386" spans="6:6" x14ac:dyDescent="0.2">
      <c r="F10386" s="16"/>
    </row>
    <row r="10387" spans="6:6" x14ac:dyDescent="0.2">
      <c r="F10387" s="16"/>
    </row>
    <row r="10388" spans="6:6" x14ac:dyDescent="0.2">
      <c r="F10388" s="16"/>
    </row>
    <row r="10389" spans="6:6" x14ac:dyDescent="0.2">
      <c r="F10389" s="16"/>
    </row>
    <row r="10390" spans="6:6" x14ac:dyDescent="0.2">
      <c r="F10390" s="16"/>
    </row>
    <row r="10391" spans="6:6" x14ac:dyDescent="0.2">
      <c r="F10391" s="16"/>
    </row>
    <row r="10392" spans="6:6" x14ac:dyDescent="0.2">
      <c r="F10392" s="16"/>
    </row>
    <row r="10393" spans="6:6" x14ac:dyDescent="0.2">
      <c r="F10393" s="16"/>
    </row>
    <row r="10394" spans="6:6" x14ac:dyDescent="0.2">
      <c r="F10394" s="16"/>
    </row>
    <row r="10395" spans="6:6" x14ac:dyDescent="0.2">
      <c r="F10395" s="16"/>
    </row>
    <row r="10396" spans="6:6" x14ac:dyDescent="0.2">
      <c r="F10396" s="16"/>
    </row>
    <row r="10397" spans="6:6" x14ac:dyDescent="0.2">
      <c r="F10397" s="16"/>
    </row>
    <row r="10398" spans="6:6" x14ac:dyDescent="0.2">
      <c r="F10398" s="16"/>
    </row>
    <row r="10399" spans="6:6" x14ac:dyDescent="0.2">
      <c r="F10399" s="16"/>
    </row>
    <row r="10400" spans="6:6" x14ac:dyDescent="0.2">
      <c r="F10400" s="16"/>
    </row>
    <row r="10401" spans="6:6" x14ac:dyDescent="0.2">
      <c r="F10401" s="16"/>
    </row>
    <row r="10402" spans="6:6" x14ac:dyDescent="0.2">
      <c r="F10402" s="16"/>
    </row>
    <row r="10403" spans="6:6" x14ac:dyDescent="0.2">
      <c r="F10403" s="16"/>
    </row>
    <row r="10404" spans="6:6" x14ac:dyDescent="0.2">
      <c r="F10404" s="16"/>
    </row>
    <row r="10405" spans="6:6" x14ac:dyDescent="0.2">
      <c r="F10405" s="16"/>
    </row>
    <row r="10406" spans="6:6" x14ac:dyDescent="0.2">
      <c r="F10406" s="16"/>
    </row>
    <row r="10407" spans="6:6" x14ac:dyDescent="0.2">
      <c r="F10407" s="16"/>
    </row>
    <row r="10408" spans="6:6" x14ac:dyDescent="0.2">
      <c r="F10408" s="16"/>
    </row>
    <row r="10409" spans="6:6" x14ac:dyDescent="0.2">
      <c r="F10409" s="16"/>
    </row>
    <row r="10410" spans="6:6" x14ac:dyDescent="0.2">
      <c r="F10410" s="16"/>
    </row>
    <row r="10411" spans="6:6" x14ac:dyDescent="0.2">
      <c r="F10411" s="16"/>
    </row>
    <row r="10412" spans="6:6" x14ac:dyDescent="0.2">
      <c r="F10412" s="16"/>
    </row>
    <row r="10413" spans="6:6" x14ac:dyDescent="0.2">
      <c r="F10413" s="16"/>
    </row>
    <row r="10414" spans="6:6" x14ac:dyDescent="0.2">
      <c r="F10414" s="16"/>
    </row>
    <row r="10415" spans="6:6" x14ac:dyDescent="0.2">
      <c r="F10415" s="16"/>
    </row>
    <row r="10416" spans="6:6" x14ac:dyDescent="0.2">
      <c r="F10416" s="16"/>
    </row>
    <row r="10417" spans="6:6" x14ac:dyDescent="0.2">
      <c r="F10417" s="16"/>
    </row>
    <row r="10418" spans="6:6" x14ac:dyDescent="0.2">
      <c r="F10418" s="16"/>
    </row>
    <row r="10419" spans="6:6" x14ac:dyDescent="0.2">
      <c r="F10419" s="16"/>
    </row>
    <row r="10420" spans="6:6" x14ac:dyDescent="0.2">
      <c r="F10420" s="16"/>
    </row>
    <row r="10421" spans="6:6" x14ac:dyDescent="0.2">
      <c r="F10421" s="16"/>
    </row>
    <row r="10422" spans="6:6" x14ac:dyDescent="0.2">
      <c r="F10422" s="16"/>
    </row>
    <row r="10423" spans="6:6" x14ac:dyDescent="0.2">
      <c r="F10423" s="16"/>
    </row>
    <row r="10424" spans="6:6" x14ac:dyDescent="0.2">
      <c r="F10424" s="16"/>
    </row>
    <row r="10425" spans="6:6" x14ac:dyDescent="0.2">
      <c r="F10425" s="16"/>
    </row>
    <row r="10426" spans="6:6" x14ac:dyDescent="0.2">
      <c r="F10426" s="16"/>
    </row>
    <row r="10427" spans="6:6" x14ac:dyDescent="0.2">
      <c r="F10427" s="16"/>
    </row>
    <row r="10428" spans="6:6" x14ac:dyDescent="0.2">
      <c r="F10428" s="16"/>
    </row>
    <row r="10429" spans="6:6" x14ac:dyDescent="0.2">
      <c r="F10429" s="16"/>
    </row>
    <row r="10430" spans="6:6" x14ac:dyDescent="0.2">
      <c r="F10430" s="16"/>
    </row>
    <row r="10431" spans="6:6" x14ac:dyDescent="0.2">
      <c r="F10431" s="16"/>
    </row>
    <row r="10432" spans="6:6" x14ac:dyDescent="0.2">
      <c r="F10432" s="16"/>
    </row>
    <row r="10433" spans="6:6" x14ac:dyDescent="0.2">
      <c r="F10433" s="16"/>
    </row>
    <row r="10434" spans="6:6" x14ac:dyDescent="0.2">
      <c r="F10434" s="16"/>
    </row>
    <row r="10435" spans="6:6" x14ac:dyDescent="0.2">
      <c r="F10435" s="16"/>
    </row>
    <row r="10436" spans="6:6" x14ac:dyDescent="0.2">
      <c r="F10436" s="16"/>
    </row>
    <row r="10437" spans="6:6" x14ac:dyDescent="0.2">
      <c r="F10437" s="16"/>
    </row>
    <row r="10438" spans="6:6" x14ac:dyDescent="0.2">
      <c r="F10438" s="16"/>
    </row>
    <row r="10439" spans="6:6" x14ac:dyDescent="0.2">
      <c r="F10439" s="16"/>
    </row>
    <row r="10440" spans="6:6" x14ac:dyDescent="0.2">
      <c r="F10440" s="16"/>
    </row>
    <row r="10441" spans="6:6" x14ac:dyDescent="0.2">
      <c r="F10441" s="16"/>
    </row>
    <row r="10442" spans="6:6" x14ac:dyDescent="0.2">
      <c r="F10442" s="16"/>
    </row>
    <row r="10443" spans="6:6" x14ac:dyDescent="0.2">
      <c r="F10443" s="16"/>
    </row>
    <row r="10444" spans="6:6" x14ac:dyDescent="0.2">
      <c r="F10444" s="16"/>
    </row>
    <row r="10445" spans="6:6" x14ac:dyDescent="0.2">
      <c r="F10445" s="16"/>
    </row>
    <row r="10446" spans="6:6" x14ac:dyDescent="0.2">
      <c r="F10446" s="16"/>
    </row>
    <row r="10447" spans="6:6" x14ac:dyDescent="0.2">
      <c r="F10447" s="16"/>
    </row>
    <row r="10448" spans="6:6" x14ac:dyDescent="0.2">
      <c r="F10448" s="16"/>
    </row>
    <row r="10449" spans="6:6" x14ac:dyDescent="0.2">
      <c r="F10449" s="16"/>
    </row>
    <row r="10450" spans="6:6" x14ac:dyDescent="0.2">
      <c r="F10450" s="16"/>
    </row>
    <row r="10451" spans="6:6" x14ac:dyDescent="0.2">
      <c r="F10451" s="16"/>
    </row>
    <row r="10452" spans="6:6" x14ac:dyDescent="0.2">
      <c r="F10452" s="16"/>
    </row>
    <row r="10453" spans="6:6" x14ac:dyDescent="0.2">
      <c r="F10453" s="16"/>
    </row>
    <row r="10454" spans="6:6" x14ac:dyDescent="0.2">
      <c r="F10454" s="16"/>
    </row>
    <row r="10455" spans="6:6" x14ac:dyDescent="0.2">
      <c r="F10455" s="16"/>
    </row>
    <row r="10456" spans="6:6" x14ac:dyDescent="0.2">
      <c r="F10456" s="16"/>
    </row>
    <row r="10457" spans="6:6" x14ac:dyDescent="0.2">
      <c r="F10457" s="16"/>
    </row>
    <row r="10458" spans="6:6" x14ac:dyDescent="0.2">
      <c r="F10458" s="16"/>
    </row>
    <row r="10459" spans="6:6" x14ac:dyDescent="0.2">
      <c r="F10459" s="16"/>
    </row>
    <row r="10460" spans="6:6" x14ac:dyDescent="0.2">
      <c r="F10460" s="16"/>
    </row>
    <row r="10461" spans="6:6" x14ac:dyDescent="0.2">
      <c r="F10461" s="16"/>
    </row>
    <row r="10462" spans="6:6" x14ac:dyDescent="0.2">
      <c r="F10462" s="16"/>
    </row>
    <row r="10463" spans="6:6" x14ac:dyDescent="0.2">
      <c r="F10463" s="16"/>
    </row>
    <row r="10464" spans="6:6" x14ac:dyDescent="0.2">
      <c r="F10464" s="16"/>
    </row>
    <row r="10465" spans="6:6" x14ac:dyDescent="0.2">
      <c r="F10465" s="16"/>
    </row>
    <row r="10466" spans="6:6" x14ac:dyDescent="0.2">
      <c r="F10466" s="16"/>
    </row>
    <row r="10467" spans="6:6" x14ac:dyDescent="0.2">
      <c r="F10467" s="16"/>
    </row>
    <row r="10468" spans="6:6" x14ac:dyDescent="0.2">
      <c r="F10468" s="16"/>
    </row>
    <row r="10469" spans="6:6" x14ac:dyDescent="0.2">
      <c r="F10469" s="16"/>
    </row>
    <row r="10470" spans="6:6" x14ac:dyDescent="0.2">
      <c r="F10470" s="16"/>
    </row>
    <row r="10471" spans="6:6" x14ac:dyDescent="0.2">
      <c r="F10471" s="16"/>
    </row>
    <row r="10472" spans="6:6" x14ac:dyDescent="0.2">
      <c r="F10472" s="16"/>
    </row>
    <row r="10473" spans="6:6" x14ac:dyDescent="0.2">
      <c r="F10473" s="16"/>
    </row>
    <row r="10474" spans="6:6" x14ac:dyDescent="0.2">
      <c r="F10474" s="16"/>
    </row>
    <row r="10475" spans="6:6" x14ac:dyDescent="0.2">
      <c r="F10475" s="16"/>
    </row>
    <row r="10476" spans="6:6" x14ac:dyDescent="0.2">
      <c r="F10476" s="16"/>
    </row>
    <row r="10477" spans="6:6" x14ac:dyDescent="0.2">
      <c r="F10477" s="16"/>
    </row>
    <row r="10478" spans="6:6" x14ac:dyDescent="0.2">
      <c r="F10478" s="16"/>
    </row>
    <row r="10479" spans="6:6" x14ac:dyDescent="0.2">
      <c r="F10479" s="16"/>
    </row>
    <row r="10480" spans="6:6" x14ac:dyDescent="0.2">
      <c r="F10480" s="16"/>
    </row>
    <row r="10481" spans="6:6" x14ac:dyDescent="0.2">
      <c r="F10481" s="16"/>
    </row>
    <row r="10482" spans="6:6" x14ac:dyDescent="0.2">
      <c r="F10482" s="16"/>
    </row>
    <row r="10483" spans="6:6" x14ac:dyDescent="0.2">
      <c r="F10483" s="16"/>
    </row>
    <row r="10484" spans="6:6" x14ac:dyDescent="0.2">
      <c r="F10484" s="16"/>
    </row>
    <row r="10485" spans="6:6" x14ac:dyDescent="0.2">
      <c r="F10485" s="16"/>
    </row>
    <row r="10486" spans="6:6" x14ac:dyDescent="0.2">
      <c r="F10486" s="16"/>
    </row>
    <row r="10487" spans="6:6" x14ac:dyDescent="0.2">
      <c r="F10487" s="16"/>
    </row>
    <row r="10488" spans="6:6" x14ac:dyDescent="0.2">
      <c r="F10488" s="16"/>
    </row>
    <row r="10489" spans="6:6" x14ac:dyDescent="0.2">
      <c r="F10489" s="16"/>
    </row>
    <row r="10490" spans="6:6" x14ac:dyDescent="0.2">
      <c r="F10490" s="16"/>
    </row>
    <row r="10491" spans="6:6" x14ac:dyDescent="0.2">
      <c r="F10491" s="16"/>
    </row>
    <row r="10492" spans="6:6" x14ac:dyDescent="0.2">
      <c r="F10492" s="16"/>
    </row>
    <row r="10493" spans="6:6" x14ac:dyDescent="0.2">
      <c r="F10493" s="16"/>
    </row>
    <row r="10494" spans="6:6" x14ac:dyDescent="0.2">
      <c r="F10494" s="16"/>
    </row>
    <row r="10495" spans="6:6" x14ac:dyDescent="0.2">
      <c r="F10495" s="16"/>
    </row>
    <row r="10496" spans="6:6" x14ac:dyDescent="0.2">
      <c r="F10496" s="16"/>
    </row>
    <row r="10497" spans="6:6" x14ac:dyDescent="0.2">
      <c r="F10497" s="16"/>
    </row>
    <row r="10498" spans="6:6" x14ac:dyDescent="0.2">
      <c r="F10498" s="16"/>
    </row>
    <row r="10499" spans="6:6" x14ac:dyDescent="0.2">
      <c r="F10499" s="16"/>
    </row>
    <row r="10500" spans="6:6" x14ac:dyDescent="0.2">
      <c r="F10500" s="16"/>
    </row>
    <row r="10501" spans="6:6" x14ac:dyDescent="0.2">
      <c r="F10501" s="16"/>
    </row>
    <row r="10502" spans="6:6" x14ac:dyDescent="0.2">
      <c r="F10502" s="16"/>
    </row>
    <row r="10503" spans="6:6" x14ac:dyDescent="0.2">
      <c r="F10503" s="16"/>
    </row>
    <row r="10504" spans="6:6" x14ac:dyDescent="0.2">
      <c r="F10504" s="16"/>
    </row>
    <row r="10505" spans="6:6" x14ac:dyDescent="0.2">
      <c r="F10505" s="16"/>
    </row>
    <row r="10506" spans="6:6" x14ac:dyDescent="0.2">
      <c r="F10506" s="16"/>
    </row>
    <row r="10507" spans="6:6" x14ac:dyDescent="0.2">
      <c r="F10507" s="16"/>
    </row>
    <row r="10508" spans="6:6" x14ac:dyDescent="0.2">
      <c r="F10508" s="16"/>
    </row>
    <row r="10509" spans="6:6" x14ac:dyDescent="0.2">
      <c r="F10509" s="16"/>
    </row>
    <row r="10510" spans="6:6" x14ac:dyDescent="0.2">
      <c r="F10510" s="16"/>
    </row>
    <row r="10511" spans="6:6" x14ac:dyDescent="0.2">
      <c r="F10511" s="16"/>
    </row>
    <row r="10512" spans="6:6" x14ac:dyDescent="0.2">
      <c r="F10512" s="16"/>
    </row>
    <row r="10513" spans="6:6" x14ac:dyDescent="0.2">
      <c r="F10513" s="16"/>
    </row>
    <row r="10514" spans="6:6" x14ac:dyDescent="0.2">
      <c r="F10514" s="16"/>
    </row>
    <row r="10515" spans="6:6" x14ac:dyDescent="0.2">
      <c r="F10515" s="16"/>
    </row>
    <row r="10516" spans="6:6" x14ac:dyDescent="0.2">
      <c r="F10516" s="16"/>
    </row>
    <row r="10517" spans="6:6" x14ac:dyDescent="0.2">
      <c r="F10517" s="16"/>
    </row>
    <row r="10518" spans="6:6" x14ac:dyDescent="0.2">
      <c r="F10518" s="16"/>
    </row>
    <row r="10519" spans="6:6" x14ac:dyDescent="0.2">
      <c r="F10519" s="16"/>
    </row>
    <row r="10520" spans="6:6" x14ac:dyDescent="0.2">
      <c r="F10520" s="16"/>
    </row>
    <row r="10521" spans="6:6" x14ac:dyDescent="0.2">
      <c r="F10521" s="16"/>
    </row>
    <row r="10522" spans="6:6" x14ac:dyDescent="0.2">
      <c r="F10522" s="16"/>
    </row>
    <row r="10523" spans="6:6" x14ac:dyDescent="0.2">
      <c r="F10523" s="16"/>
    </row>
    <row r="10524" spans="6:6" x14ac:dyDescent="0.2">
      <c r="F10524" s="16"/>
    </row>
    <row r="10525" spans="6:6" x14ac:dyDescent="0.2">
      <c r="F10525" s="16"/>
    </row>
    <row r="10526" spans="6:6" x14ac:dyDescent="0.2">
      <c r="F10526" s="16"/>
    </row>
    <row r="10527" spans="6:6" x14ac:dyDescent="0.2">
      <c r="F10527" s="16"/>
    </row>
    <row r="10528" spans="6:6" x14ac:dyDescent="0.2">
      <c r="F10528" s="16"/>
    </row>
    <row r="10529" spans="6:6" x14ac:dyDescent="0.2">
      <c r="F10529" s="16"/>
    </row>
    <row r="10530" spans="6:6" x14ac:dyDescent="0.2">
      <c r="F10530" s="16"/>
    </row>
    <row r="10531" spans="6:6" x14ac:dyDescent="0.2">
      <c r="F10531" s="16"/>
    </row>
    <row r="10532" spans="6:6" x14ac:dyDescent="0.2">
      <c r="F10532" s="16"/>
    </row>
    <row r="10533" spans="6:6" x14ac:dyDescent="0.2">
      <c r="F10533" s="16"/>
    </row>
    <row r="10534" spans="6:6" x14ac:dyDescent="0.2">
      <c r="F10534" s="16"/>
    </row>
    <row r="10535" spans="6:6" x14ac:dyDescent="0.2">
      <c r="F10535" s="16"/>
    </row>
    <row r="10536" spans="6:6" x14ac:dyDescent="0.2">
      <c r="F10536" s="16"/>
    </row>
    <row r="10537" spans="6:6" x14ac:dyDescent="0.2">
      <c r="F10537" s="16"/>
    </row>
    <row r="10538" spans="6:6" x14ac:dyDescent="0.2">
      <c r="F10538" s="16"/>
    </row>
    <row r="10539" spans="6:6" x14ac:dyDescent="0.2">
      <c r="F10539" s="16"/>
    </row>
    <row r="10540" spans="6:6" x14ac:dyDescent="0.2">
      <c r="F10540" s="16"/>
    </row>
    <row r="10541" spans="6:6" x14ac:dyDescent="0.2">
      <c r="F10541" s="16"/>
    </row>
    <row r="10542" spans="6:6" x14ac:dyDescent="0.2">
      <c r="F10542" s="16"/>
    </row>
    <row r="10543" spans="6:6" x14ac:dyDescent="0.2">
      <c r="F10543" s="16"/>
    </row>
    <row r="10544" spans="6:6" x14ac:dyDescent="0.2">
      <c r="F10544" s="16"/>
    </row>
    <row r="10545" spans="6:6" x14ac:dyDescent="0.2">
      <c r="F10545" s="16"/>
    </row>
    <row r="10546" spans="6:6" x14ac:dyDescent="0.2">
      <c r="F10546" s="16"/>
    </row>
    <row r="10547" spans="6:6" x14ac:dyDescent="0.2">
      <c r="F10547" s="16"/>
    </row>
    <row r="10548" spans="6:6" x14ac:dyDescent="0.2">
      <c r="F10548" s="16"/>
    </row>
    <row r="10549" spans="6:6" x14ac:dyDescent="0.2">
      <c r="F10549" s="16"/>
    </row>
    <row r="10550" spans="6:6" x14ac:dyDescent="0.2">
      <c r="F10550" s="16"/>
    </row>
    <row r="10551" spans="6:6" x14ac:dyDescent="0.2">
      <c r="F10551" s="16"/>
    </row>
    <row r="10552" spans="6:6" x14ac:dyDescent="0.2">
      <c r="F10552" s="16"/>
    </row>
    <row r="10553" spans="6:6" x14ac:dyDescent="0.2">
      <c r="F10553" s="16"/>
    </row>
    <row r="10554" spans="6:6" x14ac:dyDescent="0.2">
      <c r="F10554" s="16"/>
    </row>
    <row r="10555" spans="6:6" x14ac:dyDescent="0.2">
      <c r="F10555" s="16"/>
    </row>
    <row r="10556" spans="6:6" x14ac:dyDescent="0.2">
      <c r="F10556" s="16"/>
    </row>
    <row r="10557" spans="6:6" x14ac:dyDescent="0.2">
      <c r="F10557" s="16"/>
    </row>
    <row r="10558" spans="6:6" x14ac:dyDescent="0.2">
      <c r="F10558" s="16"/>
    </row>
    <row r="10559" spans="6:6" x14ac:dyDescent="0.2">
      <c r="F10559" s="16"/>
    </row>
    <row r="10560" spans="6:6" x14ac:dyDescent="0.2">
      <c r="F10560" s="16"/>
    </row>
    <row r="10561" spans="6:6" x14ac:dyDescent="0.2">
      <c r="F10561" s="16"/>
    </row>
    <row r="10562" spans="6:6" x14ac:dyDescent="0.2">
      <c r="F10562" s="16"/>
    </row>
    <row r="10563" spans="6:6" x14ac:dyDescent="0.2">
      <c r="F10563" s="16"/>
    </row>
    <row r="10564" spans="6:6" x14ac:dyDescent="0.2">
      <c r="F10564" s="16"/>
    </row>
    <row r="10565" spans="6:6" x14ac:dyDescent="0.2">
      <c r="F10565" s="16"/>
    </row>
    <row r="10566" spans="6:6" x14ac:dyDescent="0.2">
      <c r="F10566" s="16"/>
    </row>
    <row r="10567" spans="6:6" x14ac:dyDescent="0.2">
      <c r="F10567" s="16"/>
    </row>
    <row r="10568" spans="6:6" x14ac:dyDescent="0.2">
      <c r="F10568" s="16"/>
    </row>
    <row r="10569" spans="6:6" x14ac:dyDescent="0.2">
      <c r="F10569" s="16"/>
    </row>
    <row r="10570" spans="6:6" x14ac:dyDescent="0.2">
      <c r="F10570" s="16"/>
    </row>
    <row r="10571" spans="6:6" x14ac:dyDescent="0.2">
      <c r="F10571" s="16"/>
    </row>
    <row r="10572" spans="6:6" x14ac:dyDescent="0.2">
      <c r="F10572" s="16"/>
    </row>
    <row r="10573" spans="6:6" x14ac:dyDescent="0.2">
      <c r="F10573" s="16"/>
    </row>
    <row r="10574" spans="6:6" x14ac:dyDescent="0.2">
      <c r="F10574" s="16"/>
    </row>
    <row r="10575" spans="6:6" x14ac:dyDescent="0.2">
      <c r="F10575" s="16"/>
    </row>
    <row r="10576" spans="6:6" x14ac:dyDescent="0.2">
      <c r="F10576" s="16"/>
    </row>
    <row r="10577" spans="6:6" x14ac:dyDescent="0.2">
      <c r="F10577" s="16"/>
    </row>
    <row r="10578" spans="6:6" x14ac:dyDescent="0.2">
      <c r="F10578" s="16"/>
    </row>
    <row r="10579" spans="6:6" x14ac:dyDescent="0.2">
      <c r="F10579" s="16"/>
    </row>
    <row r="10580" spans="6:6" x14ac:dyDescent="0.2">
      <c r="F10580" s="16"/>
    </row>
    <row r="10581" spans="6:6" x14ac:dyDescent="0.2">
      <c r="F10581" s="16"/>
    </row>
    <row r="10582" spans="6:6" x14ac:dyDescent="0.2">
      <c r="F10582" s="16"/>
    </row>
    <row r="10583" spans="6:6" x14ac:dyDescent="0.2">
      <c r="F10583" s="16"/>
    </row>
    <row r="10584" spans="6:6" x14ac:dyDescent="0.2">
      <c r="F10584" s="16"/>
    </row>
    <row r="10585" spans="6:6" x14ac:dyDescent="0.2">
      <c r="F10585" s="16"/>
    </row>
    <row r="10586" spans="6:6" x14ac:dyDescent="0.2">
      <c r="F10586" s="16"/>
    </row>
    <row r="10587" spans="6:6" x14ac:dyDescent="0.2">
      <c r="F10587" s="16"/>
    </row>
    <row r="10588" spans="6:6" x14ac:dyDescent="0.2">
      <c r="F10588" s="16"/>
    </row>
    <row r="10589" spans="6:6" x14ac:dyDescent="0.2">
      <c r="F10589" s="16"/>
    </row>
    <row r="10590" spans="6:6" x14ac:dyDescent="0.2">
      <c r="F10590" s="16"/>
    </row>
    <row r="10591" spans="6:6" x14ac:dyDescent="0.2">
      <c r="F10591" s="16"/>
    </row>
    <row r="10592" spans="6:6" x14ac:dyDescent="0.2">
      <c r="F10592" s="16"/>
    </row>
    <row r="10593" spans="6:6" x14ac:dyDescent="0.2">
      <c r="F10593" s="16"/>
    </row>
    <row r="10594" spans="6:6" x14ac:dyDescent="0.2">
      <c r="F10594" s="16"/>
    </row>
    <row r="10595" spans="6:6" x14ac:dyDescent="0.2">
      <c r="F10595" s="16"/>
    </row>
    <row r="10596" spans="6:6" x14ac:dyDescent="0.2">
      <c r="F10596" s="16"/>
    </row>
    <row r="10597" spans="6:6" x14ac:dyDescent="0.2">
      <c r="F10597" s="16"/>
    </row>
    <row r="10598" spans="6:6" x14ac:dyDescent="0.2">
      <c r="F10598" s="16"/>
    </row>
    <row r="10599" spans="6:6" x14ac:dyDescent="0.2">
      <c r="F10599" s="16"/>
    </row>
    <row r="10600" spans="6:6" x14ac:dyDescent="0.2">
      <c r="F10600" s="16"/>
    </row>
    <row r="10601" spans="6:6" x14ac:dyDescent="0.2">
      <c r="F10601" s="16"/>
    </row>
    <row r="10602" spans="6:6" x14ac:dyDescent="0.2">
      <c r="F10602" s="16"/>
    </row>
    <row r="10603" spans="6:6" x14ac:dyDescent="0.2">
      <c r="F10603" s="16"/>
    </row>
    <row r="10604" spans="6:6" x14ac:dyDescent="0.2">
      <c r="F10604" s="16"/>
    </row>
    <row r="10605" spans="6:6" x14ac:dyDescent="0.2">
      <c r="F10605" s="16"/>
    </row>
    <row r="10606" spans="6:6" x14ac:dyDescent="0.2">
      <c r="F10606" s="16"/>
    </row>
    <row r="10607" spans="6:6" x14ac:dyDescent="0.2">
      <c r="F10607" s="16"/>
    </row>
    <row r="10608" spans="6:6" x14ac:dyDescent="0.2">
      <c r="F10608" s="16"/>
    </row>
    <row r="10609" spans="6:6" x14ac:dyDescent="0.2">
      <c r="F10609" s="16"/>
    </row>
    <row r="10610" spans="6:6" x14ac:dyDescent="0.2">
      <c r="F10610" s="16"/>
    </row>
    <row r="10611" spans="6:6" x14ac:dyDescent="0.2">
      <c r="F10611" s="16"/>
    </row>
    <row r="10612" spans="6:6" x14ac:dyDescent="0.2">
      <c r="F10612" s="16"/>
    </row>
    <row r="10613" spans="6:6" x14ac:dyDescent="0.2">
      <c r="F10613" s="16"/>
    </row>
    <row r="10614" spans="6:6" x14ac:dyDescent="0.2">
      <c r="F10614" s="16"/>
    </row>
    <row r="10615" spans="6:6" x14ac:dyDescent="0.2">
      <c r="F10615" s="16"/>
    </row>
    <row r="10616" spans="6:6" x14ac:dyDescent="0.2">
      <c r="F10616" s="16"/>
    </row>
    <row r="10617" spans="6:6" x14ac:dyDescent="0.2">
      <c r="F10617" s="16"/>
    </row>
    <row r="10618" spans="6:6" x14ac:dyDescent="0.2">
      <c r="F10618" s="16"/>
    </row>
    <row r="10619" spans="6:6" x14ac:dyDescent="0.2">
      <c r="F10619" s="16"/>
    </row>
    <row r="10620" spans="6:6" x14ac:dyDescent="0.2">
      <c r="F10620" s="16"/>
    </row>
    <row r="10621" spans="6:6" x14ac:dyDescent="0.2">
      <c r="F10621" s="16"/>
    </row>
    <row r="10622" spans="6:6" x14ac:dyDescent="0.2">
      <c r="F10622" s="16"/>
    </row>
    <row r="10623" spans="6:6" x14ac:dyDescent="0.2">
      <c r="F10623" s="16"/>
    </row>
    <row r="10624" spans="6:6" x14ac:dyDescent="0.2">
      <c r="F10624" s="16"/>
    </row>
    <row r="10625" spans="6:6" x14ac:dyDescent="0.2">
      <c r="F10625" s="16"/>
    </row>
    <row r="10626" spans="6:6" x14ac:dyDescent="0.2">
      <c r="F10626" s="16"/>
    </row>
    <row r="10627" spans="6:6" x14ac:dyDescent="0.2">
      <c r="F10627" s="16"/>
    </row>
    <row r="10628" spans="6:6" x14ac:dyDescent="0.2">
      <c r="F10628" s="16"/>
    </row>
    <row r="10629" spans="6:6" x14ac:dyDescent="0.2">
      <c r="F10629" s="16"/>
    </row>
    <row r="10630" spans="6:6" x14ac:dyDescent="0.2">
      <c r="F10630" s="16"/>
    </row>
    <row r="10631" spans="6:6" x14ac:dyDescent="0.2">
      <c r="F10631" s="16"/>
    </row>
    <row r="10632" spans="6:6" x14ac:dyDescent="0.2">
      <c r="F10632" s="16"/>
    </row>
    <row r="10633" spans="6:6" x14ac:dyDescent="0.2">
      <c r="F10633" s="16"/>
    </row>
    <row r="10634" spans="6:6" x14ac:dyDescent="0.2">
      <c r="F10634" s="16"/>
    </row>
    <row r="10635" spans="6:6" x14ac:dyDescent="0.2">
      <c r="F10635" s="16"/>
    </row>
    <row r="10636" spans="6:6" x14ac:dyDescent="0.2">
      <c r="F10636" s="16"/>
    </row>
    <row r="10637" spans="6:6" x14ac:dyDescent="0.2">
      <c r="F10637" s="16"/>
    </row>
    <row r="10638" spans="6:6" x14ac:dyDescent="0.2">
      <c r="F10638" s="16"/>
    </row>
    <row r="10639" spans="6:6" x14ac:dyDescent="0.2">
      <c r="F10639" s="16"/>
    </row>
    <row r="10640" spans="6:6" x14ac:dyDescent="0.2">
      <c r="F10640" s="16"/>
    </row>
    <row r="10641" spans="6:6" x14ac:dyDescent="0.2">
      <c r="F10641" s="16"/>
    </row>
    <row r="10642" spans="6:6" x14ac:dyDescent="0.2">
      <c r="F10642" s="16"/>
    </row>
    <row r="10643" spans="6:6" x14ac:dyDescent="0.2">
      <c r="F10643" s="16"/>
    </row>
    <row r="10644" spans="6:6" x14ac:dyDescent="0.2">
      <c r="F10644" s="16"/>
    </row>
    <row r="10645" spans="6:6" x14ac:dyDescent="0.2">
      <c r="F10645" s="16"/>
    </row>
    <row r="10646" spans="6:6" x14ac:dyDescent="0.2">
      <c r="F10646" s="16"/>
    </row>
    <row r="10647" spans="6:6" x14ac:dyDescent="0.2">
      <c r="F10647" s="16"/>
    </row>
    <row r="10648" spans="6:6" x14ac:dyDescent="0.2">
      <c r="F10648" s="16"/>
    </row>
    <row r="10649" spans="6:6" x14ac:dyDescent="0.2">
      <c r="F10649" s="16"/>
    </row>
    <row r="10650" spans="6:6" x14ac:dyDescent="0.2">
      <c r="F10650" s="16"/>
    </row>
    <row r="10651" spans="6:6" x14ac:dyDescent="0.2">
      <c r="F10651" s="16"/>
    </row>
    <row r="10652" spans="6:6" x14ac:dyDescent="0.2">
      <c r="F10652" s="16"/>
    </row>
    <row r="10653" spans="6:6" x14ac:dyDescent="0.2">
      <c r="F10653" s="16"/>
    </row>
    <row r="10654" spans="6:6" x14ac:dyDescent="0.2">
      <c r="F10654" s="16"/>
    </row>
    <row r="10655" spans="6:6" x14ac:dyDescent="0.2">
      <c r="F10655" s="16"/>
    </row>
    <row r="10656" spans="6:6" x14ac:dyDescent="0.2">
      <c r="F10656" s="16"/>
    </row>
    <row r="10657" spans="6:6" x14ac:dyDescent="0.2">
      <c r="F10657" s="16"/>
    </row>
    <row r="10658" spans="6:6" x14ac:dyDescent="0.2">
      <c r="F10658" s="16"/>
    </row>
    <row r="10659" spans="6:6" x14ac:dyDescent="0.2">
      <c r="F10659" s="16"/>
    </row>
    <row r="10660" spans="6:6" x14ac:dyDescent="0.2">
      <c r="F10660" s="16"/>
    </row>
    <row r="10661" spans="6:6" x14ac:dyDescent="0.2">
      <c r="F10661" s="16"/>
    </row>
    <row r="10662" spans="6:6" x14ac:dyDescent="0.2">
      <c r="F10662" s="16"/>
    </row>
    <row r="10663" spans="6:6" x14ac:dyDescent="0.2">
      <c r="F10663" s="16"/>
    </row>
    <row r="10664" spans="6:6" x14ac:dyDescent="0.2">
      <c r="F10664" s="16"/>
    </row>
    <row r="10665" spans="6:6" x14ac:dyDescent="0.2">
      <c r="F10665" s="16"/>
    </row>
    <row r="10666" spans="6:6" x14ac:dyDescent="0.2">
      <c r="F10666" s="16"/>
    </row>
    <row r="10667" spans="6:6" x14ac:dyDescent="0.2">
      <c r="F10667" s="16"/>
    </row>
    <row r="10668" spans="6:6" x14ac:dyDescent="0.2">
      <c r="F10668" s="16"/>
    </row>
    <row r="10669" spans="6:6" x14ac:dyDescent="0.2">
      <c r="F10669" s="16"/>
    </row>
    <row r="10670" spans="6:6" x14ac:dyDescent="0.2">
      <c r="F10670" s="16"/>
    </row>
    <row r="10671" spans="6:6" x14ac:dyDescent="0.2">
      <c r="F10671" s="16"/>
    </row>
    <row r="10672" spans="6:6" x14ac:dyDescent="0.2">
      <c r="F10672" s="16"/>
    </row>
    <row r="10673" spans="6:6" x14ac:dyDescent="0.2">
      <c r="F10673" s="16"/>
    </row>
    <row r="10674" spans="6:6" x14ac:dyDescent="0.2">
      <c r="F10674" s="16"/>
    </row>
    <row r="10675" spans="6:6" x14ac:dyDescent="0.2">
      <c r="F10675" s="16"/>
    </row>
    <row r="10676" spans="6:6" x14ac:dyDescent="0.2">
      <c r="F10676" s="16"/>
    </row>
    <row r="10677" spans="6:6" x14ac:dyDescent="0.2">
      <c r="F10677" s="16"/>
    </row>
    <row r="10678" spans="6:6" x14ac:dyDescent="0.2">
      <c r="F10678" s="16"/>
    </row>
    <row r="10679" spans="6:6" x14ac:dyDescent="0.2">
      <c r="F10679" s="16"/>
    </row>
    <row r="10680" spans="6:6" x14ac:dyDescent="0.2">
      <c r="F10680" s="16"/>
    </row>
    <row r="10681" spans="6:6" x14ac:dyDescent="0.2">
      <c r="F10681" s="16"/>
    </row>
    <row r="10682" spans="6:6" x14ac:dyDescent="0.2">
      <c r="F10682" s="16"/>
    </row>
    <row r="10683" spans="6:6" x14ac:dyDescent="0.2">
      <c r="F10683" s="16"/>
    </row>
    <row r="10684" spans="6:6" x14ac:dyDescent="0.2">
      <c r="F10684" s="16"/>
    </row>
    <row r="10685" spans="6:6" x14ac:dyDescent="0.2">
      <c r="F10685" s="16"/>
    </row>
    <row r="10686" spans="6:6" x14ac:dyDescent="0.2">
      <c r="F10686" s="16"/>
    </row>
    <row r="10687" spans="6:6" x14ac:dyDescent="0.2">
      <c r="F10687" s="16"/>
    </row>
    <row r="10688" spans="6:6" x14ac:dyDescent="0.2">
      <c r="F10688" s="16"/>
    </row>
    <row r="10689" spans="6:6" x14ac:dyDescent="0.2">
      <c r="F10689" s="16"/>
    </row>
    <row r="10690" spans="6:6" x14ac:dyDescent="0.2">
      <c r="F10690" s="16"/>
    </row>
    <row r="10691" spans="6:6" x14ac:dyDescent="0.2">
      <c r="F10691" s="16"/>
    </row>
    <row r="10692" spans="6:6" x14ac:dyDescent="0.2">
      <c r="F10692" s="16"/>
    </row>
    <row r="10693" spans="6:6" x14ac:dyDescent="0.2">
      <c r="F10693" s="16"/>
    </row>
    <row r="10694" spans="6:6" x14ac:dyDescent="0.2">
      <c r="F10694" s="16"/>
    </row>
    <row r="10695" spans="6:6" x14ac:dyDescent="0.2">
      <c r="F10695" s="16"/>
    </row>
    <row r="10696" spans="6:6" x14ac:dyDescent="0.2">
      <c r="F10696" s="16"/>
    </row>
    <row r="10697" spans="6:6" x14ac:dyDescent="0.2">
      <c r="F10697" s="16"/>
    </row>
    <row r="10698" spans="6:6" x14ac:dyDescent="0.2">
      <c r="F10698" s="16"/>
    </row>
    <row r="10699" spans="6:6" x14ac:dyDescent="0.2">
      <c r="F10699" s="16"/>
    </row>
    <row r="10700" spans="6:6" x14ac:dyDescent="0.2">
      <c r="F10700" s="16"/>
    </row>
    <row r="10701" spans="6:6" x14ac:dyDescent="0.2">
      <c r="F10701" s="16"/>
    </row>
    <row r="10702" spans="6:6" x14ac:dyDescent="0.2">
      <c r="F10702" s="16"/>
    </row>
    <row r="10703" spans="6:6" x14ac:dyDescent="0.2">
      <c r="F10703" s="16"/>
    </row>
    <row r="10704" spans="6:6" x14ac:dyDescent="0.2">
      <c r="F10704" s="16"/>
    </row>
    <row r="10705" spans="6:6" x14ac:dyDescent="0.2">
      <c r="F10705" s="16"/>
    </row>
    <row r="10706" spans="6:6" x14ac:dyDescent="0.2">
      <c r="F10706" s="16"/>
    </row>
    <row r="10707" spans="6:6" x14ac:dyDescent="0.2">
      <c r="F10707" s="16"/>
    </row>
    <row r="10708" spans="6:6" x14ac:dyDescent="0.2">
      <c r="F10708" s="16"/>
    </row>
    <row r="10709" spans="6:6" x14ac:dyDescent="0.2">
      <c r="F10709" s="16"/>
    </row>
    <row r="10710" spans="6:6" x14ac:dyDescent="0.2">
      <c r="F10710" s="16"/>
    </row>
    <row r="10711" spans="6:6" x14ac:dyDescent="0.2">
      <c r="F10711" s="16"/>
    </row>
    <row r="10712" spans="6:6" x14ac:dyDescent="0.2">
      <c r="F10712" s="16"/>
    </row>
    <row r="10713" spans="6:6" x14ac:dyDescent="0.2">
      <c r="F10713" s="16"/>
    </row>
    <row r="10714" spans="6:6" x14ac:dyDescent="0.2">
      <c r="F10714" s="16"/>
    </row>
    <row r="10715" spans="6:6" x14ac:dyDescent="0.2">
      <c r="F10715" s="16"/>
    </row>
    <row r="10716" spans="6:6" x14ac:dyDescent="0.2">
      <c r="F10716" s="16"/>
    </row>
    <row r="10717" spans="6:6" x14ac:dyDescent="0.2">
      <c r="F10717" s="16"/>
    </row>
    <row r="10718" spans="6:6" x14ac:dyDescent="0.2">
      <c r="F10718" s="16"/>
    </row>
    <row r="10719" spans="6:6" x14ac:dyDescent="0.2">
      <c r="F10719" s="16"/>
    </row>
    <row r="10720" spans="6:6" x14ac:dyDescent="0.2">
      <c r="F10720" s="16"/>
    </row>
    <row r="10721" spans="6:6" x14ac:dyDescent="0.2">
      <c r="F10721" s="16"/>
    </row>
    <row r="10722" spans="6:6" x14ac:dyDescent="0.2">
      <c r="F10722" s="16"/>
    </row>
    <row r="10723" spans="6:6" x14ac:dyDescent="0.2">
      <c r="F10723" s="16"/>
    </row>
    <row r="10724" spans="6:6" x14ac:dyDescent="0.2">
      <c r="F10724" s="16"/>
    </row>
    <row r="10725" spans="6:6" x14ac:dyDescent="0.2">
      <c r="F10725" s="16"/>
    </row>
    <row r="10726" spans="6:6" x14ac:dyDescent="0.2">
      <c r="F10726" s="16"/>
    </row>
    <row r="10727" spans="6:6" x14ac:dyDescent="0.2">
      <c r="F10727" s="16"/>
    </row>
    <row r="10728" spans="6:6" x14ac:dyDescent="0.2">
      <c r="F10728" s="16"/>
    </row>
    <row r="10729" spans="6:6" x14ac:dyDescent="0.2">
      <c r="F10729" s="16"/>
    </row>
    <row r="10730" spans="6:6" x14ac:dyDescent="0.2">
      <c r="F10730" s="16"/>
    </row>
    <row r="10731" spans="6:6" x14ac:dyDescent="0.2">
      <c r="F10731" s="16"/>
    </row>
    <row r="10732" spans="6:6" x14ac:dyDescent="0.2">
      <c r="F10732" s="16"/>
    </row>
    <row r="10733" spans="6:6" x14ac:dyDescent="0.2">
      <c r="F10733" s="16"/>
    </row>
    <row r="10734" spans="6:6" x14ac:dyDescent="0.2">
      <c r="F10734" s="16"/>
    </row>
    <row r="10735" spans="6:6" x14ac:dyDescent="0.2">
      <c r="F10735" s="16"/>
    </row>
    <row r="10736" spans="6:6" x14ac:dyDescent="0.2">
      <c r="F10736" s="16"/>
    </row>
    <row r="10737" spans="6:6" x14ac:dyDescent="0.2">
      <c r="F10737" s="16"/>
    </row>
    <row r="10738" spans="6:6" x14ac:dyDescent="0.2">
      <c r="F10738" s="16"/>
    </row>
    <row r="10739" spans="6:6" x14ac:dyDescent="0.2">
      <c r="F10739" s="16"/>
    </row>
    <row r="10740" spans="6:6" x14ac:dyDescent="0.2">
      <c r="F10740" s="16"/>
    </row>
    <row r="10741" spans="6:6" x14ac:dyDescent="0.2">
      <c r="F10741" s="16"/>
    </row>
    <row r="10742" spans="6:6" x14ac:dyDescent="0.2">
      <c r="F10742" s="16"/>
    </row>
    <row r="10743" spans="6:6" x14ac:dyDescent="0.2">
      <c r="F10743" s="16"/>
    </row>
    <row r="10744" spans="6:6" x14ac:dyDescent="0.2">
      <c r="F10744" s="16"/>
    </row>
    <row r="10745" spans="6:6" x14ac:dyDescent="0.2">
      <c r="F10745" s="16"/>
    </row>
    <row r="10746" spans="6:6" x14ac:dyDescent="0.2">
      <c r="F10746" s="16"/>
    </row>
    <row r="10747" spans="6:6" x14ac:dyDescent="0.2">
      <c r="F10747" s="16"/>
    </row>
    <row r="10748" spans="6:6" x14ac:dyDescent="0.2">
      <c r="F10748" s="16"/>
    </row>
    <row r="10749" spans="6:6" x14ac:dyDescent="0.2">
      <c r="F10749" s="16"/>
    </row>
    <row r="10750" spans="6:6" x14ac:dyDescent="0.2">
      <c r="F10750" s="16"/>
    </row>
    <row r="10751" spans="6:6" x14ac:dyDescent="0.2">
      <c r="F10751" s="16"/>
    </row>
    <row r="10752" spans="6:6" x14ac:dyDescent="0.2">
      <c r="F10752" s="16"/>
    </row>
    <row r="10753" spans="6:6" x14ac:dyDescent="0.2">
      <c r="F10753" s="16"/>
    </row>
    <row r="10754" spans="6:6" x14ac:dyDescent="0.2">
      <c r="F10754" s="16"/>
    </row>
    <row r="10755" spans="6:6" x14ac:dyDescent="0.2">
      <c r="F10755" s="16"/>
    </row>
    <row r="10756" spans="6:6" x14ac:dyDescent="0.2">
      <c r="F10756" s="16"/>
    </row>
    <row r="10757" spans="6:6" x14ac:dyDescent="0.2">
      <c r="F10757" s="16"/>
    </row>
    <row r="10758" spans="6:6" x14ac:dyDescent="0.2">
      <c r="F10758" s="16"/>
    </row>
    <row r="10759" spans="6:6" x14ac:dyDescent="0.2">
      <c r="F10759" s="16"/>
    </row>
    <row r="10760" spans="6:6" x14ac:dyDescent="0.2">
      <c r="F10760" s="16"/>
    </row>
    <row r="10761" spans="6:6" x14ac:dyDescent="0.2">
      <c r="F10761" s="16"/>
    </row>
    <row r="10762" spans="6:6" x14ac:dyDescent="0.2">
      <c r="F10762" s="16"/>
    </row>
    <row r="10763" spans="6:6" x14ac:dyDescent="0.2">
      <c r="F10763" s="16"/>
    </row>
    <row r="10764" spans="6:6" x14ac:dyDescent="0.2">
      <c r="F10764" s="16"/>
    </row>
    <row r="10765" spans="6:6" x14ac:dyDescent="0.2">
      <c r="F10765" s="16"/>
    </row>
    <row r="10766" spans="6:6" x14ac:dyDescent="0.2">
      <c r="F10766" s="16"/>
    </row>
    <row r="10767" spans="6:6" x14ac:dyDescent="0.2">
      <c r="F10767" s="16"/>
    </row>
    <row r="10768" spans="6:6" x14ac:dyDescent="0.2">
      <c r="F10768" s="16"/>
    </row>
    <row r="10769" spans="6:6" x14ac:dyDescent="0.2">
      <c r="F10769" s="16"/>
    </row>
    <row r="10770" spans="6:6" x14ac:dyDescent="0.2">
      <c r="F10770" s="16"/>
    </row>
    <row r="10771" spans="6:6" x14ac:dyDescent="0.2">
      <c r="F10771" s="16"/>
    </row>
    <row r="10772" spans="6:6" x14ac:dyDescent="0.2">
      <c r="F10772" s="16"/>
    </row>
    <row r="10773" spans="6:6" x14ac:dyDescent="0.2">
      <c r="F10773" s="16"/>
    </row>
    <row r="10774" spans="6:6" x14ac:dyDescent="0.2">
      <c r="F10774" s="16"/>
    </row>
    <row r="10775" spans="6:6" x14ac:dyDescent="0.2">
      <c r="F10775" s="16"/>
    </row>
    <row r="10776" spans="6:6" x14ac:dyDescent="0.2">
      <c r="F10776" s="16"/>
    </row>
    <row r="10777" spans="6:6" x14ac:dyDescent="0.2">
      <c r="F10777" s="16"/>
    </row>
    <row r="10778" spans="6:6" x14ac:dyDescent="0.2">
      <c r="F10778" s="16"/>
    </row>
    <row r="10779" spans="6:6" x14ac:dyDescent="0.2">
      <c r="F10779" s="16"/>
    </row>
    <row r="10780" spans="6:6" x14ac:dyDescent="0.2">
      <c r="F10780" s="16"/>
    </row>
    <row r="10781" spans="6:6" x14ac:dyDescent="0.2">
      <c r="F10781" s="16"/>
    </row>
    <row r="10782" spans="6:6" x14ac:dyDescent="0.2">
      <c r="F10782" s="16"/>
    </row>
    <row r="10783" spans="6:6" x14ac:dyDescent="0.2">
      <c r="F10783" s="16"/>
    </row>
    <row r="10784" spans="6:6" x14ac:dyDescent="0.2">
      <c r="F10784" s="16"/>
    </row>
    <row r="10785" spans="6:6" x14ac:dyDescent="0.2">
      <c r="F10785" s="16"/>
    </row>
    <row r="10786" spans="6:6" x14ac:dyDescent="0.2">
      <c r="F10786" s="16"/>
    </row>
    <row r="10787" spans="6:6" x14ac:dyDescent="0.2">
      <c r="F10787" s="16"/>
    </row>
    <row r="10788" spans="6:6" x14ac:dyDescent="0.2">
      <c r="F10788" s="16"/>
    </row>
    <row r="10789" spans="6:6" x14ac:dyDescent="0.2">
      <c r="F10789" s="16"/>
    </row>
    <row r="10790" spans="6:6" x14ac:dyDescent="0.2">
      <c r="F10790" s="16"/>
    </row>
    <row r="10791" spans="6:6" x14ac:dyDescent="0.2">
      <c r="F10791" s="16"/>
    </row>
    <row r="10792" spans="6:6" x14ac:dyDescent="0.2">
      <c r="F10792" s="16"/>
    </row>
    <row r="10793" spans="6:6" x14ac:dyDescent="0.2">
      <c r="F10793" s="16"/>
    </row>
    <row r="10794" spans="6:6" x14ac:dyDescent="0.2">
      <c r="F10794" s="16"/>
    </row>
    <row r="10795" spans="6:6" x14ac:dyDescent="0.2">
      <c r="F10795" s="16"/>
    </row>
    <row r="10796" spans="6:6" x14ac:dyDescent="0.2">
      <c r="F10796" s="16"/>
    </row>
    <row r="10797" spans="6:6" x14ac:dyDescent="0.2">
      <c r="F10797" s="16"/>
    </row>
    <row r="10798" spans="6:6" x14ac:dyDescent="0.2">
      <c r="F10798" s="16"/>
    </row>
    <row r="10799" spans="6:6" x14ac:dyDescent="0.2">
      <c r="F10799" s="16"/>
    </row>
    <row r="10800" spans="6:6" x14ac:dyDescent="0.2">
      <c r="F10800" s="16"/>
    </row>
    <row r="10801" spans="6:6" x14ac:dyDescent="0.2">
      <c r="F10801" s="16"/>
    </row>
    <row r="10802" spans="6:6" x14ac:dyDescent="0.2">
      <c r="F10802" s="16"/>
    </row>
    <row r="10803" spans="6:6" x14ac:dyDescent="0.2">
      <c r="F10803" s="16"/>
    </row>
    <row r="10804" spans="6:6" x14ac:dyDescent="0.2">
      <c r="F10804" s="16"/>
    </row>
    <row r="10805" spans="6:6" x14ac:dyDescent="0.2">
      <c r="F10805" s="16"/>
    </row>
    <row r="10806" spans="6:6" x14ac:dyDescent="0.2">
      <c r="F10806" s="16"/>
    </row>
    <row r="10807" spans="6:6" x14ac:dyDescent="0.2">
      <c r="F10807" s="16"/>
    </row>
    <row r="10808" spans="6:6" x14ac:dyDescent="0.2">
      <c r="F10808" s="16"/>
    </row>
    <row r="10809" spans="6:6" x14ac:dyDescent="0.2">
      <c r="F10809" s="16"/>
    </row>
    <row r="10810" spans="6:6" x14ac:dyDescent="0.2">
      <c r="F10810" s="16"/>
    </row>
    <row r="10811" spans="6:6" x14ac:dyDescent="0.2">
      <c r="F10811" s="16"/>
    </row>
    <row r="10812" spans="6:6" x14ac:dyDescent="0.2">
      <c r="F10812" s="16"/>
    </row>
    <row r="10813" spans="6:6" x14ac:dyDescent="0.2">
      <c r="F10813" s="16"/>
    </row>
    <row r="10814" spans="6:6" x14ac:dyDescent="0.2">
      <c r="F10814" s="16"/>
    </row>
    <row r="10815" spans="6:6" x14ac:dyDescent="0.2">
      <c r="F10815" s="16"/>
    </row>
    <row r="10816" spans="6:6" x14ac:dyDescent="0.2">
      <c r="F10816" s="16"/>
    </row>
    <row r="10817" spans="6:6" x14ac:dyDescent="0.2">
      <c r="F10817" s="16"/>
    </row>
    <row r="10818" spans="6:6" x14ac:dyDescent="0.2">
      <c r="F10818" s="16"/>
    </row>
    <row r="10819" spans="6:6" x14ac:dyDescent="0.2">
      <c r="F10819" s="16"/>
    </row>
    <row r="10820" spans="6:6" x14ac:dyDescent="0.2">
      <c r="F10820" s="16"/>
    </row>
    <row r="10821" spans="6:6" x14ac:dyDescent="0.2">
      <c r="F10821" s="16"/>
    </row>
    <row r="10822" spans="6:6" x14ac:dyDescent="0.2">
      <c r="F10822" s="16"/>
    </row>
    <row r="10823" spans="6:6" x14ac:dyDescent="0.2">
      <c r="F10823" s="16"/>
    </row>
    <row r="10824" spans="6:6" x14ac:dyDescent="0.2">
      <c r="F10824" s="16"/>
    </row>
    <row r="10825" spans="6:6" x14ac:dyDescent="0.2">
      <c r="F10825" s="16"/>
    </row>
    <row r="10826" spans="6:6" x14ac:dyDescent="0.2">
      <c r="F10826" s="16"/>
    </row>
    <row r="10827" spans="6:6" x14ac:dyDescent="0.2">
      <c r="F10827" s="16"/>
    </row>
    <row r="10828" spans="6:6" x14ac:dyDescent="0.2">
      <c r="F10828" s="16"/>
    </row>
    <row r="10829" spans="6:6" x14ac:dyDescent="0.2">
      <c r="F10829" s="16"/>
    </row>
    <row r="10830" spans="6:6" x14ac:dyDescent="0.2">
      <c r="F10830" s="16"/>
    </row>
    <row r="10831" spans="6:6" x14ac:dyDescent="0.2">
      <c r="F10831" s="16"/>
    </row>
    <row r="10832" spans="6:6" x14ac:dyDescent="0.2">
      <c r="F10832" s="16"/>
    </row>
    <row r="10833" spans="6:6" x14ac:dyDescent="0.2">
      <c r="F10833" s="16"/>
    </row>
    <row r="10834" spans="6:6" x14ac:dyDescent="0.2">
      <c r="F10834" s="16"/>
    </row>
    <row r="10835" spans="6:6" x14ac:dyDescent="0.2">
      <c r="F10835" s="16"/>
    </row>
    <row r="10836" spans="6:6" x14ac:dyDescent="0.2">
      <c r="F10836" s="16"/>
    </row>
    <row r="10837" spans="6:6" x14ac:dyDescent="0.2">
      <c r="F10837" s="16"/>
    </row>
    <row r="10838" spans="6:6" x14ac:dyDescent="0.2">
      <c r="F10838" s="16"/>
    </row>
    <row r="10839" spans="6:6" x14ac:dyDescent="0.2">
      <c r="F10839" s="16"/>
    </row>
    <row r="10840" spans="6:6" x14ac:dyDescent="0.2">
      <c r="F10840" s="16"/>
    </row>
    <row r="10841" spans="6:6" x14ac:dyDescent="0.2">
      <c r="F10841" s="16"/>
    </row>
    <row r="10842" spans="6:6" x14ac:dyDescent="0.2">
      <c r="F10842" s="16"/>
    </row>
    <row r="10843" spans="6:6" x14ac:dyDescent="0.2">
      <c r="F10843" s="16"/>
    </row>
    <row r="10844" spans="6:6" x14ac:dyDescent="0.2">
      <c r="F10844" s="16"/>
    </row>
    <row r="10845" spans="6:6" x14ac:dyDescent="0.2">
      <c r="F10845" s="16"/>
    </row>
    <row r="10846" spans="6:6" x14ac:dyDescent="0.2">
      <c r="F10846" s="16"/>
    </row>
    <row r="10847" spans="6:6" x14ac:dyDescent="0.2">
      <c r="F10847" s="16"/>
    </row>
    <row r="10848" spans="6:6" x14ac:dyDescent="0.2">
      <c r="F10848" s="16"/>
    </row>
    <row r="10849" spans="6:6" x14ac:dyDescent="0.2">
      <c r="F10849" s="16"/>
    </row>
    <row r="10850" spans="6:6" x14ac:dyDescent="0.2">
      <c r="F10850" s="16"/>
    </row>
    <row r="10851" spans="6:6" x14ac:dyDescent="0.2">
      <c r="F10851" s="16"/>
    </row>
    <row r="10852" spans="6:6" x14ac:dyDescent="0.2">
      <c r="F10852" s="16"/>
    </row>
    <row r="10853" spans="6:6" x14ac:dyDescent="0.2">
      <c r="F10853" s="16"/>
    </row>
    <row r="10854" spans="6:6" x14ac:dyDescent="0.2">
      <c r="F10854" s="16"/>
    </row>
    <row r="10855" spans="6:6" x14ac:dyDescent="0.2">
      <c r="F10855" s="16"/>
    </row>
    <row r="10856" spans="6:6" x14ac:dyDescent="0.2">
      <c r="F10856" s="16"/>
    </row>
    <row r="10857" spans="6:6" x14ac:dyDescent="0.2">
      <c r="F10857" s="16"/>
    </row>
    <row r="10858" spans="6:6" x14ac:dyDescent="0.2">
      <c r="F10858" s="16"/>
    </row>
    <row r="10859" spans="6:6" x14ac:dyDescent="0.2">
      <c r="F10859" s="16"/>
    </row>
    <row r="10860" spans="6:6" x14ac:dyDescent="0.2">
      <c r="F10860" s="16"/>
    </row>
    <row r="10861" spans="6:6" x14ac:dyDescent="0.2">
      <c r="F10861" s="16"/>
    </row>
    <row r="10862" spans="6:6" x14ac:dyDescent="0.2">
      <c r="F10862" s="16"/>
    </row>
    <row r="10863" spans="6:6" x14ac:dyDescent="0.2">
      <c r="F10863" s="16"/>
    </row>
    <row r="10864" spans="6:6" x14ac:dyDescent="0.2">
      <c r="F10864" s="16"/>
    </row>
    <row r="10865" spans="6:6" x14ac:dyDescent="0.2">
      <c r="F10865" s="16"/>
    </row>
    <row r="10866" spans="6:6" x14ac:dyDescent="0.2">
      <c r="F10866" s="16"/>
    </row>
    <row r="10867" spans="6:6" x14ac:dyDescent="0.2">
      <c r="F10867" s="16"/>
    </row>
    <row r="10868" spans="6:6" x14ac:dyDescent="0.2">
      <c r="F10868" s="16"/>
    </row>
    <row r="10869" spans="6:6" x14ac:dyDescent="0.2">
      <c r="F10869" s="16"/>
    </row>
    <row r="10870" spans="6:6" x14ac:dyDescent="0.2">
      <c r="F10870" s="16"/>
    </row>
    <row r="10871" spans="6:6" x14ac:dyDescent="0.2">
      <c r="F10871" s="16"/>
    </row>
    <row r="10872" spans="6:6" x14ac:dyDescent="0.2">
      <c r="F10872" s="16"/>
    </row>
    <row r="10873" spans="6:6" x14ac:dyDescent="0.2">
      <c r="F10873" s="16"/>
    </row>
    <row r="10874" spans="6:6" x14ac:dyDescent="0.2">
      <c r="F10874" s="16"/>
    </row>
    <row r="10875" spans="6:6" x14ac:dyDescent="0.2">
      <c r="F10875" s="16"/>
    </row>
    <row r="10876" spans="6:6" x14ac:dyDescent="0.2">
      <c r="F10876" s="16"/>
    </row>
    <row r="10877" spans="6:6" x14ac:dyDescent="0.2">
      <c r="F10877" s="16"/>
    </row>
    <row r="10878" spans="6:6" x14ac:dyDescent="0.2">
      <c r="F10878" s="16"/>
    </row>
    <row r="10879" spans="6:6" x14ac:dyDescent="0.2">
      <c r="F10879" s="16"/>
    </row>
    <row r="10880" spans="6:6" x14ac:dyDescent="0.2">
      <c r="F10880" s="16"/>
    </row>
    <row r="10881" spans="6:6" x14ac:dyDescent="0.2">
      <c r="F10881" s="16"/>
    </row>
    <row r="10882" spans="6:6" x14ac:dyDescent="0.2">
      <c r="F10882" s="16"/>
    </row>
    <row r="10883" spans="6:6" x14ac:dyDescent="0.2">
      <c r="F10883" s="16"/>
    </row>
    <row r="10884" spans="6:6" x14ac:dyDescent="0.2">
      <c r="F10884" s="16"/>
    </row>
    <row r="10885" spans="6:6" x14ac:dyDescent="0.2">
      <c r="F10885" s="16"/>
    </row>
    <row r="10886" spans="6:6" x14ac:dyDescent="0.2">
      <c r="F10886" s="16"/>
    </row>
    <row r="10887" spans="6:6" x14ac:dyDescent="0.2">
      <c r="F10887" s="16"/>
    </row>
    <row r="10888" spans="6:6" x14ac:dyDescent="0.2">
      <c r="F10888" s="16"/>
    </row>
    <row r="10889" spans="6:6" x14ac:dyDescent="0.2">
      <c r="F10889" s="16"/>
    </row>
    <row r="10890" spans="6:6" x14ac:dyDescent="0.2">
      <c r="F10890" s="16"/>
    </row>
    <row r="10891" spans="6:6" x14ac:dyDescent="0.2">
      <c r="F10891" s="16"/>
    </row>
    <row r="10892" spans="6:6" x14ac:dyDescent="0.2">
      <c r="F10892" s="16"/>
    </row>
    <row r="10893" spans="6:6" x14ac:dyDescent="0.2">
      <c r="F10893" s="16"/>
    </row>
    <row r="10894" spans="6:6" x14ac:dyDescent="0.2">
      <c r="F10894" s="16"/>
    </row>
    <row r="10895" spans="6:6" x14ac:dyDescent="0.2">
      <c r="F10895" s="16"/>
    </row>
    <row r="10896" spans="6:6" x14ac:dyDescent="0.2">
      <c r="F10896" s="16"/>
    </row>
    <row r="10897" spans="6:6" x14ac:dyDescent="0.2">
      <c r="F10897" s="16"/>
    </row>
    <row r="10898" spans="6:6" x14ac:dyDescent="0.2">
      <c r="F10898" s="16"/>
    </row>
    <row r="10899" spans="6:6" x14ac:dyDescent="0.2">
      <c r="F10899" s="16"/>
    </row>
    <row r="10900" spans="6:6" x14ac:dyDescent="0.2">
      <c r="F10900" s="16"/>
    </row>
    <row r="10901" spans="6:6" x14ac:dyDescent="0.2">
      <c r="F10901" s="16"/>
    </row>
    <row r="10902" spans="6:6" x14ac:dyDescent="0.2">
      <c r="F10902" s="16"/>
    </row>
    <row r="10903" spans="6:6" x14ac:dyDescent="0.2">
      <c r="F10903" s="16"/>
    </row>
    <row r="10904" spans="6:6" x14ac:dyDescent="0.2">
      <c r="F10904" s="16"/>
    </row>
    <row r="10905" spans="6:6" x14ac:dyDescent="0.2">
      <c r="F10905" s="16"/>
    </row>
    <row r="10906" spans="6:6" x14ac:dyDescent="0.2">
      <c r="F10906" s="16"/>
    </row>
    <row r="10907" spans="6:6" x14ac:dyDescent="0.2">
      <c r="F10907" s="16"/>
    </row>
    <row r="10908" spans="6:6" x14ac:dyDescent="0.2">
      <c r="F10908" s="16"/>
    </row>
    <row r="10909" spans="6:6" x14ac:dyDescent="0.2">
      <c r="F10909" s="16"/>
    </row>
    <row r="10910" spans="6:6" x14ac:dyDescent="0.2">
      <c r="F10910" s="16"/>
    </row>
    <row r="10911" spans="6:6" x14ac:dyDescent="0.2">
      <c r="F10911" s="16"/>
    </row>
    <row r="10912" spans="6:6" x14ac:dyDescent="0.2">
      <c r="F10912" s="16"/>
    </row>
    <row r="10913" spans="6:6" x14ac:dyDescent="0.2">
      <c r="F10913" s="16"/>
    </row>
    <row r="10914" spans="6:6" x14ac:dyDescent="0.2">
      <c r="F10914" s="16"/>
    </row>
    <row r="10915" spans="6:6" x14ac:dyDescent="0.2">
      <c r="F10915" s="16"/>
    </row>
    <row r="10916" spans="6:6" x14ac:dyDescent="0.2">
      <c r="F10916" s="16"/>
    </row>
    <row r="10917" spans="6:6" x14ac:dyDescent="0.2">
      <c r="F10917" s="16"/>
    </row>
    <row r="10918" spans="6:6" x14ac:dyDescent="0.2">
      <c r="F10918" s="16"/>
    </row>
    <row r="10919" spans="6:6" x14ac:dyDescent="0.2">
      <c r="F10919" s="16"/>
    </row>
    <row r="10920" spans="6:6" x14ac:dyDescent="0.2">
      <c r="F10920" s="16"/>
    </row>
    <row r="10921" spans="6:6" x14ac:dyDescent="0.2">
      <c r="F10921" s="16"/>
    </row>
    <row r="10922" spans="6:6" x14ac:dyDescent="0.2">
      <c r="F10922" s="16"/>
    </row>
    <row r="10923" spans="6:6" x14ac:dyDescent="0.2">
      <c r="F10923" s="16"/>
    </row>
    <row r="10924" spans="6:6" x14ac:dyDescent="0.2">
      <c r="F10924" s="16"/>
    </row>
    <row r="10925" spans="6:6" x14ac:dyDescent="0.2">
      <c r="F10925" s="16"/>
    </row>
    <row r="10926" spans="6:6" x14ac:dyDescent="0.2">
      <c r="F10926" s="16"/>
    </row>
    <row r="10927" spans="6:6" x14ac:dyDescent="0.2">
      <c r="F10927" s="16"/>
    </row>
    <row r="10928" spans="6:6" x14ac:dyDescent="0.2">
      <c r="F10928" s="16"/>
    </row>
    <row r="10929" spans="6:6" x14ac:dyDescent="0.2">
      <c r="F10929" s="16"/>
    </row>
    <row r="10930" spans="6:6" x14ac:dyDescent="0.2">
      <c r="F10930" s="16"/>
    </row>
    <row r="10931" spans="6:6" x14ac:dyDescent="0.2">
      <c r="F10931" s="16"/>
    </row>
    <row r="10932" spans="6:6" x14ac:dyDescent="0.2">
      <c r="F10932" s="16"/>
    </row>
    <row r="10933" spans="6:6" x14ac:dyDescent="0.2">
      <c r="F10933" s="16"/>
    </row>
    <row r="10934" spans="6:6" x14ac:dyDescent="0.2">
      <c r="F10934" s="16"/>
    </row>
    <row r="10935" spans="6:6" x14ac:dyDescent="0.2">
      <c r="F10935" s="16"/>
    </row>
    <row r="10936" spans="6:6" x14ac:dyDescent="0.2">
      <c r="F10936" s="16"/>
    </row>
    <row r="10937" spans="6:6" x14ac:dyDescent="0.2">
      <c r="F10937" s="16"/>
    </row>
    <row r="10938" spans="6:6" x14ac:dyDescent="0.2">
      <c r="F10938" s="16"/>
    </row>
    <row r="10939" spans="6:6" x14ac:dyDescent="0.2">
      <c r="F10939" s="16"/>
    </row>
    <row r="10940" spans="6:6" x14ac:dyDescent="0.2">
      <c r="F10940" s="16"/>
    </row>
    <row r="10941" spans="6:6" x14ac:dyDescent="0.2">
      <c r="F10941" s="16"/>
    </row>
    <row r="10942" spans="6:6" x14ac:dyDescent="0.2">
      <c r="F10942" s="16"/>
    </row>
    <row r="10943" spans="6:6" x14ac:dyDescent="0.2">
      <c r="F10943" s="16"/>
    </row>
    <row r="10944" spans="6:6" x14ac:dyDescent="0.2">
      <c r="F10944" s="16"/>
    </row>
    <row r="10945" spans="6:6" x14ac:dyDescent="0.2">
      <c r="F10945" s="16"/>
    </row>
    <row r="10946" spans="6:6" x14ac:dyDescent="0.2">
      <c r="F10946" s="16"/>
    </row>
    <row r="10947" spans="6:6" x14ac:dyDescent="0.2">
      <c r="F10947" s="16"/>
    </row>
    <row r="10948" spans="6:6" x14ac:dyDescent="0.2">
      <c r="F10948" s="16"/>
    </row>
    <row r="10949" spans="6:6" x14ac:dyDescent="0.2">
      <c r="F10949" s="16"/>
    </row>
    <row r="10950" spans="6:6" x14ac:dyDescent="0.2">
      <c r="F10950" s="16"/>
    </row>
    <row r="10951" spans="6:6" x14ac:dyDescent="0.2">
      <c r="F10951" s="16"/>
    </row>
    <row r="10952" spans="6:6" x14ac:dyDescent="0.2">
      <c r="F10952" s="16"/>
    </row>
    <row r="10953" spans="6:6" x14ac:dyDescent="0.2">
      <c r="F10953" s="16"/>
    </row>
    <row r="10954" spans="6:6" x14ac:dyDescent="0.2">
      <c r="F10954" s="16"/>
    </row>
    <row r="10955" spans="6:6" x14ac:dyDescent="0.2">
      <c r="F10955" s="16"/>
    </row>
    <row r="10956" spans="6:6" x14ac:dyDescent="0.2">
      <c r="F10956" s="16"/>
    </row>
    <row r="10957" spans="6:6" x14ac:dyDescent="0.2">
      <c r="F10957" s="16"/>
    </row>
    <row r="10958" spans="6:6" x14ac:dyDescent="0.2">
      <c r="F10958" s="16"/>
    </row>
    <row r="10959" spans="6:6" x14ac:dyDescent="0.2">
      <c r="F10959" s="16"/>
    </row>
    <row r="10960" spans="6:6" x14ac:dyDescent="0.2">
      <c r="F10960" s="16"/>
    </row>
    <row r="10961" spans="6:6" x14ac:dyDescent="0.2">
      <c r="F10961" s="16"/>
    </row>
    <row r="10962" spans="6:6" x14ac:dyDescent="0.2">
      <c r="F10962" s="16"/>
    </row>
    <row r="10963" spans="6:6" x14ac:dyDescent="0.2">
      <c r="F10963" s="16"/>
    </row>
    <row r="10964" spans="6:6" x14ac:dyDescent="0.2">
      <c r="F10964" s="16"/>
    </row>
    <row r="10965" spans="6:6" x14ac:dyDescent="0.2">
      <c r="F10965" s="16"/>
    </row>
    <row r="10966" spans="6:6" x14ac:dyDescent="0.2">
      <c r="F10966" s="16"/>
    </row>
    <row r="10967" spans="6:6" x14ac:dyDescent="0.2">
      <c r="F10967" s="16"/>
    </row>
    <row r="10968" spans="6:6" x14ac:dyDescent="0.2">
      <c r="F10968" s="16"/>
    </row>
    <row r="10969" spans="6:6" x14ac:dyDescent="0.2">
      <c r="F10969" s="16"/>
    </row>
    <row r="10970" spans="6:6" x14ac:dyDescent="0.2">
      <c r="F10970" s="16"/>
    </row>
    <row r="10971" spans="6:6" x14ac:dyDescent="0.2">
      <c r="F10971" s="16"/>
    </row>
    <row r="10972" spans="6:6" x14ac:dyDescent="0.2">
      <c r="F10972" s="16"/>
    </row>
    <row r="10973" spans="6:6" x14ac:dyDescent="0.2">
      <c r="F10973" s="16"/>
    </row>
    <row r="10974" spans="6:6" x14ac:dyDescent="0.2">
      <c r="F10974" s="16"/>
    </row>
    <row r="10975" spans="6:6" x14ac:dyDescent="0.2">
      <c r="F10975" s="16"/>
    </row>
    <row r="10976" spans="6:6" x14ac:dyDescent="0.2">
      <c r="F10976" s="16"/>
    </row>
    <row r="10977" spans="6:6" x14ac:dyDescent="0.2">
      <c r="F10977" s="16"/>
    </row>
    <row r="10978" spans="6:6" x14ac:dyDescent="0.2">
      <c r="F10978" s="16"/>
    </row>
    <row r="10979" spans="6:6" x14ac:dyDescent="0.2">
      <c r="F10979" s="16"/>
    </row>
    <row r="10980" spans="6:6" x14ac:dyDescent="0.2">
      <c r="F10980" s="16"/>
    </row>
    <row r="10981" spans="6:6" x14ac:dyDescent="0.2">
      <c r="F10981" s="16"/>
    </row>
    <row r="10982" spans="6:6" x14ac:dyDescent="0.2">
      <c r="F10982" s="16"/>
    </row>
    <row r="10983" spans="6:6" x14ac:dyDescent="0.2">
      <c r="F10983" s="16"/>
    </row>
    <row r="10984" spans="6:6" x14ac:dyDescent="0.2">
      <c r="F10984" s="16"/>
    </row>
    <row r="10985" spans="6:6" x14ac:dyDescent="0.2">
      <c r="F10985" s="16"/>
    </row>
    <row r="10986" spans="6:6" x14ac:dyDescent="0.2">
      <c r="F10986" s="16"/>
    </row>
    <row r="10987" spans="6:6" x14ac:dyDescent="0.2">
      <c r="F10987" s="16"/>
    </row>
    <row r="10988" spans="6:6" x14ac:dyDescent="0.2">
      <c r="F10988" s="16"/>
    </row>
    <row r="10989" spans="6:6" x14ac:dyDescent="0.2">
      <c r="F10989" s="16"/>
    </row>
    <row r="10990" spans="6:6" x14ac:dyDescent="0.2">
      <c r="F10990" s="16"/>
    </row>
    <row r="10991" spans="6:6" x14ac:dyDescent="0.2">
      <c r="F10991" s="16"/>
    </row>
    <row r="10992" spans="6:6" x14ac:dyDescent="0.2">
      <c r="F10992" s="16"/>
    </row>
    <row r="10993" spans="6:6" x14ac:dyDescent="0.2">
      <c r="F10993" s="16"/>
    </row>
    <row r="10994" spans="6:6" x14ac:dyDescent="0.2">
      <c r="F10994" s="16"/>
    </row>
    <row r="10995" spans="6:6" x14ac:dyDescent="0.2">
      <c r="F10995" s="16"/>
    </row>
    <row r="10996" spans="6:6" x14ac:dyDescent="0.2">
      <c r="F10996" s="16"/>
    </row>
    <row r="10997" spans="6:6" x14ac:dyDescent="0.2">
      <c r="F10997" s="16"/>
    </row>
    <row r="10998" spans="6:6" x14ac:dyDescent="0.2">
      <c r="F10998" s="16"/>
    </row>
    <row r="10999" spans="6:6" x14ac:dyDescent="0.2">
      <c r="F10999" s="16"/>
    </row>
    <row r="11000" spans="6:6" x14ac:dyDescent="0.2">
      <c r="F11000" s="16"/>
    </row>
    <row r="11001" spans="6:6" x14ac:dyDescent="0.2">
      <c r="F11001" s="16"/>
    </row>
    <row r="11002" spans="6:6" x14ac:dyDescent="0.2">
      <c r="F11002" s="16"/>
    </row>
    <row r="11003" spans="6:6" x14ac:dyDescent="0.2">
      <c r="F11003" s="16"/>
    </row>
    <row r="11004" spans="6:6" x14ac:dyDescent="0.2">
      <c r="F11004" s="16"/>
    </row>
    <row r="11005" spans="6:6" x14ac:dyDescent="0.2">
      <c r="F11005" s="16"/>
    </row>
    <row r="11006" spans="6:6" x14ac:dyDescent="0.2">
      <c r="F11006" s="16"/>
    </row>
    <row r="11007" spans="6:6" x14ac:dyDescent="0.2">
      <c r="F11007" s="16"/>
    </row>
    <row r="11008" spans="6:6" x14ac:dyDescent="0.2">
      <c r="F11008" s="16"/>
    </row>
    <row r="11009" spans="6:6" x14ac:dyDescent="0.2">
      <c r="F11009" s="16"/>
    </row>
    <row r="11010" spans="6:6" x14ac:dyDescent="0.2">
      <c r="F11010" s="16"/>
    </row>
    <row r="11011" spans="6:6" x14ac:dyDescent="0.2">
      <c r="F11011" s="16"/>
    </row>
    <row r="11012" spans="6:6" x14ac:dyDescent="0.2">
      <c r="F11012" s="16"/>
    </row>
    <row r="11013" spans="6:6" x14ac:dyDescent="0.2">
      <c r="F11013" s="16"/>
    </row>
    <row r="11014" spans="6:6" x14ac:dyDescent="0.2">
      <c r="F11014" s="16"/>
    </row>
    <row r="11015" spans="6:6" x14ac:dyDescent="0.2">
      <c r="F11015" s="16"/>
    </row>
    <row r="11016" spans="6:6" x14ac:dyDescent="0.2">
      <c r="F11016" s="16"/>
    </row>
    <row r="11017" spans="6:6" x14ac:dyDescent="0.2">
      <c r="F11017" s="16"/>
    </row>
    <row r="11018" spans="6:6" x14ac:dyDescent="0.2">
      <c r="F11018" s="16"/>
    </row>
    <row r="11019" spans="6:6" x14ac:dyDescent="0.2">
      <c r="F11019" s="16"/>
    </row>
    <row r="11020" spans="6:6" x14ac:dyDescent="0.2">
      <c r="F11020" s="16"/>
    </row>
    <row r="11021" spans="6:6" x14ac:dyDescent="0.2">
      <c r="F11021" s="16"/>
    </row>
    <row r="11022" spans="6:6" x14ac:dyDescent="0.2">
      <c r="F11022" s="16"/>
    </row>
    <row r="11023" spans="6:6" x14ac:dyDescent="0.2">
      <c r="F11023" s="16"/>
    </row>
    <row r="11024" spans="6:6" x14ac:dyDescent="0.2">
      <c r="F11024" s="16"/>
    </row>
    <row r="11025" spans="6:6" x14ac:dyDescent="0.2">
      <c r="F11025" s="16"/>
    </row>
    <row r="11026" spans="6:6" x14ac:dyDescent="0.2">
      <c r="F11026" s="16"/>
    </row>
    <row r="11027" spans="6:6" x14ac:dyDescent="0.2">
      <c r="F11027" s="16"/>
    </row>
    <row r="11028" spans="6:6" x14ac:dyDescent="0.2">
      <c r="F11028" s="16"/>
    </row>
    <row r="11029" spans="6:6" x14ac:dyDescent="0.2">
      <c r="F11029" s="16"/>
    </row>
    <row r="11030" spans="6:6" x14ac:dyDescent="0.2">
      <c r="F11030" s="16"/>
    </row>
    <row r="11031" spans="6:6" x14ac:dyDescent="0.2">
      <c r="F11031" s="16"/>
    </row>
    <row r="11032" spans="6:6" x14ac:dyDescent="0.2">
      <c r="F11032" s="16"/>
    </row>
    <row r="11033" spans="6:6" x14ac:dyDescent="0.2">
      <c r="F11033" s="16"/>
    </row>
    <row r="11034" spans="6:6" x14ac:dyDescent="0.2">
      <c r="F11034" s="16"/>
    </row>
    <row r="11035" spans="6:6" x14ac:dyDescent="0.2">
      <c r="F11035" s="16"/>
    </row>
    <row r="11036" spans="6:6" x14ac:dyDescent="0.2">
      <c r="F11036" s="16"/>
    </row>
    <row r="11037" spans="6:6" x14ac:dyDescent="0.2">
      <c r="F11037" s="16"/>
    </row>
    <row r="11038" spans="6:6" x14ac:dyDescent="0.2">
      <c r="F11038" s="16"/>
    </row>
    <row r="11039" spans="6:6" x14ac:dyDescent="0.2">
      <c r="F11039" s="16"/>
    </row>
    <row r="11040" spans="6:6" x14ac:dyDescent="0.2">
      <c r="F11040" s="16"/>
    </row>
    <row r="11041" spans="6:6" x14ac:dyDescent="0.2">
      <c r="F11041" s="16"/>
    </row>
    <row r="11042" spans="6:6" x14ac:dyDescent="0.2">
      <c r="F11042" s="16"/>
    </row>
    <row r="11043" spans="6:6" x14ac:dyDescent="0.2">
      <c r="F11043" s="16"/>
    </row>
    <row r="11044" spans="6:6" x14ac:dyDescent="0.2">
      <c r="F11044" s="16"/>
    </row>
    <row r="11045" spans="6:6" x14ac:dyDescent="0.2">
      <c r="F11045" s="16"/>
    </row>
    <row r="11046" spans="6:6" x14ac:dyDescent="0.2">
      <c r="F11046" s="16"/>
    </row>
    <row r="11047" spans="6:6" x14ac:dyDescent="0.2">
      <c r="F11047" s="16"/>
    </row>
    <row r="11048" spans="6:6" x14ac:dyDescent="0.2">
      <c r="F11048" s="16"/>
    </row>
    <row r="11049" spans="6:6" x14ac:dyDescent="0.2">
      <c r="F11049" s="16"/>
    </row>
    <row r="11050" spans="6:6" x14ac:dyDescent="0.2">
      <c r="F11050" s="16"/>
    </row>
    <row r="11051" spans="6:6" x14ac:dyDescent="0.2">
      <c r="F11051" s="16"/>
    </row>
    <row r="11052" spans="6:6" x14ac:dyDescent="0.2">
      <c r="F11052" s="16"/>
    </row>
    <row r="11053" spans="6:6" x14ac:dyDescent="0.2">
      <c r="F11053" s="16"/>
    </row>
    <row r="11054" spans="6:6" x14ac:dyDescent="0.2">
      <c r="F11054" s="16"/>
    </row>
    <row r="11055" spans="6:6" x14ac:dyDescent="0.2">
      <c r="F11055" s="16"/>
    </row>
    <row r="11056" spans="6:6" x14ac:dyDescent="0.2">
      <c r="F11056" s="16"/>
    </row>
    <row r="11057" spans="6:6" x14ac:dyDescent="0.2">
      <c r="F11057" s="16"/>
    </row>
    <row r="11058" spans="6:6" x14ac:dyDescent="0.2">
      <c r="F11058" s="16"/>
    </row>
    <row r="11059" spans="6:6" x14ac:dyDescent="0.2">
      <c r="F11059" s="16"/>
    </row>
    <row r="11060" spans="6:6" x14ac:dyDescent="0.2">
      <c r="F11060" s="16"/>
    </row>
    <row r="11061" spans="6:6" x14ac:dyDescent="0.2">
      <c r="F11061" s="16"/>
    </row>
    <row r="11062" spans="6:6" x14ac:dyDescent="0.2">
      <c r="F11062" s="16"/>
    </row>
    <row r="11063" spans="6:6" x14ac:dyDescent="0.2">
      <c r="F11063" s="16"/>
    </row>
    <row r="11064" spans="6:6" x14ac:dyDescent="0.2">
      <c r="F11064" s="16"/>
    </row>
    <row r="11065" spans="6:6" x14ac:dyDescent="0.2">
      <c r="F11065" s="16"/>
    </row>
    <row r="11066" spans="6:6" x14ac:dyDescent="0.2">
      <c r="F11066" s="16"/>
    </row>
    <row r="11067" spans="6:6" x14ac:dyDescent="0.2">
      <c r="F11067" s="16"/>
    </row>
    <row r="11068" spans="6:6" x14ac:dyDescent="0.2">
      <c r="F11068" s="16"/>
    </row>
    <row r="11069" spans="6:6" x14ac:dyDescent="0.2">
      <c r="F11069" s="16"/>
    </row>
    <row r="11070" spans="6:6" x14ac:dyDescent="0.2">
      <c r="F11070" s="16"/>
    </row>
    <row r="11071" spans="6:6" x14ac:dyDescent="0.2">
      <c r="F11071" s="16"/>
    </row>
    <row r="11072" spans="6:6" x14ac:dyDescent="0.2">
      <c r="F11072" s="16"/>
    </row>
    <row r="11073" spans="6:6" x14ac:dyDescent="0.2">
      <c r="F11073" s="16"/>
    </row>
    <row r="11074" spans="6:6" x14ac:dyDescent="0.2">
      <c r="F11074" s="16"/>
    </row>
    <row r="11075" spans="6:6" x14ac:dyDescent="0.2">
      <c r="F11075" s="16"/>
    </row>
    <row r="11076" spans="6:6" x14ac:dyDescent="0.2">
      <c r="F11076" s="16"/>
    </row>
    <row r="11077" spans="6:6" x14ac:dyDescent="0.2">
      <c r="F11077" s="16"/>
    </row>
    <row r="11078" spans="6:6" x14ac:dyDescent="0.2">
      <c r="F11078" s="16"/>
    </row>
    <row r="11079" spans="6:6" x14ac:dyDescent="0.2">
      <c r="F11079" s="16"/>
    </row>
    <row r="11080" spans="6:6" x14ac:dyDescent="0.2">
      <c r="F11080" s="16"/>
    </row>
    <row r="11081" spans="6:6" x14ac:dyDescent="0.2">
      <c r="F11081" s="16"/>
    </row>
    <row r="11082" spans="6:6" x14ac:dyDescent="0.2">
      <c r="F11082" s="16"/>
    </row>
    <row r="11083" spans="6:6" x14ac:dyDescent="0.2">
      <c r="F11083" s="16"/>
    </row>
    <row r="11084" spans="6:6" x14ac:dyDescent="0.2">
      <c r="F11084" s="16"/>
    </row>
    <row r="11085" spans="6:6" x14ac:dyDescent="0.2">
      <c r="F11085" s="16"/>
    </row>
    <row r="11086" spans="6:6" x14ac:dyDescent="0.2">
      <c r="F11086" s="16"/>
    </row>
    <row r="11087" spans="6:6" x14ac:dyDescent="0.2">
      <c r="F11087" s="16"/>
    </row>
    <row r="11088" spans="6:6" x14ac:dyDescent="0.2">
      <c r="F11088" s="16"/>
    </row>
    <row r="11089" spans="6:6" x14ac:dyDescent="0.2">
      <c r="F11089" s="16"/>
    </row>
    <row r="11090" spans="6:6" x14ac:dyDescent="0.2">
      <c r="F11090" s="16"/>
    </row>
    <row r="11091" spans="6:6" x14ac:dyDescent="0.2">
      <c r="F11091" s="16"/>
    </row>
    <row r="11092" spans="6:6" x14ac:dyDescent="0.2">
      <c r="F11092" s="16"/>
    </row>
    <row r="11093" spans="6:6" x14ac:dyDescent="0.2">
      <c r="F11093" s="16"/>
    </row>
    <row r="11094" spans="6:6" x14ac:dyDescent="0.2">
      <c r="F11094" s="16"/>
    </row>
    <row r="11095" spans="6:6" x14ac:dyDescent="0.2">
      <c r="F11095" s="16"/>
    </row>
    <row r="11096" spans="6:6" x14ac:dyDescent="0.2">
      <c r="F11096" s="16"/>
    </row>
    <row r="11097" spans="6:6" x14ac:dyDescent="0.2">
      <c r="F11097" s="16"/>
    </row>
    <row r="11098" spans="6:6" x14ac:dyDescent="0.2">
      <c r="F11098" s="16"/>
    </row>
    <row r="11099" spans="6:6" x14ac:dyDescent="0.2">
      <c r="F11099" s="16"/>
    </row>
    <row r="11100" spans="6:6" x14ac:dyDescent="0.2">
      <c r="F11100" s="16"/>
    </row>
    <row r="11101" spans="6:6" x14ac:dyDescent="0.2">
      <c r="F11101" s="16"/>
    </row>
    <row r="11102" spans="6:6" x14ac:dyDescent="0.2">
      <c r="F11102" s="16"/>
    </row>
    <row r="11103" spans="6:6" x14ac:dyDescent="0.2">
      <c r="F11103" s="16"/>
    </row>
    <row r="11104" spans="6:6" x14ac:dyDescent="0.2">
      <c r="F11104" s="16"/>
    </row>
    <row r="11105" spans="6:6" x14ac:dyDescent="0.2">
      <c r="F11105" s="16"/>
    </row>
    <row r="11106" spans="6:6" x14ac:dyDescent="0.2">
      <c r="F11106" s="16"/>
    </row>
    <row r="11107" spans="6:6" x14ac:dyDescent="0.2">
      <c r="F11107" s="16"/>
    </row>
    <row r="11108" spans="6:6" x14ac:dyDescent="0.2">
      <c r="F11108" s="16"/>
    </row>
    <row r="11109" spans="6:6" x14ac:dyDescent="0.2">
      <c r="F11109" s="16"/>
    </row>
    <row r="11110" spans="6:6" x14ac:dyDescent="0.2">
      <c r="F11110" s="16"/>
    </row>
    <row r="11111" spans="6:6" x14ac:dyDescent="0.2">
      <c r="F11111" s="16"/>
    </row>
    <row r="11112" spans="6:6" x14ac:dyDescent="0.2">
      <c r="F11112" s="16"/>
    </row>
    <row r="11113" spans="6:6" x14ac:dyDescent="0.2">
      <c r="F11113" s="16"/>
    </row>
    <row r="11114" spans="6:6" x14ac:dyDescent="0.2">
      <c r="F11114" s="16"/>
    </row>
    <row r="11115" spans="6:6" x14ac:dyDescent="0.2">
      <c r="F11115" s="16"/>
    </row>
    <row r="11116" spans="6:6" x14ac:dyDescent="0.2">
      <c r="F11116" s="16"/>
    </row>
    <row r="11117" spans="6:6" x14ac:dyDescent="0.2">
      <c r="F11117" s="16"/>
    </row>
    <row r="11118" spans="6:6" x14ac:dyDescent="0.2">
      <c r="F11118" s="16"/>
    </row>
    <row r="11119" spans="6:6" x14ac:dyDescent="0.2">
      <c r="F11119" s="16"/>
    </row>
    <row r="11120" spans="6:6" x14ac:dyDescent="0.2">
      <c r="F11120" s="16"/>
    </row>
    <row r="11121" spans="6:6" x14ac:dyDescent="0.2">
      <c r="F11121" s="16"/>
    </row>
    <row r="11122" spans="6:6" x14ac:dyDescent="0.2">
      <c r="F11122" s="16"/>
    </row>
    <row r="11123" spans="6:6" x14ac:dyDescent="0.2">
      <c r="F11123" s="16"/>
    </row>
    <row r="11124" spans="6:6" x14ac:dyDescent="0.2">
      <c r="F11124" s="16"/>
    </row>
    <row r="11125" spans="6:6" x14ac:dyDescent="0.2">
      <c r="F11125" s="16"/>
    </row>
    <row r="11126" spans="6:6" x14ac:dyDescent="0.2">
      <c r="F11126" s="16"/>
    </row>
    <row r="11127" spans="6:6" x14ac:dyDescent="0.2">
      <c r="F11127" s="16"/>
    </row>
    <row r="11128" spans="6:6" x14ac:dyDescent="0.2">
      <c r="F11128" s="16"/>
    </row>
    <row r="11129" spans="6:6" x14ac:dyDescent="0.2">
      <c r="F11129" s="16"/>
    </row>
    <row r="11130" spans="6:6" x14ac:dyDescent="0.2">
      <c r="F11130" s="16"/>
    </row>
    <row r="11131" spans="6:6" x14ac:dyDescent="0.2">
      <c r="F11131" s="16"/>
    </row>
    <row r="11132" spans="6:6" x14ac:dyDescent="0.2">
      <c r="F11132" s="16"/>
    </row>
    <row r="11133" spans="6:6" x14ac:dyDescent="0.2">
      <c r="F11133" s="16"/>
    </row>
    <row r="11134" spans="6:6" x14ac:dyDescent="0.2">
      <c r="F11134" s="16"/>
    </row>
    <row r="11135" spans="6:6" x14ac:dyDescent="0.2">
      <c r="F11135" s="16"/>
    </row>
    <row r="11136" spans="6:6" x14ac:dyDescent="0.2">
      <c r="F11136" s="16"/>
    </row>
    <row r="11137" spans="6:6" x14ac:dyDescent="0.2">
      <c r="F11137" s="16"/>
    </row>
    <row r="11138" spans="6:6" x14ac:dyDescent="0.2">
      <c r="F11138" s="16"/>
    </row>
    <row r="11139" spans="6:6" x14ac:dyDescent="0.2">
      <c r="F11139" s="16"/>
    </row>
    <row r="11140" spans="6:6" x14ac:dyDescent="0.2">
      <c r="F11140" s="16"/>
    </row>
    <row r="11141" spans="6:6" x14ac:dyDescent="0.2">
      <c r="F11141" s="16"/>
    </row>
    <row r="11142" spans="6:6" x14ac:dyDescent="0.2">
      <c r="F11142" s="16"/>
    </row>
    <row r="11143" spans="6:6" x14ac:dyDescent="0.2">
      <c r="F11143" s="16"/>
    </row>
    <row r="11144" spans="6:6" x14ac:dyDescent="0.2">
      <c r="F11144" s="16"/>
    </row>
    <row r="11145" spans="6:6" x14ac:dyDescent="0.2">
      <c r="F11145" s="16"/>
    </row>
    <row r="11146" spans="6:6" x14ac:dyDescent="0.2">
      <c r="F11146" s="16"/>
    </row>
    <row r="11147" spans="6:6" x14ac:dyDescent="0.2">
      <c r="F11147" s="16"/>
    </row>
    <row r="11148" spans="6:6" x14ac:dyDescent="0.2">
      <c r="F11148" s="16"/>
    </row>
    <row r="11149" spans="6:6" x14ac:dyDescent="0.2">
      <c r="F11149" s="16"/>
    </row>
    <row r="11150" spans="6:6" x14ac:dyDescent="0.2">
      <c r="F11150" s="16"/>
    </row>
    <row r="11151" spans="6:6" x14ac:dyDescent="0.2">
      <c r="F11151" s="16"/>
    </row>
    <row r="11152" spans="6:6" x14ac:dyDescent="0.2">
      <c r="F11152" s="16"/>
    </row>
    <row r="11153" spans="6:6" x14ac:dyDescent="0.2">
      <c r="F11153" s="16"/>
    </row>
    <row r="11154" spans="6:6" x14ac:dyDescent="0.2">
      <c r="F11154" s="16"/>
    </row>
    <row r="11155" spans="6:6" x14ac:dyDescent="0.2">
      <c r="F11155" s="16"/>
    </row>
    <row r="11156" spans="6:6" x14ac:dyDescent="0.2">
      <c r="F11156" s="16"/>
    </row>
    <row r="11157" spans="6:6" x14ac:dyDescent="0.2">
      <c r="F11157" s="16"/>
    </row>
    <row r="11158" spans="6:6" x14ac:dyDescent="0.2">
      <c r="F11158" s="16"/>
    </row>
    <row r="11159" spans="6:6" x14ac:dyDescent="0.2">
      <c r="F11159" s="16"/>
    </row>
    <row r="11160" spans="6:6" x14ac:dyDescent="0.2">
      <c r="F11160" s="16"/>
    </row>
    <row r="11161" spans="6:6" x14ac:dyDescent="0.2">
      <c r="F11161" s="16"/>
    </row>
    <row r="11162" spans="6:6" x14ac:dyDescent="0.2">
      <c r="F11162" s="16"/>
    </row>
    <row r="11163" spans="6:6" x14ac:dyDescent="0.2">
      <c r="F11163" s="16"/>
    </row>
    <row r="11164" spans="6:6" x14ac:dyDescent="0.2">
      <c r="F11164" s="16"/>
    </row>
    <row r="11165" spans="6:6" x14ac:dyDescent="0.2">
      <c r="F11165" s="16"/>
    </row>
    <row r="11166" spans="6:6" x14ac:dyDescent="0.2">
      <c r="F11166" s="16"/>
    </row>
    <row r="11167" spans="6:6" x14ac:dyDescent="0.2">
      <c r="F11167" s="16"/>
    </row>
    <row r="11168" spans="6:6" x14ac:dyDescent="0.2">
      <c r="F11168" s="16"/>
    </row>
    <row r="11169" spans="6:6" x14ac:dyDescent="0.2">
      <c r="F11169" s="16"/>
    </row>
    <row r="11170" spans="6:6" x14ac:dyDescent="0.2">
      <c r="F11170" s="16"/>
    </row>
    <row r="11171" spans="6:6" x14ac:dyDescent="0.2">
      <c r="F11171" s="16"/>
    </row>
    <row r="11172" spans="6:6" x14ac:dyDescent="0.2">
      <c r="F11172" s="16"/>
    </row>
    <row r="11173" spans="6:6" x14ac:dyDescent="0.2">
      <c r="F11173" s="16"/>
    </row>
    <row r="11174" spans="6:6" x14ac:dyDescent="0.2">
      <c r="F11174" s="16"/>
    </row>
    <row r="11175" spans="6:6" x14ac:dyDescent="0.2">
      <c r="F11175" s="16"/>
    </row>
    <row r="11176" spans="6:6" x14ac:dyDescent="0.2">
      <c r="F11176" s="16"/>
    </row>
    <row r="11177" spans="6:6" x14ac:dyDescent="0.2">
      <c r="F11177" s="16"/>
    </row>
    <row r="11178" spans="6:6" x14ac:dyDescent="0.2">
      <c r="F11178" s="16"/>
    </row>
    <row r="11179" spans="6:6" x14ac:dyDescent="0.2">
      <c r="F11179" s="16"/>
    </row>
    <row r="11180" spans="6:6" x14ac:dyDescent="0.2">
      <c r="F11180" s="16"/>
    </row>
    <row r="11181" spans="6:6" x14ac:dyDescent="0.2">
      <c r="F11181" s="16"/>
    </row>
    <row r="11182" spans="6:6" x14ac:dyDescent="0.2">
      <c r="F11182" s="16"/>
    </row>
    <row r="11183" spans="6:6" x14ac:dyDescent="0.2">
      <c r="F11183" s="16"/>
    </row>
    <row r="11184" spans="6:6" x14ac:dyDescent="0.2">
      <c r="F11184" s="16"/>
    </row>
    <row r="11185" spans="6:6" x14ac:dyDescent="0.2">
      <c r="F11185" s="16"/>
    </row>
    <row r="11186" spans="6:6" x14ac:dyDescent="0.2">
      <c r="F11186" s="16"/>
    </row>
    <row r="11187" spans="6:6" x14ac:dyDescent="0.2">
      <c r="F11187" s="16"/>
    </row>
    <row r="11188" spans="6:6" x14ac:dyDescent="0.2">
      <c r="F11188" s="16"/>
    </row>
    <row r="11189" spans="6:6" x14ac:dyDescent="0.2">
      <c r="F11189" s="16"/>
    </row>
    <row r="11190" spans="6:6" x14ac:dyDescent="0.2">
      <c r="F11190" s="16"/>
    </row>
    <row r="11191" spans="6:6" x14ac:dyDescent="0.2">
      <c r="F11191" s="16"/>
    </row>
    <row r="11192" spans="6:6" x14ac:dyDescent="0.2">
      <c r="F11192" s="16"/>
    </row>
    <row r="11193" spans="6:6" x14ac:dyDescent="0.2">
      <c r="F11193" s="16"/>
    </row>
    <row r="11194" spans="6:6" x14ac:dyDescent="0.2">
      <c r="F11194" s="16"/>
    </row>
    <row r="11195" spans="6:6" x14ac:dyDescent="0.2">
      <c r="F11195" s="16"/>
    </row>
    <row r="11196" spans="6:6" x14ac:dyDescent="0.2">
      <c r="F11196" s="16"/>
    </row>
    <row r="11197" spans="6:6" x14ac:dyDescent="0.2">
      <c r="F11197" s="16"/>
    </row>
    <row r="11198" spans="6:6" x14ac:dyDescent="0.2">
      <c r="F11198" s="16"/>
    </row>
    <row r="11199" spans="6:6" x14ac:dyDescent="0.2">
      <c r="F11199" s="16"/>
    </row>
    <row r="11200" spans="6:6" x14ac:dyDescent="0.2">
      <c r="F11200" s="16"/>
    </row>
    <row r="11201" spans="6:6" x14ac:dyDescent="0.2">
      <c r="F11201" s="16"/>
    </row>
    <row r="11202" spans="6:6" x14ac:dyDescent="0.2">
      <c r="F11202" s="16"/>
    </row>
    <row r="11203" spans="6:6" x14ac:dyDescent="0.2">
      <c r="F11203" s="16"/>
    </row>
    <row r="11204" spans="6:6" x14ac:dyDescent="0.2">
      <c r="F11204" s="16"/>
    </row>
    <row r="11205" spans="6:6" x14ac:dyDescent="0.2">
      <c r="F11205" s="16"/>
    </row>
    <row r="11206" spans="6:6" x14ac:dyDescent="0.2">
      <c r="F11206" s="16"/>
    </row>
    <row r="11207" spans="6:6" x14ac:dyDescent="0.2">
      <c r="F11207" s="16"/>
    </row>
    <row r="11208" spans="6:6" x14ac:dyDescent="0.2">
      <c r="F11208" s="16"/>
    </row>
    <row r="11209" spans="6:6" x14ac:dyDescent="0.2">
      <c r="F11209" s="16"/>
    </row>
    <row r="11210" spans="6:6" x14ac:dyDescent="0.2">
      <c r="F11210" s="16"/>
    </row>
    <row r="11211" spans="6:6" x14ac:dyDescent="0.2">
      <c r="F11211" s="16"/>
    </row>
    <row r="11212" spans="6:6" x14ac:dyDescent="0.2">
      <c r="F11212" s="16"/>
    </row>
    <row r="11213" spans="6:6" x14ac:dyDescent="0.2">
      <c r="F11213" s="16"/>
    </row>
    <row r="11214" spans="6:6" x14ac:dyDescent="0.2">
      <c r="F11214" s="16"/>
    </row>
    <row r="11215" spans="6:6" x14ac:dyDescent="0.2">
      <c r="F11215" s="16"/>
    </row>
    <row r="11216" spans="6:6" x14ac:dyDescent="0.2">
      <c r="F11216" s="16"/>
    </row>
    <row r="11217" spans="6:6" x14ac:dyDescent="0.2">
      <c r="F11217" s="16"/>
    </row>
    <row r="11218" spans="6:6" x14ac:dyDescent="0.2">
      <c r="F11218" s="16"/>
    </row>
    <row r="11219" spans="6:6" x14ac:dyDescent="0.2">
      <c r="F11219" s="16"/>
    </row>
    <row r="11220" spans="6:6" x14ac:dyDescent="0.2">
      <c r="F11220" s="16"/>
    </row>
    <row r="11221" spans="6:6" x14ac:dyDescent="0.2">
      <c r="F11221" s="16"/>
    </row>
    <row r="11222" spans="6:6" x14ac:dyDescent="0.2">
      <c r="F11222" s="16"/>
    </row>
    <row r="11223" spans="6:6" x14ac:dyDescent="0.2">
      <c r="F11223" s="16"/>
    </row>
    <row r="11224" spans="6:6" x14ac:dyDescent="0.2">
      <c r="F11224" s="16"/>
    </row>
    <row r="11225" spans="6:6" x14ac:dyDescent="0.2">
      <c r="F11225" s="16"/>
    </row>
    <row r="11226" spans="6:6" x14ac:dyDescent="0.2">
      <c r="F11226" s="16"/>
    </row>
    <row r="11227" spans="6:6" x14ac:dyDescent="0.2">
      <c r="F11227" s="16"/>
    </row>
    <row r="11228" spans="6:6" x14ac:dyDescent="0.2">
      <c r="F11228" s="16"/>
    </row>
    <row r="11229" spans="6:6" x14ac:dyDescent="0.2">
      <c r="F11229" s="16"/>
    </row>
    <row r="11230" spans="6:6" x14ac:dyDescent="0.2">
      <c r="F11230" s="16"/>
    </row>
    <row r="11231" spans="6:6" x14ac:dyDescent="0.2">
      <c r="F11231" s="16"/>
    </row>
    <row r="11232" spans="6:6" x14ac:dyDescent="0.2">
      <c r="F11232" s="16"/>
    </row>
    <row r="11233" spans="6:6" x14ac:dyDescent="0.2">
      <c r="F11233" s="16"/>
    </row>
    <row r="11234" spans="6:6" x14ac:dyDescent="0.2">
      <c r="F11234" s="16"/>
    </row>
    <row r="11235" spans="6:6" x14ac:dyDescent="0.2">
      <c r="F11235" s="16"/>
    </row>
    <row r="11236" spans="6:6" x14ac:dyDescent="0.2">
      <c r="F11236" s="16"/>
    </row>
    <row r="11237" spans="6:6" x14ac:dyDescent="0.2">
      <c r="F11237" s="16"/>
    </row>
    <row r="11238" spans="6:6" x14ac:dyDescent="0.2">
      <c r="F11238" s="16"/>
    </row>
    <row r="11239" spans="6:6" x14ac:dyDescent="0.2">
      <c r="F11239" s="16"/>
    </row>
    <row r="11240" spans="6:6" x14ac:dyDescent="0.2">
      <c r="F11240" s="16"/>
    </row>
    <row r="11241" spans="6:6" x14ac:dyDescent="0.2">
      <c r="F11241" s="16"/>
    </row>
    <row r="11242" spans="6:6" x14ac:dyDescent="0.2">
      <c r="F11242" s="16"/>
    </row>
    <row r="11243" spans="6:6" x14ac:dyDescent="0.2">
      <c r="F11243" s="16"/>
    </row>
    <row r="11244" spans="6:6" x14ac:dyDescent="0.2">
      <c r="F11244" s="16"/>
    </row>
    <row r="11245" spans="6:6" x14ac:dyDescent="0.2">
      <c r="F11245" s="16"/>
    </row>
    <row r="11246" spans="6:6" x14ac:dyDescent="0.2">
      <c r="F11246" s="16"/>
    </row>
    <row r="11247" spans="6:6" x14ac:dyDescent="0.2">
      <c r="F11247" s="16"/>
    </row>
    <row r="11248" spans="6:6" x14ac:dyDescent="0.2">
      <c r="F11248" s="16"/>
    </row>
    <row r="11249" spans="6:6" x14ac:dyDescent="0.2">
      <c r="F11249" s="16"/>
    </row>
    <row r="11250" spans="6:6" x14ac:dyDescent="0.2">
      <c r="F11250" s="16"/>
    </row>
    <row r="11251" spans="6:6" x14ac:dyDescent="0.2">
      <c r="F11251" s="16"/>
    </row>
    <row r="11252" spans="6:6" x14ac:dyDescent="0.2">
      <c r="F11252" s="16"/>
    </row>
    <row r="11253" spans="6:6" x14ac:dyDescent="0.2">
      <c r="F11253" s="16"/>
    </row>
    <row r="11254" spans="6:6" x14ac:dyDescent="0.2">
      <c r="F11254" s="16"/>
    </row>
    <row r="11255" spans="6:6" x14ac:dyDescent="0.2">
      <c r="F11255" s="16"/>
    </row>
    <row r="11256" spans="6:6" x14ac:dyDescent="0.2">
      <c r="F11256" s="16"/>
    </row>
    <row r="11257" spans="6:6" x14ac:dyDescent="0.2">
      <c r="F11257" s="16"/>
    </row>
    <row r="11258" spans="6:6" x14ac:dyDescent="0.2">
      <c r="F11258" s="16"/>
    </row>
    <row r="11259" spans="6:6" x14ac:dyDescent="0.2">
      <c r="F11259" s="16"/>
    </row>
    <row r="11260" spans="6:6" x14ac:dyDescent="0.2">
      <c r="F11260" s="16"/>
    </row>
    <row r="11261" spans="6:6" x14ac:dyDescent="0.2">
      <c r="F11261" s="16"/>
    </row>
    <row r="11262" spans="6:6" x14ac:dyDescent="0.2">
      <c r="F11262" s="16"/>
    </row>
    <row r="11263" spans="6:6" x14ac:dyDescent="0.2">
      <c r="F11263" s="16"/>
    </row>
    <row r="11264" spans="6:6" x14ac:dyDescent="0.2">
      <c r="F11264" s="16"/>
    </row>
    <row r="11265" spans="6:6" x14ac:dyDescent="0.2">
      <c r="F11265" s="16"/>
    </row>
    <row r="11266" spans="6:6" x14ac:dyDescent="0.2">
      <c r="F11266" s="16"/>
    </row>
    <row r="11267" spans="6:6" x14ac:dyDescent="0.2">
      <c r="F11267" s="16"/>
    </row>
    <row r="11268" spans="6:6" x14ac:dyDescent="0.2">
      <c r="F11268" s="16"/>
    </row>
    <row r="11269" spans="6:6" x14ac:dyDescent="0.2">
      <c r="F11269" s="16"/>
    </row>
    <row r="11270" spans="6:6" x14ac:dyDescent="0.2">
      <c r="F11270" s="16"/>
    </row>
    <row r="11271" spans="6:6" x14ac:dyDescent="0.2">
      <c r="F11271" s="16"/>
    </row>
    <row r="11272" spans="6:6" x14ac:dyDescent="0.2">
      <c r="F11272" s="16"/>
    </row>
    <row r="11273" spans="6:6" x14ac:dyDescent="0.2">
      <c r="F11273" s="16"/>
    </row>
    <row r="11274" spans="6:6" x14ac:dyDescent="0.2">
      <c r="F11274" s="16"/>
    </row>
    <row r="11275" spans="6:6" x14ac:dyDescent="0.2">
      <c r="F11275" s="16"/>
    </row>
    <row r="11276" spans="6:6" x14ac:dyDescent="0.2">
      <c r="F11276" s="16"/>
    </row>
    <row r="11277" spans="6:6" x14ac:dyDescent="0.2">
      <c r="F11277" s="16"/>
    </row>
    <row r="11278" spans="6:6" x14ac:dyDescent="0.2">
      <c r="F11278" s="16"/>
    </row>
    <row r="11279" spans="6:6" x14ac:dyDescent="0.2">
      <c r="F11279" s="16"/>
    </row>
    <row r="11280" spans="6:6" x14ac:dyDescent="0.2">
      <c r="F11280" s="16"/>
    </row>
    <row r="11281" spans="6:6" x14ac:dyDescent="0.2">
      <c r="F11281" s="16"/>
    </row>
    <row r="11282" spans="6:6" x14ac:dyDescent="0.2">
      <c r="F11282" s="16"/>
    </row>
    <row r="11283" spans="6:6" x14ac:dyDescent="0.2">
      <c r="F11283" s="16"/>
    </row>
    <row r="11284" spans="6:6" x14ac:dyDescent="0.2">
      <c r="F11284" s="16"/>
    </row>
    <row r="11285" spans="6:6" x14ac:dyDescent="0.2">
      <c r="F11285" s="16"/>
    </row>
    <row r="11286" spans="6:6" x14ac:dyDescent="0.2">
      <c r="F11286" s="16"/>
    </row>
    <row r="11287" spans="6:6" x14ac:dyDescent="0.2">
      <c r="F11287" s="16"/>
    </row>
    <row r="11288" spans="6:6" x14ac:dyDescent="0.2">
      <c r="F11288" s="16"/>
    </row>
    <row r="11289" spans="6:6" x14ac:dyDescent="0.2">
      <c r="F11289" s="16"/>
    </row>
    <row r="11290" spans="6:6" x14ac:dyDescent="0.2">
      <c r="F11290" s="16"/>
    </row>
    <row r="11291" spans="6:6" x14ac:dyDescent="0.2">
      <c r="F11291" s="16"/>
    </row>
    <row r="11292" spans="6:6" x14ac:dyDescent="0.2">
      <c r="F11292" s="16"/>
    </row>
    <row r="11293" spans="6:6" x14ac:dyDescent="0.2">
      <c r="F11293" s="16"/>
    </row>
    <row r="11294" spans="6:6" x14ac:dyDescent="0.2">
      <c r="F11294" s="16"/>
    </row>
    <row r="11295" spans="6:6" x14ac:dyDescent="0.2">
      <c r="F11295" s="16"/>
    </row>
    <row r="11296" spans="6:6" x14ac:dyDescent="0.2">
      <c r="F11296" s="16"/>
    </row>
    <row r="11297" spans="6:6" x14ac:dyDescent="0.2">
      <c r="F11297" s="16"/>
    </row>
    <row r="11298" spans="6:6" x14ac:dyDescent="0.2">
      <c r="F11298" s="16"/>
    </row>
    <row r="11299" spans="6:6" x14ac:dyDescent="0.2">
      <c r="F11299" s="16"/>
    </row>
    <row r="11300" spans="6:6" x14ac:dyDescent="0.2">
      <c r="F11300" s="16"/>
    </row>
    <row r="11301" spans="6:6" x14ac:dyDescent="0.2">
      <c r="F11301" s="16"/>
    </row>
    <row r="11302" spans="6:6" x14ac:dyDescent="0.2">
      <c r="F11302" s="16"/>
    </row>
    <row r="11303" spans="6:6" x14ac:dyDescent="0.2">
      <c r="F11303" s="16"/>
    </row>
    <row r="11304" spans="6:6" x14ac:dyDescent="0.2">
      <c r="F11304" s="16"/>
    </row>
    <row r="11305" spans="6:6" x14ac:dyDescent="0.2">
      <c r="F11305" s="16"/>
    </row>
    <row r="11306" spans="6:6" x14ac:dyDescent="0.2">
      <c r="F11306" s="16"/>
    </row>
    <row r="11307" spans="6:6" x14ac:dyDescent="0.2">
      <c r="F11307" s="16"/>
    </row>
    <row r="11308" spans="6:6" x14ac:dyDescent="0.2">
      <c r="F11308" s="16"/>
    </row>
    <row r="11309" spans="6:6" x14ac:dyDescent="0.2">
      <c r="F11309" s="16"/>
    </row>
    <row r="11310" spans="6:6" x14ac:dyDescent="0.2">
      <c r="F11310" s="16"/>
    </row>
    <row r="11311" spans="6:6" x14ac:dyDescent="0.2">
      <c r="F11311" s="16"/>
    </row>
    <row r="11312" spans="6:6" x14ac:dyDescent="0.2">
      <c r="F11312" s="16"/>
    </row>
    <row r="11313" spans="6:6" x14ac:dyDescent="0.2">
      <c r="F11313" s="16"/>
    </row>
    <row r="11314" spans="6:6" x14ac:dyDescent="0.2">
      <c r="F11314" s="16"/>
    </row>
    <row r="11315" spans="6:6" x14ac:dyDescent="0.2">
      <c r="F11315" s="16"/>
    </row>
    <row r="11316" spans="6:6" x14ac:dyDescent="0.2">
      <c r="F11316" s="16"/>
    </row>
    <row r="11317" spans="6:6" x14ac:dyDescent="0.2">
      <c r="F11317" s="16"/>
    </row>
    <row r="11318" spans="6:6" x14ac:dyDescent="0.2">
      <c r="F11318" s="16"/>
    </row>
    <row r="11319" spans="6:6" x14ac:dyDescent="0.2">
      <c r="F11319" s="16"/>
    </row>
    <row r="11320" spans="6:6" x14ac:dyDescent="0.2">
      <c r="F11320" s="16"/>
    </row>
    <row r="11321" spans="6:6" x14ac:dyDescent="0.2">
      <c r="F11321" s="16"/>
    </row>
    <row r="11322" spans="6:6" x14ac:dyDescent="0.2">
      <c r="F11322" s="16"/>
    </row>
    <row r="11323" spans="6:6" x14ac:dyDescent="0.2">
      <c r="F11323" s="16"/>
    </row>
    <row r="11324" spans="6:6" x14ac:dyDescent="0.2">
      <c r="F11324" s="16"/>
    </row>
    <row r="11325" spans="6:6" x14ac:dyDescent="0.2">
      <c r="F11325" s="16"/>
    </row>
    <row r="11326" spans="6:6" x14ac:dyDescent="0.2">
      <c r="F11326" s="16"/>
    </row>
    <row r="11327" spans="6:6" x14ac:dyDescent="0.2">
      <c r="F11327" s="16"/>
    </row>
    <row r="11328" spans="6:6" x14ac:dyDescent="0.2">
      <c r="F11328" s="16"/>
    </row>
    <row r="11329" spans="6:6" x14ac:dyDescent="0.2">
      <c r="F11329" s="16"/>
    </row>
    <row r="11330" spans="6:6" x14ac:dyDescent="0.2">
      <c r="F11330" s="16"/>
    </row>
    <row r="11331" spans="6:6" x14ac:dyDescent="0.2">
      <c r="F11331" s="16"/>
    </row>
    <row r="11332" spans="6:6" x14ac:dyDescent="0.2">
      <c r="F11332" s="16"/>
    </row>
    <row r="11333" spans="6:6" x14ac:dyDescent="0.2">
      <c r="F11333" s="16"/>
    </row>
    <row r="11334" spans="6:6" x14ac:dyDescent="0.2">
      <c r="F11334" s="16"/>
    </row>
    <row r="11335" spans="6:6" x14ac:dyDescent="0.2">
      <c r="F11335" s="16"/>
    </row>
    <row r="11336" spans="6:6" x14ac:dyDescent="0.2">
      <c r="F11336" s="16"/>
    </row>
    <row r="11337" spans="6:6" x14ac:dyDescent="0.2">
      <c r="F11337" s="16"/>
    </row>
    <row r="11338" spans="6:6" x14ac:dyDescent="0.2">
      <c r="F11338" s="16"/>
    </row>
    <row r="11339" spans="6:6" x14ac:dyDescent="0.2">
      <c r="F11339" s="16"/>
    </row>
    <row r="11340" spans="6:6" x14ac:dyDescent="0.2">
      <c r="F11340" s="16"/>
    </row>
    <row r="11341" spans="6:6" x14ac:dyDescent="0.2">
      <c r="F11341" s="16"/>
    </row>
    <row r="11342" spans="6:6" x14ac:dyDescent="0.2">
      <c r="F11342" s="16"/>
    </row>
    <row r="11343" spans="6:6" x14ac:dyDescent="0.2">
      <c r="F11343" s="16"/>
    </row>
    <row r="11344" spans="6:6" x14ac:dyDescent="0.2">
      <c r="F11344" s="16"/>
    </row>
    <row r="11345" spans="6:6" x14ac:dyDescent="0.2">
      <c r="F11345" s="16"/>
    </row>
    <row r="11346" spans="6:6" x14ac:dyDescent="0.2">
      <c r="F11346" s="16"/>
    </row>
    <row r="11347" spans="6:6" x14ac:dyDescent="0.2">
      <c r="F11347" s="16"/>
    </row>
    <row r="11348" spans="6:6" x14ac:dyDescent="0.2">
      <c r="F11348" s="16"/>
    </row>
    <row r="11349" spans="6:6" x14ac:dyDescent="0.2">
      <c r="F11349" s="16"/>
    </row>
    <row r="11350" spans="6:6" x14ac:dyDescent="0.2">
      <c r="F11350" s="16"/>
    </row>
    <row r="11351" spans="6:6" x14ac:dyDescent="0.2">
      <c r="F11351" s="16"/>
    </row>
    <row r="11352" spans="6:6" x14ac:dyDescent="0.2">
      <c r="F11352" s="16"/>
    </row>
    <row r="11353" spans="6:6" x14ac:dyDescent="0.2">
      <c r="F11353" s="16"/>
    </row>
    <row r="11354" spans="6:6" x14ac:dyDescent="0.2">
      <c r="F11354" s="16"/>
    </row>
    <row r="11355" spans="6:6" x14ac:dyDescent="0.2">
      <c r="F11355" s="16"/>
    </row>
    <row r="11356" spans="6:6" x14ac:dyDescent="0.2">
      <c r="F11356" s="16"/>
    </row>
    <row r="11357" spans="6:6" x14ac:dyDescent="0.2">
      <c r="F11357" s="16"/>
    </row>
    <row r="11358" spans="6:6" x14ac:dyDescent="0.2">
      <c r="F11358" s="16"/>
    </row>
    <row r="11359" spans="6:6" x14ac:dyDescent="0.2">
      <c r="F11359" s="16"/>
    </row>
    <row r="11360" spans="6:6" x14ac:dyDescent="0.2">
      <c r="F11360" s="16"/>
    </row>
    <row r="11361" spans="6:6" x14ac:dyDescent="0.2">
      <c r="F11361" s="16"/>
    </row>
    <row r="11362" spans="6:6" x14ac:dyDescent="0.2">
      <c r="F11362" s="16"/>
    </row>
    <row r="11363" spans="6:6" x14ac:dyDescent="0.2">
      <c r="F11363" s="16"/>
    </row>
    <row r="11364" spans="6:6" x14ac:dyDescent="0.2">
      <c r="F11364" s="16"/>
    </row>
    <row r="11365" spans="6:6" x14ac:dyDescent="0.2">
      <c r="F11365" s="16"/>
    </row>
    <row r="11366" spans="6:6" x14ac:dyDescent="0.2">
      <c r="F11366" s="16"/>
    </row>
    <row r="11367" spans="6:6" x14ac:dyDescent="0.2">
      <c r="F11367" s="16"/>
    </row>
    <row r="11368" spans="6:6" x14ac:dyDescent="0.2">
      <c r="F11368" s="16"/>
    </row>
    <row r="11369" spans="6:6" x14ac:dyDescent="0.2">
      <c r="F11369" s="16"/>
    </row>
    <row r="11370" spans="6:6" x14ac:dyDescent="0.2">
      <c r="F11370" s="16"/>
    </row>
    <row r="11371" spans="6:6" x14ac:dyDescent="0.2">
      <c r="F11371" s="16"/>
    </row>
    <row r="11372" spans="6:6" x14ac:dyDescent="0.2">
      <c r="F11372" s="16"/>
    </row>
    <row r="11373" spans="6:6" x14ac:dyDescent="0.2">
      <c r="F11373" s="16"/>
    </row>
    <row r="11374" spans="6:6" x14ac:dyDescent="0.2">
      <c r="F11374" s="16"/>
    </row>
    <row r="11375" spans="6:6" x14ac:dyDescent="0.2">
      <c r="F11375" s="16"/>
    </row>
    <row r="11376" spans="6:6" x14ac:dyDescent="0.2">
      <c r="F11376" s="16"/>
    </row>
    <row r="11377" spans="6:6" x14ac:dyDescent="0.2">
      <c r="F11377" s="16"/>
    </row>
    <row r="11378" spans="6:6" x14ac:dyDescent="0.2">
      <c r="F11378" s="16"/>
    </row>
    <row r="11379" spans="6:6" x14ac:dyDescent="0.2">
      <c r="F11379" s="16"/>
    </row>
    <row r="11380" spans="6:6" x14ac:dyDescent="0.2">
      <c r="F11380" s="16"/>
    </row>
    <row r="11381" spans="6:6" x14ac:dyDescent="0.2">
      <c r="F11381" s="16"/>
    </row>
    <row r="11382" spans="6:6" x14ac:dyDescent="0.2">
      <c r="F11382" s="16"/>
    </row>
    <row r="11383" spans="6:6" x14ac:dyDescent="0.2">
      <c r="F11383" s="16"/>
    </row>
    <row r="11384" spans="6:6" x14ac:dyDescent="0.2">
      <c r="F11384" s="16"/>
    </row>
    <row r="11385" spans="6:6" x14ac:dyDescent="0.2">
      <c r="F11385" s="16"/>
    </row>
    <row r="11386" spans="6:6" x14ac:dyDescent="0.2">
      <c r="F11386" s="16"/>
    </row>
    <row r="11387" spans="6:6" x14ac:dyDescent="0.2">
      <c r="F11387" s="16"/>
    </row>
    <row r="11388" spans="6:6" x14ac:dyDescent="0.2">
      <c r="F11388" s="16"/>
    </row>
    <row r="11389" spans="6:6" x14ac:dyDescent="0.2">
      <c r="F11389" s="16"/>
    </row>
    <row r="11390" spans="6:6" x14ac:dyDescent="0.2">
      <c r="F11390" s="16"/>
    </row>
    <row r="11391" spans="6:6" x14ac:dyDescent="0.2">
      <c r="F11391" s="16"/>
    </row>
    <row r="11392" spans="6:6" x14ac:dyDescent="0.2">
      <c r="F11392" s="16"/>
    </row>
    <row r="11393" spans="6:6" x14ac:dyDescent="0.2">
      <c r="F11393" s="16"/>
    </row>
    <row r="11394" spans="6:6" x14ac:dyDescent="0.2">
      <c r="F11394" s="16"/>
    </row>
    <row r="11395" spans="6:6" x14ac:dyDescent="0.2">
      <c r="F11395" s="16"/>
    </row>
    <row r="11396" spans="6:6" x14ac:dyDescent="0.2">
      <c r="F11396" s="16"/>
    </row>
    <row r="11397" spans="6:6" x14ac:dyDescent="0.2">
      <c r="F11397" s="16"/>
    </row>
    <row r="11398" spans="6:6" x14ac:dyDescent="0.2">
      <c r="F11398" s="16"/>
    </row>
    <row r="11399" spans="6:6" x14ac:dyDescent="0.2">
      <c r="F11399" s="16"/>
    </row>
    <row r="11400" spans="6:6" x14ac:dyDescent="0.2">
      <c r="F11400" s="16"/>
    </row>
    <row r="11401" spans="6:6" x14ac:dyDescent="0.2">
      <c r="F11401" s="16"/>
    </row>
    <row r="11402" spans="6:6" x14ac:dyDescent="0.2">
      <c r="F11402" s="16"/>
    </row>
    <row r="11403" spans="6:6" x14ac:dyDescent="0.2">
      <c r="F11403" s="16"/>
    </row>
    <row r="11404" spans="6:6" x14ac:dyDescent="0.2">
      <c r="F11404" s="16"/>
    </row>
    <row r="11405" spans="6:6" x14ac:dyDescent="0.2">
      <c r="F11405" s="16"/>
    </row>
    <row r="11406" spans="6:6" x14ac:dyDescent="0.2">
      <c r="F11406" s="16"/>
    </row>
    <row r="11407" spans="6:6" x14ac:dyDescent="0.2">
      <c r="F11407" s="16"/>
    </row>
    <row r="11408" spans="6:6" x14ac:dyDescent="0.2">
      <c r="F11408" s="16"/>
    </row>
    <row r="11409" spans="6:6" x14ac:dyDescent="0.2">
      <c r="F11409" s="16"/>
    </row>
    <row r="11410" spans="6:6" x14ac:dyDescent="0.2">
      <c r="F11410" s="16"/>
    </row>
    <row r="11411" spans="6:6" x14ac:dyDescent="0.2">
      <c r="F11411" s="16"/>
    </row>
    <row r="11412" spans="6:6" x14ac:dyDescent="0.2">
      <c r="F11412" s="16"/>
    </row>
    <row r="11413" spans="6:6" x14ac:dyDescent="0.2">
      <c r="F11413" s="16"/>
    </row>
    <row r="11414" spans="6:6" x14ac:dyDescent="0.2">
      <c r="F11414" s="16"/>
    </row>
    <row r="11415" spans="6:6" x14ac:dyDescent="0.2">
      <c r="F11415" s="16"/>
    </row>
    <row r="11416" spans="6:6" x14ac:dyDescent="0.2">
      <c r="F11416" s="16"/>
    </row>
    <row r="11417" spans="6:6" x14ac:dyDescent="0.2">
      <c r="F11417" s="16"/>
    </row>
    <row r="11418" spans="6:6" x14ac:dyDescent="0.2">
      <c r="F11418" s="16"/>
    </row>
    <row r="11419" spans="6:6" x14ac:dyDescent="0.2">
      <c r="F11419" s="16"/>
    </row>
    <row r="11420" spans="6:6" x14ac:dyDescent="0.2">
      <c r="F11420" s="16"/>
    </row>
    <row r="11421" spans="6:6" x14ac:dyDescent="0.2">
      <c r="F11421" s="16"/>
    </row>
    <row r="11422" spans="6:6" x14ac:dyDescent="0.2">
      <c r="F11422" s="16"/>
    </row>
    <row r="11423" spans="6:6" x14ac:dyDescent="0.2">
      <c r="F11423" s="16"/>
    </row>
    <row r="11424" spans="6:6" x14ac:dyDescent="0.2">
      <c r="F11424" s="16"/>
    </row>
    <row r="11425" spans="6:6" x14ac:dyDescent="0.2">
      <c r="F11425" s="16"/>
    </row>
    <row r="11426" spans="6:6" x14ac:dyDescent="0.2">
      <c r="F11426" s="16"/>
    </row>
    <row r="11427" spans="6:6" x14ac:dyDescent="0.2">
      <c r="F11427" s="16"/>
    </row>
    <row r="11428" spans="6:6" x14ac:dyDescent="0.2">
      <c r="F11428" s="16"/>
    </row>
    <row r="11429" spans="6:6" x14ac:dyDescent="0.2">
      <c r="F11429" s="16"/>
    </row>
    <row r="11430" spans="6:6" x14ac:dyDescent="0.2">
      <c r="F11430" s="16"/>
    </row>
    <row r="11431" spans="6:6" x14ac:dyDescent="0.2">
      <c r="F11431" s="16"/>
    </row>
    <row r="11432" spans="6:6" x14ac:dyDescent="0.2">
      <c r="F11432" s="16"/>
    </row>
    <row r="11433" spans="6:6" x14ac:dyDescent="0.2">
      <c r="F11433" s="16"/>
    </row>
    <row r="11434" spans="6:6" x14ac:dyDescent="0.2">
      <c r="F11434" s="16"/>
    </row>
    <row r="11435" spans="6:6" x14ac:dyDescent="0.2">
      <c r="F11435" s="16"/>
    </row>
    <row r="11436" spans="6:6" x14ac:dyDescent="0.2">
      <c r="F11436" s="16"/>
    </row>
    <row r="11437" spans="6:6" x14ac:dyDescent="0.2">
      <c r="F11437" s="16"/>
    </row>
    <row r="11438" spans="6:6" x14ac:dyDescent="0.2">
      <c r="F11438" s="16"/>
    </row>
    <row r="11439" spans="6:6" x14ac:dyDescent="0.2">
      <c r="F11439" s="16"/>
    </row>
    <row r="11440" spans="6:6" x14ac:dyDescent="0.2">
      <c r="F11440" s="16"/>
    </row>
    <row r="11441" spans="6:6" x14ac:dyDescent="0.2">
      <c r="F11441" s="16"/>
    </row>
    <row r="11442" spans="6:6" x14ac:dyDescent="0.2">
      <c r="F11442" s="16"/>
    </row>
    <row r="11443" spans="6:6" x14ac:dyDescent="0.2">
      <c r="F11443" s="16"/>
    </row>
    <row r="11444" spans="6:6" x14ac:dyDescent="0.2">
      <c r="F11444" s="16"/>
    </row>
    <row r="11445" spans="6:6" x14ac:dyDescent="0.2">
      <c r="F11445" s="16"/>
    </row>
    <row r="11446" spans="6:6" x14ac:dyDescent="0.2">
      <c r="F11446" s="16"/>
    </row>
    <row r="11447" spans="6:6" x14ac:dyDescent="0.2">
      <c r="F11447" s="16"/>
    </row>
    <row r="11448" spans="6:6" x14ac:dyDescent="0.2">
      <c r="F11448" s="16"/>
    </row>
    <row r="11449" spans="6:6" x14ac:dyDescent="0.2">
      <c r="F11449" s="16"/>
    </row>
    <row r="11450" spans="6:6" x14ac:dyDescent="0.2">
      <c r="F11450" s="16"/>
    </row>
    <row r="11451" spans="6:6" x14ac:dyDescent="0.2">
      <c r="F11451" s="16"/>
    </row>
    <row r="11452" spans="6:6" x14ac:dyDescent="0.2">
      <c r="F11452" s="16"/>
    </row>
    <row r="11453" spans="6:6" x14ac:dyDescent="0.2">
      <c r="F11453" s="16"/>
    </row>
    <row r="11454" spans="6:6" x14ac:dyDescent="0.2">
      <c r="F11454" s="16"/>
    </row>
    <row r="11455" spans="6:6" x14ac:dyDescent="0.2">
      <c r="F11455" s="16"/>
    </row>
    <row r="11456" spans="6:6" x14ac:dyDescent="0.2">
      <c r="F11456" s="16"/>
    </row>
    <row r="11457" spans="6:6" x14ac:dyDescent="0.2">
      <c r="F11457" s="16"/>
    </row>
    <row r="11458" spans="6:6" x14ac:dyDescent="0.2">
      <c r="F11458" s="16"/>
    </row>
    <row r="11459" spans="6:6" x14ac:dyDescent="0.2">
      <c r="F11459" s="16"/>
    </row>
    <row r="11460" spans="6:6" x14ac:dyDescent="0.2">
      <c r="F11460" s="16"/>
    </row>
    <row r="11461" spans="6:6" x14ac:dyDescent="0.2">
      <c r="F11461" s="16"/>
    </row>
    <row r="11462" spans="6:6" x14ac:dyDescent="0.2">
      <c r="F11462" s="16"/>
    </row>
    <row r="11463" spans="6:6" x14ac:dyDescent="0.2">
      <c r="F11463" s="16"/>
    </row>
    <row r="11464" spans="6:6" x14ac:dyDescent="0.2">
      <c r="F11464" s="16"/>
    </row>
    <row r="11465" spans="6:6" x14ac:dyDescent="0.2">
      <c r="F11465" s="16"/>
    </row>
    <row r="11466" spans="6:6" x14ac:dyDescent="0.2">
      <c r="F11466" s="16"/>
    </row>
    <row r="11467" spans="6:6" x14ac:dyDescent="0.2">
      <c r="F11467" s="16"/>
    </row>
    <row r="11468" spans="6:6" x14ac:dyDescent="0.2">
      <c r="F11468" s="16"/>
    </row>
    <row r="11469" spans="6:6" x14ac:dyDescent="0.2">
      <c r="F11469" s="16"/>
    </row>
    <row r="11470" spans="6:6" x14ac:dyDescent="0.2">
      <c r="F11470" s="16"/>
    </row>
    <row r="11471" spans="6:6" x14ac:dyDescent="0.2">
      <c r="F11471" s="16"/>
    </row>
    <row r="11472" spans="6:6" x14ac:dyDescent="0.2">
      <c r="F11472" s="16"/>
    </row>
    <row r="11473" spans="6:6" x14ac:dyDescent="0.2">
      <c r="F11473" s="16"/>
    </row>
    <row r="11474" spans="6:6" x14ac:dyDescent="0.2">
      <c r="F11474" s="16"/>
    </row>
    <row r="11475" spans="6:6" x14ac:dyDescent="0.2">
      <c r="F11475" s="16"/>
    </row>
    <row r="11476" spans="6:6" x14ac:dyDescent="0.2">
      <c r="F11476" s="16"/>
    </row>
    <row r="11477" spans="6:6" x14ac:dyDescent="0.2">
      <c r="F11477" s="16"/>
    </row>
    <row r="11478" spans="6:6" x14ac:dyDescent="0.2">
      <c r="F11478" s="16"/>
    </row>
    <row r="11479" spans="6:6" x14ac:dyDescent="0.2">
      <c r="F11479" s="16"/>
    </row>
    <row r="11480" spans="6:6" x14ac:dyDescent="0.2">
      <c r="F11480" s="16"/>
    </row>
    <row r="11481" spans="6:6" x14ac:dyDescent="0.2">
      <c r="F11481" s="16"/>
    </row>
    <row r="11482" spans="6:6" x14ac:dyDescent="0.2">
      <c r="F11482" s="16"/>
    </row>
    <row r="11483" spans="6:6" x14ac:dyDescent="0.2">
      <c r="F11483" s="16"/>
    </row>
    <row r="11484" spans="6:6" x14ac:dyDescent="0.2">
      <c r="F11484" s="16"/>
    </row>
    <row r="11485" spans="6:6" x14ac:dyDescent="0.2">
      <c r="F11485" s="16"/>
    </row>
    <row r="11486" spans="6:6" x14ac:dyDescent="0.2">
      <c r="F11486" s="16"/>
    </row>
    <row r="11487" spans="6:6" x14ac:dyDescent="0.2">
      <c r="F11487" s="16"/>
    </row>
    <row r="11488" spans="6:6" x14ac:dyDescent="0.2">
      <c r="F11488" s="16"/>
    </row>
    <row r="11489" spans="6:6" x14ac:dyDescent="0.2">
      <c r="F11489" s="16"/>
    </row>
    <row r="11490" spans="6:6" x14ac:dyDescent="0.2">
      <c r="F11490" s="16"/>
    </row>
    <row r="11491" spans="6:6" x14ac:dyDescent="0.2">
      <c r="F11491" s="16"/>
    </row>
    <row r="11492" spans="6:6" x14ac:dyDescent="0.2">
      <c r="F11492" s="16"/>
    </row>
    <row r="11493" spans="6:6" x14ac:dyDescent="0.2">
      <c r="F11493" s="16"/>
    </row>
    <row r="11494" spans="6:6" x14ac:dyDescent="0.2">
      <c r="F11494" s="16"/>
    </row>
    <row r="11495" spans="6:6" x14ac:dyDescent="0.2">
      <c r="F11495" s="16"/>
    </row>
    <row r="11496" spans="6:6" x14ac:dyDescent="0.2">
      <c r="F11496" s="16"/>
    </row>
    <row r="11497" spans="6:6" x14ac:dyDescent="0.2">
      <c r="F11497" s="16"/>
    </row>
    <row r="11498" spans="6:6" x14ac:dyDescent="0.2">
      <c r="F11498" s="16"/>
    </row>
    <row r="11499" spans="6:6" x14ac:dyDescent="0.2">
      <c r="F11499" s="16"/>
    </row>
    <row r="11500" spans="6:6" x14ac:dyDescent="0.2">
      <c r="F11500" s="16"/>
    </row>
    <row r="11501" spans="6:6" x14ac:dyDescent="0.2">
      <c r="F11501" s="16"/>
    </row>
    <row r="11502" spans="6:6" x14ac:dyDescent="0.2">
      <c r="F11502" s="16"/>
    </row>
    <row r="11503" spans="6:6" x14ac:dyDescent="0.2">
      <c r="F11503" s="16"/>
    </row>
    <row r="11504" spans="6:6" x14ac:dyDescent="0.2">
      <c r="F11504" s="16"/>
    </row>
    <row r="11505" spans="6:6" x14ac:dyDescent="0.2">
      <c r="F11505" s="16"/>
    </row>
    <row r="11506" spans="6:6" x14ac:dyDescent="0.2">
      <c r="F11506" s="16"/>
    </row>
    <row r="11507" spans="6:6" x14ac:dyDescent="0.2">
      <c r="F11507" s="16"/>
    </row>
    <row r="11508" spans="6:6" x14ac:dyDescent="0.2">
      <c r="F11508" s="16"/>
    </row>
    <row r="11509" spans="6:6" x14ac:dyDescent="0.2">
      <c r="F11509" s="16"/>
    </row>
    <row r="11510" spans="6:6" x14ac:dyDescent="0.2">
      <c r="F11510" s="16"/>
    </row>
    <row r="11511" spans="6:6" x14ac:dyDescent="0.2">
      <c r="F11511" s="16"/>
    </row>
    <row r="11512" spans="6:6" x14ac:dyDescent="0.2">
      <c r="F11512" s="16"/>
    </row>
    <row r="11513" spans="6:6" x14ac:dyDescent="0.2">
      <c r="F11513" s="16"/>
    </row>
    <row r="11514" spans="6:6" x14ac:dyDescent="0.2">
      <c r="F11514" s="16"/>
    </row>
    <row r="11515" spans="6:6" x14ac:dyDescent="0.2">
      <c r="F11515" s="16"/>
    </row>
    <row r="11516" spans="6:6" x14ac:dyDescent="0.2">
      <c r="F11516" s="16"/>
    </row>
    <row r="11517" spans="6:6" x14ac:dyDescent="0.2">
      <c r="F11517" s="16"/>
    </row>
    <row r="11518" spans="6:6" x14ac:dyDescent="0.2">
      <c r="F11518" s="16"/>
    </row>
    <row r="11519" spans="6:6" x14ac:dyDescent="0.2">
      <c r="F11519" s="16"/>
    </row>
    <row r="11520" spans="6:6" x14ac:dyDescent="0.2">
      <c r="F11520" s="16"/>
    </row>
    <row r="11521" spans="6:6" x14ac:dyDescent="0.2">
      <c r="F11521" s="16"/>
    </row>
    <row r="11522" spans="6:6" x14ac:dyDescent="0.2">
      <c r="F11522" s="16"/>
    </row>
    <row r="11523" spans="6:6" x14ac:dyDescent="0.2">
      <c r="F11523" s="16"/>
    </row>
    <row r="11524" spans="6:6" x14ac:dyDescent="0.2">
      <c r="F11524" s="16"/>
    </row>
    <row r="11525" spans="6:6" x14ac:dyDescent="0.2">
      <c r="F11525" s="16"/>
    </row>
    <row r="11526" spans="6:6" x14ac:dyDescent="0.2">
      <c r="F11526" s="16"/>
    </row>
    <row r="11527" spans="6:6" x14ac:dyDescent="0.2">
      <c r="F11527" s="16"/>
    </row>
    <row r="11528" spans="6:6" x14ac:dyDescent="0.2">
      <c r="F11528" s="16"/>
    </row>
    <row r="11529" spans="6:6" x14ac:dyDescent="0.2">
      <c r="F11529" s="16"/>
    </row>
    <row r="11530" spans="6:6" x14ac:dyDescent="0.2">
      <c r="F11530" s="16"/>
    </row>
    <row r="11531" spans="6:6" x14ac:dyDescent="0.2">
      <c r="F11531" s="16"/>
    </row>
    <row r="11532" spans="6:6" x14ac:dyDescent="0.2">
      <c r="F11532" s="16"/>
    </row>
    <row r="11533" spans="6:6" x14ac:dyDescent="0.2">
      <c r="F11533" s="16"/>
    </row>
    <row r="11534" spans="6:6" x14ac:dyDescent="0.2">
      <c r="F11534" s="16"/>
    </row>
    <row r="11535" spans="6:6" x14ac:dyDescent="0.2">
      <c r="F11535" s="16"/>
    </row>
    <row r="11536" spans="6:6" x14ac:dyDescent="0.2">
      <c r="F11536" s="16"/>
    </row>
    <row r="11537" spans="6:6" x14ac:dyDescent="0.2">
      <c r="F11537" s="16"/>
    </row>
    <row r="11538" spans="6:6" x14ac:dyDescent="0.2">
      <c r="F11538" s="16"/>
    </row>
    <row r="11539" spans="6:6" x14ac:dyDescent="0.2">
      <c r="F11539" s="16"/>
    </row>
    <row r="11540" spans="6:6" x14ac:dyDescent="0.2">
      <c r="F11540" s="16"/>
    </row>
    <row r="11541" spans="6:6" x14ac:dyDescent="0.2">
      <c r="F11541" s="16"/>
    </row>
    <row r="11542" spans="6:6" x14ac:dyDescent="0.2">
      <c r="F11542" s="16"/>
    </row>
    <row r="11543" spans="6:6" x14ac:dyDescent="0.2">
      <c r="F11543" s="16"/>
    </row>
    <row r="11544" spans="6:6" x14ac:dyDescent="0.2">
      <c r="F11544" s="16"/>
    </row>
    <row r="11545" spans="6:6" x14ac:dyDescent="0.2">
      <c r="F11545" s="16"/>
    </row>
    <row r="11546" spans="6:6" x14ac:dyDescent="0.2">
      <c r="F11546" s="16"/>
    </row>
    <row r="11547" spans="6:6" x14ac:dyDescent="0.2">
      <c r="F11547" s="16"/>
    </row>
    <row r="11548" spans="6:6" x14ac:dyDescent="0.2">
      <c r="F11548" s="16"/>
    </row>
    <row r="11549" spans="6:6" x14ac:dyDescent="0.2">
      <c r="F11549" s="16"/>
    </row>
    <row r="11550" spans="6:6" x14ac:dyDescent="0.2">
      <c r="F11550" s="16"/>
    </row>
    <row r="11551" spans="6:6" x14ac:dyDescent="0.2">
      <c r="F11551" s="16"/>
    </row>
    <row r="11552" spans="6:6" x14ac:dyDescent="0.2">
      <c r="F11552" s="16"/>
    </row>
    <row r="11553" spans="6:6" x14ac:dyDescent="0.2">
      <c r="F11553" s="16"/>
    </row>
    <row r="11554" spans="6:6" x14ac:dyDescent="0.2">
      <c r="F11554" s="16"/>
    </row>
    <row r="11555" spans="6:6" x14ac:dyDescent="0.2">
      <c r="F11555" s="16"/>
    </row>
    <row r="11556" spans="6:6" x14ac:dyDescent="0.2">
      <c r="F11556" s="16"/>
    </row>
    <row r="11557" spans="6:6" x14ac:dyDescent="0.2">
      <c r="F11557" s="16"/>
    </row>
    <row r="11558" spans="6:6" x14ac:dyDescent="0.2">
      <c r="F11558" s="16"/>
    </row>
    <row r="11559" spans="6:6" x14ac:dyDescent="0.2">
      <c r="F11559" s="16"/>
    </row>
    <row r="11560" spans="6:6" x14ac:dyDescent="0.2">
      <c r="F11560" s="16"/>
    </row>
    <row r="11561" spans="6:6" x14ac:dyDescent="0.2">
      <c r="F11561" s="16"/>
    </row>
    <row r="11562" spans="6:6" x14ac:dyDescent="0.2">
      <c r="F11562" s="16"/>
    </row>
    <row r="11563" spans="6:6" x14ac:dyDescent="0.2">
      <c r="F11563" s="16"/>
    </row>
    <row r="11564" spans="6:6" x14ac:dyDescent="0.2">
      <c r="F11564" s="16"/>
    </row>
    <row r="11565" spans="6:6" x14ac:dyDescent="0.2">
      <c r="F11565" s="16"/>
    </row>
    <row r="11566" spans="6:6" x14ac:dyDescent="0.2">
      <c r="F11566" s="16"/>
    </row>
    <row r="11567" spans="6:6" x14ac:dyDescent="0.2">
      <c r="F11567" s="16"/>
    </row>
    <row r="11568" spans="6:6" x14ac:dyDescent="0.2">
      <c r="F11568" s="16"/>
    </row>
    <row r="11569" spans="6:6" x14ac:dyDescent="0.2">
      <c r="F11569" s="16"/>
    </row>
    <row r="11570" spans="6:6" x14ac:dyDescent="0.2">
      <c r="F11570" s="16"/>
    </row>
    <row r="11571" spans="6:6" x14ac:dyDescent="0.2">
      <c r="F11571" s="16"/>
    </row>
    <row r="11572" spans="6:6" x14ac:dyDescent="0.2">
      <c r="F11572" s="16"/>
    </row>
    <row r="11573" spans="6:6" x14ac:dyDescent="0.2">
      <c r="F11573" s="16"/>
    </row>
    <row r="11574" spans="6:6" x14ac:dyDescent="0.2">
      <c r="F11574" s="16"/>
    </row>
    <row r="11575" spans="6:6" x14ac:dyDescent="0.2">
      <c r="F11575" s="16"/>
    </row>
    <row r="11576" spans="6:6" x14ac:dyDescent="0.2">
      <c r="F11576" s="16"/>
    </row>
    <row r="11577" spans="6:6" x14ac:dyDescent="0.2">
      <c r="F11577" s="16"/>
    </row>
    <row r="11578" spans="6:6" x14ac:dyDescent="0.2">
      <c r="F11578" s="16"/>
    </row>
    <row r="11579" spans="6:6" x14ac:dyDescent="0.2">
      <c r="F11579" s="16"/>
    </row>
    <row r="11580" spans="6:6" x14ac:dyDescent="0.2">
      <c r="F11580" s="16"/>
    </row>
    <row r="11581" spans="6:6" x14ac:dyDescent="0.2">
      <c r="F11581" s="16"/>
    </row>
    <row r="11582" spans="6:6" x14ac:dyDescent="0.2">
      <c r="F11582" s="16"/>
    </row>
    <row r="11583" spans="6:6" x14ac:dyDescent="0.2">
      <c r="F11583" s="16"/>
    </row>
    <row r="11584" spans="6:6" x14ac:dyDescent="0.2">
      <c r="F11584" s="16"/>
    </row>
    <row r="11585" spans="6:6" x14ac:dyDescent="0.2">
      <c r="F11585" s="16"/>
    </row>
    <row r="11586" spans="6:6" x14ac:dyDescent="0.2">
      <c r="F11586" s="16"/>
    </row>
    <row r="11587" spans="6:6" x14ac:dyDescent="0.2">
      <c r="F11587" s="16"/>
    </row>
    <row r="11588" spans="6:6" x14ac:dyDescent="0.2">
      <c r="F11588" s="16"/>
    </row>
    <row r="11589" spans="6:6" x14ac:dyDescent="0.2">
      <c r="F11589" s="16"/>
    </row>
    <row r="11590" spans="6:6" x14ac:dyDescent="0.2">
      <c r="F11590" s="16"/>
    </row>
    <row r="11591" spans="6:6" x14ac:dyDescent="0.2">
      <c r="F11591" s="16"/>
    </row>
    <row r="11592" spans="6:6" x14ac:dyDescent="0.2">
      <c r="F11592" s="16"/>
    </row>
    <row r="11593" spans="6:6" x14ac:dyDescent="0.2">
      <c r="F11593" s="16"/>
    </row>
    <row r="11594" spans="6:6" x14ac:dyDescent="0.2">
      <c r="F11594" s="16"/>
    </row>
    <row r="11595" spans="6:6" x14ac:dyDescent="0.2">
      <c r="F11595" s="16"/>
    </row>
    <row r="11596" spans="6:6" x14ac:dyDescent="0.2">
      <c r="F11596" s="16"/>
    </row>
    <row r="11597" spans="6:6" x14ac:dyDescent="0.2">
      <c r="F11597" s="16"/>
    </row>
    <row r="11598" spans="6:6" x14ac:dyDescent="0.2">
      <c r="F11598" s="16"/>
    </row>
    <row r="11599" spans="6:6" x14ac:dyDescent="0.2">
      <c r="F11599" s="16"/>
    </row>
    <row r="11600" spans="6:6" x14ac:dyDescent="0.2">
      <c r="F11600" s="16"/>
    </row>
    <row r="11601" spans="6:6" x14ac:dyDescent="0.2">
      <c r="F11601" s="16"/>
    </row>
    <row r="11602" spans="6:6" x14ac:dyDescent="0.2">
      <c r="F11602" s="16"/>
    </row>
    <row r="11603" spans="6:6" x14ac:dyDescent="0.2">
      <c r="F11603" s="16"/>
    </row>
    <row r="11604" spans="6:6" x14ac:dyDescent="0.2">
      <c r="F11604" s="16"/>
    </row>
    <row r="11605" spans="6:6" x14ac:dyDescent="0.2">
      <c r="F11605" s="16"/>
    </row>
    <row r="11606" spans="6:6" x14ac:dyDescent="0.2">
      <c r="F11606" s="16"/>
    </row>
    <row r="11607" spans="6:6" x14ac:dyDescent="0.2">
      <c r="F11607" s="16"/>
    </row>
    <row r="11608" spans="6:6" x14ac:dyDescent="0.2">
      <c r="F11608" s="16"/>
    </row>
    <row r="11609" spans="6:6" x14ac:dyDescent="0.2">
      <c r="F11609" s="16"/>
    </row>
    <row r="11610" spans="6:6" x14ac:dyDescent="0.2">
      <c r="F11610" s="16"/>
    </row>
    <row r="11611" spans="6:6" x14ac:dyDescent="0.2">
      <c r="F11611" s="16"/>
    </row>
    <row r="11612" spans="6:6" x14ac:dyDescent="0.2">
      <c r="F11612" s="16"/>
    </row>
    <row r="11613" spans="6:6" x14ac:dyDescent="0.2">
      <c r="F11613" s="16"/>
    </row>
    <row r="11614" spans="6:6" x14ac:dyDescent="0.2">
      <c r="F11614" s="16"/>
    </row>
    <row r="11615" spans="6:6" x14ac:dyDescent="0.2">
      <c r="F11615" s="16"/>
    </row>
    <row r="11616" spans="6:6" x14ac:dyDescent="0.2">
      <c r="F11616" s="16"/>
    </row>
    <row r="11617" spans="6:6" x14ac:dyDescent="0.2">
      <c r="F11617" s="16"/>
    </row>
    <row r="11618" spans="6:6" x14ac:dyDescent="0.2">
      <c r="F11618" s="16"/>
    </row>
    <row r="11619" spans="6:6" x14ac:dyDescent="0.2">
      <c r="F11619" s="16"/>
    </row>
    <row r="11620" spans="6:6" x14ac:dyDescent="0.2">
      <c r="F11620" s="16"/>
    </row>
    <row r="11621" spans="6:6" x14ac:dyDescent="0.2">
      <c r="F11621" s="16"/>
    </row>
    <row r="11622" spans="6:6" x14ac:dyDescent="0.2">
      <c r="F11622" s="16"/>
    </row>
    <row r="11623" spans="6:6" x14ac:dyDescent="0.2">
      <c r="F11623" s="16"/>
    </row>
    <row r="11624" spans="6:6" x14ac:dyDescent="0.2">
      <c r="F11624" s="16"/>
    </row>
    <row r="11625" spans="6:6" x14ac:dyDescent="0.2">
      <c r="F11625" s="16"/>
    </row>
    <row r="11626" spans="6:6" x14ac:dyDescent="0.2">
      <c r="F11626" s="16"/>
    </row>
    <row r="11627" spans="6:6" x14ac:dyDescent="0.2">
      <c r="F11627" s="16"/>
    </row>
    <row r="11628" spans="6:6" x14ac:dyDescent="0.2">
      <c r="F11628" s="16"/>
    </row>
    <row r="11629" spans="6:6" x14ac:dyDescent="0.2">
      <c r="F11629" s="16"/>
    </row>
    <row r="11630" spans="6:6" x14ac:dyDescent="0.2">
      <c r="F11630" s="16"/>
    </row>
    <row r="11631" spans="6:6" x14ac:dyDescent="0.2">
      <c r="F11631" s="16"/>
    </row>
    <row r="11632" spans="6:6" x14ac:dyDescent="0.2">
      <c r="F11632" s="16"/>
    </row>
    <row r="11633" spans="6:6" x14ac:dyDescent="0.2">
      <c r="F11633" s="16"/>
    </row>
    <row r="11634" spans="6:6" x14ac:dyDescent="0.2">
      <c r="F11634" s="16"/>
    </row>
    <row r="11635" spans="6:6" x14ac:dyDescent="0.2">
      <c r="F11635" s="16"/>
    </row>
    <row r="11636" spans="6:6" x14ac:dyDescent="0.2">
      <c r="F11636" s="16"/>
    </row>
    <row r="11637" spans="6:6" x14ac:dyDescent="0.2">
      <c r="F11637" s="16"/>
    </row>
    <row r="11638" spans="6:6" x14ac:dyDescent="0.2">
      <c r="F11638" s="16"/>
    </row>
    <row r="11639" spans="6:6" x14ac:dyDescent="0.2">
      <c r="F11639" s="16"/>
    </row>
    <row r="11640" spans="6:6" x14ac:dyDescent="0.2">
      <c r="F11640" s="16"/>
    </row>
    <row r="11641" spans="6:6" x14ac:dyDescent="0.2">
      <c r="F11641" s="16"/>
    </row>
    <row r="11642" spans="6:6" x14ac:dyDescent="0.2">
      <c r="F11642" s="16"/>
    </row>
    <row r="11643" spans="6:6" x14ac:dyDescent="0.2">
      <c r="F11643" s="16"/>
    </row>
    <row r="11644" spans="6:6" x14ac:dyDescent="0.2">
      <c r="F11644" s="16"/>
    </row>
    <row r="11645" spans="6:6" x14ac:dyDescent="0.2">
      <c r="F11645" s="16"/>
    </row>
    <row r="11646" spans="6:6" x14ac:dyDescent="0.2">
      <c r="F11646" s="16"/>
    </row>
    <row r="11647" spans="6:6" x14ac:dyDescent="0.2">
      <c r="F11647" s="16"/>
    </row>
    <row r="11648" spans="6:6" x14ac:dyDescent="0.2">
      <c r="F11648" s="16"/>
    </row>
    <row r="11649" spans="6:6" x14ac:dyDescent="0.2">
      <c r="F11649" s="16"/>
    </row>
    <row r="11650" spans="6:6" x14ac:dyDescent="0.2">
      <c r="F11650" s="16"/>
    </row>
    <row r="11651" spans="6:6" x14ac:dyDescent="0.2">
      <c r="F11651" s="16"/>
    </row>
    <row r="11652" spans="6:6" x14ac:dyDescent="0.2">
      <c r="F11652" s="16"/>
    </row>
    <row r="11653" spans="6:6" x14ac:dyDescent="0.2">
      <c r="F11653" s="16"/>
    </row>
    <row r="11654" spans="6:6" x14ac:dyDescent="0.2">
      <c r="F11654" s="16"/>
    </row>
    <row r="11655" spans="6:6" x14ac:dyDescent="0.2">
      <c r="F11655" s="16"/>
    </row>
    <row r="11656" spans="6:6" x14ac:dyDescent="0.2">
      <c r="F11656" s="16"/>
    </row>
    <row r="11657" spans="6:6" x14ac:dyDescent="0.2">
      <c r="F11657" s="16"/>
    </row>
    <row r="11658" spans="6:6" x14ac:dyDescent="0.2">
      <c r="F11658" s="16"/>
    </row>
    <row r="11659" spans="6:6" x14ac:dyDescent="0.2">
      <c r="F11659" s="16"/>
    </row>
    <row r="11660" spans="6:6" x14ac:dyDescent="0.2">
      <c r="F11660" s="16"/>
    </row>
    <row r="11661" spans="6:6" x14ac:dyDescent="0.2">
      <c r="F11661" s="16"/>
    </row>
    <row r="11662" spans="6:6" x14ac:dyDescent="0.2">
      <c r="F11662" s="16"/>
    </row>
    <row r="11663" spans="6:6" x14ac:dyDescent="0.2">
      <c r="F11663" s="16"/>
    </row>
    <row r="11664" spans="6:6" x14ac:dyDescent="0.2">
      <c r="F11664" s="16"/>
    </row>
    <row r="11665" spans="6:6" x14ac:dyDescent="0.2">
      <c r="F11665" s="16"/>
    </row>
    <row r="11666" spans="6:6" x14ac:dyDescent="0.2">
      <c r="F11666" s="16"/>
    </row>
    <row r="11667" spans="6:6" x14ac:dyDescent="0.2">
      <c r="F11667" s="16"/>
    </row>
    <row r="11668" spans="6:6" x14ac:dyDescent="0.2">
      <c r="F11668" s="16"/>
    </row>
    <row r="11669" spans="6:6" x14ac:dyDescent="0.2">
      <c r="F11669" s="16"/>
    </row>
    <row r="11670" spans="6:6" x14ac:dyDescent="0.2">
      <c r="F11670" s="16"/>
    </row>
    <row r="11671" spans="6:6" x14ac:dyDescent="0.2">
      <c r="F11671" s="16"/>
    </row>
    <row r="11672" spans="6:6" x14ac:dyDescent="0.2">
      <c r="F11672" s="16"/>
    </row>
    <row r="11673" spans="6:6" x14ac:dyDescent="0.2">
      <c r="F11673" s="16"/>
    </row>
    <row r="11674" spans="6:6" x14ac:dyDescent="0.2">
      <c r="F11674" s="16"/>
    </row>
    <row r="11675" spans="6:6" x14ac:dyDescent="0.2">
      <c r="F11675" s="16"/>
    </row>
    <row r="11676" spans="6:6" x14ac:dyDescent="0.2">
      <c r="F11676" s="16"/>
    </row>
    <row r="11677" spans="6:6" x14ac:dyDescent="0.2">
      <c r="F11677" s="16"/>
    </row>
    <row r="11678" spans="6:6" x14ac:dyDescent="0.2">
      <c r="F11678" s="16"/>
    </row>
    <row r="11679" spans="6:6" x14ac:dyDescent="0.2">
      <c r="F11679" s="16"/>
    </row>
    <row r="11680" spans="6:6" x14ac:dyDescent="0.2">
      <c r="F11680" s="16"/>
    </row>
    <row r="11681" spans="6:6" x14ac:dyDescent="0.2">
      <c r="F11681" s="16"/>
    </row>
    <row r="11682" spans="6:6" x14ac:dyDescent="0.2">
      <c r="F11682" s="16"/>
    </row>
    <row r="11683" spans="6:6" x14ac:dyDescent="0.2">
      <c r="F11683" s="16"/>
    </row>
    <row r="11684" spans="6:6" x14ac:dyDescent="0.2">
      <c r="F11684" s="16"/>
    </row>
    <row r="11685" spans="6:6" x14ac:dyDescent="0.2">
      <c r="F11685" s="16"/>
    </row>
    <row r="11686" spans="6:6" x14ac:dyDescent="0.2">
      <c r="F11686" s="16"/>
    </row>
    <row r="11687" spans="6:6" x14ac:dyDescent="0.2">
      <c r="F11687" s="16"/>
    </row>
    <row r="11688" spans="6:6" x14ac:dyDescent="0.2">
      <c r="F11688" s="16"/>
    </row>
    <row r="11689" spans="6:6" x14ac:dyDescent="0.2">
      <c r="F11689" s="16"/>
    </row>
    <row r="11690" spans="6:6" x14ac:dyDescent="0.2">
      <c r="F11690" s="16"/>
    </row>
    <row r="11691" spans="6:6" x14ac:dyDescent="0.2">
      <c r="F11691" s="16"/>
    </row>
    <row r="11692" spans="6:6" x14ac:dyDescent="0.2">
      <c r="F11692" s="16"/>
    </row>
    <row r="11693" spans="6:6" x14ac:dyDescent="0.2">
      <c r="F11693" s="16"/>
    </row>
    <row r="11694" spans="6:6" x14ac:dyDescent="0.2">
      <c r="F11694" s="16"/>
    </row>
    <row r="11695" spans="6:6" x14ac:dyDescent="0.2">
      <c r="F11695" s="16"/>
    </row>
    <row r="11696" spans="6:6" x14ac:dyDescent="0.2">
      <c r="F11696" s="16"/>
    </row>
    <row r="11697" spans="6:6" x14ac:dyDescent="0.2">
      <c r="F11697" s="16"/>
    </row>
    <row r="11698" spans="6:6" x14ac:dyDescent="0.2">
      <c r="F11698" s="16"/>
    </row>
    <row r="11699" spans="6:6" x14ac:dyDescent="0.2">
      <c r="F11699" s="16"/>
    </row>
    <row r="11700" spans="6:6" x14ac:dyDescent="0.2">
      <c r="F11700" s="16"/>
    </row>
    <row r="11701" spans="6:6" x14ac:dyDescent="0.2">
      <c r="F11701" s="16"/>
    </row>
    <row r="11702" spans="6:6" x14ac:dyDescent="0.2">
      <c r="F11702" s="16"/>
    </row>
    <row r="11703" spans="6:6" x14ac:dyDescent="0.2">
      <c r="F11703" s="16"/>
    </row>
    <row r="11704" spans="6:6" x14ac:dyDescent="0.2">
      <c r="F11704" s="16"/>
    </row>
    <row r="11705" spans="6:6" x14ac:dyDescent="0.2">
      <c r="F11705" s="16"/>
    </row>
    <row r="11706" spans="6:6" x14ac:dyDescent="0.2">
      <c r="F11706" s="16"/>
    </row>
    <row r="11707" spans="6:6" x14ac:dyDescent="0.2">
      <c r="F11707" s="16"/>
    </row>
    <row r="11708" spans="6:6" x14ac:dyDescent="0.2">
      <c r="F11708" s="16"/>
    </row>
    <row r="11709" spans="6:6" x14ac:dyDescent="0.2">
      <c r="F11709" s="16"/>
    </row>
    <row r="11710" spans="6:6" x14ac:dyDescent="0.2">
      <c r="F11710" s="16"/>
    </row>
    <row r="11711" spans="6:6" x14ac:dyDescent="0.2">
      <c r="F11711" s="16"/>
    </row>
    <row r="11712" spans="6:6" x14ac:dyDescent="0.2">
      <c r="F11712" s="16"/>
    </row>
    <row r="11713" spans="6:6" x14ac:dyDescent="0.2">
      <c r="F11713" s="16"/>
    </row>
    <row r="11714" spans="6:6" x14ac:dyDescent="0.2">
      <c r="F11714" s="16"/>
    </row>
    <row r="11715" spans="6:6" x14ac:dyDescent="0.2">
      <c r="F11715" s="16"/>
    </row>
    <row r="11716" spans="6:6" x14ac:dyDescent="0.2">
      <c r="F11716" s="16"/>
    </row>
    <row r="11717" spans="6:6" x14ac:dyDescent="0.2">
      <c r="F11717" s="16"/>
    </row>
    <row r="11718" spans="6:6" x14ac:dyDescent="0.2">
      <c r="F11718" s="16"/>
    </row>
    <row r="11719" spans="6:6" x14ac:dyDescent="0.2">
      <c r="F11719" s="16"/>
    </row>
    <row r="11720" spans="6:6" x14ac:dyDescent="0.2">
      <c r="F11720" s="16"/>
    </row>
    <row r="11721" spans="6:6" x14ac:dyDescent="0.2">
      <c r="F11721" s="16"/>
    </row>
    <row r="11722" spans="6:6" x14ac:dyDescent="0.2">
      <c r="F11722" s="16"/>
    </row>
    <row r="11723" spans="6:6" x14ac:dyDescent="0.2">
      <c r="F11723" s="16"/>
    </row>
    <row r="11724" spans="6:6" x14ac:dyDescent="0.2">
      <c r="F11724" s="16"/>
    </row>
    <row r="11725" spans="6:6" x14ac:dyDescent="0.2">
      <c r="F11725" s="16"/>
    </row>
    <row r="11726" spans="6:6" x14ac:dyDescent="0.2">
      <c r="F11726" s="16"/>
    </row>
    <row r="11727" spans="6:6" x14ac:dyDescent="0.2">
      <c r="F11727" s="16"/>
    </row>
    <row r="11728" spans="6:6" x14ac:dyDescent="0.2">
      <c r="F11728" s="16"/>
    </row>
    <row r="11729" spans="6:6" x14ac:dyDescent="0.2">
      <c r="F11729" s="16"/>
    </row>
    <row r="11730" spans="6:6" x14ac:dyDescent="0.2">
      <c r="F11730" s="16"/>
    </row>
    <row r="11731" spans="6:6" x14ac:dyDescent="0.2">
      <c r="F11731" s="16"/>
    </row>
    <row r="11732" spans="6:6" x14ac:dyDescent="0.2">
      <c r="F11732" s="16"/>
    </row>
    <row r="11733" spans="6:6" x14ac:dyDescent="0.2">
      <c r="F11733" s="16"/>
    </row>
    <row r="11734" spans="6:6" x14ac:dyDescent="0.2">
      <c r="F11734" s="16"/>
    </row>
    <row r="11735" spans="6:6" x14ac:dyDescent="0.2">
      <c r="F11735" s="16"/>
    </row>
    <row r="11736" spans="6:6" x14ac:dyDescent="0.2">
      <c r="F11736" s="16"/>
    </row>
    <row r="11737" spans="6:6" x14ac:dyDescent="0.2">
      <c r="F11737" s="16"/>
    </row>
    <row r="11738" spans="6:6" x14ac:dyDescent="0.2">
      <c r="F11738" s="16"/>
    </row>
    <row r="11739" spans="6:6" x14ac:dyDescent="0.2">
      <c r="F11739" s="16"/>
    </row>
    <row r="11740" spans="6:6" x14ac:dyDescent="0.2">
      <c r="F11740" s="16"/>
    </row>
    <row r="11741" spans="6:6" x14ac:dyDescent="0.2">
      <c r="F11741" s="16"/>
    </row>
    <row r="11742" spans="6:6" x14ac:dyDescent="0.2">
      <c r="F11742" s="16"/>
    </row>
    <row r="11743" spans="6:6" x14ac:dyDescent="0.2">
      <c r="F11743" s="16"/>
    </row>
    <row r="11744" spans="6:6" x14ac:dyDescent="0.2">
      <c r="F11744" s="16"/>
    </row>
    <row r="11745" spans="6:6" x14ac:dyDescent="0.2">
      <c r="F11745" s="16"/>
    </row>
    <row r="11746" spans="6:6" x14ac:dyDescent="0.2">
      <c r="F11746" s="16"/>
    </row>
    <row r="11747" spans="6:6" x14ac:dyDescent="0.2">
      <c r="F11747" s="16"/>
    </row>
    <row r="11748" spans="6:6" x14ac:dyDescent="0.2">
      <c r="F11748" s="16"/>
    </row>
    <row r="11749" spans="6:6" x14ac:dyDescent="0.2">
      <c r="F11749" s="16"/>
    </row>
    <row r="11750" spans="6:6" x14ac:dyDescent="0.2">
      <c r="F11750" s="16"/>
    </row>
    <row r="11751" spans="6:6" x14ac:dyDescent="0.2">
      <c r="F11751" s="16"/>
    </row>
    <row r="11752" spans="6:6" x14ac:dyDescent="0.2">
      <c r="F11752" s="16"/>
    </row>
    <row r="11753" spans="6:6" x14ac:dyDescent="0.2">
      <c r="F11753" s="16"/>
    </row>
    <row r="11754" spans="6:6" x14ac:dyDescent="0.2">
      <c r="F11754" s="16"/>
    </row>
    <row r="11755" spans="6:6" x14ac:dyDescent="0.2">
      <c r="F11755" s="16"/>
    </row>
    <row r="11756" spans="6:6" x14ac:dyDescent="0.2">
      <c r="F11756" s="16"/>
    </row>
    <row r="11757" spans="6:6" x14ac:dyDescent="0.2">
      <c r="F11757" s="16"/>
    </row>
    <row r="11758" spans="6:6" x14ac:dyDescent="0.2">
      <c r="F11758" s="16"/>
    </row>
    <row r="11759" spans="6:6" x14ac:dyDescent="0.2">
      <c r="F11759" s="16"/>
    </row>
    <row r="11760" spans="6:6" x14ac:dyDescent="0.2">
      <c r="F11760" s="16"/>
    </row>
    <row r="11761" spans="6:6" x14ac:dyDescent="0.2">
      <c r="F11761" s="16"/>
    </row>
    <row r="11762" spans="6:6" x14ac:dyDescent="0.2">
      <c r="F11762" s="16"/>
    </row>
    <row r="11763" spans="6:6" x14ac:dyDescent="0.2">
      <c r="F11763" s="16"/>
    </row>
    <row r="11764" spans="6:6" x14ac:dyDescent="0.2">
      <c r="F11764" s="16"/>
    </row>
    <row r="11765" spans="6:6" x14ac:dyDescent="0.2">
      <c r="F11765" s="16"/>
    </row>
    <row r="11766" spans="6:6" x14ac:dyDescent="0.2">
      <c r="F11766" s="16"/>
    </row>
    <row r="11767" spans="6:6" x14ac:dyDescent="0.2">
      <c r="F11767" s="16"/>
    </row>
    <row r="11768" spans="6:6" x14ac:dyDescent="0.2">
      <c r="F11768" s="16"/>
    </row>
    <row r="11769" spans="6:6" x14ac:dyDescent="0.2">
      <c r="F11769" s="16"/>
    </row>
    <row r="11770" spans="6:6" x14ac:dyDescent="0.2">
      <c r="F11770" s="16"/>
    </row>
    <row r="11771" spans="6:6" x14ac:dyDescent="0.2">
      <c r="F11771" s="16"/>
    </row>
    <row r="11772" spans="6:6" x14ac:dyDescent="0.2">
      <c r="F11772" s="16"/>
    </row>
    <row r="11773" spans="6:6" x14ac:dyDescent="0.2">
      <c r="F11773" s="16"/>
    </row>
    <row r="11774" spans="6:6" x14ac:dyDescent="0.2">
      <c r="F11774" s="16"/>
    </row>
    <row r="11775" spans="6:6" x14ac:dyDescent="0.2">
      <c r="F11775" s="16"/>
    </row>
    <row r="11776" spans="6:6" x14ac:dyDescent="0.2">
      <c r="F11776" s="16"/>
    </row>
    <row r="11777" spans="6:6" x14ac:dyDescent="0.2">
      <c r="F11777" s="16"/>
    </row>
    <row r="11778" spans="6:6" x14ac:dyDescent="0.2">
      <c r="F11778" s="16"/>
    </row>
    <row r="11779" spans="6:6" x14ac:dyDescent="0.2">
      <c r="F11779" s="16"/>
    </row>
    <row r="11780" spans="6:6" x14ac:dyDescent="0.2">
      <c r="F11780" s="16"/>
    </row>
    <row r="11781" spans="6:6" x14ac:dyDescent="0.2">
      <c r="F11781" s="16"/>
    </row>
    <row r="11782" spans="6:6" x14ac:dyDescent="0.2">
      <c r="F11782" s="16"/>
    </row>
    <row r="11783" spans="6:6" x14ac:dyDescent="0.2">
      <c r="F11783" s="16"/>
    </row>
    <row r="11784" spans="6:6" x14ac:dyDescent="0.2">
      <c r="F11784" s="16"/>
    </row>
    <row r="11785" spans="6:6" x14ac:dyDescent="0.2">
      <c r="F11785" s="16"/>
    </row>
    <row r="11786" spans="6:6" x14ac:dyDescent="0.2">
      <c r="F11786" s="16"/>
    </row>
    <row r="11787" spans="6:6" x14ac:dyDescent="0.2">
      <c r="F11787" s="16"/>
    </row>
    <row r="11788" spans="6:6" x14ac:dyDescent="0.2">
      <c r="F11788" s="16"/>
    </row>
    <row r="11789" spans="6:6" x14ac:dyDescent="0.2">
      <c r="F11789" s="16"/>
    </row>
    <row r="11790" spans="6:6" x14ac:dyDescent="0.2">
      <c r="F11790" s="16"/>
    </row>
    <row r="11791" spans="6:6" x14ac:dyDescent="0.2">
      <c r="F11791" s="16"/>
    </row>
    <row r="11792" spans="6:6" x14ac:dyDescent="0.2">
      <c r="F11792" s="16"/>
    </row>
    <row r="11793" spans="6:6" x14ac:dyDescent="0.2">
      <c r="F11793" s="16"/>
    </row>
    <row r="11794" spans="6:6" x14ac:dyDescent="0.2">
      <c r="F11794" s="16"/>
    </row>
    <row r="11795" spans="6:6" x14ac:dyDescent="0.2">
      <c r="F11795" s="16"/>
    </row>
    <row r="11796" spans="6:6" x14ac:dyDescent="0.2">
      <c r="F11796" s="16"/>
    </row>
    <row r="11797" spans="6:6" x14ac:dyDescent="0.2">
      <c r="F11797" s="16"/>
    </row>
    <row r="11798" spans="6:6" x14ac:dyDescent="0.2">
      <c r="F11798" s="16"/>
    </row>
    <row r="11799" spans="6:6" x14ac:dyDescent="0.2">
      <c r="F11799" s="16"/>
    </row>
    <row r="11800" spans="6:6" x14ac:dyDescent="0.2">
      <c r="F11800" s="16"/>
    </row>
    <row r="11801" spans="6:6" x14ac:dyDescent="0.2">
      <c r="F11801" s="16"/>
    </row>
    <row r="11802" spans="6:6" x14ac:dyDescent="0.2">
      <c r="F11802" s="16"/>
    </row>
    <row r="11803" spans="6:6" x14ac:dyDescent="0.2">
      <c r="F11803" s="16"/>
    </row>
    <row r="11804" spans="6:6" x14ac:dyDescent="0.2">
      <c r="F11804" s="16"/>
    </row>
    <row r="11805" spans="6:6" x14ac:dyDescent="0.2">
      <c r="F11805" s="16"/>
    </row>
    <row r="11806" spans="6:6" x14ac:dyDescent="0.2">
      <c r="F11806" s="16"/>
    </row>
    <row r="11807" spans="6:6" x14ac:dyDescent="0.2">
      <c r="F11807" s="16"/>
    </row>
    <row r="11808" spans="6:6" x14ac:dyDescent="0.2">
      <c r="F11808" s="16"/>
    </row>
    <row r="11809" spans="6:6" x14ac:dyDescent="0.2">
      <c r="F11809" s="16"/>
    </row>
    <row r="11810" spans="6:6" x14ac:dyDescent="0.2">
      <c r="F11810" s="16"/>
    </row>
    <row r="11811" spans="6:6" x14ac:dyDescent="0.2">
      <c r="F11811" s="16"/>
    </row>
    <row r="11812" spans="6:6" x14ac:dyDescent="0.2">
      <c r="F11812" s="16"/>
    </row>
    <row r="11813" spans="6:6" x14ac:dyDescent="0.2">
      <c r="F11813" s="16"/>
    </row>
    <row r="11814" spans="6:6" x14ac:dyDescent="0.2">
      <c r="F11814" s="16"/>
    </row>
    <row r="11815" spans="6:6" x14ac:dyDescent="0.2">
      <c r="F11815" s="16"/>
    </row>
    <row r="11816" spans="6:6" x14ac:dyDescent="0.2">
      <c r="F11816" s="16"/>
    </row>
    <row r="11817" spans="6:6" x14ac:dyDescent="0.2">
      <c r="F11817" s="16"/>
    </row>
    <row r="11818" spans="6:6" x14ac:dyDescent="0.2">
      <c r="F11818" s="16"/>
    </row>
    <row r="11819" spans="6:6" x14ac:dyDescent="0.2">
      <c r="F11819" s="16"/>
    </row>
    <row r="11820" spans="6:6" x14ac:dyDescent="0.2">
      <c r="F11820" s="16"/>
    </row>
    <row r="11821" spans="6:6" x14ac:dyDescent="0.2">
      <c r="F11821" s="16"/>
    </row>
    <row r="11822" spans="6:6" x14ac:dyDescent="0.2">
      <c r="F11822" s="16"/>
    </row>
    <row r="11823" spans="6:6" x14ac:dyDescent="0.2">
      <c r="F11823" s="16"/>
    </row>
    <row r="11824" spans="6:6" x14ac:dyDescent="0.2">
      <c r="F11824" s="16"/>
    </row>
    <row r="11825" spans="6:6" x14ac:dyDescent="0.2">
      <c r="F11825" s="16"/>
    </row>
    <row r="11826" spans="6:6" x14ac:dyDescent="0.2">
      <c r="F11826" s="16"/>
    </row>
    <row r="11827" spans="6:6" x14ac:dyDescent="0.2">
      <c r="F11827" s="16"/>
    </row>
    <row r="11828" spans="6:6" x14ac:dyDescent="0.2">
      <c r="F11828" s="16"/>
    </row>
    <row r="11829" spans="6:6" x14ac:dyDescent="0.2">
      <c r="F11829" s="16"/>
    </row>
    <row r="11830" spans="6:6" x14ac:dyDescent="0.2">
      <c r="F11830" s="16"/>
    </row>
    <row r="11831" spans="6:6" x14ac:dyDescent="0.2">
      <c r="F11831" s="16"/>
    </row>
    <row r="11832" spans="6:6" x14ac:dyDescent="0.2">
      <c r="F11832" s="16"/>
    </row>
    <row r="11833" spans="6:6" x14ac:dyDescent="0.2">
      <c r="F11833" s="16"/>
    </row>
    <row r="11834" spans="6:6" x14ac:dyDescent="0.2">
      <c r="F11834" s="16"/>
    </row>
    <row r="11835" spans="6:6" x14ac:dyDescent="0.2">
      <c r="F11835" s="16"/>
    </row>
    <row r="11836" spans="6:6" x14ac:dyDescent="0.2">
      <c r="F11836" s="16"/>
    </row>
    <row r="11837" spans="6:6" x14ac:dyDescent="0.2">
      <c r="F11837" s="16"/>
    </row>
    <row r="11838" spans="6:6" x14ac:dyDescent="0.2">
      <c r="F11838" s="16"/>
    </row>
    <row r="11839" spans="6:6" x14ac:dyDescent="0.2">
      <c r="F11839" s="16"/>
    </row>
    <row r="11840" spans="6:6" x14ac:dyDescent="0.2">
      <c r="F11840" s="16"/>
    </row>
    <row r="11841" spans="6:6" x14ac:dyDescent="0.2">
      <c r="F11841" s="16"/>
    </row>
    <row r="11842" spans="6:6" x14ac:dyDescent="0.2">
      <c r="F11842" s="16"/>
    </row>
    <row r="11843" spans="6:6" x14ac:dyDescent="0.2">
      <c r="F11843" s="16"/>
    </row>
    <row r="11844" spans="6:6" x14ac:dyDescent="0.2">
      <c r="F11844" s="16"/>
    </row>
    <row r="11845" spans="6:6" x14ac:dyDescent="0.2">
      <c r="F11845" s="16"/>
    </row>
    <row r="11846" spans="6:6" x14ac:dyDescent="0.2">
      <c r="F11846" s="16"/>
    </row>
    <row r="11847" spans="6:6" x14ac:dyDescent="0.2">
      <c r="F11847" s="16"/>
    </row>
    <row r="11848" spans="6:6" x14ac:dyDescent="0.2">
      <c r="F11848" s="16"/>
    </row>
    <row r="11849" spans="6:6" x14ac:dyDescent="0.2">
      <c r="F11849" s="16"/>
    </row>
    <row r="11850" spans="6:6" x14ac:dyDescent="0.2">
      <c r="F11850" s="16"/>
    </row>
    <row r="11851" spans="6:6" x14ac:dyDescent="0.2">
      <c r="F11851" s="16"/>
    </row>
    <row r="11852" spans="6:6" x14ac:dyDescent="0.2">
      <c r="F11852" s="16"/>
    </row>
    <row r="11853" spans="6:6" x14ac:dyDescent="0.2">
      <c r="F11853" s="16"/>
    </row>
    <row r="11854" spans="6:6" x14ac:dyDescent="0.2">
      <c r="F11854" s="16"/>
    </row>
    <row r="11855" spans="6:6" x14ac:dyDescent="0.2">
      <c r="F11855" s="16"/>
    </row>
    <row r="11856" spans="6:6" x14ac:dyDescent="0.2">
      <c r="F11856" s="16"/>
    </row>
    <row r="11857" spans="6:6" x14ac:dyDescent="0.2">
      <c r="F11857" s="16"/>
    </row>
    <row r="11858" spans="6:6" x14ac:dyDescent="0.2">
      <c r="F11858" s="16"/>
    </row>
    <row r="11859" spans="6:6" x14ac:dyDescent="0.2">
      <c r="F11859" s="16"/>
    </row>
    <row r="11860" spans="6:6" x14ac:dyDescent="0.2">
      <c r="F11860" s="16"/>
    </row>
    <row r="11861" spans="6:6" x14ac:dyDescent="0.2">
      <c r="F11861" s="16"/>
    </row>
    <row r="11862" spans="6:6" x14ac:dyDescent="0.2">
      <c r="F11862" s="16"/>
    </row>
    <row r="11863" spans="6:6" x14ac:dyDescent="0.2">
      <c r="F11863" s="16"/>
    </row>
    <row r="11864" spans="6:6" x14ac:dyDescent="0.2">
      <c r="F11864" s="16"/>
    </row>
    <row r="11865" spans="6:6" x14ac:dyDescent="0.2">
      <c r="F11865" s="16"/>
    </row>
    <row r="11866" spans="6:6" x14ac:dyDescent="0.2">
      <c r="F11866" s="16"/>
    </row>
    <row r="11867" spans="6:6" x14ac:dyDescent="0.2">
      <c r="F11867" s="16"/>
    </row>
    <row r="11868" spans="6:6" x14ac:dyDescent="0.2">
      <c r="F11868" s="16"/>
    </row>
    <row r="11869" spans="6:6" x14ac:dyDescent="0.2">
      <c r="F11869" s="16"/>
    </row>
    <row r="11870" spans="6:6" x14ac:dyDescent="0.2">
      <c r="F11870" s="16"/>
    </row>
    <row r="11871" spans="6:6" x14ac:dyDescent="0.2">
      <c r="F11871" s="16"/>
    </row>
    <row r="11872" spans="6:6" x14ac:dyDescent="0.2">
      <c r="F11872" s="16"/>
    </row>
    <row r="11873" spans="6:6" x14ac:dyDescent="0.2">
      <c r="F11873" s="16"/>
    </row>
    <row r="11874" spans="6:6" x14ac:dyDescent="0.2">
      <c r="F11874" s="16"/>
    </row>
    <row r="11875" spans="6:6" x14ac:dyDescent="0.2">
      <c r="F11875" s="16"/>
    </row>
    <row r="11876" spans="6:6" x14ac:dyDescent="0.2">
      <c r="F11876" s="16"/>
    </row>
    <row r="11877" spans="6:6" x14ac:dyDescent="0.2">
      <c r="F11877" s="16"/>
    </row>
    <row r="11878" spans="6:6" x14ac:dyDescent="0.2">
      <c r="F11878" s="16"/>
    </row>
    <row r="11879" spans="6:6" x14ac:dyDescent="0.2">
      <c r="F11879" s="16"/>
    </row>
    <row r="11880" spans="6:6" x14ac:dyDescent="0.2">
      <c r="F11880" s="16"/>
    </row>
    <row r="11881" spans="6:6" x14ac:dyDescent="0.2">
      <c r="F11881" s="16"/>
    </row>
    <row r="11882" spans="6:6" x14ac:dyDescent="0.2">
      <c r="F11882" s="16"/>
    </row>
    <row r="11883" spans="6:6" x14ac:dyDescent="0.2">
      <c r="F11883" s="16"/>
    </row>
    <row r="11884" spans="6:6" x14ac:dyDescent="0.2">
      <c r="F11884" s="16"/>
    </row>
    <row r="11885" spans="6:6" x14ac:dyDescent="0.2">
      <c r="F11885" s="16"/>
    </row>
    <row r="11886" spans="6:6" x14ac:dyDescent="0.2">
      <c r="F11886" s="16"/>
    </row>
    <row r="11887" spans="6:6" x14ac:dyDescent="0.2">
      <c r="F11887" s="16"/>
    </row>
    <row r="11888" spans="6:6" x14ac:dyDescent="0.2">
      <c r="F11888" s="16"/>
    </row>
    <row r="11889" spans="6:6" x14ac:dyDescent="0.2">
      <c r="F11889" s="16"/>
    </row>
    <row r="11890" spans="6:6" x14ac:dyDescent="0.2">
      <c r="F11890" s="16"/>
    </row>
    <row r="11891" spans="6:6" x14ac:dyDescent="0.2">
      <c r="F11891" s="16"/>
    </row>
    <row r="11892" spans="6:6" x14ac:dyDescent="0.2">
      <c r="F11892" s="16"/>
    </row>
    <row r="11893" spans="6:6" x14ac:dyDescent="0.2">
      <c r="F11893" s="16"/>
    </row>
    <row r="11894" spans="6:6" x14ac:dyDescent="0.2">
      <c r="F11894" s="16"/>
    </row>
    <row r="11895" spans="6:6" x14ac:dyDescent="0.2">
      <c r="F11895" s="16"/>
    </row>
    <row r="11896" spans="6:6" x14ac:dyDescent="0.2">
      <c r="F11896" s="16"/>
    </row>
    <row r="11897" spans="6:6" x14ac:dyDescent="0.2">
      <c r="F11897" s="16"/>
    </row>
    <row r="11898" spans="6:6" x14ac:dyDescent="0.2">
      <c r="F11898" s="16"/>
    </row>
    <row r="11899" spans="6:6" x14ac:dyDescent="0.2">
      <c r="F11899" s="16"/>
    </row>
    <row r="11900" spans="6:6" x14ac:dyDescent="0.2">
      <c r="F11900" s="16"/>
    </row>
    <row r="11901" spans="6:6" x14ac:dyDescent="0.2">
      <c r="F11901" s="16"/>
    </row>
    <row r="11902" spans="6:6" x14ac:dyDescent="0.2">
      <c r="F11902" s="16"/>
    </row>
    <row r="11903" spans="6:6" x14ac:dyDescent="0.2">
      <c r="F11903" s="16"/>
    </row>
    <row r="11904" spans="6:6" x14ac:dyDescent="0.2">
      <c r="F11904" s="16"/>
    </row>
    <row r="11905" spans="6:6" x14ac:dyDescent="0.2">
      <c r="F11905" s="16"/>
    </row>
    <row r="11906" spans="6:6" x14ac:dyDescent="0.2">
      <c r="F11906" s="16"/>
    </row>
    <row r="11907" spans="6:6" x14ac:dyDescent="0.2">
      <c r="F11907" s="16"/>
    </row>
    <row r="11908" spans="6:6" x14ac:dyDescent="0.2">
      <c r="F11908" s="16"/>
    </row>
    <row r="11909" spans="6:6" x14ac:dyDescent="0.2">
      <c r="F11909" s="16"/>
    </row>
    <row r="11910" spans="6:6" x14ac:dyDescent="0.2">
      <c r="F11910" s="16"/>
    </row>
    <row r="11911" spans="6:6" x14ac:dyDescent="0.2">
      <c r="F11911" s="16"/>
    </row>
    <row r="11912" spans="6:6" x14ac:dyDescent="0.2">
      <c r="F11912" s="16"/>
    </row>
    <row r="11913" spans="6:6" x14ac:dyDescent="0.2">
      <c r="F11913" s="16"/>
    </row>
    <row r="11914" spans="6:6" x14ac:dyDescent="0.2">
      <c r="F11914" s="16"/>
    </row>
    <row r="11915" spans="6:6" x14ac:dyDescent="0.2">
      <c r="F11915" s="16"/>
    </row>
    <row r="11916" spans="6:6" x14ac:dyDescent="0.2">
      <c r="F11916" s="16"/>
    </row>
    <row r="11917" spans="6:6" x14ac:dyDescent="0.2">
      <c r="F11917" s="16"/>
    </row>
    <row r="11918" spans="6:6" x14ac:dyDescent="0.2">
      <c r="F11918" s="16"/>
    </row>
    <row r="11919" spans="6:6" x14ac:dyDescent="0.2">
      <c r="F11919" s="16"/>
    </row>
    <row r="11920" spans="6:6" x14ac:dyDescent="0.2">
      <c r="F11920" s="16"/>
    </row>
    <row r="11921" spans="6:6" x14ac:dyDescent="0.2">
      <c r="F11921" s="16"/>
    </row>
    <row r="11922" spans="6:6" x14ac:dyDescent="0.2">
      <c r="F11922" s="16"/>
    </row>
    <row r="11923" spans="6:6" x14ac:dyDescent="0.2">
      <c r="F11923" s="16"/>
    </row>
    <row r="11924" spans="6:6" x14ac:dyDescent="0.2">
      <c r="F11924" s="16"/>
    </row>
    <row r="11925" spans="6:6" x14ac:dyDescent="0.2">
      <c r="F11925" s="16"/>
    </row>
    <row r="11926" spans="6:6" x14ac:dyDescent="0.2">
      <c r="F11926" s="16"/>
    </row>
    <row r="11927" spans="6:6" x14ac:dyDescent="0.2">
      <c r="F11927" s="16"/>
    </row>
    <row r="11928" spans="6:6" x14ac:dyDescent="0.2">
      <c r="F11928" s="16"/>
    </row>
    <row r="11929" spans="6:6" x14ac:dyDescent="0.2">
      <c r="F11929" s="16"/>
    </row>
    <row r="11930" spans="6:6" x14ac:dyDescent="0.2">
      <c r="F11930" s="16"/>
    </row>
    <row r="11931" spans="6:6" x14ac:dyDescent="0.2">
      <c r="F11931" s="16"/>
    </row>
    <row r="11932" spans="6:6" x14ac:dyDescent="0.2">
      <c r="F11932" s="16"/>
    </row>
    <row r="11933" spans="6:6" x14ac:dyDescent="0.2">
      <c r="F11933" s="16"/>
    </row>
    <row r="11934" spans="6:6" x14ac:dyDescent="0.2">
      <c r="F11934" s="16"/>
    </row>
    <row r="11935" spans="6:6" x14ac:dyDescent="0.2">
      <c r="F11935" s="16"/>
    </row>
    <row r="11936" spans="6:6" x14ac:dyDescent="0.2">
      <c r="F11936" s="16"/>
    </row>
    <row r="11937" spans="6:6" x14ac:dyDescent="0.2">
      <c r="F11937" s="16"/>
    </row>
    <row r="11938" spans="6:6" x14ac:dyDescent="0.2">
      <c r="F11938" s="16"/>
    </row>
    <row r="11939" spans="6:6" x14ac:dyDescent="0.2">
      <c r="F11939" s="16"/>
    </row>
    <row r="11940" spans="6:6" x14ac:dyDescent="0.2">
      <c r="F11940" s="16"/>
    </row>
    <row r="11941" spans="6:6" x14ac:dyDescent="0.2">
      <c r="F11941" s="16"/>
    </row>
    <row r="11942" spans="6:6" x14ac:dyDescent="0.2">
      <c r="F11942" s="16"/>
    </row>
    <row r="11943" spans="6:6" x14ac:dyDescent="0.2">
      <c r="F11943" s="16"/>
    </row>
    <row r="11944" spans="6:6" x14ac:dyDescent="0.2">
      <c r="F11944" s="16"/>
    </row>
    <row r="11945" spans="6:6" x14ac:dyDescent="0.2">
      <c r="F11945" s="16"/>
    </row>
    <row r="11946" spans="6:6" x14ac:dyDescent="0.2">
      <c r="F11946" s="16"/>
    </row>
    <row r="11947" spans="6:6" x14ac:dyDescent="0.2">
      <c r="F11947" s="16"/>
    </row>
    <row r="11948" spans="6:6" x14ac:dyDescent="0.2">
      <c r="F11948" s="16"/>
    </row>
    <row r="11949" spans="6:6" x14ac:dyDescent="0.2">
      <c r="F11949" s="16"/>
    </row>
    <row r="11950" spans="6:6" x14ac:dyDescent="0.2">
      <c r="F11950" s="16"/>
    </row>
    <row r="11951" spans="6:6" x14ac:dyDescent="0.2">
      <c r="F11951" s="16"/>
    </row>
    <row r="11952" spans="6:6" x14ac:dyDescent="0.2">
      <c r="F11952" s="16"/>
    </row>
    <row r="11953" spans="6:6" x14ac:dyDescent="0.2">
      <c r="F11953" s="16"/>
    </row>
    <row r="11954" spans="6:6" x14ac:dyDescent="0.2">
      <c r="F11954" s="16"/>
    </row>
    <row r="11955" spans="6:6" x14ac:dyDescent="0.2">
      <c r="F11955" s="16"/>
    </row>
    <row r="11956" spans="6:6" x14ac:dyDescent="0.2">
      <c r="F11956" s="16"/>
    </row>
    <row r="11957" spans="6:6" x14ac:dyDescent="0.2">
      <c r="F11957" s="16"/>
    </row>
    <row r="11958" spans="6:6" x14ac:dyDescent="0.2">
      <c r="F11958" s="16"/>
    </row>
    <row r="11959" spans="6:6" x14ac:dyDescent="0.2">
      <c r="F11959" s="16"/>
    </row>
    <row r="11960" spans="6:6" x14ac:dyDescent="0.2">
      <c r="F11960" s="16"/>
    </row>
    <row r="11961" spans="6:6" x14ac:dyDescent="0.2">
      <c r="F11961" s="16"/>
    </row>
    <row r="11962" spans="6:6" x14ac:dyDescent="0.2">
      <c r="F11962" s="16"/>
    </row>
    <row r="11963" spans="6:6" x14ac:dyDescent="0.2">
      <c r="F11963" s="16"/>
    </row>
    <row r="11964" spans="6:6" x14ac:dyDescent="0.2">
      <c r="F11964" s="16"/>
    </row>
    <row r="11965" spans="6:6" x14ac:dyDescent="0.2">
      <c r="F11965" s="16"/>
    </row>
    <row r="11966" spans="6:6" x14ac:dyDescent="0.2">
      <c r="F11966" s="16"/>
    </row>
    <row r="11967" spans="6:6" x14ac:dyDescent="0.2">
      <c r="F11967" s="16"/>
    </row>
    <row r="11968" spans="6:6" x14ac:dyDescent="0.2">
      <c r="F11968" s="16"/>
    </row>
    <row r="11969" spans="6:6" x14ac:dyDescent="0.2">
      <c r="F11969" s="16"/>
    </row>
    <row r="11970" spans="6:6" x14ac:dyDescent="0.2">
      <c r="F11970" s="16"/>
    </row>
    <row r="11971" spans="6:6" x14ac:dyDescent="0.2">
      <c r="F11971" s="16"/>
    </row>
    <row r="11972" spans="6:6" x14ac:dyDescent="0.2">
      <c r="F11972" s="16"/>
    </row>
    <row r="11973" spans="6:6" x14ac:dyDescent="0.2">
      <c r="F11973" s="16"/>
    </row>
    <row r="11974" spans="6:6" x14ac:dyDescent="0.2">
      <c r="F11974" s="16"/>
    </row>
    <row r="11975" spans="6:6" x14ac:dyDescent="0.2">
      <c r="F11975" s="16"/>
    </row>
    <row r="11976" spans="6:6" x14ac:dyDescent="0.2">
      <c r="F11976" s="16"/>
    </row>
    <row r="11977" spans="6:6" x14ac:dyDescent="0.2">
      <c r="F11977" s="16"/>
    </row>
    <row r="11978" spans="6:6" x14ac:dyDescent="0.2">
      <c r="F11978" s="16"/>
    </row>
    <row r="11979" spans="6:6" x14ac:dyDescent="0.2">
      <c r="F11979" s="16"/>
    </row>
    <row r="11980" spans="6:6" x14ac:dyDescent="0.2">
      <c r="F11980" s="16"/>
    </row>
    <row r="11981" spans="6:6" x14ac:dyDescent="0.2">
      <c r="F11981" s="16"/>
    </row>
    <row r="11982" spans="6:6" x14ac:dyDescent="0.2">
      <c r="F11982" s="16"/>
    </row>
    <row r="11983" spans="6:6" x14ac:dyDescent="0.2">
      <c r="F11983" s="16"/>
    </row>
    <row r="11984" spans="6:6" x14ac:dyDescent="0.2">
      <c r="F11984" s="16"/>
    </row>
    <row r="11985" spans="6:6" x14ac:dyDescent="0.2">
      <c r="F11985" s="16"/>
    </row>
    <row r="11986" spans="6:6" x14ac:dyDescent="0.2">
      <c r="F11986" s="16"/>
    </row>
    <row r="11987" spans="6:6" x14ac:dyDescent="0.2">
      <c r="F11987" s="16"/>
    </row>
    <row r="11988" spans="6:6" x14ac:dyDescent="0.2">
      <c r="F11988" s="16"/>
    </row>
    <row r="11989" spans="6:6" x14ac:dyDescent="0.2">
      <c r="F11989" s="16"/>
    </row>
    <row r="11990" spans="6:6" x14ac:dyDescent="0.2">
      <c r="F11990" s="16"/>
    </row>
    <row r="11991" spans="6:6" x14ac:dyDescent="0.2">
      <c r="F11991" s="16"/>
    </row>
    <row r="11992" spans="6:6" x14ac:dyDescent="0.2">
      <c r="F11992" s="16"/>
    </row>
    <row r="11993" spans="6:6" x14ac:dyDescent="0.2">
      <c r="F11993" s="16"/>
    </row>
    <row r="11994" spans="6:6" x14ac:dyDescent="0.2">
      <c r="F11994" s="16"/>
    </row>
    <row r="11995" spans="6:6" x14ac:dyDescent="0.2">
      <c r="F11995" s="16"/>
    </row>
    <row r="11996" spans="6:6" x14ac:dyDescent="0.2">
      <c r="F11996" s="16"/>
    </row>
    <row r="11997" spans="6:6" x14ac:dyDescent="0.2">
      <c r="F11997" s="16"/>
    </row>
    <row r="11998" spans="6:6" x14ac:dyDescent="0.2">
      <c r="F11998" s="16"/>
    </row>
    <row r="11999" spans="6:6" x14ac:dyDescent="0.2">
      <c r="F11999" s="16"/>
    </row>
    <row r="12000" spans="6:6" x14ac:dyDescent="0.2">
      <c r="F12000" s="16"/>
    </row>
    <row r="12001" spans="6:6" x14ac:dyDescent="0.2">
      <c r="F12001" s="16"/>
    </row>
    <row r="12002" spans="6:6" x14ac:dyDescent="0.2">
      <c r="F12002" s="16"/>
    </row>
    <row r="12003" spans="6:6" x14ac:dyDescent="0.2">
      <c r="F12003" s="16"/>
    </row>
    <row r="12004" spans="6:6" x14ac:dyDescent="0.2">
      <c r="F12004" s="16"/>
    </row>
    <row r="12005" spans="6:6" x14ac:dyDescent="0.2">
      <c r="F12005" s="16"/>
    </row>
    <row r="12006" spans="6:6" x14ac:dyDescent="0.2">
      <c r="F12006" s="16"/>
    </row>
    <row r="12007" spans="6:6" x14ac:dyDescent="0.2">
      <c r="F12007" s="16"/>
    </row>
    <row r="12008" spans="6:6" x14ac:dyDescent="0.2">
      <c r="F12008" s="16"/>
    </row>
    <row r="12009" spans="6:6" x14ac:dyDescent="0.2">
      <c r="F12009" s="16"/>
    </row>
    <row r="12010" spans="6:6" x14ac:dyDescent="0.2">
      <c r="F12010" s="16"/>
    </row>
    <row r="12011" spans="6:6" x14ac:dyDescent="0.2">
      <c r="F12011" s="16"/>
    </row>
    <row r="12012" spans="6:6" x14ac:dyDescent="0.2">
      <c r="F12012" s="16"/>
    </row>
    <row r="12013" spans="6:6" x14ac:dyDescent="0.2">
      <c r="F12013" s="16"/>
    </row>
    <row r="12014" spans="6:6" x14ac:dyDescent="0.2">
      <c r="F12014" s="16"/>
    </row>
    <row r="12015" spans="6:6" x14ac:dyDescent="0.2">
      <c r="F12015" s="16"/>
    </row>
    <row r="12016" spans="6:6" x14ac:dyDescent="0.2">
      <c r="F12016" s="16"/>
    </row>
    <row r="12017" spans="6:6" x14ac:dyDescent="0.2">
      <c r="F12017" s="16"/>
    </row>
    <row r="12018" spans="6:6" x14ac:dyDescent="0.2">
      <c r="F12018" s="16"/>
    </row>
    <row r="12019" spans="6:6" x14ac:dyDescent="0.2">
      <c r="F12019" s="16"/>
    </row>
    <row r="12020" spans="6:6" x14ac:dyDescent="0.2">
      <c r="F12020" s="16"/>
    </row>
    <row r="12021" spans="6:6" x14ac:dyDescent="0.2">
      <c r="F12021" s="16"/>
    </row>
    <row r="12022" spans="6:6" x14ac:dyDescent="0.2">
      <c r="F12022" s="16"/>
    </row>
    <row r="12023" spans="6:6" x14ac:dyDescent="0.2">
      <c r="F12023" s="16"/>
    </row>
    <row r="12024" spans="6:6" x14ac:dyDescent="0.2">
      <c r="F12024" s="16"/>
    </row>
    <row r="12025" spans="6:6" x14ac:dyDescent="0.2">
      <c r="F12025" s="16"/>
    </row>
    <row r="12026" spans="6:6" x14ac:dyDescent="0.2">
      <c r="F12026" s="16"/>
    </row>
    <row r="12027" spans="6:6" x14ac:dyDescent="0.2">
      <c r="F12027" s="16"/>
    </row>
    <row r="12028" spans="6:6" x14ac:dyDescent="0.2">
      <c r="F12028" s="16"/>
    </row>
    <row r="12029" spans="6:6" x14ac:dyDescent="0.2">
      <c r="F12029" s="16"/>
    </row>
    <row r="12030" spans="6:6" x14ac:dyDescent="0.2">
      <c r="F12030" s="16"/>
    </row>
    <row r="12031" spans="6:6" x14ac:dyDescent="0.2">
      <c r="F12031" s="16"/>
    </row>
    <row r="12032" spans="6:6" x14ac:dyDescent="0.2">
      <c r="F12032" s="16"/>
    </row>
    <row r="12033" spans="6:6" x14ac:dyDescent="0.2">
      <c r="F12033" s="16"/>
    </row>
    <row r="12034" spans="6:6" x14ac:dyDescent="0.2">
      <c r="F12034" s="16"/>
    </row>
    <row r="12035" spans="6:6" x14ac:dyDescent="0.2">
      <c r="F12035" s="16"/>
    </row>
    <row r="12036" spans="6:6" x14ac:dyDescent="0.2">
      <c r="F12036" s="16"/>
    </row>
    <row r="12037" spans="6:6" x14ac:dyDescent="0.2">
      <c r="F12037" s="16"/>
    </row>
    <row r="12038" spans="6:6" x14ac:dyDescent="0.2">
      <c r="F12038" s="16"/>
    </row>
    <row r="12039" spans="6:6" x14ac:dyDescent="0.2">
      <c r="F12039" s="16"/>
    </row>
    <row r="12040" spans="6:6" x14ac:dyDescent="0.2">
      <c r="F12040" s="16"/>
    </row>
    <row r="12041" spans="6:6" x14ac:dyDescent="0.2">
      <c r="F12041" s="16"/>
    </row>
    <row r="12042" spans="6:6" x14ac:dyDescent="0.2">
      <c r="F12042" s="16"/>
    </row>
    <row r="12043" spans="6:6" x14ac:dyDescent="0.2">
      <c r="F12043" s="16"/>
    </row>
    <row r="12044" spans="6:6" x14ac:dyDescent="0.2">
      <c r="F12044" s="16"/>
    </row>
    <row r="12045" spans="6:6" x14ac:dyDescent="0.2">
      <c r="F12045" s="16"/>
    </row>
    <row r="12046" spans="6:6" x14ac:dyDescent="0.2">
      <c r="F12046" s="16"/>
    </row>
    <row r="12047" spans="6:6" x14ac:dyDescent="0.2">
      <c r="F12047" s="16"/>
    </row>
    <row r="12048" spans="6:6" x14ac:dyDescent="0.2">
      <c r="F12048" s="16"/>
    </row>
    <row r="12049" spans="6:6" x14ac:dyDescent="0.2">
      <c r="F12049" s="16"/>
    </row>
    <row r="12050" spans="6:6" x14ac:dyDescent="0.2">
      <c r="F12050" s="16"/>
    </row>
    <row r="12051" spans="6:6" x14ac:dyDescent="0.2">
      <c r="F12051" s="16"/>
    </row>
    <row r="12052" spans="6:6" x14ac:dyDescent="0.2">
      <c r="F12052" s="16"/>
    </row>
    <row r="12053" spans="6:6" x14ac:dyDescent="0.2">
      <c r="F12053" s="16"/>
    </row>
    <row r="12054" spans="6:6" x14ac:dyDescent="0.2">
      <c r="F12054" s="16"/>
    </row>
    <row r="12055" spans="6:6" x14ac:dyDescent="0.2">
      <c r="F12055" s="16"/>
    </row>
    <row r="12056" spans="6:6" x14ac:dyDescent="0.2">
      <c r="F12056" s="16"/>
    </row>
    <row r="12057" spans="6:6" x14ac:dyDescent="0.2">
      <c r="F12057" s="16"/>
    </row>
    <row r="12058" spans="6:6" x14ac:dyDescent="0.2">
      <c r="F12058" s="16"/>
    </row>
    <row r="12059" spans="6:6" x14ac:dyDescent="0.2">
      <c r="F12059" s="16"/>
    </row>
    <row r="12060" spans="6:6" x14ac:dyDescent="0.2">
      <c r="F12060" s="16"/>
    </row>
    <row r="12061" spans="6:6" x14ac:dyDescent="0.2">
      <c r="F12061" s="16"/>
    </row>
    <row r="12062" spans="6:6" x14ac:dyDescent="0.2">
      <c r="F12062" s="16"/>
    </row>
    <row r="12063" spans="6:6" x14ac:dyDescent="0.2">
      <c r="F12063" s="16"/>
    </row>
    <row r="12064" spans="6:6" x14ac:dyDescent="0.2">
      <c r="F12064" s="16"/>
    </row>
    <row r="12065" spans="6:6" x14ac:dyDescent="0.2">
      <c r="F12065" s="16"/>
    </row>
    <row r="12066" spans="6:6" x14ac:dyDescent="0.2">
      <c r="F12066" s="16"/>
    </row>
    <row r="12067" spans="6:6" x14ac:dyDescent="0.2">
      <c r="F12067" s="16"/>
    </row>
    <row r="12068" spans="6:6" x14ac:dyDescent="0.2">
      <c r="F12068" s="16"/>
    </row>
    <row r="12069" spans="6:6" x14ac:dyDescent="0.2">
      <c r="F12069" s="16"/>
    </row>
    <row r="12070" spans="6:6" x14ac:dyDescent="0.2">
      <c r="F12070" s="16"/>
    </row>
    <row r="12071" spans="6:6" x14ac:dyDescent="0.2">
      <c r="F12071" s="16"/>
    </row>
    <row r="12072" spans="6:6" x14ac:dyDescent="0.2">
      <c r="F12072" s="16"/>
    </row>
    <row r="12073" spans="6:6" x14ac:dyDescent="0.2">
      <c r="F12073" s="16"/>
    </row>
    <row r="12074" spans="6:6" x14ac:dyDescent="0.2">
      <c r="F12074" s="16"/>
    </row>
    <row r="12075" spans="6:6" x14ac:dyDescent="0.2">
      <c r="F12075" s="16"/>
    </row>
    <row r="12076" spans="6:6" x14ac:dyDescent="0.2">
      <c r="F12076" s="16"/>
    </row>
    <row r="12077" spans="6:6" x14ac:dyDescent="0.2">
      <c r="F12077" s="16"/>
    </row>
    <row r="12078" spans="6:6" x14ac:dyDescent="0.2">
      <c r="F12078" s="16"/>
    </row>
    <row r="12079" spans="6:6" x14ac:dyDescent="0.2">
      <c r="F12079" s="16"/>
    </row>
    <row r="12080" spans="6:6" x14ac:dyDescent="0.2">
      <c r="F12080" s="16"/>
    </row>
    <row r="12081" spans="6:6" x14ac:dyDescent="0.2">
      <c r="F12081" s="16"/>
    </row>
    <row r="12082" spans="6:6" x14ac:dyDescent="0.2">
      <c r="F12082" s="16"/>
    </row>
    <row r="12083" spans="6:6" x14ac:dyDescent="0.2">
      <c r="F12083" s="16"/>
    </row>
    <row r="12084" spans="6:6" x14ac:dyDescent="0.2">
      <c r="F12084" s="16"/>
    </row>
    <row r="12085" spans="6:6" x14ac:dyDescent="0.2">
      <c r="F12085" s="16"/>
    </row>
    <row r="12086" spans="6:6" x14ac:dyDescent="0.2">
      <c r="F12086" s="16"/>
    </row>
    <row r="12087" spans="6:6" x14ac:dyDescent="0.2">
      <c r="F12087" s="16"/>
    </row>
    <row r="12088" spans="6:6" x14ac:dyDescent="0.2">
      <c r="F12088" s="16"/>
    </row>
    <row r="12089" spans="6:6" x14ac:dyDescent="0.2">
      <c r="F12089" s="16"/>
    </row>
    <row r="12090" spans="6:6" x14ac:dyDescent="0.2">
      <c r="F12090" s="16"/>
    </row>
    <row r="12091" spans="6:6" x14ac:dyDescent="0.2">
      <c r="F12091" s="16"/>
    </row>
    <row r="12092" spans="6:6" x14ac:dyDescent="0.2">
      <c r="F12092" s="16"/>
    </row>
    <row r="12093" spans="6:6" x14ac:dyDescent="0.2">
      <c r="F12093" s="16"/>
    </row>
    <row r="12094" spans="6:6" x14ac:dyDescent="0.2">
      <c r="F12094" s="16"/>
    </row>
    <row r="12095" spans="6:6" x14ac:dyDescent="0.2">
      <c r="F12095" s="16"/>
    </row>
    <row r="12096" spans="6:6" x14ac:dyDescent="0.2">
      <c r="F12096" s="16"/>
    </row>
    <row r="12097" spans="6:6" x14ac:dyDescent="0.2">
      <c r="F12097" s="16"/>
    </row>
    <row r="12098" spans="6:6" x14ac:dyDescent="0.2">
      <c r="F12098" s="16"/>
    </row>
    <row r="12099" spans="6:6" x14ac:dyDescent="0.2">
      <c r="F12099" s="16"/>
    </row>
    <row r="12100" spans="6:6" x14ac:dyDescent="0.2">
      <c r="F12100" s="16"/>
    </row>
    <row r="12101" spans="6:6" x14ac:dyDescent="0.2">
      <c r="F12101" s="16"/>
    </row>
    <row r="12102" spans="6:6" x14ac:dyDescent="0.2">
      <c r="F12102" s="16"/>
    </row>
    <row r="12103" spans="6:6" x14ac:dyDescent="0.2">
      <c r="F12103" s="16"/>
    </row>
    <row r="12104" spans="6:6" x14ac:dyDescent="0.2">
      <c r="F12104" s="16"/>
    </row>
    <row r="12105" spans="6:6" x14ac:dyDescent="0.2">
      <c r="F12105" s="16"/>
    </row>
    <row r="12106" spans="6:6" x14ac:dyDescent="0.2">
      <c r="F12106" s="16"/>
    </row>
    <row r="12107" spans="6:6" x14ac:dyDescent="0.2">
      <c r="F12107" s="16"/>
    </row>
    <row r="12108" spans="6:6" x14ac:dyDescent="0.2">
      <c r="F12108" s="16"/>
    </row>
    <row r="12109" spans="6:6" x14ac:dyDescent="0.2">
      <c r="F12109" s="16"/>
    </row>
    <row r="12110" spans="6:6" x14ac:dyDescent="0.2">
      <c r="F12110" s="16"/>
    </row>
    <row r="12111" spans="6:6" x14ac:dyDescent="0.2">
      <c r="F12111" s="16"/>
    </row>
    <row r="12112" spans="6:6" x14ac:dyDescent="0.2">
      <c r="F12112" s="16"/>
    </row>
    <row r="12113" spans="6:6" x14ac:dyDescent="0.2">
      <c r="F12113" s="16"/>
    </row>
    <row r="12114" spans="6:6" x14ac:dyDescent="0.2">
      <c r="F12114" s="16"/>
    </row>
    <row r="12115" spans="6:6" x14ac:dyDescent="0.2">
      <c r="F12115" s="16"/>
    </row>
    <row r="12116" spans="6:6" x14ac:dyDescent="0.2">
      <c r="F12116" s="16"/>
    </row>
    <row r="12117" spans="6:6" x14ac:dyDescent="0.2">
      <c r="F12117" s="16"/>
    </row>
    <row r="12118" spans="6:6" x14ac:dyDescent="0.2">
      <c r="F12118" s="16"/>
    </row>
    <row r="12119" spans="6:6" x14ac:dyDescent="0.2">
      <c r="F12119" s="16"/>
    </row>
    <row r="12120" spans="6:6" x14ac:dyDescent="0.2">
      <c r="F12120" s="16"/>
    </row>
    <row r="12121" spans="6:6" x14ac:dyDescent="0.2">
      <c r="F12121" s="16"/>
    </row>
    <row r="12122" spans="6:6" x14ac:dyDescent="0.2">
      <c r="F12122" s="16"/>
    </row>
    <row r="12123" spans="6:6" x14ac:dyDescent="0.2">
      <c r="F12123" s="16"/>
    </row>
    <row r="12124" spans="6:6" x14ac:dyDescent="0.2">
      <c r="F12124" s="16"/>
    </row>
    <row r="12125" spans="6:6" x14ac:dyDescent="0.2">
      <c r="F12125" s="16"/>
    </row>
    <row r="12126" spans="6:6" x14ac:dyDescent="0.2">
      <c r="F12126" s="16"/>
    </row>
    <row r="12127" spans="6:6" x14ac:dyDescent="0.2">
      <c r="F12127" s="16"/>
    </row>
    <row r="12128" spans="6:6" x14ac:dyDescent="0.2">
      <c r="F12128" s="16"/>
    </row>
    <row r="12129" spans="6:6" x14ac:dyDescent="0.2">
      <c r="F12129" s="16"/>
    </row>
    <row r="12130" spans="6:6" x14ac:dyDescent="0.2">
      <c r="F12130" s="16"/>
    </row>
    <row r="12131" spans="6:6" x14ac:dyDescent="0.2">
      <c r="F12131" s="16"/>
    </row>
    <row r="12132" spans="6:6" x14ac:dyDescent="0.2">
      <c r="F12132" s="16"/>
    </row>
    <row r="12133" spans="6:6" x14ac:dyDescent="0.2">
      <c r="F12133" s="16"/>
    </row>
    <row r="12134" spans="6:6" x14ac:dyDescent="0.2">
      <c r="F12134" s="16"/>
    </row>
    <row r="12135" spans="6:6" x14ac:dyDescent="0.2">
      <c r="F12135" s="16"/>
    </row>
    <row r="12136" spans="6:6" x14ac:dyDescent="0.2">
      <c r="F12136" s="16"/>
    </row>
    <row r="12137" spans="6:6" x14ac:dyDescent="0.2">
      <c r="F12137" s="16"/>
    </row>
    <row r="12138" spans="6:6" x14ac:dyDescent="0.2">
      <c r="F12138" s="16"/>
    </row>
    <row r="12139" spans="6:6" x14ac:dyDescent="0.2">
      <c r="F12139" s="16"/>
    </row>
    <row r="12140" spans="6:6" x14ac:dyDescent="0.2">
      <c r="F12140" s="16"/>
    </row>
    <row r="12141" spans="6:6" x14ac:dyDescent="0.2">
      <c r="F12141" s="16"/>
    </row>
    <row r="12142" spans="6:6" x14ac:dyDescent="0.2">
      <c r="F12142" s="16"/>
    </row>
    <row r="12143" spans="6:6" x14ac:dyDescent="0.2">
      <c r="F12143" s="16"/>
    </row>
    <row r="12144" spans="6:6" x14ac:dyDescent="0.2">
      <c r="F12144" s="16"/>
    </row>
    <row r="12145" spans="6:6" x14ac:dyDescent="0.2">
      <c r="F12145" s="16"/>
    </row>
    <row r="12146" spans="6:6" x14ac:dyDescent="0.2">
      <c r="F12146" s="16"/>
    </row>
    <row r="12147" spans="6:6" x14ac:dyDescent="0.2">
      <c r="F12147" s="16"/>
    </row>
    <row r="12148" spans="6:6" x14ac:dyDescent="0.2">
      <c r="F12148" s="16"/>
    </row>
    <row r="12149" spans="6:6" x14ac:dyDescent="0.2">
      <c r="F12149" s="16"/>
    </row>
    <row r="12150" spans="6:6" x14ac:dyDescent="0.2">
      <c r="F12150" s="16"/>
    </row>
    <row r="12151" spans="6:6" x14ac:dyDescent="0.2">
      <c r="F12151" s="16"/>
    </row>
    <row r="12152" spans="6:6" x14ac:dyDescent="0.2">
      <c r="F12152" s="16"/>
    </row>
    <row r="12153" spans="6:6" x14ac:dyDescent="0.2">
      <c r="F12153" s="16"/>
    </row>
    <row r="12154" spans="6:6" x14ac:dyDescent="0.2">
      <c r="F12154" s="16"/>
    </row>
    <row r="12155" spans="6:6" x14ac:dyDescent="0.2">
      <c r="F12155" s="16"/>
    </row>
    <row r="12156" spans="6:6" x14ac:dyDescent="0.2">
      <c r="F12156" s="16"/>
    </row>
    <row r="12157" spans="6:6" x14ac:dyDescent="0.2">
      <c r="F12157" s="16"/>
    </row>
    <row r="12158" spans="6:6" x14ac:dyDescent="0.2">
      <c r="F12158" s="16"/>
    </row>
    <row r="12159" spans="6:6" x14ac:dyDescent="0.2">
      <c r="F12159" s="16"/>
    </row>
    <row r="12160" spans="6:6" x14ac:dyDescent="0.2">
      <c r="F12160" s="16"/>
    </row>
    <row r="12161" spans="6:6" x14ac:dyDescent="0.2">
      <c r="F12161" s="16"/>
    </row>
    <row r="12162" spans="6:6" x14ac:dyDescent="0.2">
      <c r="F12162" s="16"/>
    </row>
    <row r="12163" spans="6:6" x14ac:dyDescent="0.2">
      <c r="F12163" s="16"/>
    </row>
    <row r="12164" spans="6:6" x14ac:dyDescent="0.2">
      <c r="F12164" s="16"/>
    </row>
    <row r="12165" spans="6:6" x14ac:dyDescent="0.2">
      <c r="F12165" s="16"/>
    </row>
    <row r="12166" spans="6:6" x14ac:dyDescent="0.2">
      <c r="F12166" s="16"/>
    </row>
    <row r="12167" spans="6:6" x14ac:dyDescent="0.2">
      <c r="F12167" s="16"/>
    </row>
    <row r="12168" spans="6:6" x14ac:dyDescent="0.2">
      <c r="F12168" s="16"/>
    </row>
    <row r="12169" spans="6:6" x14ac:dyDescent="0.2">
      <c r="F12169" s="16"/>
    </row>
    <row r="12170" spans="6:6" x14ac:dyDescent="0.2">
      <c r="F12170" s="16"/>
    </row>
    <row r="12171" spans="6:6" x14ac:dyDescent="0.2">
      <c r="F12171" s="16"/>
    </row>
    <row r="12172" spans="6:6" x14ac:dyDescent="0.2">
      <c r="F12172" s="16"/>
    </row>
    <row r="12173" spans="6:6" x14ac:dyDescent="0.2">
      <c r="F12173" s="16"/>
    </row>
    <row r="12174" spans="6:6" x14ac:dyDescent="0.2">
      <c r="F12174" s="16"/>
    </row>
    <row r="12175" spans="6:6" x14ac:dyDescent="0.2">
      <c r="F12175" s="16"/>
    </row>
    <row r="12176" spans="6:6" x14ac:dyDescent="0.2">
      <c r="F12176" s="16"/>
    </row>
    <row r="12177" spans="6:6" x14ac:dyDescent="0.2">
      <c r="F12177" s="16"/>
    </row>
    <row r="12178" spans="6:6" x14ac:dyDescent="0.2">
      <c r="F12178" s="16"/>
    </row>
    <row r="12179" spans="6:6" x14ac:dyDescent="0.2">
      <c r="F12179" s="16"/>
    </row>
    <row r="12180" spans="6:6" x14ac:dyDescent="0.2">
      <c r="F12180" s="16"/>
    </row>
    <row r="12181" spans="6:6" x14ac:dyDescent="0.2">
      <c r="F12181" s="16"/>
    </row>
    <row r="12182" spans="6:6" x14ac:dyDescent="0.2">
      <c r="F12182" s="16"/>
    </row>
    <row r="12183" spans="6:6" x14ac:dyDescent="0.2">
      <c r="F12183" s="16"/>
    </row>
    <row r="12184" spans="6:6" x14ac:dyDescent="0.2">
      <c r="F12184" s="16"/>
    </row>
    <row r="12185" spans="6:6" x14ac:dyDescent="0.2">
      <c r="F12185" s="16"/>
    </row>
    <row r="12186" spans="6:6" x14ac:dyDescent="0.2">
      <c r="F12186" s="16"/>
    </row>
    <row r="12187" spans="6:6" x14ac:dyDescent="0.2">
      <c r="F12187" s="16"/>
    </row>
    <row r="12188" spans="6:6" x14ac:dyDescent="0.2">
      <c r="F12188" s="16"/>
    </row>
    <row r="12189" spans="6:6" x14ac:dyDescent="0.2">
      <c r="F12189" s="16"/>
    </row>
    <row r="12190" spans="6:6" x14ac:dyDescent="0.2">
      <c r="F12190" s="16"/>
    </row>
    <row r="12191" spans="6:6" x14ac:dyDescent="0.2">
      <c r="F12191" s="16"/>
    </row>
    <row r="12192" spans="6:6" x14ac:dyDescent="0.2">
      <c r="F12192" s="16"/>
    </row>
    <row r="12193" spans="6:6" x14ac:dyDescent="0.2">
      <c r="F12193" s="16"/>
    </row>
    <row r="12194" spans="6:6" x14ac:dyDescent="0.2">
      <c r="F12194" s="16"/>
    </row>
    <row r="12195" spans="6:6" x14ac:dyDescent="0.2">
      <c r="F12195" s="16"/>
    </row>
    <row r="12196" spans="6:6" x14ac:dyDescent="0.2">
      <c r="F12196" s="16"/>
    </row>
    <row r="12197" spans="6:6" x14ac:dyDescent="0.2">
      <c r="F12197" s="16"/>
    </row>
    <row r="12198" spans="6:6" x14ac:dyDescent="0.2">
      <c r="F12198" s="16"/>
    </row>
    <row r="12199" spans="6:6" x14ac:dyDescent="0.2">
      <c r="F12199" s="16"/>
    </row>
    <row r="12200" spans="6:6" x14ac:dyDescent="0.2">
      <c r="F12200" s="16"/>
    </row>
    <row r="12201" spans="6:6" x14ac:dyDescent="0.2">
      <c r="F12201" s="16"/>
    </row>
    <row r="12202" spans="6:6" x14ac:dyDescent="0.2">
      <c r="F12202" s="16"/>
    </row>
    <row r="12203" spans="6:6" x14ac:dyDescent="0.2">
      <c r="F12203" s="16"/>
    </row>
    <row r="12204" spans="6:6" x14ac:dyDescent="0.2">
      <c r="F12204" s="16"/>
    </row>
    <row r="12205" spans="6:6" x14ac:dyDescent="0.2">
      <c r="F12205" s="16"/>
    </row>
    <row r="12206" spans="6:6" x14ac:dyDescent="0.2">
      <c r="F12206" s="16"/>
    </row>
    <row r="12207" spans="6:6" x14ac:dyDescent="0.2">
      <c r="F12207" s="16"/>
    </row>
    <row r="12208" spans="6:6" x14ac:dyDescent="0.2">
      <c r="F12208" s="16"/>
    </row>
    <row r="12209" spans="6:6" x14ac:dyDescent="0.2">
      <c r="F12209" s="16"/>
    </row>
    <row r="12210" spans="6:6" x14ac:dyDescent="0.2">
      <c r="F12210" s="16"/>
    </row>
    <row r="12211" spans="6:6" x14ac:dyDescent="0.2">
      <c r="F12211" s="16"/>
    </row>
    <row r="12212" spans="6:6" x14ac:dyDescent="0.2">
      <c r="F12212" s="16"/>
    </row>
    <row r="12213" spans="6:6" x14ac:dyDescent="0.2">
      <c r="F12213" s="16"/>
    </row>
    <row r="12214" spans="6:6" x14ac:dyDescent="0.2">
      <c r="F12214" s="16"/>
    </row>
    <row r="12215" spans="6:6" x14ac:dyDescent="0.2">
      <c r="F12215" s="16"/>
    </row>
    <row r="12216" spans="6:6" x14ac:dyDescent="0.2">
      <c r="F12216" s="16"/>
    </row>
    <row r="12217" spans="6:6" x14ac:dyDescent="0.2">
      <c r="F12217" s="16"/>
    </row>
    <row r="12218" spans="6:6" x14ac:dyDescent="0.2">
      <c r="F12218" s="16"/>
    </row>
    <row r="12219" spans="6:6" x14ac:dyDescent="0.2">
      <c r="F12219" s="16"/>
    </row>
    <row r="12220" spans="6:6" x14ac:dyDescent="0.2">
      <c r="F12220" s="16"/>
    </row>
    <row r="12221" spans="6:6" x14ac:dyDescent="0.2">
      <c r="F12221" s="16"/>
    </row>
    <row r="12222" spans="6:6" x14ac:dyDescent="0.2">
      <c r="F12222" s="16"/>
    </row>
    <row r="12223" spans="6:6" x14ac:dyDescent="0.2">
      <c r="F12223" s="16"/>
    </row>
    <row r="12224" spans="6:6" x14ac:dyDescent="0.2">
      <c r="F12224" s="16"/>
    </row>
    <row r="12225" spans="6:6" x14ac:dyDescent="0.2">
      <c r="F12225" s="16"/>
    </row>
    <row r="12226" spans="6:6" x14ac:dyDescent="0.2">
      <c r="F12226" s="16"/>
    </row>
    <row r="12227" spans="6:6" x14ac:dyDescent="0.2">
      <c r="F12227" s="16"/>
    </row>
    <row r="12228" spans="6:6" x14ac:dyDescent="0.2">
      <c r="F12228" s="16"/>
    </row>
    <row r="12229" spans="6:6" x14ac:dyDescent="0.2">
      <c r="F12229" s="16"/>
    </row>
    <row r="12230" spans="6:6" x14ac:dyDescent="0.2">
      <c r="F12230" s="16"/>
    </row>
    <row r="12231" spans="6:6" x14ac:dyDescent="0.2">
      <c r="F12231" s="16"/>
    </row>
    <row r="12232" spans="6:6" x14ac:dyDescent="0.2">
      <c r="F12232" s="16"/>
    </row>
    <row r="12233" spans="6:6" x14ac:dyDescent="0.2">
      <c r="F12233" s="16"/>
    </row>
    <row r="12234" spans="6:6" x14ac:dyDescent="0.2">
      <c r="F12234" s="16"/>
    </row>
    <row r="12235" spans="6:6" x14ac:dyDescent="0.2">
      <c r="F12235" s="16"/>
    </row>
    <row r="12236" spans="6:6" x14ac:dyDescent="0.2">
      <c r="F12236" s="16"/>
    </row>
    <row r="12237" spans="6:6" x14ac:dyDescent="0.2">
      <c r="F12237" s="16"/>
    </row>
    <row r="12238" spans="6:6" x14ac:dyDescent="0.2">
      <c r="F12238" s="16"/>
    </row>
    <row r="12239" spans="6:6" x14ac:dyDescent="0.2">
      <c r="F12239" s="16"/>
    </row>
    <row r="12240" spans="6:6" x14ac:dyDescent="0.2">
      <c r="F12240" s="16"/>
    </row>
    <row r="12241" spans="6:6" x14ac:dyDescent="0.2">
      <c r="F12241" s="16"/>
    </row>
    <row r="12242" spans="6:6" x14ac:dyDescent="0.2">
      <c r="F12242" s="16"/>
    </row>
    <row r="12243" spans="6:6" x14ac:dyDescent="0.2">
      <c r="F12243" s="16"/>
    </row>
    <row r="12244" spans="6:6" x14ac:dyDescent="0.2">
      <c r="F12244" s="16"/>
    </row>
    <row r="12245" spans="6:6" x14ac:dyDescent="0.2">
      <c r="F12245" s="16"/>
    </row>
    <row r="12246" spans="6:6" x14ac:dyDescent="0.2">
      <c r="F12246" s="16"/>
    </row>
    <row r="12247" spans="6:6" x14ac:dyDescent="0.2">
      <c r="F12247" s="16"/>
    </row>
    <row r="12248" spans="6:6" x14ac:dyDescent="0.2">
      <c r="F12248" s="16"/>
    </row>
    <row r="12249" spans="6:6" x14ac:dyDescent="0.2">
      <c r="F12249" s="16"/>
    </row>
    <row r="12250" spans="6:6" x14ac:dyDescent="0.2">
      <c r="F12250" s="16"/>
    </row>
    <row r="12251" spans="6:6" x14ac:dyDescent="0.2">
      <c r="F12251" s="16"/>
    </row>
    <row r="12252" spans="6:6" x14ac:dyDescent="0.2">
      <c r="F12252" s="16"/>
    </row>
    <row r="12253" spans="6:6" x14ac:dyDescent="0.2">
      <c r="F12253" s="16"/>
    </row>
    <row r="12254" spans="6:6" x14ac:dyDescent="0.2">
      <c r="F12254" s="16"/>
    </row>
    <row r="12255" spans="6:6" x14ac:dyDescent="0.2">
      <c r="F12255" s="16"/>
    </row>
    <row r="12256" spans="6:6" x14ac:dyDescent="0.2">
      <c r="F12256" s="16"/>
    </row>
    <row r="12257" spans="6:6" x14ac:dyDescent="0.2">
      <c r="F12257" s="16"/>
    </row>
    <row r="12258" spans="6:6" x14ac:dyDescent="0.2">
      <c r="F12258" s="16"/>
    </row>
    <row r="12259" spans="6:6" x14ac:dyDescent="0.2">
      <c r="F12259" s="16"/>
    </row>
    <row r="12260" spans="6:6" x14ac:dyDescent="0.2">
      <c r="F12260" s="16"/>
    </row>
    <row r="12261" spans="6:6" x14ac:dyDescent="0.2">
      <c r="F12261" s="16"/>
    </row>
    <row r="12262" spans="6:6" x14ac:dyDescent="0.2">
      <c r="F12262" s="16"/>
    </row>
    <row r="12263" spans="6:6" x14ac:dyDescent="0.2">
      <c r="F12263" s="16"/>
    </row>
    <row r="12264" spans="6:6" x14ac:dyDescent="0.2">
      <c r="F12264" s="16"/>
    </row>
    <row r="12265" spans="6:6" x14ac:dyDescent="0.2">
      <c r="F12265" s="16"/>
    </row>
    <row r="12266" spans="6:6" x14ac:dyDescent="0.2">
      <c r="F12266" s="16"/>
    </row>
    <row r="12267" spans="6:6" x14ac:dyDescent="0.2">
      <c r="F12267" s="16"/>
    </row>
    <row r="12268" spans="6:6" x14ac:dyDescent="0.2">
      <c r="F12268" s="16"/>
    </row>
    <row r="12269" spans="6:6" x14ac:dyDescent="0.2">
      <c r="F12269" s="16"/>
    </row>
    <row r="12270" spans="6:6" x14ac:dyDescent="0.2">
      <c r="F12270" s="16"/>
    </row>
    <row r="12271" spans="6:6" x14ac:dyDescent="0.2">
      <c r="F12271" s="16"/>
    </row>
    <row r="12272" spans="6:6" x14ac:dyDescent="0.2">
      <c r="F12272" s="16"/>
    </row>
    <row r="12273" spans="6:6" x14ac:dyDescent="0.2">
      <c r="F12273" s="16"/>
    </row>
    <row r="12274" spans="6:6" x14ac:dyDescent="0.2">
      <c r="F12274" s="16"/>
    </row>
    <row r="12275" spans="6:6" x14ac:dyDescent="0.2">
      <c r="F12275" s="16"/>
    </row>
    <row r="12276" spans="6:6" x14ac:dyDescent="0.2">
      <c r="F12276" s="16"/>
    </row>
    <row r="12277" spans="6:6" x14ac:dyDescent="0.2">
      <c r="F12277" s="16"/>
    </row>
    <row r="12278" spans="6:6" x14ac:dyDescent="0.2">
      <c r="F12278" s="16"/>
    </row>
    <row r="12279" spans="6:6" x14ac:dyDescent="0.2">
      <c r="F12279" s="16"/>
    </row>
    <row r="12280" spans="6:6" x14ac:dyDescent="0.2">
      <c r="F12280" s="16"/>
    </row>
    <row r="12281" spans="6:6" x14ac:dyDescent="0.2">
      <c r="F12281" s="16"/>
    </row>
    <row r="12282" spans="6:6" x14ac:dyDescent="0.2">
      <c r="F12282" s="16"/>
    </row>
    <row r="12283" spans="6:6" x14ac:dyDescent="0.2">
      <c r="F12283" s="16"/>
    </row>
    <row r="12284" spans="6:6" x14ac:dyDescent="0.2">
      <c r="F12284" s="16"/>
    </row>
    <row r="12285" spans="6:6" x14ac:dyDescent="0.2">
      <c r="F12285" s="16"/>
    </row>
    <row r="12286" spans="6:6" x14ac:dyDescent="0.2">
      <c r="F12286" s="16"/>
    </row>
    <row r="12287" spans="6:6" x14ac:dyDescent="0.2">
      <c r="F12287" s="16"/>
    </row>
    <row r="12288" spans="6:6" x14ac:dyDescent="0.2">
      <c r="F12288" s="16"/>
    </row>
    <row r="12289" spans="6:6" x14ac:dyDescent="0.2">
      <c r="F12289" s="16"/>
    </row>
    <row r="12290" spans="6:6" x14ac:dyDescent="0.2">
      <c r="F12290" s="16"/>
    </row>
    <row r="12291" spans="6:6" x14ac:dyDescent="0.2">
      <c r="F12291" s="16"/>
    </row>
    <row r="12292" spans="6:6" x14ac:dyDescent="0.2">
      <c r="F12292" s="16"/>
    </row>
    <row r="12293" spans="6:6" x14ac:dyDescent="0.2">
      <c r="F12293" s="16"/>
    </row>
    <row r="12294" spans="6:6" x14ac:dyDescent="0.2">
      <c r="F12294" s="16"/>
    </row>
    <row r="12295" spans="6:6" x14ac:dyDescent="0.2">
      <c r="F12295" s="16"/>
    </row>
    <row r="12296" spans="6:6" x14ac:dyDescent="0.2">
      <c r="F12296" s="16"/>
    </row>
    <row r="12297" spans="6:6" x14ac:dyDescent="0.2">
      <c r="F12297" s="16"/>
    </row>
    <row r="12298" spans="6:6" x14ac:dyDescent="0.2">
      <c r="F12298" s="16"/>
    </row>
    <row r="12299" spans="6:6" x14ac:dyDescent="0.2">
      <c r="F12299" s="16"/>
    </row>
    <row r="12300" spans="6:6" x14ac:dyDescent="0.2">
      <c r="F12300" s="16"/>
    </row>
    <row r="12301" spans="6:6" x14ac:dyDescent="0.2">
      <c r="F12301" s="16"/>
    </row>
    <row r="12302" spans="6:6" x14ac:dyDescent="0.2">
      <c r="F12302" s="16"/>
    </row>
    <row r="12303" spans="6:6" x14ac:dyDescent="0.2">
      <c r="F12303" s="16"/>
    </row>
    <row r="12304" spans="6:6" x14ac:dyDescent="0.2">
      <c r="F12304" s="16"/>
    </row>
    <row r="12305" spans="6:6" x14ac:dyDescent="0.2">
      <c r="F12305" s="16"/>
    </row>
    <row r="12306" spans="6:6" x14ac:dyDescent="0.2">
      <c r="F12306" s="16"/>
    </row>
    <row r="12307" spans="6:6" x14ac:dyDescent="0.2">
      <c r="F12307" s="16"/>
    </row>
    <row r="12308" spans="6:6" x14ac:dyDescent="0.2">
      <c r="F12308" s="16"/>
    </row>
    <row r="12309" spans="6:6" x14ac:dyDescent="0.2">
      <c r="F12309" s="16"/>
    </row>
    <row r="12310" spans="6:6" x14ac:dyDescent="0.2">
      <c r="F12310" s="16"/>
    </row>
    <row r="12311" spans="6:6" x14ac:dyDescent="0.2">
      <c r="F12311" s="16"/>
    </row>
    <row r="12312" spans="6:6" x14ac:dyDescent="0.2">
      <c r="F12312" s="16"/>
    </row>
    <row r="12313" spans="6:6" x14ac:dyDescent="0.2">
      <c r="F12313" s="16"/>
    </row>
    <row r="12314" spans="6:6" x14ac:dyDescent="0.2">
      <c r="F12314" s="16"/>
    </row>
    <row r="12315" spans="6:6" x14ac:dyDescent="0.2">
      <c r="F12315" s="16"/>
    </row>
    <row r="12316" spans="6:6" x14ac:dyDescent="0.2">
      <c r="F12316" s="16"/>
    </row>
    <row r="12317" spans="6:6" x14ac:dyDescent="0.2">
      <c r="F12317" s="16"/>
    </row>
    <row r="12318" spans="6:6" x14ac:dyDescent="0.2">
      <c r="F12318" s="16"/>
    </row>
    <row r="12319" spans="6:6" x14ac:dyDescent="0.2">
      <c r="F12319" s="16"/>
    </row>
    <row r="12320" spans="6:6" x14ac:dyDescent="0.2">
      <c r="F12320" s="16"/>
    </row>
    <row r="12321" spans="6:6" x14ac:dyDescent="0.2">
      <c r="F12321" s="16"/>
    </row>
    <row r="12322" spans="6:6" x14ac:dyDescent="0.2">
      <c r="F12322" s="16"/>
    </row>
    <row r="12323" spans="6:6" x14ac:dyDescent="0.2">
      <c r="F12323" s="16"/>
    </row>
    <row r="12324" spans="6:6" x14ac:dyDescent="0.2">
      <c r="F12324" s="16"/>
    </row>
    <row r="12325" spans="6:6" x14ac:dyDescent="0.2">
      <c r="F12325" s="16"/>
    </row>
    <row r="12326" spans="6:6" x14ac:dyDescent="0.2">
      <c r="F12326" s="16"/>
    </row>
    <row r="12327" spans="6:6" x14ac:dyDescent="0.2">
      <c r="F12327" s="16"/>
    </row>
    <row r="12328" spans="6:6" x14ac:dyDescent="0.2">
      <c r="F12328" s="16"/>
    </row>
    <row r="12329" spans="6:6" x14ac:dyDescent="0.2">
      <c r="F12329" s="16"/>
    </row>
    <row r="12330" spans="6:6" x14ac:dyDescent="0.2">
      <c r="F12330" s="16"/>
    </row>
    <row r="12331" spans="6:6" x14ac:dyDescent="0.2">
      <c r="F12331" s="16"/>
    </row>
    <row r="12332" spans="6:6" x14ac:dyDescent="0.2">
      <c r="F12332" s="16"/>
    </row>
    <row r="12333" spans="6:6" x14ac:dyDescent="0.2">
      <c r="F12333" s="16"/>
    </row>
    <row r="12334" spans="6:6" x14ac:dyDescent="0.2">
      <c r="F12334" s="16"/>
    </row>
    <row r="12335" spans="6:6" x14ac:dyDescent="0.2">
      <c r="F12335" s="16"/>
    </row>
    <row r="12336" spans="6:6" x14ac:dyDescent="0.2">
      <c r="F12336" s="16"/>
    </row>
    <row r="12337" spans="6:6" x14ac:dyDescent="0.2">
      <c r="F12337" s="16"/>
    </row>
    <row r="12338" spans="6:6" x14ac:dyDescent="0.2">
      <c r="F12338" s="16"/>
    </row>
    <row r="12339" spans="6:6" x14ac:dyDescent="0.2">
      <c r="F12339" s="16"/>
    </row>
    <row r="12340" spans="6:6" x14ac:dyDescent="0.2">
      <c r="F12340" s="16"/>
    </row>
    <row r="12341" spans="6:6" x14ac:dyDescent="0.2">
      <c r="F12341" s="16"/>
    </row>
    <row r="12342" spans="6:6" x14ac:dyDescent="0.2">
      <c r="F12342" s="16"/>
    </row>
    <row r="12343" spans="6:6" x14ac:dyDescent="0.2">
      <c r="F12343" s="16"/>
    </row>
    <row r="12344" spans="6:6" x14ac:dyDescent="0.2">
      <c r="F12344" s="16"/>
    </row>
    <row r="12345" spans="6:6" x14ac:dyDescent="0.2">
      <c r="F12345" s="16"/>
    </row>
    <row r="12346" spans="6:6" x14ac:dyDescent="0.2">
      <c r="F12346" s="16"/>
    </row>
    <row r="12347" spans="6:6" x14ac:dyDescent="0.2">
      <c r="F12347" s="16"/>
    </row>
    <row r="12348" spans="6:6" x14ac:dyDescent="0.2">
      <c r="F12348" s="16"/>
    </row>
    <row r="12349" spans="6:6" x14ac:dyDescent="0.2">
      <c r="F12349" s="16"/>
    </row>
    <row r="12350" spans="6:6" x14ac:dyDescent="0.2">
      <c r="F12350" s="16"/>
    </row>
    <row r="12351" spans="6:6" x14ac:dyDescent="0.2">
      <c r="F12351" s="16"/>
    </row>
    <row r="12352" spans="6:6" x14ac:dyDescent="0.2">
      <c r="F12352" s="16"/>
    </row>
    <row r="12353" spans="6:6" x14ac:dyDescent="0.2">
      <c r="F12353" s="16"/>
    </row>
    <row r="12354" spans="6:6" x14ac:dyDescent="0.2">
      <c r="F12354" s="16"/>
    </row>
    <row r="12355" spans="6:6" x14ac:dyDescent="0.2">
      <c r="F12355" s="16"/>
    </row>
    <row r="12356" spans="6:6" x14ac:dyDescent="0.2">
      <c r="F12356" s="16"/>
    </row>
    <row r="12357" spans="6:6" x14ac:dyDescent="0.2">
      <c r="F12357" s="16"/>
    </row>
    <row r="12358" spans="6:6" x14ac:dyDescent="0.2">
      <c r="F12358" s="16"/>
    </row>
    <row r="12359" spans="6:6" x14ac:dyDescent="0.2">
      <c r="F12359" s="16"/>
    </row>
    <row r="12360" spans="6:6" x14ac:dyDescent="0.2">
      <c r="F12360" s="16"/>
    </row>
    <row r="12361" spans="6:6" x14ac:dyDescent="0.2">
      <c r="F12361" s="16"/>
    </row>
    <row r="12362" spans="6:6" x14ac:dyDescent="0.2">
      <c r="F12362" s="16"/>
    </row>
    <row r="12363" spans="6:6" x14ac:dyDescent="0.2">
      <c r="F12363" s="16"/>
    </row>
    <row r="12364" spans="6:6" x14ac:dyDescent="0.2">
      <c r="F12364" s="16"/>
    </row>
    <row r="12365" spans="6:6" x14ac:dyDescent="0.2">
      <c r="F12365" s="16"/>
    </row>
    <row r="12366" spans="6:6" x14ac:dyDescent="0.2">
      <c r="F12366" s="16"/>
    </row>
    <row r="12367" spans="6:6" x14ac:dyDescent="0.2">
      <c r="F12367" s="16"/>
    </row>
    <row r="12368" spans="6:6" x14ac:dyDescent="0.2">
      <c r="F12368" s="16"/>
    </row>
    <row r="12369" spans="6:6" x14ac:dyDescent="0.2">
      <c r="F12369" s="16"/>
    </row>
    <row r="12370" spans="6:6" x14ac:dyDescent="0.2">
      <c r="F12370" s="16"/>
    </row>
    <row r="12371" spans="6:6" x14ac:dyDescent="0.2">
      <c r="F12371" s="16"/>
    </row>
    <row r="12372" spans="6:6" x14ac:dyDescent="0.2">
      <c r="F12372" s="16"/>
    </row>
    <row r="12373" spans="6:6" x14ac:dyDescent="0.2">
      <c r="F12373" s="16"/>
    </row>
    <row r="12374" spans="6:6" x14ac:dyDescent="0.2">
      <c r="F12374" s="16"/>
    </row>
    <row r="12375" spans="6:6" x14ac:dyDescent="0.2">
      <c r="F12375" s="16"/>
    </row>
    <row r="12376" spans="6:6" x14ac:dyDescent="0.2">
      <c r="F12376" s="16"/>
    </row>
    <row r="12377" spans="6:6" x14ac:dyDescent="0.2">
      <c r="F12377" s="16"/>
    </row>
    <row r="12378" spans="6:6" x14ac:dyDescent="0.2">
      <c r="F12378" s="16"/>
    </row>
    <row r="12379" spans="6:6" x14ac:dyDescent="0.2">
      <c r="F12379" s="16"/>
    </row>
    <row r="12380" spans="6:6" x14ac:dyDescent="0.2">
      <c r="F12380" s="16"/>
    </row>
    <row r="12381" spans="6:6" x14ac:dyDescent="0.2">
      <c r="F12381" s="16"/>
    </row>
    <row r="12382" spans="6:6" x14ac:dyDescent="0.2">
      <c r="F12382" s="16"/>
    </row>
    <row r="12383" spans="6:6" x14ac:dyDescent="0.2">
      <c r="F12383" s="16"/>
    </row>
    <row r="12384" spans="6:6" x14ac:dyDescent="0.2">
      <c r="F12384" s="16"/>
    </row>
    <row r="12385" spans="6:6" x14ac:dyDescent="0.2">
      <c r="F12385" s="16"/>
    </row>
    <row r="12386" spans="6:6" x14ac:dyDescent="0.2">
      <c r="F12386" s="16"/>
    </row>
    <row r="12387" spans="6:6" x14ac:dyDescent="0.2">
      <c r="F12387" s="16"/>
    </row>
    <row r="12388" spans="6:6" x14ac:dyDescent="0.2">
      <c r="F12388" s="16"/>
    </row>
    <row r="12389" spans="6:6" x14ac:dyDescent="0.2">
      <c r="F12389" s="16"/>
    </row>
    <row r="12390" spans="6:6" x14ac:dyDescent="0.2">
      <c r="F12390" s="16"/>
    </row>
    <row r="12391" spans="6:6" x14ac:dyDescent="0.2">
      <c r="F12391" s="16"/>
    </row>
    <row r="12392" spans="6:6" x14ac:dyDescent="0.2">
      <c r="F12392" s="16"/>
    </row>
    <row r="12393" spans="6:6" x14ac:dyDescent="0.2">
      <c r="F12393" s="16"/>
    </row>
    <row r="12394" spans="6:6" x14ac:dyDescent="0.2">
      <c r="F12394" s="16"/>
    </row>
    <row r="12395" spans="6:6" x14ac:dyDescent="0.2">
      <c r="F12395" s="16"/>
    </row>
    <row r="12396" spans="6:6" x14ac:dyDescent="0.2">
      <c r="F12396" s="16"/>
    </row>
    <row r="12397" spans="6:6" x14ac:dyDescent="0.2">
      <c r="F12397" s="16"/>
    </row>
    <row r="12398" spans="6:6" x14ac:dyDescent="0.2">
      <c r="F12398" s="16"/>
    </row>
    <row r="12399" spans="6:6" x14ac:dyDescent="0.2">
      <c r="F12399" s="16"/>
    </row>
    <row r="12400" spans="6:6" x14ac:dyDescent="0.2">
      <c r="F12400" s="16"/>
    </row>
    <row r="12401" spans="6:6" x14ac:dyDescent="0.2">
      <c r="F12401" s="16"/>
    </row>
    <row r="12402" spans="6:6" x14ac:dyDescent="0.2">
      <c r="F12402" s="16"/>
    </row>
    <row r="12403" spans="6:6" x14ac:dyDescent="0.2">
      <c r="F12403" s="16"/>
    </row>
    <row r="12404" spans="6:6" x14ac:dyDescent="0.2">
      <c r="F12404" s="16"/>
    </row>
    <row r="12405" spans="6:6" x14ac:dyDescent="0.2">
      <c r="F12405" s="16"/>
    </row>
    <row r="12406" spans="6:6" x14ac:dyDescent="0.2">
      <c r="F12406" s="16"/>
    </row>
    <row r="12407" spans="6:6" x14ac:dyDescent="0.2">
      <c r="F12407" s="16"/>
    </row>
    <row r="12408" spans="6:6" x14ac:dyDescent="0.2">
      <c r="F12408" s="16"/>
    </row>
    <row r="12409" spans="6:6" x14ac:dyDescent="0.2">
      <c r="F12409" s="16"/>
    </row>
    <row r="12410" spans="6:6" x14ac:dyDescent="0.2">
      <c r="F12410" s="16"/>
    </row>
    <row r="12411" spans="6:6" x14ac:dyDescent="0.2">
      <c r="F12411" s="16"/>
    </row>
    <row r="12412" spans="6:6" x14ac:dyDescent="0.2">
      <c r="F12412" s="16"/>
    </row>
    <row r="12413" spans="6:6" x14ac:dyDescent="0.2">
      <c r="F12413" s="16"/>
    </row>
    <row r="12414" spans="6:6" x14ac:dyDescent="0.2">
      <c r="F12414" s="16"/>
    </row>
    <row r="12415" spans="6:6" x14ac:dyDescent="0.2">
      <c r="F12415" s="16"/>
    </row>
    <row r="12416" spans="6:6" x14ac:dyDescent="0.2">
      <c r="F12416" s="16"/>
    </row>
    <row r="12417" spans="6:6" x14ac:dyDescent="0.2">
      <c r="F12417" s="16"/>
    </row>
    <row r="12418" spans="6:6" x14ac:dyDescent="0.2">
      <c r="F12418" s="16"/>
    </row>
    <row r="12419" spans="6:6" x14ac:dyDescent="0.2">
      <c r="F12419" s="16"/>
    </row>
    <row r="12420" spans="6:6" x14ac:dyDescent="0.2">
      <c r="F12420" s="16"/>
    </row>
    <row r="12421" spans="6:6" x14ac:dyDescent="0.2">
      <c r="F12421" s="16"/>
    </row>
    <row r="12422" spans="6:6" x14ac:dyDescent="0.2">
      <c r="F12422" s="16"/>
    </row>
    <row r="12423" spans="6:6" x14ac:dyDescent="0.2">
      <c r="F12423" s="16"/>
    </row>
    <row r="12424" spans="6:6" x14ac:dyDescent="0.2">
      <c r="F12424" s="16"/>
    </row>
    <row r="12425" spans="6:6" x14ac:dyDescent="0.2">
      <c r="F12425" s="16"/>
    </row>
    <row r="12426" spans="6:6" x14ac:dyDescent="0.2">
      <c r="F12426" s="16"/>
    </row>
    <row r="12427" spans="6:6" x14ac:dyDescent="0.2">
      <c r="F12427" s="16"/>
    </row>
    <row r="12428" spans="6:6" x14ac:dyDescent="0.2">
      <c r="F12428" s="16"/>
    </row>
    <row r="12429" spans="6:6" x14ac:dyDescent="0.2">
      <c r="F12429" s="16"/>
    </row>
    <row r="12430" spans="6:6" x14ac:dyDescent="0.2">
      <c r="F12430" s="16"/>
    </row>
    <row r="12431" spans="6:6" x14ac:dyDescent="0.2">
      <c r="F12431" s="16"/>
    </row>
    <row r="12432" spans="6:6" x14ac:dyDescent="0.2">
      <c r="F12432" s="16"/>
    </row>
    <row r="12433" spans="6:6" x14ac:dyDescent="0.2">
      <c r="F12433" s="16"/>
    </row>
    <row r="12434" spans="6:6" x14ac:dyDescent="0.2">
      <c r="F12434" s="16"/>
    </row>
    <row r="12435" spans="6:6" x14ac:dyDescent="0.2">
      <c r="F12435" s="16"/>
    </row>
    <row r="12436" spans="6:6" x14ac:dyDescent="0.2">
      <c r="F12436" s="16"/>
    </row>
    <row r="12437" spans="6:6" x14ac:dyDescent="0.2">
      <c r="F12437" s="16"/>
    </row>
    <row r="12438" spans="6:6" x14ac:dyDescent="0.2">
      <c r="F12438" s="16"/>
    </row>
    <row r="12439" spans="6:6" x14ac:dyDescent="0.2">
      <c r="F12439" s="16"/>
    </row>
    <row r="12440" spans="6:6" x14ac:dyDescent="0.2">
      <c r="F12440" s="16"/>
    </row>
    <row r="12441" spans="6:6" x14ac:dyDescent="0.2">
      <c r="F12441" s="16"/>
    </row>
    <row r="12442" spans="6:6" x14ac:dyDescent="0.2">
      <c r="F12442" s="16"/>
    </row>
    <row r="12443" spans="6:6" x14ac:dyDescent="0.2">
      <c r="F12443" s="16"/>
    </row>
    <row r="12444" spans="6:6" x14ac:dyDescent="0.2">
      <c r="F12444" s="16"/>
    </row>
    <row r="12445" spans="6:6" x14ac:dyDescent="0.2">
      <c r="F12445" s="16"/>
    </row>
    <row r="12446" spans="6:6" x14ac:dyDescent="0.2">
      <c r="F12446" s="16"/>
    </row>
    <row r="12447" spans="6:6" x14ac:dyDescent="0.2">
      <c r="F12447" s="16"/>
    </row>
    <row r="12448" spans="6:6" x14ac:dyDescent="0.2">
      <c r="F12448" s="16"/>
    </row>
    <row r="12449" spans="6:6" x14ac:dyDescent="0.2">
      <c r="F12449" s="16"/>
    </row>
    <row r="12450" spans="6:6" x14ac:dyDescent="0.2">
      <c r="F12450" s="16"/>
    </row>
    <row r="12451" spans="6:6" x14ac:dyDescent="0.2">
      <c r="F12451" s="16"/>
    </row>
    <row r="12452" spans="6:6" x14ac:dyDescent="0.2">
      <c r="F12452" s="16"/>
    </row>
    <row r="12453" spans="6:6" x14ac:dyDescent="0.2">
      <c r="F12453" s="16"/>
    </row>
    <row r="12454" spans="6:6" x14ac:dyDescent="0.2">
      <c r="F12454" s="16"/>
    </row>
    <row r="12455" spans="6:6" x14ac:dyDescent="0.2">
      <c r="F12455" s="16"/>
    </row>
    <row r="12456" spans="6:6" x14ac:dyDescent="0.2">
      <c r="F12456" s="16"/>
    </row>
    <row r="12457" spans="6:6" x14ac:dyDescent="0.2">
      <c r="F12457" s="16"/>
    </row>
    <row r="12458" spans="6:6" x14ac:dyDescent="0.2">
      <c r="F12458" s="16"/>
    </row>
    <row r="12459" spans="6:6" x14ac:dyDescent="0.2">
      <c r="F12459" s="16"/>
    </row>
    <row r="12460" spans="6:6" x14ac:dyDescent="0.2">
      <c r="F12460" s="16"/>
    </row>
    <row r="12461" spans="6:6" x14ac:dyDescent="0.2">
      <c r="F12461" s="16"/>
    </row>
    <row r="12462" spans="6:6" x14ac:dyDescent="0.2">
      <c r="F12462" s="16"/>
    </row>
    <row r="12463" spans="6:6" x14ac:dyDescent="0.2">
      <c r="F12463" s="16"/>
    </row>
    <row r="12464" spans="6:6" x14ac:dyDescent="0.2">
      <c r="F12464" s="16"/>
    </row>
    <row r="12465" spans="6:6" x14ac:dyDescent="0.2">
      <c r="F12465" s="16"/>
    </row>
    <row r="12466" spans="6:6" x14ac:dyDescent="0.2">
      <c r="F12466" s="16"/>
    </row>
    <row r="12467" spans="6:6" x14ac:dyDescent="0.2">
      <c r="F12467" s="16"/>
    </row>
    <row r="12468" spans="6:6" x14ac:dyDescent="0.2">
      <c r="F12468" s="16"/>
    </row>
    <row r="12469" spans="6:6" x14ac:dyDescent="0.2">
      <c r="F12469" s="16"/>
    </row>
    <row r="12470" spans="6:6" x14ac:dyDescent="0.2">
      <c r="F12470" s="16"/>
    </row>
    <row r="12471" spans="6:6" x14ac:dyDescent="0.2">
      <c r="F12471" s="16"/>
    </row>
    <row r="12472" spans="6:6" x14ac:dyDescent="0.2">
      <c r="F12472" s="16"/>
    </row>
    <row r="12473" spans="6:6" x14ac:dyDescent="0.2">
      <c r="F12473" s="16"/>
    </row>
    <row r="12474" spans="6:6" x14ac:dyDescent="0.2">
      <c r="F12474" s="16"/>
    </row>
    <row r="12475" spans="6:6" x14ac:dyDescent="0.2">
      <c r="F12475" s="16"/>
    </row>
    <row r="12476" spans="6:6" x14ac:dyDescent="0.2">
      <c r="F12476" s="16"/>
    </row>
    <row r="12477" spans="6:6" x14ac:dyDescent="0.2">
      <c r="F12477" s="16"/>
    </row>
    <row r="12478" spans="6:6" x14ac:dyDescent="0.2">
      <c r="F12478" s="16"/>
    </row>
    <row r="12479" spans="6:6" x14ac:dyDescent="0.2">
      <c r="F12479" s="16"/>
    </row>
    <row r="12480" spans="6:6" x14ac:dyDescent="0.2">
      <c r="F12480" s="16"/>
    </row>
    <row r="12481" spans="6:6" x14ac:dyDescent="0.2">
      <c r="F12481" s="16"/>
    </row>
    <row r="12482" spans="6:6" x14ac:dyDescent="0.2">
      <c r="F12482" s="16"/>
    </row>
    <row r="12483" spans="6:6" x14ac:dyDescent="0.2">
      <c r="F12483" s="16"/>
    </row>
    <row r="12484" spans="6:6" x14ac:dyDescent="0.2">
      <c r="F12484" s="16"/>
    </row>
    <row r="12485" spans="6:6" x14ac:dyDescent="0.2">
      <c r="F12485" s="16"/>
    </row>
    <row r="12486" spans="6:6" x14ac:dyDescent="0.2">
      <c r="F12486" s="16"/>
    </row>
    <row r="12487" spans="6:6" x14ac:dyDescent="0.2">
      <c r="F12487" s="16"/>
    </row>
    <row r="12488" spans="6:6" x14ac:dyDescent="0.2">
      <c r="F12488" s="16"/>
    </row>
    <row r="12489" spans="6:6" x14ac:dyDescent="0.2">
      <c r="F12489" s="16"/>
    </row>
    <row r="12490" spans="6:6" x14ac:dyDescent="0.2">
      <c r="F12490" s="16"/>
    </row>
    <row r="12491" spans="6:6" x14ac:dyDescent="0.2">
      <c r="F12491" s="16"/>
    </row>
    <row r="12492" spans="6:6" x14ac:dyDescent="0.2">
      <c r="F12492" s="16"/>
    </row>
    <row r="12493" spans="6:6" x14ac:dyDescent="0.2">
      <c r="F12493" s="16"/>
    </row>
    <row r="12494" spans="6:6" x14ac:dyDescent="0.2">
      <c r="F12494" s="16"/>
    </row>
    <row r="12495" spans="6:6" x14ac:dyDescent="0.2">
      <c r="F12495" s="16"/>
    </row>
    <row r="12496" spans="6:6" x14ac:dyDescent="0.2">
      <c r="F12496" s="16"/>
    </row>
    <row r="12497" spans="6:6" x14ac:dyDescent="0.2">
      <c r="F12497" s="16"/>
    </row>
    <row r="12498" spans="6:6" x14ac:dyDescent="0.2">
      <c r="F12498" s="16"/>
    </row>
    <row r="12499" spans="6:6" x14ac:dyDescent="0.2">
      <c r="F12499" s="16"/>
    </row>
    <row r="12500" spans="6:6" x14ac:dyDescent="0.2">
      <c r="F12500" s="16"/>
    </row>
    <row r="12501" spans="6:6" x14ac:dyDescent="0.2">
      <c r="F12501" s="16"/>
    </row>
    <row r="12502" spans="6:6" x14ac:dyDescent="0.2">
      <c r="F12502" s="16"/>
    </row>
    <row r="12503" spans="6:6" x14ac:dyDescent="0.2">
      <c r="F12503" s="16"/>
    </row>
    <row r="12504" spans="6:6" x14ac:dyDescent="0.2">
      <c r="F12504" s="16"/>
    </row>
    <row r="12505" spans="6:6" x14ac:dyDescent="0.2">
      <c r="F12505" s="16"/>
    </row>
    <row r="12506" spans="6:6" x14ac:dyDescent="0.2">
      <c r="F12506" s="16"/>
    </row>
    <row r="12507" spans="6:6" x14ac:dyDescent="0.2">
      <c r="F12507" s="16"/>
    </row>
    <row r="12508" spans="6:6" x14ac:dyDescent="0.2">
      <c r="F12508" s="16"/>
    </row>
    <row r="12509" spans="6:6" x14ac:dyDescent="0.2">
      <c r="F12509" s="16"/>
    </row>
    <row r="12510" spans="6:6" x14ac:dyDescent="0.2">
      <c r="F12510" s="16"/>
    </row>
    <row r="12511" spans="6:6" x14ac:dyDescent="0.2">
      <c r="F12511" s="16"/>
    </row>
    <row r="12512" spans="6:6" x14ac:dyDescent="0.2">
      <c r="F12512" s="16"/>
    </row>
    <row r="12513" spans="6:6" x14ac:dyDescent="0.2">
      <c r="F12513" s="16"/>
    </row>
    <row r="12514" spans="6:6" x14ac:dyDescent="0.2">
      <c r="F12514" s="16"/>
    </row>
    <row r="12515" spans="6:6" x14ac:dyDescent="0.2">
      <c r="F12515" s="16"/>
    </row>
    <row r="12516" spans="6:6" x14ac:dyDescent="0.2">
      <c r="F12516" s="16"/>
    </row>
    <row r="12517" spans="6:6" x14ac:dyDescent="0.2">
      <c r="F12517" s="16"/>
    </row>
    <row r="12518" spans="6:6" x14ac:dyDescent="0.2">
      <c r="F12518" s="16"/>
    </row>
    <row r="12519" spans="6:6" x14ac:dyDescent="0.2">
      <c r="F12519" s="16"/>
    </row>
    <row r="12520" spans="6:6" x14ac:dyDescent="0.2">
      <c r="F12520" s="16"/>
    </row>
    <row r="12521" spans="6:6" x14ac:dyDescent="0.2">
      <c r="F12521" s="16"/>
    </row>
    <row r="12522" spans="6:6" x14ac:dyDescent="0.2">
      <c r="F12522" s="16"/>
    </row>
    <row r="12523" spans="6:6" x14ac:dyDescent="0.2">
      <c r="F12523" s="16"/>
    </row>
    <row r="12524" spans="6:6" x14ac:dyDescent="0.2">
      <c r="F12524" s="16"/>
    </row>
    <row r="12525" spans="6:6" x14ac:dyDescent="0.2">
      <c r="F12525" s="16"/>
    </row>
    <row r="12526" spans="6:6" x14ac:dyDescent="0.2">
      <c r="F12526" s="16"/>
    </row>
    <row r="12527" spans="6:6" x14ac:dyDescent="0.2">
      <c r="F12527" s="16"/>
    </row>
    <row r="12528" spans="6:6" x14ac:dyDescent="0.2">
      <c r="F12528" s="16"/>
    </row>
    <row r="12529" spans="6:6" x14ac:dyDescent="0.2">
      <c r="F12529" s="16"/>
    </row>
    <row r="12530" spans="6:6" x14ac:dyDescent="0.2">
      <c r="F12530" s="16"/>
    </row>
    <row r="12531" spans="6:6" x14ac:dyDescent="0.2">
      <c r="F12531" s="16"/>
    </row>
    <row r="12532" spans="6:6" x14ac:dyDescent="0.2">
      <c r="F12532" s="16"/>
    </row>
    <row r="12533" spans="6:6" x14ac:dyDescent="0.2">
      <c r="F12533" s="16"/>
    </row>
    <row r="12534" spans="6:6" x14ac:dyDescent="0.2">
      <c r="F12534" s="16"/>
    </row>
    <row r="12535" spans="6:6" x14ac:dyDescent="0.2">
      <c r="F12535" s="16"/>
    </row>
    <row r="12536" spans="6:6" x14ac:dyDescent="0.2">
      <c r="F12536" s="16"/>
    </row>
    <row r="12537" spans="6:6" x14ac:dyDescent="0.2">
      <c r="F12537" s="16"/>
    </row>
    <row r="12538" spans="6:6" x14ac:dyDescent="0.2">
      <c r="F12538" s="16"/>
    </row>
    <row r="12539" spans="6:6" x14ac:dyDescent="0.2">
      <c r="F12539" s="16"/>
    </row>
    <row r="12540" spans="6:6" x14ac:dyDescent="0.2">
      <c r="F12540" s="16"/>
    </row>
    <row r="12541" spans="6:6" x14ac:dyDescent="0.2">
      <c r="F12541" s="16"/>
    </row>
    <row r="12542" spans="6:6" x14ac:dyDescent="0.2">
      <c r="F12542" s="16"/>
    </row>
    <row r="12543" spans="6:6" x14ac:dyDescent="0.2">
      <c r="F12543" s="16"/>
    </row>
    <row r="12544" spans="6:6" x14ac:dyDescent="0.2">
      <c r="F12544" s="16"/>
    </row>
    <row r="12545" spans="6:6" x14ac:dyDescent="0.2">
      <c r="F12545" s="16"/>
    </row>
    <row r="12546" spans="6:6" x14ac:dyDescent="0.2">
      <c r="F12546" s="16"/>
    </row>
    <row r="12547" spans="6:6" x14ac:dyDescent="0.2">
      <c r="F12547" s="16"/>
    </row>
    <row r="12548" spans="6:6" x14ac:dyDescent="0.2">
      <c r="F12548" s="16"/>
    </row>
    <row r="12549" spans="6:6" x14ac:dyDescent="0.2">
      <c r="F12549" s="16"/>
    </row>
    <row r="12550" spans="6:6" x14ac:dyDescent="0.2">
      <c r="F12550" s="16"/>
    </row>
    <row r="12551" spans="6:6" x14ac:dyDescent="0.2">
      <c r="F12551" s="16"/>
    </row>
    <row r="12552" spans="6:6" x14ac:dyDescent="0.2">
      <c r="F12552" s="16"/>
    </row>
    <row r="12553" spans="6:6" x14ac:dyDescent="0.2">
      <c r="F12553" s="16"/>
    </row>
    <row r="12554" spans="6:6" x14ac:dyDescent="0.2">
      <c r="F12554" s="16"/>
    </row>
    <row r="12555" spans="6:6" x14ac:dyDescent="0.2">
      <c r="F12555" s="16"/>
    </row>
    <row r="12556" spans="6:6" x14ac:dyDescent="0.2">
      <c r="F12556" s="16"/>
    </row>
    <row r="12557" spans="6:6" x14ac:dyDescent="0.2">
      <c r="F12557" s="16"/>
    </row>
    <row r="12558" spans="6:6" x14ac:dyDescent="0.2">
      <c r="F12558" s="16"/>
    </row>
    <row r="12559" spans="6:6" x14ac:dyDescent="0.2">
      <c r="F12559" s="16"/>
    </row>
    <row r="12560" spans="6:6" x14ac:dyDescent="0.2">
      <c r="F12560" s="16"/>
    </row>
    <row r="12561" spans="6:6" x14ac:dyDescent="0.2">
      <c r="F12561" s="16"/>
    </row>
    <row r="12562" spans="6:6" x14ac:dyDescent="0.2">
      <c r="F12562" s="16"/>
    </row>
    <row r="12563" spans="6:6" x14ac:dyDescent="0.2">
      <c r="F12563" s="16"/>
    </row>
    <row r="12564" spans="6:6" x14ac:dyDescent="0.2">
      <c r="F12564" s="16"/>
    </row>
    <row r="12565" spans="6:6" x14ac:dyDescent="0.2">
      <c r="F12565" s="16"/>
    </row>
    <row r="12566" spans="6:6" x14ac:dyDescent="0.2">
      <c r="F12566" s="16"/>
    </row>
    <row r="12567" spans="6:6" x14ac:dyDescent="0.2">
      <c r="F12567" s="16"/>
    </row>
    <row r="12568" spans="6:6" x14ac:dyDescent="0.2">
      <c r="F12568" s="16"/>
    </row>
    <row r="12569" spans="6:6" x14ac:dyDescent="0.2">
      <c r="F12569" s="16"/>
    </row>
    <row r="12570" spans="6:6" x14ac:dyDescent="0.2">
      <c r="F12570" s="16"/>
    </row>
    <row r="12571" spans="6:6" x14ac:dyDescent="0.2">
      <c r="F12571" s="16"/>
    </row>
    <row r="12572" spans="6:6" x14ac:dyDescent="0.2">
      <c r="F12572" s="16"/>
    </row>
    <row r="12573" spans="6:6" x14ac:dyDescent="0.2">
      <c r="F12573" s="16"/>
    </row>
    <row r="12574" spans="6:6" x14ac:dyDescent="0.2">
      <c r="F12574" s="16"/>
    </row>
    <row r="12575" spans="6:6" x14ac:dyDescent="0.2">
      <c r="F12575" s="16"/>
    </row>
    <row r="12576" spans="6:6" x14ac:dyDescent="0.2">
      <c r="F12576" s="16"/>
    </row>
    <row r="12577" spans="6:6" x14ac:dyDescent="0.2">
      <c r="F12577" s="16"/>
    </row>
    <row r="12578" spans="6:6" x14ac:dyDescent="0.2">
      <c r="F12578" s="16"/>
    </row>
    <row r="12579" spans="6:6" x14ac:dyDescent="0.2">
      <c r="F12579" s="16"/>
    </row>
    <row r="12580" spans="6:6" x14ac:dyDescent="0.2">
      <c r="F12580" s="16"/>
    </row>
    <row r="12581" spans="6:6" x14ac:dyDescent="0.2">
      <c r="F12581" s="16"/>
    </row>
    <row r="12582" spans="6:6" x14ac:dyDescent="0.2">
      <c r="F12582" s="16"/>
    </row>
    <row r="12583" spans="6:6" x14ac:dyDescent="0.2">
      <c r="F12583" s="16"/>
    </row>
    <row r="12584" spans="6:6" x14ac:dyDescent="0.2">
      <c r="F12584" s="16"/>
    </row>
    <row r="12585" spans="6:6" x14ac:dyDescent="0.2">
      <c r="F12585" s="16"/>
    </row>
    <row r="12586" spans="6:6" x14ac:dyDescent="0.2">
      <c r="F12586" s="16"/>
    </row>
    <row r="12587" spans="6:6" x14ac:dyDescent="0.2">
      <c r="F12587" s="16"/>
    </row>
    <row r="12588" spans="6:6" x14ac:dyDescent="0.2">
      <c r="F12588" s="16"/>
    </row>
    <row r="12589" spans="6:6" x14ac:dyDescent="0.2">
      <c r="F12589" s="16"/>
    </row>
    <row r="12590" spans="6:6" x14ac:dyDescent="0.2">
      <c r="F12590" s="16"/>
    </row>
    <row r="12591" spans="6:6" x14ac:dyDescent="0.2">
      <c r="F12591" s="16"/>
    </row>
    <row r="12592" spans="6:6" x14ac:dyDescent="0.2">
      <c r="F12592" s="16"/>
    </row>
    <row r="12593" spans="6:6" x14ac:dyDescent="0.2">
      <c r="F12593" s="16"/>
    </row>
    <row r="12594" spans="6:6" x14ac:dyDescent="0.2">
      <c r="F12594" s="16"/>
    </row>
    <row r="12595" spans="6:6" x14ac:dyDescent="0.2">
      <c r="F12595" s="16"/>
    </row>
    <row r="12596" spans="6:6" x14ac:dyDescent="0.2">
      <c r="F12596" s="16"/>
    </row>
    <row r="12597" spans="6:6" x14ac:dyDescent="0.2">
      <c r="F12597" s="16"/>
    </row>
    <row r="12598" spans="6:6" x14ac:dyDescent="0.2">
      <c r="F12598" s="16"/>
    </row>
    <row r="12599" spans="6:6" x14ac:dyDescent="0.2">
      <c r="F12599" s="16"/>
    </row>
    <row r="12600" spans="6:6" x14ac:dyDescent="0.2">
      <c r="F12600" s="16"/>
    </row>
    <row r="12601" spans="6:6" x14ac:dyDescent="0.2">
      <c r="F12601" s="16"/>
    </row>
    <row r="12602" spans="6:6" x14ac:dyDescent="0.2">
      <c r="F12602" s="16"/>
    </row>
    <row r="12603" spans="6:6" x14ac:dyDescent="0.2">
      <c r="F12603" s="16"/>
    </row>
    <row r="12604" spans="6:6" x14ac:dyDescent="0.2">
      <c r="F12604" s="16"/>
    </row>
    <row r="12605" spans="6:6" x14ac:dyDescent="0.2">
      <c r="F12605" s="16"/>
    </row>
    <row r="12606" spans="6:6" x14ac:dyDescent="0.2">
      <c r="F12606" s="16"/>
    </row>
    <row r="12607" spans="6:6" x14ac:dyDescent="0.2">
      <c r="F12607" s="16"/>
    </row>
    <row r="12608" spans="6:6" x14ac:dyDescent="0.2">
      <c r="F12608" s="16"/>
    </row>
    <row r="12609" spans="6:6" x14ac:dyDescent="0.2">
      <c r="F12609" s="16"/>
    </row>
    <row r="12610" spans="6:6" x14ac:dyDescent="0.2">
      <c r="F12610" s="16"/>
    </row>
    <row r="12611" spans="6:6" x14ac:dyDescent="0.2">
      <c r="F12611" s="16"/>
    </row>
    <row r="12612" spans="6:6" x14ac:dyDescent="0.2">
      <c r="F12612" s="16"/>
    </row>
    <row r="12613" spans="6:6" x14ac:dyDescent="0.2">
      <c r="F12613" s="16"/>
    </row>
    <row r="12614" spans="6:6" x14ac:dyDescent="0.2">
      <c r="F12614" s="16"/>
    </row>
    <row r="12615" spans="6:6" x14ac:dyDescent="0.2">
      <c r="F12615" s="16"/>
    </row>
    <row r="12616" spans="6:6" x14ac:dyDescent="0.2">
      <c r="F12616" s="16"/>
    </row>
    <row r="12617" spans="6:6" x14ac:dyDescent="0.2">
      <c r="F12617" s="16"/>
    </row>
    <row r="12618" spans="6:6" x14ac:dyDescent="0.2">
      <c r="F12618" s="16"/>
    </row>
    <row r="12619" spans="6:6" x14ac:dyDescent="0.2">
      <c r="F12619" s="16"/>
    </row>
    <row r="12620" spans="6:6" x14ac:dyDescent="0.2">
      <c r="F12620" s="16"/>
    </row>
    <row r="12621" spans="6:6" x14ac:dyDescent="0.2">
      <c r="F12621" s="16"/>
    </row>
    <row r="12622" spans="6:6" x14ac:dyDescent="0.2">
      <c r="F12622" s="16"/>
    </row>
    <row r="12623" spans="6:6" x14ac:dyDescent="0.2">
      <c r="F12623" s="16"/>
    </row>
    <row r="12624" spans="6:6" x14ac:dyDescent="0.2">
      <c r="F12624" s="16"/>
    </row>
    <row r="12625" spans="6:6" x14ac:dyDescent="0.2">
      <c r="F12625" s="16"/>
    </row>
    <row r="12626" spans="6:6" x14ac:dyDescent="0.2">
      <c r="F12626" s="16"/>
    </row>
    <row r="12627" spans="6:6" x14ac:dyDescent="0.2">
      <c r="F12627" s="16"/>
    </row>
    <row r="12628" spans="6:6" x14ac:dyDescent="0.2">
      <c r="F12628" s="16"/>
    </row>
    <row r="12629" spans="6:6" x14ac:dyDescent="0.2">
      <c r="F12629" s="16"/>
    </row>
    <row r="12630" spans="6:6" x14ac:dyDescent="0.2">
      <c r="F12630" s="16"/>
    </row>
    <row r="12631" spans="6:6" x14ac:dyDescent="0.2">
      <c r="F12631" s="16"/>
    </row>
    <row r="12632" spans="6:6" x14ac:dyDescent="0.2">
      <c r="F12632" s="16"/>
    </row>
    <row r="12633" spans="6:6" x14ac:dyDescent="0.2">
      <c r="F12633" s="16"/>
    </row>
    <row r="12634" spans="6:6" x14ac:dyDescent="0.2">
      <c r="F12634" s="16"/>
    </row>
    <row r="12635" spans="6:6" x14ac:dyDescent="0.2">
      <c r="F12635" s="16"/>
    </row>
    <row r="12636" spans="6:6" x14ac:dyDescent="0.2">
      <c r="F12636" s="16"/>
    </row>
    <row r="12637" spans="6:6" x14ac:dyDescent="0.2">
      <c r="F12637" s="16"/>
    </row>
    <row r="12638" spans="6:6" x14ac:dyDescent="0.2">
      <c r="F12638" s="16"/>
    </row>
    <row r="12639" spans="6:6" x14ac:dyDescent="0.2">
      <c r="F12639" s="16"/>
    </row>
    <row r="12640" spans="6:6" x14ac:dyDescent="0.2">
      <c r="F12640" s="16"/>
    </row>
    <row r="12641" spans="6:6" x14ac:dyDescent="0.2">
      <c r="F12641" s="16"/>
    </row>
    <row r="12642" spans="6:6" x14ac:dyDescent="0.2">
      <c r="F12642" s="16"/>
    </row>
    <row r="12643" spans="6:6" x14ac:dyDescent="0.2">
      <c r="F12643" s="16"/>
    </row>
    <row r="12644" spans="6:6" x14ac:dyDescent="0.2">
      <c r="F12644" s="16"/>
    </row>
    <row r="12645" spans="6:6" x14ac:dyDescent="0.2">
      <c r="F12645" s="16"/>
    </row>
    <row r="12646" spans="6:6" x14ac:dyDescent="0.2">
      <c r="F12646" s="16"/>
    </row>
    <row r="12647" spans="6:6" x14ac:dyDescent="0.2">
      <c r="F12647" s="16"/>
    </row>
    <row r="12648" spans="6:6" x14ac:dyDescent="0.2">
      <c r="F12648" s="16"/>
    </row>
    <row r="12649" spans="6:6" x14ac:dyDescent="0.2">
      <c r="F12649" s="16"/>
    </row>
    <row r="12650" spans="6:6" x14ac:dyDescent="0.2">
      <c r="F12650" s="16"/>
    </row>
    <row r="12651" spans="6:6" x14ac:dyDescent="0.2">
      <c r="F12651" s="16"/>
    </row>
    <row r="12652" spans="6:6" x14ac:dyDescent="0.2">
      <c r="F12652" s="16"/>
    </row>
    <row r="12653" spans="6:6" x14ac:dyDescent="0.2">
      <c r="F12653" s="16"/>
    </row>
    <row r="12654" spans="6:6" x14ac:dyDescent="0.2">
      <c r="F12654" s="16"/>
    </row>
    <row r="12655" spans="6:6" x14ac:dyDescent="0.2">
      <c r="F12655" s="16"/>
    </row>
    <row r="12656" spans="6:6" x14ac:dyDescent="0.2">
      <c r="F12656" s="16"/>
    </row>
    <row r="12657" spans="6:6" x14ac:dyDescent="0.2">
      <c r="F12657" s="16"/>
    </row>
    <row r="12658" spans="6:6" x14ac:dyDescent="0.2">
      <c r="F12658" s="16"/>
    </row>
    <row r="12659" spans="6:6" x14ac:dyDescent="0.2">
      <c r="F12659" s="16"/>
    </row>
    <row r="12660" spans="6:6" x14ac:dyDescent="0.2">
      <c r="F12660" s="16"/>
    </row>
    <row r="12661" spans="6:6" x14ac:dyDescent="0.2">
      <c r="F12661" s="16"/>
    </row>
    <row r="12662" spans="6:6" x14ac:dyDescent="0.2">
      <c r="F12662" s="16"/>
    </row>
    <row r="12663" spans="6:6" x14ac:dyDescent="0.2">
      <c r="F12663" s="16"/>
    </row>
    <row r="12664" spans="6:6" x14ac:dyDescent="0.2">
      <c r="F12664" s="16"/>
    </row>
    <row r="12665" spans="6:6" x14ac:dyDescent="0.2">
      <c r="F12665" s="16"/>
    </row>
    <row r="12666" spans="6:6" x14ac:dyDescent="0.2">
      <c r="F12666" s="16"/>
    </row>
    <row r="12667" spans="6:6" x14ac:dyDescent="0.2">
      <c r="F12667" s="16"/>
    </row>
    <row r="12668" spans="6:6" x14ac:dyDescent="0.2">
      <c r="F12668" s="16"/>
    </row>
    <row r="12669" spans="6:6" x14ac:dyDescent="0.2">
      <c r="F12669" s="16"/>
    </row>
    <row r="12670" spans="6:6" x14ac:dyDescent="0.2">
      <c r="F12670" s="16"/>
    </row>
    <row r="12671" spans="6:6" x14ac:dyDescent="0.2">
      <c r="F12671" s="16"/>
    </row>
    <row r="12672" spans="6:6" x14ac:dyDescent="0.2">
      <c r="F12672" s="16"/>
    </row>
    <row r="12673" spans="6:6" x14ac:dyDescent="0.2">
      <c r="F12673" s="16"/>
    </row>
    <row r="12674" spans="6:6" x14ac:dyDescent="0.2">
      <c r="F12674" s="16"/>
    </row>
    <row r="12675" spans="6:6" x14ac:dyDescent="0.2">
      <c r="F12675" s="16"/>
    </row>
    <row r="12676" spans="6:6" x14ac:dyDescent="0.2">
      <c r="F12676" s="16"/>
    </row>
    <row r="12677" spans="6:6" x14ac:dyDescent="0.2">
      <c r="F12677" s="16"/>
    </row>
    <row r="12678" spans="6:6" x14ac:dyDescent="0.2">
      <c r="F12678" s="16"/>
    </row>
    <row r="12679" spans="6:6" x14ac:dyDescent="0.2">
      <c r="F12679" s="16"/>
    </row>
    <row r="12680" spans="6:6" x14ac:dyDescent="0.2">
      <c r="F12680" s="16"/>
    </row>
    <row r="12681" spans="6:6" x14ac:dyDescent="0.2">
      <c r="F12681" s="16"/>
    </row>
    <row r="12682" spans="6:6" x14ac:dyDescent="0.2">
      <c r="F12682" s="16"/>
    </row>
    <row r="12683" spans="6:6" x14ac:dyDescent="0.2">
      <c r="F12683" s="16"/>
    </row>
    <row r="12684" spans="6:6" x14ac:dyDescent="0.2">
      <c r="F12684" s="16"/>
    </row>
    <row r="12685" spans="6:6" x14ac:dyDescent="0.2">
      <c r="F12685" s="16"/>
    </row>
    <row r="12686" spans="6:6" x14ac:dyDescent="0.2">
      <c r="F12686" s="16"/>
    </row>
    <row r="12687" spans="6:6" x14ac:dyDescent="0.2">
      <c r="F12687" s="16"/>
    </row>
    <row r="12688" spans="6:6" x14ac:dyDescent="0.2">
      <c r="F12688" s="16"/>
    </row>
    <row r="12689" spans="6:6" x14ac:dyDescent="0.2">
      <c r="F12689" s="16"/>
    </row>
    <row r="12690" spans="6:6" x14ac:dyDescent="0.2">
      <c r="F12690" s="16"/>
    </row>
    <row r="12691" spans="6:6" x14ac:dyDescent="0.2">
      <c r="F12691" s="16"/>
    </row>
    <row r="12692" spans="6:6" x14ac:dyDescent="0.2">
      <c r="F12692" s="16"/>
    </row>
    <row r="12693" spans="6:6" x14ac:dyDescent="0.2">
      <c r="F12693" s="16"/>
    </row>
    <row r="12694" spans="6:6" x14ac:dyDescent="0.2">
      <c r="F12694" s="16"/>
    </row>
    <row r="12695" spans="6:6" x14ac:dyDescent="0.2">
      <c r="F12695" s="16"/>
    </row>
    <row r="12696" spans="6:6" x14ac:dyDescent="0.2">
      <c r="F12696" s="16"/>
    </row>
    <row r="12697" spans="6:6" x14ac:dyDescent="0.2">
      <c r="F12697" s="16"/>
    </row>
    <row r="12698" spans="6:6" x14ac:dyDescent="0.2">
      <c r="F12698" s="16"/>
    </row>
    <row r="12699" spans="6:6" x14ac:dyDescent="0.2">
      <c r="F12699" s="16"/>
    </row>
    <row r="12700" spans="6:6" x14ac:dyDescent="0.2">
      <c r="F12700" s="16"/>
    </row>
    <row r="12701" spans="6:6" x14ac:dyDescent="0.2">
      <c r="F12701" s="16"/>
    </row>
    <row r="12702" spans="6:6" x14ac:dyDescent="0.2">
      <c r="F12702" s="16"/>
    </row>
    <row r="12703" spans="6:6" x14ac:dyDescent="0.2">
      <c r="F12703" s="16"/>
    </row>
    <row r="12704" spans="6:6" x14ac:dyDescent="0.2">
      <c r="F12704" s="16"/>
    </row>
    <row r="12705" spans="6:6" x14ac:dyDescent="0.2">
      <c r="F12705" s="16"/>
    </row>
    <row r="12706" spans="6:6" x14ac:dyDescent="0.2">
      <c r="F12706" s="16"/>
    </row>
    <row r="12707" spans="6:6" x14ac:dyDescent="0.2">
      <c r="F12707" s="16"/>
    </row>
    <row r="12708" spans="6:6" x14ac:dyDescent="0.2">
      <c r="F12708" s="16"/>
    </row>
    <row r="12709" spans="6:6" x14ac:dyDescent="0.2">
      <c r="F12709" s="16"/>
    </row>
    <row r="12710" spans="6:6" x14ac:dyDescent="0.2">
      <c r="F12710" s="16"/>
    </row>
    <row r="12711" spans="6:6" x14ac:dyDescent="0.2">
      <c r="F12711" s="16"/>
    </row>
    <row r="12712" spans="6:6" x14ac:dyDescent="0.2">
      <c r="F12712" s="16"/>
    </row>
    <row r="12713" spans="6:6" x14ac:dyDescent="0.2">
      <c r="F12713" s="16"/>
    </row>
    <row r="12714" spans="6:6" x14ac:dyDescent="0.2">
      <c r="F12714" s="16"/>
    </row>
    <row r="12715" spans="6:6" x14ac:dyDescent="0.2">
      <c r="F12715" s="16"/>
    </row>
    <row r="12716" spans="6:6" x14ac:dyDescent="0.2">
      <c r="F12716" s="16"/>
    </row>
    <row r="12717" spans="6:6" x14ac:dyDescent="0.2">
      <c r="F12717" s="16"/>
    </row>
    <row r="12718" spans="6:6" x14ac:dyDescent="0.2">
      <c r="F12718" s="16"/>
    </row>
    <row r="12719" spans="6:6" x14ac:dyDescent="0.2">
      <c r="F12719" s="16"/>
    </row>
    <row r="12720" spans="6:6" x14ac:dyDescent="0.2">
      <c r="F12720" s="16"/>
    </row>
    <row r="12721" spans="6:6" x14ac:dyDescent="0.2">
      <c r="F12721" s="16"/>
    </row>
    <row r="12722" spans="6:6" x14ac:dyDescent="0.2">
      <c r="F12722" s="16"/>
    </row>
    <row r="12723" spans="6:6" x14ac:dyDescent="0.2">
      <c r="F12723" s="16"/>
    </row>
    <row r="12724" spans="6:6" x14ac:dyDescent="0.2">
      <c r="F12724" s="16"/>
    </row>
    <row r="12725" spans="6:6" x14ac:dyDescent="0.2">
      <c r="F12725" s="16"/>
    </row>
    <row r="12726" spans="6:6" x14ac:dyDescent="0.2">
      <c r="F12726" s="16"/>
    </row>
    <row r="12727" spans="6:6" x14ac:dyDescent="0.2">
      <c r="F12727" s="16"/>
    </row>
    <row r="12728" spans="6:6" x14ac:dyDescent="0.2">
      <c r="F12728" s="16"/>
    </row>
    <row r="12729" spans="6:6" x14ac:dyDescent="0.2">
      <c r="F12729" s="16"/>
    </row>
    <row r="12730" spans="6:6" x14ac:dyDescent="0.2">
      <c r="F12730" s="16"/>
    </row>
    <row r="12731" spans="6:6" x14ac:dyDescent="0.2">
      <c r="F12731" s="16"/>
    </row>
    <row r="12732" spans="6:6" x14ac:dyDescent="0.2">
      <c r="F12732" s="16"/>
    </row>
    <row r="12733" spans="6:6" x14ac:dyDescent="0.2">
      <c r="F12733" s="16"/>
    </row>
    <row r="12734" spans="6:6" x14ac:dyDescent="0.2">
      <c r="F12734" s="16"/>
    </row>
    <row r="12735" spans="6:6" x14ac:dyDescent="0.2">
      <c r="F12735" s="16"/>
    </row>
    <row r="12736" spans="6:6" x14ac:dyDescent="0.2">
      <c r="F12736" s="16"/>
    </row>
    <row r="12737" spans="6:6" x14ac:dyDescent="0.2">
      <c r="F12737" s="16"/>
    </row>
    <row r="12738" spans="6:6" x14ac:dyDescent="0.2">
      <c r="F12738" s="16"/>
    </row>
    <row r="12739" spans="6:6" x14ac:dyDescent="0.2">
      <c r="F12739" s="16"/>
    </row>
    <row r="12740" spans="6:6" x14ac:dyDescent="0.2">
      <c r="F12740" s="16"/>
    </row>
    <row r="12741" spans="6:6" x14ac:dyDescent="0.2">
      <c r="F12741" s="16"/>
    </row>
    <row r="12742" spans="6:6" x14ac:dyDescent="0.2">
      <c r="F12742" s="16"/>
    </row>
    <row r="12743" spans="6:6" x14ac:dyDescent="0.2">
      <c r="F12743" s="16"/>
    </row>
    <row r="12744" spans="6:6" x14ac:dyDescent="0.2">
      <c r="F12744" s="16"/>
    </row>
    <row r="12745" spans="6:6" x14ac:dyDescent="0.2">
      <c r="F12745" s="16"/>
    </row>
    <row r="12746" spans="6:6" x14ac:dyDescent="0.2">
      <c r="F12746" s="16"/>
    </row>
    <row r="12747" spans="6:6" x14ac:dyDescent="0.2">
      <c r="F12747" s="16"/>
    </row>
    <row r="12748" spans="6:6" x14ac:dyDescent="0.2">
      <c r="F12748" s="16"/>
    </row>
    <row r="12749" spans="6:6" x14ac:dyDescent="0.2">
      <c r="F12749" s="16"/>
    </row>
    <row r="12750" spans="6:6" x14ac:dyDescent="0.2">
      <c r="F12750" s="16"/>
    </row>
    <row r="12751" spans="6:6" x14ac:dyDescent="0.2">
      <c r="F12751" s="16"/>
    </row>
    <row r="12752" spans="6:6" x14ac:dyDescent="0.2">
      <c r="F12752" s="16"/>
    </row>
    <row r="12753" spans="6:6" x14ac:dyDescent="0.2">
      <c r="F12753" s="16"/>
    </row>
    <row r="12754" spans="6:6" x14ac:dyDescent="0.2">
      <c r="F12754" s="16"/>
    </row>
    <row r="12755" spans="6:6" x14ac:dyDescent="0.2">
      <c r="F12755" s="16"/>
    </row>
    <row r="12756" spans="6:6" x14ac:dyDescent="0.2">
      <c r="F12756" s="16"/>
    </row>
    <row r="12757" spans="6:6" x14ac:dyDescent="0.2">
      <c r="F12757" s="16"/>
    </row>
    <row r="12758" spans="6:6" x14ac:dyDescent="0.2">
      <c r="F12758" s="16"/>
    </row>
    <row r="12759" spans="6:6" x14ac:dyDescent="0.2">
      <c r="F12759" s="16"/>
    </row>
    <row r="12760" spans="6:6" x14ac:dyDescent="0.2">
      <c r="F12760" s="16"/>
    </row>
    <row r="12761" spans="6:6" x14ac:dyDescent="0.2">
      <c r="F12761" s="16"/>
    </row>
    <row r="12762" spans="6:6" x14ac:dyDescent="0.2">
      <c r="F12762" s="16"/>
    </row>
    <row r="12763" spans="6:6" x14ac:dyDescent="0.2">
      <c r="F12763" s="16"/>
    </row>
    <row r="12764" spans="6:6" x14ac:dyDescent="0.2">
      <c r="F12764" s="16"/>
    </row>
    <row r="12765" spans="6:6" x14ac:dyDescent="0.2">
      <c r="F12765" s="16"/>
    </row>
    <row r="12766" spans="6:6" x14ac:dyDescent="0.2">
      <c r="F12766" s="16"/>
    </row>
    <row r="12767" spans="6:6" x14ac:dyDescent="0.2">
      <c r="F12767" s="16"/>
    </row>
    <row r="12768" spans="6:6" x14ac:dyDescent="0.2">
      <c r="F12768" s="16"/>
    </row>
    <row r="12769" spans="6:6" x14ac:dyDescent="0.2">
      <c r="F12769" s="16"/>
    </row>
    <row r="12770" spans="6:6" x14ac:dyDescent="0.2">
      <c r="F12770" s="16"/>
    </row>
    <row r="12771" spans="6:6" x14ac:dyDescent="0.2">
      <c r="F12771" s="16"/>
    </row>
    <row r="12772" spans="6:6" x14ac:dyDescent="0.2">
      <c r="F12772" s="16"/>
    </row>
    <row r="12773" spans="6:6" x14ac:dyDescent="0.2">
      <c r="F12773" s="16"/>
    </row>
    <row r="12774" spans="6:6" x14ac:dyDescent="0.2">
      <c r="F12774" s="16"/>
    </row>
    <row r="12775" spans="6:6" x14ac:dyDescent="0.2">
      <c r="F12775" s="16"/>
    </row>
    <row r="12776" spans="6:6" x14ac:dyDescent="0.2">
      <c r="F12776" s="16"/>
    </row>
    <row r="12777" spans="6:6" x14ac:dyDescent="0.2">
      <c r="F12777" s="16"/>
    </row>
    <row r="12778" spans="6:6" x14ac:dyDescent="0.2">
      <c r="F12778" s="16"/>
    </row>
    <row r="12779" spans="6:6" x14ac:dyDescent="0.2">
      <c r="F12779" s="16"/>
    </row>
    <row r="12780" spans="6:6" x14ac:dyDescent="0.2">
      <c r="F12780" s="16"/>
    </row>
    <row r="12781" spans="6:6" x14ac:dyDescent="0.2">
      <c r="F12781" s="16"/>
    </row>
    <row r="12782" spans="6:6" x14ac:dyDescent="0.2">
      <c r="F12782" s="16"/>
    </row>
    <row r="12783" spans="6:6" x14ac:dyDescent="0.2">
      <c r="F12783" s="16"/>
    </row>
    <row r="12784" spans="6:6" x14ac:dyDescent="0.2">
      <c r="F12784" s="16"/>
    </row>
    <row r="12785" spans="6:6" x14ac:dyDescent="0.2">
      <c r="F12785" s="16"/>
    </row>
    <row r="12786" spans="6:6" x14ac:dyDescent="0.2">
      <c r="F12786" s="16"/>
    </row>
    <row r="12787" spans="6:6" x14ac:dyDescent="0.2">
      <c r="F12787" s="16"/>
    </row>
    <row r="12788" spans="6:6" x14ac:dyDescent="0.2">
      <c r="F12788" s="16"/>
    </row>
    <row r="12789" spans="6:6" x14ac:dyDescent="0.2">
      <c r="F12789" s="16"/>
    </row>
    <row r="12790" spans="6:6" x14ac:dyDescent="0.2">
      <c r="F12790" s="16"/>
    </row>
    <row r="12791" spans="6:6" x14ac:dyDescent="0.2">
      <c r="F12791" s="16"/>
    </row>
    <row r="12792" spans="6:6" x14ac:dyDescent="0.2">
      <c r="F12792" s="16"/>
    </row>
    <row r="12793" spans="6:6" x14ac:dyDescent="0.2">
      <c r="F12793" s="16"/>
    </row>
    <row r="12794" spans="6:6" x14ac:dyDescent="0.2">
      <c r="F12794" s="16"/>
    </row>
    <row r="12795" spans="6:6" x14ac:dyDescent="0.2">
      <c r="F12795" s="16"/>
    </row>
    <row r="12796" spans="6:6" x14ac:dyDescent="0.2">
      <c r="F12796" s="16"/>
    </row>
    <row r="12797" spans="6:6" x14ac:dyDescent="0.2">
      <c r="F12797" s="16"/>
    </row>
    <row r="12798" spans="6:6" x14ac:dyDescent="0.2">
      <c r="F12798" s="16"/>
    </row>
    <row r="12799" spans="6:6" x14ac:dyDescent="0.2">
      <c r="F12799" s="16"/>
    </row>
    <row r="12800" spans="6:6" x14ac:dyDescent="0.2">
      <c r="F12800" s="16"/>
    </row>
    <row r="12801" spans="6:6" x14ac:dyDescent="0.2">
      <c r="F12801" s="16"/>
    </row>
    <row r="12802" spans="6:6" x14ac:dyDescent="0.2">
      <c r="F12802" s="16"/>
    </row>
    <row r="12803" spans="6:6" x14ac:dyDescent="0.2">
      <c r="F12803" s="16"/>
    </row>
    <row r="12804" spans="6:6" x14ac:dyDescent="0.2">
      <c r="F12804" s="16"/>
    </row>
    <row r="12805" spans="6:6" x14ac:dyDescent="0.2">
      <c r="F12805" s="16"/>
    </row>
    <row r="12806" spans="6:6" x14ac:dyDescent="0.2">
      <c r="F12806" s="16"/>
    </row>
    <row r="12807" spans="6:6" x14ac:dyDescent="0.2">
      <c r="F12807" s="16"/>
    </row>
    <row r="12808" spans="6:6" x14ac:dyDescent="0.2">
      <c r="F12808" s="16"/>
    </row>
    <row r="12809" spans="6:6" x14ac:dyDescent="0.2">
      <c r="F12809" s="16"/>
    </row>
    <row r="12810" spans="6:6" x14ac:dyDescent="0.2">
      <c r="F12810" s="16"/>
    </row>
    <row r="12811" spans="6:6" x14ac:dyDescent="0.2">
      <c r="F12811" s="16"/>
    </row>
    <row r="12812" spans="6:6" x14ac:dyDescent="0.2">
      <c r="F12812" s="16"/>
    </row>
    <row r="12813" spans="6:6" x14ac:dyDescent="0.2">
      <c r="F12813" s="16"/>
    </row>
    <row r="12814" spans="6:6" x14ac:dyDescent="0.2">
      <c r="F12814" s="16"/>
    </row>
    <row r="12815" spans="6:6" x14ac:dyDescent="0.2">
      <c r="F12815" s="16"/>
    </row>
    <row r="12816" spans="6:6" x14ac:dyDescent="0.2">
      <c r="F12816" s="16"/>
    </row>
    <row r="12817" spans="6:6" x14ac:dyDescent="0.2">
      <c r="F12817" s="16"/>
    </row>
    <row r="12818" spans="6:6" x14ac:dyDescent="0.2">
      <c r="F12818" s="16"/>
    </row>
    <row r="12819" spans="6:6" x14ac:dyDescent="0.2">
      <c r="F12819" s="16"/>
    </row>
    <row r="12820" spans="6:6" x14ac:dyDescent="0.2">
      <c r="F12820" s="16"/>
    </row>
    <row r="12821" spans="6:6" x14ac:dyDescent="0.2">
      <c r="F12821" s="16"/>
    </row>
    <row r="12822" spans="6:6" x14ac:dyDescent="0.2">
      <c r="F12822" s="16"/>
    </row>
    <row r="12823" spans="6:6" x14ac:dyDescent="0.2">
      <c r="F12823" s="16"/>
    </row>
    <row r="12824" spans="6:6" x14ac:dyDescent="0.2">
      <c r="F12824" s="16"/>
    </row>
    <row r="12825" spans="6:6" x14ac:dyDescent="0.2">
      <c r="F12825" s="16"/>
    </row>
    <row r="12826" spans="6:6" x14ac:dyDescent="0.2">
      <c r="F12826" s="16"/>
    </row>
    <row r="12827" spans="6:6" x14ac:dyDescent="0.2">
      <c r="F12827" s="16"/>
    </row>
    <row r="12828" spans="6:6" x14ac:dyDescent="0.2">
      <c r="F12828" s="16"/>
    </row>
    <row r="12829" spans="6:6" x14ac:dyDescent="0.2">
      <c r="F12829" s="16"/>
    </row>
    <row r="12830" spans="6:6" x14ac:dyDescent="0.2">
      <c r="F12830" s="16"/>
    </row>
    <row r="12831" spans="6:6" x14ac:dyDescent="0.2">
      <c r="F12831" s="16"/>
    </row>
    <row r="12832" spans="6:6" x14ac:dyDescent="0.2">
      <c r="F12832" s="16"/>
    </row>
    <row r="12833" spans="6:6" x14ac:dyDescent="0.2">
      <c r="F12833" s="16"/>
    </row>
    <row r="12834" spans="6:6" x14ac:dyDescent="0.2">
      <c r="F12834" s="16"/>
    </row>
    <row r="12835" spans="6:6" x14ac:dyDescent="0.2">
      <c r="F12835" s="16"/>
    </row>
    <row r="12836" spans="6:6" x14ac:dyDescent="0.2">
      <c r="F12836" s="16"/>
    </row>
    <row r="12837" spans="6:6" x14ac:dyDescent="0.2">
      <c r="F12837" s="16"/>
    </row>
    <row r="12838" spans="6:6" x14ac:dyDescent="0.2">
      <c r="F12838" s="16"/>
    </row>
    <row r="12839" spans="6:6" x14ac:dyDescent="0.2">
      <c r="F12839" s="16"/>
    </row>
    <row r="12840" spans="6:6" x14ac:dyDescent="0.2">
      <c r="F12840" s="16"/>
    </row>
    <row r="12841" spans="6:6" x14ac:dyDescent="0.2">
      <c r="F12841" s="16"/>
    </row>
    <row r="12842" spans="6:6" x14ac:dyDescent="0.2">
      <c r="F12842" s="16"/>
    </row>
    <row r="12843" spans="6:6" x14ac:dyDescent="0.2">
      <c r="F12843" s="16"/>
    </row>
    <row r="12844" spans="6:6" x14ac:dyDescent="0.2">
      <c r="F12844" s="16"/>
    </row>
    <row r="12845" spans="6:6" x14ac:dyDescent="0.2">
      <c r="F12845" s="16"/>
    </row>
    <row r="12846" spans="6:6" x14ac:dyDescent="0.2">
      <c r="F12846" s="16"/>
    </row>
    <row r="12847" spans="6:6" x14ac:dyDescent="0.2">
      <c r="F12847" s="16"/>
    </row>
    <row r="12848" spans="6:6" x14ac:dyDescent="0.2">
      <c r="F12848" s="16"/>
    </row>
    <row r="12849" spans="6:6" x14ac:dyDescent="0.2">
      <c r="F12849" s="16"/>
    </row>
    <row r="12850" spans="6:6" x14ac:dyDescent="0.2">
      <c r="F12850" s="16"/>
    </row>
    <row r="12851" spans="6:6" x14ac:dyDescent="0.2">
      <c r="F12851" s="16"/>
    </row>
    <row r="12852" spans="6:6" x14ac:dyDescent="0.2">
      <c r="F12852" s="16"/>
    </row>
    <row r="12853" spans="6:6" x14ac:dyDescent="0.2">
      <c r="F12853" s="16"/>
    </row>
    <row r="12854" spans="6:6" x14ac:dyDescent="0.2">
      <c r="F12854" s="16"/>
    </row>
    <row r="12855" spans="6:6" x14ac:dyDescent="0.2">
      <c r="F12855" s="16"/>
    </row>
    <row r="12856" spans="6:6" x14ac:dyDescent="0.2">
      <c r="F12856" s="16"/>
    </row>
    <row r="12857" spans="6:6" x14ac:dyDescent="0.2">
      <c r="F12857" s="16"/>
    </row>
    <row r="12858" spans="6:6" x14ac:dyDescent="0.2">
      <c r="F12858" s="16"/>
    </row>
    <row r="12859" spans="6:6" x14ac:dyDescent="0.2">
      <c r="F12859" s="16"/>
    </row>
    <row r="12860" spans="6:6" x14ac:dyDescent="0.2">
      <c r="F12860" s="16"/>
    </row>
    <row r="12861" spans="6:6" x14ac:dyDescent="0.2">
      <c r="F12861" s="16"/>
    </row>
    <row r="12862" spans="6:6" x14ac:dyDescent="0.2">
      <c r="F12862" s="16"/>
    </row>
    <row r="12863" spans="6:6" x14ac:dyDescent="0.2">
      <c r="F12863" s="16"/>
    </row>
    <row r="12864" spans="6:6" x14ac:dyDescent="0.2">
      <c r="F12864" s="16"/>
    </row>
    <row r="12865" spans="6:6" x14ac:dyDescent="0.2">
      <c r="F12865" s="16"/>
    </row>
    <row r="12866" spans="6:6" x14ac:dyDescent="0.2">
      <c r="F12866" s="16"/>
    </row>
    <row r="12867" spans="6:6" x14ac:dyDescent="0.2">
      <c r="F12867" s="16"/>
    </row>
    <row r="12868" spans="6:6" x14ac:dyDescent="0.2">
      <c r="F12868" s="16"/>
    </row>
    <row r="12869" spans="6:6" x14ac:dyDescent="0.2">
      <c r="F12869" s="16"/>
    </row>
    <row r="12870" spans="6:6" x14ac:dyDescent="0.2">
      <c r="F12870" s="16"/>
    </row>
    <row r="12871" spans="6:6" x14ac:dyDescent="0.2">
      <c r="F12871" s="16"/>
    </row>
    <row r="12872" spans="6:6" x14ac:dyDescent="0.2">
      <c r="F12872" s="16"/>
    </row>
    <row r="12873" spans="6:6" x14ac:dyDescent="0.2">
      <c r="F12873" s="16"/>
    </row>
    <row r="12874" spans="6:6" x14ac:dyDescent="0.2">
      <c r="F12874" s="16"/>
    </row>
    <row r="12875" spans="6:6" x14ac:dyDescent="0.2">
      <c r="F12875" s="16"/>
    </row>
    <row r="12876" spans="6:6" x14ac:dyDescent="0.2">
      <c r="F12876" s="16"/>
    </row>
    <row r="12877" spans="6:6" x14ac:dyDescent="0.2">
      <c r="F12877" s="16"/>
    </row>
    <row r="12878" spans="6:6" x14ac:dyDescent="0.2">
      <c r="F12878" s="16"/>
    </row>
    <row r="12879" spans="6:6" x14ac:dyDescent="0.2">
      <c r="F12879" s="16"/>
    </row>
    <row r="12880" spans="6:6" x14ac:dyDescent="0.2">
      <c r="F12880" s="16"/>
    </row>
    <row r="12881" spans="6:6" x14ac:dyDescent="0.2">
      <c r="F12881" s="16"/>
    </row>
    <row r="12882" spans="6:6" x14ac:dyDescent="0.2">
      <c r="F12882" s="16"/>
    </row>
    <row r="12883" spans="6:6" x14ac:dyDescent="0.2">
      <c r="F12883" s="16"/>
    </row>
    <row r="12884" spans="6:6" x14ac:dyDescent="0.2">
      <c r="F12884" s="16"/>
    </row>
    <row r="12885" spans="6:6" x14ac:dyDescent="0.2">
      <c r="F12885" s="16"/>
    </row>
    <row r="12886" spans="6:6" x14ac:dyDescent="0.2">
      <c r="F12886" s="16"/>
    </row>
    <row r="12887" spans="6:6" x14ac:dyDescent="0.2">
      <c r="F12887" s="16"/>
    </row>
    <row r="12888" spans="6:6" x14ac:dyDescent="0.2">
      <c r="F12888" s="16"/>
    </row>
    <row r="12889" spans="6:6" x14ac:dyDescent="0.2">
      <c r="F12889" s="16"/>
    </row>
    <row r="12890" spans="6:6" x14ac:dyDescent="0.2">
      <c r="F12890" s="16"/>
    </row>
    <row r="12891" spans="6:6" x14ac:dyDescent="0.2">
      <c r="F12891" s="16"/>
    </row>
    <row r="12892" spans="6:6" x14ac:dyDescent="0.2">
      <c r="F12892" s="16"/>
    </row>
    <row r="12893" spans="6:6" x14ac:dyDescent="0.2">
      <c r="F12893" s="16"/>
    </row>
    <row r="12894" spans="6:6" x14ac:dyDescent="0.2">
      <c r="F12894" s="16"/>
    </row>
    <row r="12895" spans="6:6" x14ac:dyDescent="0.2">
      <c r="F12895" s="16"/>
    </row>
    <row r="12896" spans="6:6" x14ac:dyDescent="0.2">
      <c r="F12896" s="16"/>
    </row>
    <row r="12897" spans="6:6" x14ac:dyDescent="0.2">
      <c r="F12897" s="16"/>
    </row>
    <row r="12898" spans="6:6" x14ac:dyDescent="0.2">
      <c r="F12898" s="16"/>
    </row>
    <row r="12899" spans="6:6" x14ac:dyDescent="0.2">
      <c r="F12899" s="16"/>
    </row>
    <row r="12900" spans="6:6" x14ac:dyDescent="0.2">
      <c r="F12900" s="16"/>
    </row>
    <row r="12901" spans="6:6" x14ac:dyDescent="0.2">
      <c r="F12901" s="16"/>
    </row>
    <row r="12902" spans="6:6" x14ac:dyDescent="0.2">
      <c r="F12902" s="16"/>
    </row>
    <row r="12903" spans="6:6" x14ac:dyDescent="0.2">
      <c r="F12903" s="16"/>
    </row>
    <row r="12904" spans="6:6" x14ac:dyDescent="0.2">
      <c r="F12904" s="16"/>
    </row>
    <row r="12905" spans="6:6" x14ac:dyDescent="0.2">
      <c r="F12905" s="16"/>
    </row>
    <row r="12906" spans="6:6" x14ac:dyDescent="0.2">
      <c r="F12906" s="16"/>
    </row>
    <row r="12907" spans="6:6" x14ac:dyDescent="0.2">
      <c r="F12907" s="16"/>
    </row>
    <row r="12908" spans="6:6" x14ac:dyDescent="0.2">
      <c r="F12908" s="16"/>
    </row>
    <row r="12909" spans="6:6" x14ac:dyDescent="0.2">
      <c r="F12909" s="16"/>
    </row>
    <row r="12910" spans="6:6" x14ac:dyDescent="0.2">
      <c r="F12910" s="16"/>
    </row>
    <row r="12911" spans="6:6" x14ac:dyDescent="0.2">
      <c r="F12911" s="16"/>
    </row>
    <row r="12912" spans="6:6" x14ac:dyDescent="0.2">
      <c r="F12912" s="16"/>
    </row>
    <row r="12913" spans="6:6" x14ac:dyDescent="0.2">
      <c r="F12913" s="16"/>
    </row>
    <row r="12914" spans="6:6" x14ac:dyDescent="0.2">
      <c r="F12914" s="16"/>
    </row>
    <row r="12915" spans="6:6" x14ac:dyDescent="0.2">
      <c r="F12915" s="16"/>
    </row>
    <row r="12916" spans="6:6" x14ac:dyDescent="0.2">
      <c r="F12916" s="16"/>
    </row>
    <row r="12917" spans="6:6" x14ac:dyDescent="0.2">
      <c r="F12917" s="16"/>
    </row>
    <row r="12918" spans="6:6" x14ac:dyDescent="0.2">
      <c r="F12918" s="16"/>
    </row>
    <row r="12919" spans="6:6" x14ac:dyDescent="0.2">
      <c r="F12919" s="16"/>
    </row>
    <row r="12920" spans="6:6" x14ac:dyDescent="0.2">
      <c r="F12920" s="16"/>
    </row>
    <row r="12921" spans="6:6" x14ac:dyDescent="0.2">
      <c r="F12921" s="16"/>
    </row>
    <row r="12922" spans="6:6" x14ac:dyDescent="0.2">
      <c r="F12922" s="16"/>
    </row>
    <row r="12923" spans="6:6" x14ac:dyDescent="0.2">
      <c r="F12923" s="16"/>
    </row>
    <row r="12924" spans="6:6" x14ac:dyDescent="0.2">
      <c r="F12924" s="16"/>
    </row>
    <row r="12925" spans="6:6" x14ac:dyDescent="0.2">
      <c r="F12925" s="16"/>
    </row>
    <row r="12926" spans="6:6" x14ac:dyDescent="0.2">
      <c r="F12926" s="16"/>
    </row>
    <row r="12927" spans="6:6" x14ac:dyDescent="0.2">
      <c r="F12927" s="16"/>
    </row>
    <row r="12928" spans="6:6" x14ac:dyDescent="0.2">
      <c r="F12928" s="16"/>
    </row>
    <row r="12929" spans="6:6" x14ac:dyDescent="0.2">
      <c r="F12929" s="16"/>
    </row>
    <row r="12930" spans="6:6" x14ac:dyDescent="0.2">
      <c r="F12930" s="16"/>
    </row>
    <row r="12931" spans="6:6" x14ac:dyDescent="0.2">
      <c r="F12931" s="16"/>
    </row>
    <row r="12932" spans="6:6" x14ac:dyDescent="0.2">
      <c r="F12932" s="16"/>
    </row>
    <row r="12933" spans="6:6" x14ac:dyDescent="0.2">
      <c r="F12933" s="16"/>
    </row>
    <row r="12934" spans="6:6" x14ac:dyDescent="0.2">
      <c r="F12934" s="16"/>
    </row>
    <row r="12935" spans="6:6" x14ac:dyDescent="0.2">
      <c r="F12935" s="16"/>
    </row>
    <row r="12936" spans="6:6" x14ac:dyDescent="0.2">
      <c r="F12936" s="16"/>
    </row>
    <row r="12937" spans="6:6" x14ac:dyDescent="0.2">
      <c r="F12937" s="16"/>
    </row>
    <row r="12938" spans="6:6" x14ac:dyDescent="0.2">
      <c r="F12938" s="16"/>
    </row>
    <row r="12939" spans="6:6" x14ac:dyDescent="0.2">
      <c r="F12939" s="16"/>
    </row>
    <row r="12940" spans="6:6" x14ac:dyDescent="0.2">
      <c r="F12940" s="16"/>
    </row>
    <row r="12941" spans="6:6" x14ac:dyDescent="0.2">
      <c r="F12941" s="16"/>
    </row>
    <row r="12942" spans="6:6" x14ac:dyDescent="0.2">
      <c r="F12942" s="16"/>
    </row>
    <row r="12943" spans="6:6" x14ac:dyDescent="0.2">
      <c r="F12943" s="16"/>
    </row>
    <row r="12944" spans="6:6" x14ac:dyDescent="0.2">
      <c r="F12944" s="16"/>
    </row>
    <row r="12945" spans="6:6" x14ac:dyDescent="0.2">
      <c r="F12945" s="16"/>
    </row>
    <row r="12946" spans="6:6" x14ac:dyDescent="0.2">
      <c r="F12946" s="16"/>
    </row>
    <row r="12947" spans="6:6" x14ac:dyDescent="0.2">
      <c r="F12947" s="16"/>
    </row>
    <row r="12948" spans="6:6" x14ac:dyDescent="0.2">
      <c r="F12948" s="16"/>
    </row>
    <row r="12949" spans="6:6" x14ac:dyDescent="0.2">
      <c r="F12949" s="16"/>
    </row>
    <row r="12950" spans="6:6" x14ac:dyDescent="0.2">
      <c r="F12950" s="16"/>
    </row>
    <row r="12951" spans="6:6" x14ac:dyDescent="0.2">
      <c r="F12951" s="16"/>
    </row>
    <row r="12952" spans="6:6" x14ac:dyDescent="0.2">
      <c r="F12952" s="16"/>
    </row>
    <row r="12953" spans="6:6" x14ac:dyDescent="0.2">
      <c r="F12953" s="16"/>
    </row>
    <row r="12954" spans="6:6" x14ac:dyDescent="0.2">
      <c r="F12954" s="16"/>
    </row>
    <row r="12955" spans="6:6" x14ac:dyDescent="0.2">
      <c r="F12955" s="16"/>
    </row>
    <row r="12956" spans="6:6" x14ac:dyDescent="0.2">
      <c r="F12956" s="16"/>
    </row>
    <row r="12957" spans="6:6" x14ac:dyDescent="0.2">
      <c r="F12957" s="16"/>
    </row>
    <row r="12958" spans="6:6" x14ac:dyDescent="0.2">
      <c r="F12958" s="16"/>
    </row>
    <row r="12959" spans="6:6" x14ac:dyDescent="0.2">
      <c r="F12959" s="16"/>
    </row>
    <row r="12960" spans="6:6" x14ac:dyDescent="0.2">
      <c r="F12960" s="16"/>
    </row>
    <row r="12961" spans="6:6" x14ac:dyDescent="0.2">
      <c r="F12961" s="16"/>
    </row>
    <row r="12962" spans="6:6" x14ac:dyDescent="0.2">
      <c r="F12962" s="16"/>
    </row>
    <row r="12963" spans="6:6" x14ac:dyDescent="0.2">
      <c r="F12963" s="16"/>
    </row>
    <row r="12964" spans="6:6" x14ac:dyDescent="0.2">
      <c r="F12964" s="16"/>
    </row>
    <row r="12965" spans="6:6" x14ac:dyDescent="0.2">
      <c r="F12965" s="16"/>
    </row>
    <row r="12966" spans="6:6" x14ac:dyDescent="0.2">
      <c r="F12966" s="16"/>
    </row>
    <row r="12967" spans="6:6" x14ac:dyDescent="0.2">
      <c r="F12967" s="16"/>
    </row>
    <row r="12968" spans="6:6" x14ac:dyDescent="0.2">
      <c r="F12968" s="16"/>
    </row>
    <row r="12969" spans="6:6" x14ac:dyDescent="0.2">
      <c r="F12969" s="16"/>
    </row>
    <row r="12970" spans="6:6" x14ac:dyDescent="0.2">
      <c r="F12970" s="16"/>
    </row>
    <row r="12971" spans="6:6" x14ac:dyDescent="0.2">
      <c r="F12971" s="16"/>
    </row>
    <row r="12972" spans="6:6" x14ac:dyDescent="0.2">
      <c r="F12972" s="16"/>
    </row>
    <row r="12973" spans="6:6" x14ac:dyDescent="0.2">
      <c r="F12973" s="16"/>
    </row>
    <row r="12974" spans="6:6" x14ac:dyDescent="0.2">
      <c r="F12974" s="16"/>
    </row>
    <row r="12975" spans="6:6" x14ac:dyDescent="0.2">
      <c r="F12975" s="16"/>
    </row>
    <row r="12976" spans="6:6" x14ac:dyDescent="0.2">
      <c r="F12976" s="16"/>
    </row>
    <row r="12977" spans="6:6" x14ac:dyDescent="0.2">
      <c r="F12977" s="16"/>
    </row>
    <row r="12978" spans="6:6" x14ac:dyDescent="0.2">
      <c r="F12978" s="16"/>
    </row>
    <row r="12979" spans="6:6" x14ac:dyDescent="0.2">
      <c r="F12979" s="16"/>
    </row>
    <row r="12980" spans="6:6" x14ac:dyDescent="0.2">
      <c r="F12980" s="16"/>
    </row>
    <row r="12981" spans="6:6" x14ac:dyDescent="0.2">
      <c r="F12981" s="16"/>
    </row>
    <row r="12982" spans="6:6" x14ac:dyDescent="0.2">
      <c r="F12982" s="16"/>
    </row>
    <row r="12983" spans="6:6" x14ac:dyDescent="0.2">
      <c r="F12983" s="16"/>
    </row>
    <row r="12984" spans="6:6" x14ac:dyDescent="0.2">
      <c r="F12984" s="16"/>
    </row>
    <row r="12985" spans="6:6" x14ac:dyDescent="0.2">
      <c r="F12985" s="16"/>
    </row>
    <row r="12986" spans="6:6" x14ac:dyDescent="0.2">
      <c r="F12986" s="16"/>
    </row>
    <row r="12987" spans="6:6" x14ac:dyDescent="0.2">
      <c r="F12987" s="16"/>
    </row>
    <row r="12988" spans="6:6" x14ac:dyDescent="0.2">
      <c r="F12988" s="16"/>
    </row>
    <row r="12989" spans="6:6" x14ac:dyDescent="0.2">
      <c r="F12989" s="16"/>
    </row>
    <row r="12990" spans="6:6" x14ac:dyDescent="0.2">
      <c r="F12990" s="16"/>
    </row>
    <row r="12991" spans="6:6" x14ac:dyDescent="0.2">
      <c r="F12991" s="16"/>
    </row>
    <row r="12992" spans="6:6" x14ac:dyDescent="0.2">
      <c r="F12992" s="16"/>
    </row>
    <row r="12993" spans="6:6" x14ac:dyDescent="0.2">
      <c r="F12993" s="16"/>
    </row>
    <row r="12994" spans="6:6" x14ac:dyDescent="0.2">
      <c r="F12994" s="16"/>
    </row>
    <row r="12995" spans="6:6" x14ac:dyDescent="0.2">
      <c r="F12995" s="16"/>
    </row>
    <row r="12996" spans="6:6" x14ac:dyDescent="0.2">
      <c r="F12996" s="16"/>
    </row>
    <row r="12997" spans="6:6" x14ac:dyDescent="0.2">
      <c r="F12997" s="16"/>
    </row>
    <row r="12998" spans="6:6" x14ac:dyDescent="0.2">
      <c r="F12998" s="16"/>
    </row>
    <row r="12999" spans="6:6" x14ac:dyDescent="0.2">
      <c r="F12999" s="16"/>
    </row>
    <row r="13000" spans="6:6" x14ac:dyDescent="0.2">
      <c r="F13000" s="16"/>
    </row>
    <row r="13001" spans="6:6" x14ac:dyDescent="0.2">
      <c r="F13001" s="16"/>
    </row>
    <row r="13002" spans="6:6" x14ac:dyDescent="0.2">
      <c r="F13002" s="16"/>
    </row>
    <row r="13003" spans="6:6" x14ac:dyDescent="0.2">
      <c r="F13003" s="16"/>
    </row>
    <row r="13004" spans="6:6" x14ac:dyDescent="0.2">
      <c r="F13004" s="16"/>
    </row>
    <row r="13005" spans="6:6" x14ac:dyDescent="0.2">
      <c r="F13005" s="16"/>
    </row>
    <row r="13006" spans="6:6" x14ac:dyDescent="0.2">
      <c r="F13006" s="16"/>
    </row>
    <row r="13007" spans="6:6" x14ac:dyDescent="0.2">
      <c r="F13007" s="16"/>
    </row>
    <row r="13008" spans="6:6" x14ac:dyDescent="0.2">
      <c r="F13008" s="16"/>
    </row>
    <row r="13009" spans="6:6" x14ac:dyDescent="0.2">
      <c r="F13009" s="16"/>
    </row>
    <row r="13010" spans="6:6" x14ac:dyDescent="0.2">
      <c r="F13010" s="16"/>
    </row>
    <row r="13011" spans="6:6" x14ac:dyDescent="0.2">
      <c r="F13011" s="16"/>
    </row>
    <row r="13012" spans="6:6" x14ac:dyDescent="0.2">
      <c r="F13012" s="16"/>
    </row>
    <row r="13013" spans="6:6" x14ac:dyDescent="0.2">
      <c r="F13013" s="16"/>
    </row>
    <row r="13014" spans="6:6" x14ac:dyDescent="0.2">
      <c r="F13014" s="16"/>
    </row>
    <row r="13015" spans="6:6" x14ac:dyDescent="0.2">
      <c r="F13015" s="16"/>
    </row>
    <row r="13016" spans="6:6" x14ac:dyDescent="0.2">
      <c r="F13016" s="16"/>
    </row>
    <row r="13017" spans="6:6" x14ac:dyDescent="0.2">
      <c r="F13017" s="16"/>
    </row>
    <row r="13018" spans="6:6" x14ac:dyDescent="0.2">
      <c r="F13018" s="16"/>
    </row>
    <row r="13019" spans="6:6" x14ac:dyDescent="0.2">
      <c r="F13019" s="16"/>
    </row>
    <row r="13020" spans="6:6" x14ac:dyDescent="0.2">
      <c r="F13020" s="16"/>
    </row>
    <row r="13021" spans="6:6" x14ac:dyDescent="0.2">
      <c r="F13021" s="16"/>
    </row>
    <row r="13022" spans="6:6" x14ac:dyDescent="0.2">
      <c r="F13022" s="16"/>
    </row>
    <row r="13023" spans="6:6" x14ac:dyDescent="0.2">
      <c r="F13023" s="16"/>
    </row>
    <row r="13024" spans="6:6" x14ac:dyDescent="0.2">
      <c r="F13024" s="16"/>
    </row>
    <row r="13025" spans="6:6" x14ac:dyDescent="0.2">
      <c r="F13025" s="16"/>
    </row>
    <row r="13026" spans="6:6" x14ac:dyDescent="0.2">
      <c r="F13026" s="16"/>
    </row>
    <row r="13027" spans="6:6" x14ac:dyDescent="0.2">
      <c r="F13027" s="16"/>
    </row>
    <row r="13028" spans="6:6" x14ac:dyDescent="0.2">
      <c r="F13028" s="16"/>
    </row>
    <row r="13029" spans="6:6" x14ac:dyDescent="0.2">
      <c r="F13029" s="16"/>
    </row>
    <row r="13030" spans="6:6" x14ac:dyDescent="0.2">
      <c r="F13030" s="16"/>
    </row>
    <row r="13031" spans="6:6" x14ac:dyDescent="0.2">
      <c r="F13031" s="16"/>
    </row>
    <row r="13032" spans="6:6" x14ac:dyDescent="0.2">
      <c r="F13032" s="16"/>
    </row>
    <row r="13033" spans="6:6" x14ac:dyDescent="0.2">
      <c r="F13033" s="16"/>
    </row>
    <row r="13034" spans="6:6" x14ac:dyDescent="0.2">
      <c r="F13034" s="16"/>
    </row>
    <row r="13035" spans="6:6" x14ac:dyDescent="0.2">
      <c r="F13035" s="16"/>
    </row>
    <row r="13036" spans="6:6" x14ac:dyDescent="0.2">
      <c r="F13036" s="16"/>
    </row>
    <row r="13037" spans="6:6" x14ac:dyDescent="0.2">
      <c r="F13037" s="16"/>
    </row>
    <row r="13038" spans="6:6" x14ac:dyDescent="0.2">
      <c r="F13038" s="16"/>
    </row>
    <row r="13039" spans="6:6" x14ac:dyDescent="0.2">
      <c r="F13039" s="16"/>
    </row>
    <row r="13040" spans="6:6" x14ac:dyDescent="0.2">
      <c r="F13040" s="16"/>
    </row>
    <row r="13041" spans="6:6" x14ac:dyDescent="0.2">
      <c r="F13041" s="16"/>
    </row>
    <row r="13042" spans="6:6" x14ac:dyDescent="0.2">
      <c r="F13042" s="16"/>
    </row>
    <row r="13043" spans="6:6" x14ac:dyDescent="0.2">
      <c r="F13043" s="16"/>
    </row>
    <row r="13044" spans="6:6" x14ac:dyDescent="0.2">
      <c r="F13044" s="16"/>
    </row>
    <row r="13045" spans="6:6" x14ac:dyDescent="0.2">
      <c r="F13045" s="16"/>
    </row>
    <row r="13046" spans="6:6" x14ac:dyDescent="0.2">
      <c r="F13046" s="16"/>
    </row>
    <row r="13047" spans="6:6" x14ac:dyDescent="0.2">
      <c r="F13047" s="16"/>
    </row>
    <row r="13048" spans="6:6" x14ac:dyDescent="0.2">
      <c r="F13048" s="16"/>
    </row>
    <row r="13049" spans="6:6" x14ac:dyDescent="0.2">
      <c r="F13049" s="16"/>
    </row>
    <row r="13050" spans="6:6" x14ac:dyDescent="0.2">
      <c r="F13050" s="16"/>
    </row>
    <row r="13051" spans="6:6" x14ac:dyDescent="0.2">
      <c r="F13051" s="16"/>
    </row>
    <row r="13052" spans="6:6" x14ac:dyDescent="0.2">
      <c r="F13052" s="16"/>
    </row>
    <row r="13053" spans="6:6" x14ac:dyDescent="0.2">
      <c r="F13053" s="16"/>
    </row>
    <row r="13054" spans="6:6" x14ac:dyDescent="0.2">
      <c r="F13054" s="16"/>
    </row>
    <row r="13055" spans="6:6" x14ac:dyDescent="0.2">
      <c r="F13055" s="16"/>
    </row>
    <row r="13056" spans="6:6" x14ac:dyDescent="0.2">
      <c r="F13056" s="16"/>
    </row>
    <row r="13057" spans="6:6" x14ac:dyDescent="0.2">
      <c r="F13057" s="16"/>
    </row>
    <row r="13058" spans="6:6" x14ac:dyDescent="0.2">
      <c r="F13058" s="16"/>
    </row>
    <row r="13059" spans="6:6" x14ac:dyDescent="0.2">
      <c r="F13059" s="16"/>
    </row>
    <row r="13060" spans="6:6" x14ac:dyDescent="0.2">
      <c r="F13060" s="16"/>
    </row>
    <row r="13061" spans="6:6" x14ac:dyDescent="0.2">
      <c r="F13061" s="16"/>
    </row>
    <row r="13062" spans="6:6" x14ac:dyDescent="0.2">
      <c r="F13062" s="16"/>
    </row>
    <row r="13063" spans="6:6" x14ac:dyDescent="0.2">
      <c r="F13063" s="16"/>
    </row>
    <row r="13064" spans="6:6" x14ac:dyDescent="0.2">
      <c r="F13064" s="16"/>
    </row>
    <row r="13065" spans="6:6" x14ac:dyDescent="0.2">
      <c r="F13065" s="16"/>
    </row>
    <row r="13066" spans="6:6" x14ac:dyDescent="0.2">
      <c r="F13066" s="16"/>
    </row>
    <row r="13067" spans="6:6" x14ac:dyDescent="0.2">
      <c r="F13067" s="16"/>
    </row>
    <row r="13068" spans="6:6" x14ac:dyDescent="0.2">
      <c r="F13068" s="16"/>
    </row>
    <row r="13069" spans="6:6" x14ac:dyDescent="0.2">
      <c r="F13069" s="16"/>
    </row>
    <row r="13070" spans="6:6" x14ac:dyDescent="0.2">
      <c r="F13070" s="16"/>
    </row>
    <row r="13071" spans="6:6" x14ac:dyDescent="0.2">
      <c r="F13071" s="16"/>
    </row>
    <row r="13072" spans="6:6" x14ac:dyDescent="0.2">
      <c r="F13072" s="16"/>
    </row>
    <row r="13073" spans="6:6" x14ac:dyDescent="0.2">
      <c r="F13073" s="16"/>
    </row>
    <row r="13074" spans="6:6" x14ac:dyDescent="0.2">
      <c r="F13074" s="16"/>
    </row>
    <row r="13075" spans="6:6" x14ac:dyDescent="0.2">
      <c r="F13075" s="16"/>
    </row>
    <row r="13076" spans="6:6" x14ac:dyDescent="0.2">
      <c r="F13076" s="16"/>
    </row>
    <row r="13077" spans="6:6" x14ac:dyDescent="0.2">
      <c r="F13077" s="16"/>
    </row>
    <row r="13078" spans="6:6" x14ac:dyDescent="0.2">
      <c r="F13078" s="16"/>
    </row>
    <row r="13079" spans="6:6" x14ac:dyDescent="0.2">
      <c r="F13079" s="16"/>
    </row>
    <row r="13080" spans="6:6" x14ac:dyDescent="0.2">
      <c r="F13080" s="16"/>
    </row>
    <row r="13081" spans="6:6" x14ac:dyDescent="0.2">
      <c r="F13081" s="16"/>
    </row>
    <row r="13082" spans="6:6" x14ac:dyDescent="0.2">
      <c r="F13082" s="16"/>
    </row>
    <row r="13083" spans="6:6" x14ac:dyDescent="0.2">
      <c r="F13083" s="16"/>
    </row>
    <row r="13084" spans="6:6" x14ac:dyDescent="0.2">
      <c r="F13084" s="16"/>
    </row>
    <row r="13085" spans="6:6" x14ac:dyDescent="0.2">
      <c r="F13085" s="16"/>
    </row>
    <row r="13086" spans="6:6" x14ac:dyDescent="0.2">
      <c r="F13086" s="16"/>
    </row>
    <row r="13087" spans="6:6" x14ac:dyDescent="0.2">
      <c r="F13087" s="16"/>
    </row>
    <row r="13088" spans="6:6" x14ac:dyDescent="0.2">
      <c r="F13088" s="16"/>
    </row>
    <row r="13089" spans="6:6" x14ac:dyDescent="0.2">
      <c r="F13089" s="16"/>
    </row>
    <row r="13090" spans="6:6" x14ac:dyDescent="0.2">
      <c r="F13090" s="16"/>
    </row>
    <row r="13091" spans="6:6" x14ac:dyDescent="0.2">
      <c r="F13091" s="16"/>
    </row>
    <row r="13092" spans="6:6" x14ac:dyDescent="0.2">
      <c r="F13092" s="16"/>
    </row>
    <row r="13093" spans="6:6" x14ac:dyDescent="0.2">
      <c r="F13093" s="16"/>
    </row>
    <row r="13094" spans="6:6" x14ac:dyDescent="0.2">
      <c r="F13094" s="16"/>
    </row>
    <row r="13095" spans="6:6" x14ac:dyDescent="0.2">
      <c r="F13095" s="16"/>
    </row>
    <row r="13096" spans="6:6" x14ac:dyDescent="0.2">
      <c r="F13096" s="16"/>
    </row>
    <row r="13097" spans="6:6" x14ac:dyDescent="0.2">
      <c r="F13097" s="16"/>
    </row>
    <row r="13098" spans="6:6" x14ac:dyDescent="0.2">
      <c r="F13098" s="16"/>
    </row>
    <row r="13099" spans="6:6" x14ac:dyDescent="0.2">
      <c r="F13099" s="16"/>
    </row>
    <row r="13100" spans="6:6" x14ac:dyDescent="0.2">
      <c r="F13100" s="16"/>
    </row>
    <row r="13101" spans="6:6" x14ac:dyDescent="0.2">
      <c r="F13101" s="16"/>
    </row>
    <row r="13102" spans="6:6" x14ac:dyDescent="0.2">
      <c r="F13102" s="16"/>
    </row>
    <row r="13103" spans="6:6" x14ac:dyDescent="0.2">
      <c r="F13103" s="16"/>
    </row>
    <row r="13104" spans="6:6" x14ac:dyDescent="0.2">
      <c r="F13104" s="16"/>
    </row>
    <row r="13105" spans="6:6" x14ac:dyDescent="0.2">
      <c r="F13105" s="16"/>
    </row>
    <row r="13106" spans="6:6" x14ac:dyDescent="0.2">
      <c r="F13106" s="16"/>
    </row>
    <row r="13107" spans="6:6" x14ac:dyDescent="0.2">
      <c r="F13107" s="16"/>
    </row>
    <row r="13108" spans="6:6" x14ac:dyDescent="0.2">
      <c r="F13108" s="16"/>
    </row>
    <row r="13109" spans="6:6" x14ac:dyDescent="0.2">
      <c r="F13109" s="16"/>
    </row>
    <row r="13110" spans="6:6" x14ac:dyDescent="0.2">
      <c r="F13110" s="16"/>
    </row>
    <row r="13111" spans="6:6" x14ac:dyDescent="0.2">
      <c r="F13111" s="16"/>
    </row>
    <row r="13112" spans="6:6" x14ac:dyDescent="0.2">
      <c r="F13112" s="16"/>
    </row>
    <row r="13113" spans="6:6" x14ac:dyDescent="0.2">
      <c r="F13113" s="16"/>
    </row>
    <row r="13114" spans="6:6" x14ac:dyDescent="0.2">
      <c r="F13114" s="16"/>
    </row>
    <row r="13115" spans="6:6" x14ac:dyDescent="0.2">
      <c r="F13115" s="16"/>
    </row>
    <row r="13116" spans="6:6" x14ac:dyDescent="0.2">
      <c r="F13116" s="16"/>
    </row>
    <row r="13117" spans="6:6" x14ac:dyDescent="0.2">
      <c r="F13117" s="16"/>
    </row>
    <row r="13118" spans="6:6" x14ac:dyDescent="0.2">
      <c r="F13118" s="16"/>
    </row>
    <row r="13119" spans="6:6" x14ac:dyDescent="0.2">
      <c r="F13119" s="16"/>
    </row>
    <row r="13120" spans="6:6" x14ac:dyDescent="0.2">
      <c r="F13120" s="16"/>
    </row>
    <row r="13121" spans="6:6" x14ac:dyDescent="0.2">
      <c r="F13121" s="16"/>
    </row>
    <row r="13122" spans="6:6" x14ac:dyDescent="0.2">
      <c r="F13122" s="16"/>
    </row>
    <row r="13123" spans="6:6" x14ac:dyDescent="0.2">
      <c r="F13123" s="16"/>
    </row>
    <row r="13124" spans="6:6" x14ac:dyDescent="0.2">
      <c r="F13124" s="16"/>
    </row>
    <row r="13125" spans="6:6" x14ac:dyDescent="0.2">
      <c r="F13125" s="16"/>
    </row>
    <row r="13126" spans="6:6" x14ac:dyDescent="0.2">
      <c r="F13126" s="16"/>
    </row>
    <row r="13127" spans="6:6" x14ac:dyDescent="0.2">
      <c r="F13127" s="16"/>
    </row>
    <row r="13128" spans="6:6" x14ac:dyDescent="0.2">
      <c r="F13128" s="16"/>
    </row>
    <row r="13129" spans="6:6" x14ac:dyDescent="0.2">
      <c r="F13129" s="16"/>
    </row>
    <row r="13130" spans="6:6" x14ac:dyDescent="0.2">
      <c r="F13130" s="16"/>
    </row>
    <row r="13131" spans="6:6" x14ac:dyDescent="0.2">
      <c r="F13131" s="16"/>
    </row>
    <row r="13132" spans="6:6" x14ac:dyDescent="0.2">
      <c r="F13132" s="16"/>
    </row>
    <row r="13133" spans="6:6" x14ac:dyDescent="0.2">
      <c r="F13133" s="16"/>
    </row>
    <row r="13134" spans="6:6" x14ac:dyDescent="0.2">
      <c r="F13134" s="16"/>
    </row>
    <row r="13135" spans="6:6" x14ac:dyDescent="0.2">
      <c r="F13135" s="16"/>
    </row>
    <row r="13136" spans="6:6" x14ac:dyDescent="0.2">
      <c r="F13136" s="16"/>
    </row>
    <row r="13137" spans="6:6" x14ac:dyDescent="0.2">
      <c r="F13137" s="16"/>
    </row>
    <row r="13138" spans="6:6" x14ac:dyDescent="0.2">
      <c r="F13138" s="16"/>
    </row>
    <row r="13139" spans="6:6" x14ac:dyDescent="0.2">
      <c r="F13139" s="16"/>
    </row>
    <row r="13140" spans="6:6" x14ac:dyDescent="0.2">
      <c r="F13140" s="16"/>
    </row>
    <row r="13141" spans="6:6" x14ac:dyDescent="0.2">
      <c r="F13141" s="16"/>
    </row>
    <row r="13142" spans="6:6" x14ac:dyDescent="0.2">
      <c r="F13142" s="16"/>
    </row>
    <row r="13143" spans="6:6" x14ac:dyDescent="0.2">
      <c r="F13143" s="16"/>
    </row>
    <row r="13144" spans="6:6" x14ac:dyDescent="0.2">
      <c r="F13144" s="16"/>
    </row>
    <row r="13145" spans="6:6" x14ac:dyDescent="0.2">
      <c r="F13145" s="16"/>
    </row>
    <row r="13146" spans="6:6" x14ac:dyDescent="0.2">
      <c r="F13146" s="16"/>
    </row>
    <row r="13147" spans="6:6" x14ac:dyDescent="0.2">
      <c r="F13147" s="16"/>
    </row>
    <row r="13148" spans="6:6" x14ac:dyDescent="0.2">
      <c r="F13148" s="16"/>
    </row>
    <row r="13149" spans="6:6" x14ac:dyDescent="0.2">
      <c r="F13149" s="16"/>
    </row>
    <row r="13150" spans="6:6" x14ac:dyDescent="0.2">
      <c r="F13150" s="16"/>
    </row>
    <row r="13151" spans="6:6" x14ac:dyDescent="0.2">
      <c r="F13151" s="16"/>
    </row>
    <row r="13152" spans="6:6" x14ac:dyDescent="0.2">
      <c r="F13152" s="16"/>
    </row>
    <row r="13153" spans="6:6" x14ac:dyDescent="0.2">
      <c r="F13153" s="16"/>
    </row>
    <row r="13154" spans="6:6" x14ac:dyDescent="0.2">
      <c r="F13154" s="16"/>
    </row>
    <row r="13155" spans="6:6" x14ac:dyDescent="0.2">
      <c r="F13155" s="16"/>
    </row>
    <row r="13156" spans="6:6" x14ac:dyDescent="0.2">
      <c r="F13156" s="16"/>
    </row>
    <row r="13157" spans="6:6" x14ac:dyDescent="0.2">
      <c r="F13157" s="16"/>
    </row>
    <row r="13158" spans="6:6" x14ac:dyDescent="0.2">
      <c r="F13158" s="16"/>
    </row>
    <row r="13159" spans="6:6" x14ac:dyDescent="0.2">
      <c r="F13159" s="16"/>
    </row>
    <row r="13160" spans="6:6" x14ac:dyDescent="0.2">
      <c r="F13160" s="16"/>
    </row>
    <row r="13161" spans="6:6" x14ac:dyDescent="0.2">
      <c r="F13161" s="16"/>
    </row>
    <row r="13162" spans="6:6" x14ac:dyDescent="0.2">
      <c r="F13162" s="16"/>
    </row>
    <row r="13163" spans="6:6" x14ac:dyDescent="0.2">
      <c r="F13163" s="16"/>
    </row>
    <row r="13164" spans="6:6" x14ac:dyDescent="0.2">
      <c r="F13164" s="16"/>
    </row>
    <row r="13165" spans="6:6" x14ac:dyDescent="0.2">
      <c r="F13165" s="16"/>
    </row>
    <row r="13166" spans="6:6" x14ac:dyDescent="0.2">
      <c r="F13166" s="16"/>
    </row>
    <row r="13167" spans="6:6" x14ac:dyDescent="0.2">
      <c r="F13167" s="16"/>
    </row>
    <row r="13168" spans="6:6" x14ac:dyDescent="0.2">
      <c r="F13168" s="16"/>
    </row>
    <row r="13169" spans="6:6" x14ac:dyDescent="0.2">
      <c r="F13169" s="16"/>
    </row>
    <row r="13170" spans="6:6" x14ac:dyDescent="0.2">
      <c r="F13170" s="16"/>
    </row>
    <row r="13171" spans="6:6" x14ac:dyDescent="0.2">
      <c r="F13171" s="16"/>
    </row>
    <row r="13172" spans="6:6" x14ac:dyDescent="0.2">
      <c r="F13172" s="16"/>
    </row>
    <row r="13173" spans="6:6" x14ac:dyDescent="0.2">
      <c r="F13173" s="16"/>
    </row>
    <row r="13174" spans="6:6" x14ac:dyDescent="0.2">
      <c r="F13174" s="16"/>
    </row>
    <row r="13175" spans="6:6" x14ac:dyDescent="0.2">
      <c r="F13175" s="16"/>
    </row>
    <row r="13176" spans="6:6" x14ac:dyDescent="0.2">
      <c r="F13176" s="16"/>
    </row>
    <row r="13177" spans="6:6" x14ac:dyDescent="0.2">
      <c r="F13177" s="16"/>
    </row>
    <row r="13178" spans="6:6" x14ac:dyDescent="0.2">
      <c r="F13178" s="16"/>
    </row>
    <row r="13179" spans="6:6" x14ac:dyDescent="0.2">
      <c r="F13179" s="16"/>
    </row>
    <row r="13180" spans="6:6" x14ac:dyDescent="0.2">
      <c r="F13180" s="16"/>
    </row>
    <row r="13181" spans="6:6" x14ac:dyDescent="0.2">
      <c r="F13181" s="16"/>
    </row>
    <row r="13182" spans="6:6" x14ac:dyDescent="0.2">
      <c r="F13182" s="16"/>
    </row>
    <row r="13183" spans="6:6" x14ac:dyDescent="0.2">
      <c r="F13183" s="16"/>
    </row>
    <row r="13184" spans="6:6" x14ac:dyDescent="0.2">
      <c r="F13184" s="16"/>
    </row>
    <row r="13185" spans="6:6" x14ac:dyDescent="0.2">
      <c r="F13185" s="16"/>
    </row>
    <row r="13186" spans="6:6" x14ac:dyDescent="0.2">
      <c r="F13186" s="16"/>
    </row>
    <row r="13187" spans="6:6" x14ac:dyDescent="0.2">
      <c r="F13187" s="16"/>
    </row>
    <row r="13188" spans="6:6" x14ac:dyDescent="0.2">
      <c r="F13188" s="16"/>
    </row>
    <row r="13189" spans="6:6" x14ac:dyDescent="0.2">
      <c r="F13189" s="16"/>
    </row>
    <row r="13190" spans="6:6" x14ac:dyDescent="0.2">
      <c r="F13190" s="16"/>
    </row>
    <row r="13191" spans="6:6" x14ac:dyDescent="0.2">
      <c r="F13191" s="16"/>
    </row>
    <row r="13192" spans="6:6" x14ac:dyDescent="0.2">
      <c r="F13192" s="16"/>
    </row>
    <row r="13193" spans="6:6" x14ac:dyDescent="0.2">
      <c r="F13193" s="16"/>
    </row>
    <row r="13194" spans="6:6" x14ac:dyDescent="0.2">
      <c r="F13194" s="16"/>
    </row>
    <row r="13195" spans="6:6" x14ac:dyDescent="0.2">
      <c r="F13195" s="16"/>
    </row>
    <row r="13196" spans="6:6" x14ac:dyDescent="0.2">
      <c r="F13196" s="16"/>
    </row>
    <row r="13197" spans="6:6" x14ac:dyDescent="0.2">
      <c r="F13197" s="16"/>
    </row>
    <row r="13198" spans="6:6" x14ac:dyDescent="0.2">
      <c r="F13198" s="16"/>
    </row>
    <row r="13199" spans="6:6" x14ac:dyDescent="0.2">
      <c r="F13199" s="16"/>
    </row>
    <row r="13200" spans="6:6" x14ac:dyDescent="0.2">
      <c r="F13200" s="16"/>
    </row>
    <row r="13201" spans="6:6" x14ac:dyDescent="0.2">
      <c r="F13201" s="16"/>
    </row>
    <row r="13202" spans="6:6" x14ac:dyDescent="0.2">
      <c r="F13202" s="16"/>
    </row>
    <row r="13203" spans="6:6" x14ac:dyDescent="0.2">
      <c r="F13203" s="16"/>
    </row>
    <row r="13204" spans="6:6" x14ac:dyDescent="0.2">
      <c r="F13204" s="16"/>
    </row>
    <row r="13205" spans="6:6" x14ac:dyDescent="0.2">
      <c r="F13205" s="16"/>
    </row>
    <row r="13206" spans="6:6" x14ac:dyDescent="0.2">
      <c r="F13206" s="16"/>
    </row>
    <row r="13207" spans="6:6" x14ac:dyDescent="0.2">
      <c r="F13207" s="16"/>
    </row>
    <row r="13208" spans="6:6" x14ac:dyDescent="0.2">
      <c r="F13208" s="16"/>
    </row>
    <row r="13209" spans="6:6" x14ac:dyDescent="0.2">
      <c r="F13209" s="16"/>
    </row>
    <row r="13210" spans="6:6" x14ac:dyDescent="0.2">
      <c r="F13210" s="16"/>
    </row>
    <row r="13211" spans="6:6" x14ac:dyDescent="0.2">
      <c r="F13211" s="16"/>
    </row>
    <row r="13212" spans="6:6" x14ac:dyDescent="0.2">
      <c r="F13212" s="16"/>
    </row>
    <row r="13213" spans="6:6" x14ac:dyDescent="0.2">
      <c r="F13213" s="16"/>
    </row>
    <row r="13214" spans="6:6" x14ac:dyDescent="0.2">
      <c r="F13214" s="16"/>
    </row>
    <row r="13215" spans="6:6" x14ac:dyDescent="0.2">
      <c r="F13215" s="16"/>
    </row>
    <row r="13216" spans="6:6" x14ac:dyDescent="0.2">
      <c r="F13216" s="16"/>
    </row>
    <row r="13217" spans="6:6" x14ac:dyDescent="0.2">
      <c r="F13217" s="16"/>
    </row>
    <row r="13218" spans="6:6" x14ac:dyDescent="0.2">
      <c r="F13218" s="16"/>
    </row>
    <row r="13219" spans="6:6" x14ac:dyDescent="0.2">
      <c r="F13219" s="16"/>
    </row>
    <row r="13220" spans="6:6" x14ac:dyDescent="0.2">
      <c r="F13220" s="16"/>
    </row>
    <row r="13221" spans="6:6" x14ac:dyDescent="0.2">
      <c r="F13221" s="16"/>
    </row>
    <row r="13222" spans="6:6" x14ac:dyDescent="0.2">
      <c r="F13222" s="16"/>
    </row>
    <row r="13223" spans="6:6" x14ac:dyDescent="0.2">
      <c r="F13223" s="16"/>
    </row>
    <row r="13224" spans="6:6" x14ac:dyDescent="0.2">
      <c r="F13224" s="16"/>
    </row>
    <row r="13225" spans="6:6" x14ac:dyDescent="0.2">
      <c r="F13225" s="16"/>
    </row>
    <row r="13226" spans="6:6" x14ac:dyDescent="0.2">
      <c r="F13226" s="16"/>
    </row>
    <row r="13227" spans="6:6" x14ac:dyDescent="0.2">
      <c r="F13227" s="16"/>
    </row>
    <row r="13228" spans="6:6" x14ac:dyDescent="0.2">
      <c r="F13228" s="16"/>
    </row>
    <row r="13229" spans="6:6" x14ac:dyDescent="0.2">
      <c r="F13229" s="16"/>
    </row>
    <row r="13230" spans="6:6" x14ac:dyDescent="0.2">
      <c r="F13230" s="16"/>
    </row>
    <row r="13231" spans="6:6" x14ac:dyDescent="0.2">
      <c r="F13231" s="16"/>
    </row>
    <row r="13232" spans="6:6" x14ac:dyDescent="0.2">
      <c r="F13232" s="16"/>
    </row>
    <row r="13233" spans="6:6" x14ac:dyDescent="0.2">
      <c r="F13233" s="16"/>
    </row>
    <row r="13234" spans="6:6" x14ac:dyDescent="0.2">
      <c r="F13234" s="16"/>
    </row>
    <row r="13235" spans="6:6" x14ac:dyDescent="0.2">
      <c r="F13235" s="16"/>
    </row>
    <row r="13236" spans="6:6" x14ac:dyDescent="0.2">
      <c r="F13236" s="16"/>
    </row>
    <row r="13237" spans="6:6" x14ac:dyDescent="0.2">
      <c r="F13237" s="16"/>
    </row>
    <row r="13238" spans="6:6" x14ac:dyDescent="0.2">
      <c r="F13238" s="16"/>
    </row>
    <row r="13239" spans="6:6" x14ac:dyDescent="0.2">
      <c r="F13239" s="16"/>
    </row>
    <row r="13240" spans="6:6" x14ac:dyDescent="0.2">
      <c r="F13240" s="16"/>
    </row>
    <row r="13241" spans="6:6" x14ac:dyDescent="0.2">
      <c r="F13241" s="16"/>
    </row>
    <row r="13242" spans="6:6" x14ac:dyDescent="0.2">
      <c r="F13242" s="16"/>
    </row>
    <row r="13243" spans="6:6" x14ac:dyDescent="0.2">
      <c r="F13243" s="16"/>
    </row>
    <row r="13244" spans="6:6" x14ac:dyDescent="0.2">
      <c r="F13244" s="16"/>
    </row>
    <row r="13245" spans="6:6" x14ac:dyDescent="0.2">
      <c r="F13245" s="16"/>
    </row>
    <row r="13246" spans="6:6" x14ac:dyDescent="0.2">
      <c r="F13246" s="16"/>
    </row>
    <row r="13247" spans="6:6" x14ac:dyDescent="0.2">
      <c r="F13247" s="16"/>
    </row>
    <row r="13248" spans="6:6" x14ac:dyDescent="0.2">
      <c r="F13248" s="16"/>
    </row>
    <row r="13249" spans="6:6" x14ac:dyDescent="0.2">
      <c r="F13249" s="16"/>
    </row>
    <row r="13250" spans="6:6" x14ac:dyDescent="0.2">
      <c r="F13250" s="16"/>
    </row>
    <row r="13251" spans="6:6" x14ac:dyDescent="0.2">
      <c r="F13251" s="16"/>
    </row>
    <row r="13252" spans="6:6" x14ac:dyDescent="0.2">
      <c r="F13252" s="16"/>
    </row>
    <row r="13253" spans="6:6" x14ac:dyDescent="0.2">
      <c r="F13253" s="16"/>
    </row>
    <row r="13254" spans="6:6" x14ac:dyDescent="0.2">
      <c r="F13254" s="16"/>
    </row>
    <row r="13255" spans="6:6" x14ac:dyDescent="0.2">
      <c r="F13255" s="16"/>
    </row>
    <row r="13256" spans="6:6" x14ac:dyDescent="0.2">
      <c r="F13256" s="16"/>
    </row>
    <row r="13257" spans="6:6" x14ac:dyDescent="0.2">
      <c r="F13257" s="16"/>
    </row>
    <row r="13258" spans="6:6" x14ac:dyDescent="0.2">
      <c r="F13258" s="16"/>
    </row>
    <row r="13259" spans="6:6" x14ac:dyDescent="0.2">
      <c r="F13259" s="16"/>
    </row>
    <row r="13260" spans="6:6" x14ac:dyDescent="0.2">
      <c r="F13260" s="16"/>
    </row>
    <row r="13261" spans="6:6" x14ac:dyDescent="0.2">
      <c r="F13261" s="16"/>
    </row>
    <row r="13262" spans="6:6" x14ac:dyDescent="0.2">
      <c r="F13262" s="16"/>
    </row>
    <row r="13263" spans="6:6" x14ac:dyDescent="0.2">
      <c r="F13263" s="16"/>
    </row>
    <row r="13264" spans="6:6" x14ac:dyDescent="0.2">
      <c r="F13264" s="16"/>
    </row>
    <row r="13265" spans="6:6" x14ac:dyDescent="0.2">
      <c r="F13265" s="16"/>
    </row>
    <row r="13266" spans="6:6" x14ac:dyDescent="0.2">
      <c r="F13266" s="16"/>
    </row>
    <row r="13267" spans="6:6" x14ac:dyDescent="0.2">
      <c r="F13267" s="16"/>
    </row>
    <row r="13268" spans="6:6" x14ac:dyDescent="0.2">
      <c r="F13268" s="16"/>
    </row>
    <row r="13269" spans="6:6" x14ac:dyDescent="0.2">
      <c r="F13269" s="16"/>
    </row>
    <row r="13270" spans="6:6" x14ac:dyDescent="0.2">
      <c r="F13270" s="16"/>
    </row>
    <row r="13271" spans="6:6" x14ac:dyDescent="0.2">
      <c r="F13271" s="16"/>
    </row>
    <row r="13272" spans="6:6" x14ac:dyDescent="0.2">
      <c r="F13272" s="16"/>
    </row>
    <row r="13273" spans="6:6" x14ac:dyDescent="0.2">
      <c r="F13273" s="16"/>
    </row>
    <row r="13274" spans="6:6" x14ac:dyDescent="0.2">
      <c r="F13274" s="16"/>
    </row>
    <row r="13275" spans="6:6" x14ac:dyDescent="0.2">
      <c r="F13275" s="16"/>
    </row>
    <row r="13276" spans="6:6" x14ac:dyDescent="0.2">
      <c r="F13276" s="16"/>
    </row>
    <row r="13277" spans="6:6" x14ac:dyDescent="0.2">
      <c r="F13277" s="16"/>
    </row>
    <row r="13278" spans="6:6" x14ac:dyDescent="0.2">
      <c r="F13278" s="16"/>
    </row>
    <row r="13279" spans="6:6" x14ac:dyDescent="0.2">
      <c r="F13279" s="16"/>
    </row>
    <row r="13280" spans="6:6" x14ac:dyDescent="0.2">
      <c r="F13280" s="16"/>
    </row>
    <row r="13281" spans="6:6" x14ac:dyDescent="0.2">
      <c r="F13281" s="16"/>
    </row>
    <row r="13282" spans="6:6" x14ac:dyDescent="0.2">
      <c r="F13282" s="16"/>
    </row>
    <row r="13283" spans="6:6" x14ac:dyDescent="0.2">
      <c r="F13283" s="16"/>
    </row>
    <row r="13284" spans="6:6" x14ac:dyDescent="0.2">
      <c r="F13284" s="16"/>
    </row>
    <row r="13285" spans="6:6" x14ac:dyDescent="0.2">
      <c r="F13285" s="16"/>
    </row>
    <row r="13286" spans="6:6" x14ac:dyDescent="0.2">
      <c r="F13286" s="16"/>
    </row>
    <row r="13287" spans="6:6" x14ac:dyDescent="0.2">
      <c r="F13287" s="16"/>
    </row>
    <row r="13288" spans="6:6" x14ac:dyDescent="0.2">
      <c r="F13288" s="16"/>
    </row>
    <row r="13289" spans="6:6" x14ac:dyDescent="0.2">
      <c r="F13289" s="16"/>
    </row>
    <row r="13290" spans="6:6" x14ac:dyDescent="0.2">
      <c r="F13290" s="16"/>
    </row>
    <row r="13291" spans="6:6" x14ac:dyDescent="0.2">
      <c r="F13291" s="16"/>
    </row>
    <row r="13292" spans="6:6" x14ac:dyDescent="0.2">
      <c r="F13292" s="16"/>
    </row>
    <row r="13293" spans="6:6" x14ac:dyDescent="0.2">
      <c r="F13293" s="16"/>
    </row>
    <row r="13294" spans="6:6" x14ac:dyDescent="0.2">
      <c r="F13294" s="16"/>
    </row>
    <row r="13295" spans="6:6" x14ac:dyDescent="0.2">
      <c r="F13295" s="16"/>
    </row>
    <row r="13296" spans="6:6" x14ac:dyDescent="0.2">
      <c r="F13296" s="16"/>
    </row>
    <row r="13297" spans="6:6" x14ac:dyDescent="0.2">
      <c r="F13297" s="16"/>
    </row>
    <row r="13298" spans="6:6" x14ac:dyDescent="0.2">
      <c r="F13298" s="16"/>
    </row>
    <row r="13299" spans="6:6" x14ac:dyDescent="0.2">
      <c r="F13299" s="16"/>
    </row>
    <row r="13300" spans="6:6" x14ac:dyDescent="0.2">
      <c r="F13300" s="16"/>
    </row>
    <row r="13301" spans="6:6" x14ac:dyDescent="0.2">
      <c r="F13301" s="16"/>
    </row>
    <row r="13302" spans="6:6" x14ac:dyDescent="0.2">
      <c r="F13302" s="16"/>
    </row>
    <row r="13303" spans="6:6" x14ac:dyDescent="0.2">
      <c r="F13303" s="16"/>
    </row>
    <row r="13304" spans="6:6" x14ac:dyDescent="0.2">
      <c r="F13304" s="16"/>
    </row>
    <row r="13305" spans="6:6" x14ac:dyDescent="0.2">
      <c r="F13305" s="16"/>
    </row>
    <row r="13306" spans="6:6" x14ac:dyDescent="0.2">
      <c r="F13306" s="16"/>
    </row>
    <row r="13307" spans="6:6" x14ac:dyDescent="0.2">
      <c r="F13307" s="16"/>
    </row>
    <row r="13308" spans="6:6" x14ac:dyDescent="0.2">
      <c r="F13308" s="16"/>
    </row>
    <row r="13309" spans="6:6" x14ac:dyDescent="0.2">
      <c r="F13309" s="16"/>
    </row>
    <row r="13310" spans="6:6" x14ac:dyDescent="0.2">
      <c r="F13310" s="16"/>
    </row>
    <row r="13311" spans="6:6" x14ac:dyDescent="0.2">
      <c r="F13311" s="16"/>
    </row>
    <row r="13312" spans="6:6" x14ac:dyDescent="0.2">
      <c r="F13312" s="16"/>
    </row>
    <row r="13313" spans="6:6" x14ac:dyDescent="0.2">
      <c r="F13313" s="16"/>
    </row>
    <row r="13314" spans="6:6" x14ac:dyDescent="0.2">
      <c r="F13314" s="16"/>
    </row>
    <row r="13315" spans="6:6" x14ac:dyDescent="0.2">
      <c r="F13315" s="16"/>
    </row>
    <row r="13316" spans="6:6" x14ac:dyDescent="0.2">
      <c r="F13316" s="16"/>
    </row>
    <row r="13317" spans="6:6" x14ac:dyDescent="0.2">
      <c r="F13317" s="16"/>
    </row>
    <row r="13318" spans="6:6" x14ac:dyDescent="0.2">
      <c r="F13318" s="16"/>
    </row>
    <row r="13319" spans="6:6" x14ac:dyDescent="0.2">
      <c r="F13319" s="16"/>
    </row>
    <row r="13320" spans="6:6" x14ac:dyDescent="0.2">
      <c r="F13320" s="16"/>
    </row>
    <row r="13321" spans="6:6" x14ac:dyDescent="0.2">
      <c r="F13321" s="16"/>
    </row>
    <row r="13322" spans="6:6" x14ac:dyDescent="0.2">
      <c r="F13322" s="16"/>
    </row>
    <row r="13323" spans="6:6" x14ac:dyDescent="0.2">
      <c r="F13323" s="16"/>
    </row>
    <row r="13324" spans="6:6" x14ac:dyDescent="0.2">
      <c r="F13324" s="16"/>
    </row>
    <row r="13325" spans="6:6" x14ac:dyDescent="0.2">
      <c r="F13325" s="16"/>
    </row>
    <row r="13326" spans="6:6" x14ac:dyDescent="0.2">
      <c r="F13326" s="16"/>
    </row>
    <row r="13327" spans="6:6" x14ac:dyDescent="0.2">
      <c r="F13327" s="16"/>
    </row>
    <row r="13328" spans="6:6" x14ac:dyDescent="0.2">
      <c r="F13328" s="16"/>
    </row>
    <row r="13329" spans="6:6" x14ac:dyDescent="0.2">
      <c r="F13329" s="16"/>
    </row>
    <row r="13330" spans="6:6" x14ac:dyDescent="0.2">
      <c r="F13330" s="16"/>
    </row>
    <row r="13331" spans="6:6" x14ac:dyDescent="0.2">
      <c r="F13331" s="16"/>
    </row>
    <row r="13332" spans="6:6" x14ac:dyDescent="0.2">
      <c r="F13332" s="16"/>
    </row>
    <row r="13333" spans="6:6" x14ac:dyDescent="0.2">
      <c r="F13333" s="16"/>
    </row>
    <row r="13334" spans="6:6" x14ac:dyDescent="0.2">
      <c r="F13334" s="16"/>
    </row>
    <row r="13335" spans="6:6" x14ac:dyDescent="0.2">
      <c r="F13335" s="16"/>
    </row>
    <row r="13336" spans="6:6" x14ac:dyDescent="0.2">
      <c r="F13336" s="16"/>
    </row>
    <row r="13337" spans="6:6" x14ac:dyDescent="0.2">
      <c r="F13337" s="16"/>
    </row>
    <row r="13338" spans="6:6" x14ac:dyDescent="0.2">
      <c r="F13338" s="16"/>
    </row>
    <row r="13339" spans="6:6" x14ac:dyDescent="0.2">
      <c r="F13339" s="16"/>
    </row>
    <row r="13340" spans="6:6" x14ac:dyDescent="0.2">
      <c r="F13340" s="16"/>
    </row>
    <row r="13341" spans="6:6" x14ac:dyDescent="0.2">
      <c r="F13341" s="16"/>
    </row>
    <row r="13342" spans="6:6" x14ac:dyDescent="0.2">
      <c r="F13342" s="16"/>
    </row>
    <row r="13343" spans="6:6" x14ac:dyDescent="0.2">
      <c r="F13343" s="16"/>
    </row>
    <row r="13344" spans="6:6" x14ac:dyDescent="0.2">
      <c r="F13344" s="16"/>
    </row>
    <row r="13345" spans="6:6" x14ac:dyDescent="0.2">
      <c r="F13345" s="16"/>
    </row>
    <row r="13346" spans="6:6" x14ac:dyDescent="0.2">
      <c r="F13346" s="16"/>
    </row>
    <row r="13347" spans="6:6" x14ac:dyDescent="0.2">
      <c r="F13347" s="16"/>
    </row>
    <row r="13348" spans="6:6" x14ac:dyDescent="0.2">
      <c r="F13348" s="16"/>
    </row>
    <row r="13349" spans="6:6" x14ac:dyDescent="0.2">
      <c r="F13349" s="16"/>
    </row>
    <row r="13350" spans="6:6" x14ac:dyDescent="0.2">
      <c r="F13350" s="16"/>
    </row>
    <row r="13351" spans="6:6" x14ac:dyDescent="0.2">
      <c r="F13351" s="16"/>
    </row>
    <row r="13352" spans="6:6" x14ac:dyDescent="0.2">
      <c r="F13352" s="16"/>
    </row>
    <row r="13353" spans="6:6" x14ac:dyDescent="0.2">
      <c r="F13353" s="16"/>
    </row>
    <row r="13354" spans="6:6" x14ac:dyDescent="0.2">
      <c r="F13354" s="16"/>
    </row>
    <row r="13355" spans="6:6" x14ac:dyDescent="0.2">
      <c r="F13355" s="16"/>
    </row>
    <row r="13356" spans="6:6" x14ac:dyDescent="0.2">
      <c r="F13356" s="16"/>
    </row>
    <row r="13357" spans="6:6" x14ac:dyDescent="0.2">
      <c r="F13357" s="16"/>
    </row>
    <row r="13358" spans="6:6" x14ac:dyDescent="0.2">
      <c r="F13358" s="16"/>
    </row>
    <row r="13359" spans="6:6" x14ac:dyDescent="0.2">
      <c r="F13359" s="16"/>
    </row>
    <row r="13360" spans="6:6" x14ac:dyDescent="0.2">
      <c r="F13360" s="16"/>
    </row>
    <row r="13361" spans="6:6" x14ac:dyDescent="0.2">
      <c r="F13361" s="16"/>
    </row>
    <row r="13362" spans="6:6" x14ac:dyDescent="0.2">
      <c r="F13362" s="16"/>
    </row>
    <row r="13363" spans="6:6" x14ac:dyDescent="0.2">
      <c r="F13363" s="16"/>
    </row>
    <row r="13364" spans="6:6" x14ac:dyDescent="0.2">
      <c r="F13364" s="16"/>
    </row>
    <row r="13365" spans="6:6" x14ac:dyDescent="0.2">
      <c r="F13365" s="16"/>
    </row>
    <row r="13366" spans="6:6" x14ac:dyDescent="0.2">
      <c r="F13366" s="16"/>
    </row>
    <row r="13367" spans="6:6" x14ac:dyDescent="0.2">
      <c r="F13367" s="16"/>
    </row>
    <row r="13368" spans="6:6" x14ac:dyDescent="0.2">
      <c r="F13368" s="16"/>
    </row>
    <row r="13369" spans="6:6" x14ac:dyDescent="0.2">
      <c r="F13369" s="16"/>
    </row>
    <row r="13370" spans="6:6" x14ac:dyDescent="0.2">
      <c r="F13370" s="16"/>
    </row>
    <row r="13371" spans="6:6" x14ac:dyDescent="0.2">
      <c r="F13371" s="16"/>
    </row>
    <row r="13372" spans="6:6" x14ac:dyDescent="0.2">
      <c r="F13372" s="16"/>
    </row>
    <row r="13373" spans="6:6" x14ac:dyDescent="0.2">
      <c r="F13373" s="16"/>
    </row>
    <row r="13374" spans="6:6" x14ac:dyDescent="0.2">
      <c r="F13374" s="16"/>
    </row>
    <row r="13375" spans="6:6" x14ac:dyDescent="0.2">
      <c r="F13375" s="16"/>
    </row>
    <row r="13376" spans="6:6" x14ac:dyDescent="0.2">
      <c r="F13376" s="16"/>
    </row>
    <row r="13377" spans="6:6" x14ac:dyDescent="0.2">
      <c r="F13377" s="16"/>
    </row>
    <row r="13378" spans="6:6" x14ac:dyDescent="0.2">
      <c r="F13378" s="16"/>
    </row>
    <row r="13379" spans="6:6" x14ac:dyDescent="0.2">
      <c r="F13379" s="16"/>
    </row>
    <row r="13380" spans="6:6" x14ac:dyDescent="0.2">
      <c r="F13380" s="16"/>
    </row>
    <row r="13381" spans="6:6" x14ac:dyDescent="0.2">
      <c r="F13381" s="16"/>
    </row>
    <row r="13382" spans="6:6" x14ac:dyDescent="0.2">
      <c r="F13382" s="16"/>
    </row>
    <row r="13383" spans="6:6" x14ac:dyDescent="0.2">
      <c r="F13383" s="16"/>
    </row>
    <row r="13384" spans="6:6" x14ac:dyDescent="0.2">
      <c r="F13384" s="16"/>
    </row>
    <row r="13385" spans="6:6" x14ac:dyDescent="0.2">
      <c r="F13385" s="16"/>
    </row>
    <row r="13386" spans="6:6" x14ac:dyDescent="0.2">
      <c r="F13386" s="16"/>
    </row>
    <row r="13387" spans="6:6" x14ac:dyDescent="0.2">
      <c r="F13387" s="16"/>
    </row>
    <row r="13388" spans="6:6" x14ac:dyDescent="0.2">
      <c r="F13388" s="16"/>
    </row>
    <row r="13389" spans="6:6" x14ac:dyDescent="0.2">
      <c r="F13389" s="16"/>
    </row>
    <row r="13390" spans="6:6" x14ac:dyDescent="0.2">
      <c r="F13390" s="16"/>
    </row>
    <row r="13391" spans="6:6" x14ac:dyDescent="0.2">
      <c r="F13391" s="16"/>
    </row>
    <row r="13392" spans="6:6" x14ac:dyDescent="0.2">
      <c r="F13392" s="16"/>
    </row>
    <row r="13393" spans="6:6" x14ac:dyDescent="0.2">
      <c r="F13393" s="16"/>
    </row>
    <row r="13394" spans="6:6" x14ac:dyDescent="0.2">
      <c r="F13394" s="16"/>
    </row>
    <row r="13395" spans="6:6" x14ac:dyDescent="0.2">
      <c r="F13395" s="16"/>
    </row>
    <row r="13396" spans="6:6" x14ac:dyDescent="0.2">
      <c r="F13396" s="16"/>
    </row>
    <row r="13397" spans="6:6" x14ac:dyDescent="0.2">
      <c r="F13397" s="16"/>
    </row>
    <row r="13398" spans="6:6" x14ac:dyDescent="0.2">
      <c r="F13398" s="16"/>
    </row>
    <row r="13399" spans="6:6" x14ac:dyDescent="0.2">
      <c r="F13399" s="16"/>
    </row>
    <row r="13400" spans="6:6" x14ac:dyDescent="0.2">
      <c r="F13400" s="16"/>
    </row>
    <row r="13401" spans="6:6" x14ac:dyDescent="0.2">
      <c r="F13401" s="16"/>
    </row>
    <row r="13402" spans="6:6" x14ac:dyDescent="0.2">
      <c r="F13402" s="16"/>
    </row>
    <row r="13403" spans="6:6" x14ac:dyDescent="0.2">
      <c r="F13403" s="16"/>
    </row>
    <row r="13404" spans="6:6" x14ac:dyDescent="0.2">
      <c r="F13404" s="16"/>
    </row>
    <row r="13405" spans="6:6" x14ac:dyDescent="0.2">
      <c r="F13405" s="16"/>
    </row>
    <row r="13406" spans="6:6" x14ac:dyDescent="0.2">
      <c r="F13406" s="16"/>
    </row>
    <row r="13407" spans="6:6" x14ac:dyDescent="0.2">
      <c r="F13407" s="16"/>
    </row>
    <row r="13408" spans="6:6" x14ac:dyDescent="0.2">
      <c r="F13408" s="16"/>
    </row>
    <row r="13409" spans="6:6" x14ac:dyDescent="0.2">
      <c r="F13409" s="16"/>
    </row>
    <row r="13410" spans="6:6" x14ac:dyDescent="0.2">
      <c r="F13410" s="16"/>
    </row>
    <row r="13411" spans="6:6" x14ac:dyDescent="0.2">
      <c r="F13411" s="16"/>
    </row>
    <row r="13412" spans="6:6" x14ac:dyDescent="0.2">
      <c r="F13412" s="16"/>
    </row>
    <row r="13413" spans="6:6" x14ac:dyDescent="0.2">
      <c r="F13413" s="16"/>
    </row>
    <row r="13414" spans="6:6" x14ac:dyDescent="0.2">
      <c r="F13414" s="16"/>
    </row>
    <row r="13415" spans="6:6" x14ac:dyDescent="0.2">
      <c r="F13415" s="16"/>
    </row>
    <row r="13416" spans="6:6" x14ac:dyDescent="0.2">
      <c r="F13416" s="16"/>
    </row>
    <row r="13417" spans="6:6" x14ac:dyDescent="0.2">
      <c r="F13417" s="16"/>
    </row>
    <row r="13418" spans="6:6" x14ac:dyDescent="0.2">
      <c r="F13418" s="16"/>
    </row>
    <row r="13419" spans="6:6" x14ac:dyDescent="0.2">
      <c r="F13419" s="16"/>
    </row>
    <row r="13420" spans="6:6" x14ac:dyDescent="0.2">
      <c r="F13420" s="16"/>
    </row>
    <row r="13421" spans="6:6" x14ac:dyDescent="0.2">
      <c r="F13421" s="16"/>
    </row>
    <row r="13422" spans="6:6" x14ac:dyDescent="0.2">
      <c r="F13422" s="16"/>
    </row>
    <row r="13423" spans="6:6" x14ac:dyDescent="0.2">
      <c r="F13423" s="16"/>
    </row>
    <row r="13424" spans="6:6" x14ac:dyDescent="0.2">
      <c r="F13424" s="16"/>
    </row>
    <row r="13425" spans="6:6" x14ac:dyDescent="0.2">
      <c r="F13425" s="16"/>
    </row>
    <row r="13426" spans="6:6" x14ac:dyDescent="0.2">
      <c r="F13426" s="16"/>
    </row>
    <row r="13427" spans="6:6" x14ac:dyDescent="0.2">
      <c r="F13427" s="16"/>
    </row>
    <row r="13428" spans="6:6" x14ac:dyDescent="0.2">
      <c r="F13428" s="16"/>
    </row>
    <row r="13429" spans="6:6" x14ac:dyDescent="0.2">
      <c r="F13429" s="16"/>
    </row>
    <row r="13430" spans="6:6" x14ac:dyDescent="0.2">
      <c r="F13430" s="16"/>
    </row>
    <row r="13431" spans="6:6" x14ac:dyDescent="0.2">
      <c r="F13431" s="16"/>
    </row>
    <row r="13432" spans="6:6" x14ac:dyDescent="0.2">
      <c r="F13432" s="16"/>
    </row>
    <row r="13433" spans="6:6" x14ac:dyDescent="0.2">
      <c r="F13433" s="16"/>
    </row>
    <row r="13434" spans="6:6" x14ac:dyDescent="0.2">
      <c r="F13434" s="16"/>
    </row>
    <row r="13435" spans="6:6" x14ac:dyDescent="0.2">
      <c r="F13435" s="16"/>
    </row>
    <row r="13436" spans="6:6" x14ac:dyDescent="0.2">
      <c r="F13436" s="16"/>
    </row>
    <row r="13437" spans="6:6" x14ac:dyDescent="0.2">
      <c r="F13437" s="16"/>
    </row>
    <row r="13438" spans="6:6" x14ac:dyDescent="0.2">
      <c r="F13438" s="16"/>
    </row>
    <row r="13439" spans="6:6" x14ac:dyDescent="0.2">
      <c r="F13439" s="16"/>
    </row>
    <row r="13440" spans="6:6" x14ac:dyDescent="0.2">
      <c r="F13440" s="16"/>
    </row>
    <row r="13441" spans="6:6" x14ac:dyDescent="0.2">
      <c r="F13441" s="16"/>
    </row>
    <row r="13442" spans="6:6" x14ac:dyDescent="0.2">
      <c r="F13442" s="16"/>
    </row>
    <row r="13443" spans="6:6" x14ac:dyDescent="0.2">
      <c r="F13443" s="16"/>
    </row>
    <row r="13444" spans="6:6" x14ac:dyDescent="0.2">
      <c r="F13444" s="16"/>
    </row>
    <row r="13445" spans="6:6" x14ac:dyDescent="0.2">
      <c r="F13445" s="16"/>
    </row>
    <row r="13446" spans="6:6" x14ac:dyDescent="0.2">
      <c r="F13446" s="16"/>
    </row>
    <row r="13447" spans="6:6" x14ac:dyDescent="0.2">
      <c r="F13447" s="16"/>
    </row>
    <row r="13448" spans="6:6" x14ac:dyDescent="0.2">
      <c r="F13448" s="16"/>
    </row>
    <row r="13449" spans="6:6" x14ac:dyDescent="0.2">
      <c r="F13449" s="16"/>
    </row>
    <row r="13450" spans="6:6" x14ac:dyDescent="0.2">
      <c r="F13450" s="16"/>
    </row>
    <row r="13451" spans="6:6" x14ac:dyDescent="0.2">
      <c r="F13451" s="16"/>
    </row>
    <row r="13452" spans="6:6" x14ac:dyDescent="0.2">
      <c r="F13452" s="16"/>
    </row>
    <row r="13453" spans="6:6" x14ac:dyDescent="0.2">
      <c r="F13453" s="16"/>
    </row>
    <row r="13454" spans="6:6" x14ac:dyDescent="0.2">
      <c r="F13454" s="16"/>
    </row>
    <row r="13455" spans="6:6" x14ac:dyDescent="0.2">
      <c r="F13455" s="16"/>
    </row>
    <row r="13456" spans="6:6" x14ac:dyDescent="0.2">
      <c r="F13456" s="16"/>
    </row>
    <row r="13457" spans="6:6" x14ac:dyDescent="0.2">
      <c r="F13457" s="16"/>
    </row>
    <row r="13458" spans="6:6" x14ac:dyDescent="0.2">
      <c r="F13458" s="16"/>
    </row>
    <row r="13459" spans="6:6" x14ac:dyDescent="0.2">
      <c r="F13459" s="16"/>
    </row>
    <row r="13460" spans="6:6" x14ac:dyDescent="0.2">
      <c r="F13460" s="16"/>
    </row>
    <row r="13461" spans="6:6" x14ac:dyDescent="0.2">
      <c r="F13461" s="16"/>
    </row>
    <row r="13462" spans="6:6" x14ac:dyDescent="0.2">
      <c r="F13462" s="16"/>
    </row>
    <row r="13463" spans="6:6" x14ac:dyDescent="0.2">
      <c r="F13463" s="16"/>
    </row>
    <row r="13464" spans="6:6" x14ac:dyDescent="0.2">
      <c r="F13464" s="16"/>
    </row>
    <row r="13465" spans="6:6" x14ac:dyDescent="0.2">
      <c r="F13465" s="16"/>
    </row>
    <row r="13466" spans="6:6" x14ac:dyDescent="0.2">
      <c r="F13466" s="16"/>
    </row>
    <row r="13467" spans="6:6" x14ac:dyDescent="0.2">
      <c r="F13467" s="16"/>
    </row>
    <row r="13468" spans="6:6" x14ac:dyDescent="0.2">
      <c r="F13468" s="16"/>
    </row>
    <row r="13469" spans="6:6" x14ac:dyDescent="0.2">
      <c r="F13469" s="16"/>
    </row>
    <row r="13470" spans="6:6" x14ac:dyDescent="0.2">
      <c r="F13470" s="16"/>
    </row>
    <row r="13471" spans="6:6" x14ac:dyDescent="0.2">
      <c r="F13471" s="16"/>
    </row>
    <row r="13472" spans="6:6" x14ac:dyDescent="0.2">
      <c r="F13472" s="16"/>
    </row>
    <row r="13473" spans="6:6" x14ac:dyDescent="0.2">
      <c r="F13473" s="16"/>
    </row>
    <row r="13474" spans="6:6" x14ac:dyDescent="0.2">
      <c r="F13474" s="16"/>
    </row>
    <row r="13475" spans="6:6" x14ac:dyDescent="0.2">
      <c r="F13475" s="16"/>
    </row>
    <row r="13476" spans="6:6" x14ac:dyDescent="0.2">
      <c r="F13476" s="16"/>
    </row>
    <row r="13477" spans="6:6" x14ac:dyDescent="0.2">
      <c r="F13477" s="16"/>
    </row>
    <row r="13478" spans="6:6" x14ac:dyDescent="0.2">
      <c r="F13478" s="16"/>
    </row>
    <row r="13479" spans="6:6" x14ac:dyDescent="0.2">
      <c r="F13479" s="16"/>
    </row>
    <row r="13480" spans="6:6" x14ac:dyDescent="0.2">
      <c r="F13480" s="16"/>
    </row>
    <row r="13481" spans="6:6" x14ac:dyDescent="0.2">
      <c r="F13481" s="16"/>
    </row>
    <row r="13482" spans="6:6" x14ac:dyDescent="0.2">
      <c r="F13482" s="16"/>
    </row>
    <row r="13483" spans="6:6" x14ac:dyDescent="0.2">
      <c r="F13483" s="16"/>
    </row>
    <row r="13484" spans="6:6" x14ac:dyDescent="0.2">
      <c r="F13484" s="16"/>
    </row>
    <row r="13485" spans="6:6" x14ac:dyDescent="0.2">
      <c r="F13485" s="16"/>
    </row>
    <row r="13486" spans="6:6" x14ac:dyDescent="0.2">
      <c r="F13486" s="16"/>
    </row>
    <row r="13487" spans="6:6" x14ac:dyDescent="0.2">
      <c r="F13487" s="16"/>
    </row>
    <row r="13488" spans="6:6" x14ac:dyDescent="0.2">
      <c r="F13488" s="16"/>
    </row>
    <row r="13489" spans="6:6" x14ac:dyDescent="0.2">
      <c r="F13489" s="16"/>
    </row>
    <row r="13490" spans="6:6" x14ac:dyDescent="0.2">
      <c r="F13490" s="16"/>
    </row>
    <row r="13491" spans="6:6" x14ac:dyDescent="0.2">
      <c r="F13491" s="16"/>
    </row>
    <row r="13492" spans="6:6" x14ac:dyDescent="0.2">
      <c r="F13492" s="16"/>
    </row>
    <row r="13493" spans="6:6" x14ac:dyDescent="0.2">
      <c r="F13493" s="16"/>
    </row>
    <row r="13494" spans="6:6" x14ac:dyDescent="0.2">
      <c r="F13494" s="16"/>
    </row>
    <row r="13495" spans="6:6" x14ac:dyDescent="0.2">
      <c r="F13495" s="16"/>
    </row>
    <row r="13496" spans="6:6" x14ac:dyDescent="0.2">
      <c r="F13496" s="16"/>
    </row>
    <row r="13497" spans="6:6" x14ac:dyDescent="0.2">
      <c r="F13497" s="16"/>
    </row>
    <row r="13498" spans="6:6" x14ac:dyDescent="0.2">
      <c r="F13498" s="16"/>
    </row>
    <row r="13499" spans="6:6" x14ac:dyDescent="0.2">
      <c r="F13499" s="16"/>
    </row>
    <row r="13500" spans="6:6" x14ac:dyDescent="0.2">
      <c r="F13500" s="16"/>
    </row>
    <row r="13501" spans="6:6" x14ac:dyDescent="0.2">
      <c r="F13501" s="16"/>
    </row>
    <row r="13502" spans="6:6" x14ac:dyDescent="0.2">
      <c r="F13502" s="16"/>
    </row>
    <row r="13503" spans="6:6" x14ac:dyDescent="0.2">
      <c r="F13503" s="16"/>
    </row>
    <row r="13504" spans="6:6" x14ac:dyDescent="0.2">
      <c r="F13504" s="16"/>
    </row>
    <row r="13505" spans="6:6" x14ac:dyDescent="0.2">
      <c r="F13505" s="16"/>
    </row>
    <row r="13506" spans="6:6" x14ac:dyDescent="0.2">
      <c r="F13506" s="16"/>
    </row>
    <row r="13507" spans="6:6" x14ac:dyDescent="0.2">
      <c r="F13507" s="16"/>
    </row>
    <row r="13508" spans="6:6" x14ac:dyDescent="0.2">
      <c r="F13508" s="16"/>
    </row>
    <row r="13509" spans="6:6" x14ac:dyDescent="0.2">
      <c r="F13509" s="16"/>
    </row>
    <row r="13510" spans="6:6" x14ac:dyDescent="0.2">
      <c r="F13510" s="16"/>
    </row>
    <row r="13511" spans="6:6" x14ac:dyDescent="0.2">
      <c r="F13511" s="16"/>
    </row>
    <row r="13512" spans="6:6" x14ac:dyDescent="0.2">
      <c r="F13512" s="16"/>
    </row>
    <row r="13513" spans="6:6" x14ac:dyDescent="0.2">
      <c r="F13513" s="16"/>
    </row>
    <row r="13514" spans="6:6" x14ac:dyDescent="0.2">
      <c r="F13514" s="16"/>
    </row>
    <row r="13515" spans="6:6" x14ac:dyDescent="0.2">
      <c r="F13515" s="16"/>
    </row>
    <row r="13516" spans="6:6" x14ac:dyDescent="0.2">
      <c r="F13516" s="16"/>
    </row>
    <row r="13517" spans="6:6" x14ac:dyDescent="0.2">
      <c r="F13517" s="16"/>
    </row>
    <row r="13518" spans="6:6" x14ac:dyDescent="0.2">
      <c r="F13518" s="16"/>
    </row>
    <row r="13519" spans="6:6" x14ac:dyDescent="0.2">
      <c r="F13519" s="16"/>
    </row>
    <row r="13520" spans="6:6" x14ac:dyDescent="0.2">
      <c r="F13520" s="16"/>
    </row>
    <row r="13521" spans="6:6" x14ac:dyDescent="0.2">
      <c r="F13521" s="16"/>
    </row>
    <row r="13522" spans="6:6" x14ac:dyDescent="0.2">
      <c r="F13522" s="16"/>
    </row>
    <row r="13523" spans="6:6" x14ac:dyDescent="0.2">
      <c r="F13523" s="16"/>
    </row>
    <row r="13524" spans="6:6" x14ac:dyDescent="0.2">
      <c r="F13524" s="16"/>
    </row>
    <row r="13525" spans="6:6" x14ac:dyDescent="0.2">
      <c r="F13525" s="16"/>
    </row>
    <row r="13526" spans="6:6" x14ac:dyDescent="0.2">
      <c r="F13526" s="16"/>
    </row>
    <row r="13527" spans="6:6" x14ac:dyDescent="0.2">
      <c r="F13527" s="16"/>
    </row>
    <row r="13528" spans="6:6" x14ac:dyDescent="0.2">
      <c r="F13528" s="16"/>
    </row>
    <row r="13529" spans="6:6" x14ac:dyDescent="0.2">
      <c r="F13529" s="16"/>
    </row>
    <row r="13530" spans="6:6" x14ac:dyDescent="0.2">
      <c r="F13530" s="16"/>
    </row>
    <row r="13531" spans="6:6" x14ac:dyDescent="0.2">
      <c r="F13531" s="16"/>
    </row>
    <row r="13532" spans="6:6" x14ac:dyDescent="0.2">
      <c r="F13532" s="16"/>
    </row>
    <row r="13533" spans="6:6" x14ac:dyDescent="0.2">
      <c r="F13533" s="16"/>
    </row>
    <row r="13534" spans="6:6" x14ac:dyDescent="0.2">
      <c r="F13534" s="16"/>
    </row>
    <row r="13535" spans="6:6" x14ac:dyDescent="0.2">
      <c r="F13535" s="16"/>
    </row>
    <row r="13536" spans="6:6" x14ac:dyDescent="0.2">
      <c r="F13536" s="16"/>
    </row>
    <row r="13537" spans="6:6" x14ac:dyDescent="0.2">
      <c r="F13537" s="16"/>
    </row>
    <row r="13538" spans="6:6" x14ac:dyDescent="0.2">
      <c r="F13538" s="16"/>
    </row>
    <row r="13539" spans="6:6" x14ac:dyDescent="0.2">
      <c r="F13539" s="16"/>
    </row>
    <row r="13540" spans="6:6" x14ac:dyDescent="0.2">
      <c r="F13540" s="16"/>
    </row>
    <row r="13541" spans="6:6" x14ac:dyDescent="0.2">
      <c r="F13541" s="16"/>
    </row>
    <row r="13542" spans="6:6" x14ac:dyDescent="0.2">
      <c r="F13542" s="16"/>
    </row>
    <row r="13543" spans="6:6" x14ac:dyDescent="0.2">
      <c r="F13543" s="16"/>
    </row>
    <row r="13544" spans="6:6" x14ac:dyDescent="0.2">
      <c r="F13544" s="16"/>
    </row>
    <row r="13545" spans="6:6" x14ac:dyDescent="0.2">
      <c r="F13545" s="16"/>
    </row>
    <row r="13546" spans="6:6" x14ac:dyDescent="0.2">
      <c r="F13546" s="16"/>
    </row>
    <row r="13547" spans="6:6" x14ac:dyDescent="0.2">
      <c r="F13547" s="16"/>
    </row>
    <row r="13548" spans="6:6" x14ac:dyDescent="0.2">
      <c r="F13548" s="16"/>
    </row>
    <row r="13549" spans="6:6" x14ac:dyDescent="0.2">
      <c r="F13549" s="16"/>
    </row>
    <row r="13550" spans="6:6" x14ac:dyDescent="0.2">
      <c r="F13550" s="16"/>
    </row>
    <row r="13551" spans="6:6" x14ac:dyDescent="0.2">
      <c r="F13551" s="16"/>
    </row>
    <row r="13552" spans="6:6" x14ac:dyDescent="0.2">
      <c r="F13552" s="16"/>
    </row>
    <row r="13553" spans="6:6" x14ac:dyDescent="0.2">
      <c r="F13553" s="16"/>
    </row>
    <row r="13554" spans="6:6" x14ac:dyDescent="0.2">
      <c r="F13554" s="16"/>
    </row>
    <row r="13555" spans="6:6" x14ac:dyDescent="0.2">
      <c r="F13555" s="16"/>
    </row>
    <row r="13556" spans="6:6" x14ac:dyDescent="0.2">
      <c r="F13556" s="16"/>
    </row>
    <row r="13557" spans="6:6" x14ac:dyDescent="0.2">
      <c r="F13557" s="16"/>
    </row>
    <row r="13558" spans="6:6" x14ac:dyDescent="0.2">
      <c r="F13558" s="16"/>
    </row>
    <row r="13559" spans="6:6" x14ac:dyDescent="0.2">
      <c r="F13559" s="16"/>
    </row>
    <row r="13560" spans="6:6" x14ac:dyDescent="0.2">
      <c r="F13560" s="16"/>
    </row>
    <row r="13561" spans="6:6" x14ac:dyDescent="0.2">
      <c r="F13561" s="16"/>
    </row>
    <row r="13562" spans="6:6" x14ac:dyDescent="0.2">
      <c r="F13562" s="16"/>
    </row>
    <row r="13563" spans="6:6" x14ac:dyDescent="0.2">
      <c r="F13563" s="16"/>
    </row>
    <row r="13564" spans="6:6" x14ac:dyDescent="0.2">
      <c r="F13564" s="16"/>
    </row>
    <row r="13565" spans="6:6" x14ac:dyDescent="0.2">
      <c r="F13565" s="16"/>
    </row>
    <row r="13566" spans="6:6" x14ac:dyDescent="0.2">
      <c r="F13566" s="16"/>
    </row>
    <row r="13567" spans="6:6" x14ac:dyDescent="0.2">
      <c r="F13567" s="16"/>
    </row>
    <row r="13568" spans="6:6" x14ac:dyDescent="0.2">
      <c r="F13568" s="16"/>
    </row>
    <row r="13569" spans="6:6" x14ac:dyDescent="0.2">
      <c r="F13569" s="16"/>
    </row>
    <row r="13570" spans="6:6" x14ac:dyDescent="0.2">
      <c r="F13570" s="16"/>
    </row>
    <row r="13571" spans="6:6" x14ac:dyDescent="0.2">
      <c r="F13571" s="16"/>
    </row>
    <row r="13572" spans="6:6" x14ac:dyDescent="0.2">
      <c r="F13572" s="16"/>
    </row>
    <row r="13573" spans="6:6" x14ac:dyDescent="0.2">
      <c r="F13573" s="16"/>
    </row>
    <row r="13574" spans="6:6" x14ac:dyDescent="0.2">
      <c r="F13574" s="16"/>
    </row>
    <row r="13575" spans="6:6" x14ac:dyDescent="0.2">
      <c r="F13575" s="16"/>
    </row>
    <row r="13576" spans="6:6" x14ac:dyDescent="0.2">
      <c r="F13576" s="16"/>
    </row>
    <row r="13577" spans="6:6" x14ac:dyDescent="0.2">
      <c r="F13577" s="16"/>
    </row>
    <row r="13578" spans="6:6" x14ac:dyDescent="0.2">
      <c r="F13578" s="16"/>
    </row>
    <row r="13579" spans="6:6" x14ac:dyDescent="0.2">
      <c r="F13579" s="16"/>
    </row>
    <row r="13580" spans="6:6" x14ac:dyDescent="0.2">
      <c r="F13580" s="16"/>
    </row>
    <row r="13581" spans="6:6" x14ac:dyDescent="0.2">
      <c r="F13581" s="16"/>
    </row>
    <row r="13582" spans="6:6" x14ac:dyDescent="0.2">
      <c r="F13582" s="16"/>
    </row>
    <row r="13583" spans="6:6" x14ac:dyDescent="0.2">
      <c r="F13583" s="16"/>
    </row>
    <row r="13584" spans="6:6" x14ac:dyDescent="0.2">
      <c r="F13584" s="16"/>
    </row>
    <row r="13585" spans="6:6" x14ac:dyDescent="0.2">
      <c r="F13585" s="16"/>
    </row>
    <row r="13586" spans="6:6" x14ac:dyDescent="0.2">
      <c r="F13586" s="16"/>
    </row>
    <row r="13587" spans="6:6" x14ac:dyDescent="0.2">
      <c r="F13587" s="16"/>
    </row>
    <row r="13588" spans="6:6" x14ac:dyDescent="0.2">
      <c r="F13588" s="16"/>
    </row>
    <row r="13589" spans="6:6" x14ac:dyDescent="0.2">
      <c r="F13589" s="16"/>
    </row>
    <row r="13590" spans="6:6" x14ac:dyDescent="0.2">
      <c r="F13590" s="16"/>
    </row>
    <row r="13591" spans="6:6" x14ac:dyDescent="0.2">
      <c r="F13591" s="16"/>
    </row>
    <row r="13592" spans="6:6" x14ac:dyDescent="0.2">
      <c r="F13592" s="16"/>
    </row>
    <row r="13593" spans="6:6" x14ac:dyDescent="0.2">
      <c r="F13593" s="16"/>
    </row>
    <row r="13594" spans="6:6" x14ac:dyDescent="0.2">
      <c r="F13594" s="16"/>
    </row>
    <row r="13595" spans="6:6" x14ac:dyDescent="0.2">
      <c r="F13595" s="16"/>
    </row>
    <row r="13596" spans="6:6" x14ac:dyDescent="0.2">
      <c r="F13596" s="16"/>
    </row>
    <row r="13597" spans="6:6" x14ac:dyDescent="0.2">
      <c r="F13597" s="16"/>
    </row>
    <row r="13598" spans="6:6" x14ac:dyDescent="0.2">
      <c r="F13598" s="16"/>
    </row>
    <row r="13599" spans="6:6" x14ac:dyDescent="0.2">
      <c r="F13599" s="16"/>
    </row>
    <row r="13600" spans="6:6" x14ac:dyDescent="0.2">
      <c r="F13600" s="16"/>
    </row>
    <row r="13601" spans="6:6" x14ac:dyDescent="0.2">
      <c r="F13601" s="16"/>
    </row>
    <row r="13602" spans="6:6" x14ac:dyDescent="0.2">
      <c r="F13602" s="16"/>
    </row>
    <row r="13603" spans="6:6" x14ac:dyDescent="0.2">
      <c r="F13603" s="16"/>
    </row>
    <row r="13604" spans="6:6" x14ac:dyDescent="0.2">
      <c r="F13604" s="16"/>
    </row>
    <row r="13605" spans="6:6" x14ac:dyDescent="0.2">
      <c r="F13605" s="16"/>
    </row>
    <row r="13606" spans="6:6" x14ac:dyDescent="0.2">
      <c r="F13606" s="16"/>
    </row>
    <row r="13607" spans="6:6" x14ac:dyDescent="0.2">
      <c r="F13607" s="16"/>
    </row>
    <row r="13608" spans="6:6" x14ac:dyDescent="0.2">
      <c r="F13608" s="16"/>
    </row>
    <row r="13609" spans="6:6" x14ac:dyDescent="0.2">
      <c r="F13609" s="16"/>
    </row>
    <row r="13610" spans="6:6" x14ac:dyDescent="0.2">
      <c r="F13610" s="16"/>
    </row>
    <row r="13611" spans="6:6" x14ac:dyDescent="0.2">
      <c r="F13611" s="16"/>
    </row>
    <row r="13612" spans="6:6" x14ac:dyDescent="0.2">
      <c r="F13612" s="16"/>
    </row>
    <row r="13613" spans="6:6" x14ac:dyDescent="0.2">
      <c r="F13613" s="16"/>
    </row>
    <row r="13614" spans="6:6" x14ac:dyDescent="0.2">
      <c r="F13614" s="16"/>
    </row>
    <row r="13615" spans="6:6" x14ac:dyDescent="0.2">
      <c r="F13615" s="16"/>
    </row>
    <row r="13616" spans="6:6" x14ac:dyDescent="0.2">
      <c r="F13616" s="16"/>
    </row>
    <row r="13617" spans="6:6" x14ac:dyDescent="0.2">
      <c r="F13617" s="16"/>
    </row>
    <row r="13618" spans="6:6" x14ac:dyDescent="0.2">
      <c r="F13618" s="16"/>
    </row>
    <row r="13619" spans="6:6" x14ac:dyDescent="0.2">
      <c r="F13619" s="16"/>
    </row>
    <row r="13620" spans="6:6" x14ac:dyDescent="0.2">
      <c r="F13620" s="16"/>
    </row>
    <row r="13621" spans="6:6" x14ac:dyDescent="0.2">
      <c r="F13621" s="16"/>
    </row>
    <row r="13622" spans="6:6" x14ac:dyDescent="0.2">
      <c r="F13622" s="16"/>
    </row>
    <row r="13623" spans="6:6" x14ac:dyDescent="0.2">
      <c r="F13623" s="16"/>
    </row>
    <row r="13624" spans="6:6" x14ac:dyDescent="0.2">
      <c r="F13624" s="16"/>
    </row>
    <row r="13625" spans="6:6" x14ac:dyDescent="0.2">
      <c r="F13625" s="16"/>
    </row>
    <row r="13626" spans="6:6" x14ac:dyDescent="0.2">
      <c r="F13626" s="16"/>
    </row>
    <row r="13627" spans="6:6" x14ac:dyDescent="0.2">
      <c r="F13627" s="16"/>
    </row>
    <row r="13628" spans="6:6" x14ac:dyDescent="0.2">
      <c r="F13628" s="16"/>
    </row>
    <row r="13629" spans="6:6" x14ac:dyDescent="0.2">
      <c r="F13629" s="16"/>
    </row>
    <row r="13630" spans="6:6" x14ac:dyDescent="0.2">
      <c r="F13630" s="16"/>
    </row>
    <row r="13631" spans="6:6" x14ac:dyDescent="0.2">
      <c r="F13631" s="16"/>
    </row>
    <row r="13632" spans="6:6" x14ac:dyDescent="0.2">
      <c r="F13632" s="16"/>
    </row>
    <row r="13633" spans="6:6" x14ac:dyDescent="0.2">
      <c r="F13633" s="16"/>
    </row>
    <row r="13634" spans="6:6" x14ac:dyDescent="0.2">
      <c r="F13634" s="16"/>
    </row>
    <row r="13635" spans="6:6" x14ac:dyDescent="0.2">
      <c r="F13635" s="16"/>
    </row>
    <row r="13636" spans="6:6" x14ac:dyDescent="0.2">
      <c r="F13636" s="16"/>
    </row>
    <row r="13637" spans="6:6" x14ac:dyDescent="0.2">
      <c r="F13637" s="16"/>
    </row>
    <row r="13638" spans="6:6" x14ac:dyDescent="0.2">
      <c r="F13638" s="16"/>
    </row>
    <row r="13639" spans="6:6" x14ac:dyDescent="0.2">
      <c r="F13639" s="16"/>
    </row>
    <row r="13640" spans="6:6" x14ac:dyDescent="0.2">
      <c r="F13640" s="16"/>
    </row>
    <row r="13641" spans="6:6" x14ac:dyDescent="0.2">
      <c r="F13641" s="16"/>
    </row>
    <row r="13642" spans="6:6" x14ac:dyDescent="0.2">
      <c r="F13642" s="16"/>
    </row>
    <row r="13643" spans="6:6" x14ac:dyDescent="0.2">
      <c r="F13643" s="16"/>
    </row>
    <row r="13644" spans="6:6" x14ac:dyDescent="0.2">
      <c r="F13644" s="16"/>
    </row>
    <row r="13645" spans="6:6" x14ac:dyDescent="0.2">
      <c r="F13645" s="16"/>
    </row>
    <row r="13646" spans="6:6" x14ac:dyDescent="0.2">
      <c r="F13646" s="16"/>
    </row>
    <row r="13647" spans="6:6" x14ac:dyDescent="0.2">
      <c r="F13647" s="16"/>
    </row>
    <row r="13648" spans="6:6" x14ac:dyDescent="0.2">
      <c r="F13648" s="16"/>
    </row>
    <row r="13649" spans="6:6" x14ac:dyDescent="0.2">
      <c r="F13649" s="16"/>
    </row>
    <row r="13650" spans="6:6" x14ac:dyDescent="0.2">
      <c r="F13650" s="16"/>
    </row>
    <row r="13651" spans="6:6" x14ac:dyDescent="0.2">
      <c r="F13651" s="16"/>
    </row>
    <row r="13652" spans="6:6" x14ac:dyDescent="0.2">
      <c r="F13652" s="16"/>
    </row>
    <row r="13653" spans="6:6" x14ac:dyDescent="0.2">
      <c r="F13653" s="16"/>
    </row>
    <row r="13654" spans="6:6" x14ac:dyDescent="0.2">
      <c r="F13654" s="16"/>
    </row>
    <row r="13655" spans="6:6" x14ac:dyDescent="0.2">
      <c r="F13655" s="16"/>
    </row>
    <row r="13656" spans="6:6" x14ac:dyDescent="0.2">
      <c r="F13656" s="16"/>
    </row>
    <row r="13657" spans="6:6" x14ac:dyDescent="0.2">
      <c r="F13657" s="16"/>
    </row>
    <row r="13658" spans="6:6" x14ac:dyDescent="0.2">
      <c r="F13658" s="16"/>
    </row>
    <row r="13659" spans="6:6" x14ac:dyDescent="0.2">
      <c r="F13659" s="16"/>
    </row>
    <row r="13660" spans="6:6" x14ac:dyDescent="0.2">
      <c r="F13660" s="16"/>
    </row>
    <row r="13661" spans="6:6" x14ac:dyDescent="0.2">
      <c r="F13661" s="16"/>
    </row>
    <row r="13662" spans="6:6" x14ac:dyDescent="0.2">
      <c r="F13662" s="16"/>
    </row>
    <row r="13663" spans="6:6" x14ac:dyDescent="0.2">
      <c r="F13663" s="16"/>
    </row>
    <row r="13664" spans="6:6" x14ac:dyDescent="0.2">
      <c r="F13664" s="16"/>
    </row>
    <row r="13665" spans="6:6" x14ac:dyDescent="0.2">
      <c r="F13665" s="16"/>
    </row>
    <row r="13666" spans="6:6" x14ac:dyDescent="0.2">
      <c r="F13666" s="16"/>
    </row>
    <row r="13667" spans="6:6" x14ac:dyDescent="0.2">
      <c r="F13667" s="16"/>
    </row>
    <row r="13668" spans="6:6" x14ac:dyDescent="0.2">
      <c r="F13668" s="16"/>
    </row>
    <row r="13669" spans="6:6" x14ac:dyDescent="0.2">
      <c r="F13669" s="16"/>
    </row>
    <row r="13670" spans="6:6" x14ac:dyDescent="0.2">
      <c r="F13670" s="16"/>
    </row>
    <row r="13671" spans="6:6" x14ac:dyDescent="0.2">
      <c r="F13671" s="16"/>
    </row>
    <row r="13672" spans="6:6" x14ac:dyDescent="0.2">
      <c r="F13672" s="16"/>
    </row>
    <row r="13673" spans="6:6" x14ac:dyDescent="0.2">
      <c r="F13673" s="16"/>
    </row>
    <row r="13674" spans="6:6" x14ac:dyDescent="0.2">
      <c r="F13674" s="16"/>
    </row>
    <row r="13675" spans="6:6" x14ac:dyDescent="0.2">
      <c r="F13675" s="16"/>
    </row>
    <row r="13676" spans="6:6" x14ac:dyDescent="0.2">
      <c r="F13676" s="16"/>
    </row>
    <row r="13677" spans="6:6" x14ac:dyDescent="0.2">
      <c r="F13677" s="16"/>
    </row>
    <row r="13678" spans="6:6" x14ac:dyDescent="0.2">
      <c r="F13678" s="16"/>
    </row>
    <row r="13679" spans="6:6" x14ac:dyDescent="0.2">
      <c r="F13679" s="16"/>
    </row>
    <row r="13680" spans="6:6" x14ac:dyDescent="0.2">
      <c r="F13680" s="16"/>
    </row>
    <row r="13681" spans="6:6" x14ac:dyDescent="0.2">
      <c r="F13681" s="16"/>
    </row>
    <row r="13682" spans="6:6" x14ac:dyDescent="0.2">
      <c r="F13682" s="16"/>
    </row>
    <row r="13683" spans="6:6" x14ac:dyDescent="0.2">
      <c r="F13683" s="16"/>
    </row>
    <row r="13684" spans="6:6" x14ac:dyDescent="0.2">
      <c r="F13684" s="16"/>
    </row>
    <row r="13685" spans="6:6" x14ac:dyDescent="0.2">
      <c r="F13685" s="16"/>
    </row>
    <row r="13686" spans="6:6" x14ac:dyDescent="0.2">
      <c r="F13686" s="16"/>
    </row>
    <row r="13687" spans="6:6" x14ac:dyDescent="0.2">
      <c r="F13687" s="16"/>
    </row>
    <row r="13688" spans="6:6" x14ac:dyDescent="0.2">
      <c r="F13688" s="16"/>
    </row>
    <row r="13689" spans="6:6" x14ac:dyDescent="0.2">
      <c r="F13689" s="16"/>
    </row>
    <row r="13690" spans="6:6" x14ac:dyDescent="0.2">
      <c r="F13690" s="16"/>
    </row>
    <row r="13691" spans="6:6" x14ac:dyDescent="0.2">
      <c r="F13691" s="16"/>
    </row>
    <row r="13692" spans="6:6" x14ac:dyDescent="0.2">
      <c r="F13692" s="16"/>
    </row>
    <row r="13693" spans="6:6" x14ac:dyDescent="0.2">
      <c r="F13693" s="16"/>
    </row>
    <row r="13694" spans="6:6" x14ac:dyDescent="0.2">
      <c r="F13694" s="16"/>
    </row>
    <row r="13695" spans="6:6" x14ac:dyDescent="0.2">
      <c r="F13695" s="16"/>
    </row>
    <row r="13696" spans="6:6" x14ac:dyDescent="0.2">
      <c r="F13696" s="16"/>
    </row>
    <row r="13697" spans="6:6" x14ac:dyDescent="0.2">
      <c r="F13697" s="16"/>
    </row>
    <row r="13698" spans="6:6" x14ac:dyDescent="0.2">
      <c r="F13698" s="16"/>
    </row>
    <row r="13699" spans="6:6" x14ac:dyDescent="0.2">
      <c r="F13699" s="16"/>
    </row>
    <row r="13700" spans="6:6" x14ac:dyDescent="0.2">
      <c r="F13700" s="16"/>
    </row>
    <row r="13701" spans="6:6" x14ac:dyDescent="0.2">
      <c r="F13701" s="16"/>
    </row>
    <row r="13702" spans="6:6" x14ac:dyDescent="0.2">
      <c r="F13702" s="16"/>
    </row>
    <row r="13703" spans="6:6" x14ac:dyDescent="0.2">
      <c r="F13703" s="16"/>
    </row>
    <row r="13704" spans="6:6" x14ac:dyDescent="0.2">
      <c r="F13704" s="16"/>
    </row>
    <row r="13705" spans="6:6" x14ac:dyDescent="0.2">
      <c r="F13705" s="16"/>
    </row>
    <row r="13706" spans="6:6" x14ac:dyDescent="0.2">
      <c r="F13706" s="16"/>
    </row>
    <row r="13707" spans="6:6" x14ac:dyDescent="0.2">
      <c r="F13707" s="16"/>
    </row>
    <row r="13708" spans="6:6" x14ac:dyDescent="0.2">
      <c r="F13708" s="16"/>
    </row>
    <row r="13709" spans="6:6" x14ac:dyDescent="0.2">
      <c r="F13709" s="16"/>
    </row>
    <row r="13710" spans="6:6" x14ac:dyDescent="0.2">
      <c r="F13710" s="16"/>
    </row>
    <row r="13711" spans="6:6" x14ac:dyDescent="0.2">
      <c r="F13711" s="16"/>
    </row>
    <row r="13712" spans="6:6" x14ac:dyDescent="0.2">
      <c r="F13712" s="16"/>
    </row>
    <row r="13713" spans="6:6" x14ac:dyDescent="0.2">
      <c r="F13713" s="16"/>
    </row>
    <row r="13714" spans="6:6" x14ac:dyDescent="0.2">
      <c r="F13714" s="16"/>
    </row>
    <row r="13715" spans="6:6" x14ac:dyDescent="0.2">
      <c r="F13715" s="16"/>
    </row>
    <row r="13716" spans="6:6" x14ac:dyDescent="0.2">
      <c r="F13716" s="16"/>
    </row>
    <row r="13717" spans="6:6" x14ac:dyDescent="0.2">
      <c r="F13717" s="16"/>
    </row>
    <row r="13718" spans="6:6" x14ac:dyDescent="0.2">
      <c r="F13718" s="16"/>
    </row>
    <row r="13719" spans="6:6" x14ac:dyDescent="0.2">
      <c r="F13719" s="16"/>
    </row>
    <row r="13720" spans="6:6" x14ac:dyDescent="0.2">
      <c r="F13720" s="16"/>
    </row>
    <row r="13721" spans="6:6" x14ac:dyDescent="0.2">
      <c r="F13721" s="16"/>
    </row>
    <row r="13722" spans="6:6" x14ac:dyDescent="0.2">
      <c r="F13722" s="16"/>
    </row>
    <row r="13723" spans="6:6" x14ac:dyDescent="0.2">
      <c r="F13723" s="16"/>
    </row>
    <row r="13724" spans="6:6" x14ac:dyDescent="0.2">
      <c r="F13724" s="16"/>
    </row>
    <row r="13725" spans="6:6" x14ac:dyDescent="0.2">
      <c r="F13725" s="16"/>
    </row>
    <row r="13726" spans="6:6" x14ac:dyDescent="0.2">
      <c r="F13726" s="16"/>
    </row>
    <row r="13727" spans="6:6" x14ac:dyDescent="0.2">
      <c r="F13727" s="16"/>
    </row>
    <row r="13728" spans="6:6" x14ac:dyDescent="0.2">
      <c r="F13728" s="16"/>
    </row>
    <row r="13729" spans="6:6" x14ac:dyDescent="0.2">
      <c r="F13729" s="16"/>
    </row>
    <row r="13730" spans="6:6" x14ac:dyDescent="0.2">
      <c r="F13730" s="16"/>
    </row>
    <row r="13731" spans="6:6" x14ac:dyDescent="0.2">
      <c r="F13731" s="16"/>
    </row>
    <row r="13732" spans="6:6" x14ac:dyDescent="0.2">
      <c r="F13732" s="16"/>
    </row>
    <row r="13733" spans="6:6" x14ac:dyDescent="0.2">
      <c r="F13733" s="16"/>
    </row>
    <row r="13734" spans="6:6" x14ac:dyDescent="0.2">
      <c r="F13734" s="16"/>
    </row>
    <row r="13735" spans="6:6" x14ac:dyDescent="0.2">
      <c r="F13735" s="16"/>
    </row>
    <row r="13736" spans="6:6" x14ac:dyDescent="0.2">
      <c r="F13736" s="16"/>
    </row>
    <row r="13737" spans="6:6" x14ac:dyDescent="0.2">
      <c r="F13737" s="16"/>
    </row>
    <row r="13738" spans="6:6" x14ac:dyDescent="0.2">
      <c r="F13738" s="16"/>
    </row>
    <row r="13739" spans="6:6" x14ac:dyDescent="0.2">
      <c r="F13739" s="16"/>
    </row>
    <row r="13740" spans="6:6" x14ac:dyDescent="0.2">
      <c r="F13740" s="16"/>
    </row>
    <row r="13741" spans="6:6" x14ac:dyDescent="0.2">
      <c r="F13741" s="16"/>
    </row>
    <row r="13742" spans="6:6" x14ac:dyDescent="0.2">
      <c r="F13742" s="16"/>
    </row>
    <row r="13743" spans="6:6" x14ac:dyDescent="0.2">
      <c r="F13743" s="16"/>
    </row>
    <row r="13744" spans="6:6" x14ac:dyDescent="0.2">
      <c r="F13744" s="16"/>
    </row>
    <row r="13745" spans="6:6" x14ac:dyDescent="0.2">
      <c r="F13745" s="16"/>
    </row>
    <row r="13746" spans="6:6" x14ac:dyDescent="0.2">
      <c r="F13746" s="16"/>
    </row>
    <row r="13747" spans="6:6" x14ac:dyDescent="0.2">
      <c r="F13747" s="16"/>
    </row>
    <row r="13748" spans="6:6" x14ac:dyDescent="0.2">
      <c r="F13748" s="16"/>
    </row>
    <row r="13749" spans="6:6" x14ac:dyDescent="0.2">
      <c r="F13749" s="16"/>
    </row>
    <row r="13750" spans="6:6" x14ac:dyDescent="0.2">
      <c r="F13750" s="16"/>
    </row>
    <row r="13751" spans="6:6" x14ac:dyDescent="0.2">
      <c r="F13751" s="16"/>
    </row>
    <row r="13752" spans="6:6" x14ac:dyDescent="0.2">
      <c r="F13752" s="16"/>
    </row>
    <row r="13753" spans="6:6" x14ac:dyDescent="0.2">
      <c r="F13753" s="16"/>
    </row>
    <row r="13754" spans="6:6" x14ac:dyDescent="0.2">
      <c r="F13754" s="16"/>
    </row>
    <row r="13755" spans="6:6" x14ac:dyDescent="0.2">
      <c r="F13755" s="16"/>
    </row>
    <row r="13756" spans="6:6" x14ac:dyDescent="0.2">
      <c r="F13756" s="16"/>
    </row>
    <row r="13757" spans="6:6" x14ac:dyDescent="0.2">
      <c r="F13757" s="16"/>
    </row>
    <row r="13758" spans="6:6" x14ac:dyDescent="0.2">
      <c r="F13758" s="16"/>
    </row>
    <row r="13759" spans="6:6" x14ac:dyDescent="0.2">
      <c r="F13759" s="16"/>
    </row>
    <row r="13760" spans="6:6" x14ac:dyDescent="0.2">
      <c r="F13760" s="16"/>
    </row>
    <row r="13761" spans="6:6" x14ac:dyDescent="0.2">
      <c r="F13761" s="16"/>
    </row>
    <row r="13762" spans="6:6" x14ac:dyDescent="0.2">
      <c r="F13762" s="16"/>
    </row>
    <row r="13763" spans="6:6" x14ac:dyDescent="0.2">
      <c r="F13763" s="16"/>
    </row>
    <row r="13764" spans="6:6" x14ac:dyDescent="0.2">
      <c r="F13764" s="16"/>
    </row>
    <row r="13765" spans="6:6" x14ac:dyDescent="0.2">
      <c r="F13765" s="16"/>
    </row>
    <row r="13766" spans="6:6" x14ac:dyDescent="0.2">
      <c r="F13766" s="16"/>
    </row>
    <row r="13767" spans="6:6" x14ac:dyDescent="0.2">
      <c r="F13767" s="16"/>
    </row>
    <row r="13768" spans="6:6" x14ac:dyDescent="0.2">
      <c r="F13768" s="16"/>
    </row>
    <row r="13769" spans="6:6" x14ac:dyDescent="0.2">
      <c r="F13769" s="16"/>
    </row>
    <row r="13770" spans="6:6" x14ac:dyDescent="0.2">
      <c r="F13770" s="16"/>
    </row>
    <row r="13771" spans="6:6" x14ac:dyDescent="0.2">
      <c r="F13771" s="16"/>
    </row>
    <row r="13772" spans="6:6" x14ac:dyDescent="0.2">
      <c r="F13772" s="16"/>
    </row>
    <row r="13773" spans="6:6" x14ac:dyDescent="0.2">
      <c r="F13773" s="16"/>
    </row>
    <row r="13774" spans="6:6" x14ac:dyDescent="0.2">
      <c r="F13774" s="16"/>
    </row>
    <row r="13775" spans="6:6" x14ac:dyDescent="0.2">
      <c r="F13775" s="16"/>
    </row>
    <row r="13776" spans="6:6" x14ac:dyDescent="0.2">
      <c r="F13776" s="16"/>
    </row>
    <row r="13777" spans="6:6" x14ac:dyDescent="0.2">
      <c r="F13777" s="16"/>
    </row>
    <row r="13778" spans="6:6" x14ac:dyDescent="0.2">
      <c r="F13778" s="16"/>
    </row>
    <row r="13779" spans="6:6" x14ac:dyDescent="0.2">
      <c r="F13779" s="16"/>
    </row>
    <row r="13780" spans="6:6" x14ac:dyDescent="0.2">
      <c r="F13780" s="16"/>
    </row>
    <row r="13781" spans="6:6" x14ac:dyDescent="0.2">
      <c r="F13781" s="16"/>
    </row>
    <row r="13782" spans="6:6" x14ac:dyDescent="0.2">
      <c r="F13782" s="16"/>
    </row>
    <row r="13783" spans="6:6" x14ac:dyDescent="0.2">
      <c r="F13783" s="16"/>
    </row>
    <row r="13784" spans="6:6" x14ac:dyDescent="0.2">
      <c r="F13784" s="16"/>
    </row>
    <row r="13785" spans="6:6" x14ac:dyDescent="0.2">
      <c r="F13785" s="16"/>
    </row>
    <row r="13786" spans="6:6" x14ac:dyDescent="0.2">
      <c r="F13786" s="16"/>
    </row>
    <row r="13787" spans="6:6" x14ac:dyDescent="0.2">
      <c r="F13787" s="16"/>
    </row>
    <row r="13788" spans="6:6" x14ac:dyDescent="0.2">
      <c r="F13788" s="16"/>
    </row>
    <row r="13789" spans="6:6" x14ac:dyDescent="0.2">
      <c r="F13789" s="16"/>
    </row>
    <row r="13790" spans="6:6" x14ac:dyDescent="0.2">
      <c r="F13790" s="16"/>
    </row>
    <row r="13791" spans="6:6" x14ac:dyDescent="0.2">
      <c r="F13791" s="16"/>
    </row>
    <row r="13792" spans="6:6" x14ac:dyDescent="0.2">
      <c r="F13792" s="16"/>
    </row>
    <row r="13793" spans="6:6" x14ac:dyDescent="0.2">
      <c r="F13793" s="16"/>
    </row>
    <row r="13794" spans="6:6" x14ac:dyDescent="0.2">
      <c r="F13794" s="16"/>
    </row>
    <row r="13795" spans="6:6" x14ac:dyDescent="0.2">
      <c r="F13795" s="16"/>
    </row>
    <row r="13796" spans="6:6" x14ac:dyDescent="0.2">
      <c r="F13796" s="16"/>
    </row>
    <row r="13797" spans="6:6" x14ac:dyDescent="0.2">
      <c r="F13797" s="16"/>
    </row>
    <row r="13798" spans="6:6" x14ac:dyDescent="0.2">
      <c r="F13798" s="16"/>
    </row>
    <row r="13799" spans="6:6" x14ac:dyDescent="0.2">
      <c r="F13799" s="16"/>
    </row>
    <row r="13800" spans="6:6" x14ac:dyDescent="0.2">
      <c r="F13800" s="16"/>
    </row>
    <row r="13801" spans="6:6" x14ac:dyDescent="0.2">
      <c r="F13801" s="16"/>
    </row>
    <row r="13802" spans="6:6" x14ac:dyDescent="0.2">
      <c r="F13802" s="16"/>
    </row>
    <row r="13803" spans="6:6" x14ac:dyDescent="0.2">
      <c r="F13803" s="16"/>
    </row>
    <row r="13804" spans="6:6" x14ac:dyDescent="0.2">
      <c r="F13804" s="16"/>
    </row>
    <row r="13805" spans="6:6" x14ac:dyDescent="0.2">
      <c r="F13805" s="16"/>
    </row>
    <row r="13806" spans="6:6" x14ac:dyDescent="0.2">
      <c r="F13806" s="16"/>
    </row>
    <row r="13807" spans="6:6" x14ac:dyDescent="0.2">
      <c r="F13807" s="16"/>
    </row>
    <row r="13808" spans="6:6" x14ac:dyDescent="0.2">
      <c r="F13808" s="16"/>
    </row>
    <row r="13809" spans="6:6" x14ac:dyDescent="0.2">
      <c r="F13809" s="16"/>
    </row>
    <row r="13810" spans="6:6" x14ac:dyDescent="0.2">
      <c r="F13810" s="16"/>
    </row>
    <row r="13811" spans="6:6" x14ac:dyDescent="0.2">
      <c r="F13811" s="16"/>
    </row>
    <row r="13812" spans="6:6" x14ac:dyDescent="0.2">
      <c r="F13812" s="16"/>
    </row>
    <row r="13813" spans="6:6" x14ac:dyDescent="0.2">
      <c r="F13813" s="16"/>
    </row>
    <row r="13814" spans="6:6" x14ac:dyDescent="0.2">
      <c r="F13814" s="16"/>
    </row>
    <row r="13815" spans="6:6" x14ac:dyDescent="0.2">
      <c r="F13815" s="16"/>
    </row>
    <row r="13816" spans="6:6" x14ac:dyDescent="0.2">
      <c r="F13816" s="16"/>
    </row>
    <row r="13817" spans="6:6" x14ac:dyDescent="0.2">
      <c r="F13817" s="16"/>
    </row>
    <row r="13818" spans="6:6" x14ac:dyDescent="0.2">
      <c r="F13818" s="16"/>
    </row>
    <row r="13819" spans="6:6" x14ac:dyDescent="0.2">
      <c r="F13819" s="16"/>
    </row>
    <row r="13820" spans="6:6" x14ac:dyDescent="0.2">
      <c r="F13820" s="16"/>
    </row>
    <row r="13821" spans="6:6" x14ac:dyDescent="0.2">
      <c r="F13821" s="16"/>
    </row>
    <row r="13822" spans="6:6" x14ac:dyDescent="0.2">
      <c r="F13822" s="16"/>
    </row>
    <row r="13823" spans="6:6" x14ac:dyDescent="0.2">
      <c r="F13823" s="16"/>
    </row>
    <row r="13824" spans="6:6" x14ac:dyDescent="0.2">
      <c r="F13824" s="16"/>
    </row>
    <row r="13825" spans="6:6" x14ac:dyDescent="0.2">
      <c r="F13825" s="16"/>
    </row>
    <row r="13826" spans="6:6" x14ac:dyDescent="0.2">
      <c r="F13826" s="16"/>
    </row>
    <row r="13827" spans="6:6" x14ac:dyDescent="0.2">
      <c r="F13827" s="16"/>
    </row>
    <row r="13828" spans="6:6" x14ac:dyDescent="0.2">
      <c r="F13828" s="16"/>
    </row>
    <row r="13829" spans="6:6" x14ac:dyDescent="0.2">
      <c r="F13829" s="16"/>
    </row>
    <row r="13830" spans="6:6" x14ac:dyDescent="0.2">
      <c r="F13830" s="16"/>
    </row>
    <row r="13831" spans="6:6" x14ac:dyDescent="0.2">
      <c r="F13831" s="16"/>
    </row>
    <row r="13832" spans="6:6" x14ac:dyDescent="0.2">
      <c r="F13832" s="16"/>
    </row>
    <row r="13833" spans="6:6" x14ac:dyDescent="0.2">
      <c r="F13833" s="16"/>
    </row>
    <row r="13834" spans="6:6" x14ac:dyDescent="0.2">
      <c r="F13834" s="16"/>
    </row>
    <row r="13835" spans="6:6" x14ac:dyDescent="0.2">
      <c r="F13835" s="16"/>
    </row>
    <row r="13836" spans="6:6" x14ac:dyDescent="0.2">
      <c r="F13836" s="16"/>
    </row>
    <row r="13837" spans="6:6" x14ac:dyDescent="0.2">
      <c r="F13837" s="16"/>
    </row>
    <row r="13838" spans="6:6" x14ac:dyDescent="0.2">
      <c r="F13838" s="16"/>
    </row>
    <row r="13839" spans="6:6" x14ac:dyDescent="0.2">
      <c r="F13839" s="16"/>
    </row>
    <row r="13840" spans="6:6" x14ac:dyDescent="0.2">
      <c r="F13840" s="16"/>
    </row>
    <row r="13841" spans="6:6" x14ac:dyDescent="0.2">
      <c r="F13841" s="16"/>
    </row>
    <row r="13842" spans="6:6" x14ac:dyDescent="0.2">
      <c r="F13842" s="16"/>
    </row>
    <row r="13843" spans="6:6" x14ac:dyDescent="0.2">
      <c r="F13843" s="16"/>
    </row>
    <row r="13844" spans="6:6" x14ac:dyDescent="0.2">
      <c r="F13844" s="16"/>
    </row>
    <row r="13845" spans="6:6" x14ac:dyDescent="0.2">
      <c r="F13845" s="16"/>
    </row>
    <row r="13846" spans="6:6" x14ac:dyDescent="0.2">
      <c r="F13846" s="16"/>
    </row>
    <row r="13847" spans="6:6" x14ac:dyDescent="0.2">
      <c r="F13847" s="16"/>
    </row>
    <row r="13848" spans="6:6" x14ac:dyDescent="0.2">
      <c r="F13848" s="16"/>
    </row>
    <row r="13849" spans="6:6" x14ac:dyDescent="0.2">
      <c r="F13849" s="16"/>
    </row>
    <row r="13850" spans="6:6" x14ac:dyDescent="0.2">
      <c r="F13850" s="16"/>
    </row>
    <row r="13851" spans="6:6" x14ac:dyDescent="0.2">
      <c r="F13851" s="16"/>
    </row>
    <row r="13852" spans="6:6" x14ac:dyDescent="0.2">
      <c r="F13852" s="16"/>
    </row>
    <row r="13853" spans="6:6" x14ac:dyDescent="0.2">
      <c r="F13853" s="16"/>
    </row>
    <row r="13854" spans="6:6" x14ac:dyDescent="0.2">
      <c r="F13854" s="16"/>
    </row>
    <row r="13855" spans="6:6" x14ac:dyDescent="0.2">
      <c r="F13855" s="16"/>
    </row>
    <row r="13856" spans="6:6" x14ac:dyDescent="0.2">
      <c r="F13856" s="16"/>
    </row>
    <row r="13857" spans="6:6" x14ac:dyDescent="0.2">
      <c r="F13857" s="16"/>
    </row>
    <row r="13858" spans="6:6" x14ac:dyDescent="0.2">
      <c r="F13858" s="16"/>
    </row>
    <row r="13859" spans="6:6" x14ac:dyDescent="0.2">
      <c r="F13859" s="16"/>
    </row>
    <row r="13860" spans="6:6" x14ac:dyDescent="0.2">
      <c r="F13860" s="16"/>
    </row>
    <row r="13861" spans="6:6" x14ac:dyDescent="0.2">
      <c r="F13861" s="16"/>
    </row>
    <row r="13862" spans="6:6" x14ac:dyDescent="0.2">
      <c r="F13862" s="16"/>
    </row>
    <row r="13863" spans="6:6" x14ac:dyDescent="0.2">
      <c r="F13863" s="16"/>
    </row>
    <row r="13864" spans="6:6" x14ac:dyDescent="0.2">
      <c r="F13864" s="16"/>
    </row>
    <row r="13865" spans="6:6" x14ac:dyDescent="0.2">
      <c r="F13865" s="16"/>
    </row>
    <row r="13866" spans="6:6" x14ac:dyDescent="0.2">
      <c r="F13866" s="16"/>
    </row>
    <row r="13867" spans="6:6" x14ac:dyDescent="0.2">
      <c r="F13867" s="16"/>
    </row>
    <row r="13868" spans="6:6" x14ac:dyDescent="0.2">
      <c r="F13868" s="16"/>
    </row>
    <row r="13869" spans="6:6" x14ac:dyDescent="0.2">
      <c r="F13869" s="16"/>
    </row>
    <row r="13870" spans="6:6" x14ac:dyDescent="0.2">
      <c r="F13870" s="16"/>
    </row>
    <row r="13871" spans="6:6" x14ac:dyDescent="0.2">
      <c r="F13871" s="16"/>
    </row>
    <row r="13872" spans="6:6" x14ac:dyDescent="0.2">
      <c r="F13872" s="16"/>
    </row>
    <row r="13873" spans="6:6" x14ac:dyDescent="0.2">
      <c r="F13873" s="16"/>
    </row>
    <row r="13874" spans="6:6" x14ac:dyDescent="0.2">
      <c r="F13874" s="16"/>
    </row>
    <row r="13875" spans="6:6" x14ac:dyDescent="0.2">
      <c r="F13875" s="16"/>
    </row>
    <row r="13876" spans="6:6" x14ac:dyDescent="0.2">
      <c r="F13876" s="16"/>
    </row>
    <row r="13877" spans="6:6" x14ac:dyDescent="0.2">
      <c r="F13877" s="16"/>
    </row>
    <row r="13878" spans="6:6" x14ac:dyDescent="0.2">
      <c r="F13878" s="16"/>
    </row>
    <row r="13879" spans="6:6" x14ac:dyDescent="0.2">
      <c r="F13879" s="16"/>
    </row>
    <row r="13880" spans="6:6" x14ac:dyDescent="0.2">
      <c r="F13880" s="16"/>
    </row>
    <row r="13881" spans="6:6" x14ac:dyDescent="0.2">
      <c r="F13881" s="16"/>
    </row>
    <row r="13882" spans="6:6" x14ac:dyDescent="0.2">
      <c r="F13882" s="16"/>
    </row>
    <row r="13883" spans="6:6" x14ac:dyDescent="0.2">
      <c r="F13883" s="16"/>
    </row>
    <row r="13884" spans="6:6" x14ac:dyDescent="0.2">
      <c r="F13884" s="16"/>
    </row>
    <row r="13885" spans="6:6" x14ac:dyDescent="0.2">
      <c r="F13885" s="16"/>
    </row>
    <row r="13886" spans="6:6" x14ac:dyDescent="0.2">
      <c r="F13886" s="16"/>
    </row>
    <row r="13887" spans="6:6" x14ac:dyDescent="0.2">
      <c r="F13887" s="16"/>
    </row>
    <row r="13888" spans="6:6" x14ac:dyDescent="0.2">
      <c r="F13888" s="16"/>
    </row>
    <row r="13889" spans="6:6" x14ac:dyDescent="0.2">
      <c r="F13889" s="16"/>
    </row>
    <row r="13890" spans="6:6" x14ac:dyDescent="0.2">
      <c r="F13890" s="16"/>
    </row>
    <row r="13891" spans="6:6" x14ac:dyDescent="0.2">
      <c r="F13891" s="16"/>
    </row>
    <row r="13892" spans="6:6" x14ac:dyDescent="0.2">
      <c r="F13892" s="16"/>
    </row>
    <row r="13893" spans="6:6" x14ac:dyDescent="0.2">
      <c r="F13893" s="16"/>
    </row>
    <row r="13894" spans="6:6" x14ac:dyDescent="0.2">
      <c r="F13894" s="16"/>
    </row>
    <row r="13895" spans="6:6" x14ac:dyDescent="0.2">
      <c r="F13895" s="16"/>
    </row>
    <row r="13896" spans="6:6" x14ac:dyDescent="0.2">
      <c r="F13896" s="16"/>
    </row>
    <row r="13897" spans="6:6" x14ac:dyDescent="0.2">
      <c r="F13897" s="16"/>
    </row>
    <row r="13898" spans="6:6" x14ac:dyDescent="0.2">
      <c r="F13898" s="16"/>
    </row>
    <row r="13899" spans="6:6" x14ac:dyDescent="0.2">
      <c r="F13899" s="16"/>
    </row>
    <row r="13900" spans="6:6" x14ac:dyDescent="0.2">
      <c r="F13900" s="16"/>
    </row>
    <row r="13901" spans="6:6" x14ac:dyDescent="0.2">
      <c r="F13901" s="16"/>
    </row>
    <row r="13902" spans="6:6" x14ac:dyDescent="0.2">
      <c r="F13902" s="16"/>
    </row>
    <row r="13903" spans="6:6" x14ac:dyDescent="0.2">
      <c r="F13903" s="16"/>
    </row>
    <row r="13904" spans="6:6" x14ac:dyDescent="0.2">
      <c r="F13904" s="16"/>
    </row>
    <row r="13905" spans="6:6" x14ac:dyDescent="0.2">
      <c r="F13905" s="16"/>
    </row>
    <row r="13906" spans="6:6" x14ac:dyDescent="0.2">
      <c r="F13906" s="16"/>
    </row>
    <row r="13907" spans="6:6" x14ac:dyDescent="0.2">
      <c r="F13907" s="16"/>
    </row>
    <row r="13908" spans="6:6" x14ac:dyDescent="0.2">
      <c r="F13908" s="16"/>
    </row>
    <row r="13909" spans="6:6" x14ac:dyDescent="0.2">
      <c r="F13909" s="16"/>
    </row>
    <row r="13910" spans="6:6" x14ac:dyDescent="0.2">
      <c r="F13910" s="16"/>
    </row>
    <row r="13911" spans="6:6" x14ac:dyDescent="0.2">
      <c r="F13911" s="16"/>
    </row>
    <row r="13912" spans="6:6" x14ac:dyDescent="0.2">
      <c r="F13912" s="16"/>
    </row>
    <row r="13913" spans="6:6" x14ac:dyDescent="0.2">
      <c r="F13913" s="16"/>
    </row>
    <row r="13914" spans="6:6" x14ac:dyDescent="0.2">
      <c r="F13914" s="16"/>
    </row>
    <row r="13915" spans="6:6" x14ac:dyDescent="0.2">
      <c r="F13915" s="16"/>
    </row>
    <row r="13916" spans="6:6" x14ac:dyDescent="0.2">
      <c r="F13916" s="16"/>
    </row>
    <row r="13917" spans="6:6" x14ac:dyDescent="0.2">
      <c r="F13917" s="16"/>
    </row>
    <row r="13918" spans="6:6" x14ac:dyDescent="0.2">
      <c r="F13918" s="16"/>
    </row>
    <row r="13919" spans="6:6" x14ac:dyDescent="0.2">
      <c r="F13919" s="16"/>
    </row>
    <row r="13920" spans="6:6" x14ac:dyDescent="0.2">
      <c r="F13920" s="16"/>
    </row>
    <row r="13921" spans="6:6" x14ac:dyDescent="0.2">
      <c r="F13921" s="16"/>
    </row>
    <row r="13922" spans="6:6" x14ac:dyDescent="0.2">
      <c r="F13922" s="16"/>
    </row>
    <row r="13923" spans="6:6" x14ac:dyDescent="0.2">
      <c r="F13923" s="16"/>
    </row>
    <row r="13924" spans="6:6" x14ac:dyDescent="0.2">
      <c r="F13924" s="16"/>
    </row>
    <row r="13925" spans="6:6" x14ac:dyDescent="0.2">
      <c r="F13925" s="16"/>
    </row>
    <row r="13926" spans="6:6" x14ac:dyDescent="0.2">
      <c r="F13926" s="16"/>
    </row>
    <row r="13927" spans="6:6" x14ac:dyDescent="0.2">
      <c r="F13927" s="16"/>
    </row>
    <row r="13928" spans="6:6" x14ac:dyDescent="0.2">
      <c r="F13928" s="16"/>
    </row>
    <row r="13929" spans="6:6" x14ac:dyDescent="0.2">
      <c r="F13929" s="16"/>
    </row>
    <row r="13930" spans="6:6" x14ac:dyDescent="0.2">
      <c r="F13930" s="16"/>
    </row>
    <row r="13931" spans="6:6" x14ac:dyDescent="0.2">
      <c r="F13931" s="16"/>
    </row>
    <row r="13932" spans="6:6" x14ac:dyDescent="0.2">
      <c r="F13932" s="16"/>
    </row>
    <row r="13933" spans="6:6" x14ac:dyDescent="0.2">
      <c r="F13933" s="16"/>
    </row>
    <row r="13934" spans="6:6" x14ac:dyDescent="0.2">
      <c r="F13934" s="16"/>
    </row>
    <row r="13935" spans="6:6" x14ac:dyDescent="0.2">
      <c r="F13935" s="16"/>
    </row>
    <row r="13936" spans="6:6" x14ac:dyDescent="0.2">
      <c r="F13936" s="16"/>
    </row>
    <row r="13937" spans="6:6" x14ac:dyDescent="0.2">
      <c r="F13937" s="16"/>
    </row>
    <row r="13938" spans="6:6" x14ac:dyDescent="0.2">
      <c r="F13938" s="16"/>
    </row>
    <row r="13939" spans="6:6" x14ac:dyDescent="0.2">
      <c r="F13939" s="16"/>
    </row>
    <row r="13940" spans="6:6" x14ac:dyDescent="0.2">
      <c r="F13940" s="16"/>
    </row>
    <row r="13941" spans="6:6" x14ac:dyDescent="0.2">
      <c r="F13941" s="16"/>
    </row>
    <row r="13942" spans="6:6" x14ac:dyDescent="0.2">
      <c r="F13942" s="16"/>
    </row>
    <row r="13943" spans="6:6" x14ac:dyDescent="0.2">
      <c r="F13943" s="16"/>
    </row>
    <row r="13944" spans="6:6" x14ac:dyDescent="0.2">
      <c r="F13944" s="16"/>
    </row>
    <row r="13945" spans="6:6" x14ac:dyDescent="0.2">
      <c r="F13945" s="16"/>
    </row>
    <row r="13946" spans="6:6" x14ac:dyDescent="0.2">
      <c r="F13946" s="16"/>
    </row>
    <row r="13947" spans="6:6" x14ac:dyDescent="0.2">
      <c r="F13947" s="16"/>
    </row>
    <row r="13948" spans="6:6" x14ac:dyDescent="0.2">
      <c r="F13948" s="16"/>
    </row>
    <row r="13949" spans="6:6" x14ac:dyDescent="0.2">
      <c r="F13949" s="16"/>
    </row>
    <row r="13950" spans="6:6" x14ac:dyDescent="0.2">
      <c r="F13950" s="16"/>
    </row>
    <row r="13951" spans="6:6" x14ac:dyDescent="0.2">
      <c r="F13951" s="16"/>
    </row>
    <row r="13952" spans="6:6" x14ac:dyDescent="0.2">
      <c r="F13952" s="16"/>
    </row>
    <row r="13953" spans="6:6" x14ac:dyDescent="0.2">
      <c r="F13953" s="16"/>
    </row>
    <row r="13954" spans="6:6" x14ac:dyDescent="0.2">
      <c r="F13954" s="16"/>
    </row>
    <row r="13955" spans="6:6" x14ac:dyDescent="0.2">
      <c r="F13955" s="16"/>
    </row>
    <row r="13956" spans="6:6" x14ac:dyDescent="0.2">
      <c r="F13956" s="16"/>
    </row>
    <row r="13957" spans="6:6" x14ac:dyDescent="0.2">
      <c r="F13957" s="16"/>
    </row>
    <row r="13958" spans="6:6" x14ac:dyDescent="0.2">
      <c r="F13958" s="16"/>
    </row>
    <row r="13959" spans="6:6" x14ac:dyDescent="0.2">
      <c r="F13959" s="16"/>
    </row>
    <row r="13960" spans="6:6" x14ac:dyDescent="0.2">
      <c r="F13960" s="16"/>
    </row>
    <row r="13961" spans="6:6" x14ac:dyDescent="0.2">
      <c r="F13961" s="16"/>
    </row>
    <row r="13962" spans="6:6" x14ac:dyDescent="0.2">
      <c r="F13962" s="16"/>
    </row>
    <row r="13963" spans="6:6" x14ac:dyDescent="0.2">
      <c r="F13963" s="16"/>
    </row>
    <row r="13964" spans="6:6" x14ac:dyDescent="0.2">
      <c r="F13964" s="16"/>
    </row>
    <row r="13965" spans="6:6" x14ac:dyDescent="0.2">
      <c r="F13965" s="16"/>
    </row>
    <row r="13966" spans="6:6" x14ac:dyDescent="0.2">
      <c r="F13966" s="16"/>
    </row>
    <row r="13967" spans="6:6" x14ac:dyDescent="0.2">
      <c r="F13967" s="16"/>
    </row>
    <row r="13968" spans="6:6" x14ac:dyDescent="0.2">
      <c r="F13968" s="16"/>
    </row>
    <row r="13969" spans="6:6" x14ac:dyDescent="0.2">
      <c r="F13969" s="16"/>
    </row>
    <row r="13970" spans="6:6" x14ac:dyDescent="0.2">
      <c r="F13970" s="16"/>
    </row>
    <row r="13971" spans="6:6" x14ac:dyDescent="0.2">
      <c r="F13971" s="16"/>
    </row>
    <row r="13972" spans="6:6" x14ac:dyDescent="0.2">
      <c r="F13972" s="16"/>
    </row>
    <row r="13973" spans="6:6" x14ac:dyDescent="0.2">
      <c r="F13973" s="16"/>
    </row>
    <row r="13974" spans="6:6" x14ac:dyDescent="0.2">
      <c r="F13974" s="16"/>
    </row>
    <row r="13975" spans="6:6" x14ac:dyDescent="0.2">
      <c r="F13975" s="16"/>
    </row>
    <row r="13976" spans="6:6" x14ac:dyDescent="0.2">
      <c r="F13976" s="16"/>
    </row>
    <row r="13977" spans="6:6" x14ac:dyDescent="0.2">
      <c r="F13977" s="16"/>
    </row>
    <row r="13978" spans="6:6" x14ac:dyDescent="0.2">
      <c r="F13978" s="16"/>
    </row>
    <row r="13979" spans="6:6" x14ac:dyDescent="0.2">
      <c r="F13979" s="16"/>
    </row>
    <row r="13980" spans="6:6" x14ac:dyDescent="0.2">
      <c r="F13980" s="16"/>
    </row>
    <row r="13981" spans="6:6" x14ac:dyDescent="0.2">
      <c r="F13981" s="16"/>
    </row>
    <row r="13982" spans="6:6" x14ac:dyDescent="0.2">
      <c r="F13982" s="16"/>
    </row>
    <row r="13983" spans="6:6" x14ac:dyDescent="0.2">
      <c r="F13983" s="16"/>
    </row>
    <row r="13984" spans="6:6" x14ac:dyDescent="0.2">
      <c r="F13984" s="16"/>
    </row>
    <row r="13985" spans="6:6" x14ac:dyDescent="0.2">
      <c r="F13985" s="16"/>
    </row>
    <row r="13986" spans="6:6" x14ac:dyDescent="0.2">
      <c r="F13986" s="16"/>
    </row>
    <row r="13987" spans="6:6" x14ac:dyDescent="0.2">
      <c r="F13987" s="16"/>
    </row>
    <row r="13988" spans="6:6" x14ac:dyDescent="0.2">
      <c r="F13988" s="16"/>
    </row>
    <row r="13989" spans="6:6" x14ac:dyDescent="0.2">
      <c r="F13989" s="16"/>
    </row>
    <row r="13990" spans="6:6" x14ac:dyDescent="0.2">
      <c r="F13990" s="16"/>
    </row>
    <row r="13991" spans="6:6" x14ac:dyDescent="0.2">
      <c r="F13991" s="16"/>
    </row>
    <row r="13992" spans="6:6" x14ac:dyDescent="0.2">
      <c r="F13992" s="16"/>
    </row>
    <row r="13993" spans="6:6" x14ac:dyDescent="0.2">
      <c r="F13993" s="16"/>
    </row>
    <row r="13994" spans="6:6" x14ac:dyDescent="0.2">
      <c r="F13994" s="16"/>
    </row>
    <row r="13995" spans="6:6" x14ac:dyDescent="0.2">
      <c r="F13995" s="16"/>
    </row>
    <row r="13996" spans="6:6" x14ac:dyDescent="0.2">
      <c r="F13996" s="16"/>
    </row>
    <row r="13997" spans="6:6" x14ac:dyDescent="0.2">
      <c r="F13997" s="16"/>
    </row>
    <row r="13998" spans="6:6" x14ac:dyDescent="0.2">
      <c r="F13998" s="16"/>
    </row>
    <row r="13999" spans="6:6" x14ac:dyDescent="0.2">
      <c r="F13999" s="16"/>
    </row>
    <row r="14000" spans="6:6" x14ac:dyDescent="0.2">
      <c r="F14000" s="16"/>
    </row>
    <row r="14001" spans="6:6" x14ac:dyDescent="0.2">
      <c r="F14001" s="16"/>
    </row>
    <row r="14002" spans="6:6" x14ac:dyDescent="0.2">
      <c r="F14002" s="16"/>
    </row>
    <row r="14003" spans="6:6" x14ac:dyDescent="0.2">
      <c r="F14003" s="16"/>
    </row>
    <row r="14004" spans="6:6" x14ac:dyDescent="0.2">
      <c r="F14004" s="16"/>
    </row>
    <row r="14005" spans="6:6" x14ac:dyDescent="0.2">
      <c r="F14005" s="16"/>
    </row>
    <row r="14006" spans="6:6" x14ac:dyDescent="0.2">
      <c r="F14006" s="16"/>
    </row>
    <row r="14007" spans="6:6" x14ac:dyDescent="0.2">
      <c r="F14007" s="16"/>
    </row>
    <row r="14008" spans="6:6" x14ac:dyDescent="0.2">
      <c r="F14008" s="16"/>
    </row>
    <row r="14009" spans="6:6" x14ac:dyDescent="0.2">
      <c r="F14009" s="16"/>
    </row>
    <row r="14010" spans="6:6" x14ac:dyDescent="0.2">
      <c r="F14010" s="16"/>
    </row>
    <row r="14011" spans="6:6" x14ac:dyDescent="0.2">
      <c r="F14011" s="16"/>
    </row>
    <row r="14012" spans="6:6" x14ac:dyDescent="0.2">
      <c r="F14012" s="16"/>
    </row>
    <row r="14013" spans="6:6" x14ac:dyDescent="0.2">
      <c r="F14013" s="16"/>
    </row>
    <row r="14014" spans="6:6" x14ac:dyDescent="0.2">
      <c r="F14014" s="16"/>
    </row>
    <row r="14015" spans="6:6" x14ac:dyDescent="0.2">
      <c r="F14015" s="16"/>
    </row>
    <row r="14016" spans="6:6" x14ac:dyDescent="0.2">
      <c r="F14016" s="16"/>
    </row>
    <row r="14017" spans="6:6" x14ac:dyDescent="0.2">
      <c r="F14017" s="16"/>
    </row>
    <row r="14018" spans="6:6" x14ac:dyDescent="0.2">
      <c r="F14018" s="16"/>
    </row>
    <row r="14019" spans="6:6" x14ac:dyDescent="0.2">
      <c r="F14019" s="16"/>
    </row>
    <row r="14020" spans="6:6" x14ac:dyDescent="0.2">
      <c r="F14020" s="16"/>
    </row>
    <row r="14021" spans="6:6" x14ac:dyDescent="0.2">
      <c r="F14021" s="16"/>
    </row>
    <row r="14022" spans="6:6" x14ac:dyDescent="0.2">
      <c r="F14022" s="16"/>
    </row>
    <row r="14023" spans="6:6" x14ac:dyDescent="0.2">
      <c r="F14023" s="16"/>
    </row>
    <row r="14024" spans="6:6" x14ac:dyDescent="0.2">
      <c r="F14024" s="16"/>
    </row>
    <row r="14025" spans="6:6" x14ac:dyDescent="0.2">
      <c r="F14025" s="16"/>
    </row>
    <row r="14026" spans="6:6" x14ac:dyDescent="0.2">
      <c r="F14026" s="16"/>
    </row>
    <row r="14027" spans="6:6" x14ac:dyDescent="0.2">
      <c r="F14027" s="16"/>
    </row>
    <row r="14028" spans="6:6" x14ac:dyDescent="0.2">
      <c r="F14028" s="16"/>
    </row>
    <row r="14029" spans="6:6" x14ac:dyDescent="0.2">
      <c r="F14029" s="16"/>
    </row>
    <row r="14030" spans="6:6" x14ac:dyDescent="0.2">
      <c r="F14030" s="16"/>
    </row>
    <row r="14031" spans="6:6" x14ac:dyDescent="0.2">
      <c r="F14031" s="16"/>
    </row>
    <row r="14032" spans="6:6" x14ac:dyDescent="0.2">
      <c r="F14032" s="16"/>
    </row>
    <row r="14033" spans="6:6" x14ac:dyDescent="0.2">
      <c r="F14033" s="16"/>
    </row>
    <row r="14034" spans="6:6" x14ac:dyDescent="0.2">
      <c r="F14034" s="16"/>
    </row>
    <row r="14035" spans="6:6" x14ac:dyDescent="0.2">
      <c r="F14035" s="16"/>
    </row>
    <row r="14036" spans="6:6" x14ac:dyDescent="0.2">
      <c r="F14036" s="16"/>
    </row>
    <row r="14037" spans="6:6" x14ac:dyDescent="0.2">
      <c r="F14037" s="16"/>
    </row>
    <row r="14038" spans="6:6" x14ac:dyDescent="0.2">
      <c r="F14038" s="16"/>
    </row>
    <row r="14039" spans="6:6" x14ac:dyDescent="0.2">
      <c r="F14039" s="16"/>
    </row>
    <row r="14040" spans="6:6" x14ac:dyDescent="0.2">
      <c r="F14040" s="16"/>
    </row>
    <row r="14041" spans="6:6" x14ac:dyDescent="0.2">
      <c r="F14041" s="16"/>
    </row>
    <row r="14042" spans="6:6" x14ac:dyDescent="0.2">
      <c r="F14042" s="16"/>
    </row>
    <row r="14043" spans="6:6" x14ac:dyDescent="0.2">
      <c r="F14043" s="16"/>
    </row>
    <row r="14044" spans="6:6" x14ac:dyDescent="0.2">
      <c r="F14044" s="16"/>
    </row>
    <row r="14045" spans="6:6" x14ac:dyDescent="0.2">
      <c r="F14045" s="16"/>
    </row>
    <row r="14046" spans="6:6" x14ac:dyDescent="0.2">
      <c r="F14046" s="16"/>
    </row>
    <row r="14047" spans="6:6" x14ac:dyDescent="0.2">
      <c r="F14047" s="16"/>
    </row>
    <row r="14048" spans="6:6" x14ac:dyDescent="0.2">
      <c r="F14048" s="16"/>
    </row>
    <row r="14049" spans="6:6" x14ac:dyDescent="0.2">
      <c r="F14049" s="16"/>
    </row>
    <row r="14050" spans="6:6" x14ac:dyDescent="0.2">
      <c r="F14050" s="16"/>
    </row>
    <row r="14051" spans="6:6" x14ac:dyDescent="0.2">
      <c r="F14051" s="16"/>
    </row>
    <row r="14052" spans="6:6" x14ac:dyDescent="0.2">
      <c r="F14052" s="16"/>
    </row>
    <row r="14053" spans="6:6" x14ac:dyDescent="0.2">
      <c r="F14053" s="16"/>
    </row>
    <row r="14054" spans="6:6" x14ac:dyDescent="0.2">
      <c r="F14054" s="16"/>
    </row>
    <row r="14055" spans="6:6" x14ac:dyDescent="0.2">
      <c r="F14055" s="16"/>
    </row>
    <row r="14056" spans="6:6" x14ac:dyDescent="0.2">
      <c r="F14056" s="16"/>
    </row>
    <row r="14057" spans="6:6" x14ac:dyDescent="0.2">
      <c r="F14057" s="16"/>
    </row>
    <row r="14058" spans="6:6" x14ac:dyDescent="0.2">
      <c r="F14058" s="16"/>
    </row>
    <row r="14059" spans="6:6" x14ac:dyDescent="0.2">
      <c r="F14059" s="16"/>
    </row>
    <row r="14060" spans="6:6" x14ac:dyDescent="0.2">
      <c r="F14060" s="16"/>
    </row>
    <row r="14061" spans="6:6" x14ac:dyDescent="0.2">
      <c r="F14061" s="16"/>
    </row>
    <row r="14062" spans="6:6" x14ac:dyDescent="0.2">
      <c r="F14062" s="16"/>
    </row>
    <row r="14063" spans="6:6" x14ac:dyDescent="0.2">
      <c r="F14063" s="16"/>
    </row>
    <row r="14064" spans="6:6" x14ac:dyDescent="0.2">
      <c r="F14064" s="16"/>
    </row>
    <row r="14065" spans="6:6" x14ac:dyDescent="0.2">
      <c r="F14065" s="16"/>
    </row>
    <row r="14066" spans="6:6" x14ac:dyDescent="0.2">
      <c r="F14066" s="16"/>
    </row>
    <row r="14067" spans="6:6" x14ac:dyDescent="0.2">
      <c r="F14067" s="16"/>
    </row>
    <row r="14068" spans="6:6" x14ac:dyDescent="0.2">
      <c r="F14068" s="16"/>
    </row>
    <row r="14069" spans="6:6" x14ac:dyDescent="0.2">
      <c r="F14069" s="16"/>
    </row>
    <row r="14070" spans="6:6" x14ac:dyDescent="0.2">
      <c r="F14070" s="16"/>
    </row>
    <row r="14071" spans="6:6" x14ac:dyDescent="0.2">
      <c r="F14071" s="16"/>
    </row>
    <row r="14072" spans="6:6" x14ac:dyDescent="0.2">
      <c r="F14072" s="16"/>
    </row>
    <row r="14073" spans="6:6" x14ac:dyDescent="0.2">
      <c r="F14073" s="16"/>
    </row>
    <row r="14074" spans="6:6" x14ac:dyDescent="0.2">
      <c r="F14074" s="16"/>
    </row>
    <row r="14075" spans="6:6" x14ac:dyDescent="0.2">
      <c r="F14075" s="16"/>
    </row>
    <row r="14076" spans="6:6" x14ac:dyDescent="0.2">
      <c r="F14076" s="16"/>
    </row>
    <row r="14077" spans="6:6" x14ac:dyDescent="0.2">
      <c r="F14077" s="16"/>
    </row>
    <row r="14078" spans="6:6" x14ac:dyDescent="0.2">
      <c r="F14078" s="16"/>
    </row>
    <row r="14079" spans="6:6" x14ac:dyDescent="0.2">
      <c r="F14079" s="16"/>
    </row>
    <row r="14080" spans="6:6" x14ac:dyDescent="0.2">
      <c r="F14080" s="16"/>
    </row>
    <row r="14081" spans="6:6" x14ac:dyDescent="0.2">
      <c r="F14081" s="16"/>
    </row>
    <row r="14082" spans="6:6" x14ac:dyDescent="0.2">
      <c r="F14082" s="16"/>
    </row>
    <row r="14083" spans="6:6" x14ac:dyDescent="0.2">
      <c r="F14083" s="16"/>
    </row>
    <row r="14084" spans="6:6" x14ac:dyDescent="0.2">
      <c r="F14084" s="16"/>
    </row>
    <row r="14085" spans="6:6" x14ac:dyDescent="0.2">
      <c r="F14085" s="16"/>
    </row>
    <row r="14086" spans="6:6" x14ac:dyDescent="0.2">
      <c r="F14086" s="16"/>
    </row>
    <row r="14087" spans="6:6" x14ac:dyDescent="0.2">
      <c r="F14087" s="16"/>
    </row>
    <row r="14088" spans="6:6" x14ac:dyDescent="0.2">
      <c r="F14088" s="16"/>
    </row>
    <row r="14089" spans="6:6" x14ac:dyDescent="0.2">
      <c r="F14089" s="16"/>
    </row>
    <row r="14090" spans="6:6" x14ac:dyDescent="0.2">
      <c r="F14090" s="16"/>
    </row>
    <row r="14091" spans="6:6" x14ac:dyDescent="0.2">
      <c r="F14091" s="16"/>
    </row>
    <row r="14092" spans="6:6" x14ac:dyDescent="0.2">
      <c r="F14092" s="16"/>
    </row>
    <row r="14093" spans="6:6" x14ac:dyDescent="0.2">
      <c r="F14093" s="16"/>
    </row>
    <row r="14094" spans="6:6" x14ac:dyDescent="0.2">
      <c r="F14094" s="16"/>
    </row>
    <row r="14095" spans="6:6" x14ac:dyDescent="0.2">
      <c r="F14095" s="16"/>
    </row>
    <row r="14096" spans="6:6" x14ac:dyDescent="0.2">
      <c r="F14096" s="16"/>
    </row>
    <row r="14097" spans="6:6" x14ac:dyDescent="0.2">
      <c r="F14097" s="16"/>
    </row>
    <row r="14098" spans="6:6" x14ac:dyDescent="0.2">
      <c r="F14098" s="16"/>
    </row>
    <row r="14099" spans="6:6" x14ac:dyDescent="0.2">
      <c r="F14099" s="16"/>
    </row>
    <row r="14100" spans="6:6" x14ac:dyDescent="0.2">
      <c r="F14100" s="16"/>
    </row>
    <row r="14101" spans="6:6" x14ac:dyDescent="0.2">
      <c r="F14101" s="16"/>
    </row>
    <row r="14102" spans="6:6" x14ac:dyDescent="0.2">
      <c r="F14102" s="16"/>
    </row>
    <row r="14103" spans="6:6" x14ac:dyDescent="0.2">
      <c r="F14103" s="16"/>
    </row>
    <row r="14104" spans="6:6" x14ac:dyDescent="0.2">
      <c r="F14104" s="16"/>
    </row>
    <row r="14105" spans="6:6" x14ac:dyDescent="0.2">
      <c r="F14105" s="16"/>
    </row>
    <row r="14106" spans="6:6" x14ac:dyDescent="0.2">
      <c r="F14106" s="16"/>
    </row>
    <row r="14107" spans="6:6" x14ac:dyDescent="0.2">
      <c r="F14107" s="16"/>
    </row>
    <row r="14108" spans="6:6" x14ac:dyDescent="0.2">
      <c r="F14108" s="16"/>
    </row>
    <row r="14109" spans="6:6" x14ac:dyDescent="0.2">
      <c r="F14109" s="16"/>
    </row>
    <row r="14110" spans="6:6" x14ac:dyDescent="0.2">
      <c r="F14110" s="16"/>
    </row>
    <row r="14111" spans="6:6" x14ac:dyDescent="0.2">
      <c r="F14111" s="16"/>
    </row>
    <row r="14112" spans="6:6" x14ac:dyDescent="0.2">
      <c r="F14112" s="16"/>
    </row>
    <row r="14113" spans="6:6" x14ac:dyDescent="0.2">
      <c r="F14113" s="16"/>
    </row>
    <row r="14114" spans="6:6" x14ac:dyDescent="0.2">
      <c r="F14114" s="16"/>
    </row>
    <row r="14115" spans="6:6" x14ac:dyDescent="0.2">
      <c r="F14115" s="16"/>
    </row>
    <row r="14116" spans="6:6" x14ac:dyDescent="0.2">
      <c r="F14116" s="16"/>
    </row>
    <row r="14117" spans="6:6" x14ac:dyDescent="0.2">
      <c r="F14117" s="16"/>
    </row>
    <row r="14118" spans="6:6" x14ac:dyDescent="0.2">
      <c r="F14118" s="16"/>
    </row>
    <row r="14119" spans="6:6" x14ac:dyDescent="0.2">
      <c r="F14119" s="16"/>
    </row>
    <row r="14120" spans="6:6" x14ac:dyDescent="0.2">
      <c r="F14120" s="16"/>
    </row>
    <row r="14121" spans="6:6" x14ac:dyDescent="0.2">
      <c r="F14121" s="16"/>
    </row>
    <row r="14122" spans="6:6" x14ac:dyDescent="0.2">
      <c r="F14122" s="16"/>
    </row>
    <row r="14123" spans="6:6" x14ac:dyDescent="0.2">
      <c r="F14123" s="16"/>
    </row>
    <row r="14124" spans="6:6" x14ac:dyDescent="0.2">
      <c r="F14124" s="16"/>
    </row>
    <row r="14125" spans="6:6" x14ac:dyDescent="0.2">
      <c r="F14125" s="16"/>
    </row>
    <row r="14126" spans="6:6" x14ac:dyDescent="0.2">
      <c r="F14126" s="16"/>
    </row>
    <row r="14127" spans="6:6" x14ac:dyDescent="0.2">
      <c r="F14127" s="16"/>
    </row>
    <row r="14128" spans="6:6" x14ac:dyDescent="0.2">
      <c r="F14128" s="16"/>
    </row>
    <row r="14129" spans="6:6" x14ac:dyDescent="0.2">
      <c r="F14129" s="16"/>
    </row>
    <row r="14130" spans="6:6" x14ac:dyDescent="0.2">
      <c r="F14130" s="16"/>
    </row>
    <row r="14131" spans="6:6" x14ac:dyDescent="0.2">
      <c r="F14131" s="16"/>
    </row>
    <row r="14132" spans="6:6" x14ac:dyDescent="0.2">
      <c r="F14132" s="16"/>
    </row>
    <row r="14133" spans="6:6" x14ac:dyDescent="0.2">
      <c r="F14133" s="16"/>
    </row>
    <row r="14134" spans="6:6" x14ac:dyDescent="0.2">
      <c r="F14134" s="16"/>
    </row>
    <row r="14135" spans="6:6" x14ac:dyDescent="0.2">
      <c r="F14135" s="16"/>
    </row>
    <row r="14136" spans="6:6" x14ac:dyDescent="0.2">
      <c r="F14136" s="16"/>
    </row>
    <row r="14137" spans="6:6" x14ac:dyDescent="0.2">
      <c r="F14137" s="16"/>
    </row>
    <row r="14138" spans="6:6" x14ac:dyDescent="0.2">
      <c r="F14138" s="16"/>
    </row>
    <row r="14139" spans="6:6" x14ac:dyDescent="0.2">
      <c r="F14139" s="16"/>
    </row>
    <row r="14140" spans="6:6" x14ac:dyDescent="0.2">
      <c r="F14140" s="16"/>
    </row>
    <row r="14141" spans="6:6" x14ac:dyDescent="0.2">
      <c r="F14141" s="16"/>
    </row>
    <row r="14142" spans="6:6" x14ac:dyDescent="0.2">
      <c r="F14142" s="16"/>
    </row>
    <row r="14143" spans="6:6" x14ac:dyDescent="0.2">
      <c r="F14143" s="16"/>
    </row>
    <row r="14144" spans="6:6" x14ac:dyDescent="0.2">
      <c r="F14144" s="16"/>
    </row>
    <row r="14145" spans="6:6" x14ac:dyDescent="0.2">
      <c r="F14145" s="16"/>
    </row>
    <row r="14146" spans="6:6" x14ac:dyDescent="0.2">
      <c r="F14146" s="16"/>
    </row>
    <row r="14147" spans="6:6" x14ac:dyDescent="0.2">
      <c r="F14147" s="16"/>
    </row>
    <row r="14148" spans="6:6" x14ac:dyDescent="0.2">
      <c r="F14148" s="16"/>
    </row>
    <row r="14149" spans="6:6" x14ac:dyDescent="0.2">
      <c r="F14149" s="16"/>
    </row>
    <row r="14150" spans="6:6" x14ac:dyDescent="0.2">
      <c r="F14150" s="16"/>
    </row>
    <row r="14151" spans="6:6" x14ac:dyDescent="0.2">
      <c r="F14151" s="16"/>
    </row>
    <row r="14152" spans="6:6" x14ac:dyDescent="0.2">
      <c r="F14152" s="16"/>
    </row>
    <row r="14153" spans="6:6" x14ac:dyDescent="0.2">
      <c r="F14153" s="16"/>
    </row>
    <row r="14154" spans="6:6" x14ac:dyDescent="0.2">
      <c r="F14154" s="16"/>
    </row>
    <row r="14155" spans="6:6" x14ac:dyDescent="0.2">
      <c r="F14155" s="16"/>
    </row>
    <row r="14156" spans="6:6" x14ac:dyDescent="0.2">
      <c r="F14156" s="16"/>
    </row>
    <row r="14157" spans="6:6" x14ac:dyDescent="0.2">
      <c r="F14157" s="16"/>
    </row>
    <row r="14158" spans="6:6" x14ac:dyDescent="0.2">
      <c r="F14158" s="16"/>
    </row>
    <row r="14159" spans="6:6" x14ac:dyDescent="0.2">
      <c r="F14159" s="16"/>
    </row>
    <row r="14160" spans="6:6" x14ac:dyDescent="0.2">
      <c r="F14160" s="16"/>
    </row>
    <row r="14161" spans="6:6" x14ac:dyDescent="0.2">
      <c r="F14161" s="16"/>
    </row>
    <row r="14162" spans="6:6" x14ac:dyDescent="0.2">
      <c r="F14162" s="16"/>
    </row>
    <row r="14163" spans="6:6" x14ac:dyDescent="0.2">
      <c r="F14163" s="16"/>
    </row>
    <row r="14164" spans="6:6" x14ac:dyDescent="0.2">
      <c r="F14164" s="16"/>
    </row>
    <row r="14165" spans="6:6" x14ac:dyDescent="0.2">
      <c r="F14165" s="16"/>
    </row>
    <row r="14166" spans="6:6" x14ac:dyDescent="0.2">
      <c r="F14166" s="16"/>
    </row>
    <row r="14167" spans="6:6" x14ac:dyDescent="0.2">
      <c r="F14167" s="16"/>
    </row>
    <row r="14168" spans="6:6" x14ac:dyDescent="0.2">
      <c r="F14168" s="16"/>
    </row>
    <row r="14169" spans="6:6" x14ac:dyDescent="0.2">
      <c r="F14169" s="16"/>
    </row>
    <row r="14170" spans="6:6" x14ac:dyDescent="0.2">
      <c r="F14170" s="16"/>
    </row>
    <row r="14171" spans="6:6" x14ac:dyDescent="0.2">
      <c r="F14171" s="16"/>
    </row>
    <row r="14172" spans="6:6" x14ac:dyDescent="0.2">
      <c r="F14172" s="16"/>
    </row>
    <row r="14173" spans="6:6" x14ac:dyDescent="0.2">
      <c r="F14173" s="16"/>
    </row>
    <row r="14174" spans="6:6" x14ac:dyDescent="0.2">
      <c r="F14174" s="16"/>
    </row>
    <row r="14175" spans="6:6" x14ac:dyDescent="0.2">
      <c r="F14175" s="16"/>
    </row>
    <row r="14176" spans="6:6" x14ac:dyDescent="0.2">
      <c r="F14176" s="16"/>
    </row>
    <row r="14177" spans="6:6" x14ac:dyDescent="0.2">
      <c r="F14177" s="16"/>
    </row>
    <row r="14178" spans="6:6" x14ac:dyDescent="0.2">
      <c r="F14178" s="16"/>
    </row>
    <row r="14179" spans="6:6" x14ac:dyDescent="0.2">
      <c r="F14179" s="16"/>
    </row>
    <row r="14180" spans="6:6" x14ac:dyDescent="0.2">
      <c r="F14180" s="16"/>
    </row>
    <row r="14181" spans="6:6" x14ac:dyDescent="0.2">
      <c r="F14181" s="16"/>
    </row>
    <row r="14182" spans="6:6" x14ac:dyDescent="0.2">
      <c r="F14182" s="16"/>
    </row>
    <row r="14183" spans="6:6" x14ac:dyDescent="0.2">
      <c r="F14183" s="16"/>
    </row>
    <row r="14184" spans="6:6" x14ac:dyDescent="0.2">
      <c r="F14184" s="16"/>
    </row>
    <row r="14185" spans="6:6" x14ac:dyDescent="0.2">
      <c r="F14185" s="16"/>
    </row>
    <row r="14186" spans="6:6" x14ac:dyDescent="0.2">
      <c r="F14186" s="16"/>
    </row>
    <row r="14187" spans="6:6" x14ac:dyDescent="0.2">
      <c r="F14187" s="16"/>
    </row>
    <row r="14188" spans="6:6" x14ac:dyDescent="0.2">
      <c r="F14188" s="16"/>
    </row>
    <row r="14189" spans="6:6" x14ac:dyDescent="0.2">
      <c r="F14189" s="16"/>
    </row>
    <row r="14190" spans="6:6" x14ac:dyDescent="0.2">
      <c r="F14190" s="16"/>
    </row>
    <row r="14191" spans="6:6" x14ac:dyDescent="0.2">
      <c r="F14191" s="16"/>
    </row>
    <row r="14192" spans="6:6" x14ac:dyDescent="0.2">
      <c r="F14192" s="16"/>
    </row>
    <row r="14193" spans="6:6" x14ac:dyDescent="0.2">
      <c r="F14193" s="16"/>
    </row>
    <row r="14194" spans="6:6" x14ac:dyDescent="0.2">
      <c r="F14194" s="16"/>
    </row>
    <row r="14195" spans="6:6" x14ac:dyDescent="0.2">
      <c r="F14195" s="16"/>
    </row>
    <row r="14196" spans="6:6" x14ac:dyDescent="0.2">
      <c r="F14196" s="16"/>
    </row>
    <row r="14197" spans="6:6" x14ac:dyDescent="0.2">
      <c r="F14197" s="16"/>
    </row>
    <row r="14198" spans="6:6" x14ac:dyDescent="0.2">
      <c r="F14198" s="16"/>
    </row>
    <row r="14199" spans="6:6" x14ac:dyDescent="0.2">
      <c r="F14199" s="16"/>
    </row>
    <row r="14200" spans="6:6" x14ac:dyDescent="0.2">
      <c r="F14200" s="16"/>
    </row>
    <row r="14201" spans="6:6" x14ac:dyDescent="0.2">
      <c r="F14201" s="16"/>
    </row>
    <row r="14202" spans="6:6" x14ac:dyDescent="0.2">
      <c r="F14202" s="16"/>
    </row>
    <row r="14203" spans="6:6" x14ac:dyDescent="0.2">
      <c r="F14203" s="16"/>
    </row>
    <row r="14204" spans="6:6" x14ac:dyDescent="0.2">
      <c r="F14204" s="16"/>
    </row>
    <row r="14205" spans="6:6" x14ac:dyDescent="0.2">
      <c r="F14205" s="16"/>
    </row>
    <row r="14206" spans="6:6" x14ac:dyDescent="0.2">
      <c r="F14206" s="16"/>
    </row>
    <row r="14207" spans="6:6" x14ac:dyDescent="0.2">
      <c r="F14207" s="16"/>
    </row>
    <row r="14208" spans="6:6" x14ac:dyDescent="0.2">
      <c r="F14208" s="16"/>
    </row>
    <row r="14209" spans="6:6" x14ac:dyDescent="0.2">
      <c r="F14209" s="16"/>
    </row>
    <row r="14210" spans="6:6" x14ac:dyDescent="0.2">
      <c r="F14210" s="16"/>
    </row>
    <row r="14211" spans="6:6" x14ac:dyDescent="0.2">
      <c r="F14211" s="16"/>
    </row>
    <row r="14212" spans="6:6" x14ac:dyDescent="0.2">
      <c r="F14212" s="16"/>
    </row>
    <row r="14213" spans="6:6" x14ac:dyDescent="0.2">
      <c r="F14213" s="16"/>
    </row>
    <row r="14214" spans="6:6" x14ac:dyDescent="0.2">
      <c r="F14214" s="16"/>
    </row>
    <row r="14215" spans="6:6" x14ac:dyDescent="0.2">
      <c r="F14215" s="16"/>
    </row>
    <row r="14216" spans="6:6" x14ac:dyDescent="0.2">
      <c r="F14216" s="16"/>
    </row>
    <row r="14217" spans="6:6" x14ac:dyDescent="0.2">
      <c r="F14217" s="16"/>
    </row>
    <row r="14218" spans="6:6" x14ac:dyDescent="0.2">
      <c r="F14218" s="16"/>
    </row>
    <row r="14219" spans="6:6" x14ac:dyDescent="0.2">
      <c r="F14219" s="16"/>
    </row>
    <row r="14220" spans="6:6" x14ac:dyDescent="0.2">
      <c r="F14220" s="16"/>
    </row>
    <row r="14221" spans="6:6" x14ac:dyDescent="0.2">
      <c r="F14221" s="16"/>
    </row>
    <row r="14222" spans="6:6" x14ac:dyDescent="0.2">
      <c r="F14222" s="16"/>
    </row>
    <row r="14223" spans="6:6" x14ac:dyDescent="0.2">
      <c r="F14223" s="16"/>
    </row>
    <row r="14224" spans="6:6" x14ac:dyDescent="0.2">
      <c r="F14224" s="16"/>
    </row>
    <row r="14225" spans="6:6" x14ac:dyDescent="0.2">
      <c r="F14225" s="16"/>
    </row>
    <row r="14226" spans="6:6" x14ac:dyDescent="0.2">
      <c r="F14226" s="16"/>
    </row>
    <row r="14227" spans="6:6" x14ac:dyDescent="0.2">
      <c r="F14227" s="16"/>
    </row>
    <row r="14228" spans="6:6" x14ac:dyDescent="0.2">
      <c r="F14228" s="16"/>
    </row>
    <row r="14229" spans="6:6" x14ac:dyDescent="0.2">
      <c r="F14229" s="16"/>
    </row>
    <row r="14230" spans="6:6" x14ac:dyDescent="0.2">
      <c r="F14230" s="16"/>
    </row>
    <row r="14231" spans="6:6" x14ac:dyDescent="0.2">
      <c r="F14231" s="16"/>
    </row>
    <row r="14232" spans="6:6" x14ac:dyDescent="0.2">
      <c r="F14232" s="16"/>
    </row>
    <row r="14233" spans="6:6" x14ac:dyDescent="0.2">
      <c r="F14233" s="16"/>
    </row>
    <row r="14234" spans="6:6" x14ac:dyDescent="0.2">
      <c r="F14234" s="16"/>
    </row>
    <row r="14235" spans="6:6" x14ac:dyDescent="0.2">
      <c r="F14235" s="16"/>
    </row>
    <row r="14236" spans="6:6" x14ac:dyDescent="0.2">
      <c r="F14236" s="16"/>
    </row>
    <row r="14237" spans="6:6" x14ac:dyDescent="0.2">
      <c r="F14237" s="16"/>
    </row>
    <row r="14238" spans="6:6" x14ac:dyDescent="0.2">
      <c r="F14238" s="16"/>
    </row>
    <row r="14239" spans="6:6" x14ac:dyDescent="0.2">
      <c r="F14239" s="16"/>
    </row>
    <row r="14240" spans="6:6" x14ac:dyDescent="0.2">
      <c r="F14240" s="16"/>
    </row>
    <row r="14241" spans="6:6" x14ac:dyDescent="0.2">
      <c r="F14241" s="16"/>
    </row>
    <row r="14242" spans="6:6" x14ac:dyDescent="0.2">
      <c r="F14242" s="16"/>
    </row>
    <row r="14243" spans="6:6" x14ac:dyDescent="0.2">
      <c r="F14243" s="16"/>
    </row>
    <row r="14244" spans="6:6" x14ac:dyDescent="0.2">
      <c r="F14244" s="16"/>
    </row>
    <row r="14245" spans="6:6" x14ac:dyDescent="0.2">
      <c r="F14245" s="16"/>
    </row>
    <row r="14246" spans="6:6" x14ac:dyDescent="0.2">
      <c r="F14246" s="16"/>
    </row>
    <row r="14247" spans="6:6" x14ac:dyDescent="0.2">
      <c r="F14247" s="16"/>
    </row>
    <row r="14248" spans="6:6" x14ac:dyDescent="0.2">
      <c r="F14248" s="16"/>
    </row>
    <row r="14249" spans="6:6" x14ac:dyDescent="0.2">
      <c r="F14249" s="16"/>
    </row>
    <row r="14250" spans="6:6" x14ac:dyDescent="0.2">
      <c r="F14250" s="16"/>
    </row>
    <row r="14251" spans="6:6" x14ac:dyDescent="0.2">
      <c r="F14251" s="16"/>
    </row>
    <row r="14252" spans="6:6" x14ac:dyDescent="0.2">
      <c r="F14252" s="16"/>
    </row>
    <row r="14253" spans="6:6" x14ac:dyDescent="0.2">
      <c r="F14253" s="16"/>
    </row>
    <row r="14254" spans="6:6" x14ac:dyDescent="0.2">
      <c r="F14254" s="16"/>
    </row>
    <row r="14255" spans="6:6" x14ac:dyDescent="0.2">
      <c r="F14255" s="16"/>
    </row>
    <row r="14256" spans="6:6" x14ac:dyDescent="0.2">
      <c r="F14256" s="16"/>
    </row>
    <row r="14257" spans="6:6" x14ac:dyDescent="0.2">
      <c r="F14257" s="16"/>
    </row>
    <row r="14258" spans="6:6" x14ac:dyDescent="0.2">
      <c r="F14258" s="16"/>
    </row>
    <row r="14259" spans="6:6" x14ac:dyDescent="0.2">
      <c r="F14259" s="16"/>
    </row>
    <row r="14260" spans="6:6" x14ac:dyDescent="0.2">
      <c r="F14260" s="16"/>
    </row>
    <row r="14261" spans="6:6" x14ac:dyDescent="0.2">
      <c r="F14261" s="16"/>
    </row>
    <row r="14262" spans="6:6" x14ac:dyDescent="0.2">
      <c r="F14262" s="16"/>
    </row>
    <row r="14263" spans="6:6" x14ac:dyDescent="0.2">
      <c r="F14263" s="16"/>
    </row>
    <row r="14264" spans="6:6" x14ac:dyDescent="0.2">
      <c r="F14264" s="16"/>
    </row>
    <row r="14265" spans="6:6" x14ac:dyDescent="0.2">
      <c r="F14265" s="16"/>
    </row>
    <row r="14266" spans="6:6" x14ac:dyDescent="0.2">
      <c r="F14266" s="16"/>
    </row>
    <row r="14267" spans="6:6" x14ac:dyDescent="0.2">
      <c r="F14267" s="16"/>
    </row>
    <row r="14268" spans="6:6" x14ac:dyDescent="0.2">
      <c r="F14268" s="16"/>
    </row>
    <row r="14269" spans="6:6" x14ac:dyDescent="0.2">
      <c r="F14269" s="16"/>
    </row>
    <row r="14270" spans="6:6" x14ac:dyDescent="0.2">
      <c r="F14270" s="16"/>
    </row>
    <row r="14271" spans="6:6" x14ac:dyDescent="0.2">
      <c r="F14271" s="16"/>
    </row>
    <row r="14272" spans="6:6" x14ac:dyDescent="0.2">
      <c r="F14272" s="16"/>
    </row>
    <row r="14273" spans="6:6" x14ac:dyDescent="0.2">
      <c r="F14273" s="16"/>
    </row>
    <row r="14274" spans="6:6" x14ac:dyDescent="0.2">
      <c r="F14274" s="16"/>
    </row>
    <row r="14275" spans="6:6" x14ac:dyDescent="0.2">
      <c r="F14275" s="16"/>
    </row>
    <row r="14276" spans="6:6" x14ac:dyDescent="0.2">
      <c r="F14276" s="16"/>
    </row>
    <row r="14277" spans="6:6" x14ac:dyDescent="0.2">
      <c r="F14277" s="16"/>
    </row>
    <row r="14278" spans="6:6" x14ac:dyDescent="0.2">
      <c r="F14278" s="16"/>
    </row>
    <row r="14279" spans="6:6" x14ac:dyDescent="0.2">
      <c r="F14279" s="16"/>
    </row>
    <row r="14280" spans="6:6" x14ac:dyDescent="0.2">
      <c r="F14280" s="16"/>
    </row>
    <row r="14281" spans="6:6" x14ac:dyDescent="0.2">
      <c r="F14281" s="16"/>
    </row>
    <row r="14282" spans="6:6" x14ac:dyDescent="0.2">
      <c r="F14282" s="16"/>
    </row>
    <row r="14283" spans="6:6" x14ac:dyDescent="0.2">
      <c r="F14283" s="16"/>
    </row>
    <row r="14284" spans="6:6" x14ac:dyDescent="0.2">
      <c r="F14284" s="16"/>
    </row>
    <row r="14285" spans="6:6" x14ac:dyDescent="0.2">
      <c r="F14285" s="16"/>
    </row>
    <row r="14286" spans="6:6" x14ac:dyDescent="0.2">
      <c r="F14286" s="16"/>
    </row>
    <row r="14287" spans="6:6" x14ac:dyDescent="0.2">
      <c r="F14287" s="16"/>
    </row>
    <row r="14288" spans="6:6" x14ac:dyDescent="0.2">
      <c r="F14288" s="16"/>
    </row>
    <row r="14289" spans="6:6" x14ac:dyDescent="0.2">
      <c r="F14289" s="16"/>
    </row>
    <row r="14290" spans="6:6" x14ac:dyDescent="0.2">
      <c r="F14290" s="16"/>
    </row>
    <row r="14291" spans="6:6" x14ac:dyDescent="0.2">
      <c r="F14291" s="16"/>
    </row>
    <row r="14292" spans="6:6" x14ac:dyDescent="0.2">
      <c r="F14292" s="16"/>
    </row>
    <row r="14293" spans="6:6" x14ac:dyDescent="0.2">
      <c r="F14293" s="16"/>
    </row>
    <row r="14294" spans="6:6" x14ac:dyDescent="0.2">
      <c r="F14294" s="16"/>
    </row>
    <row r="14295" spans="6:6" x14ac:dyDescent="0.2">
      <c r="F14295" s="16"/>
    </row>
    <row r="14296" spans="6:6" x14ac:dyDescent="0.2">
      <c r="F14296" s="16"/>
    </row>
    <row r="14297" spans="6:6" x14ac:dyDescent="0.2">
      <c r="F14297" s="16"/>
    </row>
    <row r="14298" spans="6:6" x14ac:dyDescent="0.2">
      <c r="F14298" s="16"/>
    </row>
    <row r="14299" spans="6:6" x14ac:dyDescent="0.2">
      <c r="F14299" s="16"/>
    </row>
    <row r="14300" spans="6:6" x14ac:dyDescent="0.2">
      <c r="F14300" s="16"/>
    </row>
    <row r="14301" spans="6:6" x14ac:dyDescent="0.2">
      <c r="F14301" s="16"/>
    </row>
    <row r="14302" spans="6:6" x14ac:dyDescent="0.2">
      <c r="F14302" s="16"/>
    </row>
    <row r="14303" spans="6:6" x14ac:dyDescent="0.2">
      <c r="F14303" s="16"/>
    </row>
    <row r="14304" spans="6:6" x14ac:dyDescent="0.2">
      <c r="F14304" s="16"/>
    </row>
    <row r="14305" spans="6:6" x14ac:dyDescent="0.2">
      <c r="F14305" s="16"/>
    </row>
    <row r="14306" spans="6:6" x14ac:dyDescent="0.2">
      <c r="F14306" s="16"/>
    </row>
    <row r="14307" spans="6:6" x14ac:dyDescent="0.2">
      <c r="F14307" s="16"/>
    </row>
    <row r="14308" spans="6:6" x14ac:dyDescent="0.2">
      <c r="F14308" s="16"/>
    </row>
    <row r="14309" spans="6:6" x14ac:dyDescent="0.2">
      <c r="F14309" s="16"/>
    </row>
    <row r="14310" spans="6:6" x14ac:dyDescent="0.2">
      <c r="F14310" s="16"/>
    </row>
    <row r="14311" spans="6:6" x14ac:dyDescent="0.2">
      <c r="F14311" s="16"/>
    </row>
    <row r="14312" spans="6:6" x14ac:dyDescent="0.2">
      <c r="F14312" s="16"/>
    </row>
    <row r="14313" spans="6:6" x14ac:dyDescent="0.2">
      <c r="F14313" s="16"/>
    </row>
    <row r="14314" spans="6:6" x14ac:dyDescent="0.2">
      <c r="F14314" s="16"/>
    </row>
    <row r="14315" spans="6:6" x14ac:dyDescent="0.2">
      <c r="F14315" s="16"/>
    </row>
    <row r="14316" spans="6:6" x14ac:dyDescent="0.2">
      <c r="F14316" s="16"/>
    </row>
    <row r="14317" spans="6:6" x14ac:dyDescent="0.2">
      <c r="F14317" s="16"/>
    </row>
    <row r="14318" spans="6:6" x14ac:dyDescent="0.2">
      <c r="F14318" s="16"/>
    </row>
    <row r="14319" spans="6:6" x14ac:dyDescent="0.2">
      <c r="F14319" s="16"/>
    </row>
    <row r="14320" spans="6:6" x14ac:dyDescent="0.2">
      <c r="F14320" s="16"/>
    </row>
    <row r="14321" spans="6:6" x14ac:dyDescent="0.2">
      <c r="F14321" s="16"/>
    </row>
    <row r="14322" spans="6:6" x14ac:dyDescent="0.2">
      <c r="F14322" s="16"/>
    </row>
    <row r="14323" spans="6:6" x14ac:dyDescent="0.2">
      <c r="F14323" s="16"/>
    </row>
    <row r="14324" spans="6:6" x14ac:dyDescent="0.2">
      <c r="F14324" s="16"/>
    </row>
    <row r="14325" spans="6:6" x14ac:dyDescent="0.2">
      <c r="F14325" s="16"/>
    </row>
    <row r="14326" spans="6:6" x14ac:dyDescent="0.2">
      <c r="F14326" s="16"/>
    </row>
    <row r="14327" spans="6:6" x14ac:dyDescent="0.2">
      <c r="F14327" s="16"/>
    </row>
    <row r="14328" spans="6:6" x14ac:dyDescent="0.2">
      <c r="F14328" s="16"/>
    </row>
    <row r="14329" spans="6:6" x14ac:dyDescent="0.2">
      <c r="F14329" s="16"/>
    </row>
    <row r="14330" spans="6:6" x14ac:dyDescent="0.2">
      <c r="F14330" s="16"/>
    </row>
    <row r="14331" spans="6:6" x14ac:dyDescent="0.2">
      <c r="F14331" s="16"/>
    </row>
    <row r="14332" spans="6:6" x14ac:dyDescent="0.2">
      <c r="F14332" s="16"/>
    </row>
    <row r="14333" spans="6:6" x14ac:dyDescent="0.2">
      <c r="F14333" s="16"/>
    </row>
    <row r="14334" spans="6:6" x14ac:dyDescent="0.2">
      <c r="F14334" s="16"/>
    </row>
    <row r="14335" spans="6:6" x14ac:dyDescent="0.2">
      <c r="F14335" s="16"/>
    </row>
    <row r="14336" spans="6:6" x14ac:dyDescent="0.2">
      <c r="F14336" s="16"/>
    </row>
    <row r="14337" spans="6:6" x14ac:dyDescent="0.2">
      <c r="F14337" s="16"/>
    </row>
    <row r="14338" spans="6:6" x14ac:dyDescent="0.2">
      <c r="F14338" s="16"/>
    </row>
    <row r="14339" spans="6:6" x14ac:dyDescent="0.2">
      <c r="F14339" s="16"/>
    </row>
    <row r="14340" spans="6:6" x14ac:dyDescent="0.2">
      <c r="F14340" s="16"/>
    </row>
    <row r="14341" spans="6:6" x14ac:dyDescent="0.2">
      <c r="F14341" s="16"/>
    </row>
    <row r="14342" spans="6:6" x14ac:dyDescent="0.2">
      <c r="F14342" s="16"/>
    </row>
    <row r="14343" spans="6:6" x14ac:dyDescent="0.2">
      <c r="F14343" s="16"/>
    </row>
    <row r="14344" spans="6:6" x14ac:dyDescent="0.2">
      <c r="F14344" s="16"/>
    </row>
    <row r="14345" spans="6:6" x14ac:dyDescent="0.2">
      <c r="F14345" s="16"/>
    </row>
    <row r="14346" spans="6:6" x14ac:dyDescent="0.2">
      <c r="F14346" s="16"/>
    </row>
    <row r="14347" spans="6:6" x14ac:dyDescent="0.2">
      <c r="F14347" s="16"/>
    </row>
    <row r="14348" spans="6:6" x14ac:dyDescent="0.2">
      <c r="F14348" s="16"/>
    </row>
    <row r="14349" spans="6:6" x14ac:dyDescent="0.2">
      <c r="F14349" s="16"/>
    </row>
    <row r="14350" spans="6:6" x14ac:dyDescent="0.2">
      <c r="F14350" s="16"/>
    </row>
    <row r="14351" spans="6:6" x14ac:dyDescent="0.2">
      <c r="F14351" s="16"/>
    </row>
    <row r="14352" spans="6:6" x14ac:dyDescent="0.2">
      <c r="F14352" s="16"/>
    </row>
    <row r="14353" spans="6:6" x14ac:dyDescent="0.2">
      <c r="F14353" s="16"/>
    </row>
    <row r="14354" spans="6:6" x14ac:dyDescent="0.2">
      <c r="F14354" s="16"/>
    </row>
    <row r="14355" spans="6:6" x14ac:dyDescent="0.2">
      <c r="F14355" s="16"/>
    </row>
    <row r="14356" spans="6:6" x14ac:dyDescent="0.2">
      <c r="F14356" s="16"/>
    </row>
    <row r="14357" spans="6:6" x14ac:dyDescent="0.2">
      <c r="F14357" s="16"/>
    </row>
    <row r="14358" spans="6:6" x14ac:dyDescent="0.2">
      <c r="F14358" s="16"/>
    </row>
    <row r="14359" spans="6:6" x14ac:dyDescent="0.2">
      <c r="F14359" s="16"/>
    </row>
    <row r="14360" spans="6:6" x14ac:dyDescent="0.2">
      <c r="F14360" s="16"/>
    </row>
    <row r="14361" spans="6:6" x14ac:dyDescent="0.2">
      <c r="F14361" s="16"/>
    </row>
    <row r="14362" spans="6:6" x14ac:dyDescent="0.2">
      <c r="F14362" s="16"/>
    </row>
    <row r="14363" spans="6:6" x14ac:dyDescent="0.2">
      <c r="F14363" s="16"/>
    </row>
    <row r="14364" spans="6:6" x14ac:dyDescent="0.2">
      <c r="F14364" s="16"/>
    </row>
    <row r="14365" spans="6:6" x14ac:dyDescent="0.2">
      <c r="F14365" s="16"/>
    </row>
    <row r="14366" spans="6:6" x14ac:dyDescent="0.2">
      <c r="F14366" s="16"/>
    </row>
    <row r="14367" spans="6:6" x14ac:dyDescent="0.2">
      <c r="F14367" s="16"/>
    </row>
    <row r="14368" spans="6:6" x14ac:dyDescent="0.2">
      <c r="F14368" s="16"/>
    </row>
    <row r="14369" spans="6:6" x14ac:dyDescent="0.2">
      <c r="F14369" s="16"/>
    </row>
    <row r="14370" spans="6:6" x14ac:dyDescent="0.2">
      <c r="F14370" s="16"/>
    </row>
    <row r="14371" spans="6:6" x14ac:dyDescent="0.2">
      <c r="F14371" s="16"/>
    </row>
    <row r="14372" spans="6:6" x14ac:dyDescent="0.2">
      <c r="F14372" s="16"/>
    </row>
    <row r="14373" spans="6:6" x14ac:dyDescent="0.2">
      <c r="F14373" s="16"/>
    </row>
    <row r="14374" spans="6:6" x14ac:dyDescent="0.2">
      <c r="F14374" s="16"/>
    </row>
    <row r="14375" spans="6:6" x14ac:dyDescent="0.2">
      <c r="F14375" s="16"/>
    </row>
    <row r="14376" spans="6:6" x14ac:dyDescent="0.2">
      <c r="F14376" s="16"/>
    </row>
    <row r="14377" spans="6:6" x14ac:dyDescent="0.2">
      <c r="F14377" s="16"/>
    </row>
    <row r="14378" spans="6:6" x14ac:dyDescent="0.2">
      <c r="F14378" s="16"/>
    </row>
    <row r="14379" spans="6:6" x14ac:dyDescent="0.2">
      <c r="F14379" s="16"/>
    </row>
    <row r="14380" spans="6:6" x14ac:dyDescent="0.2">
      <c r="F14380" s="16"/>
    </row>
    <row r="14381" spans="6:6" x14ac:dyDescent="0.2">
      <c r="F14381" s="16"/>
    </row>
    <row r="14382" spans="6:6" x14ac:dyDescent="0.2">
      <c r="F14382" s="16"/>
    </row>
    <row r="14383" spans="6:6" x14ac:dyDescent="0.2">
      <c r="F14383" s="16"/>
    </row>
    <row r="14384" spans="6:6" x14ac:dyDescent="0.2">
      <c r="F14384" s="16"/>
    </row>
    <row r="14385" spans="6:6" x14ac:dyDescent="0.2">
      <c r="F14385" s="16"/>
    </row>
    <row r="14386" spans="6:6" x14ac:dyDescent="0.2">
      <c r="F14386" s="16"/>
    </row>
    <row r="14387" spans="6:6" x14ac:dyDescent="0.2">
      <c r="F14387" s="16"/>
    </row>
    <row r="14388" spans="6:6" x14ac:dyDescent="0.2">
      <c r="F14388" s="16"/>
    </row>
    <row r="14389" spans="6:6" x14ac:dyDescent="0.2">
      <c r="F14389" s="16"/>
    </row>
    <row r="14390" spans="6:6" x14ac:dyDescent="0.2">
      <c r="F14390" s="16"/>
    </row>
    <row r="14391" spans="6:6" x14ac:dyDescent="0.2">
      <c r="F14391" s="16"/>
    </row>
    <row r="14392" spans="6:6" x14ac:dyDescent="0.2">
      <c r="F14392" s="16"/>
    </row>
    <row r="14393" spans="6:6" x14ac:dyDescent="0.2">
      <c r="F14393" s="16"/>
    </row>
    <row r="14394" spans="6:6" x14ac:dyDescent="0.2">
      <c r="F14394" s="16"/>
    </row>
    <row r="14395" spans="6:6" x14ac:dyDescent="0.2">
      <c r="F14395" s="16"/>
    </row>
    <row r="14396" spans="6:6" x14ac:dyDescent="0.2">
      <c r="F14396" s="16"/>
    </row>
    <row r="14397" spans="6:6" x14ac:dyDescent="0.2">
      <c r="F14397" s="16"/>
    </row>
    <row r="14398" spans="6:6" x14ac:dyDescent="0.2">
      <c r="F14398" s="16"/>
    </row>
    <row r="14399" spans="6:6" x14ac:dyDescent="0.2">
      <c r="F14399" s="16"/>
    </row>
    <row r="14400" spans="6:6" x14ac:dyDescent="0.2">
      <c r="F14400" s="16"/>
    </row>
    <row r="14401" spans="6:6" x14ac:dyDescent="0.2">
      <c r="F14401" s="16"/>
    </row>
    <row r="14402" spans="6:6" x14ac:dyDescent="0.2">
      <c r="F14402" s="16"/>
    </row>
    <row r="14403" spans="6:6" x14ac:dyDescent="0.2">
      <c r="F14403" s="16"/>
    </row>
    <row r="14404" spans="6:6" x14ac:dyDescent="0.2">
      <c r="F14404" s="16"/>
    </row>
    <row r="14405" spans="6:6" x14ac:dyDescent="0.2">
      <c r="F14405" s="16"/>
    </row>
    <row r="14406" spans="6:6" x14ac:dyDescent="0.2">
      <c r="F14406" s="16"/>
    </row>
    <row r="14407" spans="6:6" x14ac:dyDescent="0.2">
      <c r="F14407" s="16"/>
    </row>
    <row r="14408" spans="6:6" x14ac:dyDescent="0.2">
      <c r="F14408" s="16"/>
    </row>
    <row r="14409" spans="6:6" x14ac:dyDescent="0.2">
      <c r="F14409" s="16"/>
    </row>
    <row r="14410" spans="6:6" x14ac:dyDescent="0.2">
      <c r="F14410" s="16"/>
    </row>
    <row r="14411" spans="6:6" x14ac:dyDescent="0.2">
      <c r="F14411" s="16"/>
    </row>
    <row r="14412" spans="6:6" x14ac:dyDescent="0.2">
      <c r="F14412" s="16"/>
    </row>
    <row r="14413" spans="6:6" x14ac:dyDescent="0.2">
      <c r="F14413" s="16"/>
    </row>
    <row r="14414" spans="6:6" x14ac:dyDescent="0.2">
      <c r="F14414" s="16"/>
    </row>
    <row r="14415" spans="6:6" x14ac:dyDescent="0.2">
      <c r="F14415" s="16"/>
    </row>
    <row r="14416" spans="6:6" x14ac:dyDescent="0.2">
      <c r="F14416" s="16"/>
    </row>
    <row r="14417" spans="6:6" x14ac:dyDescent="0.2">
      <c r="F14417" s="16"/>
    </row>
    <row r="14418" spans="6:6" x14ac:dyDescent="0.2">
      <c r="F14418" s="16"/>
    </row>
    <row r="14419" spans="6:6" x14ac:dyDescent="0.2">
      <c r="F14419" s="16"/>
    </row>
    <row r="14420" spans="6:6" x14ac:dyDescent="0.2">
      <c r="F14420" s="16"/>
    </row>
    <row r="14421" spans="6:6" x14ac:dyDescent="0.2">
      <c r="F14421" s="16"/>
    </row>
    <row r="14422" spans="6:6" x14ac:dyDescent="0.2">
      <c r="F14422" s="16"/>
    </row>
    <row r="14423" spans="6:6" x14ac:dyDescent="0.2">
      <c r="F14423" s="16"/>
    </row>
    <row r="14424" spans="6:6" x14ac:dyDescent="0.2">
      <c r="F14424" s="16"/>
    </row>
    <row r="14425" spans="6:6" x14ac:dyDescent="0.2">
      <c r="F14425" s="16"/>
    </row>
    <row r="14426" spans="6:6" x14ac:dyDescent="0.2">
      <c r="F14426" s="16"/>
    </row>
    <row r="14427" spans="6:6" x14ac:dyDescent="0.2">
      <c r="F14427" s="16"/>
    </row>
    <row r="14428" spans="6:6" x14ac:dyDescent="0.2">
      <c r="F14428" s="16"/>
    </row>
    <row r="14429" spans="6:6" x14ac:dyDescent="0.2">
      <c r="F14429" s="16"/>
    </row>
    <row r="14430" spans="6:6" x14ac:dyDescent="0.2">
      <c r="F14430" s="16"/>
    </row>
    <row r="14431" spans="6:6" x14ac:dyDescent="0.2">
      <c r="F14431" s="16"/>
    </row>
    <row r="14432" spans="6:6" x14ac:dyDescent="0.2">
      <c r="F14432" s="16"/>
    </row>
    <row r="14433" spans="6:6" x14ac:dyDescent="0.2">
      <c r="F14433" s="16"/>
    </row>
    <row r="14434" spans="6:6" x14ac:dyDescent="0.2">
      <c r="F14434" s="16"/>
    </row>
    <row r="14435" spans="6:6" x14ac:dyDescent="0.2">
      <c r="F14435" s="16"/>
    </row>
    <row r="14436" spans="6:6" x14ac:dyDescent="0.2">
      <c r="F14436" s="16"/>
    </row>
    <row r="14437" spans="6:6" x14ac:dyDescent="0.2">
      <c r="F14437" s="16"/>
    </row>
    <row r="14438" spans="6:6" x14ac:dyDescent="0.2">
      <c r="F14438" s="16"/>
    </row>
    <row r="14439" spans="6:6" x14ac:dyDescent="0.2">
      <c r="F14439" s="16"/>
    </row>
    <row r="14440" spans="6:6" x14ac:dyDescent="0.2">
      <c r="F14440" s="16"/>
    </row>
    <row r="14441" spans="6:6" x14ac:dyDescent="0.2">
      <c r="F14441" s="16"/>
    </row>
    <row r="14442" spans="6:6" x14ac:dyDescent="0.2">
      <c r="F14442" s="16"/>
    </row>
    <row r="14443" spans="6:6" x14ac:dyDescent="0.2">
      <c r="F14443" s="16"/>
    </row>
    <row r="14444" spans="6:6" x14ac:dyDescent="0.2">
      <c r="F14444" s="16"/>
    </row>
    <row r="14445" spans="6:6" x14ac:dyDescent="0.2">
      <c r="F14445" s="16"/>
    </row>
    <row r="14446" spans="6:6" x14ac:dyDescent="0.2">
      <c r="F14446" s="16"/>
    </row>
    <row r="14447" spans="6:6" x14ac:dyDescent="0.2">
      <c r="F14447" s="16"/>
    </row>
    <row r="14448" spans="6:6" x14ac:dyDescent="0.2">
      <c r="F14448" s="16"/>
    </row>
    <row r="14449" spans="6:6" x14ac:dyDescent="0.2">
      <c r="F14449" s="16"/>
    </row>
    <row r="14450" spans="6:6" x14ac:dyDescent="0.2">
      <c r="F14450" s="16"/>
    </row>
    <row r="14451" spans="6:6" x14ac:dyDescent="0.2">
      <c r="F14451" s="16"/>
    </row>
    <row r="14452" spans="6:6" x14ac:dyDescent="0.2">
      <c r="F14452" s="16"/>
    </row>
    <row r="14453" spans="6:6" x14ac:dyDescent="0.2">
      <c r="F14453" s="16"/>
    </row>
    <row r="14454" spans="6:6" x14ac:dyDescent="0.2">
      <c r="F14454" s="16"/>
    </row>
    <row r="14455" spans="6:6" x14ac:dyDescent="0.2">
      <c r="F14455" s="16"/>
    </row>
    <row r="14456" spans="6:6" x14ac:dyDescent="0.2">
      <c r="F14456" s="16"/>
    </row>
    <row r="14457" spans="6:6" x14ac:dyDescent="0.2">
      <c r="F14457" s="16"/>
    </row>
    <row r="14458" spans="6:6" x14ac:dyDescent="0.2">
      <c r="F14458" s="16"/>
    </row>
    <row r="14459" spans="6:6" x14ac:dyDescent="0.2">
      <c r="F14459" s="16"/>
    </row>
    <row r="14460" spans="6:6" x14ac:dyDescent="0.2">
      <c r="F14460" s="16"/>
    </row>
    <row r="14461" spans="6:6" x14ac:dyDescent="0.2">
      <c r="F14461" s="16"/>
    </row>
    <row r="14462" spans="6:6" x14ac:dyDescent="0.2">
      <c r="F14462" s="16"/>
    </row>
    <row r="14463" spans="6:6" x14ac:dyDescent="0.2">
      <c r="F14463" s="16"/>
    </row>
    <row r="14464" spans="6:6" x14ac:dyDescent="0.2">
      <c r="F14464" s="16"/>
    </row>
    <row r="14465" spans="6:6" x14ac:dyDescent="0.2">
      <c r="F14465" s="16"/>
    </row>
    <row r="14466" spans="6:6" x14ac:dyDescent="0.2">
      <c r="F14466" s="16"/>
    </row>
    <row r="14467" spans="6:6" x14ac:dyDescent="0.2">
      <c r="F14467" s="16"/>
    </row>
    <row r="14468" spans="6:6" x14ac:dyDescent="0.2">
      <c r="F14468" s="16"/>
    </row>
    <row r="14469" spans="6:6" x14ac:dyDescent="0.2">
      <c r="F14469" s="16"/>
    </row>
    <row r="14470" spans="6:6" x14ac:dyDescent="0.2">
      <c r="F14470" s="16"/>
    </row>
    <row r="14471" spans="6:6" x14ac:dyDescent="0.2">
      <c r="F14471" s="16"/>
    </row>
    <row r="14472" spans="6:6" x14ac:dyDescent="0.2">
      <c r="F14472" s="16"/>
    </row>
    <row r="14473" spans="6:6" x14ac:dyDescent="0.2">
      <c r="F14473" s="16"/>
    </row>
    <row r="14474" spans="6:6" x14ac:dyDescent="0.2">
      <c r="F14474" s="16"/>
    </row>
    <row r="14475" spans="6:6" x14ac:dyDescent="0.2">
      <c r="F14475" s="16"/>
    </row>
    <row r="14476" spans="6:6" x14ac:dyDescent="0.2">
      <c r="F14476" s="16"/>
    </row>
    <row r="14477" spans="6:6" x14ac:dyDescent="0.2">
      <c r="F14477" s="16"/>
    </row>
    <row r="14478" spans="6:6" x14ac:dyDescent="0.2">
      <c r="F14478" s="16"/>
    </row>
    <row r="14479" spans="6:6" x14ac:dyDescent="0.2">
      <c r="F14479" s="16"/>
    </row>
    <row r="14480" spans="6:6" x14ac:dyDescent="0.2">
      <c r="F14480" s="16"/>
    </row>
    <row r="14481" spans="6:6" x14ac:dyDescent="0.2">
      <c r="F14481" s="16"/>
    </row>
    <row r="14482" spans="6:6" x14ac:dyDescent="0.2">
      <c r="F14482" s="16"/>
    </row>
    <row r="14483" spans="6:6" x14ac:dyDescent="0.2">
      <c r="F14483" s="16"/>
    </row>
    <row r="14484" spans="6:6" x14ac:dyDescent="0.2">
      <c r="F14484" s="16"/>
    </row>
    <row r="14485" spans="6:6" x14ac:dyDescent="0.2">
      <c r="F14485" s="16"/>
    </row>
    <row r="14486" spans="6:6" x14ac:dyDescent="0.2">
      <c r="F14486" s="16"/>
    </row>
    <row r="14487" spans="6:6" x14ac:dyDescent="0.2">
      <c r="F14487" s="16"/>
    </row>
    <row r="14488" spans="6:6" x14ac:dyDescent="0.2">
      <c r="F14488" s="16"/>
    </row>
    <row r="14489" spans="6:6" x14ac:dyDescent="0.2">
      <c r="F14489" s="16"/>
    </row>
    <row r="14490" spans="6:6" x14ac:dyDescent="0.2">
      <c r="F14490" s="16"/>
    </row>
    <row r="14491" spans="6:6" x14ac:dyDescent="0.2">
      <c r="F14491" s="16"/>
    </row>
    <row r="14492" spans="6:6" x14ac:dyDescent="0.2">
      <c r="F14492" s="16"/>
    </row>
    <row r="14493" spans="6:6" x14ac:dyDescent="0.2">
      <c r="F14493" s="16"/>
    </row>
    <row r="14494" spans="6:6" x14ac:dyDescent="0.2">
      <c r="F14494" s="16"/>
    </row>
    <row r="14495" spans="6:6" x14ac:dyDescent="0.2">
      <c r="F14495" s="16"/>
    </row>
    <row r="14496" spans="6:6" x14ac:dyDescent="0.2">
      <c r="F14496" s="16"/>
    </row>
    <row r="14497" spans="6:6" x14ac:dyDescent="0.2">
      <c r="F14497" s="16"/>
    </row>
    <row r="14498" spans="6:6" x14ac:dyDescent="0.2">
      <c r="F14498" s="16"/>
    </row>
    <row r="14499" spans="6:6" x14ac:dyDescent="0.2">
      <c r="F14499" s="16"/>
    </row>
    <row r="14500" spans="6:6" x14ac:dyDescent="0.2">
      <c r="F14500" s="16"/>
    </row>
    <row r="14501" spans="6:6" x14ac:dyDescent="0.2">
      <c r="F14501" s="16"/>
    </row>
    <row r="14502" spans="6:6" x14ac:dyDescent="0.2">
      <c r="F14502" s="16"/>
    </row>
    <row r="14503" spans="6:6" x14ac:dyDescent="0.2">
      <c r="F14503" s="16"/>
    </row>
    <row r="14504" spans="6:6" x14ac:dyDescent="0.2">
      <c r="F14504" s="16"/>
    </row>
    <row r="14505" spans="6:6" x14ac:dyDescent="0.2">
      <c r="F14505" s="16"/>
    </row>
    <row r="14506" spans="6:6" x14ac:dyDescent="0.2">
      <c r="F14506" s="16"/>
    </row>
    <row r="14507" spans="6:6" x14ac:dyDescent="0.2">
      <c r="F14507" s="16"/>
    </row>
    <row r="14508" spans="6:6" x14ac:dyDescent="0.2">
      <c r="F14508" s="16"/>
    </row>
    <row r="14509" spans="6:6" x14ac:dyDescent="0.2">
      <c r="F14509" s="16"/>
    </row>
    <row r="14510" spans="6:6" x14ac:dyDescent="0.2">
      <c r="F14510" s="16"/>
    </row>
    <row r="14511" spans="6:6" x14ac:dyDescent="0.2">
      <c r="F14511" s="16"/>
    </row>
    <row r="14512" spans="6:6" x14ac:dyDescent="0.2">
      <c r="F14512" s="16"/>
    </row>
    <row r="14513" spans="6:6" x14ac:dyDescent="0.2">
      <c r="F14513" s="16"/>
    </row>
    <row r="14514" spans="6:6" x14ac:dyDescent="0.2">
      <c r="F14514" s="16"/>
    </row>
    <row r="14515" spans="6:6" x14ac:dyDescent="0.2">
      <c r="F14515" s="16"/>
    </row>
    <row r="14516" spans="6:6" x14ac:dyDescent="0.2">
      <c r="F14516" s="16"/>
    </row>
    <row r="14517" spans="6:6" x14ac:dyDescent="0.2">
      <c r="F14517" s="16"/>
    </row>
    <row r="14518" spans="6:6" x14ac:dyDescent="0.2">
      <c r="F14518" s="16"/>
    </row>
    <row r="14519" spans="6:6" x14ac:dyDescent="0.2">
      <c r="F14519" s="16"/>
    </row>
    <row r="14520" spans="6:6" x14ac:dyDescent="0.2">
      <c r="F14520" s="16"/>
    </row>
    <row r="14521" spans="6:6" x14ac:dyDescent="0.2">
      <c r="F14521" s="16"/>
    </row>
    <row r="14522" spans="6:6" x14ac:dyDescent="0.2">
      <c r="F14522" s="16"/>
    </row>
    <row r="14523" spans="6:6" x14ac:dyDescent="0.2">
      <c r="F14523" s="16"/>
    </row>
    <row r="14524" spans="6:6" x14ac:dyDescent="0.2">
      <c r="F14524" s="16"/>
    </row>
    <row r="14525" spans="6:6" x14ac:dyDescent="0.2">
      <c r="F14525" s="16"/>
    </row>
    <row r="14526" spans="6:6" x14ac:dyDescent="0.2">
      <c r="F14526" s="16"/>
    </row>
    <row r="14527" spans="6:6" x14ac:dyDescent="0.2">
      <c r="F14527" s="16"/>
    </row>
    <row r="14528" spans="6:6" x14ac:dyDescent="0.2">
      <c r="F14528" s="16"/>
    </row>
    <row r="14529" spans="6:6" x14ac:dyDescent="0.2">
      <c r="F14529" s="16"/>
    </row>
    <row r="14530" spans="6:6" x14ac:dyDescent="0.2">
      <c r="F14530" s="16"/>
    </row>
    <row r="14531" spans="6:6" x14ac:dyDescent="0.2">
      <c r="F14531" s="16"/>
    </row>
    <row r="14532" spans="6:6" x14ac:dyDescent="0.2">
      <c r="F14532" s="16"/>
    </row>
    <row r="14533" spans="6:6" x14ac:dyDescent="0.2">
      <c r="F14533" s="16"/>
    </row>
    <row r="14534" spans="6:6" x14ac:dyDescent="0.2">
      <c r="F14534" s="16"/>
    </row>
    <row r="14535" spans="6:6" x14ac:dyDescent="0.2">
      <c r="F14535" s="16"/>
    </row>
    <row r="14536" spans="6:6" x14ac:dyDescent="0.2">
      <c r="F14536" s="16"/>
    </row>
    <row r="14537" spans="6:6" x14ac:dyDescent="0.2">
      <c r="F14537" s="16"/>
    </row>
    <row r="14538" spans="6:6" x14ac:dyDescent="0.2">
      <c r="F14538" s="16"/>
    </row>
    <row r="14539" spans="6:6" x14ac:dyDescent="0.2">
      <c r="F14539" s="16"/>
    </row>
    <row r="14540" spans="6:6" x14ac:dyDescent="0.2">
      <c r="F14540" s="16"/>
    </row>
    <row r="14541" spans="6:6" x14ac:dyDescent="0.2">
      <c r="F14541" s="16"/>
    </row>
    <row r="14542" spans="6:6" x14ac:dyDescent="0.2">
      <c r="F14542" s="16"/>
    </row>
    <row r="14543" spans="6:6" x14ac:dyDescent="0.2">
      <c r="F14543" s="16"/>
    </row>
    <row r="14544" spans="6:6" x14ac:dyDescent="0.2">
      <c r="F14544" s="16"/>
    </row>
    <row r="14545" spans="6:6" x14ac:dyDescent="0.2">
      <c r="F14545" s="16"/>
    </row>
    <row r="14546" spans="6:6" x14ac:dyDescent="0.2">
      <c r="F14546" s="16"/>
    </row>
    <row r="14547" spans="6:6" x14ac:dyDescent="0.2">
      <c r="F14547" s="16"/>
    </row>
    <row r="14548" spans="6:6" x14ac:dyDescent="0.2">
      <c r="F14548" s="16"/>
    </row>
    <row r="14549" spans="6:6" x14ac:dyDescent="0.2">
      <c r="F14549" s="16"/>
    </row>
    <row r="14550" spans="6:6" x14ac:dyDescent="0.2">
      <c r="F14550" s="16"/>
    </row>
    <row r="14551" spans="6:6" x14ac:dyDescent="0.2">
      <c r="F14551" s="16"/>
    </row>
    <row r="14552" spans="6:6" x14ac:dyDescent="0.2">
      <c r="F14552" s="16"/>
    </row>
    <row r="14553" spans="6:6" x14ac:dyDescent="0.2">
      <c r="F14553" s="16"/>
    </row>
    <row r="14554" spans="6:6" x14ac:dyDescent="0.2">
      <c r="F14554" s="16"/>
    </row>
    <row r="14555" spans="6:6" x14ac:dyDescent="0.2">
      <c r="F14555" s="16"/>
    </row>
    <row r="14556" spans="6:6" x14ac:dyDescent="0.2">
      <c r="F14556" s="16"/>
    </row>
    <row r="14557" spans="6:6" x14ac:dyDescent="0.2">
      <c r="F14557" s="16"/>
    </row>
    <row r="14558" spans="6:6" x14ac:dyDescent="0.2">
      <c r="F14558" s="16"/>
    </row>
    <row r="14559" spans="6:6" x14ac:dyDescent="0.2">
      <c r="F14559" s="16"/>
    </row>
    <row r="14560" spans="6:6" x14ac:dyDescent="0.2">
      <c r="F14560" s="16"/>
    </row>
    <row r="14561" spans="6:6" x14ac:dyDescent="0.2">
      <c r="F14561" s="16"/>
    </row>
    <row r="14562" spans="6:6" x14ac:dyDescent="0.2">
      <c r="F14562" s="16"/>
    </row>
    <row r="14563" spans="6:6" x14ac:dyDescent="0.2">
      <c r="F14563" s="16"/>
    </row>
    <row r="14564" spans="6:6" x14ac:dyDescent="0.2">
      <c r="F14564" s="16"/>
    </row>
    <row r="14565" spans="6:6" x14ac:dyDescent="0.2">
      <c r="F14565" s="16"/>
    </row>
    <row r="14566" spans="6:6" x14ac:dyDescent="0.2">
      <c r="F14566" s="16"/>
    </row>
    <row r="14567" spans="6:6" x14ac:dyDescent="0.2">
      <c r="F14567" s="16"/>
    </row>
    <row r="14568" spans="6:6" x14ac:dyDescent="0.2">
      <c r="F14568" s="16"/>
    </row>
    <row r="14569" spans="6:6" x14ac:dyDescent="0.2">
      <c r="F14569" s="16"/>
    </row>
    <row r="14570" spans="6:6" x14ac:dyDescent="0.2">
      <c r="F14570" s="16"/>
    </row>
    <row r="14571" spans="6:6" x14ac:dyDescent="0.2">
      <c r="F14571" s="16"/>
    </row>
    <row r="14572" spans="6:6" x14ac:dyDescent="0.2">
      <c r="F14572" s="16"/>
    </row>
    <row r="14573" spans="6:6" x14ac:dyDescent="0.2">
      <c r="F14573" s="16"/>
    </row>
    <row r="14574" spans="6:6" x14ac:dyDescent="0.2">
      <c r="F14574" s="16"/>
    </row>
    <row r="14575" spans="6:6" x14ac:dyDescent="0.2">
      <c r="F14575" s="16"/>
    </row>
    <row r="14576" spans="6:6" x14ac:dyDescent="0.2">
      <c r="F14576" s="16"/>
    </row>
    <row r="14577" spans="6:6" x14ac:dyDescent="0.2">
      <c r="F14577" s="16"/>
    </row>
    <row r="14578" spans="6:6" x14ac:dyDescent="0.2">
      <c r="F14578" s="16"/>
    </row>
    <row r="14579" spans="6:6" x14ac:dyDescent="0.2">
      <c r="F14579" s="16"/>
    </row>
    <row r="14580" spans="6:6" x14ac:dyDescent="0.2">
      <c r="F14580" s="16"/>
    </row>
    <row r="14581" spans="6:6" x14ac:dyDescent="0.2">
      <c r="F14581" s="16"/>
    </row>
    <row r="14582" spans="6:6" x14ac:dyDescent="0.2">
      <c r="F14582" s="16"/>
    </row>
    <row r="14583" spans="6:6" x14ac:dyDescent="0.2">
      <c r="F14583" s="16"/>
    </row>
    <row r="14584" spans="6:6" x14ac:dyDescent="0.2">
      <c r="F14584" s="16"/>
    </row>
    <row r="14585" spans="6:6" x14ac:dyDescent="0.2">
      <c r="F14585" s="16"/>
    </row>
    <row r="14586" spans="6:6" x14ac:dyDescent="0.2">
      <c r="F14586" s="16"/>
    </row>
    <row r="14587" spans="6:6" x14ac:dyDescent="0.2">
      <c r="F14587" s="16"/>
    </row>
    <row r="14588" spans="6:6" x14ac:dyDescent="0.2">
      <c r="F14588" s="16"/>
    </row>
    <row r="14589" spans="6:6" x14ac:dyDescent="0.2">
      <c r="F14589" s="16"/>
    </row>
    <row r="14590" spans="6:6" x14ac:dyDescent="0.2">
      <c r="F14590" s="16"/>
    </row>
    <row r="14591" spans="6:6" x14ac:dyDescent="0.2">
      <c r="F14591" s="16"/>
    </row>
    <row r="14592" spans="6:6" x14ac:dyDescent="0.2">
      <c r="F14592" s="16"/>
    </row>
    <row r="14593" spans="6:6" x14ac:dyDescent="0.2">
      <c r="F14593" s="16"/>
    </row>
    <row r="14594" spans="6:6" x14ac:dyDescent="0.2">
      <c r="F14594" s="16"/>
    </row>
    <row r="14595" spans="6:6" x14ac:dyDescent="0.2">
      <c r="F14595" s="16"/>
    </row>
    <row r="14596" spans="6:6" x14ac:dyDescent="0.2">
      <c r="F14596" s="16"/>
    </row>
    <row r="14597" spans="6:6" x14ac:dyDescent="0.2">
      <c r="F14597" s="16"/>
    </row>
    <row r="14598" spans="6:6" x14ac:dyDescent="0.2">
      <c r="F14598" s="16"/>
    </row>
    <row r="14599" spans="6:6" x14ac:dyDescent="0.2">
      <c r="F14599" s="16"/>
    </row>
    <row r="14600" spans="6:6" x14ac:dyDescent="0.2">
      <c r="F14600" s="16"/>
    </row>
    <row r="14601" spans="6:6" x14ac:dyDescent="0.2">
      <c r="F14601" s="16"/>
    </row>
    <row r="14602" spans="6:6" x14ac:dyDescent="0.2">
      <c r="F14602" s="16"/>
    </row>
    <row r="14603" spans="6:6" x14ac:dyDescent="0.2">
      <c r="F14603" s="16"/>
    </row>
    <row r="14604" spans="6:6" x14ac:dyDescent="0.2">
      <c r="F14604" s="16"/>
    </row>
    <row r="14605" spans="6:6" x14ac:dyDescent="0.2">
      <c r="F14605" s="16"/>
    </row>
    <row r="14606" spans="6:6" x14ac:dyDescent="0.2">
      <c r="F14606" s="16"/>
    </row>
    <row r="14607" spans="6:6" x14ac:dyDescent="0.2">
      <c r="F14607" s="16"/>
    </row>
    <row r="14608" spans="6:6" x14ac:dyDescent="0.2">
      <c r="F14608" s="16"/>
    </row>
    <row r="14609" spans="6:6" x14ac:dyDescent="0.2">
      <c r="F14609" s="16"/>
    </row>
    <row r="14610" spans="6:6" x14ac:dyDescent="0.2">
      <c r="F14610" s="16"/>
    </row>
    <row r="14611" spans="6:6" x14ac:dyDescent="0.2">
      <c r="F14611" s="16"/>
    </row>
    <row r="14612" spans="6:6" x14ac:dyDescent="0.2">
      <c r="F14612" s="16"/>
    </row>
    <row r="14613" spans="6:6" x14ac:dyDescent="0.2">
      <c r="F14613" s="16"/>
    </row>
    <row r="14614" spans="6:6" x14ac:dyDescent="0.2">
      <c r="F14614" s="16"/>
    </row>
    <row r="14615" spans="6:6" x14ac:dyDescent="0.2">
      <c r="F14615" s="16"/>
    </row>
    <row r="14616" spans="6:6" x14ac:dyDescent="0.2">
      <c r="F14616" s="16"/>
    </row>
    <row r="14617" spans="6:6" x14ac:dyDescent="0.2">
      <c r="F14617" s="16"/>
    </row>
    <row r="14618" spans="6:6" x14ac:dyDescent="0.2">
      <c r="F14618" s="16"/>
    </row>
    <row r="14619" spans="6:6" x14ac:dyDescent="0.2">
      <c r="F14619" s="16"/>
    </row>
    <row r="14620" spans="6:6" x14ac:dyDescent="0.2">
      <c r="F14620" s="16"/>
    </row>
    <row r="14621" spans="6:6" x14ac:dyDescent="0.2">
      <c r="F14621" s="16"/>
    </row>
    <row r="14622" spans="6:6" x14ac:dyDescent="0.2">
      <c r="F14622" s="16"/>
    </row>
    <row r="14623" spans="6:6" x14ac:dyDescent="0.2">
      <c r="F14623" s="16"/>
    </row>
    <row r="14624" spans="6:6" x14ac:dyDescent="0.2">
      <c r="F14624" s="16"/>
    </row>
    <row r="14625" spans="6:6" x14ac:dyDescent="0.2">
      <c r="F14625" s="16"/>
    </row>
    <row r="14626" spans="6:6" x14ac:dyDescent="0.2">
      <c r="F14626" s="16"/>
    </row>
    <row r="14627" spans="6:6" x14ac:dyDescent="0.2">
      <c r="F14627" s="16"/>
    </row>
    <row r="14628" spans="6:6" x14ac:dyDescent="0.2">
      <c r="F14628" s="16"/>
    </row>
    <row r="14629" spans="6:6" x14ac:dyDescent="0.2">
      <c r="F14629" s="16"/>
    </row>
    <row r="14630" spans="6:6" x14ac:dyDescent="0.2">
      <c r="F14630" s="16"/>
    </row>
    <row r="14631" spans="6:6" x14ac:dyDescent="0.2">
      <c r="F14631" s="16"/>
    </row>
    <row r="14632" spans="6:6" x14ac:dyDescent="0.2">
      <c r="F14632" s="16"/>
    </row>
    <row r="14633" spans="6:6" x14ac:dyDescent="0.2">
      <c r="F14633" s="16"/>
    </row>
    <row r="14634" spans="6:6" x14ac:dyDescent="0.2">
      <c r="F14634" s="16"/>
    </row>
    <row r="14635" spans="6:6" x14ac:dyDescent="0.2">
      <c r="F14635" s="16"/>
    </row>
    <row r="14636" spans="6:6" x14ac:dyDescent="0.2">
      <c r="F14636" s="16"/>
    </row>
    <row r="14637" spans="6:6" x14ac:dyDescent="0.2">
      <c r="F14637" s="16"/>
    </row>
    <row r="14638" spans="6:6" x14ac:dyDescent="0.2">
      <c r="F14638" s="16"/>
    </row>
    <row r="14639" spans="6:6" x14ac:dyDescent="0.2">
      <c r="F14639" s="16"/>
    </row>
    <row r="14640" spans="6:6" x14ac:dyDescent="0.2">
      <c r="F14640" s="16"/>
    </row>
    <row r="14641" spans="6:6" x14ac:dyDescent="0.2">
      <c r="F14641" s="16"/>
    </row>
    <row r="14642" spans="6:6" x14ac:dyDescent="0.2">
      <c r="F14642" s="16"/>
    </row>
    <row r="14643" spans="6:6" x14ac:dyDescent="0.2">
      <c r="F14643" s="16"/>
    </row>
    <row r="14644" spans="6:6" x14ac:dyDescent="0.2">
      <c r="F14644" s="16"/>
    </row>
    <row r="14645" spans="6:6" x14ac:dyDescent="0.2">
      <c r="F14645" s="16"/>
    </row>
    <row r="14646" spans="6:6" x14ac:dyDescent="0.2">
      <c r="F14646" s="16"/>
    </row>
    <row r="14647" spans="6:6" x14ac:dyDescent="0.2">
      <c r="F14647" s="16"/>
    </row>
    <row r="14648" spans="6:6" x14ac:dyDescent="0.2">
      <c r="F14648" s="16"/>
    </row>
    <row r="14649" spans="6:6" x14ac:dyDescent="0.2">
      <c r="F14649" s="16"/>
    </row>
    <row r="14650" spans="6:6" x14ac:dyDescent="0.2">
      <c r="F14650" s="16"/>
    </row>
    <row r="14651" spans="6:6" x14ac:dyDescent="0.2">
      <c r="F14651" s="16"/>
    </row>
    <row r="14652" spans="6:6" x14ac:dyDescent="0.2">
      <c r="F14652" s="16"/>
    </row>
    <row r="14653" spans="6:6" x14ac:dyDescent="0.2">
      <c r="F14653" s="16"/>
    </row>
    <row r="14654" spans="6:6" x14ac:dyDescent="0.2">
      <c r="F14654" s="16"/>
    </row>
    <row r="14655" spans="6:6" x14ac:dyDescent="0.2">
      <c r="F14655" s="16"/>
    </row>
    <row r="14656" spans="6:6" x14ac:dyDescent="0.2">
      <c r="F14656" s="16"/>
    </row>
    <row r="14657" spans="6:6" x14ac:dyDescent="0.2">
      <c r="F14657" s="16"/>
    </row>
    <row r="14658" spans="6:6" x14ac:dyDescent="0.2">
      <c r="F14658" s="16"/>
    </row>
    <row r="14659" spans="6:6" x14ac:dyDescent="0.2">
      <c r="F14659" s="16"/>
    </row>
    <row r="14660" spans="6:6" x14ac:dyDescent="0.2">
      <c r="F14660" s="16"/>
    </row>
    <row r="14661" spans="6:6" x14ac:dyDescent="0.2">
      <c r="F14661" s="16"/>
    </row>
    <row r="14662" spans="6:6" x14ac:dyDescent="0.2">
      <c r="F14662" s="16"/>
    </row>
    <row r="14663" spans="6:6" x14ac:dyDescent="0.2">
      <c r="F14663" s="16"/>
    </row>
    <row r="14664" spans="6:6" x14ac:dyDescent="0.2">
      <c r="F14664" s="16"/>
    </row>
    <row r="14665" spans="6:6" x14ac:dyDescent="0.2">
      <c r="F14665" s="16"/>
    </row>
    <row r="14666" spans="6:6" x14ac:dyDescent="0.2">
      <c r="F14666" s="16"/>
    </row>
    <row r="14667" spans="6:6" x14ac:dyDescent="0.2">
      <c r="F14667" s="16"/>
    </row>
    <row r="14668" spans="6:6" x14ac:dyDescent="0.2">
      <c r="F14668" s="16"/>
    </row>
    <row r="14669" spans="6:6" x14ac:dyDescent="0.2">
      <c r="F14669" s="16"/>
    </row>
    <row r="14670" spans="6:6" x14ac:dyDescent="0.2">
      <c r="F14670" s="16"/>
    </row>
    <row r="14671" spans="6:6" x14ac:dyDescent="0.2">
      <c r="F14671" s="16"/>
    </row>
    <row r="14672" spans="6:6" x14ac:dyDescent="0.2">
      <c r="F14672" s="16"/>
    </row>
    <row r="14673" spans="6:6" x14ac:dyDescent="0.2">
      <c r="F14673" s="16"/>
    </row>
    <row r="14674" spans="6:6" x14ac:dyDescent="0.2">
      <c r="F14674" s="16"/>
    </row>
    <row r="14675" spans="6:6" x14ac:dyDescent="0.2">
      <c r="F14675" s="16"/>
    </row>
    <row r="14676" spans="6:6" x14ac:dyDescent="0.2">
      <c r="F14676" s="16"/>
    </row>
    <row r="14677" spans="6:6" x14ac:dyDescent="0.2">
      <c r="F14677" s="16"/>
    </row>
    <row r="14678" spans="6:6" x14ac:dyDescent="0.2">
      <c r="F14678" s="16"/>
    </row>
    <row r="14679" spans="6:6" x14ac:dyDescent="0.2">
      <c r="F14679" s="16"/>
    </row>
    <row r="14680" spans="6:6" x14ac:dyDescent="0.2">
      <c r="F14680" s="16"/>
    </row>
    <row r="14681" spans="6:6" x14ac:dyDescent="0.2">
      <c r="F14681" s="16"/>
    </row>
    <row r="14682" spans="6:6" x14ac:dyDescent="0.2">
      <c r="F14682" s="16"/>
    </row>
    <row r="14683" spans="6:6" x14ac:dyDescent="0.2">
      <c r="F14683" s="16"/>
    </row>
    <row r="14684" spans="6:6" x14ac:dyDescent="0.2">
      <c r="F14684" s="16"/>
    </row>
    <row r="14685" spans="6:6" x14ac:dyDescent="0.2">
      <c r="F14685" s="16"/>
    </row>
    <row r="14686" spans="6:6" x14ac:dyDescent="0.2">
      <c r="F14686" s="16"/>
    </row>
    <row r="14687" spans="6:6" x14ac:dyDescent="0.2">
      <c r="F14687" s="16"/>
    </row>
    <row r="14688" spans="6:6" x14ac:dyDescent="0.2">
      <c r="F14688" s="16"/>
    </row>
    <row r="14689" spans="6:6" x14ac:dyDescent="0.2">
      <c r="F14689" s="16"/>
    </row>
    <row r="14690" spans="6:6" x14ac:dyDescent="0.2">
      <c r="F14690" s="16"/>
    </row>
    <row r="14691" spans="6:6" x14ac:dyDescent="0.2">
      <c r="F14691" s="16"/>
    </row>
    <row r="14692" spans="6:6" x14ac:dyDescent="0.2">
      <c r="F14692" s="16"/>
    </row>
    <row r="14693" spans="6:6" x14ac:dyDescent="0.2">
      <c r="F14693" s="16"/>
    </row>
    <row r="14694" spans="6:6" x14ac:dyDescent="0.2">
      <c r="F14694" s="16"/>
    </row>
    <row r="14695" spans="6:6" x14ac:dyDescent="0.2">
      <c r="F14695" s="16"/>
    </row>
    <row r="14696" spans="6:6" x14ac:dyDescent="0.2">
      <c r="F14696" s="16"/>
    </row>
    <row r="14697" spans="6:6" x14ac:dyDescent="0.2">
      <c r="F14697" s="16"/>
    </row>
    <row r="14698" spans="6:6" x14ac:dyDescent="0.2">
      <c r="F14698" s="16"/>
    </row>
    <row r="14699" spans="6:6" x14ac:dyDescent="0.2">
      <c r="F14699" s="16"/>
    </row>
    <row r="14700" spans="6:6" x14ac:dyDescent="0.2">
      <c r="F14700" s="16"/>
    </row>
    <row r="14701" spans="6:6" x14ac:dyDescent="0.2">
      <c r="F14701" s="16"/>
    </row>
    <row r="14702" spans="6:6" x14ac:dyDescent="0.2">
      <c r="F14702" s="16"/>
    </row>
    <row r="14703" spans="6:6" x14ac:dyDescent="0.2">
      <c r="F14703" s="16"/>
    </row>
    <row r="14704" spans="6:6" x14ac:dyDescent="0.2">
      <c r="F14704" s="16"/>
    </row>
    <row r="14705" spans="6:6" x14ac:dyDescent="0.2">
      <c r="F14705" s="16"/>
    </row>
    <row r="14706" spans="6:6" x14ac:dyDescent="0.2">
      <c r="F14706" s="16"/>
    </row>
    <row r="14707" spans="6:6" x14ac:dyDescent="0.2">
      <c r="F14707" s="16"/>
    </row>
    <row r="14708" spans="6:6" x14ac:dyDescent="0.2">
      <c r="F14708" s="16"/>
    </row>
    <row r="14709" spans="6:6" x14ac:dyDescent="0.2">
      <c r="F14709" s="16"/>
    </row>
    <row r="14710" spans="6:6" x14ac:dyDescent="0.2">
      <c r="F14710" s="16"/>
    </row>
    <row r="14711" spans="6:6" x14ac:dyDescent="0.2">
      <c r="F14711" s="16"/>
    </row>
    <row r="14712" spans="6:6" x14ac:dyDescent="0.2">
      <c r="F14712" s="16"/>
    </row>
    <row r="14713" spans="6:6" x14ac:dyDescent="0.2">
      <c r="F14713" s="16"/>
    </row>
    <row r="14714" spans="6:6" x14ac:dyDescent="0.2">
      <c r="F14714" s="16"/>
    </row>
    <row r="14715" spans="6:6" x14ac:dyDescent="0.2">
      <c r="F14715" s="16"/>
    </row>
    <row r="14716" spans="6:6" x14ac:dyDescent="0.2">
      <c r="F14716" s="16"/>
    </row>
    <row r="14717" spans="6:6" x14ac:dyDescent="0.2">
      <c r="F14717" s="16"/>
    </row>
    <row r="14718" spans="6:6" x14ac:dyDescent="0.2">
      <c r="F14718" s="16"/>
    </row>
    <row r="14719" spans="6:6" x14ac:dyDescent="0.2">
      <c r="F14719" s="16"/>
    </row>
    <row r="14720" spans="6:6" x14ac:dyDescent="0.2">
      <c r="F14720" s="16"/>
    </row>
    <row r="14721" spans="6:6" x14ac:dyDescent="0.2">
      <c r="F14721" s="16"/>
    </row>
    <row r="14722" spans="6:6" x14ac:dyDescent="0.2">
      <c r="F14722" s="16"/>
    </row>
    <row r="14723" spans="6:6" x14ac:dyDescent="0.2">
      <c r="F14723" s="16"/>
    </row>
    <row r="14724" spans="6:6" x14ac:dyDescent="0.2">
      <c r="F14724" s="16"/>
    </row>
    <row r="14725" spans="6:6" x14ac:dyDescent="0.2">
      <c r="F14725" s="16"/>
    </row>
    <row r="14726" spans="6:6" x14ac:dyDescent="0.2">
      <c r="F14726" s="16"/>
    </row>
    <row r="14727" spans="6:6" x14ac:dyDescent="0.2">
      <c r="F14727" s="16"/>
    </row>
    <row r="14728" spans="6:6" x14ac:dyDescent="0.2">
      <c r="F14728" s="16"/>
    </row>
    <row r="14729" spans="6:6" x14ac:dyDescent="0.2">
      <c r="F14729" s="16"/>
    </row>
    <row r="14730" spans="6:6" x14ac:dyDescent="0.2">
      <c r="F14730" s="16"/>
    </row>
    <row r="14731" spans="6:6" x14ac:dyDescent="0.2">
      <c r="F14731" s="16"/>
    </row>
    <row r="14732" spans="6:6" x14ac:dyDescent="0.2">
      <c r="F14732" s="16"/>
    </row>
    <row r="14733" spans="6:6" x14ac:dyDescent="0.2">
      <c r="F14733" s="16"/>
    </row>
    <row r="14734" spans="6:6" x14ac:dyDescent="0.2">
      <c r="F14734" s="16"/>
    </row>
    <row r="14735" spans="6:6" x14ac:dyDescent="0.2">
      <c r="F14735" s="16"/>
    </row>
    <row r="14736" spans="6:6" x14ac:dyDescent="0.2">
      <c r="F14736" s="16"/>
    </row>
    <row r="14737" spans="6:6" x14ac:dyDescent="0.2">
      <c r="F14737" s="16"/>
    </row>
    <row r="14738" spans="6:6" x14ac:dyDescent="0.2">
      <c r="F14738" s="16"/>
    </row>
    <row r="14739" spans="6:6" x14ac:dyDescent="0.2">
      <c r="F14739" s="16"/>
    </row>
    <row r="14740" spans="6:6" x14ac:dyDescent="0.2">
      <c r="F14740" s="16"/>
    </row>
    <row r="14741" spans="6:6" x14ac:dyDescent="0.2">
      <c r="F14741" s="16"/>
    </row>
    <row r="14742" spans="6:6" x14ac:dyDescent="0.2">
      <c r="F14742" s="16"/>
    </row>
    <row r="14743" spans="6:6" x14ac:dyDescent="0.2">
      <c r="F14743" s="16"/>
    </row>
    <row r="14744" spans="6:6" x14ac:dyDescent="0.2">
      <c r="F14744" s="16"/>
    </row>
    <row r="14745" spans="6:6" x14ac:dyDescent="0.2">
      <c r="F14745" s="16"/>
    </row>
    <row r="14746" spans="6:6" x14ac:dyDescent="0.2">
      <c r="F14746" s="16"/>
    </row>
    <row r="14747" spans="6:6" x14ac:dyDescent="0.2">
      <c r="F14747" s="16"/>
    </row>
    <row r="14748" spans="6:6" x14ac:dyDescent="0.2">
      <c r="F14748" s="16"/>
    </row>
    <row r="14749" spans="6:6" x14ac:dyDescent="0.2">
      <c r="F14749" s="16"/>
    </row>
    <row r="14750" spans="6:6" x14ac:dyDescent="0.2">
      <c r="F14750" s="16"/>
    </row>
    <row r="14751" spans="6:6" x14ac:dyDescent="0.2">
      <c r="F14751" s="16"/>
    </row>
    <row r="14752" spans="6:6" x14ac:dyDescent="0.2">
      <c r="F14752" s="16"/>
    </row>
    <row r="14753" spans="6:6" x14ac:dyDescent="0.2">
      <c r="F14753" s="16"/>
    </row>
    <row r="14754" spans="6:6" x14ac:dyDescent="0.2">
      <c r="F14754" s="16"/>
    </row>
    <row r="14755" spans="6:6" x14ac:dyDescent="0.2">
      <c r="F14755" s="16"/>
    </row>
    <row r="14756" spans="6:6" x14ac:dyDescent="0.2">
      <c r="F14756" s="16"/>
    </row>
    <row r="14757" spans="6:6" x14ac:dyDescent="0.2">
      <c r="F14757" s="16"/>
    </row>
    <row r="14758" spans="6:6" x14ac:dyDescent="0.2">
      <c r="F14758" s="16"/>
    </row>
    <row r="14759" spans="6:6" x14ac:dyDescent="0.2">
      <c r="F14759" s="16"/>
    </row>
    <row r="14760" spans="6:6" x14ac:dyDescent="0.2">
      <c r="F14760" s="16"/>
    </row>
    <row r="14761" spans="6:6" x14ac:dyDescent="0.2">
      <c r="F14761" s="16"/>
    </row>
    <row r="14762" spans="6:6" x14ac:dyDescent="0.2">
      <c r="F14762" s="16"/>
    </row>
    <row r="14763" spans="6:6" x14ac:dyDescent="0.2">
      <c r="F14763" s="16"/>
    </row>
    <row r="14764" spans="6:6" x14ac:dyDescent="0.2">
      <c r="F14764" s="16"/>
    </row>
    <row r="14765" spans="6:6" x14ac:dyDescent="0.2">
      <c r="F14765" s="16"/>
    </row>
    <row r="14766" spans="6:6" x14ac:dyDescent="0.2">
      <c r="F14766" s="16"/>
    </row>
    <row r="14767" spans="6:6" x14ac:dyDescent="0.2">
      <c r="F14767" s="16"/>
    </row>
    <row r="14768" spans="6:6" x14ac:dyDescent="0.2">
      <c r="F14768" s="16"/>
    </row>
    <row r="14769" spans="6:6" x14ac:dyDescent="0.2">
      <c r="F14769" s="16"/>
    </row>
    <row r="14770" spans="6:6" x14ac:dyDescent="0.2">
      <c r="F14770" s="16"/>
    </row>
    <row r="14771" spans="6:6" x14ac:dyDescent="0.2">
      <c r="F14771" s="16"/>
    </row>
    <row r="14772" spans="6:6" x14ac:dyDescent="0.2">
      <c r="F14772" s="16"/>
    </row>
    <row r="14773" spans="6:6" x14ac:dyDescent="0.2">
      <c r="F14773" s="16"/>
    </row>
    <row r="14774" spans="6:6" x14ac:dyDescent="0.2">
      <c r="F14774" s="16"/>
    </row>
    <row r="14775" spans="6:6" x14ac:dyDescent="0.2">
      <c r="F14775" s="16"/>
    </row>
    <row r="14776" spans="6:6" x14ac:dyDescent="0.2">
      <c r="F14776" s="16"/>
    </row>
    <row r="14777" spans="6:6" x14ac:dyDescent="0.2">
      <c r="F14777" s="16"/>
    </row>
    <row r="14778" spans="6:6" x14ac:dyDescent="0.2">
      <c r="F14778" s="16"/>
    </row>
    <row r="14779" spans="6:6" x14ac:dyDescent="0.2">
      <c r="F14779" s="16"/>
    </row>
    <row r="14780" spans="6:6" x14ac:dyDescent="0.2">
      <c r="F14780" s="16"/>
    </row>
    <row r="14781" spans="6:6" x14ac:dyDescent="0.2">
      <c r="F14781" s="16"/>
    </row>
    <row r="14782" spans="6:6" x14ac:dyDescent="0.2">
      <c r="F14782" s="16"/>
    </row>
    <row r="14783" spans="6:6" x14ac:dyDescent="0.2">
      <c r="F14783" s="16"/>
    </row>
    <row r="14784" spans="6:6" x14ac:dyDescent="0.2">
      <c r="F14784" s="16"/>
    </row>
    <row r="14785" spans="6:6" x14ac:dyDescent="0.2">
      <c r="F14785" s="16"/>
    </row>
    <row r="14786" spans="6:6" x14ac:dyDescent="0.2">
      <c r="F14786" s="16"/>
    </row>
    <row r="14787" spans="6:6" x14ac:dyDescent="0.2">
      <c r="F14787" s="16"/>
    </row>
    <row r="14788" spans="6:6" x14ac:dyDescent="0.2">
      <c r="F14788" s="16"/>
    </row>
    <row r="14789" spans="6:6" x14ac:dyDescent="0.2">
      <c r="F14789" s="16"/>
    </row>
    <row r="14790" spans="6:6" x14ac:dyDescent="0.2">
      <c r="F14790" s="16"/>
    </row>
    <row r="14791" spans="6:6" x14ac:dyDescent="0.2">
      <c r="F14791" s="16"/>
    </row>
    <row r="14792" spans="6:6" x14ac:dyDescent="0.2">
      <c r="F14792" s="16"/>
    </row>
    <row r="14793" spans="6:6" x14ac:dyDescent="0.2">
      <c r="F14793" s="16"/>
    </row>
    <row r="14794" spans="6:6" x14ac:dyDescent="0.2">
      <c r="F14794" s="16"/>
    </row>
    <row r="14795" spans="6:6" x14ac:dyDescent="0.2">
      <c r="F14795" s="16"/>
    </row>
    <row r="14796" spans="6:6" x14ac:dyDescent="0.2">
      <c r="F14796" s="16"/>
    </row>
    <row r="14797" spans="6:6" x14ac:dyDescent="0.2">
      <c r="F14797" s="16"/>
    </row>
    <row r="14798" spans="6:6" x14ac:dyDescent="0.2">
      <c r="F14798" s="16"/>
    </row>
    <row r="14799" spans="6:6" x14ac:dyDescent="0.2">
      <c r="F14799" s="16"/>
    </row>
    <row r="14800" spans="6:6" x14ac:dyDescent="0.2">
      <c r="F14800" s="16"/>
    </row>
    <row r="14801" spans="6:6" x14ac:dyDescent="0.2">
      <c r="F14801" s="16"/>
    </row>
    <row r="14802" spans="6:6" x14ac:dyDescent="0.2">
      <c r="F14802" s="16"/>
    </row>
    <row r="14803" spans="6:6" x14ac:dyDescent="0.2">
      <c r="F14803" s="16"/>
    </row>
    <row r="14804" spans="6:6" x14ac:dyDescent="0.2">
      <c r="F14804" s="16"/>
    </row>
    <row r="14805" spans="6:6" x14ac:dyDescent="0.2">
      <c r="F14805" s="16"/>
    </row>
    <row r="14806" spans="6:6" x14ac:dyDescent="0.2">
      <c r="F14806" s="16"/>
    </row>
    <row r="14807" spans="6:6" x14ac:dyDescent="0.2">
      <c r="F14807" s="16"/>
    </row>
    <row r="14808" spans="6:6" x14ac:dyDescent="0.2">
      <c r="F14808" s="16"/>
    </row>
    <row r="14809" spans="6:6" x14ac:dyDescent="0.2">
      <c r="F14809" s="16"/>
    </row>
    <row r="14810" spans="6:6" x14ac:dyDescent="0.2">
      <c r="F14810" s="16"/>
    </row>
    <row r="14811" spans="6:6" x14ac:dyDescent="0.2">
      <c r="F14811" s="16"/>
    </row>
    <row r="14812" spans="6:6" x14ac:dyDescent="0.2">
      <c r="F14812" s="16"/>
    </row>
    <row r="14813" spans="6:6" x14ac:dyDescent="0.2">
      <c r="F14813" s="16"/>
    </row>
    <row r="14814" spans="6:6" x14ac:dyDescent="0.2">
      <c r="F14814" s="16"/>
    </row>
    <row r="14815" spans="6:6" x14ac:dyDescent="0.2">
      <c r="F14815" s="16"/>
    </row>
    <row r="14816" spans="6:6" x14ac:dyDescent="0.2">
      <c r="F14816" s="16"/>
    </row>
    <row r="14817" spans="6:6" x14ac:dyDescent="0.2">
      <c r="F14817" s="16"/>
    </row>
    <row r="14818" spans="6:6" x14ac:dyDescent="0.2">
      <c r="F14818" s="16"/>
    </row>
    <row r="14819" spans="6:6" x14ac:dyDescent="0.2">
      <c r="F14819" s="16"/>
    </row>
    <row r="14820" spans="6:6" x14ac:dyDescent="0.2">
      <c r="F14820" s="16"/>
    </row>
    <row r="14821" spans="6:6" x14ac:dyDescent="0.2">
      <c r="F14821" s="16"/>
    </row>
    <row r="14822" spans="6:6" x14ac:dyDescent="0.2">
      <c r="F14822" s="16"/>
    </row>
    <row r="14823" spans="6:6" x14ac:dyDescent="0.2">
      <c r="F14823" s="16"/>
    </row>
    <row r="14824" spans="6:6" x14ac:dyDescent="0.2">
      <c r="F14824" s="16"/>
    </row>
    <row r="14825" spans="6:6" x14ac:dyDescent="0.2">
      <c r="F14825" s="16"/>
    </row>
    <row r="14826" spans="6:6" x14ac:dyDescent="0.2">
      <c r="F14826" s="16"/>
    </row>
    <row r="14827" spans="6:6" x14ac:dyDescent="0.2">
      <c r="F14827" s="16"/>
    </row>
    <row r="14828" spans="6:6" x14ac:dyDescent="0.2">
      <c r="F14828" s="16"/>
    </row>
    <row r="14829" spans="6:6" x14ac:dyDescent="0.2">
      <c r="F14829" s="16"/>
    </row>
    <row r="14830" spans="6:6" x14ac:dyDescent="0.2">
      <c r="F14830" s="16"/>
    </row>
    <row r="14831" spans="6:6" x14ac:dyDescent="0.2">
      <c r="F14831" s="16"/>
    </row>
    <row r="14832" spans="6:6" x14ac:dyDescent="0.2">
      <c r="F14832" s="16"/>
    </row>
    <row r="14833" spans="6:6" x14ac:dyDescent="0.2">
      <c r="F14833" s="16"/>
    </row>
    <row r="14834" spans="6:6" x14ac:dyDescent="0.2">
      <c r="F14834" s="16"/>
    </row>
    <row r="14835" spans="6:6" x14ac:dyDescent="0.2">
      <c r="F14835" s="16"/>
    </row>
    <row r="14836" spans="6:6" x14ac:dyDescent="0.2">
      <c r="F14836" s="16"/>
    </row>
    <row r="14837" spans="6:6" x14ac:dyDescent="0.2">
      <c r="F14837" s="16"/>
    </row>
    <row r="14838" spans="6:6" x14ac:dyDescent="0.2">
      <c r="F14838" s="16"/>
    </row>
    <row r="14839" spans="6:6" x14ac:dyDescent="0.2">
      <c r="F14839" s="16"/>
    </row>
    <row r="14840" spans="6:6" x14ac:dyDescent="0.2">
      <c r="F14840" s="16"/>
    </row>
    <row r="14841" spans="6:6" x14ac:dyDescent="0.2">
      <c r="F14841" s="16"/>
    </row>
    <row r="14842" spans="6:6" x14ac:dyDescent="0.2">
      <c r="F14842" s="16"/>
    </row>
    <row r="14843" spans="6:6" x14ac:dyDescent="0.2">
      <c r="F14843" s="16"/>
    </row>
    <row r="14844" spans="6:6" x14ac:dyDescent="0.2">
      <c r="F14844" s="16"/>
    </row>
    <row r="14845" spans="6:6" x14ac:dyDescent="0.2">
      <c r="F14845" s="16"/>
    </row>
    <row r="14846" spans="6:6" x14ac:dyDescent="0.2">
      <c r="F14846" s="16"/>
    </row>
    <row r="14847" spans="6:6" x14ac:dyDescent="0.2">
      <c r="F14847" s="16"/>
    </row>
    <row r="14848" spans="6:6" x14ac:dyDescent="0.2">
      <c r="F14848" s="16"/>
    </row>
    <row r="14849" spans="6:6" x14ac:dyDescent="0.2">
      <c r="F14849" s="16"/>
    </row>
    <row r="14850" spans="6:6" x14ac:dyDescent="0.2">
      <c r="F14850" s="16"/>
    </row>
    <row r="14851" spans="6:6" x14ac:dyDescent="0.2">
      <c r="F14851" s="16"/>
    </row>
    <row r="14852" spans="6:6" x14ac:dyDescent="0.2">
      <c r="F14852" s="16"/>
    </row>
    <row r="14853" spans="6:6" x14ac:dyDescent="0.2">
      <c r="F14853" s="16"/>
    </row>
    <row r="14854" spans="6:6" x14ac:dyDescent="0.2">
      <c r="F14854" s="16"/>
    </row>
    <row r="14855" spans="6:6" x14ac:dyDescent="0.2">
      <c r="F14855" s="16"/>
    </row>
    <row r="14856" spans="6:6" x14ac:dyDescent="0.2">
      <c r="F14856" s="16"/>
    </row>
    <row r="14857" spans="6:6" x14ac:dyDescent="0.2">
      <c r="F14857" s="16"/>
    </row>
    <row r="14858" spans="6:6" x14ac:dyDescent="0.2">
      <c r="F14858" s="16"/>
    </row>
    <row r="14859" spans="6:6" x14ac:dyDescent="0.2">
      <c r="F14859" s="16"/>
    </row>
    <row r="14860" spans="6:6" x14ac:dyDescent="0.2">
      <c r="F14860" s="16"/>
    </row>
    <row r="14861" spans="6:6" x14ac:dyDescent="0.2">
      <c r="F14861" s="16"/>
    </row>
    <row r="14862" spans="6:6" x14ac:dyDescent="0.2">
      <c r="F14862" s="16"/>
    </row>
    <row r="14863" spans="6:6" x14ac:dyDescent="0.2">
      <c r="F14863" s="16"/>
    </row>
    <row r="14864" spans="6:6" x14ac:dyDescent="0.2">
      <c r="F14864" s="16"/>
    </row>
    <row r="14865" spans="6:6" x14ac:dyDescent="0.2">
      <c r="F14865" s="16"/>
    </row>
    <row r="14866" spans="6:6" x14ac:dyDescent="0.2">
      <c r="F14866" s="16"/>
    </row>
    <row r="14867" spans="6:6" x14ac:dyDescent="0.2">
      <c r="F14867" s="16"/>
    </row>
    <row r="14868" spans="6:6" x14ac:dyDescent="0.2">
      <c r="F14868" s="16"/>
    </row>
    <row r="14869" spans="6:6" x14ac:dyDescent="0.2">
      <c r="F14869" s="16"/>
    </row>
    <row r="14870" spans="6:6" x14ac:dyDescent="0.2">
      <c r="F14870" s="16"/>
    </row>
    <row r="14871" spans="6:6" x14ac:dyDescent="0.2">
      <c r="F14871" s="16"/>
    </row>
    <row r="14872" spans="6:6" x14ac:dyDescent="0.2">
      <c r="F14872" s="16"/>
    </row>
    <row r="14873" spans="6:6" x14ac:dyDescent="0.2">
      <c r="F14873" s="16"/>
    </row>
    <row r="14874" spans="6:6" x14ac:dyDescent="0.2">
      <c r="F14874" s="16"/>
    </row>
    <row r="14875" spans="6:6" x14ac:dyDescent="0.2">
      <c r="F14875" s="16"/>
    </row>
    <row r="14876" spans="6:6" x14ac:dyDescent="0.2">
      <c r="F14876" s="16"/>
    </row>
    <row r="14877" spans="6:6" x14ac:dyDescent="0.2">
      <c r="F14877" s="16"/>
    </row>
    <row r="14878" spans="6:6" x14ac:dyDescent="0.2">
      <c r="F14878" s="16"/>
    </row>
    <row r="14879" spans="6:6" x14ac:dyDescent="0.2">
      <c r="F14879" s="16"/>
    </row>
    <row r="14880" spans="6:6" x14ac:dyDescent="0.2">
      <c r="F14880" s="16"/>
    </row>
    <row r="14881" spans="6:6" x14ac:dyDescent="0.2">
      <c r="F14881" s="16"/>
    </row>
    <row r="14882" spans="6:6" x14ac:dyDescent="0.2">
      <c r="F14882" s="16"/>
    </row>
    <row r="14883" spans="6:6" x14ac:dyDescent="0.2">
      <c r="F14883" s="16"/>
    </row>
    <row r="14884" spans="6:6" x14ac:dyDescent="0.2">
      <c r="F14884" s="16"/>
    </row>
    <row r="14885" spans="6:6" x14ac:dyDescent="0.2">
      <c r="F14885" s="16"/>
    </row>
    <row r="14886" spans="6:6" x14ac:dyDescent="0.2">
      <c r="F14886" s="16"/>
    </row>
    <row r="14887" spans="6:6" x14ac:dyDescent="0.2">
      <c r="F14887" s="16"/>
    </row>
    <row r="14888" spans="6:6" x14ac:dyDescent="0.2">
      <c r="F14888" s="16"/>
    </row>
    <row r="14889" spans="6:6" x14ac:dyDescent="0.2">
      <c r="F14889" s="16"/>
    </row>
    <row r="14890" spans="6:6" x14ac:dyDescent="0.2">
      <c r="F14890" s="16"/>
    </row>
    <row r="14891" spans="6:6" x14ac:dyDescent="0.2">
      <c r="F14891" s="16"/>
    </row>
    <row r="14892" spans="6:6" x14ac:dyDescent="0.2">
      <c r="F14892" s="16"/>
    </row>
    <row r="14893" spans="6:6" x14ac:dyDescent="0.2">
      <c r="F14893" s="16"/>
    </row>
    <row r="14894" spans="6:6" x14ac:dyDescent="0.2">
      <c r="F14894" s="16"/>
    </row>
    <row r="14895" spans="6:6" x14ac:dyDescent="0.2">
      <c r="F14895" s="16"/>
    </row>
    <row r="14896" spans="6:6" x14ac:dyDescent="0.2">
      <c r="F14896" s="16"/>
    </row>
    <row r="14897" spans="6:6" x14ac:dyDescent="0.2">
      <c r="F14897" s="16"/>
    </row>
    <row r="14898" spans="6:6" x14ac:dyDescent="0.2">
      <c r="F14898" s="16"/>
    </row>
    <row r="14899" spans="6:6" x14ac:dyDescent="0.2">
      <c r="F14899" s="16"/>
    </row>
    <row r="14900" spans="6:6" x14ac:dyDescent="0.2">
      <c r="F14900" s="16"/>
    </row>
    <row r="14901" spans="6:6" x14ac:dyDescent="0.2">
      <c r="F14901" s="16"/>
    </row>
    <row r="14902" spans="6:6" x14ac:dyDescent="0.2">
      <c r="F14902" s="16"/>
    </row>
    <row r="14903" spans="6:6" x14ac:dyDescent="0.2">
      <c r="F14903" s="16"/>
    </row>
    <row r="14904" spans="6:6" x14ac:dyDescent="0.2">
      <c r="F14904" s="16"/>
    </row>
    <row r="14905" spans="6:6" x14ac:dyDescent="0.2">
      <c r="F14905" s="16"/>
    </row>
    <row r="14906" spans="6:6" x14ac:dyDescent="0.2">
      <c r="F14906" s="16"/>
    </row>
    <row r="14907" spans="6:6" x14ac:dyDescent="0.2">
      <c r="F14907" s="16"/>
    </row>
    <row r="14908" spans="6:6" x14ac:dyDescent="0.2">
      <c r="F14908" s="16"/>
    </row>
    <row r="14909" spans="6:6" x14ac:dyDescent="0.2">
      <c r="F14909" s="16"/>
    </row>
    <row r="14910" spans="6:6" x14ac:dyDescent="0.2">
      <c r="F14910" s="16"/>
    </row>
    <row r="14911" spans="6:6" x14ac:dyDescent="0.2">
      <c r="F14911" s="16"/>
    </row>
    <row r="14912" spans="6:6" x14ac:dyDescent="0.2">
      <c r="F14912" s="16"/>
    </row>
    <row r="14913" spans="6:6" x14ac:dyDescent="0.2">
      <c r="F14913" s="16"/>
    </row>
    <row r="14914" spans="6:6" x14ac:dyDescent="0.2">
      <c r="F14914" s="16"/>
    </row>
    <row r="14915" spans="6:6" x14ac:dyDescent="0.2">
      <c r="F14915" s="16"/>
    </row>
    <row r="14916" spans="6:6" x14ac:dyDescent="0.2">
      <c r="F14916" s="16"/>
    </row>
    <row r="14917" spans="6:6" x14ac:dyDescent="0.2">
      <c r="F14917" s="16"/>
    </row>
    <row r="14918" spans="6:6" x14ac:dyDescent="0.2">
      <c r="F14918" s="16"/>
    </row>
    <row r="14919" spans="6:6" x14ac:dyDescent="0.2">
      <c r="F14919" s="16"/>
    </row>
    <row r="14920" spans="6:6" x14ac:dyDescent="0.2">
      <c r="F14920" s="16"/>
    </row>
    <row r="14921" spans="6:6" x14ac:dyDescent="0.2">
      <c r="F14921" s="16"/>
    </row>
    <row r="14922" spans="6:6" x14ac:dyDescent="0.2">
      <c r="F14922" s="16"/>
    </row>
    <row r="14923" spans="6:6" x14ac:dyDescent="0.2">
      <c r="F14923" s="16"/>
    </row>
    <row r="14924" spans="6:6" x14ac:dyDescent="0.2">
      <c r="F14924" s="16"/>
    </row>
    <row r="14925" spans="6:6" x14ac:dyDescent="0.2">
      <c r="F14925" s="16"/>
    </row>
    <row r="14926" spans="6:6" x14ac:dyDescent="0.2">
      <c r="F14926" s="16"/>
    </row>
    <row r="14927" spans="6:6" x14ac:dyDescent="0.2">
      <c r="F14927" s="16"/>
    </row>
    <row r="14928" spans="6:6" x14ac:dyDescent="0.2">
      <c r="F14928" s="16"/>
    </row>
    <row r="14929" spans="6:6" x14ac:dyDescent="0.2">
      <c r="F14929" s="16"/>
    </row>
    <row r="14930" spans="6:6" x14ac:dyDescent="0.2">
      <c r="F14930" s="16"/>
    </row>
    <row r="14931" spans="6:6" x14ac:dyDescent="0.2">
      <c r="F14931" s="16"/>
    </row>
    <row r="14932" spans="6:6" x14ac:dyDescent="0.2">
      <c r="F14932" s="16"/>
    </row>
    <row r="14933" spans="6:6" x14ac:dyDescent="0.2">
      <c r="F14933" s="16"/>
    </row>
    <row r="14934" spans="6:6" x14ac:dyDescent="0.2">
      <c r="F14934" s="16"/>
    </row>
    <row r="14935" spans="6:6" x14ac:dyDescent="0.2">
      <c r="F14935" s="16"/>
    </row>
    <row r="14936" spans="6:6" x14ac:dyDescent="0.2">
      <c r="F14936" s="16"/>
    </row>
    <row r="14937" spans="6:6" x14ac:dyDescent="0.2">
      <c r="F14937" s="16"/>
    </row>
    <row r="14938" spans="6:6" x14ac:dyDescent="0.2">
      <c r="F14938" s="16"/>
    </row>
    <row r="14939" spans="6:6" x14ac:dyDescent="0.2">
      <c r="F14939" s="16"/>
    </row>
    <row r="14940" spans="6:6" x14ac:dyDescent="0.2">
      <c r="F14940" s="16"/>
    </row>
    <row r="14941" spans="6:6" x14ac:dyDescent="0.2">
      <c r="F14941" s="16"/>
    </row>
    <row r="14942" spans="6:6" x14ac:dyDescent="0.2">
      <c r="F14942" s="16"/>
    </row>
    <row r="14943" spans="6:6" x14ac:dyDescent="0.2">
      <c r="F14943" s="16"/>
    </row>
    <row r="14944" spans="6:6" x14ac:dyDescent="0.2">
      <c r="F14944" s="16"/>
    </row>
    <row r="14945" spans="6:6" x14ac:dyDescent="0.2">
      <c r="F14945" s="16"/>
    </row>
    <row r="14946" spans="6:6" x14ac:dyDescent="0.2">
      <c r="F14946" s="16"/>
    </row>
    <row r="14947" spans="6:6" x14ac:dyDescent="0.2">
      <c r="F14947" s="16"/>
    </row>
    <row r="14948" spans="6:6" x14ac:dyDescent="0.2">
      <c r="F14948" s="16"/>
    </row>
    <row r="14949" spans="6:6" x14ac:dyDescent="0.2">
      <c r="F14949" s="16"/>
    </row>
    <row r="14950" spans="6:6" x14ac:dyDescent="0.2">
      <c r="F14950" s="16"/>
    </row>
    <row r="14951" spans="6:6" x14ac:dyDescent="0.2">
      <c r="F14951" s="16"/>
    </row>
    <row r="14952" spans="6:6" x14ac:dyDescent="0.2">
      <c r="F14952" s="16"/>
    </row>
    <row r="14953" spans="6:6" x14ac:dyDescent="0.2">
      <c r="F14953" s="16"/>
    </row>
    <row r="14954" spans="6:6" x14ac:dyDescent="0.2">
      <c r="F14954" s="16"/>
    </row>
    <row r="14955" spans="6:6" x14ac:dyDescent="0.2">
      <c r="F14955" s="16"/>
    </row>
    <row r="14956" spans="6:6" x14ac:dyDescent="0.2">
      <c r="F14956" s="16"/>
    </row>
    <row r="14957" spans="6:6" x14ac:dyDescent="0.2">
      <c r="F14957" s="16"/>
    </row>
    <row r="14958" spans="6:6" x14ac:dyDescent="0.2">
      <c r="F14958" s="16"/>
    </row>
    <row r="14959" spans="6:6" x14ac:dyDescent="0.2">
      <c r="F14959" s="16"/>
    </row>
    <row r="14960" spans="6:6" x14ac:dyDescent="0.2">
      <c r="F14960" s="16"/>
    </row>
    <row r="14961" spans="6:6" x14ac:dyDescent="0.2">
      <c r="F14961" s="16"/>
    </row>
    <row r="14962" spans="6:6" x14ac:dyDescent="0.2">
      <c r="F14962" s="16"/>
    </row>
    <row r="14963" spans="6:6" x14ac:dyDescent="0.2">
      <c r="F14963" s="16"/>
    </row>
    <row r="14964" spans="6:6" x14ac:dyDescent="0.2">
      <c r="F14964" s="16"/>
    </row>
    <row r="14965" spans="6:6" x14ac:dyDescent="0.2">
      <c r="F14965" s="16"/>
    </row>
    <row r="14966" spans="6:6" x14ac:dyDescent="0.2">
      <c r="F14966" s="16"/>
    </row>
    <row r="14967" spans="6:6" x14ac:dyDescent="0.2">
      <c r="F14967" s="16"/>
    </row>
    <row r="14968" spans="6:6" x14ac:dyDescent="0.2">
      <c r="F14968" s="16"/>
    </row>
    <row r="14969" spans="6:6" x14ac:dyDescent="0.2">
      <c r="F14969" s="16"/>
    </row>
    <row r="14970" spans="6:6" x14ac:dyDescent="0.2">
      <c r="F14970" s="16"/>
    </row>
    <row r="14971" spans="6:6" x14ac:dyDescent="0.2">
      <c r="F14971" s="16"/>
    </row>
    <row r="14972" spans="6:6" x14ac:dyDescent="0.2">
      <c r="F14972" s="16"/>
    </row>
    <row r="14973" spans="6:6" x14ac:dyDescent="0.2">
      <c r="F14973" s="16"/>
    </row>
    <row r="14974" spans="6:6" x14ac:dyDescent="0.2">
      <c r="F14974" s="16"/>
    </row>
    <row r="14975" spans="6:6" x14ac:dyDescent="0.2">
      <c r="F14975" s="16"/>
    </row>
    <row r="14976" spans="6:6" x14ac:dyDescent="0.2">
      <c r="F14976" s="16"/>
    </row>
    <row r="14977" spans="6:6" x14ac:dyDescent="0.2">
      <c r="F14977" s="16"/>
    </row>
    <row r="14978" spans="6:6" x14ac:dyDescent="0.2">
      <c r="F14978" s="16"/>
    </row>
    <row r="14979" spans="6:6" x14ac:dyDescent="0.2">
      <c r="F14979" s="16"/>
    </row>
    <row r="14980" spans="6:6" x14ac:dyDescent="0.2">
      <c r="F14980" s="16"/>
    </row>
    <row r="14981" spans="6:6" x14ac:dyDescent="0.2">
      <c r="F14981" s="16"/>
    </row>
    <row r="14982" spans="6:6" x14ac:dyDescent="0.2">
      <c r="F14982" s="16"/>
    </row>
    <row r="14983" spans="6:6" x14ac:dyDescent="0.2">
      <c r="F14983" s="16"/>
    </row>
    <row r="14984" spans="6:6" x14ac:dyDescent="0.2">
      <c r="F14984" s="16"/>
    </row>
    <row r="14985" spans="6:6" x14ac:dyDescent="0.2">
      <c r="F14985" s="16"/>
    </row>
    <row r="14986" spans="6:6" x14ac:dyDescent="0.2">
      <c r="F14986" s="16"/>
    </row>
    <row r="14987" spans="6:6" x14ac:dyDescent="0.2">
      <c r="F14987" s="16"/>
    </row>
    <row r="14988" spans="6:6" x14ac:dyDescent="0.2">
      <c r="F14988" s="16"/>
    </row>
    <row r="14989" spans="6:6" x14ac:dyDescent="0.2">
      <c r="F14989" s="16"/>
    </row>
    <row r="14990" spans="6:6" x14ac:dyDescent="0.2">
      <c r="F14990" s="16"/>
    </row>
    <row r="14991" spans="6:6" x14ac:dyDescent="0.2">
      <c r="F14991" s="16"/>
    </row>
    <row r="14992" spans="6:6" x14ac:dyDescent="0.2">
      <c r="F14992" s="16"/>
    </row>
    <row r="14993" spans="6:6" x14ac:dyDescent="0.2">
      <c r="F14993" s="16"/>
    </row>
    <row r="14994" spans="6:6" x14ac:dyDescent="0.2">
      <c r="F14994" s="16"/>
    </row>
    <row r="14995" spans="6:6" x14ac:dyDescent="0.2">
      <c r="F14995" s="16"/>
    </row>
    <row r="14996" spans="6:6" x14ac:dyDescent="0.2">
      <c r="F14996" s="16"/>
    </row>
    <row r="14997" spans="6:6" x14ac:dyDescent="0.2">
      <c r="F14997" s="16"/>
    </row>
    <row r="14998" spans="6:6" x14ac:dyDescent="0.2">
      <c r="F14998" s="16"/>
    </row>
    <row r="14999" spans="6:6" x14ac:dyDescent="0.2">
      <c r="F14999" s="16"/>
    </row>
    <row r="15000" spans="6:6" x14ac:dyDescent="0.2">
      <c r="F15000" s="16"/>
    </row>
    <row r="15001" spans="6:6" x14ac:dyDescent="0.2">
      <c r="F15001" s="16"/>
    </row>
    <row r="15002" spans="6:6" x14ac:dyDescent="0.2">
      <c r="F15002" s="16"/>
    </row>
    <row r="15003" spans="6:6" x14ac:dyDescent="0.2">
      <c r="F15003" s="16"/>
    </row>
    <row r="15004" spans="6:6" x14ac:dyDescent="0.2">
      <c r="F15004" s="16"/>
    </row>
    <row r="15005" spans="6:6" x14ac:dyDescent="0.2">
      <c r="F15005" s="16"/>
    </row>
    <row r="15006" spans="6:6" x14ac:dyDescent="0.2">
      <c r="F15006" s="16"/>
    </row>
    <row r="15007" spans="6:6" x14ac:dyDescent="0.2">
      <c r="F15007" s="16"/>
    </row>
    <row r="15008" spans="6:6" x14ac:dyDescent="0.2">
      <c r="F15008" s="16"/>
    </row>
    <row r="15009" spans="6:6" x14ac:dyDescent="0.2">
      <c r="F15009" s="16"/>
    </row>
    <row r="15010" spans="6:6" x14ac:dyDescent="0.2">
      <c r="F15010" s="16"/>
    </row>
    <row r="15011" spans="6:6" x14ac:dyDescent="0.2">
      <c r="F15011" s="16"/>
    </row>
    <row r="15012" spans="6:6" x14ac:dyDescent="0.2">
      <c r="F15012" s="16"/>
    </row>
    <row r="15013" spans="6:6" x14ac:dyDescent="0.2">
      <c r="F15013" s="16"/>
    </row>
    <row r="15014" spans="6:6" x14ac:dyDescent="0.2">
      <c r="F15014" s="16"/>
    </row>
    <row r="15015" spans="6:6" x14ac:dyDescent="0.2">
      <c r="F15015" s="16"/>
    </row>
    <row r="15016" spans="6:6" x14ac:dyDescent="0.2">
      <c r="F15016" s="16"/>
    </row>
    <row r="15017" spans="6:6" x14ac:dyDescent="0.2">
      <c r="F15017" s="16"/>
    </row>
    <row r="15018" spans="6:6" x14ac:dyDescent="0.2">
      <c r="F15018" s="16"/>
    </row>
    <row r="15019" spans="6:6" x14ac:dyDescent="0.2">
      <c r="F15019" s="16"/>
    </row>
    <row r="15020" spans="6:6" x14ac:dyDescent="0.2">
      <c r="F15020" s="16"/>
    </row>
    <row r="15021" spans="6:6" x14ac:dyDescent="0.2">
      <c r="F15021" s="16"/>
    </row>
    <row r="15022" spans="6:6" x14ac:dyDescent="0.2">
      <c r="F15022" s="16"/>
    </row>
    <row r="15023" spans="6:6" x14ac:dyDescent="0.2">
      <c r="F15023" s="16"/>
    </row>
    <row r="15024" spans="6:6" x14ac:dyDescent="0.2">
      <c r="F15024" s="16"/>
    </row>
    <row r="15025" spans="6:6" x14ac:dyDescent="0.2">
      <c r="F15025" s="16"/>
    </row>
    <row r="15026" spans="6:6" x14ac:dyDescent="0.2">
      <c r="F15026" s="16"/>
    </row>
    <row r="15027" spans="6:6" x14ac:dyDescent="0.2">
      <c r="F15027" s="16"/>
    </row>
    <row r="15028" spans="6:6" x14ac:dyDescent="0.2">
      <c r="F15028" s="16"/>
    </row>
    <row r="15029" spans="6:6" x14ac:dyDescent="0.2">
      <c r="F15029" s="16"/>
    </row>
    <row r="15030" spans="6:6" x14ac:dyDescent="0.2">
      <c r="F15030" s="16"/>
    </row>
    <row r="15031" spans="6:6" x14ac:dyDescent="0.2">
      <c r="F15031" s="16"/>
    </row>
    <row r="15032" spans="6:6" x14ac:dyDescent="0.2">
      <c r="F15032" s="16"/>
    </row>
    <row r="15033" spans="6:6" x14ac:dyDescent="0.2">
      <c r="F15033" s="16"/>
    </row>
    <row r="15034" spans="6:6" x14ac:dyDescent="0.2">
      <c r="F15034" s="16"/>
    </row>
    <row r="15035" spans="6:6" x14ac:dyDescent="0.2">
      <c r="F15035" s="16"/>
    </row>
    <row r="15036" spans="6:6" x14ac:dyDescent="0.2">
      <c r="F15036" s="16"/>
    </row>
    <row r="15037" spans="6:6" x14ac:dyDescent="0.2">
      <c r="F15037" s="16"/>
    </row>
    <row r="15038" spans="6:6" x14ac:dyDescent="0.2">
      <c r="F15038" s="16"/>
    </row>
    <row r="15039" spans="6:6" x14ac:dyDescent="0.2">
      <c r="F15039" s="16"/>
    </row>
    <row r="15040" spans="6:6" x14ac:dyDescent="0.2">
      <c r="F15040" s="16"/>
    </row>
    <row r="15041" spans="6:6" x14ac:dyDescent="0.2">
      <c r="F15041" s="16"/>
    </row>
    <row r="15042" spans="6:6" x14ac:dyDescent="0.2">
      <c r="F15042" s="16"/>
    </row>
    <row r="15043" spans="6:6" x14ac:dyDescent="0.2">
      <c r="F15043" s="16"/>
    </row>
    <row r="15044" spans="6:6" x14ac:dyDescent="0.2">
      <c r="F15044" s="16"/>
    </row>
    <row r="15045" spans="6:6" x14ac:dyDescent="0.2">
      <c r="F15045" s="16"/>
    </row>
    <row r="15046" spans="6:6" x14ac:dyDescent="0.2">
      <c r="F15046" s="16"/>
    </row>
    <row r="15047" spans="6:6" x14ac:dyDescent="0.2">
      <c r="F15047" s="16"/>
    </row>
    <row r="15048" spans="6:6" x14ac:dyDescent="0.2">
      <c r="F15048" s="16"/>
    </row>
    <row r="15049" spans="6:6" x14ac:dyDescent="0.2">
      <c r="F15049" s="16"/>
    </row>
    <row r="15050" spans="6:6" x14ac:dyDescent="0.2">
      <c r="F15050" s="16"/>
    </row>
    <row r="15051" spans="6:6" x14ac:dyDescent="0.2">
      <c r="F15051" s="16"/>
    </row>
    <row r="15052" spans="6:6" x14ac:dyDescent="0.2">
      <c r="F15052" s="16"/>
    </row>
    <row r="15053" spans="6:6" x14ac:dyDescent="0.2">
      <c r="F15053" s="16"/>
    </row>
    <row r="15054" spans="6:6" x14ac:dyDescent="0.2">
      <c r="F15054" s="16"/>
    </row>
    <row r="15055" spans="6:6" x14ac:dyDescent="0.2">
      <c r="F15055" s="16"/>
    </row>
    <row r="15056" spans="6:6" x14ac:dyDescent="0.2">
      <c r="F15056" s="16"/>
    </row>
    <row r="15057" spans="6:6" x14ac:dyDescent="0.2">
      <c r="F15057" s="16"/>
    </row>
    <row r="15058" spans="6:6" x14ac:dyDescent="0.2">
      <c r="F15058" s="16"/>
    </row>
    <row r="15059" spans="6:6" x14ac:dyDescent="0.2">
      <c r="F15059" s="16"/>
    </row>
    <row r="15060" spans="6:6" x14ac:dyDescent="0.2">
      <c r="F15060" s="16"/>
    </row>
    <row r="15061" spans="6:6" x14ac:dyDescent="0.2">
      <c r="F15061" s="16"/>
    </row>
    <row r="15062" spans="6:6" x14ac:dyDescent="0.2">
      <c r="F15062" s="16"/>
    </row>
    <row r="15063" spans="6:6" x14ac:dyDescent="0.2">
      <c r="F15063" s="16"/>
    </row>
    <row r="15064" spans="6:6" x14ac:dyDescent="0.2">
      <c r="F15064" s="16"/>
    </row>
    <row r="15065" spans="6:6" x14ac:dyDescent="0.2">
      <c r="F15065" s="16"/>
    </row>
    <row r="15066" spans="6:6" x14ac:dyDescent="0.2">
      <c r="F15066" s="16"/>
    </row>
    <row r="15067" spans="6:6" x14ac:dyDescent="0.2">
      <c r="F15067" s="16"/>
    </row>
    <row r="15068" spans="6:6" x14ac:dyDescent="0.2">
      <c r="F15068" s="16"/>
    </row>
    <row r="15069" spans="6:6" x14ac:dyDescent="0.2">
      <c r="F15069" s="16"/>
    </row>
    <row r="15070" spans="6:6" x14ac:dyDescent="0.2">
      <c r="F15070" s="16"/>
    </row>
    <row r="15071" spans="6:6" x14ac:dyDescent="0.2">
      <c r="F15071" s="16"/>
    </row>
    <row r="15072" spans="6:6" x14ac:dyDescent="0.2">
      <c r="F15072" s="16"/>
    </row>
    <row r="15073" spans="6:6" x14ac:dyDescent="0.2">
      <c r="F15073" s="16"/>
    </row>
    <row r="15074" spans="6:6" x14ac:dyDescent="0.2">
      <c r="F15074" s="16"/>
    </row>
    <row r="15075" spans="6:6" x14ac:dyDescent="0.2">
      <c r="F15075" s="16"/>
    </row>
    <row r="15076" spans="6:6" x14ac:dyDescent="0.2">
      <c r="F15076" s="16"/>
    </row>
    <row r="15077" spans="6:6" x14ac:dyDescent="0.2">
      <c r="F15077" s="16"/>
    </row>
    <row r="15078" spans="6:6" x14ac:dyDescent="0.2">
      <c r="F15078" s="16"/>
    </row>
    <row r="15079" spans="6:6" x14ac:dyDescent="0.2">
      <c r="F15079" s="16"/>
    </row>
    <row r="15080" spans="6:6" x14ac:dyDescent="0.2">
      <c r="F15080" s="16"/>
    </row>
    <row r="15081" spans="6:6" x14ac:dyDescent="0.2">
      <c r="F15081" s="16"/>
    </row>
    <row r="15082" spans="6:6" x14ac:dyDescent="0.2">
      <c r="F15082" s="16"/>
    </row>
    <row r="15083" spans="6:6" x14ac:dyDescent="0.2">
      <c r="F15083" s="16"/>
    </row>
    <row r="15084" spans="6:6" x14ac:dyDescent="0.2">
      <c r="F15084" s="16"/>
    </row>
    <row r="15085" spans="6:6" x14ac:dyDescent="0.2">
      <c r="F15085" s="16"/>
    </row>
    <row r="15086" spans="6:6" x14ac:dyDescent="0.2">
      <c r="F15086" s="16"/>
    </row>
    <row r="15087" spans="6:6" x14ac:dyDescent="0.2">
      <c r="F15087" s="16"/>
    </row>
    <row r="15088" spans="6:6" x14ac:dyDescent="0.2">
      <c r="F15088" s="16"/>
    </row>
    <row r="15089" spans="6:6" x14ac:dyDescent="0.2">
      <c r="F15089" s="16"/>
    </row>
    <row r="15090" spans="6:6" x14ac:dyDescent="0.2">
      <c r="F15090" s="16"/>
    </row>
    <row r="15091" spans="6:6" x14ac:dyDescent="0.2">
      <c r="F15091" s="16"/>
    </row>
    <row r="15092" spans="6:6" x14ac:dyDescent="0.2">
      <c r="F15092" s="16"/>
    </row>
    <row r="15093" spans="6:6" x14ac:dyDescent="0.2">
      <c r="F15093" s="16"/>
    </row>
    <row r="15094" spans="6:6" x14ac:dyDescent="0.2">
      <c r="F15094" s="16"/>
    </row>
    <row r="15095" spans="6:6" x14ac:dyDescent="0.2">
      <c r="F15095" s="16"/>
    </row>
    <row r="15096" spans="6:6" x14ac:dyDescent="0.2">
      <c r="F15096" s="16"/>
    </row>
    <row r="15097" spans="6:6" x14ac:dyDescent="0.2">
      <c r="F15097" s="16"/>
    </row>
    <row r="15098" spans="6:6" x14ac:dyDescent="0.2">
      <c r="F15098" s="16"/>
    </row>
    <row r="15099" spans="6:6" x14ac:dyDescent="0.2">
      <c r="F15099" s="16"/>
    </row>
    <row r="15100" spans="6:6" x14ac:dyDescent="0.2">
      <c r="F15100" s="16"/>
    </row>
    <row r="15101" spans="6:6" x14ac:dyDescent="0.2">
      <c r="F15101" s="16"/>
    </row>
    <row r="15102" spans="6:6" x14ac:dyDescent="0.2">
      <c r="F15102" s="16"/>
    </row>
    <row r="15103" spans="6:6" x14ac:dyDescent="0.2">
      <c r="F15103" s="16"/>
    </row>
    <row r="15104" spans="6:6" x14ac:dyDescent="0.2">
      <c r="F15104" s="16"/>
    </row>
    <row r="15105" spans="6:6" x14ac:dyDescent="0.2">
      <c r="F15105" s="16"/>
    </row>
    <row r="15106" spans="6:6" x14ac:dyDescent="0.2">
      <c r="F15106" s="16"/>
    </row>
    <row r="15107" spans="6:6" x14ac:dyDescent="0.2">
      <c r="F15107" s="16"/>
    </row>
    <row r="15108" spans="6:6" x14ac:dyDescent="0.2">
      <c r="F15108" s="16"/>
    </row>
    <row r="15109" spans="6:6" x14ac:dyDescent="0.2">
      <c r="F15109" s="16"/>
    </row>
    <row r="15110" spans="6:6" x14ac:dyDescent="0.2">
      <c r="F15110" s="16"/>
    </row>
    <row r="15111" spans="6:6" x14ac:dyDescent="0.2">
      <c r="F15111" s="16"/>
    </row>
    <row r="15112" spans="6:6" x14ac:dyDescent="0.2">
      <c r="F15112" s="16"/>
    </row>
    <row r="15113" spans="6:6" x14ac:dyDescent="0.2">
      <c r="F15113" s="16"/>
    </row>
    <row r="15114" spans="6:6" x14ac:dyDescent="0.2">
      <c r="F15114" s="16"/>
    </row>
    <row r="15115" spans="6:6" x14ac:dyDescent="0.2">
      <c r="F15115" s="16"/>
    </row>
    <row r="15116" spans="6:6" x14ac:dyDescent="0.2">
      <c r="F15116" s="16"/>
    </row>
    <row r="15117" spans="6:6" x14ac:dyDescent="0.2">
      <c r="F15117" s="16"/>
    </row>
    <row r="15118" spans="6:6" x14ac:dyDescent="0.2">
      <c r="F15118" s="16"/>
    </row>
    <row r="15119" spans="6:6" x14ac:dyDescent="0.2">
      <c r="F15119" s="16"/>
    </row>
    <row r="15120" spans="6:6" x14ac:dyDescent="0.2">
      <c r="F15120" s="16"/>
    </row>
    <row r="15121" spans="6:6" x14ac:dyDescent="0.2">
      <c r="F15121" s="16"/>
    </row>
    <row r="15122" spans="6:6" x14ac:dyDescent="0.2">
      <c r="F15122" s="16"/>
    </row>
    <row r="15123" spans="6:6" x14ac:dyDescent="0.2">
      <c r="F15123" s="16"/>
    </row>
    <row r="15124" spans="6:6" x14ac:dyDescent="0.2">
      <c r="F15124" s="16"/>
    </row>
    <row r="15125" spans="6:6" x14ac:dyDescent="0.2">
      <c r="F15125" s="16"/>
    </row>
    <row r="15126" spans="6:6" x14ac:dyDescent="0.2">
      <c r="F15126" s="16"/>
    </row>
    <row r="15127" spans="6:6" x14ac:dyDescent="0.2">
      <c r="F15127" s="16"/>
    </row>
    <row r="15128" spans="6:6" x14ac:dyDescent="0.2">
      <c r="F15128" s="16"/>
    </row>
    <row r="15129" spans="6:6" x14ac:dyDescent="0.2">
      <c r="F15129" s="16"/>
    </row>
    <row r="15130" spans="6:6" x14ac:dyDescent="0.2">
      <c r="F15130" s="16"/>
    </row>
    <row r="15131" spans="6:6" x14ac:dyDescent="0.2">
      <c r="F15131" s="16"/>
    </row>
    <row r="15132" spans="6:6" x14ac:dyDescent="0.2">
      <c r="F15132" s="16"/>
    </row>
    <row r="15133" spans="6:6" x14ac:dyDescent="0.2">
      <c r="F15133" s="16"/>
    </row>
    <row r="15134" spans="6:6" x14ac:dyDescent="0.2">
      <c r="F15134" s="16"/>
    </row>
    <row r="15135" spans="6:6" x14ac:dyDescent="0.2">
      <c r="F15135" s="16"/>
    </row>
    <row r="15136" spans="6:6" x14ac:dyDescent="0.2">
      <c r="F15136" s="16"/>
    </row>
    <row r="15137" spans="6:6" x14ac:dyDescent="0.2">
      <c r="F15137" s="16"/>
    </row>
    <row r="15138" spans="6:6" x14ac:dyDescent="0.2">
      <c r="F15138" s="16"/>
    </row>
    <row r="15139" spans="6:6" x14ac:dyDescent="0.2">
      <c r="F15139" s="16"/>
    </row>
    <row r="15140" spans="6:6" x14ac:dyDescent="0.2">
      <c r="F15140" s="16"/>
    </row>
    <row r="15141" spans="6:6" x14ac:dyDescent="0.2">
      <c r="F15141" s="16"/>
    </row>
    <row r="15142" spans="6:6" x14ac:dyDescent="0.2">
      <c r="F15142" s="16"/>
    </row>
    <row r="15143" spans="6:6" x14ac:dyDescent="0.2">
      <c r="F15143" s="16"/>
    </row>
    <row r="15144" spans="6:6" x14ac:dyDescent="0.2">
      <c r="F15144" s="16"/>
    </row>
    <row r="15145" spans="6:6" x14ac:dyDescent="0.2">
      <c r="F15145" s="16"/>
    </row>
    <row r="15146" spans="6:6" x14ac:dyDescent="0.2">
      <c r="F15146" s="16"/>
    </row>
    <row r="15147" spans="6:6" x14ac:dyDescent="0.2">
      <c r="F15147" s="16"/>
    </row>
    <row r="15148" spans="6:6" x14ac:dyDescent="0.2">
      <c r="F15148" s="16"/>
    </row>
    <row r="15149" spans="6:6" x14ac:dyDescent="0.2">
      <c r="F15149" s="16"/>
    </row>
    <row r="15150" spans="6:6" x14ac:dyDescent="0.2">
      <c r="F15150" s="16"/>
    </row>
    <row r="15151" spans="6:6" x14ac:dyDescent="0.2">
      <c r="F15151" s="16"/>
    </row>
    <row r="15152" spans="6:6" x14ac:dyDescent="0.2">
      <c r="F15152" s="16"/>
    </row>
    <row r="15153" spans="6:6" x14ac:dyDescent="0.2">
      <c r="F15153" s="16"/>
    </row>
    <row r="15154" spans="6:6" x14ac:dyDescent="0.2">
      <c r="F15154" s="16"/>
    </row>
    <row r="15155" spans="6:6" x14ac:dyDescent="0.2">
      <c r="F15155" s="16"/>
    </row>
    <row r="15156" spans="6:6" x14ac:dyDescent="0.2">
      <c r="F15156" s="16"/>
    </row>
    <row r="15157" spans="6:6" x14ac:dyDescent="0.2">
      <c r="F15157" s="16"/>
    </row>
    <row r="15158" spans="6:6" x14ac:dyDescent="0.2">
      <c r="F15158" s="16"/>
    </row>
    <row r="15159" spans="6:6" x14ac:dyDescent="0.2">
      <c r="F15159" s="16"/>
    </row>
    <row r="15160" spans="6:6" x14ac:dyDescent="0.2">
      <c r="F15160" s="16"/>
    </row>
    <row r="15161" spans="6:6" x14ac:dyDescent="0.2">
      <c r="F15161" s="16"/>
    </row>
    <row r="15162" spans="6:6" x14ac:dyDescent="0.2">
      <c r="F15162" s="16"/>
    </row>
    <row r="15163" spans="6:6" x14ac:dyDescent="0.2">
      <c r="F15163" s="16"/>
    </row>
    <row r="15164" spans="6:6" x14ac:dyDescent="0.2">
      <c r="F15164" s="16"/>
    </row>
    <row r="15165" spans="6:6" x14ac:dyDescent="0.2">
      <c r="F15165" s="16"/>
    </row>
    <row r="15166" spans="6:6" x14ac:dyDescent="0.2">
      <c r="F15166" s="16"/>
    </row>
    <row r="15167" spans="6:6" x14ac:dyDescent="0.2">
      <c r="F15167" s="16"/>
    </row>
    <row r="15168" spans="6:6" x14ac:dyDescent="0.2">
      <c r="F15168" s="16"/>
    </row>
    <row r="15169" spans="6:6" x14ac:dyDescent="0.2">
      <c r="F15169" s="16"/>
    </row>
    <row r="15170" spans="6:6" x14ac:dyDescent="0.2">
      <c r="F15170" s="16"/>
    </row>
    <row r="15171" spans="6:6" x14ac:dyDescent="0.2">
      <c r="F15171" s="16"/>
    </row>
    <row r="15172" spans="6:6" x14ac:dyDescent="0.2">
      <c r="F15172" s="16"/>
    </row>
    <row r="15173" spans="6:6" x14ac:dyDescent="0.2">
      <c r="F15173" s="16"/>
    </row>
    <row r="15174" spans="6:6" x14ac:dyDescent="0.2">
      <c r="F15174" s="16"/>
    </row>
    <row r="15175" spans="6:6" x14ac:dyDescent="0.2">
      <c r="F15175" s="16"/>
    </row>
    <row r="15176" spans="6:6" x14ac:dyDescent="0.2">
      <c r="F15176" s="16"/>
    </row>
    <row r="15177" spans="6:6" x14ac:dyDescent="0.2">
      <c r="F15177" s="16"/>
    </row>
    <row r="15178" spans="6:6" x14ac:dyDescent="0.2">
      <c r="F15178" s="16"/>
    </row>
    <row r="15179" spans="6:6" x14ac:dyDescent="0.2">
      <c r="F15179" s="16"/>
    </row>
    <row r="15180" spans="6:6" x14ac:dyDescent="0.2">
      <c r="F15180" s="16"/>
    </row>
    <row r="15181" spans="6:6" x14ac:dyDescent="0.2">
      <c r="F15181" s="16"/>
    </row>
    <row r="15182" spans="6:6" x14ac:dyDescent="0.2">
      <c r="F15182" s="16"/>
    </row>
    <row r="15183" spans="6:6" x14ac:dyDescent="0.2">
      <c r="F15183" s="16"/>
    </row>
    <row r="15184" spans="6:6" x14ac:dyDescent="0.2">
      <c r="F15184" s="16"/>
    </row>
    <row r="15185" spans="6:6" x14ac:dyDescent="0.2">
      <c r="F15185" s="16"/>
    </row>
    <row r="15186" spans="6:6" x14ac:dyDescent="0.2">
      <c r="F15186" s="16"/>
    </row>
    <row r="15187" spans="6:6" x14ac:dyDescent="0.2">
      <c r="F15187" s="16"/>
    </row>
    <row r="15188" spans="6:6" x14ac:dyDescent="0.2">
      <c r="F15188" s="16"/>
    </row>
    <row r="15189" spans="6:6" x14ac:dyDescent="0.2">
      <c r="F15189" s="16"/>
    </row>
    <row r="15190" spans="6:6" x14ac:dyDescent="0.2">
      <c r="F15190" s="16"/>
    </row>
    <row r="15191" spans="6:6" x14ac:dyDescent="0.2">
      <c r="F15191" s="16"/>
    </row>
    <row r="15192" spans="6:6" x14ac:dyDescent="0.2">
      <c r="F15192" s="16"/>
    </row>
    <row r="15193" spans="6:6" x14ac:dyDescent="0.2">
      <c r="F15193" s="16"/>
    </row>
    <row r="15194" spans="6:6" x14ac:dyDescent="0.2">
      <c r="F15194" s="16"/>
    </row>
    <row r="15195" spans="6:6" x14ac:dyDescent="0.2">
      <c r="F15195" s="16"/>
    </row>
    <row r="15196" spans="6:6" x14ac:dyDescent="0.2">
      <c r="F15196" s="16"/>
    </row>
    <row r="15197" spans="6:6" x14ac:dyDescent="0.2">
      <c r="F15197" s="16"/>
    </row>
    <row r="15198" spans="6:6" x14ac:dyDescent="0.2">
      <c r="F15198" s="16"/>
    </row>
    <row r="15199" spans="6:6" x14ac:dyDescent="0.2">
      <c r="F15199" s="16"/>
    </row>
    <row r="15200" spans="6:6" x14ac:dyDescent="0.2">
      <c r="F15200" s="16"/>
    </row>
    <row r="15201" spans="6:6" x14ac:dyDescent="0.2">
      <c r="F15201" s="16"/>
    </row>
    <row r="15202" spans="6:6" x14ac:dyDescent="0.2">
      <c r="F15202" s="16"/>
    </row>
    <row r="15203" spans="6:6" x14ac:dyDescent="0.2">
      <c r="F15203" s="16"/>
    </row>
    <row r="15204" spans="6:6" x14ac:dyDescent="0.2">
      <c r="F15204" s="16"/>
    </row>
    <row r="15205" spans="6:6" x14ac:dyDescent="0.2">
      <c r="F15205" s="16"/>
    </row>
    <row r="15206" spans="6:6" x14ac:dyDescent="0.2">
      <c r="F15206" s="16"/>
    </row>
    <row r="15207" spans="6:6" x14ac:dyDescent="0.2">
      <c r="F15207" s="16"/>
    </row>
    <row r="15208" spans="6:6" x14ac:dyDescent="0.2">
      <c r="F15208" s="16"/>
    </row>
    <row r="15209" spans="6:6" x14ac:dyDescent="0.2">
      <c r="F15209" s="16"/>
    </row>
    <row r="15210" spans="6:6" x14ac:dyDescent="0.2">
      <c r="F15210" s="16"/>
    </row>
    <row r="15211" spans="6:6" x14ac:dyDescent="0.2">
      <c r="F15211" s="16"/>
    </row>
    <row r="15212" spans="6:6" x14ac:dyDescent="0.2">
      <c r="F15212" s="16"/>
    </row>
    <row r="15213" spans="6:6" x14ac:dyDescent="0.2">
      <c r="F15213" s="16"/>
    </row>
    <row r="15214" spans="6:6" x14ac:dyDescent="0.2">
      <c r="F15214" s="16"/>
    </row>
    <row r="15215" spans="6:6" x14ac:dyDescent="0.2">
      <c r="F15215" s="16"/>
    </row>
    <row r="15216" spans="6:6" x14ac:dyDescent="0.2">
      <c r="F15216" s="16"/>
    </row>
    <row r="15217" spans="6:6" x14ac:dyDescent="0.2">
      <c r="F15217" s="16"/>
    </row>
    <row r="15218" spans="6:6" x14ac:dyDescent="0.2">
      <c r="F15218" s="16"/>
    </row>
    <row r="15219" spans="6:6" x14ac:dyDescent="0.2">
      <c r="F15219" s="16"/>
    </row>
    <row r="15220" spans="6:6" x14ac:dyDescent="0.2">
      <c r="F15220" s="16"/>
    </row>
    <row r="15221" spans="6:6" x14ac:dyDescent="0.2">
      <c r="F15221" s="16"/>
    </row>
    <row r="15222" spans="6:6" x14ac:dyDescent="0.2">
      <c r="F15222" s="16"/>
    </row>
    <row r="15223" spans="6:6" x14ac:dyDescent="0.2">
      <c r="F15223" s="16"/>
    </row>
    <row r="15224" spans="6:6" x14ac:dyDescent="0.2">
      <c r="F15224" s="16"/>
    </row>
    <row r="15225" spans="6:6" x14ac:dyDescent="0.2">
      <c r="F15225" s="16"/>
    </row>
    <row r="15226" spans="6:6" x14ac:dyDescent="0.2">
      <c r="F15226" s="16"/>
    </row>
    <row r="15227" spans="6:6" x14ac:dyDescent="0.2">
      <c r="F15227" s="16"/>
    </row>
    <row r="15228" spans="6:6" x14ac:dyDescent="0.2">
      <c r="F15228" s="16"/>
    </row>
    <row r="15229" spans="6:6" x14ac:dyDescent="0.2">
      <c r="F15229" s="16"/>
    </row>
    <row r="15230" spans="6:6" x14ac:dyDescent="0.2">
      <c r="F15230" s="16"/>
    </row>
    <row r="15231" spans="6:6" x14ac:dyDescent="0.2">
      <c r="F15231" s="16"/>
    </row>
    <row r="15232" spans="6:6" x14ac:dyDescent="0.2">
      <c r="F15232" s="16"/>
    </row>
    <row r="15233" spans="6:6" x14ac:dyDescent="0.2">
      <c r="F15233" s="16"/>
    </row>
    <row r="15234" spans="6:6" x14ac:dyDescent="0.2">
      <c r="F15234" s="16"/>
    </row>
    <row r="15235" spans="6:6" x14ac:dyDescent="0.2">
      <c r="F15235" s="16"/>
    </row>
    <row r="15236" spans="6:6" x14ac:dyDescent="0.2">
      <c r="F15236" s="16"/>
    </row>
    <row r="15237" spans="6:6" x14ac:dyDescent="0.2">
      <c r="F15237" s="16"/>
    </row>
    <row r="15238" spans="6:6" x14ac:dyDescent="0.2">
      <c r="F15238" s="16"/>
    </row>
    <row r="15239" spans="6:6" x14ac:dyDescent="0.2">
      <c r="F15239" s="16"/>
    </row>
    <row r="15240" spans="6:6" x14ac:dyDescent="0.2">
      <c r="F15240" s="16"/>
    </row>
    <row r="15241" spans="6:6" x14ac:dyDescent="0.2">
      <c r="F15241" s="16"/>
    </row>
    <row r="15242" spans="6:6" x14ac:dyDescent="0.2">
      <c r="F15242" s="16"/>
    </row>
    <row r="15243" spans="6:6" x14ac:dyDescent="0.2">
      <c r="F15243" s="16"/>
    </row>
    <row r="15244" spans="6:6" x14ac:dyDescent="0.2">
      <c r="F15244" s="16"/>
    </row>
    <row r="15245" spans="6:6" x14ac:dyDescent="0.2">
      <c r="F15245" s="16"/>
    </row>
    <row r="15246" spans="6:6" x14ac:dyDescent="0.2">
      <c r="F15246" s="16"/>
    </row>
    <row r="15247" spans="6:6" x14ac:dyDescent="0.2">
      <c r="F15247" s="16"/>
    </row>
    <row r="15248" spans="6:6" x14ac:dyDescent="0.2">
      <c r="F15248" s="16"/>
    </row>
    <row r="15249" spans="6:6" x14ac:dyDescent="0.2">
      <c r="F15249" s="16"/>
    </row>
    <row r="15250" spans="6:6" x14ac:dyDescent="0.2">
      <c r="F15250" s="16"/>
    </row>
    <row r="15251" spans="6:6" x14ac:dyDescent="0.2">
      <c r="F15251" s="16"/>
    </row>
    <row r="15252" spans="6:6" x14ac:dyDescent="0.2">
      <c r="F15252" s="16"/>
    </row>
    <row r="15253" spans="6:6" x14ac:dyDescent="0.2">
      <c r="F15253" s="16"/>
    </row>
    <row r="15254" spans="6:6" x14ac:dyDescent="0.2">
      <c r="F15254" s="16"/>
    </row>
    <row r="15255" spans="6:6" x14ac:dyDescent="0.2">
      <c r="F15255" s="16"/>
    </row>
    <row r="15256" spans="6:6" x14ac:dyDescent="0.2">
      <c r="F15256" s="16"/>
    </row>
    <row r="15257" spans="6:6" x14ac:dyDescent="0.2">
      <c r="F15257" s="16"/>
    </row>
    <row r="15258" spans="6:6" x14ac:dyDescent="0.2">
      <c r="F15258" s="16"/>
    </row>
    <row r="15259" spans="6:6" x14ac:dyDescent="0.2">
      <c r="F15259" s="16"/>
    </row>
    <row r="15260" spans="6:6" x14ac:dyDescent="0.2">
      <c r="F15260" s="16"/>
    </row>
    <row r="15261" spans="6:6" x14ac:dyDescent="0.2">
      <c r="F15261" s="16"/>
    </row>
    <row r="15262" spans="6:6" x14ac:dyDescent="0.2">
      <c r="F15262" s="16"/>
    </row>
    <row r="15263" spans="6:6" x14ac:dyDescent="0.2">
      <c r="F15263" s="16"/>
    </row>
    <row r="15264" spans="6:6" x14ac:dyDescent="0.2">
      <c r="F15264" s="16"/>
    </row>
    <row r="15265" spans="6:6" x14ac:dyDescent="0.2">
      <c r="F15265" s="16"/>
    </row>
    <row r="15266" spans="6:6" x14ac:dyDescent="0.2">
      <c r="F15266" s="16"/>
    </row>
    <row r="15267" spans="6:6" x14ac:dyDescent="0.2">
      <c r="F15267" s="16"/>
    </row>
    <row r="15268" spans="6:6" x14ac:dyDescent="0.2">
      <c r="F15268" s="16"/>
    </row>
    <row r="15269" spans="6:6" x14ac:dyDescent="0.2">
      <c r="F15269" s="16"/>
    </row>
    <row r="15270" spans="6:6" x14ac:dyDescent="0.2">
      <c r="F15270" s="16"/>
    </row>
    <row r="15271" spans="6:6" x14ac:dyDescent="0.2">
      <c r="F15271" s="16"/>
    </row>
    <row r="15272" spans="6:6" x14ac:dyDescent="0.2">
      <c r="F15272" s="16"/>
    </row>
    <row r="15273" spans="6:6" x14ac:dyDescent="0.2">
      <c r="F15273" s="16"/>
    </row>
    <row r="15274" spans="6:6" x14ac:dyDescent="0.2">
      <c r="F15274" s="16"/>
    </row>
    <row r="15275" spans="6:6" x14ac:dyDescent="0.2">
      <c r="F15275" s="16"/>
    </row>
    <row r="15276" spans="6:6" x14ac:dyDescent="0.2">
      <c r="F15276" s="16"/>
    </row>
    <row r="15277" spans="6:6" x14ac:dyDescent="0.2">
      <c r="F15277" s="16"/>
    </row>
    <row r="15278" spans="6:6" x14ac:dyDescent="0.2">
      <c r="F15278" s="16"/>
    </row>
    <row r="15279" spans="6:6" x14ac:dyDescent="0.2">
      <c r="F15279" s="16"/>
    </row>
    <row r="15280" spans="6:6" x14ac:dyDescent="0.2">
      <c r="F15280" s="16"/>
    </row>
    <row r="15281" spans="6:6" x14ac:dyDescent="0.2">
      <c r="F15281" s="16"/>
    </row>
    <row r="15282" spans="6:6" x14ac:dyDescent="0.2">
      <c r="F15282" s="16"/>
    </row>
    <row r="15283" spans="6:6" x14ac:dyDescent="0.2">
      <c r="F15283" s="16"/>
    </row>
    <row r="15284" spans="6:6" x14ac:dyDescent="0.2">
      <c r="F15284" s="16"/>
    </row>
    <row r="15285" spans="6:6" x14ac:dyDescent="0.2">
      <c r="F15285" s="16"/>
    </row>
    <row r="15286" spans="6:6" x14ac:dyDescent="0.2">
      <c r="F15286" s="16"/>
    </row>
    <row r="15287" spans="6:6" x14ac:dyDescent="0.2">
      <c r="F15287" s="16"/>
    </row>
    <row r="15288" spans="6:6" x14ac:dyDescent="0.2">
      <c r="F15288" s="16"/>
    </row>
    <row r="15289" spans="6:6" x14ac:dyDescent="0.2">
      <c r="F15289" s="16"/>
    </row>
    <row r="15290" spans="6:6" x14ac:dyDescent="0.2">
      <c r="F15290" s="16"/>
    </row>
    <row r="15291" spans="6:6" x14ac:dyDescent="0.2">
      <c r="F15291" s="16"/>
    </row>
    <row r="15292" spans="6:6" x14ac:dyDescent="0.2">
      <c r="F15292" s="16"/>
    </row>
    <row r="15293" spans="6:6" x14ac:dyDescent="0.2">
      <c r="F15293" s="16"/>
    </row>
    <row r="15294" spans="6:6" x14ac:dyDescent="0.2">
      <c r="F15294" s="16"/>
    </row>
    <row r="15295" spans="6:6" x14ac:dyDescent="0.2">
      <c r="F15295" s="16"/>
    </row>
    <row r="15296" spans="6:6" x14ac:dyDescent="0.2">
      <c r="F15296" s="16"/>
    </row>
    <row r="15297" spans="6:6" x14ac:dyDescent="0.2">
      <c r="F15297" s="16"/>
    </row>
    <row r="15298" spans="6:6" x14ac:dyDescent="0.2">
      <c r="F15298" s="16"/>
    </row>
    <row r="15299" spans="6:6" x14ac:dyDescent="0.2">
      <c r="F15299" s="16"/>
    </row>
    <row r="15300" spans="6:6" x14ac:dyDescent="0.2">
      <c r="F15300" s="16"/>
    </row>
    <row r="15301" spans="6:6" x14ac:dyDescent="0.2">
      <c r="F15301" s="16"/>
    </row>
    <row r="15302" spans="6:6" x14ac:dyDescent="0.2">
      <c r="F15302" s="16"/>
    </row>
    <row r="15303" spans="6:6" x14ac:dyDescent="0.2">
      <c r="F15303" s="16"/>
    </row>
    <row r="15304" spans="6:6" x14ac:dyDescent="0.2">
      <c r="F15304" s="16"/>
    </row>
    <row r="15305" spans="6:6" x14ac:dyDescent="0.2">
      <c r="F15305" s="16"/>
    </row>
    <row r="15306" spans="6:6" x14ac:dyDescent="0.2">
      <c r="F15306" s="16"/>
    </row>
    <row r="15307" spans="6:6" x14ac:dyDescent="0.2">
      <c r="F15307" s="16"/>
    </row>
    <row r="15308" spans="6:6" x14ac:dyDescent="0.2">
      <c r="F15308" s="16"/>
    </row>
    <row r="15309" spans="6:6" x14ac:dyDescent="0.2">
      <c r="F15309" s="16"/>
    </row>
    <row r="15310" spans="6:6" x14ac:dyDescent="0.2">
      <c r="F15310" s="16"/>
    </row>
    <row r="15311" spans="6:6" x14ac:dyDescent="0.2">
      <c r="F15311" s="16"/>
    </row>
    <row r="15312" spans="6:6" x14ac:dyDescent="0.2">
      <c r="F15312" s="16"/>
    </row>
    <row r="15313" spans="6:6" x14ac:dyDescent="0.2">
      <c r="F15313" s="16"/>
    </row>
    <row r="15314" spans="6:6" x14ac:dyDescent="0.2">
      <c r="F15314" s="16"/>
    </row>
    <row r="15315" spans="6:6" x14ac:dyDescent="0.2">
      <c r="F15315" s="16"/>
    </row>
    <row r="15316" spans="6:6" x14ac:dyDescent="0.2">
      <c r="F15316" s="16"/>
    </row>
    <row r="15317" spans="6:6" x14ac:dyDescent="0.2">
      <c r="F15317" s="16"/>
    </row>
    <row r="15318" spans="6:6" x14ac:dyDescent="0.2">
      <c r="F15318" s="16"/>
    </row>
    <row r="15319" spans="6:6" x14ac:dyDescent="0.2">
      <c r="F15319" s="16"/>
    </row>
    <row r="15320" spans="6:6" x14ac:dyDescent="0.2">
      <c r="F15320" s="16"/>
    </row>
    <row r="15321" spans="6:6" x14ac:dyDescent="0.2">
      <c r="F15321" s="16"/>
    </row>
    <row r="15322" spans="6:6" x14ac:dyDescent="0.2">
      <c r="F15322" s="16"/>
    </row>
    <row r="15323" spans="6:6" x14ac:dyDescent="0.2">
      <c r="F15323" s="16"/>
    </row>
    <row r="15324" spans="6:6" x14ac:dyDescent="0.2">
      <c r="F15324" s="16"/>
    </row>
    <row r="15325" spans="6:6" x14ac:dyDescent="0.2">
      <c r="F15325" s="16"/>
    </row>
    <row r="15326" spans="6:6" x14ac:dyDescent="0.2">
      <c r="F15326" s="16"/>
    </row>
    <row r="15327" spans="6:6" x14ac:dyDescent="0.2">
      <c r="F15327" s="16"/>
    </row>
    <row r="15328" spans="6:6" x14ac:dyDescent="0.2">
      <c r="F15328" s="16"/>
    </row>
    <row r="15329" spans="6:6" x14ac:dyDescent="0.2">
      <c r="F15329" s="16"/>
    </row>
    <row r="15330" spans="6:6" x14ac:dyDescent="0.2">
      <c r="F15330" s="16"/>
    </row>
    <row r="15331" spans="6:6" x14ac:dyDescent="0.2">
      <c r="F15331" s="16"/>
    </row>
    <row r="15332" spans="6:6" x14ac:dyDescent="0.2">
      <c r="F15332" s="16"/>
    </row>
    <row r="15333" spans="6:6" x14ac:dyDescent="0.2">
      <c r="F15333" s="16"/>
    </row>
    <row r="15334" spans="6:6" x14ac:dyDescent="0.2">
      <c r="F15334" s="16"/>
    </row>
    <row r="15335" spans="6:6" x14ac:dyDescent="0.2">
      <c r="F15335" s="16"/>
    </row>
    <row r="15336" spans="6:6" x14ac:dyDescent="0.2">
      <c r="F15336" s="16"/>
    </row>
    <row r="15337" spans="6:6" x14ac:dyDescent="0.2">
      <c r="F15337" s="16"/>
    </row>
    <row r="15338" spans="6:6" x14ac:dyDescent="0.2">
      <c r="F15338" s="16"/>
    </row>
    <row r="15339" spans="6:6" x14ac:dyDescent="0.2">
      <c r="F15339" s="16"/>
    </row>
    <row r="15340" spans="6:6" x14ac:dyDescent="0.2">
      <c r="F15340" s="16"/>
    </row>
    <row r="15341" spans="6:6" x14ac:dyDescent="0.2">
      <c r="F15341" s="16"/>
    </row>
    <row r="15342" spans="6:6" x14ac:dyDescent="0.2">
      <c r="F15342" s="16"/>
    </row>
    <row r="15343" spans="6:6" x14ac:dyDescent="0.2">
      <c r="F15343" s="16"/>
    </row>
    <row r="15344" spans="6:6" x14ac:dyDescent="0.2">
      <c r="F15344" s="16"/>
    </row>
    <row r="15345" spans="6:6" x14ac:dyDescent="0.2">
      <c r="F15345" s="16"/>
    </row>
    <row r="15346" spans="6:6" x14ac:dyDescent="0.2">
      <c r="F15346" s="16"/>
    </row>
    <row r="15347" spans="6:6" x14ac:dyDescent="0.2">
      <c r="F15347" s="16"/>
    </row>
    <row r="15348" spans="6:6" x14ac:dyDescent="0.2">
      <c r="F15348" s="16"/>
    </row>
    <row r="15349" spans="6:6" x14ac:dyDescent="0.2">
      <c r="F15349" s="16"/>
    </row>
    <row r="15350" spans="6:6" x14ac:dyDescent="0.2">
      <c r="F15350" s="16"/>
    </row>
    <row r="15351" spans="6:6" x14ac:dyDescent="0.2">
      <c r="F15351" s="16"/>
    </row>
    <row r="15352" spans="6:6" x14ac:dyDescent="0.2">
      <c r="F15352" s="16"/>
    </row>
    <row r="15353" spans="6:6" x14ac:dyDescent="0.2">
      <c r="F15353" s="16"/>
    </row>
    <row r="15354" spans="6:6" x14ac:dyDescent="0.2">
      <c r="F15354" s="16"/>
    </row>
    <row r="15355" spans="6:6" x14ac:dyDescent="0.2">
      <c r="F15355" s="16"/>
    </row>
    <row r="15356" spans="6:6" x14ac:dyDescent="0.2">
      <c r="F15356" s="16"/>
    </row>
    <row r="15357" spans="6:6" x14ac:dyDescent="0.2">
      <c r="F15357" s="16"/>
    </row>
    <row r="15358" spans="6:6" x14ac:dyDescent="0.2">
      <c r="F15358" s="16"/>
    </row>
    <row r="15359" spans="6:6" x14ac:dyDescent="0.2">
      <c r="F15359" s="16"/>
    </row>
    <row r="15360" spans="6:6" x14ac:dyDescent="0.2">
      <c r="F15360" s="16"/>
    </row>
    <row r="15361" spans="6:6" x14ac:dyDescent="0.2">
      <c r="F15361" s="16"/>
    </row>
    <row r="15362" spans="6:6" x14ac:dyDescent="0.2">
      <c r="F15362" s="16"/>
    </row>
    <row r="15363" spans="6:6" x14ac:dyDescent="0.2">
      <c r="F15363" s="16"/>
    </row>
    <row r="15364" spans="6:6" x14ac:dyDescent="0.2">
      <c r="F15364" s="16"/>
    </row>
    <row r="15365" spans="6:6" x14ac:dyDescent="0.2">
      <c r="F15365" s="16"/>
    </row>
    <row r="15366" spans="6:6" x14ac:dyDescent="0.2">
      <c r="F15366" s="16"/>
    </row>
    <row r="15367" spans="6:6" x14ac:dyDescent="0.2">
      <c r="F15367" s="16"/>
    </row>
    <row r="15368" spans="6:6" x14ac:dyDescent="0.2">
      <c r="F15368" s="16"/>
    </row>
    <row r="15369" spans="6:6" x14ac:dyDescent="0.2">
      <c r="F15369" s="16"/>
    </row>
    <row r="15370" spans="6:6" x14ac:dyDescent="0.2">
      <c r="F15370" s="16"/>
    </row>
    <row r="15371" spans="6:6" x14ac:dyDescent="0.2">
      <c r="F15371" s="16"/>
    </row>
    <row r="15372" spans="6:6" x14ac:dyDescent="0.2">
      <c r="F15372" s="16"/>
    </row>
    <row r="15373" spans="6:6" x14ac:dyDescent="0.2">
      <c r="F15373" s="16"/>
    </row>
    <row r="15374" spans="6:6" x14ac:dyDescent="0.2">
      <c r="F15374" s="16"/>
    </row>
    <row r="15375" spans="6:6" x14ac:dyDescent="0.2">
      <c r="F15375" s="16"/>
    </row>
    <row r="15376" spans="6:6" x14ac:dyDescent="0.2">
      <c r="F15376" s="16"/>
    </row>
    <row r="15377" spans="6:6" x14ac:dyDescent="0.2">
      <c r="F15377" s="16"/>
    </row>
    <row r="15378" spans="6:6" x14ac:dyDescent="0.2">
      <c r="F15378" s="16"/>
    </row>
    <row r="15379" spans="6:6" x14ac:dyDescent="0.2">
      <c r="F15379" s="16"/>
    </row>
    <row r="15380" spans="6:6" x14ac:dyDescent="0.2">
      <c r="F15380" s="16"/>
    </row>
    <row r="15381" spans="6:6" x14ac:dyDescent="0.2">
      <c r="F15381" s="16"/>
    </row>
    <row r="15382" spans="6:6" x14ac:dyDescent="0.2">
      <c r="F15382" s="16"/>
    </row>
    <row r="15383" spans="6:6" x14ac:dyDescent="0.2">
      <c r="F15383" s="16"/>
    </row>
    <row r="15384" spans="6:6" x14ac:dyDescent="0.2">
      <c r="F15384" s="16"/>
    </row>
    <row r="15385" spans="6:6" x14ac:dyDescent="0.2">
      <c r="F15385" s="16"/>
    </row>
    <row r="15386" spans="6:6" x14ac:dyDescent="0.2">
      <c r="F15386" s="16"/>
    </row>
    <row r="15387" spans="6:6" x14ac:dyDescent="0.2">
      <c r="F15387" s="16"/>
    </row>
    <row r="15388" spans="6:6" x14ac:dyDescent="0.2">
      <c r="F15388" s="16"/>
    </row>
    <row r="15389" spans="6:6" x14ac:dyDescent="0.2">
      <c r="F15389" s="16"/>
    </row>
    <row r="15390" spans="6:6" x14ac:dyDescent="0.2">
      <c r="F15390" s="16"/>
    </row>
    <row r="15391" spans="6:6" x14ac:dyDescent="0.2">
      <c r="F15391" s="16"/>
    </row>
    <row r="15392" spans="6:6" x14ac:dyDescent="0.2">
      <c r="F15392" s="16"/>
    </row>
    <row r="15393" spans="6:6" x14ac:dyDescent="0.2">
      <c r="F15393" s="16"/>
    </row>
    <row r="15394" spans="6:6" x14ac:dyDescent="0.2">
      <c r="F15394" s="16"/>
    </row>
    <row r="15395" spans="6:6" x14ac:dyDescent="0.2">
      <c r="F15395" s="16"/>
    </row>
    <row r="15396" spans="6:6" x14ac:dyDescent="0.2">
      <c r="F15396" s="16"/>
    </row>
    <row r="15397" spans="6:6" x14ac:dyDescent="0.2">
      <c r="F15397" s="16"/>
    </row>
    <row r="15398" spans="6:6" x14ac:dyDescent="0.2">
      <c r="F15398" s="16"/>
    </row>
    <row r="15399" spans="6:6" x14ac:dyDescent="0.2">
      <c r="F15399" s="16"/>
    </row>
    <row r="15400" spans="6:6" x14ac:dyDescent="0.2">
      <c r="F15400" s="16"/>
    </row>
    <row r="15401" spans="6:6" x14ac:dyDescent="0.2">
      <c r="F15401" s="16"/>
    </row>
    <row r="15402" spans="6:6" x14ac:dyDescent="0.2">
      <c r="F15402" s="16"/>
    </row>
    <row r="15403" spans="6:6" x14ac:dyDescent="0.2">
      <c r="F15403" s="16"/>
    </row>
    <row r="15404" spans="6:6" x14ac:dyDescent="0.2">
      <c r="F15404" s="16"/>
    </row>
    <row r="15405" spans="6:6" x14ac:dyDescent="0.2">
      <c r="F15405" s="16"/>
    </row>
    <row r="15406" spans="6:6" x14ac:dyDescent="0.2">
      <c r="F15406" s="16"/>
    </row>
    <row r="15407" spans="6:6" x14ac:dyDescent="0.2">
      <c r="F15407" s="16"/>
    </row>
    <row r="15408" spans="6:6" x14ac:dyDescent="0.2">
      <c r="F15408" s="16"/>
    </row>
    <row r="15409" spans="6:6" x14ac:dyDescent="0.2">
      <c r="F15409" s="16"/>
    </row>
    <row r="15410" spans="6:6" x14ac:dyDescent="0.2">
      <c r="F15410" s="16"/>
    </row>
    <row r="15411" spans="6:6" x14ac:dyDescent="0.2">
      <c r="F15411" s="16"/>
    </row>
    <row r="15412" spans="6:6" x14ac:dyDescent="0.2">
      <c r="F15412" s="16"/>
    </row>
    <row r="15413" spans="6:6" x14ac:dyDescent="0.2">
      <c r="F15413" s="16"/>
    </row>
    <row r="15414" spans="6:6" x14ac:dyDescent="0.2">
      <c r="F15414" s="16"/>
    </row>
    <row r="15415" spans="6:6" x14ac:dyDescent="0.2">
      <c r="F15415" s="16"/>
    </row>
    <row r="15416" spans="6:6" x14ac:dyDescent="0.2">
      <c r="F15416" s="16"/>
    </row>
    <row r="15417" spans="6:6" x14ac:dyDescent="0.2">
      <c r="F15417" s="16"/>
    </row>
    <row r="15418" spans="6:6" x14ac:dyDescent="0.2">
      <c r="F15418" s="16"/>
    </row>
    <row r="15419" spans="6:6" x14ac:dyDescent="0.2">
      <c r="F15419" s="16"/>
    </row>
    <row r="15420" spans="6:6" x14ac:dyDescent="0.2">
      <c r="F15420" s="16"/>
    </row>
    <row r="15421" spans="6:6" x14ac:dyDescent="0.2">
      <c r="F15421" s="16"/>
    </row>
    <row r="15422" spans="6:6" x14ac:dyDescent="0.2">
      <c r="F15422" s="16"/>
    </row>
    <row r="15423" spans="6:6" x14ac:dyDescent="0.2">
      <c r="F15423" s="16"/>
    </row>
    <row r="15424" spans="6:6" x14ac:dyDescent="0.2">
      <c r="F15424" s="16"/>
    </row>
    <row r="15425" spans="6:6" x14ac:dyDescent="0.2">
      <c r="F15425" s="16"/>
    </row>
    <row r="15426" spans="6:6" x14ac:dyDescent="0.2">
      <c r="F15426" s="16"/>
    </row>
    <row r="15427" spans="6:6" x14ac:dyDescent="0.2">
      <c r="F15427" s="16"/>
    </row>
    <row r="15428" spans="6:6" x14ac:dyDescent="0.2">
      <c r="F15428" s="16"/>
    </row>
    <row r="15429" spans="6:6" x14ac:dyDescent="0.2">
      <c r="F15429" s="16"/>
    </row>
    <row r="15430" spans="6:6" x14ac:dyDescent="0.2">
      <c r="F15430" s="16"/>
    </row>
    <row r="15431" spans="6:6" x14ac:dyDescent="0.2">
      <c r="F15431" s="16"/>
    </row>
    <row r="15432" spans="6:6" x14ac:dyDescent="0.2">
      <c r="F15432" s="16"/>
    </row>
    <row r="15433" spans="6:6" x14ac:dyDescent="0.2">
      <c r="F15433" s="16"/>
    </row>
    <row r="15434" spans="6:6" x14ac:dyDescent="0.2">
      <c r="F15434" s="16"/>
    </row>
    <row r="15435" spans="6:6" x14ac:dyDescent="0.2">
      <c r="F15435" s="16"/>
    </row>
    <row r="15436" spans="6:6" x14ac:dyDescent="0.2">
      <c r="F15436" s="16"/>
    </row>
    <row r="15437" spans="6:6" x14ac:dyDescent="0.2">
      <c r="F15437" s="16"/>
    </row>
    <row r="15438" spans="6:6" x14ac:dyDescent="0.2">
      <c r="F15438" s="16"/>
    </row>
    <row r="15439" spans="6:6" x14ac:dyDescent="0.2">
      <c r="F15439" s="16"/>
    </row>
    <row r="15440" spans="6:6" x14ac:dyDescent="0.2">
      <c r="F15440" s="16"/>
    </row>
    <row r="15441" spans="6:6" x14ac:dyDescent="0.2">
      <c r="F15441" s="16"/>
    </row>
    <row r="15442" spans="6:6" x14ac:dyDescent="0.2">
      <c r="F15442" s="16"/>
    </row>
    <row r="15443" spans="6:6" x14ac:dyDescent="0.2">
      <c r="F15443" s="16"/>
    </row>
    <row r="15444" spans="6:6" x14ac:dyDescent="0.2">
      <c r="F15444" s="16"/>
    </row>
    <row r="15445" spans="6:6" x14ac:dyDescent="0.2">
      <c r="F15445" s="16"/>
    </row>
    <row r="15446" spans="6:6" x14ac:dyDescent="0.2">
      <c r="F15446" s="16"/>
    </row>
    <row r="15447" spans="6:6" x14ac:dyDescent="0.2">
      <c r="F15447" s="16"/>
    </row>
    <row r="15448" spans="6:6" x14ac:dyDescent="0.2">
      <c r="F15448" s="16"/>
    </row>
    <row r="15449" spans="6:6" x14ac:dyDescent="0.2">
      <c r="F15449" s="16"/>
    </row>
    <row r="15450" spans="6:6" x14ac:dyDescent="0.2">
      <c r="F15450" s="16"/>
    </row>
    <row r="15451" spans="6:6" x14ac:dyDescent="0.2">
      <c r="F15451" s="16"/>
    </row>
    <row r="15452" spans="6:6" x14ac:dyDescent="0.2">
      <c r="F15452" s="16"/>
    </row>
    <row r="15453" spans="6:6" x14ac:dyDescent="0.2">
      <c r="F15453" s="16"/>
    </row>
    <row r="15454" spans="6:6" x14ac:dyDescent="0.2">
      <c r="F15454" s="16"/>
    </row>
    <row r="15455" spans="6:6" x14ac:dyDescent="0.2">
      <c r="F15455" s="16"/>
    </row>
    <row r="15456" spans="6:6" x14ac:dyDescent="0.2">
      <c r="F15456" s="16"/>
    </row>
    <row r="15457" spans="6:6" x14ac:dyDescent="0.2">
      <c r="F15457" s="16"/>
    </row>
    <row r="15458" spans="6:6" x14ac:dyDescent="0.2">
      <c r="F15458" s="16"/>
    </row>
    <row r="15459" spans="6:6" x14ac:dyDescent="0.2">
      <c r="F15459" s="16"/>
    </row>
    <row r="15460" spans="6:6" x14ac:dyDescent="0.2">
      <c r="F15460" s="16"/>
    </row>
    <row r="15461" spans="6:6" x14ac:dyDescent="0.2">
      <c r="F15461" s="16"/>
    </row>
    <row r="15462" spans="6:6" x14ac:dyDescent="0.2">
      <c r="F15462" s="16"/>
    </row>
    <row r="15463" spans="6:6" x14ac:dyDescent="0.2">
      <c r="F15463" s="16"/>
    </row>
    <row r="15464" spans="6:6" x14ac:dyDescent="0.2">
      <c r="F15464" s="16"/>
    </row>
    <row r="15465" spans="6:6" x14ac:dyDescent="0.2">
      <c r="F15465" s="16"/>
    </row>
    <row r="15466" spans="6:6" x14ac:dyDescent="0.2">
      <c r="F15466" s="16"/>
    </row>
    <row r="15467" spans="6:6" x14ac:dyDescent="0.2">
      <c r="F15467" s="16"/>
    </row>
    <row r="15468" spans="6:6" x14ac:dyDescent="0.2">
      <c r="F15468" s="16"/>
    </row>
    <row r="15469" spans="6:6" x14ac:dyDescent="0.2">
      <c r="F15469" s="16"/>
    </row>
    <row r="15470" spans="6:6" x14ac:dyDescent="0.2">
      <c r="F15470" s="16"/>
    </row>
    <row r="15471" spans="6:6" x14ac:dyDescent="0.2">
      <c r="F15471" s="16"/>
    </row>
    <row r="15472" spans="6:6" x14ac:dyDescent="0.2">
      <c r="F15472" s="16"/>
    </row>
    <row r="15473" spans="6:6" x14ac:dyDescent="0.2">
      <c r="F15473" s="16"/>
    </row>
    <row r="15474" spans="6:6" x14ac:dyDescent="0.2">
      <c r="F15474" s="16"/>
    </row>
    <row r="15475" spans="6:6" x14ac:dyDescent="0.2">
      <c r="F15475" s="16"/>
    </row>
    <row r="15476" spans="6:6" x14ac:dyDescent="0.2">
      <c r="F15476" s="16"/>
    </row>
    <row r="15477" spans="6:6" x14ac:dyDescent="0.2">
      <c r="F15477" s="16"/>
    </row>
    <row r="15478" spans="6:6" x14ac:dyDescent="0.2">
      <c r="F15478" s="16"/>
    </row>
    <row r="15479" spans="6:6" x14ac:dyDescent="0.2">
      <c r="F15479" s="16"/>
    </row>
    <row r="15480" spans="6:6" x14ac:dyDescent="0.2">
      <c r="F15480" s="16"/>
    </row>
    <row r="15481" spans="6:6" x14ac:dyDescent="0.2">
      <c r="F15481" s="16"/>
    </row>
    <row r="15482" spans="6:6" x14ac:dyDescent="0.2">
      <c r="F15482" s="16"/>
    </row>
    <row r="15483" spans="6:6" x14ac:dyDescent="0.2">
      <c r="F15483" s="16"/>
    </row>
    <row r="15484" spans="6:6" x14ac:dyDescent="0.2">
      <c r="F15484" s="16"/>
    </row>
    <row r="15485" spans="6:6" x14ac:dyDescent="0.2">
      <c r="F15485" s="16"/>
    </row>
    <row r="15486" spans="6:6" x14ac:dyDescent="0.2">
      <c r="F15486" s="16"/>
    </row>
    <row r="15487" spans="6:6" x14ac:dyDescent="0.2">
      <c r="F15487" s="16"/>
    </row>
    <row r="15488" spans="6:6" x14ac:dyDescent="0.2">
      <c r="F15488" s="16"/>
    </row>
    <row r="15489" spans="6:6" x14ac:dyDescent="0.2">
      <c r="F15489" s="16"/>
    </row>
    <row r="15490" spans="6:6" x14ac:dyDescent="0.2">
      <c r="F15490" s="16"/>
    </row>
    <row r="15491" spans="6:6" x14ac:dyDescent="0.2">
      <c r="F15491" s="16"/>
    </row>
    <row r="15492" spans="6:6" x14ac:dyDescent="0.2">
      <c r="F15492" s="16"/>
    </row>
    <row r="15493" spans="6:6" x14ac:dyDescent="0.2">
      <c r="F15493" s="16"/>
    </row>
    <row r="15494" spans="6:6" x14ac:dyDescent="0.2">
      <c r="F15494" s="16"/>
    </row>
    <row r="15495" spans="6:6" x14ac:dyDescent="0.2">
      <c r="F15495" s="16"/>
    </row>
    <row r="15496" spans="6:6" x14ac:dyDescent="0.2">
      <c r="F15496" s="16"/>
    </row>
    <row r="15497" spans="6:6" x14ac:dyDescent="0.2">
      <c r="F15497" s="16"/>
    </row>
    <row r="15498" spans="6:6" x14ac:dyDescent="0.2">
      <c r="F15498" s="16"/>
    </row>
    <row r="15499" spans="6:6" x14ac:dyDescent="0.2">
      <c r="F15499" s="16"/>
    </row>
    <row r="15500" spans="6:6" x14ac:dyDescent="0.2">
      <c r="F15500" s="16"/>
    </row>
    <row r="15501" spans="6:6" x14ac:dyDescent="0.2">
      <c r="F15501" s="16"/>
    </row>
    <row r="15502" spans="6:6" x14ac:dyDescent="0.2">
      <c r="F15502" s="16"/>
    </row>
    <row r="15503" spans="6:6" x14ac:dyDescent="0.2">
      <c r="F15503" s="16"/>
    </row>
    <row r="15504" spans="6:6" x14ac:dyDescent="0.2">
      <c r="F15504" s="16"/>
    </row>
    <row r="15505" spans="6:6" x14ac:dyDescent="0.2">
      <c r="F15505" s="16"/>
    </row>
    <row r="15506" spans="6:6" x14ac:dyDescent="0.2">
      <c r="F15506" s="16"/>
    </row>
    <row r="15507" spans="6:6" x14ac:dyDescent="0.2">
      <c r="F15507" s="16"/>
    </row>
    <row r="15508" spans="6:6" x14ac:dyDescent="0.2">
      <c r="F15508" s="16"/>
    </row>
    <row r="15509" spans="6:6" x14ac:dyDescent="0.2">
      <c r="F15509" s="16"/>
    </row>
    <row r="15510" spans="6:6" x14ac:dyDescent="0.2">
      <c r="F15510" s="16"/>
    </row>
    <row r="15511" spans="6:6" x14ac:dyDescent="0.2">
      <c r="F15511" s="16"/>
    </row>
    <row r="15512" spans="6:6" x14ac:dyDescent="0.2">
      <c r="F15512" s="16"/>
    </row>
    <row r="15513" spans="6:6" x14ac:dyDescent="0.2">
      <c r="F15513" s="16"/>
    </row>
    <row r="15514" spans="6:6" x14ac:dyDescent="0.2">
      <c r="F15514" s="16"/>
    </row>
    <row r="15515" spans="6:6" x14ac:dyDescent="0.2">
      <c r="F15515" s="16"/>
    </row>
    <row r="15516" spans="6:6" x14ac:dyDescent="0.2">
      <c r="F15516" s="16"/>
    </row>
    <row r="15517" spans="6:6" x14ac:dyDescent="0.2">
      <c r="F15517" s="16"/>
    </row>
    <row r="15518" spans="6:6" x14ac:dyDescent="0.2">
      <c r="F15518" s="16"/>
    </row>
    <row r="15519" spans="6:6" x14ac:dyDescent="0.2">
      <c r="F15519" s="16"/>
    </row>
    <row r="15520" spans="6:6" x14ac:dyDescent="0.2">
      <c r="F15520" s="16"/>
    </row>
    <row r="15521" spans="6:6" x14ac:dyDescent="0.2">
      <c r="F15521" s="16"/>
    </row>
    <row r="15522" spans="6:6" x14ac:dyDescent="0.2">
      <c r="F15522" s="16"/>
    </row>
    <row r="15523" spans="6:6" x14ac:dyDescent="0.2">
      <c r="F15523" s="16"/>
    </row>
    <row r="15524" spans="6:6" x14ac:dyDescent="0.2">
      <c r="F15524" s="16"/>
    </row>
    <row r="15525" spans="6:6" x14ac:dyDescent="0.2">
      <c r="F15525" s="16"/>
    </row>
    <row r="15526" spans="6:6" x14ac:dyDescent="0.2">
      <c r="F15526" s="16"/>
    </row>
    <row r="15527" spans="6:6" x14ac:dyDescent="0.2">
      <c r="F15527" s="16"/>
    </row>
    <row r="15528" spans="6:6" x14ac:dyDescent="0.2">
      <c r="F15528" s="16"/>
    </row>
    <row r="15529" spans="6:6" x14ac:dyDescent="0.2">
      <c r="F15529" s="16"/>
    </row>
    <row r="15530" spans="6:6" x14ac:dyDescent="0.2">
      <c r="F15530" s="16"/>
    </row>
    <row r="15531" spans="6:6" x14ac:dyDescent="0.2">
      <c r="F15531" s="16"/>
    </row>
    <row r="15532" spans="6:6" x14ac:dyDescent="0.2">
      <c r="F15532" s="16"/>
    </row>
    <row r="15533" spans="6:6" x14ac:dyDescent="0.2">
      <c r="F15533" s="16"/>
    </row>
    <row r="15534" spans="6:6" x14ac:dyDescent="0.2">
      <c r="F15534" s="16"/>
    </row>
    <row r="15535" spans="6:6" x14ac:dyDescent="0.2">
      <c r="F15535" s="16"/>
    </row>
    <row r="15536" spans="6:6" x14ac:dyDescent="0.2">
      <c r="F15536" s="16"/>
    </row>
    <row r="15537" spans="6:6" x14ac:dyDescent="0.2">
      <c r="F15537" s="16"/>
    </row>
    <row r="15538" spans="6:6" x14ac:dyDescent="0.2">
      <c r="F15538" s="16"/>
    </row>
    <row r="15539" spans="6:6" x14ac:dyDescent="0.2">
      <c r="F15539" s="16"/>
    </row>
    <row r="15540" spans="6:6" x14ac:dyDescent="0.2">
      <c r="F15540" s="16"/>
    </row>
    <row r="15541" spans="6:6" x14ac:dyDescent="0.2">
      <c r="F15541" s="16"/>
    </row>
    <row r="15542" spans="6:6" x14ac:dyDescent="0.2">
      <c r="F15542" s="16"/>
    </row>
    <row r="15543" spans="6:6" x14ac:dyDescent="0.2">
      <c r="F15543" s="16"/>
    </row>
    <row r="15544" spans="6:6" x14ac:dyDescent="0.2">
      <c r="F15544" s="16"/>
    </row>
    <row r="15545" spans="6:6" x14ac:dyDescent="0.2">
      <c r="F15545" s="16"/>
    </row>
    <row r="15546" spans="6:6" x14ac:dyDescent="0.2">
      <c r="F15546" s="16"/>
    </row>
    <row r="15547" spans="6:6" x14ac:dyDescent="0.2">
      <c r="F15547" s="16"/>
    </row>
    <row r="15548" spans="6:6" x14ac:dyDescent="0.2">
      <c r="F15548" s="16"/>
    </row>
    <row r="15549" spans="6:6" x14ac:dyDescent="0.2">
      <c r="F15549" s="16"/>
    </row>
    <row r="15550" spans="6:6" x14ac:dyDescent="0.2">
      <c r="F15550" s="16"/>
    </row>
    <row r="15551" spans="6:6" x14ac:dyDescent="0.2">
      <c r="F15551" s="16"/>
    </row>
    <row r="15552" spans="6:6" x14ac:dyDescent="0.2">
      <c r="F15552" s="16"/>
    </row>
    <row r="15553" spans="6:6" x14ac:dyDescent="0.2">
      <c r="F15553" s="16"/>
    </row>
    <row r="15554" spans="6:6" x14ac:dyDescent="0.2">
      <c r="F15554" s="16"/>
    </row>
    <row r="15555" spans="6:6" x14ac:dyDescent="0.2">
      <c r="F15555" s="16"/>
    </row>
    <row r="15556" spans="6:6" x14ac:dyDescent="0.2">
      <c r="F15556" s="16"/>
    </row>
    <row r="15557" spans="6:6" x14ac:dyDescent="0.2">
      <c r="F15557" s="16"/>
    </row>
    <row r="15558" spans="6:6" x14ac:dyDescent="0.2">
      <c r="F15558" s="16"/>
    </row>
    <row r="15559" spans="6:6" x14ac:dyDescent="0.2">
      <c r="F15559" s="16"/>
    </row>
    <row r="15560" spans="6:6" x14ac:dyDescent="0.2">
      <c r="F15560" s="16"/>
    </row>
    <row r="15561" spans="6:6" x14ac:dyDescent="0.2">
      <c r="F15561" s="16"/>
    </row>
    <row r="15562" spans="6:6" x14ac:dyDescent="0.2">
      <c r="F15562" s="16"/>
    </row>
    <row r="15563" spans="6:6" x14ac:dyDescent="0.2">
      <c r="F15563" s="16"/>
    </row>
    <row r="15564" spans="6:6" x14ac:dyDescent="0.2">
      <c r="F15564" s="16"/>
    </row>
    <row r="15565" spans="6:6" x14ac:dyDescent="0.2">
      <c r="F15565" s="16"/>
    </row>
    <row r="15566" spans="6:6" x14ac:dyDescent="0.2">
      <c r="F15566" s="16"/>
    </row>
    <row r="15567" spans="6:6" x14ac:dyDescent="0.2">
      <c r="F15567" s="16"/>
    </row>
    <row r="15568" spans="6:6" x14ac:dyDescent="0.2">
      <c r="F15568" s="16"/>
    </row>
    <row r="15569" spans="6:6" x14ac:dyDescent="0.2">
      <c r="F15569" s="16"/>
    </row>
    <row r="15570" spans="6:6" x14ac:dyDescent="0.2">
      <c r="F15570" s="16"/>
    </row>
    <row r="15571" spans="6:6" x14ac:dyDescent="0.2">
      <c r="F15571" s="16"/>
    </row>
    <row r="15572" spans="6:6" x14ac:dyDescent="0.2">
      <c r="F15572" s="16"/>
    </row>
    <row r="15573" spans="6:6" x14ac:dyDescent="0.2">
      <c r="F15573" s="16"/>
    </row>
    <row r="15574" spans="6:6" x14ac:dyDescent="0.2">
      <c r="F15574" s="16"/>
    </row>
    <row r="15575" spans="6:6" x14ac:dyDescent="0.2">
      <c r="F15575" s="16"/>
    </row>
    <row r="15576" spans="6:6" x14ac:dyDescent="0.2">
      <c r="F15576" s="16"/>
    </row>
    <row r="15577" spans="6:6" x14ac:dyDescent="0.2">
      <c r="F15577" s="16"/>
    </row>
    <row r="15578" spans="6:6" x14ac:dyDescent="0.2">
      <c r="F15578" s="16"/>
    </row>
    <row r="15579" spans="6:6" x14ac:dyDescent="0.2">
      <c r="F15579" s="16"/>
    </row>
    <row r="15580" spans="6:6" x14ac:dyDescent="0.2">
      <c r="F15580" s="16"/>
    </row>
    <row r="15581" spans="6:6" x14ac:dyDescent="0.2">
      <c r="F15581" s="16"/>
    </row>
    <row r="15582" spans="6:6" x14ac:dyDescent="0.2">
      <c r="F15582" s="16"/>
    </row>
    <row r="15583" spans="6:6" x14ac:dyDescent="0.2">
      <c r="F15583" s="16"/>
    </row>
    <row r="15584" spans="6:6" x14ac:dyDescent="0.2">
      <c r="F15584" s="16"/>
    </row>
    <row r="15585" spans="6:6" x14ac:dyDescent="0.2">
      <c r="F15585" s="16"/>
    </row>
    <row r="15586" spans="6:6" x14ac:dyDescent="0.2">
      <c r="F15586" s="16"/>
    </row>
    <row r="15587" spans="6:6" x14ac:dyDescent="0.2">
      <c r="F15587" s="16"/>
    </row>
    <row r="15588" spans="6:6" x14ac:dyDescent="0.2">
      <c r="F15588" s="16"/>
    </row>
    <row r="15589" spans="6:6" x14ac:dyDescent="0.2">
      <c r="F15589" s="16"/>
    </row>
    <row r="15590" spans="6:6" x14ac:dyDescent="0.2">
      <c r="F15590" s="16"/>
    </row>
    <row r="15591" spans="6:6" x14ac:dyDescent="0.2">
      <c r="F15591" s="16"/>
    </row>
    <row r="15592" spans="6:6" x14ac:dyDescent="0.2">
      <c r="F15592" s="16"/>
    </row>
    <row r="15593" spans="6:6" x14ac:dyDescent="0.2">
      <c r="F15593" s="16"/>
    </row>
    <row r="15594" spans="6:6" x14ac:dyDescent="0.2">
      <c r="F15594" s="16"/>
    </row>
    <row r="15595" spans="6:6" x14ac:dyDescent="0.2">
      <c r="F15595" s="16"/>
    </row>
    <row r="15596" spans="6:6" x14ac:dyDescent="0.2">
      <c r="F15596" s="16"/>
    </row>
    <row r="15597" spans="6:6" x14ac:dyDescent="0.2">
      <c r="F15597" s="16"/>
    </row>
    <row r="15598" spans="6:6" x14ac:dyDescent="0.2">
      <c r="F15598" s="16"/>
    </row>
    <row r="15599" spans="6:6" x14ac:dyDescent="0.2">
      <c r="F15599" s="16"/>
    </row>
    <row r="15600" spans="6:6" x14ac:dyDescent="0.2">
      <c r="F15600" s="16"/>
    </row>
    <row r="15601" spans="6:6" x14ac:dyDescent="0.2">
      <c r="F15601" s="16"/>
    </row>
    <row r="15602" spans="6:6" x14ac:dyDescent="0.2">
      <c r="F15602" s="16"/>
    </row>
    <row r="15603" spans="6:6" x14ac:dyDescent="0.2">
      <c r="F15603" s="16"/>
    </row>
    <row r="15604" spans="6:6" x14ac:dyDescent="0.2">
      <c r="F15604" s="16"/>
    </row>
    <row r="15605" spans="6:6" x14ac:dyDescent="0.2">
      <c r="F15605" s="16"/>
    </row>
    <row r="15606" spans="6:6" x14ac:dyDescent="0.2">
      <c r="F15606" s="16"/>
    </row>
    <row r="15607" spans="6:6" x14ac:dyDescent="0.2">
      <c r="F15607" s="16"/>
    </row>
    <row r="15608" spans="6:6" x14ac:dyDescent="0.2">
      <c r="F15608" s="16"/>
    </row>
    <row r="15609" spans="6:6" x14ac:dyDescent="0.2">
      <c r="F15609" s="16"/>
    </row>
    <row r="15610" spans="6:6" x14ac:dyDescent="0.2">
      <c r="F15610" s="16"/>
    </row>
    <row r="15611" spans="6:6" x14ac:dyDescent="0.2">
      <c r="F15611" s="16"/>
    </row>
    <row r="15612" spans="6:6" x14ac:dyDescent="0.2">
      <c r="F15612" s="16"/>
    </row>
    <row r="15613" spans="6:6" x14ac:dyDescent="0.2">
      <c r="F15613" s="16"/>
    </row>
    <row r="15614" spans="6:6" x14ac:dyDescent="0.2">
      <c r="F15614" s="16"/>
    </row>
    <row r="15615" spans="6:6" x14ac:dyDescent="0.2">
      <c r="F15615" s="16"/>
    </row>
    <row r="15616" spans="6:6" x14ac:dyDescent="0.2">
      <c r="F15616" s="16"/>
    </row>
    <row r="15617" spans="6:6" x14ac:dyDescent="0.2">
      <c r="F15617" s="16"/>
    </row>
    <row r="15618" spans="6:6" x14ac:dyDescent="0.2">
      <c r="F15618" s="16"/>
    </row>
    <row r="15619" spans="6:6" x14ac:dyDescent="0.2">
      <c r="F15619" s="16"/>
    </row>
    <row r="15620" spans="6:6" x14ac:dyDescent="0.2">
      <c r="F15620" s="16"/>
    </row>
    <row r="15621" spans="6:6" x14ac:dyDescent="0.2">
      <c r="F15621" s="16"/>
    </row>
    <row r="15622" spans="6:6" x14ac:dyDescent="0.2">
      <c r="F15622" s="16"/>
    </row>
    <row r="15623" spans="6:6" x14ac:dyDescent="0.2">
      <c r="F15623" s="16"/>
    </row>
    <row r="15624" spans="6:6" x14ac:dyDescent="0.2">
      <c r="F15624" s="16"/>
    </row>
    <row r="15625" spans="6:6" x14ac:dyDescent="0.2">
      <c r="F15625" s="16"/>
    </row>
    <row r="15626" spans="6:6" x14ac:dyDescent="0.2">
      <c r="F15626" s="16"/>
    </row>
    <row r="15627" spans="6:6" x14ac:dyDescent="0.2">
      <c r="F15627" s="16"/>
    </row>
    <row r="15628" spans="6:6" x14ac:dyDescent="0.2">
      <c r="F15628" s="16"/>
    </row>
    <row r="15629" spans="6:6" x14ac:dyDescent="0.2">
      <c r="F15629" s="16"/>
    </row>
    <row r="15630" spans="6:6" x14ac:dyDescent="0.2">
      <c r="F15630" s="16"/>
    </row>
    <row r="15631" spans="6:6" x14ac:dyDescent="0.2">
      <c r="F15631" s="16"/>
    </row>
    <row r="15632" spans="6:6" x14ac:dyDescent="0.2">
      <c r="F15632" s="16"/>
    </row>
    <row r="15633" spans="6:6" x14ac:dyDescent="0.2">
      <c r="F15633" s="16"/>
    </row>
    <row r="15634" spans="6:6" x14ac:dyDescent="0.2">
      <c r="F15634" s="16"/>
    </row>
    <row r="15635" spans="6:6" x14ac:dyDescent="0.2">
      <c r="F15635" s="16"/>
    </row>
    <row r="15636" spans="6:6" x14ac:dyDescent="0.2">
      <c r="F15636" s="16"/>
    </row>
    <row r="15637" spans="6:6" x14ac:dyDescent="0.2">
      <c r="F15637" s="16"/>
    </row>
    <row r="15638" spans="6:6" x14ac:dyDescent="0.2">
      <c r="F15638" s="16"/>
    </row>
    <row r="15639" spans="6:6" x14ac:dyDescent="0.2">
      <c r="F15639" s="16"/>
    </row>
    <row r="15640" spans="6:6" x14ac:dyDescent="0.2">
      <c r="F15640" s="16"/>
    </row>
    <row r="15641" spans="6:6" x14ac:dyDescent="0.2">
      <c r="F15641" s="16"/>
    </row>
    <row r="15642" spans="6:6" x14ac:dyDescent="0.2">
      <c r="F15642" s="16"/>
    </row>
    <row r="15643" spans="6:6" x14ac:dyDescent="0.2">
      <c r="F15643" s="16"/>
    </row>
    <row r="15644" spans="6:6" x14ac:dyDescent="0.2">
      <c r="F15644" s="16"/>
    </row>
    <row r="15645" spans="6:6" x14ac:dyDescent="0.2">
      <c r="F15645" s="16"/>
    </row>
    <row r="15646" spans="6:6" x14ac:dyDescent="0.2">
      <c r="F15646" s="16"/>
    </row>
    <row r="15647" spans="6:6" x14ac:dyDescent="0.2">
      <c r="F15647" s="16"/>
    </row>
    <row r="15648" spans="6:6" x14ac:dyDescent="0.2">
      <c r="F15648" s="16"/>
    </row>
    <row r="15649" spans="6:6" x14ac:dyDescent="0.2">
      <c r="F15649" s="16"/>
    </row>
    <row r="15650" spans="6:6" x14ac:dyDescent="0.2">
      <c r="F15650" s="16"/>
    </row>
    <row r="15651" spans="6:6" x14ac:dyDescent="0.2">
      <c r="F15651" s="16"/>
    </row>
    <row r="15652" spans="6:6" x14ac:dyDescent="0.2">
      <c r="F15652" s="16"/>
    </row>
    <row r="15653" spans="6:6" x14ac:dyDescent="0.2">
      <c r="F15653" s="16"/>
    </row>
    <row r="15654" spans="6:6" x14ac:dyDescent="0.2">
      <c r="F15654" s="16"/>
    </row>
    <row r="15655" spans="6:6" x14ac:dyDescent="0.2">
      <c r="F15655" s="16"/>
    </row>
    <row r="15656" spans="6:6" x14ac:dyDescent="0.2">
      <c r="F15656" s="16"/>
    </row>
    <row r="15657" spans="6:6" x14ac:dyDescent="0.2">
      <c r="F15657" s="16"/>
    </row>
    <row r="15658" spans="6:6" x14ac:dyDescent="0.2">
      <c r="F15658" s="16"/>
    </row>
    <row r="15659" spans="6:6" x14ac:dyDescent="0.2">
      <c r="F15659" s="16"/>
    </row>
    <row r="15660" spans="6:6" x14ac:dyDescent="0.2">
      <c r="F15660" s="16"/>
    </row>
    <row r="15661" spans="6:6" x14ac:dyDescent="0.2">
      <c r="F15661" s="16"/>
    </row>
    <row r="15662" spans="6:6" x14ac:dyDescent="0.2">
      <c r="F15662" s="16"/>
    </row>
    <row r="15663" spans="6:6" x14ac:dyDescent="0.2">
      <c r="F15663" s="16"/>
    </row>
    <row r="15664" spans="6:6" x14ac:dyDescent="0.2">
      <c r="F15664" s="16"/>
    </row>
    <row r="15665" spans="6:6" x14ac:dyDescent="0.2">
      <c r="F15665" s="16"/>
    </row>
    <row r="15666" spans="6:6" x14ac:dyDescent="0.2">
      <c r="F15666" s="16"/>
    </row>
    <row r="15667" spans="6:6" x14ac:dyDescent="0.2">
      <c r="F15667" s="16"/>
    </row>
    <row r="15668" spans="6:6" x14ac:dyDescent="0.2">
      <c r="F15668" s="16"/>
    </row>
    <row r="15669" spans="6:6" x14ac:dyDescent="0.2">
      <c r="F15669" s="16"/>
    </row>
    <row r="15670" spans="6:6" x14ac:dyDescent="0.2">
      <c r="F15670" s="16"/>
    </row>
    <row r="15671" spans="6:6" x14ac:dyDescent="0.2">
      <c r="F15671" s="16"/>
    </row>
    <row r="15672" spans="6:6" x14ac:dyDescent="0.2">
      <c r="F15672" s="16"/>
    </row>
    <row r="15673" spans="6:6" x14ac:dyDescent="0.2">
      <c r="F15673" s="16"/>
    </row>
    <row r="15674" spans="6:6" x14ac:dyDescent="0.2">
      <c r="F15674" s="16"/>
    </row>
    <row r="15675" spans="6:6" x14ac:dyDescent="0.2">
      <c r="F15675" s="16"/>
    </row>
    <row r="15676" spans="6:6" x14ac:dyDescent="0.2">
      <c r="F15676" s="16"/>
    </row>
    <row r="15677" spans="6:6" x14ac:dyDescent="0.2">
      <c r="F15677" s="16"/>
    </row>
    <row r="15678" spans="6:6" x14ac:dyDescent="0.2">
      <c r="F15678" s="16"/>
    </row>
    <row r="15679" spans="6:6" x14ac:dyDescent="0.2">
      <c r="F15679" s="16"/>
    </row>
    <row r="15680" spans="6:6" x14ac:dyDescent="0.2">
      <c r="F15680" s="16"/>
    </row>
    <row r="15681" spans="6:6" x14ac:dyDescent="0.2">
      <c r="F15681" s="16"/>
    </row>
    <row r="15682" spans="6:6" x14ac:dyDescent="0.2">
      <c r="F15682" s="16"/>
    </row>
    <row r="15683" spans="6:6" x14ac:dyDescent="0.2">
      <c r="F15683" s="16"/>
    </row>
    <row r="15684" spans="6:6" x14ac:dyDescent="0.2">
      <c r="F15684" s="16"/>
    </row>
    <row r="15685" spans="6:6" x14ac:dyDescent="0.2">
      <c r="F15685" s="16"/>
    </row>
    <row r="15686" spans="6:6" x14ac:dyDescent="0.2">
      <c r="F15686" s="16"/>
    </row>
    <row r="15687" spans="6:6" x14ac:dyDescent="0.2">
      <c r="F15687" s="16"/>
    </row>
    <row r="15688" spans="6:6" x14ac:dyDescent="0.2">
      <c r="F15688" s="16"/>
    </row>
    <row r="15689" spans="6:6" x14ac:dyDescent="0.2">
      <c r="F15689" s="16"/>
    </row>
    <row r="15690" spans="6:6" x14ac:dyDescent="0.2">
      <c r="F15690" s="16"/>
    </row>
    <row r="15691" spans="6:6" x14ac:dyDescent="0.2">
      <c r="F15691" s="16"/>
    </row>
    <row r="15692" spans="6:6" x14ac:dyDescent="0.2">
      <c r="F15692" s="16"/>
    </row>
    <row r="15693" spans="6:6" x14ac:dyDescent="0.2">
      <c r="F15693" s="16"/>
    </row>
    <row r="15694" spans="6:6" x14ac:dyDescent="0.2">
      <c r="F15694" s="16"/>
    </row>
    <row r="15695" spans="6:6" x14ac:dyDescent="0.2">
      <c r="F15695" s="16"/>
    </row>
    <row r="15696" spans="6:6" x14ac:dyDescent="0.2">
      <c r="F15696" s="16"/>
    </row>
    <row r="15697" spans="6:6" x14ac:dyDescent="0.2">
      <c r="F15697" s="16"/>
    </row>
    <row r="15698" spans="6:6" x14ac:dyDescent="0.2">
      <c r="F15698" s="16"/>
    </row>
    <row r="15699" spans="6:6" x14ac:dyDescent="0.2">
      <c r="F15699" s="16"/>
    </row>
    <row r="15700" spans="6:6" x14ac:dyDescent="0.2">
      <c r="F15700" s="16"/>
    </row>
    <row r="15701" spans="6:6" x14ac:dyDescent="0.2">
      <c r="F15701" s="16"/>
    </row>
    <row r="15702" spans="6:6" x14ac:dyDescent="0.2">
      <c r="F15702" s="16"/>
    </row>
    <row r="15703" spans="6:6" x14ac:dyDescent="0.2">
      <c r="F15703" s="16"/>
    </row>
    <row r="15704" spans="6:6" x14ac:dyDescent="0.2">
      <c r="F15704" s="16"/>
    </row>
    <row r="15705" spans="6:6" x14ac:dyDescent="0.2">
      <c r="F15705" s="16"/>
    </row>
    <row r="15706" spans="6:6" x14ac:dyDescent="0.2">
      <c r="F15706" s="16"/>
    </row>
    <row r="15707" spans="6:6" x14ac:dyDescent="0.2">
      <c r="F15707" s="16"/>
    </row>
    <row r="15708" spans="6:6" x14ac:dyDescent="0.2">
      <c r="F15708" s="16"/>
    </row>
    <row r="15709" spans="6:6" x14ac:dyDescent="0.2">
      <c r="F15709" s="16"/>
    </row>
    <row r="15710" spans="6:6" x14ac:dyDescent="0.2">
      <c r="F15710" s="16"/>
    </row>
    <row r="15711" spans="6:6" x14ac:dyDescent="0.2">
      <c r="F15711" s="16"/>
    </row>
    <row r="15712" spans="6:6" x14ac:dyDescent="0.2">
      <c r="F15712" s="16"/>
    </row>
    <row r="15713" spans="6:6" x14ac:dyDescent="0.2">
      <c r="F15713" s="16"/>
    </row>
    <row r="15714" spans="6:6" x14ac:dyDescent="0.2">
      <c r="F15714" s="16"/>
    </row>
    <row r="15715" spans="6:6" x14ac:dyDescent="0.2">
      <c r="F15715" s="16"/>
    </row>
    <row r="15716" spans="6:6" x14ac:dyDescent="0.2">
      <c r="F15716" s="16"/>
    </row>
    <row r="15717" spans="6:6" x14ac:dyDescent="0.2">
      <c r="F15717" s="16"/>
    </row>
    <row r="15718" spans="6:6" x14ac:dyDescent="0.2">
      <c r="F15718" s="16"/>
    </row>
    <row r="15719" spans="6:6" x14ac:dyDescent="0.2">
      <c r="F15719" s="16"/>
    </row>
    <row r="15720" spans="6:6" x14ac:dyDescent="0.2">
      <c r="F15720" s="16"/>
    </row>
    <row r="15721" spans="6:6" x14ac:dyDescent="0.2">
      <c r="F15721" s="16"/>
    </row>
    <row r="15722" spans="6:6" x14ac:dyDescent="0.2">
      <c r="F15722" s="16"/>
    </row>
    <row r="15723" spans="6:6" x14ac:dyDescent="0.2">
      <c r="F15723" s="16"/>
    </row>
    <row r="15724" spans="6:6" x14ac:dyDescent="0.2">
      <c r="F15724" s="16"/>
    </row>
    <row r="15725" spans="6:6" x14ac:dyDescent="0.2">
      <c r="F15725" s="16"/>
    </row>
    <row r="15726" spans="6:6" x14ac:dyDescent="0.2">
      <c r="F15726" s="16"/>
    </row>
    <row r="15727" spans="6:6" x14ac:dyDescent="0.2">
      <c r="F15727" s="16"/>
    </row>
    <row r="15728" spans="6:6" x14ac:dyDescent="0.2">
      <c r="F15728" s="16"/>
    </row>
    <row r="15729" spans="6:6" x14ac:dyDescent="0.2">
      <c r="F15729" s="16"/>
    </row>
    <row r="15730" spans="6:6" x14ac:dyDescent="0.2">
      <c r="F15730" s="16"/>
    </row>
    <row r="15731" spans="6:6" x14ac:dyDescent="0.2">
      <c r="F15731" s="16"/>
    </row>
    <row r="15732" spans="6:6" x14ac:dyDescent="0.2">
      <c r="F15732" s="16"/>
    </row>
    <row r="15733" spans="6:6" x14ac:dyDescent="0.2">
      <c r="F15733" s="16"/>
    </row>
    <row r="15734" spans="6:6" x14ac:dyDescent="0.2">
      <c r="F15734" s="16"/>
    </row>
    <row r="15735" spans="6:6" x14ac:dyDescent="0.2">
      <c r="F15735" s="16"/>
    </row>
    <row r="15736" spans="6:6" x14ac:dyDescent="0.2">
      <c r="F15736" s="16"/>
    </row>
    <row r="15737" spans="6:6" x14ac:dyDescent="0.2">
      <c r="F15737" s="16"/>
    </row>
    <row r="15738" spans="6:6" x14ac:dyDescent="0.2">
      <c r="F15738" s="16"/>
    </row>
    <row r="15739" spans="6:6" x14ac:dyDescent="0.2">
      <c r="F15739" s="16"/>
    </row>
    <row r="15740" spans="6:6" x14ac:dyDescent="0.2">
      <c r="F15740" s="16"/>
    </row>
    <row r="15741" spans="6:6" x14ac:dyDescent="0.2">
      <c r="F15741" s="16"/>
    </row>
    <row r="15742" spans="6:6" x14ac:dyDescent="0.2">
      <c r="F15742" s="16"/>
    </row>
    <row r="15743" spans="6:6" x14ac:dyDescent="0.2">
      <c r="F15743" s="16"/>
    </row>
    <row r="15744" spans="6:6" x14ac:dyDescent="0.2">
      <c r="F15744" s="16"/>
    </row>
    <row r="15745" spans="6:6" x14ac:dyDescent="0.2">
      <c r="F15745" s="16"/>
    </row>
    <row r="15746" spans="6:6" x14ac:dyDescent="0.2">
      <c r="F15746" s="16"/>
    </row>
    <row r="15747" spans="6:6" x14ac:dyDescent="0.2">
      <c r="F15747" s="16"/>
    </row>
    <row r="15748" spans="6:6" x14ac:dyDescent="0.2">
      <c r="F15748" s="16"/>
    </row>
    <row r="15749" spans="6:6" x14ac:dyDescent="0.2">
      <c r="F15749" s="16"/>
    </row>
    <row r="15750" spans="6:6" x14ac:dyDescent="0.2">
      <c r="F15750" s="16"/>
    </row>
    <row r="15751" spans="6:6" x14ac:dyDescent="0.2">
      <c r="F15751" s="16"/>
    </row>
    <row r="15752" spans="6:6" x14ac:dyDescent="0.2">
      <c r="F15752" s="16"/>
    </row>
    <row r="15753" spans="6:6" x14ac:dyDescent="0.2">
      <c r="F15753" s="16"/>
    </row>
    <row r="15754" spans="6:6" x14ac:dyDescent="0.2">
      <c r="F15754" s="16"/>
    </row>
    <row r="15755" spans="6:6" x14ac:dyDescent="0.2">
      <c r="F15755" s="16"/>
    </row>
    <row r="15756" spans="6:6" x14ac:dyDescent="0.2">
      <c r="F15756" s="16"/>
    </row>
    <row r="15757" spans="6:6" x14ac:dyDescent="0.2">
      <c r="F15757" s="16"/>
    </row>
    <row r="15758" spans="6:6" x14ac:dyDescent="0.2">
      <c r="F15758" s="16"/>
    </row>
    <row r="15759" spans="6:6" x14ac:dyDescent="0.2">
      <c r="F15759" s="16"/>
    </row>
    <row r="15760" spans="6:6" x14ac:dyDescent="0.2">
      <c r="F15760" s="16"/>
    </row>
    <row r="15761" spans="6:6" x14ac:dyDescent="0.2">
      <c r="F15761" s="16"/>
    </row>
    <row r="15762" spans="6:6" x14ac:dyDescent="0.2">
      <c r="F15762" s="16"/>
    </row>
    <row r="15763" spans="6:6" x14ac:dyDescent="0.2">
      <c r="F15763" s="16"/>
    </row>
    <row r="15764" spans="6:6" x14ac:dyDescent="0.2">
      <c r="F15764" s="16"/>
    </row>
    <row r="15765" spans="6:6" x14ac:dyDescent="0.2">
      <c r="F15765" s="16"/>
    </row>
    <row r="15766" spans="6:6" x14ac:dyDescent="0.2">
      <c r="F15766" s="16"/>
    </row>
    <row r="15767" spans="6:6" x14ac:dyDescent="0.2">
      <c r="F15767" s="16"/>
    </row>
    <row r="15768" spans="6:6" x14ac:dyDescent="0.2">
      <c r="F15768" s="16"/>
    </row>
    <row r="15769" spans="6:6" x14ac:dyDescent="0.2">
      <c r="F15769" s="16"/>
    </row>
    <row r="15770" spans="6:6" x14ac:dyDescent="0.2">
      <c r="F15770" s="16"/>
    </row>
    <row r="15771" spans="6:6" x14ac:dyDescent="0.2">
      <c r="F15771" s="16"/>
    </row>
    <row r="15772" spans="6:6" x14ac:dyDescent="0.2">
      <c r="F15772" s="16"/>
    </row>
    <row r="15773" spans="6:6" x14ac:dyDescent="0.2">
      <c r="F15773" s="16"/>
    </row>
    <row r="15774" spans="6:6" x14ac:dyDescent="0.2">
      <c r="F15774" s="16"/>
    </row>
    <row r="15775" spans="6:6" x14ac:dyDescent="0.2">
      <c r="F15775" s="16"/>
    </row>
    <row r="15776" spans="6:6" x14ac:dyDescent="0.2">
      <c r="F15776" s="16"/>
    </row>
    <row r="15777" spans="6:6" x14ac:dyDescent="0.2">
      <c r="F15777" s="16"/>
    </row>
    <row r="15778" spans="6:6" x14ac:dyDescent="0.2">
      <c r="F15778" s="16"/>
    </row>
    <row r="15779" spans="6:6" x14ac:dyDescent="0.2">
      <c r="F15779" s="16"/>
    </row>
    <row r="15780" spans="6:6" x14ac:dyDescent="0.2">
      <c r="F15780" s="16"/>
    </row>
    <row r="15781" spans="6:6" x14ac:dyDescent="0.2">
      <c r="F15781" s="16"/>
    </row>
    <row r="15782" spans="6:6" x14ac:dyDescent="0.2">
      <c r="F15782" s="16"/>
    </row>
    <row r="15783" spans="6:6" x14ac:dyDescent="0.2">
      <c r="F15783" s="16"/>
    </row>
    <row r="15784" spans="6:6" x14ac:dyDescent="0.2">
      <c r="F15784" s="16"/>
    </row>
    <row r="15785" spans="6:6" x14ac:dyDescent="0.2">
      <c r="F15785" s="16"/>
    </row>
    <row r="15786" spans="6:6" x14ac:dyDescent="0.2">
      <c r="F15786" s="16"/>
    </row>
    <row r="15787" spans="6:6" x14ac:dyDescent="0.2">
      <c r="F15787" s="16"/>
    </row>
    <row r="15788" spans="6:6" x14ac:dyDescent="0.2">
      <c r="F15788" s="16"/>
    </row>
    <row r="15789" spans="6:6" x14ac:dyDescent="0.2">
      <c r="F15789" s="16"/>
    </row>
    <row r="15790" spans="6:6" x14ac:dyDescent="0.2">
      <c r="F15790" s="16"/>
    </row>
    <row r="15791" spans="6:6" x14ac:dyDescent="0.2">
      <c r="F15791" s="16"/>
    </row>
    <row r="15792" spans="6:6" x14ac:dyDescent="0.2">
      <c r="F15792" s="16"/>
    </row>
    <row r="15793" spans="6:6" x14ac:dyDescent="0.2">
      <c r="F15793" s="16"/>
    </row>
    <row r="15794" spans="6:6" x14ac:dyDescent="0.2">
      <c r="F15794" s="16"/>
    </row>
    <row r="15795" spans="6:6" x14ac:dyDescent="0.2">
      <c r="F15795" s="16"/>
    </row>
    <row r="15796" spans="6:6" x14ac:dyDescent="0.2">
      <c r="F15796" s="16"/>
    </row>
    <row r="15797" spans="6:6" x14ac:dyDescent="0.2">
      <c r="F15797" s="16"/>
    </row>
    <row r="15798" spans="6:6" x14ac:dyDescent="0.2">
      <c r="F15798" s="16"/>
    </row>
    <row r="15799" spans="6:6" x14ac:dyDescent="0.2">
      <c r="F15799" s="16"/>
    </row>
    <row r="15800" spans="6:6" x14ac:dyDescent="0.2">
      <c r="F15800" s="16"/>
    </row>
    <row r="15801" spans="6:6" x14ac:dyDescent="0.2">
      <c r="F15801" s="16"/>
    </row>
    <row r="15802" spans="6:6" x14ac:dyDescent="0.2">
      <c r="F15802" s="16"/>
    </row>
    <row r="15803" spans="6:6" x14ac:dyDescent="0.2">
      <c r="F15803" s="16"/>
    </row>
    <row r="15804" spans="6:6" x14ac:dyDescent="0.2">
      <c r="F15804" s="16"/>
    </row>
    <row r="15805" spans="6:6" x14ac:dyDescent="0.2">
      <c r="F15805" s="16"/>
    </row>
    <row r="15806" spans="6:6" x14ac:dyDescent="0.2">
      <c r="F15806" s="16"/>
    </row>
    <row r="15807" spans="6:6" x14ac:dyDescent="0.2">
      <c r="F15807" s="16"/>
    </row>
    <row r="15808" spans="6:6" x14ac:dyDescent="0.2">
      <c r="F15808" s="16"/>
    </row>
    <row r="15809" spans="6:6" x14ac:dyDescent="0.2">
      <c r="F15809" s="16"/>
    </row>
    <row r="15810" spans="6:6" x14ac:dyDescent="0.2">
      <c r="F15810" s="16"/>
    </row>
    <row r="15811" spans="6:6" x14ac:dyDescent="0.2">
      <c r="F15811" s="16"/>
    </row>
    <row r="15812" spans="6:6" x14ac:dyDescent="0.2">
      <c r="F15812" s="16"/>
    </row>
    <row r="15813" spans="6:6" x14ac:dyDescent="0.2">
      <c r="F15813" s="16"/>
    </row>
    <row r="15814" spans="6:6" x14ac:dyDescent="0.2">
      <c r="F15814" s="16"/>
    </row>
    <row r="15815" spans="6:6" x14ac:dyDescent="0.2">
      <c r="F15815" s="16"/>
    </row>
    <row r="15816" spans="6:6" x14ac:dyDescent="0.2">
      <c r="F15816" s="16"/>
    </row>
    <row r="15817" spans="6:6" x14ac:dyDescent="0.2">
      <c r="F15817" s="16"/>
    </row>
    <row r="15818" spans="6:6" x14ac:dyDescent="0.2">
      <c r="F15818" s="16"/>
    </row>
    <row r="15819" spans="6:6" x14ac:dyDescent="0.2">
      <c r="F15819" s="16"/>
    </row>
    <row r="15820" spans="6:6" x14ac:dyDescent="0.2">
      <c r="F15820" s="16"/>
    </row>
    <row r="15821" spans="6:6" x14ac:dyDescent="0.2">
      <c r="F15821" s="16"/>
    </row>
    <row r="15822" spans="6:6" x14ac:dyDescent="0.2">
      <c r="F15822" s="16"/>
    </row>
    <row r="15823" spans="6:6" x14ac:dyDescent="0.2">
      <c r="F15823" s="16"/>
    </row>
    <row r="15824" spans="6:6" x14ac:dyDescent="0.2">
      <c r="F15824" s="16"/>
    </row>
    <row r="15825" spans="6:6" x14ac:dyDescent="0.2">
      <c r="F15825" s="16"/>
    </row>
    <row r="15826" spans="6:6" x14ac:dyDescent="0.2">
      <c r="F15826" s="16"/>
    </row>
    <row r="15827" spans="6:6" x14ac:dyDescent="0.2">
      <c r="F15827" s="16"/>
    </row>
    <row r="15828" spans="6:6" x14ac:dyDescent="0.2">
      <c r="F15828" s="16"/>
    </row>
    <row r="15829" spans="6:6" x14ac:dyDescent="0.2">
      <c r="F15829" s="16"/>
    </row>
    <row r="15830" spans="6:6" x14ac:dyDescent="0.2">
      <c r="F15830" s="16"/>
    </row>
    <row r="15831" spans="6:6" x14ac:dyDescent="0.2">
      <c r="F15831" s="16"/>
    </row>
    <row r="15832" spans="6:6" x14ac:dyDescent="0.2">
      <c r="F15832" s="16"/>
    </row>
    <row r="15833" spans="6:6" x14ac:dyDescent="0.2">
      <c r="F15833" s="16"/>
    </row>
    <row r="15834" spans="6:6" x14ac:dyDescent="0.2">
      <c r="F15834" s="16"/>
    </row>
    <row r="15835" spans="6:6" x14ac:dyDescent="0.2">
      <c r="F15835" s="16"/>
    </row>
    <row r="15836" spans="6:6" x14ac:dyDescent="0.2">
      <c r="F15836" s="16"/>
    </row>
    <row r="15837" spans="6:6" x14ac:dyDescent="0.2">
      <c r="F15837" s="16"/>
    </row>
    <row r="15838" spans="6:6" x14ac:dyDescent="0.2">
      <c r="F15838" s="16"/>
    </row>
    <row r="15839" spans="6:6" x14ac:dyDescent="0.2">
      <c r="F15839" s="16"/>
    </row>
    <row r="15840" spans="6:6" x14ac:dyDescent="0.2">
      <c r="F15840" s="16"/>
    </row>
    <row r="15841" spans="6:6" x14ac:dyDescent="0.2">
      <c r="F15841" s="16"/>
    </row>
    <row r="15842" spans="6:6" x14ac:dyDescent="0.2">
      <c r="F15842" s="16"/>
    </row>
    <row r="15843" spans="6:6" x14ac:dyDescent="0.2">
      <c r="F15843" s="16"/>
    </row>
    <row r="15844" spans="6:6" x14ac:dyDescent="0.2">
      <c r="F15844" s="16"/>
    </row>
    <row r="15845" spans="6:6" x14ac:dyDescent="0.2">
      <c r="F15845" s="16"/>
    </row>
    <row r="15846" spans="6:6" x14ac:dyDescent="0.2">
      <c r="F15846" s="16"/>
    </row>
    <row r="15847" spans="6:6" x14ac:dyDescent="0.2">
      <c r="F15847" s="16"/>
    </row>
    <row r="15848" spans="6:6" x14ac:dyDescent="0.2">
      <c r="F15848" s="16"/>
    </row>
    <row r="15849" spans="6:6" x14ac:dyDescent="0.2">
      <c r="F15849" s="16"/>
    </row>
    <row r="15850" spans="6:6" x14ac:dyDescent="0.2">
      <c r="F15850" s="16"/>
    </row>
    <row r="15851" spans="6:6" x14ac:dyDescent="0.2">
      <c r="F15851" s="16"/>
    </row>
    <row r="15852" spans="6:6" x14ac:dyDescent="0.2">
      <c r="F15852" s="16"/>
    </row>
    <row r="15853" spans="6:6" x14ac:dyDescent="0.2">
      <c r="F15853" s="16"/>
    </row>
    <row r="15854" spans="6:6" x14ac:dyDescent="0.2">
      <c r="F15854" s="16"/>
    </row>
    <row r="15855" spans="6:6" x14ac:dyDescent="0.2">
      <c r="F15855" s="16"/>
    </row>
    <row r="15856" spans="6:6" x14ac:dyDescent="0.2">
      <c r="F15856" s="16"/>
    </row>
    <row r="15857" spans="6:6" x14ac:dyDescent="0.2">
      <c r="F15857" s="16"/>
    </row>
    <row r="15858" spans="6:6" x14ac:dyDescent="0.2">
      <c r="F15858" s="16"/>
    </row>
    <row r="15859" spans="6:6" x14ac:dyDescent="0.2">
      <c r="F15859" s="16"/>
    </row>
    <row r="15860" spans="6:6" x14ac:dyDescent="0.2">
      <c r="F15860" s="16"/>
    </row>
    <row r="15861" spans="6:6" x14ac:dyDescent="0.2">
      <c r="F15861" s="16"/>
    </row>
    <row r="15862" spans="6:6" x14ac:dyDescent="0.2">
      <c r="F15862" s="16"/>
    </row>
    <row r="15863" spans="6:6" x14ac:dyDescent="0.2">
      <c r="F15863" s="16"/>
    </row>
    <row r="15864" spans="6:6" x14ac:dyDescent="0.2">
      <c r="F15864" s="16"/>
    </row>
    <row r="15865" spans="6:6" x14ac:dyDescent="0.2">
      <c r="F15865" s="16"/>
    </row>
    <row r="15866" spans="6:6" x14ac:dyDescent="0.2">
      <c r="F15866" s="16"/>
    </row>
    <row r="15867" spans="6:6" x14ac:dyDescent="0.2">
      <c r="F15867" s="16"/>
    </row>
    <row r="15868" spans="6:6" x14ac:dyDescent="0.2">
      <c r="F15868" s="16"/>
    </row>
    <row r="15869" spans="6:6" x14ac:dyDescent="0.2">
      <c r="F15869" s="16"/>
    </row>
    <row r="15870" spans="6:6" x14ac:dyDescent="0.2">
      <c r="F15870" s="16"/>
    </row>
    <row r="15871" spans="6:6" x14ac:dyDescent="0.2">
      <c r="F15871" s="16"/>
    </row>
    <row r="15872" spans="6:6" x14ac:dyDescent="0.2">
      <c r="F15872" s="16"/>
    </row>
    <row r="15873" spans="6:6" x14ac:dyDescent="0.2">
      <c r="F15873" s="16"/>
    </row>
    <row r="15874" spans="6:6" x14ac:dyDescent="0.2">
      <c r="F15874" s="16"/>
    </row>
    <row r="15875" spans="6:6" x14ac:dyDescent="0.2">
      <c r="F15875" s="16"/>
    </row>
    <row r="15876" spans="6:6" x14ac:dyDescent="0.2">
      <c r="F15876" s="16"/>
    </row>
    <row r="15877" spans="6:6" x14ac:dyDescent="0.2">
      <c r="F15877" s="16"/>
    </row>
    <row r="15878" spans="6:6" x14ac:dyDescent="0.2">
      <c r="F15878" s="16"/>
    </row>
    <row r="15879" spans="6:6" x14ac:dyDescent="0.2">
      <c r="F15879" s="16"/>
    </row>
    <row r="15880" spans="6:6" x14ac:dyDescent="0.2">
      <c r="F15880" s="16"/>
    </row>
    <row r="15881" spans="6:6" x14ac:dyDescent="0.2">
      <c r="F15881" s="16"/>
    </row>
    <row r="15882" spans="6:6" x14ac:dyDescent="0.2">
      <c r="F15882" s="16"/>
    </row>
    <row r="15883" spans="6:6" x14ac:dyDescent="0.2">
      <c r="F15883" s="16"/>
    </row>
    <row r="15884" spans="6:6" x14ac:dyDescent="0.2">
      <c r="F15884" s="16"/>
    </row>
    <row r="15885" spans="6:6" x14ac:dyDescent="0.2">
      <c r="F15885" s="16"/>
    </row>
    <row r="15886" spans="6:6" x14ac:dyDescent="0.2">
      <c r="F15886" s="16"/>
    </row>
    <row r="15887" spans="6:6" x14ac:dyDescent="0.2">
      <c r="F15887" s="16"/>
    </row>
    <row r="15888" spans="6:6" x14ac:dyDescent="0.2">
      <c r="F15888" s="16"/>
    </row>
    <row r="15889" spans="6:6" x14ac:dyDescent="0.2">
      <c r="F15889" s="16"/>
    </row>
    <row r="15890" spans="6:6" x14ac:dyDescent="0.2">
      <c r="F15890" s="16"/>
    </row>
    <row r="15891" spans="6:6" x14ac:dyDescent="0.2">
      <c r="F15891" s="16"/>
    </row>
    <row r="15892" spans="6:6" x14ac:dyDescent="0.2">
      <c r="F15892" s="16"/>
    </row>
    <row r="15893" spans="6:6" x14ac:dyDescent="0.2">
      <c r="F15893" s="16"/>
    </row>
    <row r="15894" spans="6:6" x14ac:dyDescent="0.2">
      <c r="F15894" s="16"/>
    </row>
    <row r="15895" spans="6:6" x14ac:dyDescent="0.2">
      <c r="F15895" s="16"/>
    </row>
    <row r="15896" spans="6:6" x14ac:dyDescent="0.2">
      <c r="F15896" s="16"/>
    </row>
    <row r="15897" spans="6:6" x14ac:dyDescent="0.2">
      <c r="F15897" s="16"/>
    </row>
    <row r="15898" spans="6:6" x14ac:dyDescent="0.2">
      <c r="F15898" s="16"/>
    </row>
    <row r="15899" spans="6:6" x14ac:dyDescent="0.2">
      <c r="F15899" s="16"/>
    </row>
    <row r="15900" spans="6:6" x14ac:dyDescent="0.2">
      <c r="F15900" s="16"/>
    </row>
    <row r="15901" spans="6:6" x14ac:dyDescent="0.2">
      <c r="F15901" s="16"/>
    </row>
    <row r="15902" spans="6:6" x14ac:dyDescent="0.2">
      <c r="F15902" s="16"/>
    </row>
    <row r="15903" spans="6:6" x14ac:dyDescent="0.2">
      <c r="F15903" s="16"/>
    </row>
    <row r="15904" spans="6:6" x14ac:dyDescent="0.2">
      <c r="F15904" s="16"/>
    </row>
    <row r="15905" spans="6:6" x14ac:dyDescent="0.2">
      <c r="F15905" s="16"/>
    </row>
    <row r="15906" spans="6:6" x14ac:dyDescent="0.2">
      <c r="F15906" s="16"/>
    </row>
    <row r="15907" spans="6:6" x14ac:dyDescent="0.2">
      <c r="F15907" s="16"/>
    </row>
    <row r="15908" spans="6:6" x14ac:dyDescent="0.2">
      <c r="F15908" s="16"/>
    </row>
    <row r="15909" spans="6:6" x14ac:dyDescent="0.2">
      <c r="F15909" s="16"/>
    </row>
    <row r="15910" spans="6:6" x14ac:dyDescent="0.2">
      <c r="F15910" s="16"/>
    </row>
    <row r="15911" spans="6:6" x14ac:dyDescent="0.2">
      <c r="F15911" s="16"/>
    </row>
    <row r="15912" spans="6:6" x14ac:dyDescent="0.2">
      <c r="F15912" s="16"/>
    </row>
    <row r="15913" spans="6:6" x14ac:dyDescent="0.2">
      <c r="F15913" s="16"/>
    </row>
    <row r="15914" spans="6:6" x14ac:dyDescent="0.2">
      <c r="F15914" s="16"/>
    </row>
    <row r="15915" spans="6:6" x14ac:dyDescent="0.2">
      <c r="F15915" s="16"/>
    </row>
    <row r="15916" spans="6:6" x14ac:dyDescent="0.2">
      <c r="F15916" s="16"/>
    </row>
    <row r="15917" spans="6:6" x14ac:dyDescent="0.2">
      <c r="F15917" s="16"/>
    </row>
    <row r="15918" spans="6:6" x14ac:dyDescent="0.2">
      <c r="F15918" s="16"/>
    </row>
    <row r="15919" spans="6:6" x14ac:dyDescent="0.2">
      <c r="F15919" s="16"/>
    </row>
    <row r="15920" spans="6:6" x14ac:dyDescent="0.2">
      <c r="F15920" s="16"/>
    </row>
    <row r="15921" spans="6:6" x14ac:dyDescent="0.2">
      <c r="F15921" s="16"/>
    </row>
    <row r="15922" spans="6:6" x14ac:dyDescent="0.2">
      <c r="F15922" s="16"/>
    </row>
    <row r="15923" spans="6:6" x14ac:dyDescent="0.2">
      <c r="F15923" s="16"/>
    </row>
    <row r="15924" spans="6:6" x14ac:dyDescent="0.2">
      <c r="F15924" s="16"/>
    </row>
    <row r="15925" spans="6:6" x14ac:dyDescent="0.2">
      <c r="F15925" s="16"/>
    </row>
    <row r="15926" spans="6:6" x14ac:dyDescent="0.2">
      <c r="F15926" s="16"/>
    </row>
    <row r="15927" spans="6:6" x14ac:dyDescent="0.2">
      <c r="F15927" s="16"/>
    </row>
    <row r="15928" spans="6:6" x14ac:dyDescent="0.2">
      <c r="F15928" s="16"/>
    </row>
    <row r="15929" spans="6:6" x14ac:dyDescent="0.2">
      <c r="F15929" s="16"/>
    </row>
    <row r="15930" spans="6:6" x14ac:dyDescent="0.2">
      <c r="F15930" s="16"/>
    </row>
    <row r="15931" spans="6:6" x14ac:dyDescent="0.2">
      <c r="F15931" s="16"/>
    </row>
    <row r="15932" spans="6:6" x14ac:dyDescent="0.2">
      <c r="F15932" s="16"/>
    </row>
    <row r="15933" spans="6:6" x14ac:dyDescent="0.2">
      <c r="F15933" s="16"/>
    </row>
    <row r="15934" spans="6:6" x14ac:dyDescent="0.2">
      <c r="F15934" s="16"/>
    </row>
    <row r="15935" spans="6:6" x14ac:dyDescent="0.2">
      <c r="F15935" s="16"/>
    </row>
    <row r="15936" spans="6:6" x14ac:dyDescent="0.2">
      <c r="F15936" s="16"/>
    </row>
    <row r="15937" spans="6:6" x14ac:dyDescent="0.2">
      <c r="F15937" s="16"/>
    </row>
    <row r="15938" spans="6:6" x14ac:dyDescent="0.2">
      <c r="F15938" s="16"/>
    </row>
    <row r="15939" spans="6:6" x14ac:dyDescent="0.2">
      <c r="F15939" s="16"/>
    </row>
    <row r="15940" spans="6:6" x14ac:dyDescent="0.2">
      <c r="F15940" s="16"/>
    </row>
    <row r="15941" spans="6:6" x14ac:dyDescent="0.2">
      <c r="F15941" s="16"/>
    </row>
    <row r="15942" spans="6:6" x14ac:dyDescent="0.2">
      <c r="F15942" s="16"/>
    </row>
    <row r="15943" spans="6:6" x14ac:dyDescent="0.2">
      <c r="F15943" s="16"/>
    </row>
    <row r="15944" spans="6:6" x14ac:dyDescent="0.2">
      <c r="F15944" s="16"/>
    </row>
    <row r="15945" spans="6:6" x14ac:dyDescent="0.2">
      <c r="F15945" s="16"/>
    </row>
    <row r="15946" spans="6:6" x14ac:dyDescent="0.2">
      <c r="F15946" s="16"/>
    </row>
    <row r="15947" spans="6:6" x14ac:dyDescent="0.2">
      <c r="F15947" s="16"/>
    </row>
    <row r="15948" spans="6:6" x14ac:dyDescent="0.2">
      <c r="F15948" s="16"/>
    </row>
    <row r="15949" spans="6:6" x14ac:dyDescent="0.2">
      <c r="F15949" s="16"/>
    </row>
    <row r="15950" spans="6:6" x14ac:dyDescent="0.2">
      <c r="F15950" s="16"/>
    </row>
    <row r="15951" spans="6:6" x14ac:dyDescent="0.2">
      <c r="F15951" s="16"/>
    </row>
    <row r="15952" spans="6:6" x14ac:dyDescent="0.2">
      <c r="F15952" s="16"/>
    </row>
    <row r="15953" spans="6:6" x14ac:dyDescent="0.2">
      <c r="F15953" s="16"/>
    </row>
    <row r="15954" spans="6:6" x14ac:dyDescent="0.2">
      <c r="F15954" s="16"/>
    </row>
    <row r="15955" spans="6:6" x14ac:dyDescent="0.2">
      <c r="F15955" s="16"/>
    </row>
    <row r="15956" spans="6:6" x14ac:dyDescent="0.2">
      <c r="F15956" s="16"/>
    </row>
    <row r="15957" spans="6:6" x14ac:dyDescent="0.2">
      <c r="F15957" s="16"/>
    </row>
    <row r="15958" spans="6:6" x14ac:dyDescent="0.2">
      <c r="F15958" s="16"/>
    </row>
    <row r="15959" spans="6:6" x14ac:dyDescent="0.2">
      <c r="F15959" s="16"/>
    </row>
    <row r="15960" spans="6:6" x14ac:dyDescent="0.2">
      <c r="F15960" s="16"/>
    </row>
    <row r="15961" spans="6:6" x14ac:dyDescent="0.2">
      <c r="F15961" s="16"/>
    </row>
    <row r="15962" spans="6:6" x14ac:dyDescent="0.2">
      <c r="F15962" s="16"/>
    </row>
    <row r="15963" spans="6:6" x14ac:dyDescent="0.2">
      <c r="F15963" s="16"/>
    </row>
    <row r="15964" spans="6:6" x14ac:dyDescent="0.2">
      <c r="F15964" s="16"/>
    </row>
    <row r="15965" spans="6:6" x14ac:dyDescent="0.2">
      <c r="F15965" s="16"/>
    </row>
    <row r="15966" spans="6:6" x14ac:dyDescent="0.2">
      <c r="F15966" s="16"/>
    </row>
    <row r="15967" spans="6:6" x14ac:dyDescent="0.2">
      <c r="F15967" s="16"/>
    </row>
    <row r="15968" spans="6:6" x14ac:dyDescent="0.2">
      <c r="F15968" s="16"/>
    </row>
    <row r="15969" spans="6:6" x14ac:dyDescent="0.2">
      <c r="F15969" s="16"/>
    </row>
    <row r="15970" spans="6:6" x14ac:dyDescent="0.2">
      <c r="F15970" s="16"/>
    </row>
    <row r="15971" spans="6:6" x14ac:dyDescent="0.2">
      <c r="F15971" s="16"/>
    </row>
    <row r="15972" spans="6:6" x14ac:dyDescent="0.2">
      <c r="F15972" s="16"/>
    </row>
    <row r="15973" spans="6:6" x14ac:dyDescent="0.2">
      <c r="F15973" s="16"/>
    </row>
    <row r="15974" spans="6:6" x14ac:dyDescent="0.2">
      <c r="F15974" s="16"/>
    </row>
    <row r="15975" spans="6:6" x14ac:dyDescent="0.2">
      <c r="F15975" s="16"/>
    </row>
    <row r="15976" spans="6:6" x14ac:dyDescent="0.2">
      <c r="F15976" s="16"/>
    </row>
    <row r="15977" spans="6:6" x14ac:dyDescent="0.2">
      <c r="F15977" s="16"/>
    </row>
    <row r="15978" spans="6:6" x14ac:dyDescent="0.2">
      <c r="F15978" s="16"/>
    </row>
    <row r="15979" spans="6:6" x14ac:dyDescent="0.2">
      <c r="F15979" s="16"/>
    </row>
    <row r="15980" spans="6:6" x14ac:dyDescent="0.2">
      <c r="F15980" s="16"/>
    </row>
    <row r="15981" spans="6:6" x14ac:dyDescent="0.2">
      <c r="F15981" s="16"/>
    </row>
    <row r="15982" spans="6:6" x14ac:dyDescent="0.2">
      <c r="F15982" s="16"/>
    </row>
    <row r="15983" spans="6:6" x14ac:dyDescent="0.2">
      <c r="F15983" s="16"/>
    </row>
    <row r="15984" spans="6:6" x14ac:dyDescent="0.2">
      <c r="F15984" s="16"/>
    </row>
    <row r="15985" spans="6:6" x14ac:dyDescent="0.2">
      <c r="F15985" s="16"/>
    </row>
    <row r="15986" spans="6:6" x14ac:dyDescent="0.2">
      <c r="F15986" s="16"/>
    </row>
    <row r="15987" spans="6:6" x14ac:dyDescent="0.2">
      <c r="F15987" s="16"/>
    </row>
    <row r="15988" spans="6:6" x14ac:dyDescent="0.2">
      <c r="F15988" s="16"/>
    </row>
    <row r="15989" spans="6:6" x14ac:dyDescent="0.2">
      <c r="F15989" s="16"/>
    </row>
    <row r="15990" spans="6:6" x14ac:dyDescent="0.2">
      <c r="F15990" s="16"/>
    </row>
    <row r="15991" spans="6:6" x14ac:dyDescent="0.2">
      <c r="F15991" s="16"/>
    </row>
    <row r="15992" spans="6:6" x14ac:dyDescent="0.2">
      <c r="F15992" s="16"/>
    </row>
    <row r="15993" spans="6:6" x14ac:dyDescent="0.2">
      <c r="F15993" s="16"/>
    </row>
    <row r="15994" spans="6:6" x14ac:dyDescent="0.2">
      <c r="F15994" s="16"/>
    </row>
    <row r="15995" spans="6:6" x14ac:dyDescent="0.2">
      <c r="F15995" s="16"/>
    </row>
    <row r="15996" spans="6:6" x14ac:dyDescent="0.2">
      <c r="F15996" s="16"/>
    </row>
    <row r="15997" spans="6:6" x14ac:dyDescent="0.2">
      <c r="F15997" s="16"/>
    </row>
    <row r="15998" spans="6:6" x14ac:dyDescent="0.2">
      <c r="F15998" s="16"/>
    </row>
    <row r="15999" spans="6:6" x14ac:dyDescent="0.2">
      <c r="F15999" s="16"/>
    </row>
    <row r="16000" spans="6:6" x14ac:dyDescent="0.2">
      <c r="F16000" s="16"/>
    </row>
    <row r="16001" spans="6:6" x14ac:dyDescent="0.2">
      <c r="F16001" s="16"/>
    </row>
    <row r="16002" spans="6:6" x14ac:dyDescent="0.2">
      <c r="F16002" s="16"/>
    </row>
    <row r="16003" spans="6:6" x14ac:dyDescent="0.2">
      <c r="F16003" s="16"/>
    </row>
    <row r="16004" spans="6:6" x14ac:dyDescent="0.2">
      <c r="F16004" s="16"/>
    </row>
    <row r="16005" spans="6:6" x14ac:dyDescent="0.2">
      <c r="F16005" s="16"/>
    </row>
    <row r="16006" spans="6:6" x14ac:dyDescent="0.2">
      <c r="F16006" s="16"/>
    </row>
    <row r="16007" spans="6:6" x14ac:dyDescent="0.2">
      <c r="F16007" s="16"/>
    </row>
    <row r="16008" spans="6:6" x14ac:dyDescent="0.2">
      <c r="F16008" s="16"/>
    </row>
    <row r="16009" spans="6:6" x14ac:dyDescent="0.2">
      <c r="F16009" s="16"/>
    </row>
    <row r="16010" spans="6:6" x14ac:dyDescent="0.2">
      <c r="F16010" s="16"/>
    </row>
    <row r="16011" spans="6:6" x14ac:dyDescent="0.2">
      <c r="F16011" s="16"/>
    </row>
    <row r="16012" spans="6:6" x14ac:dyDescent="0.2">
      <c r="F16012" s="16"/>
    </row>
    <row r="16013" spans="6:6" x14ac:dyDescent="0.2">
      <c r="F16013" s="16"/>
    </row>
    <row r="16014" spans="6:6" x14ac:dyDescent="0.2">
      <c r="F16014" s="16"/>
    </row>
    <row r="16015" spans="6:6" x14ac:dyDescent="0.2">
      <c r="F16015" s="16"/>
    </row>
    <row r="16016" spans="6:6" x14ac:dyDescent="0.2">
      <c r="F16016" s="16"/>
    </row>
    <row r="16017" spans="6:6" x14ac:dyDescent="0.2">
      <c r="F16017" s="16"/>
    </row>
    <row r="16018" spans="6:6" x14ac:dyDescent="0.2">
      <c r="F16018" s="16"/>
    </row>
    <row r="16019" spans="6:6" x14ac:dyDescent="0.2">
      <c r="F16019" s="16"/>
    </row>
    <row r="16020" spans="6:6" x14ac:dyDescent="0.2">
      <c r="F16020" s="16"/>
    </row>
    <row r="16021" spans="6:6" x14ac:dyDescent="0.2">
      <c r="F16021" s="16"/>
    </row>
    <row r="16022" spans="6:6" x14ac:dyDescent="0.2">
      <c r="F16022" s="16"/>
    </row>
    <row r="16023" spans="6:6" x14ac:dyDescent="0.2">
      <c r="F16023" s="16"/>
    </row>
    <row r="16024" spans="6:6" x14ac:dyDescent="0.2">
      <c r="F16024" s="16"/>
    </row>
    <row r="16025" spans="6:6" x14ac:dyDescent="0.2">
      <c r="F16025" s="16"/>
    </row>
    <row r="16026" spans="6:6" x14ac:dyDescent="0.2">
      <c r="F16026" s="16"/>
    </row>
    <row r="16027" spans="6:6" x14ac:dyDescent="0.2">
      <c r="F16027" s="16"/>
    </row>
    <row r="16028" spans="6:6" x14ac:dyDescent="0.2">
      <c r="F16028" s="16"/>
    </row>
    <row r="16029" spans="6:6" x14ac:dyDescent="0.2">
      <c r="F16029" s="16"/>
    </row>
    <row r="16030" spans="6:6" x14ac:dyDescent="0.2">
      <c r="F16030" s="16"/>
    </row>
    <row r="16031" spans="6:6" x14ac:dyDescent="0.2">
      <c r="F16031" s="16"/>
    </row>
    <row r="16032" spans="6:6" x14ac:dyDescent="0.2">
      <c r="F16032" s="16"/>
    </row>
    <row r="16033" spans="6:6" x14ac:dyDescent="0.2">
      <c r="F16033" s="16"/>
    </row>
    <row r="16034" spans="6:6" x14ac:dyDescent="0.2">
      <c r="F16034" s="16"/>
    </row>
    <row r="16035" spans="6:6" x14ac:dyDescent="0.2">
      <c r="F16035" s="16"/>
    </row>
    <row r="16036" spans="6:6" x14ac:dyDescent="0.2">
      <c r="F16036" s="16"/>
    </row>
    <row r="16037" spans="6:6" x14ac:dyDescent="0.2">
      <c r="F16037" s="16"/>
    </row>
    <row r="16038" spans="6:6" x14ac:dyDescent="0.2">
      <c r="F16038" s="16"/>
    </row>
    <row r="16039" spans="6:6" x14ac:dyDescent="0.2">
      <c r="F16039" s="16"/>
    </row>
    <row r="16040" spans="6:6" x14ac:dyDescent="0.2">
      <c r="F16040" s="16"/>
    </row>
    <row r="16041" spans="6:6" x14ac:dyDescent="0.2">
      <c r="F16041" s="16"/>
    </row>
    <row r="16042" spans="6:6" x14ac:dyDescent="0.2">
      <c r="F16042" s="16"/>
    </row>
    <row r="16043" spans="6:6" x14ac:dyDescent="0.2">
      <c r="F16043" s="16"/>
    </row>
    <row r="16044" spans="6:6" x14ac:dyDescent="0.2">
      <c r="F16044" s="16"/>
    </row>
    <row r="16045" spans="6:6" x14ac:dyDescent="0.2">
      <c r="F16045" s="16"/>
    </row>
    <row r="16046" spans="6:6" x14ac:dyDescent="0.2">
      <c r="F16046" s="16"/>
    </row>
    <row r="16047" spans="6:6" x14ac:dyDescent="0.2">
      <c r="F16047" s="16"/>
    </row>
    <row r="16048" spans="6:6" x14ac:dyDescent="0.2">
      <c r="F16048" s="16"/>
    </row>
    <row r="16049" spans="6:6" x14ac:dyDescent="0.2">
      <c r="F16049" s="16"/>
    </row>
    <row r="16050" spans="6:6" x14ac:dyDescent="0.2">
      <c r="F16050" s="16"/>
    </row>
    <row r="16051" spans="6:6" x14ac:dyDescent="0.2">
      <c r="F16051" s="16"/>
    </row>
    <row r="16052" spans="6:6" x14ac:dyDescent="0.2">
      <c r="F16052" s="16"/>
    </row>
    <row r="16053" spans="6:6" x14ac:dyDescent="0.2">
      <c r="F16053" s="16"/>
    </row>
    <row r="16054" spans="6:6" x14ac:dyDescent="0.2">
      <c r="F16054" s="16"/>
    </row>
    <row r="16055" spans="6:6" x14ac:dyDescent="0.2">
      <c r="F16055" s="16"/>
    </row>
    <row r="16056" spans="6:6" x14ac:dyDescent="0.2">
      <c r="F16056" s="16"/>
    </row>
    <row r="16057" spans="6:6" x14ac:dyDescent="0.2">
      <c r="F16057" s="16"/>
    </row>
    <row r="16058" spans="6:6" x14ac:dyDescent="0.2">
      <c r="F16058" s="16"/>
    </row>
    <row r="16059" spans="6:6" x14ac:dyDescent="0.2">
      <c r="F16059" s="16"/>
    </row>
    <row r="16060" spans="6:6" x14ac:dyDescent="0.2">
      <c r="F16060" s="16"/>
    </row>
    <row r="16061" spans="6:6" x14ac:dyDescent="0.2">
      <c r="F16061" s="16"/>
    </row>
    <row r="16062" spans="6:6" x14ac:dyDescent="0.2">
      <c r="F16062" s="16"/>
    </row>
    <row r="16063" spans="6:6" x14ac:dyDescent="0.2">
      <c r="F16063" s="16"/>
    </row>
    <row r="16064" spans="6:6" x14ac:dyDescent="0.2">
      <c r="F16064" s="16"/>
    </row>
    <row r="16065" spans="6:6" x14ac:dyDescent="0.2">
      <c r="F16065" s="16"/>
    </row>
    <row r="16066" spans="6:6" x14ac:dyDescent="0.2">
      <c r="F16066" s="16"/>
    </row>
    <row r="16067" spans="6:6" x14ac:dyDescent="0.2">
      <c r="F16067" s="16"/>
    </row>
    <row r="16068" spans="6:6" x14ac:dyDescent="0.2">
      <c r="F16068" s="16"/>
    </row>
    <row r="16069" spans="6:6" x14ac:dyDescent="0.2">
      <c r="F16069" s="16"/>
    </row>
    <row r="16070" spans="6:6" x14ac:dyDescent="0.2">
      <c r="F16070" s="16"/>
    </row>
    <row r="16071" spans="6:6" x14ac:dyDescent="0.2">
      <c r="F16071" s="16"/>
    </row>
    <row r="16072" spans="6:6" x14ac:dyDescent="0.2">
      <c r="F16072" s="16"/>
    </row>
    <row r="16073" spans="6:6" x14ac:dyDescent="0.2">
      <c r="F16073" s="16"/>
    </row>
    <row r="16074" spans="6:6" x14ac:dyDescent="0.2">
      <c r="F16074" s="16"/>
    </row>
    <row r="16075" spans="6:6" x14ac:dyDescent="0.2">
      <c r="F16075" s="16"/>
    </row>
    <row r="16076" spans="6:6" x14ac:dyDescent="0.2">
      <c r="F16076" s="16"/>
    </row>
    <row r="16077" spans="6:6" x14ac:dyDescent="0.2">
      <c r="F16077" s="16"/>
    </row>
    <row r="16078" spans="6:6" x14ac:dyDescent="0.2">
      <c r="F16078" s="16"/>
    </row>
    <row r="16079" spans="6:6" x14ac:dyDescent="0.2">
      <c r="F16079" s="16"/>
    </row>
    <row r="16080" spans="6:6" x14ac:dyDescent="0.2">
      <c r="F16080" s="16"/>
    </row>
    <row r="16081" spans="6:6" x14ac:dyDescent="0.2">
      <c r="F16081" s="16"/>
    </row>
    <row r="16082" spans="6:6" x14ac:dyDescent="0.2">
      <c r="F16082" s="16"/>
    </row>
    <row r="16083" spans="6:6" x14ac:dyDescent="0.2">
      <c r="F16083" s="16"/>
    </row>
    <row r="16084" spans="6:6" x14ac:dyDescent="0.2">
      <c r="F16084" s="16"/>
    </row>
    <row r="16085" spans="6:6" x14ac:dyDescent="0.2">
      <c r="F16085" s="16"/>
    </row>
    <row r="16086" spans="6:6" x14ac:dyDescent="0.2">
      <c r="F16086" s="16"/>
    </row>
    <row r="16087" spans="6:6" x14ac:dyDescent="0.2">
      <c r="F16087" s="16"/>
    </row>
    <row r="16088" spans="6:6" x14ac:dyDescent="0.2">
      <c r="F16088" s="16"/>
    </row>
    <row r="16089" spans="6:6" x14ac:dyDescent="0.2">
      <c r="F16089" s="16"/>
    </row>
    <row r="16090" spans="6:6" x14ac:dyDescent="0.2">
      <c r="F16090" s="16"/>
    </row>
    <row r="16091" spans="6:6" x14ac:dyDescent="0.2">
      <c r="F16091" s="16"/>
    </row>
    <row r="16092" spans="6:6" x14ac:dyDescent="0.2">
      <c r="F16092" s="16"/>
    </row>
    <row r="16093" spans="6:6" x14ac:dyDescent="0.2">
      <c r="F16093" s="16"/>
    </row>
    <row r="16094" spans="6:6" x14ac:dyDescent="0.2">
      <c r="F16094" s="16"/>
    </row>
    <row r="16095" spans="6:6" x14ac:dyDescent="0.2">
      <c r="F16095" s="16"/>
    </row>
    <row r="16096" spans="6:6" x14ac:dyDescent="0.2">
      <c r="F16096" s="16"/>
    </row>
    <row r="16097" spans="6:6" x14ac:dyDescent="0.2">
      <c r="F16097" s="16"/>
    </row>
    <row r="16098" spans="6:6" x14ac:dyDescent="0.2">
      <c r="F16098" s="16"/>
    </row>
    <row r="16099" spans="6:6" x14ac:dyDescent="0.2">
      <c r="F16099" s="16"/>
    </row>
    <row r="16100" spans="6:6" x14ac:dyDescent="0.2">
      <c r="F16100" s="16"/>
    </row>
    <row r="16101" spans="6:6" x14ac:dyDescent="0.2">
      <c r="F16101" s="16"/>
    </row>
    <row r="16102" spans="6:6" x14ac:dyDescent="0.2">
      <c r="F16102" s="16"/>
    </row>
    <row r="16103" spans="6:6" x14ac:dyDescent="0.2">
      <c r="F16103" s="16"/>
    </row>
    <row r="16104" spans="6:6" x14ac:dyDescent="0.2">
      <c r="F16104" s="16"/>
    </row>
    <row r="16105" spans="6:6" x14ac:dyDescent="0.2">
      <c r="F16105" s="16"/>
    </row>
    <row r="16106" spans="6:6" x14ac:dyDescent="0.2">
      <c r="F16106" s="16"/>
    </row>
    <row r="16107" spans="6:6" x14ac:dyDescent="0.2">
      <c r="F16107" s="16"/>
    </row>
    <row r="16108" spans="6:6" x14ac:dyDescent="0.2">
      <c r="F16108" s="16"/>
    </row>
    <row r="16109" spans="6:6" x14ac:dyDescent="0.2">
      <c r="F16109" s="16"/>
    </row>
    <row r="16110" spans="6:6" x14ac:dyDescent="0.2">
      <c r="F16110" s="16"/>
    </row>
    <row r="16111" spans="6:6" x14ac:dyDescent="0.2">
      <c r="F16111" s="16"/>
    </row>
    <row r="16112" spans="6:6" x14ac:dyDescent="0.2">
      <c r="F16112" s="16"/>
    </row>
    <row r="16113" spans="6:6" x14ac:dyDescent="0.2">
      <c r="F16113" s="16"/>
    </row>
    <row r="16114" spans="6:6" x14ac:dyDescent="0.2">
      <c r="F16114" s="16"/>
    </row>
    <row r="16115" spans="6:6" x14ac:dyDescent="0.2">
      <c r="F16115" s="16"/>
    </row>
    <row r="16116" spans="6:6" x14ac:dyDescent="0.2">
      <c r="F16116" s="16"/>
    </row>
    <row r="16117" spans="6:6" x14ac:dyDescent="0.2">
      <c r="F16117" s="16"/>
    </row>
    <row r="16118" spans="6:6" x14ac:dyDescent="0.2">
      <c r="F16118" s="16"/>
    </row>
    <row r="16119" spans="6:6" x14ac:dyDescent="0.2">
      <c r="F16119" s="16"/>
    </row>
    <row r="16120" spans="6:6" x14ac:dyDescent="0.2">
      <c r="F16120" s="16"/>
    </row>
    <row r="16121" spans="6:6" x14ac:dyDescent="0.2">
      <c r="F16121" s="16"/>
    </row>
    <row r="16122" spans="6:6" x14ac:dyDescent="0.2">
      <c r="F16122" s="16"/>
    </row>
    <row r="16123" spans="6:6" x14ac:dyDescent="0.2">
      <c r="F16123" s="16"/>
    </row>
    <row r="16124" spans="6:6" x14ac:dyDescent="0.2">
      <c r="F16124" s="16"/>
    </row>
    <row r="16125" spans="6:6" x14ac:dyDescent="0.2">
      <c r="F16125" s="16"/>
    </row>
    <row r="16126" spans="6:6" x14ac:dyDescent="0.2">
      <c r="F16126" s="16"/>
    </row>
    <row r="16127" spans="6:6" x14ac:dyDescent="0.2">
      <c r="F16127" s="16"/>
    </row>
    <row r="16128" spans="6:6" x14ac:dyDescent="0.2">
      <c r="F16128" s="16"/>
    </row>
    <row r="16129" spans="6:6" x14ac:dyDescent="0.2">
      <c r="F16129" s="16"/>
    </row>
    <row r="16130" spans="6:6" x14ac:dyDescent="0.2">
      <c r="F16130" s="16"/>
    </row>
    <row r="16131" spans="6:6" x14ac:dyDescent="0.2">
      <c r="F16131" s="16"/>
    </row>
    <row r="16132" spans="6:6" x14ac:dyDescent="0.2">
      <c r="F16132" s="16"/>
    </row>
    <row r="16133" spans="6:6" x14ac:dyDescent="0.2">
      <c r="F16133" s="16"/>
    </row>
    <row r="16134" spans="6:6" x14ac:dyDescent="0.2">
      <c r="F16134" s="16"/>
    </row>
    <row r="16135" spans="6:6" x14ac:dyDescent="0.2">
      <c r="F16135" s="16"/>
    </row>
    <row r="16136" spans="6:6" x14ac:dyDescent="0.2">
      <c r="F16136" s="16"/>
    </row>
    <row r="16137" spans="6:6" x14ac:dyDescent="0.2">
      <c r="F16137" s="16"/>
    </row>
    <row r="16138" spans="6:6" x14ac:dyDescent="0.2">
      <c r="F16138" s="16"/>
    </row>
    <row r="16139" spans="6:6" x14ac:dyDescent="0.2">
      <c r="F16139" s="16"/>
    </row>
    <row r="16140" spans="6:6" x14ac:dyDescent="0.2">
      <c r="F16140" s="16"/>
    </row>
    <row r="16141" spans="6:6" x14ac:dyDescent="0.2">
      <c r="F16141" s="16"/>
    </row>
    <row r="16142" spans="6:6" x14ac:dyDescent="0.2">
      <c r="F16142" s="16"/>
    </row>
    <row r="16143" spans="6:6" x14ac:dyDescent="0.2">
      <c r="F16143" s="16"/>
    </row>
    <row r="16144" spans="6:6" x14ac:dyDescent="0.2">
      <c r="F16144" s="16"/>
    </row>
    <row r="16145" spans="6:6" x14ac:dyDescent="0.2">
      <c r="F16145" s="16"/>
    </row>
    <row r="16146" spans="6:6" x14ac:dyDescent="0.2">
      <c r="F16146" s="16"/>
    </row>
    <row r="16147" spans="6:6" x14ac:dyDescent="0.2">
      <c r="F16147" s="16"/>
    </row>
    <row r="16148" spans="6:6" x14ac:dyDescent="0.2">
      <c r="F16148" s="16"/>
    </row>
    <row r="16149" spans="6:6" x14ac:dyDescent="0.2">
      <c r="F16149" s="16"/>
    </row>
    <row r="16150" spans="6:6" x14ac:dyDescent="0.2">
      <c r="F16150" s="16"/>
    </row>
    <row r="16151" spans="6:6" x14ac:dyDescent="0.2">
      <c r="F16151" s="16"/>
    </row>
    <row r="16152" spans="6:6" x14ac:dyDescent="0.2">
      <c r="F16152" s="16"/>
    </row>
    <row r="16153" spans="6:6" x14ac:dyDescent="0.2">
      <c r="F16153" s="16"/>
    </row>
    <row r="16154" spans="6:6" x14ac:dyDescent="0.2">
      <c r="F16154" s="16"/>
    </row>
    <row r="16155" spans="6:6" x14ac:dyDescent="0.2">
      <c r="F16155" s="16"/>
    </row>
    <row r="16156" spans="6:6" x14ac:dyDescent="0.2">
      <c r="F16156" s="16"/>
    </row>
    <row r="16157" spans="6:6" x14ac:dyDescent="0.2">
      <c r="F16157" s="16"/>
    </row>
    <row r="16158" spans="6:6" x14ac:dyDescent="0.2">
      <c r="F16158" s="16"/>
    </row>
    <row r="16159" spans="6:6" x14ac:dyDescent="0.2">
      <c r="F16159" s="16"/>
    </row>
    <row r="16160" spans="6:6" x14ac:dyDescent="0.2">
      <c r="F16160" s="16"/>
    </row>
    <row r="16161" spans="6:6" x14ac:dyDescent="0.2">
      <c r="F16161" s="16"/>
    </row>
    <row r="16162" spans="6:6" x14ac:dyDescent="0.2">
      <c r="F16162" s="16"/>
    </row>
    <row r="16163" spans="6:6" x14ac:dyDescent="0.2">
      <c r="F16163" s="16"/>
    </row>
    <row r="16164" spans="6:6" x14ac:dyDescent="0.2">
      <c r="F16164" s="16"/>
    </row>
    <row r="16165" spans="6:6" x14ac:dyDescent="0.2">
      <c r="F16165" s="16"/>
    </row>
    <row r="16166" spans="6:6" x14ac:dyDescent="0.2">
      <c r="F16166" s="16"/>
    </row>
    <row r="16167" spans="6:6" x14ac:dyDescent="0.2">
      <c r="F16167" s="16"/>
    </row>
    <row r="16168" spans="6:6" x14ac:dyDescent="0.2">
      <c r="F16168" s="16"/>
    </row>
    <row r="16169" spans="6:6" x14ac:dyDescent="0.2">
      <c r="F16169" s="16"/>
    </row>
    <row r="16170" spans="6:6" x14ac:dyDescent="0.2">
      <c r="F16170" s="16"/>
    </row>
    <row r="16171" spans="6:6" x14ac:dyDescent="0.2">
      <c r="F16171" s="16"/>
    </row>
    <row r="16172" spans="6:6" x14ac:dyDescent="0.2">
      <c r="F16172" s="16"/>
    </row>
    <row r="16173" spans="6:6" x14ac:dyDescent="0.2">
      <c r="F16173" s="16"/>
    </row>
    <row r="16174" spans="6:6" x14ac:dyDescent="0.2">
      <c r="F16174" s="16"/>
    </row>
    <row r="16175" spans="6:6" x14ac:dyDescent="0.2">
      <c r="F16175" s="16"/>
    </row>
    <row r="16176" spans="6:6" x14ac:dyDescent="0.2">
      <c r="F16176" s="16"/>
    </row>
    <row r="16177" spans="6:6" x14ac:dyDescent="0.2">
      <c r="F16177" s="16"/>
    </row>
    <row r="16178" spans="6:6" x14ac:dyDescent="0.2">
      <c r="F16178" s="16"/>
    </row>
    <row r="16179" spans="6:6" x14ac:dyDescent="0.2">
      <c r="F16179" s="16"/>
    </row>
    <row r="16180" spans="6:6" x14ac:dyDescent="0.2">
      <c r="F16180" s="16"/>
    </row>
    <row r="16181" spans="6:6" x14ac:dyDescent="0.2">
      <c r="F16181" s="16"/>
    </row>
    <row r="16182" spans="6:6" x14ac:dyDescent="0.2">
      <c r="F16182" s="16"/>
    </row>
    <row r="16183" spans="6:6" x14ac:dyDescent="0.2">
      <c r="F16183" s="16"/>
    </row>
    <row r="16184" spans="6:6" x14ac:dyDescent="0.2">
      <c r="F16184" s="16"/>
    </row>
    <row r="16185" spans="6:6" x14ac:dyDescent="0.2">
      <c r="F16185" s="16"/>
    </row>
    <row r="16186" spans="6:6" x14ac:dyDescent="0.2">
      <c r="F16186" s="16"/>
    </row>
    <row r="16187" spans="6:6" x14ac:dyDescent="0.2">
      <c r="F16187" s="16"/>
    </row>
    <row r="16188" spans="6:6" x14ac:dyDescent="0.2">
      <c r="F16188" s="16"/>
    </row>
    <row r="16189" spans="6:6" x14ac:dyDescent="0.2">
      <c r="F16189" s="16"/>
    </row>
    <row r="16190" spans="6:6" x14ac:dyDescent="0.2">
      <c r="F16190" s="16"/>
    </row>
    <row r="16191" spans="6:6" x14ac:dyDescent="0.2">
      <c r="F16191" s="16"/>
    </row>
    <row r="16192" spans="6:6" x14ac:dyDescent="0.2">
      <c r="F16192" s="16"/>
    </row>
    <row r="16193" spans="6:6" x14ac:dyDescent="0.2">
      <c r="F16193" s="16"/>
    </row>
    <row r="16194" spans="6:6" x14ac:dyDescent="0.2">
      <c r="F16194" s="16"/>
    </row>
    <row r="16195" spans="6:6" x14ac:dyDescent="0.2">
      <c r="F16195" s="16"/>
    </row>
    <row r="16196" spans="6:6" x14ac:dyDescent="0.2">
      <c r="F16196" s="16"/>
    </row>
    <row r="16197" spans="6:6" x14ac:dyDescent="0.2">
      <c r="F16197" s="16"/>
    </row>
    <row r="16198" spans="6:6" x14ac:dyDescent="0.2">
      <c r="F16198" s="16"/>
    </row>
    <row r="16199" spans="6:6" x14ac:dyDescent="0.2">
      <c r="F16199" s="16"/>
    </row>
    <row r="16200" spans="6:6" x14ac:dyDescent="0.2">
      <c r="F16200" s="16"/>
    </row>
    <row r="16201" spans="6:6" x14ac:dyDescent="0.2">
      <c r="F16201" s="16"/>
    </row>
    <row r="16202" spans="6:6" x14ac:dyDescent="0.2">
      <c r="F16202" s="16"/>
    </row>
    <row r="16203" spans="6:6" x14ac:dyDescent="0.2">
      <c r="F16203" s="16"/>
    </row>
    <row r="16204" spans="6:6" x14ac:dyDescent="0.2">
      <c r="F16204" s="16"/>
    </row>
    <row r="16205" spans="6:6" x14ac:dyDescent="0.2">
      <c r="F16205" s="16"/>
    </row>
    <row r="16206" spans="6:6" x14ac:dyDescent="0.2">
      <c r="F16206" s="16"/>
    </row>
    <row r="16207" spans="6:6" x14ac:dyDescent="0.2">
      <c r="F16207" s="16"/>
    </row>
    <row r="16208" spans="6:6" x14ac:dyDescent="0.2">
      <c r="F16208" s="16"/>
    </row>
    <row r="16209" spans="6:6" x14ac:dyDescent="0.2">
      <c r="F16209" s="16"/>
    </row>
    <row r="16210" spans="6:6" x14ac:dyDescent="0.2">
      <c r="F16210" s="16"/>
    </row>
    <row r="16211" spans="6:6" x14ac:dyDescent="0.2">
      <c r="F16211" s="16"/>
    </row>
    <row r="16212" spans="6:6" x14ac:dyDescent="0.2">
      <c r="F16212" s="16"/>
    </row>
    <row r="16213" spans="6:6" x14ac:dyDescent="0.2">
      <c r="F16213" s="16"/>
    </row>
    <row r="16214" spans="6:6" x14ac:dyDescent="0.2">
      <c r="F16214" s="16"/>
    </row>
    <row r="16215" spans="6:6" x14ac:dyDescent="0.2">
      <c r="F16215" s="16"/>
    </row>
    <row r="16216" spans="6:6" x14ac:dyDescent="0.2">
      <c r="F16216" s="16"/>
    </row>
    <row r="16217" spans="6:6" x14ac:dyDescent="0.2">
      <c r="F16217" s="16"/>
    </row>
    <row r="16218" spans="6:6" x14ac:dyDescent="0.2">
      <c r="F16218" s="16"/>
    </row>
    <row r="16219" spans="6:6" x14ac:dyDescent="0.2">
      <c r="F16219" s="16"/>
    </row>
    <row r="16220" spans="6:6" x14ac:dyDescent="0.2">
      <c r="F16220" s="16"/>
    </row>
    <row r="16221" spans="6:6" x14ac:dyDescent="0.2">
      <c r="F16221" s="16"/>
    </row>
    <row r="16222" spans="6:6" x14ac:dyDescent="0.2">
      <c r="F16222" s="16"/>
    </row>
    <row r="16223" spans="6:6" x14ac:dyDescent="0.2">
      <c r="F16223" s="16"/>
    </row>
    <row r="16224" spans="6:6" x14ac:dyDescent="0.2">
      <c r="F16224" s="16"/>
    </row>
    <row r="16225" spans="6:6" x14ac:dyDescent="0.2">
      <c r="F16225" s="16"/>
    </row>
    <row r="16226" spans="6:6" x14ac:dyDescent="0.2">
      <c r="F16226" s="16"/>
    </row>
    <row r="16227" spans="6:6" x14ac:dyDescent="0.2">
      <c r="F16227" s="16"/>
    </row>
    <row r="16228" spans="6:6" x14ac:dyDescent="0.2">
      <c r="F16228" s="16"/>
    </row>
    <row r="16229" spans="6:6" x14ac:dyDescent="0.2">
      <c r="F16229" s="16"/>
    </row>
    <row r="16230" spans="6:6" x14ac:dyDescent="0.2">
      <c r="F16230" s="16"/>
    </row>
    <row r="16231" spans="6:6" x14ac:dyDescent="0.2">
      <c r="F16231" s="16"/>
    </row>
    <row r="16232" spans="6:6" x14ac:dyDescent="0.2">
      <c r="F16232" s="16"/>
    </row>
    <row r="16233" spans="6:6" x14ac:dyDescent="0.2">
      <c r="F16233" s="16"/>
    </row>
    <row r="16234" spans="6:6" x14ac:dyDescent="0.2">
      <c r="F16234" s="16"/>
    </row>
    <row r="16235" spans="6:6" x14ac:dyDescent="0.2">
      <c r="F16235" s="16"/>
    </row>
    <row r="16236" spans="6:6" x14ac:dyDescent="0.2">
      <c r="F16236" s="16"/>
    </row>
    <row r="16237" spans="6:6" x14ac:dyDescent="0.2">
      <c r="F16237" s="16"/>
    </row>
    <row r="16238" spans="6:6" x14ac:dyDescent="0.2">
      <c r="F16238" s="16"/>
    </row>
    <row r="16239" spans="6:6" x14ac:dyDescent="0.2">
      <c r="F16239" s="16"/>
    </row>
    <row r="16240" spans="6:6" x14ac:dyDescent="0.2">
      <c r="F16240" s="16"/>
    </row>
    <row r="16241" spans="6:6" x14ac:dyDescent="0.2">
      <c r="F16241" s="16"/>
    </row>
    <row r="16242" spans="6:6" x14ac:dyDescent="0.2">
      <c r="F16242" s="16"/>
    </row>
    <row r="16243" spans="6:6" x14ac:dyDescent="0.2">
      <c r="F16243" s="16"/>
    </row>
    <row r="16244" spans="6:6" x14ac:dyDescent="0.2">
      <c r="F16244" s="16"/>
    </row>
    <row r="16245" spans="6:6" x14ac:dyDescent="0.2">
      <c r="F16245" s="16"/>
    </row>
    <row r="16246" spans="6:6" x14ac:dyDescent="0.2">
      <c r="F16246" s="16"/>
    </row>
    <row r="16247" spans="6:6" x14ac:dyDescent="0.2">
      <c r="F16247" s="16"/>
    </row>
    <row r="16248" spans="6:6" x14ac:dyDescent="0.2">
      <c r="F16248" s="16"/>
    </row>
    <row r="16249" spans="6:6" x14ac:dyDescent="0.2">
      <c r="F16249" s="16"/>
    </row>
    <row r="16250" spans="6:6" x14ac:dyDescent="0.2">
      <c r="F16250" s="16"/>
    </row>
    <row r="16251" spans="6:6" x14ac:dyDescent="0.2">
      <c r="F16251" s="16"/>
    </row>
    <row r="16252" spans="6:6" x14ac:dyDescent="0.2">
      <c r="F16252" s="16"/>
    </row>
    <row r="16253" spans="6:6" x14ac:dyDescent="0.2">
      <c r="F16253" s="16"/>
    </row>
    <row r="16254" spans="6:6" x14ac:dyDescent="0.2">
      <c r="F16254" s="16"/>
    </row>
    <row r="16255" spans="6:6" x14ac:dyDescent="0.2">
      <c r="F16255" s="16"/>
    </row>
    <row r="16256" spans="6:6" x14ac:dyDescent="0.2">
      <c r="F16256" s="16"/>
    </row>
    <row r="16257" spans="6:6" x14ac:dyDescent="0.2">
      <c r="F16257" s="16"/>
    </row>
    <row r="16258" spans="6:6" x14ac:dyDescent="0.2">
      <c r="F16258" s="16"/>
    </row>
    <row r="16259" spans="6:6" x14ac:dyDescent="0.2">
      <c r="F16259" s="16"/>
    </row>
    <row r="16260" spans="6:6" x14ac:dyDescent="0.2">
      <c r="F16260" s="16"/>
    </row>
    <row r="16261" spans="6:6" x14ac:dyDescent="0.2">
      <c r="F16261" s="16"/>
    </row>
    <row r="16262" spans="6:6" x14ac:dyDescent="0.2">
      <c r="F16262" s="16"/>
    </row>
    <row r="16263" spans="6:6" x14ac:dyDescent="0.2">
      <c r="F16263" s="16"/>
    </row>
    <row r="16264" spans="6:6" x14ac:dyDescent="0.2">
      <c r="F16264" s="16"/>
    </row>
    <row r="16265" spans="6:6" x14ac:dyDescent="0.2">
      <c r="F16265" s="16"/>
    </row>
    <row r="16266" spans="6:6" x14ac:dyDescent="0.2">
      <c r="F16266" s="16"/>
    </row>
    <row r="16267" spans="6:6" x14ac:dyDescent="0.2">
      <c r="F16267" s="16"/>
    </row>
    <row r="16268" spans="6:6" x14ac:dyDescent="0.2">
      <c r="F16268" s="16"/>
    </row>
    <row r="16269" spans="6:6" x14ac:dyDescent="0.2">
      <c r="F16269" s="16"/>
    </row>
    <row r="16270" spans="6:6" x14ac:dyDescent="0.2">
      <c r="F16270" s="16"/>
    </row>
    <row r="16271" spans="6:6" x14ac:dyDescent="0.2">
      <c r="F16271" s="16"/>
    </row>
    <row r="16272" spans="6:6" x14ac:dyDescent="0.2">
      <c r="F16272" s="16"/>
    </row>
    <row r="16273" spans="6:6" x14ac:dyDescent="0.2">
      <c r="F16273" s="16"/>
    </row>
    <row r="16274" spans="6:6" x14ac:dyDescent="0.2">
      <c r="F16274" s="16"/>
    </row>
    <row r="16275" spans="6:6" x14ac:dyDescent="0.2">
      <c r="F16275" s="16"/>
    </row>
    <row r="16276" spans="6:6" x14ac:dyDescent="0.2">
      <c r="F16276" s="16"/>
    </row>
    <row r="16277" spans="6:6" x14ac:dyDescent="0.2">
      <c r="F16277" s="16"/>
    </row>
    <row r="16278" spans="6:6" x14ac:dyDescent="0.2">
      <c r="F16278" s="16"/>
    </row>
    <row r="16279" spans="6:6" x14ac:dyDescent="0.2">
      <c r="F16279" s="16"/>
    </row>
    <row r="16280" spans="6:6" x14ac:dyDescent="0.2">
      <c r="F16280" s="16"/>
    </row>
    <row r="16281" spans="6:6" x14ac:dyDescent="0.2">
      <c r="F16281" s="16"/>
    </row>
    <row r="16282" spans="6:6" x14ac:dyDescent="0.2">
      <c r="F16282" s="16"/>
    </row>
    <row r="16283" spans="6:6" x14ac:dyDescent="0.2">
      <c r="F16283" s="16"/>
    </row>
    <row r="16284" spans="6:6" x14ac:dyDescent="0.2">
      <c r="F16284" s="16"/>
    </row>
    <row r="16285" spans="6:6" x14ac:dyDescent="0.2">
      <c r="F16285" s="16"/>
    </row>
    <row r="16286" spans="6:6" x14ac:dyDescent="0.2">
      <c r="F16286" s="16"/>
    </row>
    <row r="16287" spans="6:6" x14ac:dyDescent="0.2">
      <c r="F16287" s="16"/>
    </row>
    <row r="16288" spans="6:6" x14ac:dyDescent="0.2">
      <c r="F16288" s="16"/>
    </row>
    <row r="16289" spans="6:6" x14ac:dyDescent="0.2">
      <c r="F16289" s="16"/>
    </row>
    <row r="16290" spans="6:6" x14ac:dyDescent="0.2">
      <c r="F16290" s="16"/>
    </row>
    <row r="16291" spans="6:6" x14ac:dyDescent="0.2">
      <c r="F16291" s="16"/>
    </row>
    <row r="16292" spans="6:6" x14ac:dyDescent="0.2">
      <c r="F16292" s="16"/>
    </row>
    <row r="16293" spans="6:6" x14ac:dyDescent="0.2">
      <c r="F16293" s="16"/>
    </row>
    <row r="16294" spans="6:6" x14ac:dyDescent="0.2">
      <c r="F16294" s="16"/>
    </row>
    <row r="16295" spans="6:6" x14ac:dyDescent="0.2">
      <c r="F16295" s="16"/>
    </row>
    <row r="16296" spans="6:6" x14ac:dyDescent="0.2">
      <c r="F16296" s="16"/>
    </row>
    <row r="16297" spans="6:6" x14ac:dyDescent="0.2">
      <c r="F16297" s="16"/>
    </row>
    <row r="16298" spans="6:6" x14ac:dyDescent="0.2">
      <c r="F16298" s="16"/>
    </row>
    <row r="16299" spans="6:6" x14ac:dyDescent="0.2">
      <c r="F16299" s="16"/>
    </row>
    <row r="16300" spans="6:6" x14ac:dyDescent="0.2">
      <c r="F16300" s="16"/>
    </row>
    <row r="16301" spans="6:6" x14ac:dyDescent="0.2">
      <c r="F16301" s="16"/>
    </row>
    <row r="16302" spans="6:6" x14ac:dyDescent="0.2">
      <c r="F16302" s="16"/>
    </row>
    <row r="16303" spans="6:6" x14ac:dyDescent="0.2">
      <c r="F16303" s="16"/>
    </row>
    <row r="16304" spans="6:6" x14ac:dyDescent="0.2">
      <c r="F16304" s="16"/>
    </row>
    <row r="16305" spans="6:6" x14ac:dyDescent="0.2">
      <c r="F16305" s="16"/>
    </row>
    <row r="16306" spans="6:6" x14ac:dyDescent="0.2">
      <c r="F16306" s="16"/>
    </row>
    <row r="16307" spans="6:6" x14ac:dyDescent="0.2">
      <c r="F16307" s="16"/>
    </row>
    <row r="16308" spans="6:6" x14ac:dyDescent="0.2">
      <c r="F16308" s="16"/>
    </row>
    <row r="16309" spans="6:6" x14ac:dyDescent="0.2">
      <c r="F16309" s="16"/>
    </row>
    <row r="16310" spans="6:6" x14ac:dyDescent="0.2">
      <c r="F16310" s="16"/>
    </row>
    <row r="16311" spans="6:6" x14ac:dyDescent="0.2">
      <c r="F16311" s="16"/>
    </row>
    <row r="16312" spans="6:6" x14ac:dyDescent="0.2">
      <c r="F16312" s="16"/>
    </row>
    <row r="16313" spans="6:6" x14ac:dyDescent="0.2">
      <c r="F16313" s="16"/>
    </row>
    <row r="16314" spans="6:6" x14ac:dyDescent="0.2">
      <c r="F16314" s="16"/>
    </row>
    <row r="16315" spans="6:6" x14ac:dyDescent="0.2">
      <c r="F16315" s="16"/>
    </row>
    <row r="16316" spans="6:6" x14ac:dyDescent="0.2">
      <c r="F16316" s="16"/>
    </row>
    <row r="16317" spans="6:6" x14ac:dyDescent="0.2">
      <c r="F16317" s="16"/>
    </row>
    <row r="16318" spans="6:6" x14ac:dyDescent="0.2">
      <c r="F16318" s="16"/>
    </row>
    <row r="16319" spans="6:6" x14ac:dyDescent="0.2">
      <c r="F16319" s="16"/>
    </row>
    <row r="16320" spans="6:6" x14ac:dyDescent="0.2">
      <c r="F16320" s="16"/>
    </row>
    <row r="16321" spans="6:6" x14ac:dyDescent="0.2">
      <c r="F16321" s="16"/>
    </row>
    <row r="16322" spans="6:6" x14ac:dyDescent="0.2">
      <c r="F16322" s="16"/>
    </row>
    <row r="16323" spans="6:6" x14ac:dyDescent="0.2">
      <c r="F16323" s="16"/>
    </row>
    <row r="16324" spans="6:6" x14ac:dyDescent="0.2">
      <c r="F16324" s="16"/>
    </row>
    <row r="16325" spans="6:6" x14ac:dyDescent="0.2">
      <c r="F16325" s="16"/>
    </row>
    <row r="16326" spans="6:6" x14ac:dyDescent="0.2">
      <c r="F16326" s="16"/>
    </row>
    <row r="16327" spans="6:6" x14ac:dyDescent="0.2">
      <c r="F16327" s="16"/>
    </row>
    <row r="16328" spans="6:6" x14ac:dyDescent="0.2">
      <c r="F16328" s="16"/>
    </row>
    <row r="16329" spans="6:6" x14ac:dyDescent="0.2">
      <c r="F16329" s="16"/>
    </row>
    <row r="16330" spans="6:6" x14ac:dyDescent="0.2">
      <c r="F16330" s="16"/>
    </row>
    <row r="16331" spans="6:6" x14ac:dyDescent="0.2">
      <c r="F16331" s="16"/>
    </row>
    <row r="16332" spans="6:6" x14ac:dyDescent="0.2">
      <c r="F16332" s="16"/>
    </row>
    <row r="16333" spans="6:6" x14ac:dyDescent="0.2">
      <c r="F16333" s="16"/>
    </row>
    <row r="16334" spans="6:6" x14ac:dyDescent="0.2">
      <c r="F16334" s="16"/>
    </row>
    <row r="16335" spans="6:6" x14ac:dyDescent="0.2">
      <c r="F16335" s="16"/>
    </row>
    <row r="16336" spans="6:6" x14ac:dyDescent="0.2">
      <c r="F16336" s="16"/>
    </row>
    <row r="16337" spans="6:6" x14ac:dyDescent="0.2">
      <c r="F16337" s="16"/>
    </row>
    <row r="16338" spans="6:6" x14ac:dyDescent="0.2">
      <c r="F16338" s="16"/>
    </row>
    <row r="16339" spans="6:6" x14ac:dyDescent="0.2">
      <c r="F16339" s="16"/>
    </row>
    <row r="16340" spans="6:6" x14ac:dyDescent="0.2">
      <c r="F16340" s="16"/>
    </row>
    <row r="16341" spans="6:6" x14ac:dyDescent="0.2">
      <c r="F16341" s="16"/>
    </row>
    <row r="16342" spans="6:6" x14ac:dyDescent="0.2">
      <c r="F16342" s="16"/>
    </row>
    <row r="16343" spans="6:6" x14ac:dyDescent="0.2">
      <c r="F16343" s="16"/>
    </row>
    <row r="16344" spans="6:6" x14ac:dyDescent="0.2">
      <c r="F16344" s="16"/>
    </row>
    <row r="16345" spans="6:6" x14ac:dyDescent="0.2">
      <c r="F16345" s="16"/>
    </row>
    <row r="16346" spans="6:6" x14ac:dyDescent="0.2">
      <c r="F16346" s="16"/>
    </row>
    <row r="16347" spans="6:6" x14ac:dyDescent="0.2">
      <c r="F16347" s="16"/>
    </row>
    <row r="16348" spans="6:6" x14ac:dyDescent="0.2">
      <c r="F16348" s="16"/>
    </row>
    <row r="16349" spans="6:6" x14ac:dyDescent="0.2">
      <c r="F16349" s="16"/>
    </row>
    <row r="16350" spans="6:6" x14ac:dyDescent="0.2">
      <c r="F16350" s="16"/>
    </row>
    <row r="16351" spans="6:6" x14ac:dyDescent="0.2">
      <c r="F16351" s="16"/>
    </row>
    <row r="16352" spans="6:6" x14ac:dyDescent="0.2">
      <c r="F16352" s="16"/>
    </row>
    <row r="16353" spans="6:6" x14ac:dyDescent="0.2">
      <c r="F16353" s="16"/>
    </row>
    <row r="16354" spans="6:6" x14ac:dyDescent="0.2">
      <c r="F16354" s="16"/>
    </row>
    <row r="16355" spans="6:6" x14ac:dyDescent="0.2">
      <c r="F16355" s="16"/>
    </row>
    <row r="16356" spans="6:6" x14ac:dyDescent="0.2">
      <c r="F16356" s="16"/>
    </row>
    <row r="16357" spans="6:6" x14ac:dyDescent="0.2">
      <c r="F16357" s="16"/>
    </row>
    <row r="16358" spans="6:6" x14ac:dyDescent="0.2">
      <c r="F16358" s="16"/>
    </row>
    <row r="16359" spans="6:6" x14ac:dyDescent="0.2">
      <c r="F16359" s="16"/>
    </row>
    <row r="16360" spans="6:6" x14ac:dyDescent="0.2">
      <c r="F16360" s="16"/>
    </row>
    <row r="16361" spans="6:6" x14ac:dyDescent="0.2">
      <c r="F16361" s="16"/>
    </row>
    <row r="16362" spans="6:6" x14ac:dyDescent="0.2">
      <c r="F16362" s="16"/>
    </row>
    <row r="16363" spans="6:6" x14ac:dyDescent="0.2">
      <c r="F16363" s="16"/>
    </row>
    <row r="16364" spans="6:6" x14ac:dyDescent="0.2">
      <c r="F16364" s="16"/>
    </row>
    <row r="16365" spans="6:6" x14ac:dyDescent="0.2">
      <c r="F16365" s="16"/>
    </row>
    <row r="16366" spans="6:6" x14ac:dyDescent="0.2">
      <c r="F16366" s="16"/>
    </row>
    <row r="16367" spans="6:6" x14ac:dyDescent="0.2">
      <c r="F16367" s="16"/>
    </row>
    <row r="16368" spans="6:6" x14ac:dyDescent="0.2">
      <c r="F16368" s="16"/>
    </row>
    <row r="16369" spans="6:6" x14ac:dyDescent="0.2">
      <c r="F16369" s="16"/>
    </row>
    <row r="16370" spans="6:6" x14ac:dyDescent="0.2">
      <c r="F16370" s="16"/>
    </row>
    <row r="16371" spans="6:6" x14ac:dyDescent="0.2">
      <c r="F16371" s="16"/>
    </row>
    <row r="16372" spans="6:6" x14ac:dyDescent="0.2">
      <c r="F16372" s="16"/>
    </row>
    <row r="16373" spans="6:6" x14ac:dyDescent="0.2">
      <c r="F16373" s="16"/>
    </row>
    <row r="16374" spans="6:6" x14ac:dyDescent="0.2">
      <c r="F16374" s="16"/>
    </row>
    <row r="16375" spans="6:6" x14ac:dyDescent="0.2">
      <c r="F16375" s="16"/>
    </row>
    <row r="16376" spans="6:6" x14ac:dyDescent="0.2">
      <c r="F16376" s="16"/>
    </row>
    <row r="16377" spans="6:6" x14ac:dyDescent="0.2">
      <c r="F16377" s="16"/>
    </row>
    <row r="16378" spans="6:6" x14ac:dyDescent="0.2">
      <c r="F16378" s="16"/>
    </row>
    <row r="16379" spans="6:6" x14ac:dyDescent="0.2">
      <c r="F16379" s="16"/>
    </row>
    <row r="16380" spans="6:6" x14ac:dyDescent="0.2">
      <c r="F16380" s="16"/>
    </row>
    <row r="16381" spans="6:6" x14ac:dyDescent="0.2">
      <c r="F16381" s="16"/>
    </row>
    <row r="16382" spans="6:6" x14ac:dyDescent="0.2">
      <c r="F16382" s="16"/>
    </row>
    <row r="16383" spans="6:6" x14ac:dyDescent="0.2">
      <c r="F16383" s="16"/>
    </row>
    <row r="16384" spans="6:6" x14ac:dyDescent="0.2">
      <c r="F16384" s="16"/>
    </row>
    <row r="16385" spans="6:6" x14ac:dyDescent="0.2">
      <c r="F16385" s="16"/>
    </row>
    <row r="16386" spans="6:6" x14ac:dyDescent="0.2">
      <c r="F16386" s="16"/>
    </row>
    <row r="16387" spans="6:6" x14ac:dyDescent="0.2">
      <c r="F16387" s="16"/>
    </row>
    <row r="16388" spans="6:6" x14ac:dyDescent="0.2">
      <c r="F16388" s="16"/>
    </row>
    <row r="16389" spans="6:6" x14ac:dyDescent="0.2">
      <c r="F16389" s="16"/>
    </row>
    <row r="16390" spans="6:6" x14ac:dyDescent="0.2">
      <c r="F16390" s="16"/>
    </row>
    <row r="16391" spans="6:6" x14ac:dyDescent="0.2">
      <c r="F16391" s="16"/>
    </row>
    <row r="16392" spans="6:6" x14ac:dyDescent="0.2">
      <c r="F16392" s="16"/>
    </row>
    <row r="16393" spans="6:6" x14ac:dyDescent="0.2">
      <c r="F16393" s="16"/>
    </row>
    <row r="16394" spans="6:6" x14ac:dyDescent="0.2">
      <c r="F16394" s="16"/>
    </row>
    <row r="16395" spans="6:6" x14ac:dyDescent="0.2">
      <c r="F16395" s="16"/>
    </row>
    <row r="16396" spans="6:6" x14ac:dyDescent="0.2">
      <c r="F16396" s="16"/>
    </row>
    <row r="16397" spans="6:6" x14ac:dyDescent="0.2">
      <c r="F16397" s="16"/>
    </row>
    <row r="16398" spans="6:6" x14ac:dyDescent="0.2">
      <c r="F16398" s="16"/>
    </row>
    <row r="16399" spans="6:6" x14ac:dyDescent="0.2">
      <c r="F16399" s="16"/>
    </row>
    <row r="16400" spans="6:6" x14ac:dyDescent="0.2">
      <c r="F16400" s="16"/>
    </row>
    <row r="16401" spans="6:6" x14ac:dyDescent="0.2">
      <c r="F16401" s="16"/>
    </row>
    <row r="16402" spans="6:6" x14ac:dyDescent="0.2">
      <c r="F16402" s="16"/>
    </row>
    <row r="16403" spans="6:6" x14ac:dyDescent="0.2">
      <c r="F16403" s="16"/>
    </row>
    <row r="16404" spans="6:6" x14ac:dyDescent="0.2">
      <c r="F16404" s="16"/>
    </row>
    <row r="16405" spans="6:6" x14ac:dyDescent="0.2">
      <c r="F16405" s="16"/>
    </row>
    <row r="16406" spans="6:6" x14ac:dyDescent="0.2">
      <c r="F16406" s="16"/>
    </row>
    <row r="16407" spans="6:6" x14ac:dyDescent="0.2">
      <c r="F16407" s="16"/>
    </row>
    <row r="16408" spans="6:6" x14ac:dyDescent="0.2">
      <c r="F16408" s="16"/>
    </row>
    <row r="16409" spans="6:6" x14ac:dyDescent="0.2">
      <c r="F16409" s="16"/>
    </row>
    <row r="16410" spans="6:6" x14ac:dyDescent="0.2">
      <c r="F16410" s="16"/>
    </row>
    <row r="16411" spans="6:6" x14ac:dyDescent="0.2">
      <c r="F16411" s="16"/>
    </row>
    <row r="16412" spans="6:6" x14ac:dyDescent="0.2">
      <c r="F16412" s="16"/>
    </row>
    <row r="16413" spans="6:6" x14ac:dyDescent="0.2">
      <c r="F16413" s="16"/>
    </row>
    <row r="16414" spans="6:6" x14ac:dyDescent="0.2">
      <c r="F16414" s="16"/>
    </row>
    <row r="16415" spans="6:6" x14ac:dyDescent="0.2">
      <c r="F16415" s="16"/>
    </row>
    <row r="16416" spans="6:6" x14ac:dyDescent="0.2">
      <c r="F16416" s="16"/>
    </row>
    <row r="16417" spans="6:6" x14ac:dyDescent="0.2">
      <c r="F16417" s="16"/>
    </row>
    <row r="16418" spans="6:6" x14ac:dyDescent="0.2">
      <c r="F16418" s="16"/>
    </row>
    <row r="16419" spans="6:6" x14ac:dyDescent="0.2">
      <c r="F16419" s="16"/>
    </row>
    <row r="16420" spans="6:6" x14ac:dyDescent="0.2">
      <c r="F16420" s="16"/>
    </row>
    <row r="16421" spans="6:6" x14ac:dyDescent="0.2">
      <c r="F16421" s="16"/>
    </row>
    <row r="16422" spans="6:6" x14ac:dyDescent="0.2">
      <c r="F16422" s="16"/>
    </row>
    <row r="16423" spans="6:6" x14ac:dyDescent="0.2">
      <c r="F16423" s="16"/>
    </row>
    <row r="16424" spans="6:6" x14ac:dyDescent="0.2">
      <c r="F16424" s="16"/>
    </row>
    <row r="16425" spans="6:6" x14ac:dyDescent="0.2">
      <c r="F16425" s="16"/>
    </row>
    <row r="16426" spans="6:6" x14ac:dyDescent="0.2">
      <c r="F16426" s="16"/>
    </row>
    <row r="16427" spans="6:6" x14ac:dyDescent="0.2">
      <c r="F16427" s="16"/>
    </row>
    <row r="16428" spans="6:6" x14ac:dyDescent="0.2">
      <c r="F16428" s="16"/>
    </row>
    <row r="16429" spans="6:6" x14ac:dyDescent="0.2">
      <c r="F16429" s="16"/>
    </row>
    <row r="16430" spans="6:6" x14ac:dyDescent="0.2">
      <c r="F16430" s="16"/>
    </row>
    <row r="16431" spans="6:6" x14ac:dyDescent="0.2">
      <c r="F16431" s="16"/>
    </row>
    <row r="16432" spans="6:6" x14ac:dyDescent="0.2">
      <c r="F16432" s="16"/>
    </row>
    <row r="16433" spans="6:6" x14ac:dyDescent="0.2">
      <c r="F16433" s="16"/>
    </row>
    <row r="16434" spans="6:6" x14ac:dyDescent="0.2">
      <c r="F16434" s="16"/>
    </row>
    <row r="16435" spans="6:6" x14ac:dyDescent="0.2">
      <c r="F16435" s="16"/>
    </row>
    <row r="16436" spans="6:6" x14ac:dyDescent="0.2">
      <c r="F16436" s="16"/>
    </row>
    <row r="16437" spans="6:6" x14ac:dyDescent="0.2">
      <c r="F16437" s="16"/>
    </row>
    <row r="16438" spans="6:6" x14ac:dyDescent="0.2">
      <c r="F16438" s="16"/>
    </row>
    <row r="16439" spans="6:6" x14ac:dyDescent="0.2">
      <c r="F16439" s="16"/>
    </row>
    <row r="16440" spans="6:6" x14ac:dyDescent="0.2">
      <c r="F16440" s="16"/>
    </row>
    <row r="16441" spans="6:6" x14ac:dyDescent="0.2">
      <c r="F16441" s="16"/>
    </row>
    <row r="16442" spans="6:6" x14ac:dyDescent="0.2">
      <c r="F16442" s="16"/>
    </row>
    <row r="16443" spans="6:6" x14ac:dyDescent="0.2">
      <c r="F16443" s="16"/>
    </row>
    <row r="16444" spans="6:6" x14ac:dyDescent="0.2">
      <c r="F16444" s="16"/>
    </row>
    <row r="16445" spans="6:6" x14ac:dyDescent="0.2">
      <c r="F16445" s="16"/>
    </row>
    <row r="16446" spans="6:6" x14ac:dyDescent="0.2">
      <c r="F16446" s="16"/>
    </row>
    <row r="16447" spans="6:6" x14ac:dyDescent="0.2">
      <c r="F16447" s="16"/>
    </row>
    <row r="16448" spans="6:6" x14ac:dyDescent="0.2">
      <c r="F16448" s="16"/>
    </row>
    <row r="16449" spans="6:6" x14ac:dyDescent="0.2">
      <c r="F16449" s="16"/>
    </row>
    <row r="16450" spans="6:6" x14ac:dyDescent="0.2">
      <c r="F16450" s="16"/>
    </row>
    <row r="16451" spans="6:6" x14ac:dyDescent="0.2">
      <c r="F16451" s="16"/>
    </row>
    <row r="16452" spans="6:6" x14ac:dyDescent="0.2">
      <c r="F16452" s="16"/>
    </row>
    <row r="16453" spans="6:6" x14ac:dyDescent="0.2">
      <c r="F16453" s="16"/>
    </row>
    <row r="16454" spans="6:6" x14ac:dyDescent="0.2">
      <c r="F16454" s="16"/>
    </row>
    <row r="16455" spans="6:6" x14ac:dyDescent="0.2">
      <c r="F16455" s="16"/>
    </row>
    <row r="16456" spans="6:6" x14ac:dyDescent="0.2">
      <c r="F16456" s="16"/>
    </row>
    <row r="16457" spans="6:6" x14ac:dyDescent="0.2">
      <c r="F16457" s="16"/>
    </row>
    <row r="16458" spans="6:6" x14ac:dyDescent="0.2">
      <c r="F16458" s="16"/>
    </row>
    <row r="16459" spans="6:6" x14ac:dyDescent="0.2">
      <c r="F16459" s="16"/>
    </row>
    <row r="16460" spans="6:6" x14ac:dyDescent="0.2">
      <c r="F16460" s="16"/>
    </row>
    <row r="16461" spans="6:6" x14ac:dyDescent="0.2">
      <c r="F16461" s="16"/>
    </row>
    <row r="16462" spans="6:6" x14ac:dyDescent="0.2">
      <c r="F16462" s="16"/>
    </row>
    <row r="16463" spans="6:6" x14ac:dyDescent="0.2">
      <c r="F16463" s="16"/>
    </row>
    <row r="16464" spans="6:6" x14ac:dyDescent="0.2">
      <c r="F16464" s="16"/>
    </row>
    <row r="16465" spans="6:6" x14ac:dyDescent="0.2">
      <c r="F16465" s="16"/>
    </row>
    <row r="16466" spans="6:6" x14ac:dyDescent="0.2">
      <c r="F16466" s="16"/>
    </row>
    <row r="16467" spans="6:6" x14ac:dyDescent="0.2">
      <c r="F16467" s="16"/>
    </row>
    <row r="16468" spans="6:6" x14ac:dyDescent="0.2">
      <c r="F16468" s="16"/>
    </row>
    <row r="16469" spans="6:6" x14ac:dyDescent="0.2">
      <c r="F16469" s="16"/>
    </row>
    <row r="16470" spans="6:6" x14ac:dyDescent="0.2">
      <c r="F16470" s="16"/>
    </row>
    <row r="16471" spans="6:6" x14ac:dyDescent="0.2">
      <c r="F16471" s="16"/>
    </row>
    <row r="16472" spans="6:6" x14ac:dyDescent="0.2">
      <c r="F16472" s="16"/>
    </row>
    <row r="16473" spans="6:6" x14ac:dyDescent="0.2">
      <c r="F16473" s="16"/>
    </row>
    <row r="16474" spans="6:6" x14ac:dyDescent="0.2">
      <c r="F16474" s="16"/>
    </row>
    <row r="16475" spans="6:6" x14ac:dyDescent="0.2">
      <c r="F16475" s="16"/>
    </row>
    <row r="16476" spans="6:6" x14ac:dyDescent="0.2">
      <c r="F16476" s="16"/>
    </row>
    <row r="16477" spans="6:6" x14ac:dyDescent="0.2">
      <c r="F16477" s="16"/>
    </row>
    <row r="16478" spans="6:6" x14ac:dyDescent="0.2">
      <c r="F16478" s="16"/>
    </row>
    <row r="16479" spans="6:6" x14ac:dyDescent="0.2">
      <c r="F16479" s="16"/>
    </row>
    <row r="16480" spans="6:6" x14ac:dyDescent="0.2">
      <c r="F16480" s="16"/>
    </row>
    <row r="16481" spans="6:6" x14ac:dyDescent="0.2">
      <c r="F16481" s="16"/>
    </row>
    <row r="16482" spans="6:6" x14ac:dyDescent="0.2">
      <c r="F16482" s="16"/>
    </row>
    <row r="16483" spans="6:6" x14ac:dyDescent="0.2">
      <c r="F16483" s="16"/>
    </row>
    <row r="16484" spans="6:6" x14ac:dyDescent="0.2">
      <c r="F16484" s="16"/>
    </row>
    <row r="16485" spans="6:6" x14ac:dyDescent="0.2">
      <c r="F16485" s="16"/>
    </row>
    <row r="16486" spans="6:6" x14ac:dyDescent="0.2">
      <c r="F16486" s="16"/>
    </row>
    <row r="16487" spans="6:6" x14ac:dyDescent="0.2">
      <c r="F16487" s="16"/>
    </row>
    <row r="16488" spans="6:6" x14ac:dyDescent="0.2">
      <c r="F16488" s="16"/>
    </row>
    <row r="16489" spans="6:6" x14ac:dyDescent="0.2">
      <c r="F16489" s="16"/>
    </row>
    <row r="16490" spans="6:6" x14ac:dyDescent="0.2">
      <c r="F16490" s="16"/>
    </row>
    <row r="16491" spans="6:6" x14ac:dyDescent="0.2">
      <c r="F16491" s="16"/>
    </row>
    <row r="16492" spans="6:6" x14ac:dyDescent="0.2">
      <c r="F16492" s="16"/>
    </row>
    <row r="16493" spans="6:6" x14ac:dyDescent="0.2">
      <c r="F16493" s="16"/>
    </row>
    <row r="16494" spans="6:6" x14ac:dyDescent="0.2">
      <c r="F16494" s="16"/>
    </row>
    <row r="16495" spans="6:6" x14ac:dyDescent="0.2">
      <c r="F16495" s="16"/>
    </row>
    <row r="16496" spans="6:6" x14ac:dyDescent="0.2">
      <c r="F16496" s="16"/>
    </row>
    <row r="16497" spans="6:6" x14ac:dyDescent="0.2">
      <c r="F16497" s="16"/>
    </row>
    <row r="16498" spans="6:6" x14ac:dyDescent="0.2">
      <c r="F16498" s="16"/>
    </row>
    <row r="16499" spans="6:6" x14ac:dyDescent="0.2">
      <c r="F16499" s="16"/>
    </row>
    <row r="16500" spans="6:6" x14ac:dyDescent="0.2">
      <c r="F16500" s="16"/>
    </row>
    <row r="16501" spans="6:6" x14ac:dyDescent="0.2">
      <c r="F16501" s="16"/>
    </row>
    <row r="16502" spans="6:6" x14ac:dyDescent="0.2">
      <c r="F16502" s="16"/>
    </row>
    <row r="16503" spans="6:6" x14ac:dyDescent="0.2">
      <c r="F16503" s="16"/>
    </row>
    <row r="16504" spans="6:6" x14ac:dyDescent="0.2">
      <c r="F16504" s="16"/>
    </row>
    <row r="16505" spans="6:6" x14ac:dyDescent="0.2">
      <c r="F16505" s="16"/>
    </row>
    <row r="16506" spans="6:6" x14ac:dyDescent="0.2">
      <c r="F16506" s="16"/>
    </row>
    <row r="16507" spans="6:6" x14ac:dyDescent="0.2">
      <c r="F16507" s="16"/>
    </row>
    <row r="16508" spans="6:6" x14ac:dyDescent="0.2">
      <c r="F16508" s="16"/>
    </row>
    <row r="16509" spans="6:6" x14ac:dyDescent="0.2">
      <c r="F16509" s="16"/>
    </row>
    <row r="16510" spans="6:6" x14ac:dyDescent="0.2">
      <c r="F16510" s="16"/>
    </row>
    <row r="16511" spans="6:6" x14ac:dyDescent="0.2">
      <c r="F16511" s="16"/>
    </row>
    <row r="16512" spans="6:6" x14ac:dyDescent="0.2">
      <c r="F16512" s="16"/>
    </row>
    <row r="16513" spans="6:6" x14ac:dyDescent="0.2">
      <c r="F16513" s="16"/>
    </row>
    <row r="16514" spans="6:6" x14ac:dyDescent="0.2">
      <c r="F16514" s="16"/>
    </row>
    <row r="16515" spans="6:6" x14ac:dyDescent="0.2">
      <c r="F16515" s="16"/>
    </row>
    <row r="16516" spans="6:6" x14ac:dyDescent="0.2">
      <c r="F16516" s="16"/>
    </row>
    <row r="16517" spans="6:6" x14ac:dyDescent="0.2">
      <c r="F16517" s="16"/>
    </row>
    <row r="16518" spans="6:6" x14ac:dyDescent="0.2">
      <c r="F16518" s="16"/>
    </row>
    <row r="16519" spans="6:6" x14ac:dyDescent="0.2">
      <c r="F16519" s="16"/>
    </row>
    <row r="16520" spans="6:6" x14ac:dyDescent="0.2">
      <c r="F16520" s="16"/>
    </row>
    <row r="16521" spans="6:6" x14ac:dyDescent="0.2">
      <c r="F16521" s="16"/>
    </row>
    <row r="16522" spans="6:6" x14ac:dyDescent="0.2">
      <c r="F16522" s="16"/>
    </row>
    <row r="16523" spans="6:6" x14ac:dyDescent="0.2">
      <c r="F16523" s="16"/>
    </row>
    <row r="16524" spans="6:6" x14ac:dyDescent="0.2">
      <c r="F16524" s="16"/>
    </row>
    <row r="16525" spans="6:6" x14ac:dyDescent="0.2">
      <c r="F16525" s="16"/>
    </row>
    <row r="16526" spans="6:6" x14ac:dyDescent="0.2">
      <c r="F16526" s="16"/>
    </row>
    <row r="16527" spans="6:6" x14ac:dyDescent="0.2">
      <c r="F16527" s="16"/>
    </row>
    <row r="16528" spans="6:6" x14ac:dyDescent="0.2">
      <c r="F16528" s="16"/>
    </row>
    <row r="16529" spans="6:6" x14ac:dyDescent="0.2">
      <c r="F16529" s="16"/>
    </row>
    <row r="16530" spans="6:6" x14ac:dyDescent="0.2">
      <c r="F16530" s="16"/>
    </row>
    <row r="16531" spans="6:6" x14ac:dyDescent="0.2">
      <c r="F16531" s="16"/>
    </row>
    <row r="16532" spans="6:6" x14ac:dyDescent="0.2">
      <c r="F16532" s="16"/>
    </row>
    <row r="16533" spans="6:6" x14ac:dyDescent="0.2">
      <c r="F16533" s="16"/>
    </row>
    <row r="16534" spans="6:6" x14ac:dyDescent="0.2">
      <c r="F16534" s="16"/>
    </row>
    <row r="16535" spans="6:6" x14ac:dyDescent="0.2">
      <c r="F16535" s="16"/>
    </row>
    <row r="16536" spans="6:6" x14ac:dyDescent="0.2">
      <c r="F16536" s="16"/>
    </row>
    <row r="16537" spans="6:6" x14ac:dyDescent="0.2">
      <c r="F16537" s="16"/>
    </row>
    <row r="16538" spans="6:6" x14ac:dyDescent="0.2">
      <c r="F16538" s="16"/>
    </row>
    <row r="16539" spans="6:6" x14ac:dyDescent="0.2">
      <c r="F16539" s="16"/>
    </row>
    <row r="16540" spans="6:6" x14ac:dyDescent="0.2">
      <c r="F16540" s="16"/>
    </row>
    <row r="16541" spans="6:6" x14ac:dyDescent="0.2">
      <c r="F16541" s="16"/>
    </row>
    <row r="16542" spans="6:6" x14ac:dyDescent="0.2">
      <c r="F16542" s="16"/>
    </row>
    <row r="16543" spans="6:6" x14ac:dyDescent="0.2">
      <c r="F16543" s="16"/>
    </row>
    <row r="16544" spans="6:6" x14ac:dyDescent="0.2">
      <c r="F16544" s="16"/>
    </row>
    <row r="16545" spans="6:6" x14ac:dyDescent="0.2">
      <c r="F16545" s="16"/>
    </row>
    <row r="16546" spans="6:6" x14ac:dyDescent="0.2">
      <c r="F16546" s="16"/>
    </row>
    <row r="16547" spans="6:6" x14ac:dyDescent="0.2">
      <c r="F16547" s="16"/>
    </row>
    <row r="16548" spans="6:6" x14ac:dyDescent="0.2">
      <c r="F16548" s="16"/>
    </row>
    <row r="16549" spans="6:6" x14ac:dyDescent="0.2">
      <c r="F16549" s="16"/>
    </row>
    <row r="16550" spans="6:6" x14ac:dyDescent="0.2">
      <c r="F16550" s="16"/>
    </row>
    <row r="16551" spans="6:6" x14ac:dyDescent="0.2">
      <c r="F16551" s="16"/>
    </row>
    <row r="16552" spans="6:6" x14ac:dyDescent="0.2">
      <c r="F16552" s="16"/>
    </row>
    <row r="16553" spans="6:6" x14ac:dyDescent="0.2">
      <c r="F16553" s="16"/>
    </row>
    <row r="16554" spans="6:6" x14ac:dyDescent="0.2">
      <c r="F16554" s="16"/>
    </row>
    <row r="16555" spans="6:6" x14ac:dyDescent="0.2">
      <c r="F16555" s="16"/>
    </row>
    <row r="16556" spans="6:6" x14ac:dyDescent="0.2">
      <c r="F16556" s="16"/>
    </row>
    <row r="16557" spans="6:6" x14ac:dyDescent="0.2">
      <c r="F16557" s="16"/>
    </row>
    <row r="16558" spans="6:6" x14ac:dyDescent="0.2">
      <c r="F16558" s="16"/>
    </row>
    <row r="16559" spans="6:6" x14ac:dyDescent="0.2">
      <c r="F16559" s="16"/>
    </row>
    <row r="16560" spans="6:6" x14ac:dyDescent="0.2">
      <c r="F16560" s="16"/>
    </row>
    <row r="16561" spans="6:6" x14ac:dyDescent="0.2">
      <c r="F16561" s="16"/>
    </row>
    <row r="16562" spans="6:6" x14ac:dyDescent="0.2">
      <c r="F16562" s="16"/>
    </row>
    <row r="16563" spans="6:6" x14ac:dyDescent="0.2">
      <c r="F16563" s="16"/>
    </row>
    <row r="16564" spans="6:6" x14ac:dyDescent="0.2">
      <c r="F16564" s="16"/>
    </row>
    <row r="16565" spans="6:6" x14ac:dyDescent="0.2">
      <c r="F16565" s="16"/>
    </row>
    <row r="16566" spans="6:6" x14ac:dyDescent="0.2">
      <c r="F16566" s="16"/>
    </row>
    <row r="16567" spans="6:6" x14ac:dyDescent="0.2">
      <c r="F16567" s="16"/>
    </row>
    <row r="16568" spans="6:6" x14ac:dyDescent="0.2">
      <c r="F16568" s="16"/>
    </row>
    <row r="16569" spans="6:6" x14ac:dyDescent="0.2">
      <c r="F16569" s="16"/>
    </row>
    <row r="16570" spans="6:6" x14ac:dyDescent="0.2">
      <c r="F16570" s="16"/>
    </row>
    <row r="16571" spans="6:6" x14ac:dyDescent="0.2">
      <c r="F16571" s="16"/>
    </row>
    <row r="16572" spans="6:6" x14ac:dyDescent="0.2">
      <c r="F16572" s="16"/>
    </row>
    <row r="16573" spans="6:6" x14ac:dyDescent="0.2">
      <c r="F16573" s="16"/>
    </row>
    <row r="16574" spans="6:6" x14ac:dyDescent="0.2">
      <c r="F16574" s="16"/>
    </row>
    <row r="16575" spans="6:6" x14ac:dyDescent="0.2">
      <c r="F16575" s="16"/>
    </row>
    <row r="16576" spans="6:6" x14ac:dyDescent="0.2">
      <c r="F16576" s="16"/>
    </row>
    <row r="16577" spans="6:6" x14ac:dyDescent="0.2">
      <c r="F16577" s="16"/>
    </row>
    <row r="16578" spans="6:6" x14ac:dyDescent="0.2">
      <c r="F16578" s="16"/>
    </row>
    <row r="16579" spans="6:6" x14ac:dyDescent="0.2">
      <c r="F16579" s="16"/>
    </row>
    <row r="16580" spans="6:6" x14ac:dyDescent="0.2">
      <c r="F16580" s="16"/>
    </row>
    <row r="16581" spans="6:6" x14ac:dyDescent="0.2">
      <c r="F16581" s="16"/>
    </row>
    <row r="16582" spans="6:6" x14ac:dyDescent="0.2">
      <c r="F16582" s="16"/>
    </row>
    <row r="16583" spans="6:6" x14ac:dyDescent="0.2">
      <c r="F16583" s="16"/>
    </row>
    <row r="16584" spans="6:6" x14ac:dyDescent="0.2">
      <c r="F16584" s="16"/>
    </row>
    <row r="16585" spans="6:6" x14ac:dyDescent="0.2">
      <c r="F16585" s="16"/>
    </row>
    <row r="16586" spans="6:6" x14ac:dyDescent="0.2">
      <c r="F16586" s="16"/>
    </row>
    <row r="16587" spans="6:6" x14ac:dyDescent="0.2">
      <c r="F16587" s="16"/>
    </row>
    <row r="16588" spans="6:6" x14ac:dyDescent="0.2">
      <c r="F16588" s="16"/>
    </row>
    <row r="16589" spans="6:6" x14ac:dyDescent="0.2">
      <c r="F16589" s="16"/>
    </row>
    <row r="16590" spans="6:6" x14ac:dyDescent="0.2">
      <c r="F16590" s="16"/>
    </row>
    <row r="16591" spans="6:6" x14ac:dyDescent="0.2">
      <c r="F16591" s="16"/>
    </row>
    <row r="16592" spans="6:6" x14ac:dyDescent="0.2">
      <c r="F16592" s="16"/>
    </row>
    <row r="16593" spans="6:6" x14ac:dyDescent="0.2">
      <c r="F16593" s="16"/>
    </row>
    <row r="16594" spans="6:6" x14ac:dyDescent="0.2">
      <c r="F16594" s="16"/>
    </row>
    <row r="16595" spans="6:6" x14ac:dyDescent="0.2">
      <c r="F16595" s="16"/>
    </row>
    <row r="16596" spans="6:6" x14ac:dyDescent="0.2">
      <c r="F16596" s="16"/>
    </row>
    <row r="16597" spans="6:6" x14ac:dyDescent="0.2">
      <c r="F16597" s="16"/>
    </row>
    <row r="16598" spans="6:6" x14ac:dyDescent="0.2">
      <c r="F16598" s="16"/>
    </row>
    <row r="16599" spans="6:6" x14ac:dyDescent="0.2">
      <c r="F16599" s="16"/>
    </row>
    <row r="16600" spans="6:6" x14ac:dyDescent="0.2">
      <c r="F16600" s="16"/>
    </row>
    <row r="16601" spans="6:6" x14ac:dyDescent="0.2">
      <c r="F16601" s="16"/>
    </row>
    <row r="16602" spans="6:6" x14ac:dyDescent="0.2">
      <c r="F16602" s="16"/>
    </row>
    <row r="16603" spans="6:6" x14ac:dyDescent="0.2">
      <c r="F16603" s="16"/>
    </row>
    <row r="16604" spans="6:6" x14ac:dyDescent="0.2">
      <c r="F16604" s="16"/>
    </row>
    <row r="16605" spans="6:6" x14ac:dyDescent="0.2">
      <c r="F16605" s="16"/>
    </row>
    <row r="16606" spans="6:6" x14ac:dyDescent="0.2">
      <c r="F16606" s="16"/>
    </row>
    <row r="16607" spans="6:6" x14ac:dyDescent="0.2">
      <c r="F16607" s="16"/>
    </row>
    <row r="16608" spans="6:6" x14ac:dyDescent="0.2">
      <c r="F16608" s="16"/>
    </row>
    <row r="16609" spans="6:6" x14ac:dyDescent="0.2">
      <c r="F16609" s="16"/>
    </row>
    <row r="16610" spans="6:6" x14ac:dyDescent="0.2">
      <c r="F16610" s="16"/>
    </row>
    <row r="16611" spans="6:6" x14ac:dyDescent="0.2">
      <c r="F16611" s="16"/>
    </row>
    <row r="16612" spans="6:6" x14ac:dyDescent="0.2">
      <c r="F16612" s="16"/>
    </row>
    <row r="16613" spans="6:6" x14ac:dyDescent="0.2">
      <c r="F16613" s="16"/>
    </row>
    <row r="16614" spans="6:6" x14ac:dyDescent="0.2">
      <c r="F16614" s="16"/>
    </row>
    <row r="16615" spans="6:6" x14ac:dyDescent="0.2">
      <c r="F16615" s="16"/>
    </row>
    <row r="16616" spans="6:6" x14ac:dyDescent="0.2">
      <c r="F16616" s="16"/>
    </row>
    <row r="16617" spans="6:6" x14ac:dyDescent="0.2">
      <c r="F16617" s="16"/>
    </row>
    <row r="16618" spans="6:6" x14ac:dyDescent="0.2">
      <c r="F16618" s="16"/>
    </row>
    <row r="16619" spans="6:6" x14ac:dyDescent="0.2">
      <c r="F16619" s="16"/>
    </row>
    <row r="16620" spans="6:6" x14ac:dyDescent="0.2">
      <c r="F16620" s="16"/>
    </row>
    <row r="16621" spans="6:6" x14ac:dyDescent="0.2">
      <c r="F16621" s="16"/>
    </row>
    <row r="16622" spans="6:6" x14ac:dyDescent="0.2">
      <c r="F16622" s="16"/>
    </row>
    <row r="16623" spans="6:6" x14ac:dyDescent="0.2">
      <c r="F16623" s="16"/>
    </row>
    <row r="16624" spans="6:6" x14ac:dyDescent="0.2">
      <c r="F16624" s="16"/>
    </row>
    <row r="16625" spans="6:6" x14ac:dyDescent="0.2">
      <c r="F16625" s="16"/>
    </row>
    <row r="16626" spans="6:6" x14ac:dyDescent="0.2">
      <c r="F16626" s="16"/>
    </row>
    <row r="16627" spans="6:6" x14ac:dyDescent="0.2">
      <c r="F16627" s="16"/>
    </row>
    <row r="16628" spans="6:6" x14ac:dyDescent="0.2">
      <c r="F16628" s="16"/>
    </row>
    <row r="16629" spans="6:6" x14ac:dyDescent="0.2">
      <c r="F16629" s="16"/>
    </row>
    <row r="16630" spans="6:6" x14ac:dyDescent="0.2">
      <c r="F16630" s="16"/>
    </row>
    <row r="16631" spans="6:6" x14ac:dyDescent="0.2">
      <c r="F16631" s="16"/>
    </row>
    <row r="16632" spans="6:6" x14ac:dyDescent="0.2">
      <c r="F16632" s="16"/>
    </row>
    <row r="16633" spans="6:6" x14ac:dyDescent="0.2">
      <c r="F16633" s="16"/>
    </row>
    <row r="16634" spans="6:6" x14ac:dyDescent="0.2">
      <c r="F16634" s="16"/>
    </row>
    <row r="16635" spans="6:6" x14ac:dyDescent="0.2">
      <c r="F16635" s="16"/>
    </row>
    <row r="16636" spans="6:6" x14ac:dyDescent="0.2">
      <c r="F16636" s="16"/>
    </row>
    <row r="16637" spans="6:6" x14ac:dyDescent="0.2">
      <c r="F16637" s="16"/>
    </row>
    <row r="16638" spans="6:6" x14ac:dyDescent="0.2">
      <c r="F16638" s="16"/>
    </row>
    <row r="16639" spans="6:6" x14ac:dyDescent="0.2">
      <c r="F16639" s="16"/>
    </row>
    <row r="16640" spans="6:6" x14ac:dyDescent="0.2">
      <c r="F16640" s="16"/>
    </row>
    <row r="16641" spans="6:6" x14ac:dyDescent="0.2">
      <c r="F16641" s="16"/>
    </row>
    <row r="16642" spans="6:6" x14ac:dyDescent="0.2">
      <c r="F16642" s="16"/>
    </row>
    <row r="16643" spans="6:6" x14ac:dyDescent="0.2">
      <c r="F16643" s="16"/>
    </row>
    <row r="16644" spans="6:6" x14ac:dyDescent="0.2">
      <c r="F16644" s="16"/>
    </row>
    <row r="16645" spans="6:6" x14ac:dyDescent="0.2">
      <c r="F16645" s="16"/>
    </row>
    <row r="16646" spans="6:6" x14ac:dyDescent="0.2">
      <c r="F16646" s="16"/>
    </row>
    <row r="16647" spans="6:6" x14ac:dyDescent="0.2">
      <c r="F16647" s="16"/>
    </row>
    <row r="16648" spans="6:6" x14ac:dyDescent="0.2">
      <c r="F16648" s="16"/>
    </row>
    <row r="16649" spans="6:6" x14ac:dyDescent="0.2">
      <c r="F16649" s="16"/>
    </row>
    <row r="16650" spans="6:6" x14ac:dyDescent="0.2">
      <c r="F16650" s="16"/>
    </row>
    <row r="16651" spans="6:6" x14ac:dyDescent="0.2">
      <c r="F16651" s="16"/>
    </row>
    <row r="16652" spans="6:6" x14ac:dyDescent="0.2">
      <c r="F16652" s="16"/>
    </row>
    <row r="16653" spans="6:6" x14ac:dyDescent="0.2">
      <c r="F16653" s="16"/>
    </row>
    <row r="16654" spans="6:6" x14ac:dyDescent="0.2">
      <c r="F16654" s="16"/>
    </row>
    <row r="16655" spans="6:6" x14ac:dyDescent="0.2">
      <c r="F16655" s="16"/>
    </row>
    <row r="16656" spans="6:6" x14ac:dyDescent="0.2">
      <c r="F16656" s="16"/>
    </row>
    <row r="16657" spans="6:6" x14ac:dyDescent="0.2">
      <c r="F16657" s="16"/>
    </row>
    <row r="16658" spans="6:6" x14ac:dyDescent="0.2">
      <c r="F16658" s="16"/>
    </row>
    <row r="16659" spans="6:6" x14ac:dyDescent="0.2">
      <c r="F16659" s="16"/>
    </row>
    <row r="16660" spans="6:6" x14ac:dyDescent="0.2">
      <c r="F16660" s="16"/>
    </row>
    <row r="16661" spans="6:6" x14ac:dyDescent="0.2">
      <c r="F16661" s="16"/>
    </row>
    <row r="16662" spans="6:6" x14ac:dyDescent="0.2">
      <c r="F16662" s="16"/>
    </row>
    <row r="16663" spans="6:6" x14ac:dyDescent="0.2">
      <c r="F16663" s="16"/>
    </row>
    <row r="16664" spans="6:6" x14ac:dyDescent="0.2">
      <c r="F16664" s="16"/>
    </row>
    <row r="16665" spans="6:6" x14ac:dyDescent="0.2">
      <c r="F16665" s="16"/>
    </row>
    <row r="16666" spans="6:6" x14ac:dyDescent="0.2">
      <c r="F16666" s="16"/>
    </row>
    <row r="16667" spans="6:6" x14ac:dyDescent="0.2">
      <c r="F16667" s="16"/>
    </row>
    <row r="16668" spans="6:6" x14ac:dyDescent="0.2">
      <c r="F16668" s="16"/>
    </row>
    <row r="16669" spans="6:6" x14ac:dyDescent="0.2">
      <c r="F16669" s="16"/>
    </row>
    <row r="16670" spans="6:6" x14ac:dyDescent="0.2">
      <c r="F16670" s="16"/>
    </row>
    <row r="16671" spans="6:6" x14ac:dyDescent="0.2">
      <c r="F16671" s="16"/>
    </row>
    <row r="16672" spans="6:6" x14ac:dyDescent="0.2">
      <c r="F16672" s="16"/>
    </row>
    <row r="16673" spans="6:6" x14ac:dyDescent="0.2">
      <c r="F16673" s="16"/>
    </row>
    <row r="16674" spans="6:6" x14ac:dyDescent="0.2">
      <c r="F16674" s="16"/>
    </row>
    <row r="16675" spans="6:6" x14ac:dyDescent="0.2">
      <c r="F16675" s="16"/>
    </row>
    <row r="16676" spans="6:6" x14ac:dyDescent="0.2">
      <c r="F16676" s="16"/>
    </row>
    <row r="16677" spans="6:6" x14ac:dyDescent="0.2">
      <c r="F16677" s="16"/>
    </row>
    <row r="16678" spans="6:6" x14ac:dyDescent="0.2">
      <c r="F16678" s="16"/>
    </row>
    <row r="16679" spans="6:6" x14ac:dyDescent="0.2">
      <c r="F16679" s="16"/>
    </row>
    <row r="16680" spans="6:6" x14ac:dyDescent="0.2">
      <c r="F16680" s="16"/>
    </row>
    <row r="16681" spans="6:6" x14ac:dyDescent="0.2">
      <c r="F16681" s="16"/>
    </row>
    <row r="16682" spans="6:6" x14ac:dyDescent="0.2">
      <c r="F16682" s="16"/>
    </row>
    <row r="16683" spans="6:6" x14ac:dyDescent="0.2">
      <c r="F16683" s="16"/>
    </row>
    <row r="16684" spans="6:6" x14ac:dyDescent="0.2">
      <c r="F16684" s="16"/>
    </row>
    <row r="16685" spans="6:6" x14ac:dyDescent="0.2">
      <c r="F16685" s="16"/>
    </row>
    <row r="16686" spans="6:6" x14ac:dyDescent="0.2">
      <c r="F16686" s="16"/>
    </row>
    <row r="16687" spans="6:6" x14ac:dyDescent="0.2">
      <c r="F16687" s="16"/>
    </row>
    <row r="16688" spans="6:6" x14ac:dyDescent="0.2">
      <c r="F16688" s="16"/>
    </row>
    <row r="16689" spans="6:6" x14ac:dyDescent="0.2">
      <c r="F16689" s="16"/>
    </row>
    <row r="16690" spans="6:6" x14ac:dyDescent="0.2">
      <c r="F16690" s="16"/>
    </row>
    <row r="16691" spans="6:6" x14ac:dyDescent="0.2">
      <c r="F16691" s="16"/>
    </row>
    <row r="16692" spans="6:6" x14ac:dyDescent="0.2">
      <c r="F16692" s="16"/>
    </row>
    <row r="16693" spans="6:6" x14ac:dyDescent="0.2">
      <c r="F16693" s="16"/>
    </row>
    <row r="16694" spans="6:6" x14ac:dyDescent="0.2">
      <c r="F16694" s="16"/>
    </row>
    <row r="16695" spans="6:6" x14ac:dyDescent="0.2">
      <c r="F16695" s="16"/>
    </row>
    <row r="16696" spans="6:6" x14ac:dyDescent="0.2">
      <c r="F16696" s="16"/>
    </row>
    <row r="16697" spans="6:6" x14ac:dyDescent="0.2">
      <c r="F16697" s="16"/>
    </row>
    <row r="16698" spans="6:6" x14ac:dyDescent="0.2">
      <c r="F16698" s="16"/>
    </row>
    <row r="16699" spans="6:6" x14ac:dyDescent="0.2">
      <c r="F16699" s="16"/>
    </row>
    <row r="16700" spans="6:6" x14ac:dyDescent="0.2">
      <c r="F16700" s="16"/>
    </row>
    <row r="16701" spans="6:6" x14ac:dyDescent="0.2">
      <c r="F16701" s="16"/>
    </row>
    <row r="16702" spans="6:6" x14ac:dyDescent="0.2">
      <c r="F16702" s="16"/>
    </row>
    <row r="16703" spans="6:6" x14ac:dyDescent="0.2">
      <c r="F16703" s="16"/>
    </row>
    <row r="16704" spans="6:6" x14ac:dyDescent="0.2">
      <c r="F16704" s="16"/>
    </row>
    <row r="16705" spans="6:6" x14ac:dyDescent="0.2">
      <c r="F16705" s="16"/>
    </row>
    <row r="16706" spans="6:6" x14ac:dyDescent="0.2">
      <c r="F16706" s="16"/>
    </row>
    <row r="16707" spans="6:6" x14ac:dyDescent="0.2">
      <c r="F16707" s="16"/>
    </row>
    <row r="16708" spans="6:6" x14ac:dyDescent="0.2">
      <c r="F16708" s="16"/>
    </row>
    <row r="16709" spans="6:6" x14ac:dyDescent="0.2">
      <c r="F16709" s="16"/>
    </row>
    <row r="16710" spans="6:6" x14ac:dyDescent="0.2">
      <c r="F16710" s="16"/>
    </row>
    <row r="16711" spans="6:6" x14ac:dyDescent="0.2">
      <c r="F16711" s="16"/>
    </row>
    <row r="16712" spans="6:6" x14ac:dyDescent="0.2">
      <c r="F16712" s="16"/>
    </row>
    <row r="16713" spans="6:6" x14ac:dyDescent="0.2">
      <c r="F16713" s="16"/>
    </row>
    <row r="16714" spans="6:6" x14ac:dyDescent="0.2">
      <c r="F16714" s="16"/>
    </row>
    <row r="16715" spans="6:6" x14ac:dyDescent="0.2">
      <c r="F16715" s="16"/>
    </row>
    <row r="16716" spans="6:6" x14ac:dyDescent="0.2">
      <c r="F16716" s="16"/>
    </row>
    <row r="16717" spans="6:6" x14ac:dyDescent="0.2">
      <c r="F16717" s="16"/>
    </row>
    <row r="16718" spans="6:6" x14ac:dyDescent="0.2">
      <c r="F16718" s="16"/>
    </row>
    <row r="16719" spans="6:6" x14ac:dyDescent="0.2">
      <c r="F16719" s="16"/>
    </row>
    <row r="16720" spans="6:6" x14ac:dyDescent="0.2">
      <c r="F16720" s="16"/>
    </row>
    <row r="16721" spans="6:6" x14ac:dyDescent="0.2">
      <c r="F16721" s="16"/>
    </row>
    <row r="16722" spans="6:6" x14ac:dyDescent="0.2">
      <c r="F16722" s="16"/>
    </row>
    <row r="16723" spans="6:6" x14ac:dyDescent="0.2">
      <c r="F16723" s="16"/>
    </row>
    <row r="16724" spans="6:6" x14ac:dyDescent="0.2">
      <c r="F16724" s="16"/>
    </row>
    <row r="16725" spans="6:6" x14ac:dyDescent="0.2">
      <c r="F16725" s="16"/>
    </row>
    <row r="16726" spans="6:6" x14ac:dyDescent="0.2">
      <c r="F16726" s="16"/>
    </row>
    <row r="16727" spans="6:6" x14ac:dyDescent="0.2">
      <c r="F16727" s="16"/>
    </row>
    <row r="16728" spans="6:6" x14ac:dyDescent="0.2">
      <c r="F16728" s="16"/>
    </row>
    <row r="16729" spans="6:6" x14ac:dyDescent="0.2">
      <c r="F16729" s="16"/>
    </row>
    <row r="16730" spans="6:6" x14ac:dyDescent="0.2">
      <c r="F16730" s="16"/>
    </row>
    <row r="16731" spans="6:6" x14ac:dyDescent="0.2">
      <c r="F16731" s="16"/>
    </row>
    <row r="16732" spans="6:6" x14ac:dyDescent="0.2">
      <c r="F16732" s="16"/>
    </row>
    <row r="16733" spans="6:6" x14ac:dyDescent="0.2">
      <c r="F16733" s="16"/>
    </row>
    <row r="16734" spans="6:6" x14ac:dyDescent="0.2">
      <c r="F16734" s="16"/>
    </row>
    <row r="16735" spans="6:6" x14ac:dyDescent="0.2">
      <c r="F16735" s="16"/>
    </row>
    <row r="16736" spans="6:6" x14ac:dyDescent="0.2">
      <c r="F16736" s="16"/>
    </row>
    <row r="16737" spans="6:6" x14ac:dyDescent="0.2">
      <c r="F16737" s="16"/>
    </row>
    <row r="16738" spans="6:6" x14ac:dyDescent="0.2">
      <c r="F16738" s="16"/>
    </row>
    <row r="16739" spans="6:6" x14ac:dyDescent="0.2">
      <c r="F16739" s="16"/>
    </row>
    <row r="16740" spans="6:6" x14ac:dyDescent="0.2">
      <c r="F16740" s="16"/>
    </row>
    <row r="16741" spans="6:6" x14ac:dyDescent="0.2">
      <c r="F16741" s="16"/>
    </row>
    <row r="16742" spans="6:6" x14ac:dyDescent="0.2">
      <c r="F16742" s="16"/>
    </row>
    <row r="16743" spans="6:6" x14ac:dyDescent="0.2">
      <c r="F16743" s="16"/>
    </row>
    <row r="16744" spans="6:6" x14ac:dyDescent="0.2">
      <c r="F16744" s="16"/>
    </row>
    <row r="16745" spans="6:6" x14ac:dyDescent="0.2">
      <c r="F16745" s="16"/>
    </row>
    <row r="16746" spans="6:6" x14ac:dyDescent="0.2">
      <c r="F16746" s="16"/>
    </row>
    <row r="16747" spans="6:6" x14ac:dyDescent="0.2">
      <c r="F16747" s="16"/>
    </row>
    <row r="16748" spans="6:6" x14ac:dyDescent="0.2">
      <c r="F16748" s="16"/>
    </row>
    <row r="16749" spans="6:6" x14ac:dyDescent="0.2">
      <c r="F16749" s="16"/>
    </row>
    <row r="16750" spans="6:6" x14ac:dyDescent="0.2">
      <c r="F16750" s="16"/>
    </row>
    <row r="16751" spans="6:6" x14ac:dyDescent="0.2">
      <c r="F16751" s="16"/>
    </row>
    <row r="16752" spans="6:6" x14ac:dyDescent="0.2">
      <c r="F16752" s="16"/>
    </row>
    <row r="16753" spans="6:6" x14ac:dyDescent="0.2">
      <c r="F16753" s="16"/>
    </row>
    <row r="16754" spans="6:6" x14ac:dyDescent="0.2">
      <c r="F16754" s="16"/>
    </row>
    <row r="16755" spans="6:6" x14ac:dyDescent="0.2">
      <c r="F16755" s="16"/>
    </row>
    <row r="16756" spans="6:6" x14ac:dyDescent="0.2">
      <c r="F16756" s="16"/>
    </row>
    <row r="16757" spans="6:6" x14ac:dyDescent="0.2">
      <c r="F16757" s="16"/>
    </row>
    <row r="16758" spans="6:6" x14ac:dyDescent="0.2">
      <c r="F16758" s="16"/>
    </row>
    <row r="16759" spans="6:6" x14ac:dyDescent="0.2">
      <c r="F16759" s="16"/>
    </row>
    <row r="16760" spans="6:6" x14ac:dyDescent="0.2">
      <c r="F16760" s="16"/>
    </row>
    <row r="16761" spans="6:6" x14ac:dyDescent="0.2">
      <c r="F16761" s="16"/>
    </row>
    <row r="16762" spans="6:6" x14ac:dyDescent="0.2">
      <c r="F16762" s="16"/>
    </row>
    <row r="16763" spans="6:6" x14ac:dyDescent="0.2">
      <c r="F16763" s="16"/>
    </row>
    <row r="16764" spans="6:6" x14ac:dyDescent="0.2">
      <c r="F16764" s="16"/>
    </row>
    <row r="16765" spans="6:6" x14ac:dyDescent="0.2">
      <c r="F16765" s="16"/>
    </row>
    <row r="16766" spans="6:6" x14ac:dyDescent="0.2">
      <c r="F16766" s="16"/>
    </row>
    <row r="16767" spans="6:6" x14ac:dyDescent="0.2">
      <c r="F16767" s="16"/>
    </row>
    <row r="16768" spans="6:6" x14ac:dyDescent="0.2">
      <c r="F16768" s="16"/>
    </row>
    <row r="16769" spans="6:6" x14ac:dyDescent="0.2">
      <c r="F16769" s="16"/>
    </row>
    <row r="16770" spans="6:6" x14ac:dyDescent="0.2">
      <c r="F16770" s="16"/>
    </row>
    <row r="16771" spans="6:6" x14ac:dyDescent="0.2">
      <c r="F16771" s="16"/>
    </row>
    <row r="16772" spans="6:6" x14ac:dyDescent="0.2">
      <c r="F16772" s="16"/>
    </row>
    <row r="16773" spans="6:6" x14ac:dyDescent="0.2">
      <c r="F16773" s="16"/>
    </row>
    <row r="16774" spans="6:6" x14ac:dyDescent="0.2">
      <c r="F16774" s="16"/>
    </row>
    <row r="16775" spans="6:6" x14ac:dyDescent="0.2">
      <c r="F16775" s="16"/>
    </row>
    <row r="16776" spans="6:6" x14ac:dyDescent="0.2">
      <c r="F16776" s="16"/>
    </row>
    <row r="16777" spans="6:6" x14ac:dyDescent="0.2">
      <c r="F16777" s="16"/>
    </row>
    <row r="16778" spans="6:6" x14ac:dyDescent="0.2">
      <c r="F16778" s="16"/>
    </row>
    <row r="16779" spans="6:6" x14ac:dyDescent="0.2">
      <c r="F16779" s="16"/>
    </row>
    <row r="16780" spans="6:6" x14ac:dyDescent="0.2">
      <c r="F16780" s="16"/>
    </row>
    <row r="16781" spans="6:6" x14ac:dyDescent="0.2">
      <c r="F16781" s="16"/>
    </row>
    <row r="16782" spans="6:6" x14ac:dyDescent="0.2">
      <c r="F16782" s="16"/>
    </row>
    <row r="16783" spans="6:6" x14ac:dyDescent="0.2">
      <c r="F16783" s="16"/>
    </row>
    <row r="16784" spans="6:6" x14ac:dyDescent="0.2">
      <c r="F16784" s="16"/>
    </row>
    <row r="16785" spans="6:6" x14ac:dyDescent="0.2">
      <c r="F16785" s="16"/>
    </row>
    <row r="16786" spans="6:6" x14ac:dyDescent="0.2">
      <c r="F16786" s="16"/>
    </row>
    <row r="16787" spans="6:6" x14ac:dyDescent="0.2">
      <c r="F16787" s="16"/>
    </row>
    <row r="16788" spans="6:6" x14ac:dyDescent="0.2">
      <c r="F16788" s="16"/>
    </row>
    <row r="16789" spans="6:6" x14ac:dyDescent="0.2">
      <c r="F16789" s="16"/>
    </row>
    <row r="16790" spans="6:6" x14ac:dyDescent="0.2">
      <c r="F16790" s="16"/>
    </row>
    <row r="16791" spans="6:6" x14ac:dyDescent="0.2">
      <c r="F16791" s="16"/>
    </row>
    <row r="16792" spans="6:6" x14ac:dyDescent="0.2">
      <c r="F16792" s="16"/>
    </row>
    <row r="16793" spans="6:6" x14ac:dyDescent="0.2">
      <c r="F16793" s="16"/>
    </row>
    <row r="16794" spans="6:6" x14ac:dyDescent="0.2">
      <c r="F16794" s="16"/>
    </row>
    <row r="16795" spans="6:6" x14ac:dyDescent="0.2">
      <c r="F16795" s="16"/>
    </row>
    <row r="16796" spans="6:6" x14ac:dyDescent="0.2">
      <c r="F16796" s="16"/>
    </row>
    <row r="16797" spans="6:6" x14ac:dyDescent="0.2">
      <c r="F16797" s="16"/>
    </row>
    <row r="16798" spans="6:6" x14ac:dyDescent="0.2">
      <c r="F16798" s="16"/>
    </row>
    <row r="16799" spans="6:6" x14ac:dyDescent="0.2">
      <c r="F16799" s="16"/>
    </row>
    <row r="16800" spans="6:6" x14ac:dyDescent="0.2">
      <c r="F16800" s="16"/>
    </row>
    <row r="16801" spans="6:6" x14ac:dyDescent="0.2">
      <c r="F16801" s="16"/>
    </row>
    <row r="16802" spans="6:6" x14ac:dyDescent="0.2">
      <c r="F16802" s="16"/>
    </row>
    <row r="16803" spans="6:6" x14ac:dyDescent="0.2">
      <c r="F16803" s="16"/>
    </row>
    <row r="16804" spans="6:6" x14ac:dyDescent="0.2">
      <c r="F16804" s="16"/>
    </row>
    <row r="16805" spans="6:6" x14ac:dyDescent="0.2">
      <c r="F16805" s="16"/>
    </row>
    <row r="16806" spans="6:6" x14ac:dyDescent="0.2">
      <c r="F16806" s="16"/>
    </row>
    <row r="16807" spans="6:6" x14ac:dyDescent="0.2">
      <c r="F16807" s="16"/>
    </row>
    <row r="16808" spans="6:6" x14ac:dyDescent="0.2">
      <c r="F16808" s="16"/>
    </row>
    <row r="16809" spans="6:6" x14ac:dyDescent="0.2">
      <c r="F16809" s="16"/>
    </row>
    <row r="16810" spans="6:6" x14ac:dyDescent="0.2">
      <c r="F16810" s="16"/>
    </row>
    <row r="16811" spans="6:6" x14ac:dyDescent="0.2">
      <c r="F16811" s="16"/>
    </row>
    <row r="16812" spans="6:6" x14ac:dyDescent="0.2">
      <c r="F16812" s="16"/>
    </row>
    <row r="16813" spans="6:6" x14ac:dyDescent="0.2">
      <c r="F16813" s="16"/>
    </row>
    <row r="16814" spans="6:6" x14ac:dyDescent="0.2">
      <c r="F16814" s="16"/>
    </row>
    <row r="16815" spans="6:6" x14ac:dyDescent="0.2">
      <c r="F16815" s="16"/>
    </row>
    <row r="16816" spans="6:6" x14ac:dyDescent="0.2">
      <c r="F16816" s="16"/>
    </row>
    <row r="16817" spans="6:6" x14ac:dyDescent="0.2">
      <c r="F16817" s="16"/>
    </row>
    <row r="16818" spans="6:6" x14ac:dyDescent="0.2">
      <c r="F16818" s="16"/>
    </row>
    <row r="16819" spans="6:6" x14ac:dyDescent="0.2">
      <c r="F16819" s="16"/>
    </row>
    <row r="16820" spans="6:6" x14ac:dyDescent="0.2">
      <c r="F16820" s="16"/>
    </row>
    <row r="16821" spans="6:6" x14ac:dyDescent="0.2">
      <c r="F16821" s="16"/>
    </row>
    <row r="16822" spans="6:6" x14ac:dyDescent="0.2">
      <c r="F16822" s="16"/>
    </row>
    <row r="16823" spans="6:6" x14ac:dyDescent="0.2">
      <c r="F16823" s="16"/>
    </row>
    <row r="16824" spans="6:6" x14ac:dyDescent="0.2">
      <c r="F16824" s="16"/>
    </row>
    <row r="16825" spans="6:6" x14ac:dyDescent="0.2">
      <c r="F16825" s="16"/>
    </row>
    <row r="16826" spans="6:6" x14ac:dyDescent="0.2">
      <c r="F16826" s="16"/>
    </row>
    <row r="16827" spans="6:6" x14ac:dyDescent="0.2">
      <c r="F16827" s="16"/>
    </row>
    <row r="16828" spans="6:6" x14ac:dyDescent="0.2">
      <c r="F16828" s="16"/>
    </row>
    <row r="16829" spans="6:6" x14ac:dyDescent="0.2">
      <c r="F16829" s="16"/>
    </row>
    <row r="16830" spans="6:6" x14ac:dyDescent="0.2">
      <c r="F16830" s="16"/>
    </row>
    <row r="16831" spans="6:6" x14ac:dyDescent="0.2">
      <c r="F16831" s="16"/>
    </row>
    <row r="16832" spans="6:6" x14ac:dyDescent="0.2">
      <c r="F16832" s="16"/>
    </row>
    <row r="16833" spans="6:6" x14ac:dyDescent="0.2">
      <c r="F16833" s="16"/>
    </row>
    <row r="16834" spans="6:6" x14ac:dyDescent="0.2">
      <c r="F16834" s="16"/>
    </row>
    <row r="16835" spans="6:6" x14ac:dyDescent="0.2">
      <c r="F16835" s="16"/>
    </row>
    <row r="16836" spans="6:6" x14ac:dyDescent="0.2">
      <c r="F16836" s="16"/>
    </row>
    <row r="16837" spans="6:6" x14ac:dyDescent="0.2">
      <c r="F16837" s="16"/>
    </row>
    <row r="16838" spans="6:6" x14ac:dyDescent="0.2">
      <c r="F16838" s="16"/>
    </row>
    <row r="16839" spans="6:6" x14ac:dyDescent="0.2">
      <c r="F16839" s="16"/>
    </row>
    <row r="16840" spans="6:6" x14ac:dyDescent="0.2">
      <c r="F16840" s="16"/>
    </row>
    <row r="16841" spans="6:6" x14ac:dyDescent="0.2">
      <c r="F16841" s="16"/>
    </row>
    <row r="16842" spans="6:6" x14ac:dyDescent="0.2">
      <c r="F16842" s="16"/>
    </row>
    <row r="16843" spans="6:6" x14ac:dyDescent="0.2">
      <c r="F16843" s="16"/>
    </row>
    <row r="16844" spans="6:6" x14ac:dyDescent="0.2">
      <c r="F16844" s="16"/>
    </row>
    <row r="16845" spans="6:6" x14ac:dyDescent="0.2">
      <c r="F16845" s="16"/>
    </row>
    <row r="16846" spans="6:6" x14ac:dyDescent="0.2">
      <c r="F16846" s="16"/>
    </row>
    <row r="16847" spans="6:6" x14ac:dyDescent="0.2">
      <c r="F16847" s="16"/>
    </row>
    <row r="16848" spans="6:6" x14ac:dyDescent="0.2">
      <c r="F16848" s="16"/>
    </row>
    <row r="16849" spans="6:6" x14ac:dyDescent="0.2">
      <c r="F16849" s="16"/>
    </row>
    <row r="16850" spans="6:6" x14ac:dyDescent="0.2">
      <c r="F16850" s="16"/>
    </row>
    <row r="16851" spans="6:6" x14ac:dyDescent="0.2">
      <c r="F16851" s="16"/>
    </row>
    <row r="16852" spans="6:6" x14ac:dyDescent="0.2">
      <c r="F16852" s="16"/>
    </row>
    <row r="16853" spans="6:6" x14ac:dyDescent="0.2">
      <c r="F16853" s="16"/>
    </row>
    <row r="16854" spans="6:6" x14ac:dyDescent="0.2">
      <c r="F16854" s="16"/>
    </row>
    <row r="16855" spans="6:6" x14ac:dyDescent="0.2">
      <c r="F16855" s="16"/>
    </row>
    <row r="16856" spans="6:6" x14ac:dyDescent="0.2">
      <c r="F16856" s="16"/>
    </row>
    <row r="16857" spans="6:6" x14ac:dyDescent="0.2">
      <c r="F16857" s="16"/>
    </row>
    <row r="16858" spans="6:6" x14ac:dyDescent="0.2">
      <c r="F16858" s="16"/>
    </row>
    <row r="16859" spans="6:6" x14ac:dyDescent="0.2">
      <c r="F16859" s="16"/>
    </row>
    <row r="16860" spans="6:6" x14ac:dyDescent="0.2">
      <c r="F16860" s="16"/>
    </row>
    <row r="16861" spans="6:6" x14ac:dyDescent="0.2">
      <c r="F16861" s="16"/>
    </row>
    <row r="16862" spans="6:6" x14ac:dyDescent="0.2">
      <c r="F16862" s="16"/>
    </row>
    <row r="16863" spans="6:6" x14ac:dyDescent="0.2">
      <c r="F16863" s="16"/>
    </row>
    <row r="16864" spans="6:6" x14ac:dyDescent="0.2">
      <c r="F16864" s="16"/>
    </row>
    <row r="16865" spans="6:6" x14ac:dyDescent="0.2">
      <c r="F16865" s="16"/>
    </row>
    <row r="16866" spans="6:6" x14ac:dyDescent="0.2">
      <c r="F16866" s="16"/>
    </row>
    <row r="16867" spans="6:6" x14ac:dyDescent="0.2">
      <c r="F16867" s="16"/>
    </row>
    <row r="16868" spans="6:6" x14ac:dyDescent="0.2">
      <c r="F16868" s="16"/>
    </row>
    <row r="16869" spans="6:6" x14ac:dyDescent="0.2">
      <c r="F16869" s="16"/>
    </row>
    <row r="16870" spans="6:6" x14ac:dyDescent="0.2">
      <c r="F16870" s="16"/>
    </row>
    <row r="16871" spans="6:6" x14ac:dyDescent="0.2">
      <c r="F16871" s="16"/>
    </row>
    <row r="16872" spans="6:6" x14ac:dyDescent="0.2">
      <c r="F16872" s="16"/>
    </row>
    <row r="16873" spans="6:6" x14ac:dyDescent="0.2">
      <c r="F16873" s="16"/>
    </row>
    <row r="16874" spans="6:6" x14ac:dyDescent="0.2">
      <c r="F16874" s="16"/>
    </row>
    <row r="16875" spans="6:6" x14ac:dyDescent="0.2">
      <c r="F16875" s="16"/>
    </row>
    <row r="16876" spans="6:6" x14ac:dyDescent="0.2">
      <c r="F16876" s="16"/>
    </row>
    <row r="16877" spans="6:6" x14ac:dyDescent="0.2">
      <c r="F16877" s="16"/>
    </row>
    <row r="16878" spans="6:6" x14ac:dyDescent="0.2">
      <c r="F16878" s="16"/>
    </row>
    <row r="16879" spans="6:6" x14ac:dyDescent="0.2">
      <c r="F16879" s="16"/>
    </row>
    <row r="16880" spans="6:6" x14ac:dyDescent="0.2">
      <c r="F16880" s="16"/>
    </row>
    <row r="16881" spans="6:6" x14ac:dyDescent="0.2">
      <c r="F16881" s="16"/>
    </row>
    <row r="16882" spans="6:6" x14ac:dyDescent="0.2">
      <c r="F16882" s="16"/>
    </row>
    <row r="16883" spans="6:6" x14ac:dyDescent="0.2">
      <c r="F16883" s="16"/>
    </row>
    <row r="16884" spans="6:6" x14ac:dyDescent="0.2">
      <c r="F16884" s="16"/>
    </row>
    <row r="16885" spans="6:6" x14ac:dyDescent="0.2">
      <c r="F16885" s="16"/>
    </row>
    <row r="16886" spans="6:6" x14ac:dyDescent="0.2">
      <c r="F16886" s="16"/>
    </row>
    <row r="16887" spans="6:6" x14ac:dyDescent="0.2">
      <c r="F16887" s="16"/>
    </row>
    <row r="16888" spans="6:6" x14ac:dyDescent="0.2">
      <c r="F16888" s="16"/>
    </row>
    <row r="16889" spans="6:6" x14ac:dyDescent="0.2">
      <c r="F16889" s="16"/>
    </row>
    <row r="16890" spans="6:6" x14ac:dyDescent="0.2">
      <c r="F16890" s="16"/>
    </row>
    <row r="16891" spans="6:6" x14ac:dyDescent="0.2">
      <c r="F16891" s="16"/>
    </row>
    <row r="16892" spans="6:6" x14ac:dyDescent="0.2">
      <c r="F16892" s="16"/>
    </row>
    <row r="16893" spans="6:6" x14ac:dyDescent="0.2">
      <c r="F16893" s="16"/>
    </row>
    <row r="16894" spans="6:6" x14ac:dyDescent="0.2">
      <c r="F16894" s="16"/>
    </row>
    <row r="16895" spans="6:6" x14ac:dyDescent="0.2">
      <c r="F16895" s="16"/>
    </row>
    <row r="16896" spans="6:6" x14ac:dyDescent="0.2">
      <c r="F16896" s="16"/>
    </row>
    <row r="16897" spans="6:6" x14ac:dyDescent="0.2">
      <c r="F16897" s="16"/>
    </row>
    <row r="16898" spans="6:6" x14ac:dyDescent="0.2">
      <c r="F16898" s="16"/>
    </row>
    <row r="16899" spans="6:6" x14ac:dyDescent="0.2">
      <c r="F16899" s="16"/>
    </row>
    <row r="16900" spans="6:6" x14ac:dyDescent="0.2">
      <c r="F16900" s="16"/>
    </row>
    <row r="16901" spans="6:6" x14ac:dyDescent="0.2">
      <c r="F16901" s="16"/>
    </row>
    <row r="16902" spans="6:6" x14ac:dyDescent="0.2">
      <c r="F16902" s="16"/>
    </row>
    <row r="16903" spans="6:6" x14ac:dyDescent="0.2">
      <c r="F16903" s="16"/>
    </row>
    <row r="16904" spans="6:6" x14ac:dyDescent="0.2">
      <c r="F16904" s="16"/>
    </row>
    <row r="16905" spans="6:6" x14ac:dyDescent="0.2">
      <c r="F16905" s="16"/>
    </row>
    <row r="16906" spans="6:6" x14ac:dyDescent="0.2">
      <c r="F16906" s="16"/>
    </row>
    <row r="16907" spans="6:6" x14ac:dyDescent="0.2">
      <c r="F16907" s="16"/>
    </row>
    <row r="16908" spans="6:6" x14ac:dyDescent="0.2">
      <c r="F16908" s="16"/>
    </row>
    <row r="16909" spans="6:6" x14ac:dyDescent="0.2">
      <c r="F16909" s="16"/>
    </row>
    <row r="16910" spans="6:6" x14ac:dyDescent="0.2">
      <c r="F16910" s="16"/>
    </row>
    <row r="16911" spans="6:6" x14ac:dyDescent="0.2">
      <c r="F16911" s="16"/>
    </row>
    <row r="16912" spans="6:6" x14ac:dyDescent="0.2">
      <c r="F16912" s="16"/>
    </row>
    <row r="16913" spans="6:6" x14ac:dyDescent="0.2">
      <c r="F16913" s="16"/>
    </row>
    <row r="16914" spans="6:6" x14ac:dyDescent="0.2">
      <c r="F16914" s="16"/>
    </row>
    <row r="16915" spans="6:6" x14ac:dyDescent="0.2">
      <c r="F16915" s="16"/>
    </row>
    <row r="16916" spans="6:6" x14ac:dyDescent="0.2">
      <c r="F16916" s="16"/>
    </row>
    <row r="16917" spans="6:6" x14ac:dyDescent="0.2">
      <c r="F16917" s="16"/>
    </row>
    <row r="16918" spans="6:6" x14ac:dyDescent="0.2">
      <c r="F16918" s="16"/>
    </row>
    <row r="16919" spans="6:6" x14ac:dyDescent="0.2">
      <c r="F16919" s="16"/>
    </row>
    <row r="16920" spans="6:6" x14ac:dyDescent="0.2">
      <c r="F16920" s="16"/>
    </row>
    <row r="16921" spans="6:6" x14ac:dyDescent="0.2">
      <c r="F16921" s="16"/>
    </row>
    <row r="16922" spans="6:6" x14ac:dyDescent="0.2">
      <c r="F16922" s="16"/>
    </row>
    <row r="16923" spans="6:6" x14ac:dyDescent="0.2">
      <c r="F16923" s="16"/>
    </row>
    <row r="16924" spans="6:6" x14ac:dyDescent="0.2">
      <c r="F16924" s="16"/>
    </row>
    <row r="16925" spans="6:6" x14ac:dyDescent="0.2">
      <c r="F16925" s="16"/>
    </row>
    <row r="16926" spans="6:6" x14ac:dyDescent="0.2">
      <c r="F16926" s="16"/>
    </row>
    <row r="16927" spans="6:6" x14ac:dyDescent="0.2">
      <c r="F16927" s="16"/>
    </row>
    <row r="16928" spans="6:6" x14ac:dyDescent="0.2">
      <c r="F16928" s="16"/>
    </row>
    <row r="16929" spans="6:6" x14ac:dyDescent="0.2">
      <c r="F16929" s="16"/>
    </row>
    <row r="16930" spans="6:6" x14ac:dyDescent="0.2">
      <c r="F16930" s="16"/>
    </row>
    <row r="16931" spans="6:6" x14ac:dyDescent="0.2">
      <c r="F16931" s="16"/>
    </row>
    <row r="16932" spans="6:6" x14ac:dyDescent="0.2">
      <c r="F16932" s="16"/>
    </row>
    <row r="16933" spans="6:6" x14ac:dyDescent="0.2">
      <c r="F16933" s="16"/>
    </row>
    <row r="16934" spans="6:6" x14ac:dyDescent="0.2">
      <c r="F16934" s="16"/>
    </row>
    <row r="16935" spans="6:6" x14ac:dyDescent="0.2">
      <c r="F16935" s="16"/>
    </row>
    <row r="16936" spans="6:6" x14ac:dyDescent="0.2">
      <c r="F16936" s="16"/>
    </row>
    <row r="16937" spans="6:6" x14ac:dyDescent="0.2">
      <c r="F16937" s="16"/>
    </row>
    <row r="16938" spans="6:6" x14ac:dyDescent="0.2">
      <c r="F16938" s="16"/>
    </row>
    <row r="16939" spans="6:6" x14ac:dyDescent="0.2">
      <c r="F16939" s="16"/>
    </row>
    <row r="16940" spans="6:6" x14ac:dyDescent="0.2">
      <c r="F16940" s="16"/>
    </row>
    <row r="16941" spans="6:6" x14ac:dyDescent="0.2">
      <c r="F16941" s="16"/>
    </row>
    <row r="16942" spans="6:6" x14ac:dyDescent="0.2">
      <c r="F16942" s="16"/>
    </row>
    <row r="16943" spans="6:6" x14ac:dyDescent="0.2">
      <c r="F16943" s="16"/>
    </row>
    <row r="16944" spans="6:6" x14ac:dyDescent="0.2">
      <c r="F16944" s="16"/>
    </row>
    <row r="16945" spans="6:6" x14ac:dyDescent="0.2">
      <c r="F16945" s="16"/>
    </row>
    <row r="16946" spans="6:6" x14ac:dyDescent="0.2">
      <c r="F16946" s="16"/>
    </row>
    <row r="16947" spans="6:6" x14ac:dyDescent="0.2">
      <c r="F16947" s="16"/>
    </row>
    <row r="16948" spans="6:6" x14ac:dyDescent="0.2">
      <c r="F16948" s="16"/>
    </row>
    <row r="16949" spans="6:6" x14ac:dyDescent="0.2">
      <c r="F16949" s="16"/>
    </row>
    <row r="16950" spans="6:6" x14ac:dyDescent="0.2">
      <c r="F16950" s="16"/>
    </row>
    <row r="16951" spans="6:6" x14ac:dyDescent="0.2">
      <c r="F16951" s="16"/>
    </row>
    <row r="16952" spans="6:6" x14ac:dyDescent="0.2">
      <c r="F16952" s="16"/>
    </row>
    <row r="16953" spans="6:6" x14ac:dyDescent="0.2">
      <c r="F16953" s="16"/>
    </row>
    <row r="16954" spans="6:6" x14ac:dyDescent="0.2">
      <c r="F16954" s="16"/>
    </row>
    <row r="16955" spans="6:6" x14ac:dyDescent="0.2">
      <c r="F16955" s="16"/>
    </row>
    <row r="16956" spans="6:6" x14ac:dyDescent="0.2">
      <c r="F16956" s="16"/>
    </row>
    <row r="16957" spans="6:6" x14ac:dyDescent="0.2">
      <c r="F16957" s="16"/>
    </row>
    <row r="16958" spans="6:6" x14ac:dyDescent="0.2">
      <c r="F16958" s="16"/>
    </row>
    <row r="16959" spans="6:6" x14ac:dyDescent="0.2">
      <c r="F16959" s="16"/>
    </row>
    <row r="16960" spans="6:6" x14ac:dyDescent="0.2">
      <c r="F16960" s="16"/>
    </row>
    <row r="16961" spans="6:6" x14ac:dyDescent="0.2">
      <c r="F16961" s="16"/>
    </row>
    <row r="16962" spans="6:6" x14ac:dyDescent="0.2">
      <c r="F16962" s="16"/>
    </row>
    <row r="16963" spans="6:6" x14ac:dyDescent="0.2">
      <c r="F16963" s="16"/>
    </row>
    <row r="16964" spans="6:6" x14ac:dyDescent="0.2">
      <c r="F16964" s="16"/>
    </row>
    <row r="16965" spans="6:6" x14ac:dyDescent="0.2">
      <c r="F16965" s="16"/>
    </row>
    <row r="16966" spans="6:6" x14ac:dyDescent="0.2">
      <c r="F16966" s="16"/>
    </row>
    <row r="16967" spans="6:6" x14ac:dyDescent="0.2">
      <c r="F16967" s="16"/>
    </row>
    <row r="16968" spans="6:6" x14ac:dyDescent="0.2">
      <c r="F16968" s="16"/>
    </row>
    <row r="16969" spans="6:6" x14ac:dyDescent="0.2">
      <c r="F16969" s="16"/>
    </row>
    <row r="16970" spans="6:6" x14ac:dyDescent="0.2">
      <c r="F16970" s="16"/>
    </row>
    <row r="16971" spans="6:6" x14ac:dyDescent="0.2">
      <c r="F16971" s="16"/>
    </row>
    <row r="16972" spans="6:6" x14ac:dyDescent="0.2">
      <c r="F16972" s="16"/>
    </row>
    <row r="16973" spans="6:6" x14ac:dyDescent="0.2">
      <c r="F16973" s="16"/>
    </row>
    <row r="16974" spans="6:6" x14ac:dyDescent="0.2">
      <c r="F16974" s="16"/>
    </row>
    <row r="16975" spans="6:6" x14ac:dyDescent="0.2">
      <c r="F16975" s="16"/>
    </row>
    <row r="16976" spans="6:6" x14ac:dyDescent="0.2">
      <c r="F16976" s="16"/>
    </row>
    <row r="16977" spans="6:6" x14ac:dyDescent="0.2">
      <c r="F16977" s="16"/>
    </row>
    <row r="16978" spans="6:6" x14ac:dyDescent="0.2">
      <c r="F16978" s="16"/>
    </row>
    <row r="16979" spans="6:6" x14ac:dyDescent="0.2">
      <c r="F16979" s="16"/>
    </row>
    <row r="16980" spans="6:6" x14ac:dyDescent="0.2">
      <c r="F16980" s="16"/>
    </row>
    <row r="16981" spans="6:6" x14ac:dyDescent="0.2">
      <c r="F16981" s="16"/>
    </row>
    <row r="16982" spans="6:6" x14ac:dyDescent="0.2">
      <c r="F16982" s="16"/>
    </row>
    <row r="16983" spans="6:6" x14ac:dyDescent="0.2">
      <c r="F16983" s="16"/>
    </row>
    <row r="16984" spans="6:6" x14ac:dyDescent="0.2">
      <c r="F16984" s="16"/>
    </row>
    <row r="16985" spans="6:6" x14ac:dyDescent="0.2">
      <c r="F16985" s="16"/>
    </row>
    <row r="16986" spans="6:6" x14ac:dyDescent="0.2">
      <c r="F16986" s="16"/>
    </row>
    <row r="16987" spans="6:6" x14ac:dyDescent="0.2">
      <c r="F16987" s="16"/>
    </row>
    <row r="16988" spans="6:6" x14ac:dyDescent="0.2">
      <c r="F16988" s="16"/>
    </row>
    <row r="16989" spans="6:6" x14ac:dyDescent="0.2">
      <c r="F16989" s="16"/>
    </row>
    <row r="16990" spans="6:6" x14ac:dyDescent="0.2">
      <c r="F16990" s="16"/>
    </row>
    <row r="16991" spans="6:6" x14ac:dyDescent="0.2">
      <c r="F16991" s="16"/>
    </row>
    <row r="16992" spans="6:6" x14ac:dyDescent="0.2">
      <c r="F16992" s="16"/>
    </row>
    <row r="16993" spans="6:6" x14ac:dyDescent="0.2">
      <c r="F16993" s="16"/>
    </row>
    <row r="16994" spans="6:6" x14ac:dyDescent="0.2">
      <c r="F16994" s="16"/>
    </row>
    <row r="16995" spans="6:6" x14ac:dyDescent="0.2">
      <c r="F16995" s="16"/>
    </row>
    <row r="16996" spans="6:6" x14ac:dyDescent="0.2">
      <c r="F16996" s="16"/>
    </row>
    <row r="16997" spans="6:6" x14ac:dyDescent="0.2">
      <c r="F16997" s="16"/>
    </row>
    <row r="16998" spans="6:6" x14ac:dyDescent="0.2">
      <c r="F16998" s="16"/>
    </row>
    <row r="16999" spans="6:6" x14ac:dyDescent="0.2">
      <c r="F16999" s="16"/>
    </row>
    <row r="17000" spans="6:6" x14ac:dyDescent="0.2">
      <c r="F17000" s="16"/>
    </row>
    <row r="17001" spans="6:6" x14ac:dyDescent="0.2">
      <c r="F17001" s="16"/>
    </row>
    <row r="17002" spans="6:6" x14ac:dyDescent="0.2">
      <c r="F17002" s="16"/>
    </row>
    <row r="17003" spans="6:6" x14ac:dyDescent="0.2">
      <c r="F17003" s="16"/>
    </row>
    <row r="17004" spans="6:6" x14ac:dyDescent="0.2">
      <c r="F17004" s="16"/>
    </row>
    <row r="17005" spans="6:6" x14ac:dyDescent="0.2">
      <c r="F17005" s="16"/>
    </row>
    <row r="17006" spans="6:6" x14ac:dyDescent="0.2">
      <c r="F17006" s="16"/>
    </row>
    <row r="17007" spans="6:6" x14ac:dyDescent="0.2">
      <c r="F17007" s="16"/>
    </row>
    <row r="17008" spans="6:6" x14ac:dyDescent="0.2">
      <c r="F17008" s="16"/>
    </row>
    <row r="17009" spans="6:6" x14ac:dyDescent="0.2">
      <c r="F17009" s="16"/>
    </row>
    <row r="17010" spans="6:6" x14ac:dyDescent="0.2">
      <c r="F17010" s="16"/>
    </row>
    <row r="17011" spans="6:6" x14ac:dyDescent="0.2">
      <c r="F17011" s="16"/>
    </row>
    <row r="17012" spans="6:6" x14ac:dyDescent="0.2">
      <c r="F17012" s="16"/>
    </row>
    <row r="17013" spans="6:6" x14ac:dyDescent="0.2">
      <c r="F17013" s="16"/>
    </row>
    <row r="17014" spans="6:6" x14ac:dyDescent="0.2">
      <c r="F17014" s="16"/>
    </row>
    <row r="17015" spans="6:6" x14ac:dyDescent="0.2">
      <c r="F17015" s="16"/>
    </row>
    <row r="17016" spans="6:6" x14ac:dyDescent="0.2">
      <c r="F17016" s="16"/>
    </row>
    <row r="17017" spans="6:6" x14ac:dyDescent="0.2">
      <c r="F17017" s="16"/>
    </row>
    <row r="17018" spans="6:6" x14ac:dyDescent="0.2">
      <c r="F17018" s="16"/>
    </row>
    <row r="17019" spans="6:6" x14ac:dyDescent="0.2">
      <c r="F17019" s="16"/>
    </row>
    <row r="17020" spans="6:6" x14ac:dyDescent="0.2">
      <c r="F17020" s="16"/>
    </row>
    <row r="17021" spans="6:6" x14ac:dyDescent="0.2">
      <c r="F17021" s="16"/>
    </row>
    <row r="17022" spans="6:6" x14ac:dyDescent="0.2">
      <c r="F17022" s="16"/>
    </row>
    <row r="17023" spans="6:6" x14ac:dyDescent="0.2">
      <c r="F17023" s="16"/>
    </row>
    <row r="17024" spans="6:6" x14ac:dyDescent="0.2">
      <c r="F17024" s="16"/>
    </row>
    <row r="17025" spans="6:6" x14ac:dyDescent="0.2">
      <c r="F17025" s="16"/>
    </row>
    <row r="17026" spans="6:6" x14ac:dyDescent="0.2">
      <c r="F17026" s="16"/>
    </row>
    <row r="17027" spans="6:6" x14ac:dyDescent="0.2">
      <c r="F17027" s="16"/>
    </row>
    <row r="17028" spans="6:6" x14ac:dyDescent="0.2">
      <c r="F17028" s="16"/>
    </row>
    <row r="17029" spans="6:6" x14ac:dyDescent="0.2">
      <c r="F17029" s="16"/>
    </row>
    <row r="17030" spans="6:6" x14ac:dyDescent="0.2">
      <c r="F17030" s="16"/>
    </row>
    <row r="17031" spans="6:6" x14ac:dyDescent="0.2">
      <c r="F17031" s="16"/>
    </row>
    <row r="17032" spans="6:6" x14ac:dyDescent="0.2">
      <c r="F17032" s="16"/>
    </row>
    <row r="17033" spans="6:6" x14ac:dyDescent="0.2">
      <c r="F17033" s="16"/>
    </row>
    <row r="17034" spans="6:6" x14ac:dyDescent="0.2">
      <c r="F17034" s="16"/>
    </row>
    <row r="17035" spans="6:6" x14ac:dyDescent="0.2">
      <c r="F17035" s="16"/>
    </row>
    <row r="17036" spans="6:6" x14ac:dyDescent="0.2">
      <c r="F17036" s="16"/>
    </row>
    <row r="17037" spans="6:6" x14ac:dyDescent="0.2">
      <c r="F17037" s="16"/>
    </row>
    <row r="17038" spans="6:6" x14ac:dyDescent="0.2">
      <c r="F17038" s="16"/>
    </row>
    <row r="17039" spans="6:6" x14ac:dyDescent="0.2">
      <c r="F17039" s="16"/>
    </row>
    <row r="17040" spans="6:6" x14ac:dyDescent="0.2">
      <c r="F17040" s="16"/>
    </row>
    <row r="17041" spans="6:6" x14ac:dyDescent="0.2">
      <c r="F17041" s="16"/>
    </row>
    <row r="17042" spans="6:6" x14ac:dyDescent="0.2">
      <c r="F17042" s="16"/>
    </row>
    <row r="17043" spans="6:6" x14ac:dyDescent="0.2">
      <c r="F17043" s="16"/>
    </row>
    <row r="17044" spans="6:6" x14ac:dyDescent="0.2">
      <c r="F17044" s="16"/>
    </row>
    <row r="17045" spans="6:6" x14ac:dyDescent="0.2">
      <c r="F17045" s="16"/>
    </row>
    <row r="17046" spans="6:6" x14ac:dyDescent="0.2">
      <c r="F17046" s="16"/>
    </row>
    <row r="17047" spans="6:6" x14ac:dyDescent="0.2">
      <c r="F17047" s="16"/>
    </row>
    <row r="17048" spans="6:6" x14ac:dyDescent="0.2">
      <c r="F17048" s="16"/>
    </row>
    <row r="17049" spans="6:6" x14ac:dyDescent="0.2">
      <c r="F17049" s="16"/>
    </row>
    <row r="17050" spans="6:6" x14ac:dyDescent="0.2">
      <c r="F17050" s="16"/>
    </row>
    <row r="17051" spans="6:6" x14ac:dyDescent="0.2">
      <c r="F17051" s="16"/>
    </row>
    <row r="17052" spans="6:6" x14ac:dyDescent="0.2">
      <c r="F17052" s="16"/>
    </row>
    <row r="17053" spans="6:6" x14ac:dyDescent="0.2">
      <c r="F17053" s="16"/>
    </row>
    <row r="17054" spans="6:6" x14ac:dyDescent="0.2">
      <c r="F17054" s="16"/>
    </row>
    <row r="17055" spans="6:6" x14ac:dyDescent="0.2">
      <c r="F17055" s="16"/>
    </row>
    <row r="17056" spans="6:6" x14ac:dyDescent="0.2">
      <c r="F17056" s="16"/>
    </row>
    <row r="17057" spans="6:6" x14ac:dyDescent="0.2">
      <c r="F17057" s="16"/>
    </row>
    <row r="17058" spans="6:6" x14ac:dyDescent="0.2">
      <c r="F17058" s="16"/>
    </row>
    <row r="17059" spans="6:6" x14ac:dyDescent="0.2">
      <c r="F17059" s="16"/>
    </row>
    <row r="17060" spans="6:6" x14ac:dyDescent="0.2">
      <c r="F17060" s="16"/>
    </row>
    <row r="17061" spans="6:6" x14ac:dyDescent="0.2">
      <c r="F17061" s="16"/>
    </row>
    <row r="17062" spans="6:6" x14ac:dyDescent="0.2">
      <c r="F17062" s="16"/>
    </row>
    <row r="17063" spans="6:6" x14ac:dyDescent="0.2">
      <c r="F17063" s="16"/>
    </row>
    <row r="17064" spans="6:6" x14ac:dyDescent="0.2">
      <c r="F17064" s="16"/>
    </row>
    <row r="17065" spans="6:6" x14ac:dyDescent="0.2">
      <c r="F17065" s="16"/>
    </row>
    <row r="17066" spans="6:6" x14ac:dyDescent="0.2">
      <c r="F17066" s="16"/>
    </row>
    <row r="17067" spans="6:6" x14ac:dyDescent="0.2">
      <c r="F17067" s="16"/>
    </row>
    <row r="17068" spans="6:6" x14ac:dyDescent="0.2">
      <c r="F17068" s="16"/>
    </row>
    <row r="17069" spans="6:6" x14ac:dyDescent="0.2">
      <c r="F17069" s="16"/>
    </row>
    <row r="17070" spans="6:6" x14ac:dyDescent="0.2">
      <c r="F17070" s="16"/>
    </row>
    <row r="17071" spans="6:6" x14ac:dyDescent="0.2">
      <c r="F17071" s="16"/>
    </row>
    <row r="17072" spans="6:6" x14ac:dyDescent="0.2">
      <c r="F17072" s="16"/>
    </row>
    <row r="17073" spans="6:6" x14ac:dyDescent="0.2">
      <c r="F17073" s="16"/>
    </row>
    <row r="17074" spans="6:6" x14ac:dyDescent="0.2">
      <c r="F17074" s="16"/>
    </row>
    <row r="17075" spans="6:6" x14ac:dyDescent="0.2">
      <c r="F17075" s="16"/>
    </row>
    <row r="17076" spans="6:6" x14ac:dyDescent="0.2">
      <c r="F17076" s="16"/>
    </row>
    <row r="17077" spans="6:6" x14ac:dyDescent="0.2">
      <c r="F17077" s="16"/>
    </row>
    <row r="17078" spans="6:6" x14ac:dyDescent="0.2">
      <c r="F17078" s="16"/>
    </row>
    <row r="17079" spans="6:6" x14ac:dyDescent="0.2">
      <c r="F17079" s="16"/>
    </row>
    <row r="17080" spans="6:6" x14ac:dyDescent="0.2">
      <c r="F17080" s="16"/>
    </row>
    <row r="17081" spans="6:6" x14ac:dyDescent="0.2">
      <c r="F17081" s="16"/>
    </row>
    <row r="17082" spans="6:6" x14ac:dyDescent="0.2">
      <c r="F17082" s="16"/>
    </row>
    <row r="17083" spans="6:6" x14ac:dyDescent="0.2">
      <c r="F17083" s="16"/>
    </row>
    <row r="17084" spans="6:6" x14ac:dyDescent="0.2">
      <c r="F17084" s="16"/>
    </row>
    <row r="17085" spans="6:6" x14ac:dyDescent="0.2">
      <c r="F17085" s="16"/>
    </row>
    <row r="17086" spans="6:6" x14ac:dyDescent="0.2">
      <c r="F17086" s="16"/>
    </row>
    <row r="17087" spans="6:6" x14ac:dyDescent="0.2">
      <c r="F17087" s="16"/>
    </row>
    <row r="17088" spans="6:6" x14ac:dyDescent="0.2">
      <c r="F17088" s="16"/>
    </row>
    <row r="17089" spans="6:6" x14ac:dyDescent="0.2">
      <c r="F17089" s="16"/>
    </row>
    <row r="17090" spans="6:6" x14ac:dyDescent="0.2">
      <c r="F17090" s="16"/>
    </row>
    <row r="17091" spans="6:6" x14ac:dyDescent="0.2">
      <c r="F17091" s="16"/>
    </row>
    <row r="17092" spans="6:6" x14ac:dyDescent="0.2">
      <c r="F17092" s="16"/>
    </row>
    <row r="17093" spans="6:6" x14ac:dyDescent="0.2">
      <c r="F17093" s="16"/>
    </row>
    <row r="17094" spans="6:6" x14ac:dyDescent="0.2">
      <c r="F17094" s="16"/>
    </row>
    <row r="17095" spans="6:6" x14ac:dyDescent="0.2">
      <c r="F17095" s="16"/>
    </row>
    <row r="17096" spans="6:6" x14ac:dyDescent="0.2">
      <c r="F17096" s="16"/>
    </row>
    <row r="17097" spans="6:6" x14ac:dyDescent="0.2">
      <c r="F17097" s="16"/>
    </row>
    <row r="17098" spans="6:6" x14ac:dyDescent="0.2">
      <c r="F17098" s="16"/>
    </row>
    <row r="17099" spans="6:6" x14ac:dyDescent="0.2">
      <c r="F17099" s="16"/>
    </row>
    <row r="17100" spans="6:6" x14ac:dyDescent="0.2">
      <c r="F17100" s="16"/>
    </row>
    <row r="17101" spans="6:6" x14ac:dyDescent="0.2">
      <c r="F17101" s="16"/>
    </row>
    <row r="17102" spans="6:6" x14ac:dyDescent="0.2">
      <c r="F17102" s="16"/>
    </row>
    <row r="17103" spans="6:6" x14ac:dyDescent="0.2">
      <c r="F17103" s="16"/>
    </row>
    <row r="17104" spans="6:6" x14ac:dyDescent="0.2">
      <c r="F17104" s="16"/>
    </row>
    <row r="17105" spans="6:6" x14ac:dyDescent="0.2">
      <c r="F17105" s="16"/>
    </row>
    <row r="17106" spans="6:6" x14ac:dyDescent="0.2">
      <c r="F17106" s="16"/>
    </row>
    <row r="17107" spans="6:6" x14ac:dyDescent="0.2">
      <c r="F17107" s="16"/>
    </row>
    <row r="17108" spans="6:6" x14ac:dyDescent="0.2">
      <c r="F17108" s="16"/>
    </row>
    <row r="17109" spans="6:6" x14ac:dyDescent="0.2">
      <c r="F17109" s="16"/>
    </row>
    <row r="17110" spans="6:6" x14ac:dyDescent="0.2">
      <c r="F17110" s="16"/>
    </row>
    <row r="17111" spans="6:6" x14ac:dyDescent="0.2">
      <c r="F17111" s="16"/>
    </row>
    <row r="17112" spans="6:6" x14ac:dyDescent="0.2">
      <c r="F17112" s="16"/>
    </row>
    <row r="17113" spans="6:6" x14ac:dyDescent="0.2">
      <c r="F17113" s="16"/>
    </row>
    <row r="17114" spans="6:6" x14ac:dyDescent="0.2">
      <c r="F17114" s="16"/>
    </row>
    <row r="17115" spans="6:6" x14ac:dyDescent="0.2">
      <c r="F17115" s="16"/>
    </row>
    <row r="17116" spans="6:6" x14ac:dyDescent="0.2">
      <c r="F17116" s="16"/>
    </row>
    <row r="17117" spans="6:6" x14ac:dyDescent="0.2">
      <c r="F17117" s="16"/>
    </row>
    <row r="17118" spans="6:6" x14ac:dyDescent="0.2">
      <c r="F17118" s="16"/>
    </row>
    <row r="17119" spans="6:6" x14ac:dyDescent="0.2">
      <c r="F17119" s="16"/>
    </row>
    <row r="17120" spans="6:6" x14ac:dyDescent="0.2">
      <c r="F17120" s="16"/>
    </row>
    <row r="17121" spans="6:6" x14ac:dyDescent="0.2">
      <c r="F17121" s="16"/>
    </row>
    <row r="17122" spans="6:6" x14ac:dyDescent="0.2">
      <c r="F17122" s="16"/>
    </row>
    <row r="17123" spans="6:6" x14ac:dyDescent="0.2">
      <c r="F17123" s="16"/>
    </row>
    <row r="17124" spans="6:6" x14ac:dyDescent="0.2">
      <c r="F17124" s="16"/>
    </row>
    <row r="17125" spans="6:6" x14ac:dyDescent="0.2">
      <c r="F17125" s="16"/>
    </row>
    <row r="17126" spans="6:6" x14ac:dyDescent="0.2">
      <c r="F17126" s="16"/>
    </row>
    <row r="17127" spans="6:6" x14ac:dyDescent="0.2">
      <c r="F17127" s="16"/>
    </row>
    <row r="17128" spans="6:6" x14ac:dyDescent="0.2">
      <c r="F17128" s="16"/>
    </row>
    <row r="17129" spans="6:6" x14ac:dyDescent="0.2">
      <c r="F17129" s="16"/>
    </row>
    <row r="17130" spans="6:6" x14ac:dyDescent="0.2">
      <c r="F17130" s="16"/>
    </row>
    <row r="17131" spans="6:6" x14ac:dyDescent="0.2">
      <c r="F17131" s="16"/>
    </row>
    <row r="17132" spans="6:6" x14ac:dyDescent="0.2">
      <c r="F17132" s="16"/>
    </row>
    <row r="17133" spans="6:6" x14ac:dyDescent="0.2">
      <c r="F17133" s="16"/>
    </row>
    <row r="17134" spans="6:6" x14ac:dyDescent="0.2">
      <c r="F17134" s="16"/>
    </row>
    <row r="17135" spans="6:6" x14ac:dyDescent="0.2">
      <c r="F17135" s="16"/>
    </row>
    <row r="17136" spans="6:6" x14ac:dyDescent="0.2">
      <c r="F17136" s="16"/>
    </row>
    <row r="17137" spans="6:6" x14ac:dyDescent="0.2">
      <c r="F17137" s="16"/>
    </row>
    <row r="17138" spans="6:6" x14ac:dyDescent="0.2">
      <c r="F17138" s="16"/>
    </row>
    <row r="17139" spans="6:6" x14ac:dyDescent="0.2">
      <c r="F17139" s="16"/>
    </row>
    <row r="17140" spans="6:6" x14ac:dyDescent="0.2">
      <c r="F17140" s="16"/>
    </row>
    <row r="17141" spans="6:6" x14ac:dyDescent="0.2">
      <c r="F17141" s="16"/>
    </row>
    <row r="17142" spans="6:6" x14ac:dyDescent="0.2">
      <c r="F17142" s="16"/>
    </row>
    <row r="17143" spans="6:6" x14ac:dyDescent="0.2">
      <c r="F17143" s="16"/>
    </row>
    <row r="17144" spans="6:6" x14ac:dyDescent="0.2">
      <c r="F17144" s="16"/>
    </row>
    <row r="17145" spans="6:6" x14ac:dyDescent="0.2">
      <c r="F17145" s="16"/>
    </row>
    <row r="17146" spans="6:6" x14ac:dyDescent="0.2">
      <c r="F17146" s="16"/>
    </row>
    <row r="17147" spans="6:6" x14ac:dyDescent="0.2">
      <c r="F17147" s="16"/>
    </row>
    <row r="17148" spans="6:6" x14ac:dyDescent="0.2">
      <c r="F17148" s="16"/>
    </row>
    <row r="17149" spans="6:6" x14ac:dyDescent="0.2">
      <c r="F17149" s="16"/>
    </row>
    <row r="17150" spans="6:6" x14ac:dyDescent="0.2">
      <c r="F17150" s="16"/>
    </row>
    <row r="17151" spans="6:6" x14ac:dyDescent="0.2">
      <c r="F17151" s="16"/>
    </row>
    <row r="17152" spans="6:6" x14ac:dyDescent="0.2">
      <c r="F17152" s="16"/>
    </row>
    <row r="17153" spans="6:6" x14ac:dyDescent="0.2">
      <c r="F17153" s="16"/>
    </row>
    <row r="17154" spans="6:6" x14ac:dyDescent="0.2">
      <c r="F17154" s="16"/>
    </row>
    <row r="17155" spans="6:6" x14ac:dyDescent="0.2">
      <c r="F17155" s="16"/>
    </row>
    <row r="17156" spans="6:6" x14ac:dyDescent="0.2">
      <c r="F17156" s="16"/>
    </row>
    <row r="17157" spans="6:6" x14ac:dyDescent="0.2">
      <c r="F17157" s="16"/>
    </row>
    <row r="17158" spans="6:6" x14ac:dyDescent="0.2">
      <c r="F17158" s="16"/>
    </row>
    <row r="17159" spans="6:6" x14ac:dyDescent="0.2">
      <c r="F17159" s="16"/>
    </row>
    <row r="17160" spans="6:6" x14ac:dyDescent="0.2">
      <c r="F17160" s="16"/>
    </row>
    <row r="17161" spans="6:6" x14ac:dyDescent="0.2">
      <c r="F17161" s="16"/>
    </row>
    <row r="17162" spans="6:6" x14ac:dyDescent="0.2">
      <c r="F17162" s="16"/>
    </row>
    <row r="17163" spans="6:6" x14ac:dyDescent="0.2">
      <c r="F17163" s="16"/>
    </row>
    <row r="17164" spans="6:6" x14ac:dyDescent="0.2">
      <c r="F17164" s="16"/>
    </row>
    <row r="17165" spans="6:6" x14ac:dyDescent="0.2">
      <c r="F17165" s="16"/>
    </row>
    <row r="17166" spans="6:6" x14ac:dyDescent="0.2">
      <c r="F17166" s="16"/>
    </row>
    <row r="17167" spans="6:6" x14ac:dyDescent="0.2">
      <c r="F17167" s="16"/>
    </row>
    <row r="17168" spans="6:6" x14ac:dyDescent="0.2">
      <c r="F17168" s="16"/>
    </row>
    <row r="17169" spans="6:6" x14ac:dyDescent="0.2">
      <c r="F17169" s="16"/>
    </row>
    <row r="17170" spans="6:6" x14ac:dyDescent="0.2">
      <c r="F17170" s="16"/>
    </row>
    <row r="17171" spans="6:6" x14ac:dyDescent="0.2">
      <c r="F17171" s="16"/>
    </row>
    <row r="17172" spans="6:6" x14ac:dyDescent="0.2">
      <c r="F17172" s="16"/>
    </row>
    <row r="17173" spans="6:6" x14ac:dyDescent="0.2">
      <c r="F17173" s="16"/>
    </row>
    <row r="17174" spans="6:6" x14ac:dyDescent="0.2">
      <c r="F17174" s="16"/>
    </row>
    <row r="17175" spans="6:6" x14ac:dyDescent="0.2">
      <c r="F17175" s="16"/>
    </row>
    <row r="17176" spans="6:6" x14ac:dyDescent="0.2">
      <c r="F17176" s="16"/>
    </row>
    <row r="17177" spans="6:6" x14ac:dyDescent="0.2">
      <c r="F17177" s="16"/>
    </row>
    <row r="17178" spans="6:6" x14ac:dyDescent="0.2">
      <c r="F17178" s="16"/>
    </row>
    <row r="17179" spans="6:6" x14ac:dyDescent="0.2">
      <c r="F17179" s="16"/>
    </row>
    <row r="17180" spans="6:6" x14ac:dyDescent="0.2">
      <c r="F17180" s="16"/>
    </row>
    <row r="17181" spans="6:6" x14ac:dyDescent="0.2">
      <c r="F17181" s="16"/>
    </row>
    <row r="17182" spans="6:6" x14ac:dyDescent="0.2">
      <c r="F17182" s="16"/>
    </row>
    <row r="17183" spans="6:6" x14ac:dyDescent="0.2">
      <c r="F17183" s="16"/>
    </row>
    <row r="17184" spans="6:6" x14ac:dyDescent="0.2">
      <c r="F17184" s="16"/>
    </row>
    <row r="17185" spans="6:6" x14ac:dyDescent="0.2">
      <c r="F17185" s="16"/>
    </row>
    <row r="17186" spans="6:6" x14ac:dyDescent="0.2">
      <c r="F17186" s="16"/>
    </row>
    <row r="17187" spans="6:6" x14ac:dyDescent="0.2">
      <c r="F17187" s="16"/>
    </row>
    <row r="17188" spans="6:6" x14ac:dyDescent="0.2">
      <c r="F17188" s="16"/>
    </row>
    <row r="17189" spans="6:6" x14ac:dyDescent="0.2">
      <c r="F17189" s="16"/>
    </row>
    <row r="17190" spans="6:6" x14ac:dyDescent="0.2">
      <c r="F17190" s="16"/>
    </row>
    <row r="17191" spans="6:6" x14ac:dyDescent="0.2">
      <c r="F17191" s="16"/>
    </row>
    <row r="17192" spans="6:6" x14ac:dyDescent="0.2">
      <c r="F17192" s="16"/>
    </row>
    <row r="17193" spans="6:6" x14ac:dyDescent="0.2">
      <c r="F17193" s="16"/>
    </row>
    <row r="17194" spans="6:6" x14ac:dyDescent="0.2">
      <c r="F17194" s="16"/>
    </row>
    <row r="17195" spans="6:6" x14ac:dyDescent="0.2">
      <c r="F17195" s="16"/>
    </row>
    <row r="17196" spans="6:6" x14ac:dyDescent="0.2">
      <c r="F17196" s="16"/>
    </row>
    <row r="17197" spans="6:6" x14ac:dyDescent="0.2">
      <c r="F17197" s="16"/>
    </row>
    <row r="17198" spans="6:6" x14ac:dyDescent="0.2">
      <c r="F17198" s="16"/>
    </row>
    <row r="17199" spans="6:6" x14ac:dyDescent="0.2">
      <c r="F17199" s="16"/>
    </row>
    <row r="17200" spans="6:6" x14ac:dyDescent="0.2">
      <c r="F17200" s="16"/>
    </row>
    <row r="17201" spans="6:6" x14ac:dyDescent="0.2">
      <c r="F17201" s="16"/>
    </row>
    <row r="17202" spans="6:6" x14ac:dyDescent="0.2">
      <c r="F17202" s="16"/>
    </row>
    <row r="17203" spans="6:6" x14ac:dyDescent="0.2">
      <c r="F17203" s="16"/>
    </row>
    <row r="17204" spans="6:6" x14ac:dyDescent="0.2">
      <c r="F17204" s="16"/>
    </row>
    <row r="17205" spans="6:6" x14ac:dyDescent="0.2">
      <c r="F17205" s="16"/>
    </row>
    <row r="17206" spans="6:6" x14ac:dyDescent="0.2">
      <c r="F17206" s="16"/>
    </row>
    <row r="17207" spans="6:6" x14ac:dyDescent="0.2">
      <c r="F17207" s="16"/>
    </row>
    <row r="17208" spans="6:6" x14ac:dyDescent="0.2">
      <c r="F17208" s="16"/>
    </row>
    <row r="17209" spans="6:6" x14ac:dyDescent="0.2">
      <c r="F17209" s="16"/>
    </row>
    <row r="17210" spans="6:6" x14ac:dyDescent="0.2">
      <c r="F17210" s="16"/>
    </row>
    <row r="17211" spans="6:6" x14ac:dyDescent="0.2">
      <c r="F17211" s="16"/>
    </row>
    <row r="17212" spans="6:6" x14ac:dyDescent="0.2">
      <c r="F17212" s="16"/>
    </row>
    <row r="17213" spans="6:6" x14ac:dyDescent="0.2">
      <c r="F17213" s="16"/>
    </row>
    <row r="17214" spans="6:6" x14ac:dyDescent="0.2">
      <c r="F17214" s="16"/>
    </row>
    <row r="17215" spans="6:6" x14ac:dyDescent="0.2">
      <c r="F17215" s="16"/>
    </row>
    <row r="17216" spans="6:6" x14ac:dyDescent="0.2">
      <c r="F17216" s="16"/>
    </row>
    <row r="17217" spans="6:6" x14ac:dyDescent="0.2">
      <c r="F17217" s="16"/>
    </row>
    <row r="17218" spans="6:6" x14ac:dyDescent="0.2">
      <c r="F17218" s="16"/>
    </row>
    <row r="17219" spans="6:6" x14ac:dyDescent="0.2">
      <c r="F17219" s="16"/>
    </row>
    <row r="17220" spans="6:6" x14ac:dyDescent="0.2">
      <c r="F17220" s="16"/>
    </row>
    <row r="17221" spans="6:6" x14ac:dyDescent="0.2">
      <c r="F17221" s="16"/>
    </row>
    <row r="17222" spans="6:6" x14ac:dyDescent="0.2">
      <c r="F17222" s="16"/>
    </row>
    <row r="17223" spans="6:6" x14ac:dyDescent="0.2">
      <c r="F17223" s="16"/>
    </row>
    <row r="17224" spans="6:6" x14ac:dyDescent="0.2">
      <c r="F17224" s="16"/>
    </row>
    <row r="17225" spans="6:6" x14ac:dyDescent="0.2">
      <c r="F17225" s="16"/>
    </row>
    <row r="17226" spans="6:6" x14ac:dyDescent="0.2">
      <c r="F17226" s="16"/>
    </row>
    <row r="17227" spans="6:6" x14ac:dyDescent="0.2">
      <c r="F17227" s="16"/>
    </row>
    <row r="17228" spans="6:6" x14ac:dyDescent="0.2">
      <c r="F17228" s="16"/>
    </row>
    <row r="17229" spans="6:6" x14ac:dyDescent="0.2">
      <c r="F17229" s="16"/>
    </row>
    <row r="17230" spans="6:6" x14ac:dyDescent="0.2">
      <c r="F17230" s="16"/>
    </row>
    <row r="17231" spans="6:6" x14ac:dyDescent="0.2">
      <c r="F17231" s="16"/>
    </row>
    <row r="17232" spans="6:6" x14ac:dyDescent="0.2">
      <c r="F17232" s="16"/>
    </row>
    <row r="17233" spans="6:6" x14ac:dyDescent="0.2">
      <c r="F17233" s="16"/>
    </row>
    <row r="17234" spans="6:6" x14ac:dyDescent="0.2">
      <c r="F17234" s="16"/>
    </row>
    <row r="17235" spans="6:6" x14ac:dyDescent="0.2">
      <c r="F17235" s="16"/>
    </row>
    <row r="17236" spans="6:6" x14ac:dyDescent="0.2">
      <c r="F17236" s="16"/>
    </row>
    <row r="17237" spans="6:6" x14ac:dyDescent="0.2">
      <c r="F17237" s="16"/>
    </row>
    <row r="17238" spans="6:6" x14ac:dyDescent="0.2">
      <c r="F17238" s="16"/>
    </row>
    <row r="17239" spans="6:6" x14ac:dyDescent="0.2">
      <c r="F17239" s="16"/>
    </row>
    <row r="17240" spans="6:6" x14ac:dyDescent="0.2">
      <c r="F17240" s="16"/>
    </row>
    <row r="17241" spans="6:6" x14ac:dyDescent="0.2">
      <c r="F17241" s="16"/>
    </row>
    <row r="17242" spans="6:6" x14ac:dyDescent="0.2">
      <c r="F17242" s="16"/>
    </row>
    <row r="17243" spans="6:6" x14ac:dyDescent="0.2">
      <c r="F17243" s="16"/>
    </row>
    <row r="17244" spans="6:6" x14ac:dyDescent="0.2">
      <c r="F17244" s="16"/>
    </row>
    <row r="17245" spans="6:6" x14ac:dyDescent="0.2">
      <c r="F17245" s="16"/>
    </row>
    <row r="17246" spans="6:6" x14ac:dyDescent="0.2">
      <c r="F17246" s="16"/>
    </row>
    <row r="17247" spans="6:6" x14ac:dyDescent="0.2">
      <c r="F17247" s="16"/>
    </row>
    <row r="17248" spans="6:6" x14ac:dyDescent="0.2">
      <c r="F17248" s="16"/>
    </row>
    <row r="17249" spans="6:6" x14ac:dyDescent="0.2">
      <c r="F17249" s="16"/>
    </row>
    <row r="17250" spans="6:6" x14ac:dyDescent="0.2">
      <c r="F17250" s="16"/>
    </row>
    <row r="17251" spans="6:6" x14ac:dyDescent="0.2">
      <c r="F17251" s="16"/>
    </row>
    <row r="17252" spans="6:6" x14ac:dyDescent="0.2">
      <c r="F17252" s="16"/>
    </row>
    <row r="17253" spans="6:6" x14ac:dyDescent="0.2">
      <c r="F17253" s="16"/>
    </row>
    <row r="17254" spans="6:6" x14ac:dyDescent="0.2">
      <c r="F17254" s="16"/>
    </row>
    <row r="17255" spans="6:6" x14ac:dyDescent="0.2">
      <c r="F17255" s="16"/>
    </row>
    <row r="17256" spans="6:6" x14ac:dyDescent="0.2">
      <c r="F17256" s="16"/>
    </row>
    <row r="17257" spans="6:6" x14ac:dyDescent="0.2">
      <c r="F17257" s="16"/>
    </row>
    <row r="17258" spans="6:6" x14ac:dyDescent="0.2">
      <c r="F17258" s="16"/>
    </row>
    <row r="17259" spans="6:6" x14ac:dyDescent="0.2">
      <c r="F17259" s="16"/>
    </row>
    <row r="17260" spans="6:6" x14ac:dyDescent="0.2">
      <c r="F17260" s="16"/>
    </row>
    <row r="17261" spans="6:6" x14ac:dyDescent="0.2">
      <c r="F17261" s="16"/>
    </row>
    <row r="17262" spans="6:6" x14ac:dyDescent="0.2">
      <c r="F17262" s="16"/>
    </row>
    <row r="17263" spans="6:6" x14ac:dyDescent="0.2">
      <c r="F17263" s="16"/>
    </row>
    <row r="17264" spans="6:6" x14ac:dyDescent="0.2">
      <c r="F17264" s="16"/>
    </row>
    <row r="17265" spans="6:6" x14ac:dyDescent="0.2">
      <c r="F17265" s="16"/>
    </row>
    <row r="17266" spans="6:6" x14ac:dyDescent="0.2">
      <c r="F17266" s="16"/>
    </row>
    <row r="17267" spans="6:6" x14ac:dyDescent="0.2">
      <c r="F17267" s="16"/>
    </row>
    <row r="17268" spans="6:6" x14ac:dyDescent="0.2">
      <c r="F17268" s="16"/>
    </row>
    <row r="17269" spans="6:6" x14ac:dyDescent="0.2">
      <c r="F17269" s="16"/>
    </row>
    <row r="17270" spans="6:6" x14ac:dyDescent="0.2">
      <c r="F17270" s="16"/>
    </row>
    <row r="17271" spans="6:6" x14ac:dyDescent="0.2">
      <c r="F17271" s="16"/>
    </row>
    <row r="17272" spans="6:6" x14ac:dyDescent="0.2">
      <c r="F17272" s="16"/>
    </row>
    <row r="17273" spans="6:6" x14ac:dyDescent="0.2">
      <c r="F17273" s="16"/>
    </row>
    <row r="17274" spans="6:6" x14ac:dyDescent="0.2">
      <c r="F17274" s="16"/>
    </row>
    <row r="17275" spans="6:6" x14ac:dyDescent="0.2">
      <c r="F17275" s="16"/>
    </row>
    <row r="17276" spans="6:6" x14ac:dyDescent="0.2">
      <c r="F17276" s="16"/>
    </row>
    <row r="17277" spans="6:6" x14ac:dyDescent="0.2">
      <c r="F17277" s="16"/>
    </row>
    <row r="17278" spans="6:6" x14ac:dyDescent="0.2">
      <c r="F17278" s="16"/>
    </row>
    <row r="17279" spans="6:6" x14ac:dyDescent="0.2">
      <c r="F17279" s="16"/>
    </row>
    <row r="17280" spans="6:6" x14ac:dyDescent="0.2">
      <c r="F17280" s="16"/>
    </row>
    <row r="17281" spans="6:6" x14ac:dyDescent="0.2">
      <c r="F17281" s="16"/>
    </row>
    <row r="17282" spans="6:6" x14ac:dyDescent="0.2">
      <c r="F17282" s="16"/>
    </row>
    <row r="17283" spans="6:6" x14ac:dyDescent="0.2">
      <c r="F17283" s="16"/>
    </row>
    <row r="17284" spans="6:6" x14ac:dyDescent="0.2">
      <c r="F17284" s="16"/>
    </row>
    <row r="17285" spans="6:6" x14ac:dyDescent="0.2">
      <c r="F17285" s="16"/>
    </row>
    <row r="17286" spans="6:6" x14ac:dyDescent="0.2">
      <c r="F17286" s="16"/>
    </row>
    <row r="17287" spans="6:6" x14ac:dyDescent="0.2">
      <c r="F17287" s="16"/>
    </row>
    <row r="17288" spans="6:6" x14ac:dyDescent="0.2">
      <c r="F17288" s="16"/>
    </row>
    <row r="17289" spans="6:6" x14ac:dyDescent="0.2">
      <c r="F17289" s="16"/>
    </row>
    <row r="17290" spans="6:6" x14ac:dyDescent="0.2">
      <c r="F17290" s="16"/>
    </row>
    <row r="17291" spans="6:6" x14ac:dyDescent="0.2">
      <c r="F17291" s="16"/>
    </row>
    <row r="17292" spans="6:6" x14ac:dyDescent="0.2">
      <c r="F17292" s="16"/>
    </row>
    <row r="17293" spans="6:6" x14ac:dyDescent="0.2">
      <c r="F17293" s="16"/>
    </row>
    <row r="17294" spans="6:6" x14ac:dyDescent="0.2">
      <c r="F17294" s="16"/>
    </row>
    <row r="17295" spans="6:6" x14ac:dyDescent="0.2">
      <c r="F17295" s="16"/>
    </row>
    <row r="17296" spans="6:6" x14ac:dyDescent="0.2">
      <c r="F17296" s="16"/>
    </row>
    <row r="17297" spans="6:6" x14ac:dyDescent="0.2">
      <c r="F17297" s="16"/>
    </row>
    <row r="17298" spans="6:6" x14ac:dyDescent="0.2">
      <c r="F17298" s="16"/>
    </row>
    <row r="17299" spans="6:6" x14ac:dyDescent="0.2">
      <c r="F17299" s="16"/>
    </row>
    <row r="17300" spans="6:6" x14ac:dyDescent="0.2">
      <c r="F17300" s="16"/>
    </row>
    <row r="17301" spans="6:6" x14ac:dyDescent="0.2">
      <c r="F17301" s="16"/>
    </row>
    <row r="17302" spans="6:6" x14ac:dyDescent="0.2">
      <c r="F17302" s="16"/>
    </row>
    <row r="17303" spans="6:6" x14ac:dyDescent="0.2">
      <c r="F17303" s="16"/>
    </row>
    <row r="17304" spans="6:6" x14ac:dyDescent="0.2">
      <c r="F17304" s="16"/>
    </row>
    <row r="17305" spans="6:6" x14ac:dyDescent="0.2">
      <c r="F17305" s="16"/>
    </row>
    <row r="17306" spans="6:6" x14ac:dyDescent="0.2">
      <c r="F17306" s="16"/>
    </row>
    <row r="17307" spans="6:6" x14ac:dyDescent="0.2">
      <c r="F17307" s="16"/>
    </row>
    <row r="17308" spans="6:6" x14ac:dyDescent="0.2">
      <c r="F17308" s="16"/>
    </row>
    <row r="17309" spans="6:6" x14ac:dyDescent="0.2">
      <c r="F17309" s="16"/>
    </row>
    <row r="17310" spans="6:6" x14ac:dyDescent="0.2">
      <c r="F17310" s="16"/>
    </row>
    <row r="17311" spans="6:6" x14ac:dyDescent="0.2">
      <c r="F17311" s="16"/>
    </row>
    <row r="17312" spans="6:6" x14ac:dyDescent="0.2">
      <c r="F17312" s="16"/>
    </row>
    <row r="17313" spans="6:6" x14ac:dyDescent="0.2">
      <c r="F17313" s="16"/>
    </row>
    <row r="17314" spans="6:6" x14ac:dyDescent="0.2">
      <c r="F17314" s="16"/>
    </row>
    <row r="17315" spans="6:6" x14ac:dyDescent="0.2">
      <c r="F17315" s="16"/>
    </row>
    <row r="17316" spans="6:6" x14ac:dyDescent="0.2">
      <c r="F17316" s="16"/>
    </row>
    <row r="17317" spans="6:6" x14ac:dyDescent="0.2">
      <c r="F17317" s="16"/>
    </row>
    <row r="17318" spans="6:6" x14ac:dyDescent="0.2">
      <c r="F17318" s="16"/>
    </row>
    <row r="17319" spans="6:6" x14ac:dyDescent="0.2">
      <c r="F17319" s="16"/>
    </row>
    <row r="17320" spans="6:6" x14ac:dyDescent="0.2">
      <c r="F17320" s="16"/>
    </row>
    <row r="17321" spans="6:6" x14ac:dyDescent="0.2">
      <c r="F17321" s="16"/>
    </row>
    <row r="17322" spans="6:6" x14ac:dyDescent="0.2">
      <c r="F17322" s="16"/>
    </row>
    <row r="17323" spans="6:6" x14ac:dyDescent="0.2">
      <c r="F17323" s="16"/>
    </row>
    <row r="17324" spans="6:6" x14ac:dyDescent="0.2">
      <c r="F17324" s="16"/>
    </row>
    <row r="17325" spans="6:6" x14ac:dyDescent="0.2">
      <c r="F17325" s="16"/>
    </row>
    <row r="17326" spans="6:6" x14ac:dyDescent="0.2">
      <c r="F17326" s="16"/>
    </row>
    <row r="17327" spans="6:6" x14ac:dyDescent="0.2">
      <c r="F17327" s="16"/>
    </row>
    <row r="17328" spans="6:6" x14ac:dyDescent="0.2">
      <c r="F17328" s="16"/>
    </row>
    <row r="17329" spans="6:6" x14ac:dyDescent="0.2">
      <c r="F17329" s="16"/>
    </row>
    <row r="17330" spans="6:6" x14ac:dyDescent="0.2">
      <c r="F17330" s="16"/>
    </row>
    <row r="17331" spans="6:6" x14ac:dyDescent="0.2">
      <c r="F17331" s="16"/>
    </row>
    <row r="17332" spans="6:6" x14ac:dyDescent="0.2">
      <c r="F17332" s="16"/>
    </row>
    <row r="17333" spans="6:6" x14ac:dyDescent="0.2">
      <c r="F17333" s="16"/>
    </row>
    <row r="17334" spans="6:6" x14ac:dyDescent="0.2">
      <c r="F17334" s="16"/>
    </row>
    <row r="17335" spans="6:6" x14ac:dyDescent="0.2">
      <c r="F17335" s="16"/>
    </row>
    <row r="17336" spans="6:6" x14ac:dyDescent="0.2">
      <c r="F17336" s="16"/>
    </row>
    <row r="17337" spans="6:6" x14ac:dyDescent="0.2">
      <c r="F17337" s="16"/>
    </row>
    <row r="17338" spans="6:6" x14ac:dyDescent="0.2">
      <c r="F17338" s="16"/>
    </row>
    <row r="17339" spans="6:6" x14ac:dyDescent="0.2">
      <c r="F17339" s="16"/>
    </row>
    <row r="17340" spans="6:6" x14ac:dyDescent="0.2">
      <c r="F17340" s="16"/>
    </row>
    <row r="17341" spans="6:6" x14ac:dyDescent="0.2">
      <c r="F17341" s="16"/>
    </row>
    <row r="17342" spans="6:6" x14ac:dyDescent="0.2">
      <c r="F17342" s="16"/>
    </row>
    <row r="17343" spans="6:6" x14ac:dyDescent="0.2">
      <c r="F17343" s="16"/>
    </row>
    <row r="17344" spans="6:6" x14ac:dyDescent="0.2">
      <c r="F17344" s="16"/>
    </row>
    <row r="17345" spans="6:6" x14ac:dyDescent="0.2">
      <c r="F17345" s="16"/>
    </row>
    <row r="17346" spans="6:6" x14ac:dyDescent="0.2">
      <c r="F17346" s="16"/>
    </row>
    <row r="17347" spans="6:6" x14ac:dyDescent="0.2">
      <c r="F17347" s="16"/>
    </row>
    <row r="17348" spans="6:6" x14ac:dyDescent="0.2">
      <c r="F17348" s="16"/>
    </row>
    <row r="17349" spans="6:6" x14ac:dyDescent="0.2">
      <c r="F17349" s="16"/>
    </row>
    <row r="17350" spans="6:6" x14ac:dyDescent="0.2">
      <c r="F17350" s="16"/>
    </row>
    <row r="17351" spans="6:6" x14ac:dyDescent="0.2">
      <c r="F17351" s="16"/>
    </row>
    <row r="17352" spans="6:6" x14ac:dyDescent="0.2">
      <c r="F17352" s="16"/>
    </row>
    <row r="17353" spans="6:6" x14ac:dyDescent="0.2">
      <c r="F17353" s="16"/>
    </row>
    <row r="17354" spans="6:6" x14ac:dyDescent="0.2">
      <c r="F17354" s="16"/>
    </row>
    <row r="17355" spans="6:6" x14ac:dyDescent="0.2">
      <c r="F17355" s="16"/>
    </row>
    <row r="17356" spans="6:6" x14ac:dyDescent="0.2">
      <c r="F17356" s="16"/>
    </row>
    <row r="17357" spans="6:6" x14ac:dyDescent="0.2">
      <c r="F17357" s="16"/>
    </row>
    <row r="17358" spans="6:6" x14ac:dyDescent="0.2">
      <c r="F17358" s="16"/>
    </row>
    <row r="17359" spans="6:6" x14ac:dyDescent="0.2">
      <c r="F17359" s="16"/>
    </row>
    <row r="17360" spans="6:6" x14ac:dyDescent="0.2">
      <c r="F17360" s="16"/>
    </row>
    <row r="17361" spans="6:6" x14ac:dyDescent="0.2">
      <c r="F17361" s="16"/>
    </row>
    <row r="17362" spans="6:6" x14ac:dyDescent="0.2">
      <c r="F17362" s="16"/>
    </row>
    <row r="17363" spans="6:6" x14ac:dyDescent="0.2">
      <c r="F17363" s="16"/>
    </row>
    <row r="17364" spans="6:6" x14ac:dyDescent="0.2">
      <c r="F17364" s="16"/>
    </row>
    <row r="17365" spans="6:6" x14ac:dyDescent="0.2">
      <c r="F17365" s="16"/>
    </row>
    <row r="17366" spans="6:6" x14ac:dyDescent="0.2">
      <c r="F17366" s="16"/>
    </row>
    <row r="17367" spans="6:6" x14ac:dyDescent="0.2">
      <c r="F17367" s="16"/>
    </row>
    <row r="17368" spans="6:6" x14ac:dyDescent="0.2">
      <c r="F17368" s="16"/>
    </row>
    <row r="17369" spans="6:6" x14ac:dyDescent="0.2">
      <c r="F17369" s="16"/>
    </row>
    <row r="17370" spans="6:6" x14ac:dyDescent="0.2">
      <c r="F17370" s="16"/>
    </row>
    <row r="17371" spans="6:6" x14ac:dyDescent="0.2">
      <c r="F17371" s="16"/>
    </row>
    <row r="17372" spans="6:6" x14ac:dyDescent="0.2">
      <c r="F17372" s="16"/>
    </row>
    <row r="17373" spans="6:6" x14ac:dyDescent="0.2">
      <c r="F17373" s="16"/>
    </row>
    <row r="17374" spans="6:6" x14ac:dyDescent="0.2">
      <c r="F17374" s="16"/>
    </row>
    <row r="17375" spans="6:6" x14ac:dyDescent="0.2">
      <c r="F17375" s="16"/>
    </row>
    <row r="17376" spans="6:6" x14ac:dyDescent="0.2">
      <c r="F17376" s="16"/>
    </row>
    <row r="17377" spans="6:6" x14ac:dyDescent="0.2">
      <c r="F17377" s="16"/>
    </row>
    <row r="17378" spans="6:6" x14ac:dyDescent="0.2">
      <c r="F17378" s="16"/>
    </row>
    <row r="17379" spans="6:6" x14ac:dyDescent="0.2">
      <c r="F17379" s="16"/>
    </row>
    <row r="17380" spans="6:6" x14ac:dyDescent="0.2">
      <c r="F17380" s="16"/>
    </row>
    <row r="17381" spans="6:6" x14ac:dyDescent="0.2">
      <c r="F17381" s="16"/>
    </row>
    <row r="17382" spans="6:6" x14ac:dyDescent="0.2">
      <c r="F17382" s="16"/>
    </row>
    <row r="17383" spans="6:6" x14ac:dyDescent="0.2">
      <c r="F17383" s="16"/>
    </row>
    <row r="17384" spans="6:6" x14ac:dyDescent="0.2">
      <c r="F17384" s="16"/>
    </row>
    <row r="17385" spans="6:6" x14ac:dyDescent="0.2">
      <c r="F17385" s="16"/>
    </row>
    <row r="17386" spans="6:6" x14ac:dyDescent="0.2">
      <c r="F17386" s="16"/>
    </row>
    <row r="17387" spans="6:6" x14ac:dyDescent="0.2">
      <c r="F17387" s="16"/>
    </row>
    <row r="17388" spans="6:6" x14ac:dyDescent="0.2">
      <c r="F17388" s="16"/>
    </row>
    <row r="17389" spans="6:6" x14ac:dyDescent="0.2">
      <c r="F17389" s="16"/>
    </row>
    <row r="17390" spans="6:6" x14ac:dyDescent="0.2">
      <c r="F17390" s="16"/>
    </row>
    <row r="17391" spans="6:6" x14ac:dyDescent="0.2">
      <c r="F17391" s="16"/>
    </row>
    <row r="17392" spans="6:6" x14ac:dyDescent="0.2">
      <c r="F17392" s="16"/>
    </row>
    <row r="17393" spans="6:6" x14ac:dyDescent="0.2">
      <c r="F17393" s="16"/>
    </row>
    <row r="17394" spans="6:6" x14ac:dyDescent="0.2">
      <c r="F17394" s="16"/>
    </row>
    <row r="17395" spans="6:6" x14ac:dyDescent="0.2">
      <c r="F17395" s="16"/>
    </row>
    <row r="17396" spans="6:6" x14ac:dyDescent="0.2">
      <c r="F17396" s="16"/>
    </row>
    <row r="17397" spans="6:6" x14ac:dyDescent="0.2">
      <c r="F17397" s="16"/>
    </row>
    <row r="17398" spans="6:6" x14ac:dyDescent="0.2">
      <c r="F17398" s="16"/>
    </row>
    <row r="17399" spans="6:6" x14ac:dyDescent="0.2">
      <c r="F17399" s="16"/>
    </row>
    <row r="17400" spans="6:6" x14ac:dyDescent="0.2">
      <c r="F17400" s="16"/>
    </row>
    <row r="17401" spans="6:6" x14ac:dyDescent="0.2">
      <c r="F17401" s="16"/>
    </row>
    <row r="17402" spans="6:6" x14ac:dyDescent="0.2">
      <c r="F17402" s="16"/>
    </row>
    <row r="17403" spans="6:6" x14ac:dyDescent="0.2">
      <c r="F17403" s="16"/>
    </row>
    <row r="17404" spans="6:6" x14ac:dyDescent="0.2">
      <c r="F17404" s="16"/>
    </row>
    <row r="17405" spans="6:6" x14ac:dyDescent="0.2">
      <c r="F17405" s="16"/>
    </row>
    <row r="17406" spans="6:6" x14ac:dyDescent="0.2">
      <c r="F17406" s="16"/>
    </row>
    <row r="17407" spans="6:6" x14ac:dyDescent="0.2">
      <c r="F17407" s="16"/>
    </row>
    <row r="17408" spans="6:6" x14ac:dyDescent="0.2">
      <c r="F17408" s="16"/>
    </row>
    <row r="17409" spans="6:6" x14ac:dyDescent="0.2">
      <c r="F17409" s="16"/>
    </row>
    <row r="17410" spans="6:6" x14ac:dyDescent="0.2">
      <c r="F17410" s="16"/>
    </row>
    <row r="17411" spans="6:6" x14ac:dyDescent="0.2">
      <c r="F17411" s="16"/>
    </row>
    <row r="17412" spans="6:6" x14ac:dyDescent="0.2">
      <c r="F17412" s="16"/>
    </row>
    <row r="17413" spans="6:6" x14ac:dyDescent="0.2">
      <c r="F17413" s="16"/>
    </row>
    <row r="17414" spans="6:6" x14ac:dyDescent="0.2">
      <c r="F17414" s="16"/>
    </row>
    <row r="17415" spans="6:6" x14ac:dyDescent="0.2">
      <c r="F17415" s="16"/>
    </row>
    <row r="17416" spans="6:6" x14ac:dyDescent="0.2">
      <c r="F17416" s="16"/>
    </row>
    <row r="17417" spans="6:6" x14ac:dyDescent="0.2">
      <c r="F17417" s="16"/>
    </row>
    <row r="17418" spans="6:6" x14ac:dyDescent="0.2">
      <c r="F17418" s="16"/>
    </row>
    <row r="17419" spans="6:6" x14ac:dyDescent="0.2">
      <c r="F17419" s="16"/>
    </row>
    <row r="17420" spans="6:6" x14ac:dyDescent="0.2">
      <c r="F17420" s="16"/>
    </row>
    <row r="17421" spans="6:6" x14ac:dyDescent="0.2">
      <c r="F17421" s="16"/>
    </row>
    <row r="17422" spans="6:6" x14ac:dyDescent="0.2">
      <c r="F17422" s="16"/>
    </row>
    <row r="17423" spans="6:6" x14ac:dyDescent="0.2">
      <c r="F17423" s="16"/>
    </row>
    <row r="17424" spans="6:6" x14ac:dyDescent="0.2">
      <c r="F17424" s="16"/>
    </row>
    <row r="17425" spans="6:6" x14ac:dyDescent="0.2">
      <c r="F17425" s="16"/>
    </row>
    <row r="17426" spans="6:6" x14ac:dyDescent="0.2">
      <c r="F17426" s="16"/>
    </row>
    <row r="17427" spans="6:6" x14ac:dyDescent="0.2">
      <c r="F17427" s="16"/>
    </row>
    <row r="17428" spans="6:6" x14ac:dyDescent="0.2">
      <c r="F17428" s="16"/>
    </row>
    <row r="17429" spans="6:6" x14ac:dyDescent="0.2">
      <c r="F17429" s="16"/>
    </row>
    <row r="17430" spans="6:6" x14ac:dyDescent="0.2">
      <c r="F17430" s="16"/>
    </row>
    <row r="17431" spans="6:6" x14ac:dyDescent="0.2">
      <c r="F17431" s="16"/>
    </row>
    <row r="17432" spans="6:6" x14ac:dyDescent="0.2">
      <c r="F17432" s="16"/>
    </row>
    <row r="17433" spans="6:6" x14ac:dyDescent="0.2">
      <c r="F17433" s="16"/>
    </row>
    <row r="17434" spans="6:6" x14ac:dyDescent="0.2">
      <c r="F17434" s="16"/>
    </row>
    <row r="17435" spans="6:6" x14ac:dyDescent="0.2">
      <c r="F17435" s="16"/>
    </row>
    <row r="17436" spans="6:6" x14ac:dyDescent="0.2">
      <c r="F17436" s="16"/>
    </row>
    <row r="17437" spans="6:6" x14ac:dyDescent="0.2">
      <c r="F17437" s="16"/>
    </row>
    <row r="17438" spans="6:6" x14ac:dyDescent="0.2">
      <c r="F17438" s="16"/>
    </row>
    <row r="17439" spans="6:6" x14ac:dyDescent="0.2">
      <c r="F17439" s="16"/>
    </row>
    <row r="17440" spans="6:6" x14ac:dyDescent="0.2">
      <c r="F17440" s="16"/>
    </row>
    <row r="17441" spans="6:6" x14ac:dyDescent="0.2">
      <c r="F17441" s="16"/>
    </row>
    <row r="17442" spans="6:6" x14ac:dyDescent="0.2">
      <c r="F17442" s="16"/>
    </row>
    <row r="17443" spans="6:6" x14ac:dyDescent="0.2">
      <c r="F17443" s="16"/>
    </row>
    <row r="17444" spans="6:6" x14ac:dyDescent="0.2">
      <c r="F17444" s="16"/>
    </row>
    <row r="17445" spans="6:6" x14ac:dyDescent="0.2">
      <c r="F17445" s="16"/>
    </row>
    <row r="17446" spans="6:6" x14ac:dyDescent="0.2">
      <c r="F17446" s="16"/>
    </row>
    <row r="17447" spans="6:6" x14ac:dyDescent="0.2">
      <c r="F17447" s="16"/>
    </row>
    <row r="17448" spans="6:6" x14ac:dyDescent="0.2">
      <c r="F17448" s="16"/>
    </row>
    <row r="17449" spans="6:6" x14ac:dyDescent="0.2">
      <c r="F17449" s="16"/>
    </row>
    <row r="17450" spans="6:6" x14ac:dyDescent="0.2">
      <c r="F17450" s="16"/>
    </row>
    <row r="17451" spans="6:6" x14ac:dyDescent="0.2">
      <c r="F17451" s="16"/>
    </row>
    <row r="17452" spans="6:6" x14ac:dyDescent="0.2">
      <c r="F17452" s="16"/>
    </row>
    <row r="17453" spans="6:6" x14ac:dyDescent="0.2">
      <c r="F17453" s="16"/>
    </row>
    <row r="17454" spans="6:6" x14ac:dyDescent="0.2">
      <c r="F17454" s="16"/>
    </row>
    <row r="17455" spans="6:6" x14ac:dyDescent="0.2">
      <c r="F17455" s="16"/>
    </row>
    <row r="17456" spans="6:6" x14ac:dyDescent="0.2">
      <c r="F17456" s="16"/>
    </row>
    <row r="17457" spans="6:6" x14ac:dyDescent="0.2">
      <c r="F17457" s="16"/>
    </row>
    <row r="17458" spans="6:6" x14ac:dyDescent="0.2">
      <c r="F17458" s="16"/>
    </row>
    <row r="17459" spans="6:6" x14ac:dyDescent="0.2">
      <c r="F17459" s="16"/>
    </row>
    <row r="17460" spans="6:6" x14ac:dyDescent="0.2">
      <c r="F17460" s="16"/>
    </row>
    <row r="17461" spans="6:6" x14ac:dyDescent="0.2">
      <c r="F17461" s="16"/>
    </row>
    <row r="17462" spans="6:6" x14ac:dyDescent="0.2">
      <c r="F17462" s="16"/>
    </row>
    <row r="17463" spans="6:6" x14ac:dyDescent="0.2">
      <c r="F17463" s="16"/>
    </row>
    <row r="17464" spans="6:6" x14ac:dyDescent="0.2">
      <c r="F17464" s="16"/>
    </row>
    <row r="17465" spans="6:6" x14ac:dyDescent="0.2">
      <c r="F17465" s="16"/>
    </row>
    <row r="17466" spans="6:6" x14ac:dyDescent="0.2">
      <c r="F17466" s="16"/>
    </row>
    <row r="17467" spans="6:6" x14ac:dyDescent="0.2">
      <c r="F17467" s="16"/>
    </row>
    <row r="17468" spans="6:6" x14ac:dyDescent="0.2">
      <c r="F17468" s="16"/>
    </row>
    <row r="17469" spans="6:6" x14ac:dyDescent="0.2">
      <c r="F17469" s="16"/>
    </row>
    <row r="17470" spans="6:6" x14ac:dyDescent="0.2">
      <c r="F17470" s="16"/>
    </row>
    <row r="17471" spans="6:6" x14ac:dyDescent="0.2">
      <c r="F17471" s="16"/>
    </row>
    <row r="17472" spans="6:6" x14ac:dyDescent="0.2">
      <c r="F17472" s="16"/>
    </row>
    <row r="17473" spans="6:6" x14ac:dyDescent="0.2">
      <c r="F17473" s="16"/>
    </row>
    <row r="17474" spans="6:6" x14ac:dyDescent="0.2">
      <c r="F17474" s="16"/>
    </row>
    <row r="17475" spans="6:6" x14ac:dyDescent="0.2">
      <c r="F17475" s="16"/>
    </row>
    <row r="17476" spans="6:6" x14ac:dyDescent="0.2">
      <c r="F17476" s="16"/>
    </row>
    <row r="17477" spans="6:6" x14ac:dyDescent="0.2">
      <c r="F17477" s="16"/>
    </row>
    <row r="17478" spans="6:6" x14ac:dyDescent="0.2">
      <c r="F17478" s="16"/>
    </row>
    <row r="17479" spans="6:6" x14ac:dyDescent="0.2">
      <c r="F17479" s="16"/>
    </row>
    <row r="17480" spans="6:6" x14ac:dyDescent="0.2">
      <c r="F17480" s="16"/>
    </row>
    <row r="17481" spans="6:6" x14ac:dyDescent="0.2">
      <c r="F17481" s="16"/>
    </row>
    <row r="17482" spans="6:6" x14ac:dyDescent="0.2">
      <c r="F17482" s="16"/>
    </row>
    <row r="17483" spans="6:6" x14ac:dyDescent="0.2">
      <c r="F17483" s="16"/>
    </row>
    <row r="17484" spans="6:6" x14ac:dyDescent="0.2">
      <c r="F17484" s="16"/>
    </row>
    <row r="17485" spans="6:6" x14ac:dyDescent="0.2">
      <c r="F17485" s="16"/>
    </row>
    <row r="17486" spans="6:6" x14ac:dyDescent="0.2">
      <c r="F17486" s="16"/>
    </row>
    <row r="17487" spans="6:6" x14ac:dyDescent="0.2">
      <c r="F17487" s="16"/>
    </row>
    <row r="17488" spans="6:6" x14ac:dyDescent="0.2">
      <c r="F17488" s="16"/>
    </row>
    <row r="17489" spans="6:6" x14ac:dyDescent="0.2">
      <c r="F17489" s="16"/>
    </row>
    <row r="17490" spans="6:6" x14ac:dyDescent="0.2">
      <c r="F17490" s="16"/>
    </row>
    <row r="17491" spans="6:6" x14ac:dyDescent="0.2">
      <c r="F17491" s="16"/>
    </row>
    <row r="17492" spans="6:6" x14ac:dyDescent="0.2">
      <c r="F17492" s="16"/>
    </row>
    <row r="17493" spans="6:6" x14ac:dyDescent="0.2">
      <c r="F17493" s="16"/>
    </row>
    <row r="17494" spans="6:6" x14ac:dyDescent="0.2">
      <c r="F17494" s="16"/>
    </row>
    <row r="17495" spans="6:6" x14ac:dyDescent="0.2">
      <c r="F17495" s="16"/>
    </row>
    <row r="17496" spans="6:6" x14ac:dyDescent="0.2">
      <c r="F17496" s="16"/>
    </row>
    <row r="17497" spans="6:6" x14ac:dyDescent="0.2">
      <c r="F17497" s="16"/>
    </row>
    <row r="17498" spans="6:6" x14ac:dyDescent="0.2">
      <c r="F17498" s="16"/>
    </row>
    <row r="17499" spans="6:6" x14ac:dyDescent="0.2">
      <c r="F17499" s="16"/>
    </row>
    <row r="17500" spans="6:6" x14ac:dyDescent="0.2">
      <c r="F17500" s="16"/>
    </row>
    <row r="17501" spans="6:6" x14ac:dyDescent="0.2">
      <c r="F17501" s="16"/>
    </row>
    <row r="17502" spans="6:6" x14ac:dyDescent="0.2">
      <c r="F17502" s="16"/>
    </row>
    <row r="17503" spans="6:6" x14ac:dyDescent="0.2">
      <c r="F17503" s="16"/>
    </row>
    <row r="17504" spans="6:6" x14ac:dyDescent="0.2">
      <c r="F17504" s="16"/>
    </row>
    <row r="17505" spans="6:6" x14ac:dyDescent="0.2">
      <c r="F17505" s="16"/>
    </row>
    <row r="17506" spans="6:6" x14ac:dyDescent="0.2">
      <c r="F17506" s="16"/>
    </row>
    <row r="17507" spans="6:6" x14ac:dyDescent="0.2">
      <c r="F17507" s="16"/>
    </row>
    <row r="17508" spans="6:6" x14ac:dyDescent="0.2">
      <c r="F17508" s="16"/>
    </row>
    <row r="17509" spans="6:6" x14ac:dyDescent="0.2">
      <c r="F17509" s="16"/>
    </row>
    <row r="17510" spans="6:6" x14ac:dyDescent="0.2">
      <c r="F17510" s="16"/>
    </row>
    <row r="17511" spans="6:6" x14ac:dyDescent="0.2">
      <c r="F17511" s="16"/>
    </row>
    <row r="17512" spans="6:6" x14ac:dyDescent="0.2">
      <c r="F17512" s="16"/>
    </row>
    <row r="17513" spans="6:6" x14ac:dyDescent="0.2">
      <c r="F17513" s="16"/>
    </row>
    <row r="17514" spans="6:6" x14ac:dyDescent="0.2">
      <c r="F17514" s="16"/>
    </row>
    <row r="17515" spans="6:6" x14ac:dyDescent="0.2">
      <c r="F17515" s="16"/>
    </row>
    <row r="17516" spans="6:6" x14ac:dyDescent="0.2">
      <c r="F17516" s="16"/>
    </row>
    <row r="17517" spans="6:6" x14ac:dyDescent="0.2">
      <c r="F17517" s="16"/>
    </row>
    <row r="17518" spans="6:6" x14ac:dyDescent="0.2">
      <c r="F17518" s="16"/>
    </row>
    <row r="17519" spans="6:6" x14ac:dyDescent="0.2">
      <c r="F17519" s="16"/>
    </row>
    <row r="17520" spans="6:6" x14ac:dyDescent="0.2">
      <c r="F17520" s="16"/>
    </row>
    <row r="17521" spans="6:6" x14ac:dyDescent="0.2">
      <c r="F17521" s="16"/>
    </row>
    <row r="17522" spans="6:6" x14ac:dyDescent="0.2">
      <c r="F17522" s="16"/>
    </row>
    <row r="17523" spans="6:6" x14ac:dyDescent="0.2">
      <c r="F17523" s="16"/>
    </row>
    <row r="17524" spans="6:6" x14ac:dyDescent="0.2">
      <c r="F17524" s="16"/>
    </row>
    <row r="17525" spans="6:6" x14ac:dyDescent="0.2">
      <c r="F17525" s="16"/>
    </row>
    <row r="17526" spans="6:6" x14ac:dyDescent="0.2">
      <c r="F17526" s="16"/>
    </row>
    <row r="17527" spans="6:6" x14ac:dyDescent="0.2">
      <c r="F17527" s="16"/>
    </row>
    <row r="17528" spans="6:6" x14ac:dyDescent="0.2">
      <c r="F17528" s="16"/>
    </row>
    <row r="17529" spans="6:6" x14ac:dyDescent="0.2">
      <c r="F17529" s="16"/>
    </row>
    <row r="17530" spans="6:6" x14ac:dyDescent="0.2">
      <c r="F17530" s="16"/>
    </row>
    <row r="17531" spans="6:6" x14ac:dyDescent="0.2">
      <c r="F17531" s="16"/>
    </row>
    <row r="17532" spans="6:6" x14ac:dyDescent="0.2">
      <c r="F17532" s="16"/>
    </row>
    <row r="17533" spans="6:6" x14ac:dyDescent="0.2">
      <c r="F17533" s="16"/>
    </row>
    <row r="17534" spans="6:6" x14ac:dyDescent="0.2">
      <c r="F17534" s="16"/>
    </row>
    <row r="17535" spans="6:6" x14ac:dyDescent="0.2">
      <c r="F17535" s="16"/>
    </row>
    <row r="17536" spans="6:6" x14ac:dyDescent="0.2">
      <c r="F17536" s="16"/>
    </row>
    <row r="17537" spans="6:6" x14ac:dyDescent="0.2">
      <c r="F17537" s="16"/>
    </row>
    <row r="17538" spans="6:6" x14ac:dyDescent="0.2">
      <c r="F17538" s="16"/>
    </row>
    <row r="17539" spans="6:6" x14ac:dyDescent="0.2">
      <c r="F17539" s="16"/>
    </row>
    <row r="17540" spans="6:6" x14ac:dyDescent="0.2">
      <c r="F17540" s="16"/>
    </row>
    <row r="17541" spans="6:6" x14ac:dyDescent="0.2">
      <c r="F17541" s="16"/>
    </row>
    <row r="17542" spans="6:6" x14ac:dyDescent="0.2">
      <c r="F17542" s="16"/>
    </row>
    <row r="17543" spans="6:6" x14ac:dyDescent="0.2">
      <c r="F17543" s="16"/>
    </row>
    <row r="17544" spans="6:6" x14ac:dyDescent="0.2">
      <c r="F17544" s="16"/>
    </row>
    <row r="17545" spans="6:6" x14ac:dyDescent="0.2">
      <c r="F17545" s="16"/>
    </row>
    <row r="17546" spans="6:6" x14ac:dyDescent="0.2">
      <c r="F17546" s="16"/>
    </row>
    <row r="17547" spans="6:6" x14ac:dyDescent="0.2">
      <c r="F17547" s="16"/>
    </row>
    <row r="17548" spans="6:6" x14ac:dyDescent="0.2">
      <c r="F17548" s="16"/>
    </row>
    <row r="17549" spans="6:6" x14ac:dyDescent="0.2">
      <c r="F17549" s="16"/>
    </row>
    <row r="17550" spans="6:6" x14ac:dyDescent="0.2">
      <c r="F17550" s="16"/>
    </row>
    <row r="17551" spans="6:6" x14ac:dyDescent="0.2">
      <c r="F17551" s="16"/>
    </row>
    <row r="17552" spans="6:6" x14ac:dyDescent="0.2">
      <c r="F17552" s="16"/>
    </row>
    <row r="17553" spans="6:6" x14ac:dyDescent="0.2">
      <c r="F17553" s="16"/>
    </row>
    <row r="17554" spans="6:6" x14ac:dyDescent="0.2">
      <c r="F17554" s="16"/>
    </row>
    <row r="17555" spans="6:6" x14ac:dyDescent="0.2">
      <c r="F17555" s="16"/>
    </row>
    <row r="17556" spans="6:6" x14ac:dyDescent="0.2">
      <c r="F17556" s="16"/>
    </row>
    <row r="17557" spans="6:6" x14ac:dyDescent="0.2">
      <c r="F17557" s="16"/>
    </row>
    <row r="17558" spans="6:6" x14ac:dyDescent="0.2">
      <c r="F17558" s="16"/>
    </row>
    <row r="17559" spans="6:6" x14ac:dyDescent="0.2">
      <c r="F17559" s="16"/>
    </row>
    <row r="17560" spans="6:6" x14ac:dyDescent="0.2">
      <c r="F17560" s="16"/>
    </row>
    <row r="17561" spans="6:6" x14ac:dyDescent="0.2">
      <c r="F17561" s="16"/>
    </row>
    <row r="17562" spans="6:6" x14ac:dyDescent="0.2">
      <c r="F17562" s="16"/>
    </row>
    <row r="17563" spans="6:6" x14ac:dyDescent="0.2">
      <c r="F17563" s="16"/>
    </row>
    <row r="17564" spans="6:6" x14ac:dyDescent="0.2">
      <c r="F17564" s="16"/>
    </row>
    <row r="17565" spans="6:6" x14ac:dyDescent="0.2">
      <c r="F17565" s="16"/>
    </row>
    <row r="17566" spans="6:6" x14ac:dyDescent="0.2">
      <c r="F17566" s="16"/>
    </row>
    <row r="17567" spans="6:6" x14ac:dyDescent="0.2">
      <c r="F17567" s="16"/>
    </row>
    <row r="17568" spans="6:6" x14ac:dyDescent="0.2">
      <c r="F17568" s="16"/>
    </row>
    <row r="17569" spans="6:6" x14ac:dyDescent="0.2">
      <c r="F17569" s="16"/>
    </row>
    <row r="17570" spans="6:6" x14ac:dyDescent="0.2">
      <c r="F17570" s="16"/>
    </row>
    <row r="17571" spans="6:6" x14ac:dyDescent="0.2">
      <c r="F17571" s="16"/>
    </row>
    <row r="17572" spans="6:6" x14ac:dyDescent="0.2">
      <c r="F17572" s="16"/>
    </row>
    <row r="17573" spans="6:6" x14ac:dyDescent="0.2">
      <c r="F17573" s="16"/>
    </row>
    <row r="17574" spans="6:6" x14ac:dyDescent="0.2">
      <c r="F17574" s="16"/>
    </row>
    <row r="17575" spans="6:6" x14ac:dyDescent="0.2">
      <c r="F17575" s="16"/>
    </row>
    <row r="17576" spans="6:6" x14ac:dyDescent="0.2">
      <c r="F17576" s="16"/>
    </row>
    <row r="17577" spans="6:6" x14ac:dyDescent="0.2">
      <c r="F17577" s="16"/>
    </row>
    <row r="17578" spans="6:6" x14ac:dyDescent="0.2">
      <c r="F17578" s="16"/>
    </row>
    <row r="17579" spans="6:6" x14ac:dyDescent="0.2">
      <c r="F17579" s="16"/>
    </row>
    <row r="17580" spans="6:6" x14ac:dyDescent="0.2">
      <c r="F17580" s="16"/>
    </row>
    <row r="17581" spans="6:6" x14ac:dyDescent="0.2">
      <c r="F17581" s="16"/>
    </row>
    <row r="17582" spans="6:6" x14ac:dyDescent="0.2">
      <c r="F17582" s="16"/>
    </row>
    <row r="17583" spans="6:6" x14ac:dyDescent="0.2">
      <c r="F17583" s="16"/>
    </row>
    <row r="17584" spans="6:6" x14ac:dyDescent="0.2">
      <c r="F17584" s="16"/>
    </row>
    <row r="17585" spans="6:6" x14ac:dyDescent="0.2">
      <c r="F17585" s="16"/>
    </row>
    <row r="17586" spans="6:6" x14ac:dyDescent="0.2">
      <c r="F17586" s="16"/>
    </row>
    <row r="17587" spans="6:6" x14ac:dyDescent="0.2">
      <c r="F17587" s="16"/>
    </row>
    <row r="17588" spans="6:6" x14ac:dyDescent="0.2">
      <c r="F17588" s="16"/>
    </row>
    <row r="17589" spans="6:6" x14ac:dyDescent="0.2">
      <c r="F17589" s="16"/>
    </row>
    <row r="17590" spans="6:6" x14ac:dyDescent="0.2">
      <c r="F17590" s="16"/>
    </row>
    <row r="17591" spans="6:6" x14ac:dyDescent="0.2">
      <c r="F17591" s="16"/>
    </row>
    <row r="17592" spans="6:6" x14ac:dyDescent="0.2">
      <c r="F17592" s="16"/>
    </row>
    <row r="17593" spans="6:6" x14ac:dyDescent="0.2">
      <c r="F17593" s="16"/>
    </row>
    <row r="17594" spans="6:6" x14ac:dyDescent="0.2">
      <c r="F17594" s="16"/>
    </row>
    <row r="17595" spans="6:6" x14ac:dyDescent="0.2">
      <c r="F17595" s="16"/>
    </row>
    <row r="17596" spans="6:6" x14ac:dyDescent="0.2">
      <c r="F17596" s="16"/>
    </row>
    <row r="17597" spans="6:6" x14ac:dyDescent="0.2">
      <c r="F17597" s="16"/>
    </row>
    <row r="17598" spans="6:6" x14ac:dyDescent="0.2">
      <c r="F17598" s="16"/>
    </row>
    <row r="17599" spans="6:6" x14ac:dyDescent="0.2">
      <c r="F17599" s="16"/>
    </row>
    <row r="17600" spans="6:6" x14ac:dyDescent="0.2">
      <c r="F17600" s="16"/>
    </row>
    <row r="17601" spans="6:6" x14ac:dyDescent="0.2">
      <c r="F17601" s="16"/>
    </row>
    <row r="17602" spans="6:6" x14ac:dyDescent="0.2">
      <c r="F17602" s="16"/>
    </row>
    <row r="17603" spans="6:6" x14ac:dyDescent="0.2">
      <c r="F17603" s="16"/>
    </row>
    <row r="17604" spans="6:6" x14ac:dyDescent="0.2">
      <c r="F17604" s="16"/>
    </row>
    <row r="17605" spans="6:6" x14ac:dyDescent="0.2">
      <c r="F17605" s="16"/>
    </row>
    <row r="17606" spans="6:6" x14ac:dyDescent="0.2">
      <c r="F17606" s="16"/>
    </row>
    <row r="17607" spans="6:6" x14ac:dyDescent="0.2">
      <c r="F17607" s="16"/>
    </row>
    <row r="17608" spans="6:6" x14ac:dyDescent="0.2">
      <c r="F17608" s="16"/>
    </row>
    <row r="17609" spans="6:6" x14ac:dyDescent="0.2">
      <c r="F17609" s="16"/>
    </row>
    <row r="17610" spans="6:6" x14ac:dyDescent="0.2">
      <c r="F17610" s="16"/>
    </row>
    <row r="17611" spans="6:6" x14ac:dyDescent="0.2">
      <c r="F17611" s="16"/>
    </row>
    <row r="17612" spans="6:6" x14ac:dyDescent="0.2">
      <c r="F17612" s="16"/>
    </row>
    <row r="17613" spans="6:6" x14ac:dyDescent="0.2">
      <c r="F17613" s="16"/>
    </row>
    <row r="17614" spans="6:6" x14ac:dyDescent="0.2">
      <c r="F17614" s="16"/>
    </row>
    <row r="17615" spans="6:6" x14ac:dyDescent="0.2">
      <c r="F17615" s="16"/>
    </row>
    <row r="17616" spans="6:6" x14ac:dyDescent="0.2">
      <c r="F17616" s="16"/>
    </row>
    <row r="17617" spans="6:6" x14ac:dyDescent="0.2">
      <c r="F17617" s="16"/>
    </row>
    <row r="17618" spans="6:6" x14ac:dyDescent="0.2">
      <c r="F17618" s="16"/>
    </row>
    <row r="17619" spans="6:6" x14ac:dyDescent="0.2">
      <c r="F17619" s="16"/>
    </row>
    <row r="17620" spans="6:6" x14ac:dyDescent="0.2">
      <c r="F17620" s="16"/>
    </row>
    <row r="17621" spans="6:6" x14ac:dyDescent="0.2">
      <c r="F17621" s="16"/>
    </row>
    <row r="17622" spans="6:6" x14ac:dyDescent="0.2">
      <c r="F17622" s="16"/>
    </row>
    <row r="17623" spans="6:6" x14ac:dyDescent="0.2">
      <c r="F17623" s="16"/>
    </row>
    <row r="17624" spans="6:6" x14ac:dyDescent="0.2">
      <c r="F17624" s="16"/>
    </row>
    <row r="17625" spans="6:6" x14ac:dyDescent="0.2">
      <c r="F17625" s="16"/>
    </row>
    <row r="17626" spans="6:6" x14ac:dyDescent="0.2">
      <c r="F17626" s="16"/>
    </row>
    <row r="17627" spans="6:6" x14ac:dyDescent="0.2">
      <c r="F17627" s="16"/>
    </row>
    <row r="17628" spans="6:6" x14ac:dyDescent="0.2">
      <c r="F17628" s="16"/>
    </row>
    <row r="17629" spans="6:6" x14ac:dyDescent="0.2">
      <c r="F17629" s="16"/>
    </row>
    <row r="17630" spans="6:6" x14ac:dyDescent="0.2">
      <c r="F17630" s="16"/>
    </row>
    <row r="17631" spans="6:6" x14ac:dyDescent="0.2">
      <c r="F17631" s="16"/>
    </row>
    <row r="17632" spans="6:6" x14ac:dyDescent="0.2">
      <c r="F17632" s="16"/>
    </row>
    <row r="17633" spans="6:6" x14ac:dyDescent="0.2">
      <c r="F17633" s="16"/>
    </row>
    <row r="17634" spans="6:6" x14ac:dyDescent="0.2">
      <c r="F17634" s="16"/>
    </row>
    <row r="17635" spans="6:6" x14ac:dyDescent="0.2">
      <c r="F17635" s="16"/>
    </row>
    <row r="17636" spans="6:6" x14ac:dyDescent="0.2">
      <c r="F17636" s="16"/>
    </row>
    <row r="17637" spans="6:6" x14ac:dyDescent="0.2">
      <c r="F17637" s="16"/>
    </row>
    <row r="17638" spans="6:6" x14ac:dyDescent="0.2">
      <c r="F17638" s="16"/>
    </row>
    <row r="17639" spans="6:6" x14ac:dyDescent="0.2">
      <c r="F17639" s="16"/>
    </row>
    <row r="17640" spans="6:6" x14ac:dyDescent="0.2">
      <c r="F17640" s="16"/>
    </row>
    <row r="17641" spans="6:6" x14ac:dyDescent="0.2">
      <c r="F17641" s="16"/>
    </row>
    <row r="17642" spans="6:6" x14ac:dyDescent="0.2">
      <c r="F17642" s="16"/>
    </row>
    <row r="17643" spans="6:6" x14ac:dyDescent="0.2">
      <c r="F17643" s="16"/>
    </row>
    <row r="17644" spans="6:6" x14ac:dyDescent="0.2">
      <c r="F17644" s="16"/>
    </row>
    <row r="17645" spans="6:6" x14ac:dyDescent="0.2">
      <c r="F17645" s="16"/>
    </row>
    <row r="17646" spans="6:6" x14ac:dyDescent="0.2">
      <c r="F17646" s="16"/>
    </row>
    <row r="17647" spans="6:6" x14ac:dyDescent="0.2">
      <c r="F17647" s="16"/>
    </row>
    <row r="17648" spans="6:6" x14ac:dyDescent="0.2">
      <c r="F17648" s="16"/>
    </row>
    <row r="17649" spans="6:6" x14ac:dyDescent="0.2">
      <c r="F17649" s="16"/>
    </row>
    <row r="17650" spans="6:6" x14ac:dyDescent="0.2">
      <c r="F17650" s="16"/>
    </row>
    <row r="17651" spans="6:6" x14ac:dyDescent="0.2">
      <c r="F17651" s="16"/>
    </row>
    <row r="17652" spans="6:6" x14ac:dyDescent="0.2">
      <c r="F17652" s="16"/>
    </row>
    <row r="17653" spans="6:6" x14ac:dyDescent="0.2">
      <c r="F17653" s="16"/>
    </row>
    <row r="17654" spans="6:6" x14ac:dyDescent="0.2">
      <c r="F17654" s="16"/>
    </row>
    <row r="17655" spans="6:6" x14ac:dyDescent="0.2">
      <c r="F17655" s="16"/>
    </row>
    <row r="17656" spans="6:6" x14ac:dyDescent="0.2">
      <c r="F17656" s="16"/>
    </row>
    <row r="17657" spans="6:6" x14ac:dyDescent="0.2">
      <c r="F17657" s="16"/>
    </row>
    <row r="17658" spans="6:6" x14ac:dyDescent="0.2">
      <c r="F17658" s="16"/>
    </row>
    <row r="17659" spans="6:6" x14ac:dyDescent="0.2">
      <c r="F17659" s="16"/>
    </row>
    <row r="17660" spans="6:6" x14ac:dyDescent="0.2">
      <c r="F17660" s="16"/>
    </row>
    <row r="17661" spans="6:6" x14ac:dyDescent="0.2">
      <c r="F17661" s="16"/>
    </row>
    <row r="17662" spans="6:6" x14ac:dyDescent="0.2">
      <c r="F17662" s="16"/>
    </row>
    <row r="17663" spans="6:6" x14ac:dyDescent="0.2">
      <c r="F17663" s="16"/>
    </row>
    <row r="17664" spans="6:6" x14ac:dyDescent="0.2">
      <c r="F17664" s="16"/>
    </row>
    <row r="17665" spans="6:6" x14ac:dyDescent="0.2">
      <c r="F17665" s="16"/>
    </row>
    <row r="17666" spans="6:6" x14ac:dyDescent="0.2">
      <c r="F17666" s="16"/>
    </row>
    <row r="17667" spans="6:6" x14ac:dyDescent="0.2">
      <c r="F17667" s="16"/>
    </row>
    <row r="17668" spans="6:6" x14ac:dyDescent="0.2">
      <c r="F17668" s="16"/>
    </row>
    <row r="17669" spans="6:6" x14ac:dyDescent="0.2">
      <c r="F17669" s="16"/>
    </row>
    <row r="17670" spans="6:6" x14ac:dyDescent="0.2">
      <c r="F17670" s="16"/>
    </row>
    <row r="17671" spans="6:6" x14ac:dyDescent="0.2">
      <c r="F17671" s="16"/>
    </row>
    <row r="17672" spans="6:6" x14ac:dyDescent="0.2">
      <c r="F17672" s="16"/>
    </row>
    <row r="17673" spans="6:6" x14ac:dyDescent="0.2">
      <c r="F17673" s="16"/>
    </row>
    <row r="17674" spans="6:6" x14ac:dyDescent="0.2">
      <c r="F17674" s="16"/>
    </row>
    <row r="17675" spans="6:6" x14ac:dyDescent="0.2">
      <c r="F17675" s="16"/>
    </row>
    <row r="17676" spans="6:6" x14ac:dyDescent="0.2">
      <c r="F17676" s="16"/>
    </row>
    <row r="17677" spans="6:6" x14ac:dyDescent="0.2">
      <c r="F17677" s="16"/>
    </row>
    <row r="17678" spans="6:6" x14ac:dyDescent="0.2">
      <c r="F17678" s="16"/>
    </row>
    <row r="17679" spans="6:6" x14ac:dyDescent="0.2">
      <c r="F17679" s="16"/>
    </row>
    <row r="17680" spans="6:6" x14ac:dyDescent="0.2">
      <c r="F17680" s="16"/>
    </row>
    <row r="17681" spans="6:6" x14ac:dyDescent="0.2">
      <c r="F17681" s="16"/>
    </row>
    <row r="17682" spans="6:6" x14ac:dyDescent="0.2">
      <c r="F17682" s="16"/>
    </row>
    <row r="17683" spans="6:6" x14ac:dyDescent="0.2">
      <c r="F17683" s="16"/>
    </row>
    <row r="17684" spans="6:6" x14ac:dyDescent="0.2">
      <c r="F17684" s="16"/>
    </row>
    <row r="17685" spans="6:6" x14ac:dyDescent="0.2">
      <c r="F17685" s="16"/>
    </row>
    <row r="17686" spans="6:6" x14ac:dyDescent="0.2">
      <c r="F17686" s="16"/>
    </row>
    <row r="17687" spans="6:6" x14ac:dyDescent="0.2">
      <c r="F17687" s="16"/>
    </row>
    <row r="17688" spans="6:6" x14ac:dyDescent="0.2">
      <c r="F17688" s="16"/>
    </row>
    <row r="17689" spans="6:6" x14ac:dyDescent="0.2">
      <c r="F17689" s="16"/>
    </row>
    <row r="17690" spans="6:6" x14ac:dyDescent="0.2">
      <c r="F17690" s="16"/>
    </row>
    <row r="17691" spans="6:6" x14ac:dyDescent="0.2">
      <c r="F17691" s="16"/>
    </row>
    <row r="17692" spans="6:6" x14ac:dyDescent="0.2">
      <c r="F17692" s="16"/>
    </row>
    <row r="17693" spans="6:6" x14ac:dyDescent="0.2">
      <c r="F17693" s="16"/>
    </row>
    <row r="17694" spans="6:6" x14ac:dyDescent="0.2">
      <c r="F17694" s="16"/>
    </row>
    <row r="17695" spans="6:6" x14ac:dyDescent="0.2">
      <c r="F17695" s="16"/>
    </row>
    <row r="17696" spans="6:6" x14ac:dyDescent="0.2">
      <c r="F17696" s="16"/>
    </row>
    <row r="17697" spans="6:6" x14ac:dyDescent="0.2">
      <c r="F17697" s="16"/>
    </row>
    <row r="17698" spans="6:6" x14ac:dyDescent="0.2">
      <c r="F17698" s="16"/>
    </row>
    <row r="17699" spans="6:6" x14ac:dyDescent="0.2">
      <c r="F17699" s="16"/>
    </row>
    <row r="17700" spans="6:6" x14ac:dyDescent="0.2">
      <c r="F17700" s="16"/>
    </row>
    <row r="17701" spans="6:6" x14ac:dyDescent="0.2">
      <c r="F17701" s="16"/>
    </row>
    <row r="17702" spans="6:6" x14ac:dyDescent="0.2">
      <c r="F17702" s="16"/>
    </row>
    <row r="17703" spans="6:6" x14ac:dyDescent="0.2">
      <c r="F17703" s="16"/>
    </row>
    <row r="17704" spans="6:6" x14ac:dyDescent="0.2">
      <c r="F17704" s="16"/>
    </row>
    <row r="17705" spans="6:6" x14ac:dyDescent="0.2">
      <c r="F17705" s="16"/>
    </row>
    <row r="17706" spans="6:6" x14ac:dyDescent="0.2">
      <c r="F17706" s="16"/>
    </row>
    <row r="17707" spans="6:6" x14ac:dyDescent="0.2">
      <c r="F17707" s="16"/>
    </row>
    <row r="17708" spans="6:6" x14ac:dyDescent="0.2">
      <c r="F17708" s="16"/>
    </row>
    <row r="17709" spans="6:6" x14ac:dyDescent="0.2">
      <c r="F17709" s="16"/>
    </row>
    <row r="17710" spans="6:6" x14ac:dyDescent="0.2">
      <c r="F17710" s="16"/>
    </row>
    <row r="17711" spans="6:6" x14ac:dyDescent="0.2">
      <c r="F17711" s="16"/>
    </row>
    <row r="17712" spans="6:6" x14ac:dyDescent="0.2">
      <c r="F17712" s="16"/>
    </row>
    <row r="17713" spans="6:6" x14ac:dyDescent="0.2">
      <c r="F17713" s="16"/>
    </row>
    <row r="17714" spans="6:6" x14ac:dyDescent="0.2">
      <c r="F17714" s="16"/>
    </row>
    <row r="17715" spans="6:6" x14ac:dyDescent="0.2">
      <c r="F17715" s="16"/>
    </row>
    <row r="17716" spans="6:6" x14ac:dyDescent="0.2">
      <c r="F17716" s="16"/>
    </row>
    <row r="17717" spans="6:6" x14ac:dyDescent="0.2">
      <c r="F17717" s="16"/>
    </row>
    <row r="17718" spans="6:6" x14ac:dyDescent="0.2">
      <c r="F17718" s="16"/>
    </row>
    <row r="17719" spans="6:6" x14ac:dyDescent="0.2">
      <c r="F17719" s="16"/>
    </row>
    <row r="17720" spans="6:6" x14ac:dyDescent="0.2">
      <c r="F17720" s="16"/>
    </row>
    <row r="17721" spans="6:6" x14ac:dyDescent="0.2">
      <c r="F17721" s="16"/>
    </row>
    <row r="17722" spans="6:6" x14ac:dyDescent="0.2">
      <c r="F17722" s="16"/>
    </row>
    <row r="17723" spans="6:6" x14ac:dyDescent="0.2">
      <c r="F17723" s="16"/>
    </row>
    <row r="17724" spans="6:6" x14ac:dyDescent="0.2">
      <c r="F17724" s="16"/>
    </row>
    <row r="17725" spans="6:6" x14ac:dyDescent="0.2">
      <c r="F17725" s="16"/>
    </row>
    <row r="17726" spans="6:6" x14ac:dyDescent="0.2">
      <c r="F17726" s="16"/>
    </row>
    <row r="17727" spans="6:6" x14ac:dyDescent="0.2">
      <c r="F17727" s="16"/>
    </row>
    <row r="17728" spans="6:6" x14ac:dyDescent="0.2">
      <c r="F17728" s="16"/>
    </row>
    <row r="17729" spans="6:6" x14ac:dyDescent="0.2">
      <c r="F17729" s="16"/>
    </row>
    <row r="17730" spans="6:6" x14ac:dyDescent="0.2">
      <c r="F17730" s="16"/>
    </row>
    <row r="17731" spans="6:6" x14ac:dyDescent="0.2">
      <c r="F17731" s="16"/>
    </row>
    <row r="17732" spans="6:6" x14ac:dyDescent="0.2">
      <c r="F17732" s="16"/>
    </row>
    <row r="17733" spans="6:6" x14ac:dyDescent="0.2">
      <c r="F17733" s="16"/>
    </row>
    <row r="17734" spans="6:6" x14ac:dyDescent="0.2">
      <c r="F17734" s="16"/>
    </row>
    <row r="17735" spans="6:6" x14ac:dyDescent="0.2">
      <c r="F17735" s="16"/>
    </row>
    <row r="17736" spans="6:6" x14ac:dyDescent="0.2">
      <c r="F17736" s="16"/>
    </row>
    <row r="17737" spans="6:6" x14ac:dyDescent="0.2">
      <c r="F17737" s="16"/>
    </row>
    <row r="17738" spans="6:6" x14ac:dyDescent="0.2">
      <c r="F17738" s="16"/>
    </row>
    <row r="17739" spans="6:6" x14ac:dyDescent="0.2">
      <c r="F17739" s="16"/>
    </row>
    <row r="17740" spans="6:6" x14ac:dyDescent="0.2">
      <c r="F17740" s="16"/>
    </row>
    <row r="17741" spans="6:6" x14ac:dyDescent="0.2">
      <c r="F17741" s="16"/>
    </row>
    <row r="17742" spans="6:6" x14ac:dyDescent="0.2">
      <c r="F17742" s="16"/>
    </row>
    <row r="17743" spans="6:6" x14ac:dyDescent="0.2">
      <c r="F17743" s="16"/>
    </row>
    <row r="17744" spans="6:6" x14ac:dyDescent="0.2">
      <c r="F17744" s="16"/>
    </row>
    <row r="17745" spans="6:6" x14ac:dyDescent="0.2">
      <c r="F17745" s="16"/>
    </row>
    <row r="17746" spans="6:6" x14ac:dyDescent="0.2">
      <c r="F17746" s="16"/>
    </row>
    <row r="17747" spans="6:6" x14ac:dyDescent="0.2">
      <c r="F17747" s="16"/>
    </row>
    <row r="17748" spans="6:6" x14ac:dyDescent="0.2">
      <c r="F17748" s="16"/>
    </row>
    <row r="17749" spans="6:6" x14ac:dyDescent="0.2">
      <c r="F17749" s="16"/>
    </row>
    <row r="17750" spans="6:6" x14ac:dyDescent="0.2">
      <c r="F17750" s="16"/>
    </row>
    <row r="17751" spans="6:6" x14ac:dyDescent="0.2">
      <c r="F17751" s="16"/>
    </row>
    <row r="17752" spans="6:6" x14ac:dyDescent="0.2">
      <c r="F17752" s="16"/>
    </row>
    <row r="17753" spans="6:6" x14ac:dyDescent="0.2">
      <c r="F17753" s="16"/>
    </row>
    <row r="17754" spans="6:6" x14ac:dyDescent="0.2">
      <c r="F17754" s="16"/>
    </row>
    <row r="17755" spans="6:6" x14ac:dyDescent="0.2">
      <c r="F17755" s="16"/>
    </row>
    <row r="17756" spans="6:6" x14ac:dyDescent="0.2">
      <c r="F17756" s="16"/>
    </row>
    <row r="17757" spans="6:6" x14ac:dyDescent="0.2">
      <c r="F17757" s="16"/>
    </row>
    <row r="17758" spans="6:6" x14ac:dyDescent="0.2">
      <c r="F17758" s="16"/>
    </row>
    <row r="17759" spans="6:6" x14ac:dyDescent="0.2">
      <c r="F17759" s="16"/>
    </row>
    <row r="17760" spans="6:6" x14ac:dyDescent="0.2">
      <c r="F17760" s="16"/>
    </row>
    <row r="17761" spans="6:6" x14ac:dyDescent="0.2">
      <c r="F17761" s="16"/>
    </row>
    <row r="17762" spans="6:6" x14ac:dyDescent="0.2">
      <c r="F17762" s="16"/>
    </row>
    <row r="17763" spans="6:6" x14ac:dyDescent="0.2">
      <c r="F17763" s="16"/>
    </row>
    <row r="17764" spans="6:6" x14ac:dyDescent="0.2">
      <c r="F17764" s="16"/>
    </row>
    <row r="17765" spans="6:6" x14ac:dyDescent="0.2">
      <c r="F17765" s="16"/>
    </row>
    <row r="17766" spans="6:6" x14ac:dyDescent="0.2">
      <c r="F17766" s="16"/>
    </row>
    <row r="17767" spans="6:6" x14ac:dyDescent="0.2">
      <c r="F17767" s="16"/>
    </row>
    <row r="17768" spans="6:6" x14ac:dyDescent="0.2">
      <c r="F17768" s="16"/>
    </row>
    <row r="17769" spans="6:6" x14ac:dyDescent="0.2">
      <c r="F17769" s="16"/>
    </row>
    <row r="17770" spans="6:6" x14ac:dyDescent="0.2">
      <c r="F17770" s="16"/>
    </row>
    <row r="17771" spans="6:6" x14ac:dyDescent="0.2">
      <c r="F17771" s="16"/>
    </row>
    <row r="17772" spans="6:6" x14ac:dyDescent="0.2">
      <c r="F17772" s="16"/>
    </row>
    <row r="17773" spans="6:6" x14ac:dyDescent="0.2">
      <c r="F17773" s="16"/>
    </row>
    <row r="17774" spans="6:6" x14ac:dyDescent="0.2">
      <c r="F17774" s="16"/>
    </row>
    <row r="17775" spans="6:6" x14ac:dyDescent="0.2">
      <c r="F17775" s="16"/>
    </row>
    <row r="17776" spans="6:6" x14ac:dyDescent="0.2">
      <c r="F17776" s="16"/>
    </row>
    <row r="17777" spans="6:6" x14ac:dyDescent="0.2">
      <c r="F17777" s="16"/>
    </row>
    <row r="17778" spans="6:6" x14ac:dyDescent="0.2">
      <c r="F17778" s="16"/>
    </row>
    <row r="17779" spans="6:6" x14ac:dyDescent="0.2">
      <c r="F17779" s="16"/>
    </row>
    <row r="17780" spans="6:6" x14ac:dyDescent="0.2">
      <c r="F17780" s="16"/>
    </row>
    <row r="17781" spans="6:6" x14ac:dyDescent="0.2">
      <c r="F17781" s="16"/>
    </row>
    <row r="17782" spans="6:6" x14ac:dyDescent="0.2">
      <c r="F17782" s="16"/>
    </row>
    <row r="17783" spans="6:6" x14ac:dyDescent="0.2">
      <c r="F17783" s="16"/>
    </row>
    <row r="17784" spans="6:6" x14ac:dyDescent="0.2">
      <c r="F17784" s="16"/>
    </row>
    <row r="17785" spans="6:6" x14ac:dyDescent="0.2">
      <c r="F17785" s="16"/>
    </row>
    <row r="17786" spans="6:6" x14ac:dyDescent="0.2">
      <c r="F17786" s="16"/>
    </row>
    <row r="17787" spans="6:6" x14ac:dyDescent="0.2">
      <c r="F17787" s="16"/>
    </row>
    <row r="17788" spans="6:6" x14ac:dyDescent="0.2">
      <c r="F17788" s="16"/>
    </row>
    <row r="17789" spans="6:6" x14ac:dyDescent="0.2">
      <c r="F17789" s="16"/>
    </row>
    <row r="17790" spans="6:6" x14ac:dyDescent="0.2">
      <c r="F17790" s="16"/>
    </row>
    <row r="17791" spans="6:6" x14ac:dyDescent="0.2">
      <c r="F17791" s="16"/>
    </row>
    <row r="17792" spans="6:6" x14ac:dyDescent="0.2">
      <c r="F17792" s="16"/>
    </row>
    <row r="17793" spans="6:6" x14ac:dyDescent="0.2">
      <c r="F17793" s="16"/>
    </row>
    <row r="17794" spans="6:6" x14ac:dyDescent="0.2">
      <c r="F17794" s="16"/>
    </row>
    <row r="17795" spans="6:6" x14ac:dyDescent="0.2">
      <c r="F17795" s="16"/>
    </row>
    <row r="17796" spans="6:6" x14ac:dyDescent="0.2">
      <c r="F17796" s="16"/>
    </row>
    <row r="17797" spans="6:6" x14ac:dyDescent="0.2">
      <c r="F17797" s="16"/>
    </row>
    <row r="17798" spans="6:6" x14ac:dyDescent="0.2">
      <c r="F17798" s="16"/>
    </row>
    <row r="17799" spans="6:6" x14ac:dyDescent="0.2">
      <c r="F17799" s="16"/>
    </row>
    <row r="17800" spans="6:6" x14ac:dyDescent="0.2">
      <c r="F17800" s="16"/>
    </row>
    <row r="17801" spans="6:6" x14ac:dyDescent="0.2">
      <c r="F17801" s="16"/>
    </row>
    <row r="17802" spans="6:6" x14ac:dyDescent="0.2">
      <c r="F17802" s="16"/>
    </row>
    <row r="17803" spans="6:6" x14ac:dyDescent="0.2">
      <c r="F17803" s="16"/>
    </row>
    <row r="17804" spans="6:6" x14ac:dyDescent="0.2">
      <c r="F17804" s="16"/>
    </row>
    <row r="17805" spans="6:6" x14ac:dyDescent="0.2">
      <c r="F17805" s="16"/>
    </row>
    <row r="17806" spans="6:6" x14ac:dyDescent="0.2">
      <c r="F17806" s="16"/>
    </row>
    <row r="17807" spans="6:6" x14ac:dyDescent="0.2">
      <c r="F17807" s="16"/>
    </row>
    <row r="17808" spans="6:6" x14ac:dyDescent="0.2">
      <c r="F17808" s="16"/>
    </row>
    <row r="17809" spans="6:6" x14ac:dyDescent="0.2">
      <c r="F17809" s="16"/>
    </row>
    <row r="17810" spans="6:6" x14ac:dyDescent="0.2">
      <c r="F17810" s="16"/>
    </row>
    <row r="17811" spans="6:6" x14ac:dyDescent="0.2">
      <c r="F17811" s="16"/>
    </row>
    <row r="17812" spans="6:6" x14ac:dyDescent="0.2">
      <c r="F17812" s="16"/>
    </row>
    <row r="17813" spans="6:6" x14ac:dyDescent="0.2">
      <c r="F17813" s="16"/>
    </row>
    <row r="17814" spans="6:6" x14ac:dyDescent="0.2">
      <c r="F17814" s="16"/>
    </row>
    <row r="17815" spans="6:6" x14ac:dyDescent="0.2">
      <c r="F17815" s="16"/>
    </row>
    <row r="17816" spans="6:6" x14ac:dyDescent="0.2">
      <c r="F17816" s="16"/>
    </row>
    <row r="17817" spans="6:6" x14ac:dyDescent="0.2">
      <c r="F17817" s="16"/>
    </row>
    <row r="17818" spans="6:6" x14ac:dyDescent="0.2">
      <c r="F17818" s="16"/>
    </row>
    <row r="17819" spans="6:6" x14ac:dyDescent="0.2">
      <c r="F17819" s="16"/>
    </row>
    <row r="17820" spans="6:6" x14ac:dyDescent="0.2">
      <c r="F17820" s="16"/>
    </row>
    <row r="17821" spans="6:6" x14ac:dyDescent="0.2">
      <c r="F17821" s="16"/>
    </row>
    <row r="17822" spans="6:6" x14ac:dyDescent="0.2">
      <c r="F17822" s="16"/>
    </row>
    <row r="17823" spans="6:6" x14ac:dyDescent="0.2">
      <c r="F17823" s="16"/>
    </row>
    <row r="17824" spans="6:6" x14ac:dyDescent="0.2">
      <c r="F17824" s="16"/>
    </row>
    <row r="17825" spans="6:6" x14ac:dyDescent="0.2">
      <c r="F17825" s="16"/>
    </row>
    <row r="17826" spans="6:6" x14ac:dyDescent="0.2">
      <c r="F17826" s="16"/>
    </row>
    <row r="17827" spans="6:6" x14ac:dyDescent="0.2">
      <c r="F17827" s="16"/>
    </row>
    <row r="17828" spans="6:6" x14ac:dyDescent="0.2">
      <c r="F17828" s="16"/>
    </row>
    <row r="17829" spans="6:6" x14ac:dyDescent="0.2">
      <c r="F17829" s="16"/>
    </row>
    <row r="17830" spans="6:6" x14ac:dyDescent="0.2">
      <c r="F17830" s="16"/>
    </row>
    <row r="17831" spans="6:6" x14ac:dyDescent="0.2">
      <c r="F17831" s="16"/>
    </row>
    <row r="17832" spans="6:6" x14ac:dyDescent="0.2">
      <c r="F17832" s="16"/>
    </row>
    <row r="17833" spans="6:6" x14ac:dyDescent="0.2">
      <c r="F17833" s="16"/>
    </row>
    <row r="17834" spans="6:6" x14ac:dyDescent="0.2">
      <c r="F17834" s="16"/>
    </row>
    <row r="17835" spans="6:6" x14ac:dyDescent="0.2">
      <c r="F17835" s="16"/>
    </row>
    <row r="17836" spans="6:6" x14ac:dyDescent="0.2">
      <c r="F17836" s="16"/>
    </row>
    <row r="17837" spans="6:6" x14ac:dyDescent="0.2">
      <c r="F17837" s="16"/>
    </row>
    <row r="17838" spans="6:6" x14ac:dyDescent="0.2">
      <c r="F17838" s="16"/>
    </row>
    <row r="17839" spans="6:6" x14ac:dyDescent="0.2">
      <c r="F17839" s="16"/>
    </row>
    <row r="17840" spans="6:6" x14ac:dyDescent="0.2">
      <c r="F17840" s="16"/>
    </row>
    <row r="17841" spans="6:6" x14ac:dyDescent="0.2">
      <c r="F17841" s="16"/>
    </row>
    <row r="17842" spans="6:6" x14ac:dyDescent="0.2">
      <c r="F17842" s="16"/>
    </row>
    <row r="17843" spans="6:6" x14ac:dyDescent="0.2">
      <c r="F17843" s="16"/>
    </row>
    <row r="17844" spans="6:6" x14ac:dyDescent="0.2">
      <c r="F17844" s="16"/>
    </row>
    <row r="17845" spans="6:6" x14ac:dyDescent="0.2">
      <c r="F17845" s="16"/>
    </row>
    <row r="17846" spans="6:6" x14ac:dyDescent="0.2">
      <c r="F17846" s="16"/>
    </row>
    <row r="17847" spans="6:6" x14ac:dyDescent="0.2">
      <c r="F17847" s="16"/>
    </row>
    <row r="17848" spans="6:6" x14ac:dyDescent="0.2">
      <c r="F17848" s="16"/>
    </row>
    <row r="17849" spans="6:6" x14ac:dyDescent="0.2">
      <c r="F17849" s="16"/>
    </row>
    <row r="17850" spans="6:6" x14ac:dyDescent="0.2">
      <c r="F17850" s="16"/>
    </row>
    <row r="17851" spans="6:6" x14ac:dyDescent="0.2">
      <c r="F17851" s="16"/>
    </row>
    <row r="17852" spans="6:6" x14ac:dyDescent="0.2">
      <c r="F17852" s="16"/>
    </row>
    <row r="17853" spans="6:6" x14ac:dyDescent="0.2">
      <c r="F17853" s="16"/>
    </row>
    <row r="17854" spans="6:6" x14ac:dyDescent="0.2">
      <c r="F17854" s="16"/>
    </row>
    <row r="17855" spans="6:6" x14ac:dyDescent="0.2">
      <c r="F17855" s="16"/>
    </row>
    <row r="17856" spans="6:6" x14ac:dyDescent="0.2">
      <c r="F17856" s="16"/>
    </row>
    <row r="17857" spans="6:6" x14ac:dyDescent="0.2">
      <c r="F17857" s="16"/>
    </row>
    <row r="17858" spans="6:6" x14ac:dyDescent="0.2">
      <c r="F17858" s="16"/>
    </row>
    <row r="17859" spans="6:6" x14ac:dyDescent="0.2">
      <c r="F17859" s="16"/>
    </row>
    <row r="17860" spans="6:6" x14ac:dyDescent="0.2">
      <c r="F17860" s="16"/>
    </row>
    <row r="17861" spans="6:6" x14ac:dyDescent="0.2">
      <c r="F17861" s="16"/>
    </row>
    <row r="17862" spans="6:6" x14ac:dyDescent="0.2">
      <c r="F17862" s="16"/>
    </row>
    <row r="17863" spans="6:6" x14ac:dyDescent="0.2">
      <c r="F17863" s="16"/>
    </row>
    <row r="17864" spans="6:6" x14ac:dyDescent="0.2">
      <c r="F17864" s="16"/>
    </row>
    <row r="17865" spans="6:6" x14ac:dyDescent="0.2">
      <c r="F17865" s="16"/>
    </row>
    <row r="17866" spans="6:6" x14ac:dyDescent="0.2">
      <c r="F17866" s="16"/>
    </row>
    <row r="17867" spans="6:6" x14ac:dyDescent="0.2">
      <c r="F17867" s="16"/>
    </row>
    <row r="17868" spans="6:6" x14ac:dyDescent="0.2">
      <c r="F17868" s="16"/>
    </row>
    <row r="17869" spans="6:6" x14ac:dyDescent="0.2">
      <c r="F17869" s="16"/>
    </row>
    <row r="17870" spans="6:6" x14ac:dyDescent="0.2">
      <c r="F17870" s="16"/>
    </row>
    <row r="17871" spans="6:6" x14ac:dyDescent="0.2">
      <c r="F17871" s="16"/>
    </row>
    <row r="17872" spans="6:6" x14ac:dyDescent="0.2">
      <c r="F17872" s="16"/>
    </row>
    <row r="17873" spans="6:6" x14ac:dyDescent="0.2">
      <c r="F17873" s="16"/>
    </row>
    <row r="17874" spans="6:6" x14ac:dyDescent="0.2">
      <c r="F17874" s="16"/>
    </row>
    <row r="17875" spans="6:6" x14ac:dyDescent="0.2">
      <c r="F17875" s="16"/>
    </row>
    <row r="17876" spans="6:6" x14ac:dyDescent="0.2">
      <c r="F17876" s="16"/>
    </row>
    <row r="17877" spans="6:6" x14ac:dyDescent="0.2">
      <c r="F17877" s="16"/>
    </row>
    <row r="17878" spans="6:6" x14ac:dyDescent="0.2">
      <c r="F17878" s="16"/>
    </row>
    <row r="17879" spans="6:6" x14ac:dyDescent="0.2">
      <c r="F17879" s="16"/>
    </row>
    <row r="17880" spans="6:6" x14ac:dyDescent="0.2">
      <c r="F17880" s="16"/>
    </row>
    <row r="17881" spans="6:6" x14ac:dyDescent="0.2">
      <c r="F17881" s="16"/>
    </row>
    <row r="17882" spans="6:6" x14ac:dyDescent="0.2">
      <c r="F17882" s="16"/>
    </row>
    <row r="17883" spans="6:6" x14ac:dyDescent="0.2">
      <c r="F17883" s="16"/>
    </row>
    <row r="17884" spans="6:6" x14ac:dyDescent="0.2">
      <c r="F17884" s="16"/>
    </row>
    <row r="17885" spans="6:6" x14ac:dyDescent="0.2">
      <c r="F17885" s="16"/>
    </row>
    <row r="17886" spans="6:6" x14ac:dyDescent="0.2">
      <c r="F17886" s="16"/>
    </row>
    <row r="17887" spans="6:6" x14ac:dyDescent="0.2">
      <c r="F17887" s="16"/>
    </row>
    <row r="17888" spans="6:6" x14ac:dyDescent="0.2">
      <c r="F17888" s="16"/>
    </row>
    <row r="17889" spans="6:6" x14ac:dyDescent="0.2">
      <c r="F17889" s="16"/>
    </row>
    <row r="17890" spans="6:6" x14ac:dyDescent="0.2">
      <c r="F17890" s="16"/>
    </row>
    <row r="17891" spans="6:6" x14ac:dyDescent="0.2">
      <c r="F17891" s="16"/>
    </row>
    <row r="17892" spans="6:6" x14ac:dyDescent="0.2">
      <c r="F17892" s="16"/>
    </row>
    <row r="17893" spans="6:6" x14ac:dyDescent="0.2">
      <c r="F17893" s="16"/>
    </row>
    <row r="17894" spans="6:6" x14ac:dyDescent="0.2">
      <c r="F17894" s="16"/>
    </row>
    <row r="17895" spans="6:6" x14ac:dyDescent="0.2">
      <c r="F17895" s="16"/>
    </row>
    <row r="17896" spans="6:6" x14ac:dyDescent="0.2">
      <c r="F17896" s="16"/>
    </row>
    <row r="17897" spans="6:6" x14ac:dyDescent="0.2">
      <c r="F17897" s="16"/>
    </row>
    <row r="17898" spans="6:6" x14ac:dyDescent="0.2">
      <c r="F17898" s="16"/>
    </row>
    <row r="17899" spans="6:6" x14ac:dyDescent="0.2">
      <c r="F17899" s="16"/>
    </row>
    <row r="17900" spans="6:6" x14ac:dyDescent="0.2">
      <c r="F17900" s="16"/>
    </row>
    <row r="17901" spans="6:6" x14ac:dyDescent="0.2">
      <c r="F17901" s="16"/>
    </row>
    <row r="17902" spans="6:6" x14ac:dyDescent="0.2">
      <c r="F17902" s="16"/>
    </row>
    <row r="17903" spans="6:6" x14ac:dyDescent="0.2">
      <c r="F17903" s="16"/>
    </row>
    <row r="17904" spans="6:6" x14ac:dyDescent="0.2">
      <c r="F17904" s="16"/>
    </row>
    <row r="17905" spans="6:6" x14ac:dyDescent="0.2">
      <c r="F17905" s="16"/>
    </row>
    <row r="17906" spans="6:6" x14ac:dyDescent="0.2">
      <c r="F17906" s="16"/>
    </row>
    <row r="17907" spans="6:6" x14ac:dyDescent="0.2">
      <c r="F17907" s="16"/>
    </row>
    <row r="17908" spans="6:6" x14ac:dyDescent="0.2">
      <c r="F17908" s="16"/>
    </row>
    <row r="17909" spans="6:6" x14ac:dyDescent="0.2">
      <c r="F17909" s="16"/>
    </row>
    <row r="17910" spans="6:6" x14ac:dyDescent="0.2">
      <c r="F17910" s="16"/>
    </row>
    <row r="17911" spans="6:6" x14ac:dyDescent="0.2">
      <c r="F17911" s="16"/>
    </row>
    <row r="17912" spans="6:6" x14ac:dyDescent="0.2">
      <c r="F17912" s="16"/>
    </row>
    <row r="17913" spans="6:6" x14ac:dyDescent="0.2">
      <c r="F17913" s="16"/>
    </row>
    <row r="17914" spans="6:6" x14ac:dyDescent="0.2">
      <c r="F17914" s="16"/>
    </row>
    <row r="17915" spans="6:6" x14ac:dyDescent="0.2">
      <c r="F17915" s="16"/>
    </row>
    <row r="17916" spans="6:6" x14ac:dyDescent="0.2">
      <c r="F17916" s="16"/>
    </row>
    <row r="17917" spans="6:6" x14ac:dyDescent="0.2">
      <c r="F17917" s="16"/>
    </row>
    <row r="17918" spans="6:6" x14ac:dyDescent="0.2">
      <c r="F17918" s="16"/>
    </row>
    <row r="17919" spans="6:6" x14ac:dyDescent="0.2">
      <c r="F17919" s="16"/>
    </row>
    <row r="17920" spans="6:6" x14ac:dyDescent="0.2">
      <c r="F17920" s="16"/>
    </row>
    <row r="17921" spans="6:6" x14ac:dyDescent="0.2">
      <c r="F17921" s="16"/>
    </row>
    <row r="17922" spans="6:6" x14ac:dyDescent="0.2">
      <c r="F17922" s="16"/>
    </row>
    <row r="17923" spans="6:6" x14ac:dyDescent="0.2">
      <c r="F17923" s="16"/>
    </row>
    <row r="17924" spans="6:6" x14ac:dyDescent="0.2">
      <c r="F17924" s="16"/>
    </row>
    <row r="17925" spans="6:6" x14ac:dyDescent="0.2">
      <c r="F17925" s="16"/>
    </row>
    <row r="17926" spans="6:6" x14ac:dyDescent="0.2">
      <c r="F17926" s="16"/>
    </row>
    <row r="17927" spans="6:6" x14ac:dyDescent="0.2">
      <c r="F17927" s="16"/>
    </row>
    <row r="17928" spans="6:6" x14ac:dyDescent="0.2">
      <c r="F17928" s="16"/>
    </row>
    <row r="17929" spans="6:6" x14ac:dyDescent="0.2">
      <c r="F17929" s="16"/>
    </row>
    <row r="17930" spans="6:6" x14ac:dyDescent="0.2">
      <c r="F17930" s="16"/>
    </row>
    <row r="17931" spans="6:6" x14ac:dyDescent="0.2">
      <c r="F17931" s="16"/>
    </row>
    <row r="17932" spans="6:6" x14ac:dyDescent="0.2">
      <c r="F17932" s="16"/>
    </row>
    <row r="17933" spans="6:6" x14ac:dyDescent="0.2">
      <c r="F17933" s="16"/>
    </row>
    <row r="17934" spans="6:6" x14ac:dyDescent="0.2">
      <c r="F17934" s="16"/>
    </row>
    <row r="17935" spans="6:6" x14ac:dyDescent="0.2">
      <c r="F17935" s="16"/>
    </row>
    <row r="17936" spans="6:6" x14ac:dyDescent="0.2">
      <c r="F17936" s="16"/>
    </row>
    <row r="17937" spans="6:6" x14ac:dyDescent="0.2">
      <c r="F17937" s="16"/>
    </row>
    <row r="17938" spans="6:6" x14ac:dyDescent="0.2">
      <c r="F17938" s="16"/>
    </row>
    <row r="17939" spans="6:6" x14ac:dyDescent="0.2">
      <c r="F17939" s="16"/>
    </row>
    <row r="17940" spans="6:6" x14ac:dyDescent="0.2">
      <c r="F17940" s="16"/>
    </row>
    <row r="17941" spans="6:6" x14ac:dyDescent="0.2">
      <c r="F17941" s="16"/>
    </row>
    <row r="17942" spans="6:6" x14ac:dyDescent="0.2">
      <c r="F17942" s="16"/>
    </row>
    <row r="17943" spans="6:6" x14ac:dyDescent="0.2">
      <c r="F17943" s="16"/>
    </row>
    <row r="17944" spans="6:6" x14ac:dyDescent="0.2">
      <c r="F17944" s="16"/>
    </row>
    <row r="17945" spans="6:6" x14ac:dyDescent="0.2">
      <c r="F17945" s="16"/>
    </row>
    <row r="17946" spans="6:6" x14ac:dyDescent="0.2">
      <c r="F17946" s="16"/>
    </row>
    <row r="17947" spans="6:6" x14ac:dyDescent="0.2">
      <c r="F17947" s="16"/>
    </row>
    <row r="17948" spans="6:6" x14ac:dyDescent="0.2">
      <c r="F17948" s="16"/>
    </row>
    <row r="17949" spans="6:6" x14ac:dyDescent="0.2">
      <c r="F17949" s="16"/>
    </row>
    <row r="17950" spans="6:6" x14ac:dyDescent="0.2">
      <c r="F17950" s="16"/>
    </row>
    <row r="17951" spans="6:6" x14ac:dyDescent="0.2">
      <c r="F17951" s="16"/>
    </row>
    <row r="17952" spans="6:6" x14ac:dyDescent="0.2">
      <c r="F17952" s="16"/>
    </row>
    <row r="17953" spans="6:6" x14ac:dyDescent="0.2">
      <c r="F17953" s="16"/>
    </row>
    <row r="17954" spans="6:6" x14ac:dyDescent="0.2">
      <c r="F17954" s="16"/>
    </row>
    <row r="17955" spans="6:6" x14ac:dyDescent="0.2">
      <c r="F17955" s="16"/>
    </row>
    <row r="17956" spans="6:6" x14ac:dyDescent="0.2">
      <c r="F17956" s="16"/>
    </row>
    <row r="17957" spans="6:6" x14ac:dyDescent="0.2">
      <c r="F17957" s="16"/>
    </row>
    <row r="17958" spans="6:6" x14ac:dyDescent="0.2">
      <c r="F17958" s="16"/>
    </row>
    <row r="17959" spans="6:6" x14ac:dyDescent="0.2">
      <c r="F17959" s="16"/>
    </row>
    <row r="17960" spans="6:6" x14ac:dyDescent="0.2">
      <c r="F17960" s="16"/>
    </row>
    <row r="17961" spans="6:6" x14ac:dyDescent="0.2">
      <c r="F17961" s="16"/>
    </row>
    <row r="17962" spans="6:6" x14ac:dyDescent="0.2">
      <c r="F17962" s="16"/>
    </row>
    <row r="17963" spans="6:6" x14ac:dyDescent="0.2">
      <c r="F17963" s="16"/>
    </row>
    <row r="17964" spans="6:6" x14ac:dyDescent="0.2">
      <c r="F17964" s="16"/>
    </row>
    <row r="17965" spans="6:6" x14ac:dyDescent="0.2">
      <c r="F17965" s="16"/>
    </row>
    <row r="17966" spans="6:6" x14ac:dyDescent="0.2">
      <c r="F17966" s="16"/>
    </row>
    <row r="17967" spans="6:6" x14ac:dyDescent="0.2">
      <c r="F17967" s="16"/>
    </row>
    <row r="17968" spans="6:6" x14ac:dyDescent="0.2">
      <c r="F17968" s="16"/>
    </row>
    <row r="17969" spans="6:6" x14ac:dyDescent="0.2">
      <c r="F17969" s="16"/>
    </row>
    <row r="17970" spans="6:6" x14ac:dyDescent="0.2">
      <c r="F17970" s="16"/>
    </row>
    <row r="17971" spans="6:6" x14ac:dyDescent="0.2">
      <c r="F17971" s="16"/>
    </row>
    <row r="17972" spans="6:6" x14ac:dyDescent="0.2">
      <c r="F17972" s="16"/>
    </row>
    <row r="17973" spans="6:6" x14ac:dyDescent="0.2">
      <c r="F17973" s="16"/>
    </row>
    <row r="17974" spans="6:6" x14ac:dyDescent="0.2">
      <c r="F17974" s="16"/>
    </row>
    <row r="17975" spans="6:6" x14ac:dyDescent="0.2">
      <c r="F17975" s="16"/>
    </row>
    <row r="17976" spans="6:6" x14ac:dyDescent="0.2">
      <c r="F17976" s="16"/>
    </row>
    <row r="17977" spans="6:6" x14ac:dyDescent="0.2">
      <c r="F17977" s="16"/>
    </row>
    <row r="17978" spans="6:6" x14ac:dyDescent="0.2">
      <c r="F17978" s="16"/>
    </row>
    <row r="17979" spans="6:6" x14ac:dyDescent="0.2">
      <c r="F17979" s="16"/>
    </row>
    <row r="17980" spans="6:6" x14ac:dyDescent="0.2">
      <c r="F17980" s="16"/>
    </row>
    <row r="17981" spans="6:6" x14ac:dyDescent="0.2">
      <c r="F17981" s="16"/>
    </row>
    <row r="17982" spans="6:6" x14ac:dyDescent="0.2">
      <c r="F17982" s="16"/>
    </row>
    <row r="17983" spans="6:6" x14ac:dyDescent="0.2">
      <c r="F17983" s="16"/>
    </row>
    <row r="17984" spans="6:6" x14ac:dyDescent="0.2">
      <c r="F17984" s="16"/>
    </row>
    <row r="17985" spans="6:6" x14ac:dyDescent="0.2">
      <c r="F17985" s="16"/>
    </row>
    <row r="17986" spans="6:6" x14ac:dyDescent="0.2">
      <c r="F17986" s="16"/>
    </row>
    <row r="17987" spans="6:6" x14ac:dyDescent="0.2">
      <c r="F17987" s="16"/>
    </row>
    <row r="17988" spans="6:6" x14ac:dyDescent="0.2">
      <c r="F17988" s="16"/>
    </row>
    <row r="17989" spans="6:6" x14ac:dyDescent="0.2">
      <c r="F17989" s="16"/>
    </row>
    <row r="17990" spans="6:6" x14ac:dyDescent="0.2">
      <c r="F17990" s="16"/>
    </row>
    <row r="17991" spans="6:6" x14ac:dyDescent="0.2">
      <c r="F17991" s="16"/>
    </row>
    <row r="17992" spans="6:6" x14ac:dyDescent="0.2">
      <c r="F17992" s="16"/>
    </row>
    <row r="17993" spans="6:6" x14ac:dyDescent="0.2">
      <c r="F17993" s="16"/>
    </row>
    <row r="17994" spans="6:6" x14ac:dyDescent="0.2">
      <c r="F17994" s="16"/>
    </row>
    <row r="17995" spans="6:6" x14ac:dyDescent="0.2">
      <c r="F17995" s="16"/>
    </row>
    <row r="17996" spans="6:6" x14ac:dyDescent="0.2">
      <c r="F17996" s="16"/>
    </row>
    <row r="17997" spans="6:6" x14ac:dyDescent="0.2">
      <c r="F17997" s="16"/>
    </row>
    <row r="17998" spans="6:6" x14ac:dyDescent="0.2">
      <c r="F17998" s="16"/>
    </row>
    <row r="17999" spans="6:6" x14ac:dyDescent="0.2">
      <c r="F17999" s="16"/>
    </row>
    <row r="18000" spans="6:6" x14ac:dyDescent="0.2">
      <c r="F18000" s="16"/>
    </row>
    <row r="18001" spans="6:6" x14ac:dyDescent="0.2">
      <c r="F18001" s="16"/>
    </row>
    <row r="18002" spans="6:6" x14ac:dyDescent="0.2">
      <c r="F18002" s="16"/>
    </row>
    <row r="18003" spans="6:6" x14ac:dyDescent="0.2">
      <c r="F18003" s="16"/>
    </row>
    <row r="18004" spans="6:6" x14ac:dyDescent="0.2">
      <c r="F18004" s="16"/>
    </row>
    <row r="18005" spans="6:6" x14ac:dyDescent="0.2">
      <c r="F18005" s="16"/>
    </row>
    <row r="18006" spans="6:6" x14ac:dyDescent="0.2">
      <c r="F18006" s="16"/>
    </row>
    <row r="18007" spans="6:6" x14ac:dyDescent="0.2">
      <c r="F18007" s="16"/>
    </row>
    <row r="18008" spans="6:6" x14ac:dyDescent="0.2">
      <c r="F18008" s="16"/>
    </row>
    <row r="18009" spans="6:6" x14ac:dyDescent="0.2">
      <c r="F18009" s="16"/>
    </row>
    <row r="18010" spans="6:6" x14ac:dyDescent="0.2">
      <c r="F18010" s="16"/>
    </row>
    <row r="18011" spans="6:6" x14ac:dyDescent="0.2">
      <c r="F18011" s="16"/>
    </row>
    <row r="18012" spans="6:6" x14ac:dyDescent="0.2">
      <c r="F18012" s="16"/>
    </row>
    <row r="18013" spans="6:6" x14ac:dyDescent="0.2">
      <c r="F18013" s="16"/>
    </row>
    <row r="18014" spans="6:6" x14ac:dyDescent="0.2">
      <c r="F18014" s="16"/>
    </row>
    <row r="18015" spans="6:6" x14ac:dyDescent="0.2">
      <c r="F18015" s="16"/>
    </row>
    <row r="18016" spans="6:6" x14ac:dyDescent="0.2">
      <c r="F18016" s="16"/>
    </row>
    <row r="18017" spans="6:6" x14ac:dyDescent="0.2">
      <c r="F18017" s="16"/>
    </row>
    <row r="18018" spans="6:6" x14ac:dyDescent="0.2">
      <c r="F18018" s="16"/>
    </row>
    <row r="18019" spans="6:6" x14ac:dyDescent="0.2">
      <c r="F18019" s="16"/>
    </row>
    <row r="18020" spans="6:6" x14ac:dyDescent="0.2">
      <c r="F18020" s="16"/>
    </row>
    <row r="18021" spans="6:6" x14ac:dyDescent="0.2">
      <c r="F18021" s="16"/>
    </row>
    <row r="18022" spans="6:6" x14ac:dyDescent="0.2">
      <c r="F18022" s="16"/>
    </row>
    <row r="18023" spans="6:6" x14ac:dyDescent="0.2">
      <c r="F18023" s="16"/>
    </row>
    <row r="18024" spans="6:6" x14ac:dyDescent="0.2">
      <c r="F18024" s="16"/>
    </row>
    <row r="18025" spans="6:6" x14ac:dyDescent="0.2">
      <c r="F18025" s="16"/>
    </row>
    <row r="18026" spans="6:6" x14ac:dyDescent="0.2">
      <c r="F18026" s="16"/>
    </row>
    <row r="18027" spans="6:6" x14ac:dyDescent="0.2">
      <c r="F18027" s="16"/>
    </row>
    <row r="18028" spans="6:6" x14ac:dyDescent="0.2">
      <c r="F18028" s="16"/>
    </row>
    <row r="18029" spans="6:6" x14ac:dyDescent="0.2">
      <c r="F18029" s="16"/>
    </row>
    <row r="18030" spans="6:6" x14ac:dyDescent="0.2">
      <c r="F18030" s="16"/>
    </row>
    <row r="18031" spans="6:6" x14ac:dyDescent="0.2">
      <c r="F18031" s="16"/>
    </row>
    <row r="18032" spans="6:6" x14ac:dyDescent="0.2">
      <c r="F18032" s="16"/>
    </row>
    <row r="18033" spans="6:6" x14ac:dyDescent="0.2">
      <c r="F18033" s="16"/>
    </row>
    <row r="18034" spans="6:6" x14ac:dyDescent="0.2">
      <c r="F18034" s="16"/>
    </row>
    <row r="18035" spans="6:6" x14ac:dyDescent="0.2">
      <c r="F18035" s="16"/>
    </row>
    <row r="18036" spans="6:6" x14ac:dyDescent="0.2">
      <c r="F18036" s="16"/>
    </row>
    <row r="18037" spans="6:6" x14ac:dyDescent="0.2">
      <c r="F18037" s="16"/>
    </row>
    <row r="18038" spans="6:6" x14ac:dyDescent="0.2">
      <c r="F18038" s="16"/>
    </row>
    <row r="18039" spans="6:6" x14ac:dyDescent="0.2">
      <c r="F18039" s="16"/>
    </row>
    <row r="18040" spans="6:6" x14ac:dyDescent="0.2">
      <c r="F18040" s="16"/>
    </row>
    <row r="18041" spans="6:6" x14ac:dyDescent="0.2">
      <c r="F18041" s="16"/>
    </row>
    <row r="18042" spans="6:6" x14ac:dyDescent="0.2">
      <c r="F18042" s="16"/>
    </row>
    <row r="18043" spans="6:6" x14ac:dyDescent="0.2">
      <c r="F18043" s="16"/>
    </row>
    <row r="18044" spans="6:6" x14ac:dyDescent="0.2">
      <c r="F18044" s="16"/>
    </row>
    <row r="18045" spans="6:6" x14ac:dyDescent="0.2">
      <c r="F18045" s="16"/>
    </row>
    <row r="18046" spans="6:6" x14ac:dyDescent="0.2">
      <c r="F18046" s="16"/>
    </row>
    <row r="18047" spans="6:6" x14ac:dyDescent="0.2">
      <c r="F18047" s="16"/>
    </row>
    <row r="18048" spans="6:6" x14ac:dyDescent="0.2">
      <c r="F18048" s="16"/>
    </row>
    <row r="18049" spans="6:6" x14ac:dyDescent="0.2">
      <c r="F18049" s="16"/>
    </row>
    <row r="18050" spans="6:6" x14ac:dyDescent="0.2">
      <c r="F18050" s="16"/>
    </row>
    <row r="18051" spans="6:6" x14ac:dyDescent="0.2">
      <c r="F18051" s="16"/>
    </row>
    <row r="18052" spans="6:6" x14ac:dyDescent="0.2">
      <c r="F18052" s="16"/>
    </row>
    <row r="18053" spans="6:6" x14ac:dyDescent="0.2">
      <c r="F18053" s="16"/>
    </row>
    <row r="18054" spans="6:6" x14ac:dyDescent="0.2">
      <c r="F18054" s="16"/>
    </row>
    <row r="18055" spans="6:6" x14ac:dyDescent="0.2">
      <c r="F18055" s="16"/>
    </row>
    <row r="18056" spans="6:6" x14ac:dyDescent="0.2">
      <c r="F18056" s="16"/>
    </row>
    <row r="18057" spans="6:6" x14ac:dyDescent="0.2">
      <c r="F18057" s="16"/>
    </row>
    <row r="18058" spans="6:6" x14ac:dyDescent="0.2">
      <c r="F18058" s="16"/>
    </row>
    <row r="18059" spans="6:6" x14ac:dyDescent="0.2">
      <c r="F18059" s="16"/>
    </row>
    <row r="18060" spans="6:6" x14ac:dyDescent="0.2">
      <c r="F18060" s="16"/>
    </row>
    <row r="18061" spans="6:6" x14ac:dyDescent="0.2">
      <c r="F18061" s="16"/>
    </row>
    <row r="18062" spans="6:6" x14ac:dyDescent="0.2">
      <c r="F18062" s="16"/>
    </row>
    <row r="18063" spans="6:6" x14ac:dyDescent="0.2">
      <c r="F18063" s="16"/>
    </row>
    <row r="18064" spans="6:6" x14ac:dyDescent="0.2">
      <c r="F18064" s="16"/>
    </row>
    <row r="18065" spans="6:6" x14ac:dyDescent="0.2">
      <c r="F18065" s="16"/>
    </row>
    <row r="18066" spans="6:6" x14ac:dyDescent="0.2">
      <c r="F18066" s="16"/>
    </row>
    <row r="18067" spans="6:6" x14ac:dyDescent="0.2">
      <c r="F18067" s="16"/>
    </row>
    <row r="18068" spans="6:6" x14ac:dyDescent="0.2">
      <c r="F18068" s="16"/>
    </row>
    <row r="18069" spans="6:6" x14ac:dyDescent="0.2">
      <c r="F18069" s="16"/>
    </row>
    <row r="18070" spans="6:6" x14ac:dyDescent="0.2">
      <c r="F18070" s="16"/>
    </row>
    <row r="18071" spans="6:6" x14ac:dyDescent="0.2">
      <c r="F18071" s="16"/>
    </row>
    <row r="18072" spans="6:6" x14ac:dyDescent="0.2">
      <c r="F18072" s="16"/>
    </row>
    <row r="18073" spans="6:6" x14ac:dyDescent="0.2">
      <c r="F18073" s="16"/>
    </row>
    <row r="18074" spans="6:6" x14ac:dyDescent="0.2">
      <c r="F18074" s="16"/>
    </row>
    <row r="18075" spans="6:6" x14ac:dyDescent="0.2">
      <c r="F18075" s="16"/>
    </row>
    <row r="18076" spans="6:6" x14ac:dyDescent="0.2">
      <c r="F18076" s="16"/>
    </row>
    <row r="18077" spans="6:6" x14ac:dyDescent="0.2">
      <c r="F18077" s="16"/>
    </row>
    <row r="18078" spans="6:6" x14ac:dyDescent="0.2">
      <c r="F18078" s="16"/>
    </row>
    <row r="18079" spans="6:6" x14ac:dyDescent="0.2">
      <c r="F18079" s="16"/>
    </row>
    <row r="18080" spans="6:6" x14ac:dyDescent="0.2">
      <c r="F18080" s="16"/>
    </row>
    <row r="18081" spans="6:6" x14ac:dyDescent="0.2">
      <c r="F18081" s="16"/>
    </row>
    <row r="18082" spans="6:6" x14ac:dyDescent="0.2">
      <c r="F18082" s="16"/>
    </row>
    <row r="18083" spans="6:6" x14ac:dyDescent="0.2">
      <c r="F18083" s="16"/>
    </row>
    <row r="18084" spans="6:6" x14ac:dyDescent="0.2">
      <c r="F18084" s="16"/>
    </row>
    <row r="18085" spans="6:6" x14ac:dyDescent="0.2">
      <c r="F18085" s="16"/>
    </row>
    <row r="18086" spans="6:6" x14ac:dyDescent="0.2">
      <c r="F18086" s="16"/>
    </row>
    <row r="18087" spans="6:6" x14ac:dyDescent="0.2">
      <c r="F18087" s="16"/>
    </row>
    <row r="18088" spans="6:6" x14ac:dyDescent="0.2">
      <c r="F18088" s="16"/>
    </row>
    <row r="18089" spans="6:6" x14ac:dyDescent="0.2">
      <c r="F18089" s="16"/>
    </row>
    <row r="18090" spans="6:6" x14ac:dyDescent="0.2">
      <c r="F18090" s="16"/>
    </row>
    <row r="18091" spans="6:6" x14ac:dyDescent="0.2">
      <c r="F18091" s="16"/>
    </row>
    <row r="18092" spans="6:6" x14ac:dyDescent="0.2">
      <c r="F18092" s="16"/>
    </row>
    <row r="18093" spans="6:6" x14ac:dyDescent="0.2">
      <c r="F18093" s="16"/>
    </row>
    <row r="18094" spans="6:6" x14ac:dyDescent="0.2">
      <c r="F18094" s="16"/>
    </row>
    <row r="18095" spans="6:6" x14ac:dyDescent="0.2">
      <c r="F18095" s="16"/>
    </row>
    <row r="18096" spans="6:6" x14ac:dyDescent="0.2">
      <c r="F18096" s="16"/>
    </row>
    <row r="18097" spans="6:6" x14ac:dyDescent="0.2">
      <c r="F18097" s="16"/>
    </row>
    <row r="18098" spans="6:6" x14ac:dyDescent="0.2">
      <c r="F18098" s="16"/>
    </row>
    <row r="18099" spans="6:6" x14ac:dyDescent="0.2">
      <c r="F18099" s="16"/>
    </row>
    <row r="18100" spans="6:6" x14ac:dyDescent="0.2">
      <c r="F18100" s="16"/>
    </row>
    <row r="18101" spans="6:6" x14ac:dyDescent="0.2">
      <c r="F18101" s="16"/>
    </row>
    <row r="18102" spans="6:6" x14ac:dyDescent="0.2">
      <c r="F18102" s="16"/>
    </row>
    <row r="18103" spans="6:6" x14ac:dyDescent="0.2">
      <c r="F18103" s="16"/>
    </row>
    <row r="18104" spans="6:6" x14ac:dyDescent="0.2">
      <c r="F18104" s="16"/>
    </row>
    <row r="18105" spans="6:6" x14ac:dyDescent="0.2">
      <c r="F18105" s="16"/>
    </row>
    <row r="18106" spans="6:6" x14ac:dyDescent="0.2">
      <c r="F18106" s="16"/>
    </row>
    <row r="18107" spans="6:6" x14ac:dyDescent="0.2">
      <c r="F18107" s="16"/>
    </row>
    <row r="18108" spans="6:6" x14ac:dyDescent="0.2">
      <c r="F18108" s="16"/>
    </row>
    <row r="18109" spans="6:6" x14ac:dyDescent="0.2">
      <c r="F18109" s="16"/>
    </row>
    <row r="18110" spans="6:6" x14ac:dyDescent="0.2">
      <c r="F18110" s="16"/>
    </row>
    <row r="18111" spans="6:6" x14ac:dyDescent="0.2">
      <c r="F18111" s="16"/>
    </row>
    <row r="18112" spans="6:6" x14ac:dyDescent="0.2">
      <c r="F18112" s="16"/>
    </row>
    <row r="18113" spans="6:6" x14ac:dyDescent="0.2">
      <c r="F18113" s="16"/>
    </row>
    <row r="18114" spans="6:6" x14ac:dyDescent="0.2">
      <c r="F18114" s="16"/>
    </row>
    <row r="18115" spans="6:6" x14ac:dyDescent="0.2">
      <c r="F18115" s="16"/>
    </row>
    <row r="18116" spans="6:6" x14ac:dyDescent="0.2">
      <c r="F18116" s="16"/>
    </row>
    <row r="18117" spans="6:6" x14ac:dyDescent="0.2">
      <c r="F18117" s="16"/>
    </row>
    <row r="18118" spans="6:6" x14ac:dyDescent="0.2">
      <c r="F18118" s="16"/>
    </row>
    <row r="18119" spans="6:6" x14ac:dyDescent="0.2">
      <c r="F18119" s="16"/>
    </row>
    <row r="18120" spans="6:6" x14ac:dyDescent="0.2">
      <c r="F18120" s="16"/>
    </row>
    <row r="18121" spans="6:6" x14ac:dyDescent="0.2">
      <c r="F18121" s="16"/>
    </row>
    <row r="18122" spans="6:6" x14ac:dyDescent="0.2">
      <c r="F18122" s="16"/>
    </row>
    <row r="18123" spans="6:6" x14ac:dyDescent="0.2">
      <c r="F18123" s="16"/>
    </row>
    <row r="18124" spans="6:6" x14ac:dyDescent="0.2">
      <c r="F18124" s="16"/>
    </row>
    <row r="18125" spans="6:6" x14ac:dyDescent="0.2">
      <c r="F18125" s="16"/>
    </row>
    <row r="18126" spans="6:6" x14ac:dyDescent="0.2">
      <c r="F18126" s="16"/>
    </row>
    <row r="18127" spans="6:6" x14ac:dyDescent="0.2">
      <c r="F18127" s="16"/>
    </row>
    <row r="18128" spans="6:6" x14ac:dyDescent="0.2">
      <c r="F18128" s="16"/>
    </row>
    <row r="18129" spans="6:6" x14ac:dyDescent="0.2">
      <c r="F18129" s="16"/>
    </row>
    <row r="18130" spans="6:6" x14ac:dyDescent="0.2">
      <c r="F18130" s="16"/>
    </row>
    <row r="18131" spans="6:6" x14ac:dyDescent="0.2">
      <c r="F18131" s="16"/>
    </row>
    <row r="18132" spans="6:6" x14ac:dyDescent="0.2">
      <c r="F18132" s="16"/>
    </row>
    <row r="18133" spans="6:6" x14ac:dyDescent="0.2">
      <c r="F18133" s="16"/>
    </row>
    <row r="18134" spans="6:6" x14ac:dyDescent="0.2">
      <c r="F18134" s="16"/>
    </row>
    <row r="18135" spans="6:6" x14ac:dyDescent="0.2">
      <c r="F18135" s="16"/>
    </row>
    <row r="18136" spans="6:6" x14ac:dyDescent="0.2">
      <c r="F18136" s="16"/>
    </row>
    <row r="18137" spans="6:6" x14ac:dyDescent="0.2">
      <c r="F18137" s="16"/>
    </row>
    <row r="18138" spans="6:6" x14ac:dyDescent="0.2">
      <c r="F18138" s="16"/>
    </row>
    <row r="18139" spans="6:6" x14ac:dyDescent="0.2">
      <c r="F18139" s="16"/>
    </row>
    <row r="18140" spans="6:6" x14ac:dyDescent="0.2">
      <c r="F18140" s="16"/>
    </row>
    <row r="18141" spans="6:6" x14ac:dyDescent="0.2">
      <c r="F18141" s="16"/>
    </row>
    <row r="18142" spans="6:6" x14ac:dyDescent="0.2">
      <c r="F18142" s="16"/>
    </row>
    <row r="18143" spans="6:6" x14ac:dyDescent="0.2">
      <c r="F18143" s="16"/>
    </row>
    <row r="18144" spans="6:6" x14ac:dyDescent="0.2">
      <c r="F18144" s="16"/>
    </row>
    <row r="18145" spans="6:6" x14ac:dyDescent="0.2">
      <c r="F18145" s="16"/>
    </row>
    <row r="18146" spans="6:6" x14ac:dyDescent="0.2">
      <c r="F18146" s="16"/>
    </row>
    <row r="18147" spans="6:6" x14ac:dyDescent="0.2">
      <c r="F18147" s="16"/>
    </row>
    <row r="18148" spans="6:6" x14ac:dyDescent="0.2">
      <c r="F18148" s="16"/>
    </row>
    <row r="18149" spans="6:6" x14ac:dyDescent="0.2">
      <c r="F18149" s="16"/>
    </row>
    <row r="18150" spans="6:6" x14ac:dyDescent="0.2">
      <c r="F18150" s="16"/>
    </row>
    <row r="18151" spans="6:6" x14ac:dyDescent="0.2">
      <c r="F18151" s="16"/>
    </row>
    <row r="18152" spans="6:6" x14ac:dyDescent="0.2">
      <c r="F18152" s="16"/>
    </row>
    <row r="18153" spans="6:6" x14ac:dyDescent="0.2">
      <c r="F18153" s="16"/>
    </row>
    <row r="18154" spans="6:6" x14ac:dyDescent="0.2">
      <c r="F18154" s="16"/>
    </row>
    <row r="18155" spans="6:6" x14ac:dyDescent="0.2">
      <c r="F18155" s="16"/>
    </row>
    <row r="18156" spans="6:6" x14ac:dyDescent="0.2">
      <c r="F18156" s="16"/>
    </row>
    <row r="18157" spans="6:6" x14ac:dyDescent="0.2">
      <c r="F18157" s="16"/>
    </row>
    <row r="18158" spans="6:6" x14ac:dyDescent="0.2">
      <c r="F18158" s="16"/>
    </row>
    <row r="18159" spans="6:6" x14ac:dyDescent="0.2">
      <c r="F18159" s="16"/>
    </row>
    <row r="18160" spans="6:6" x14ac:dyDescent="0.2">
      <c r="F18160" s="16"/>
    </row>
    <row r="18161" spans="6:6" x14ac:dyDescent="0.2">
      <c r="F18161" s="16"/>
    </row>
    <row r="18162" spans="6:6" x14ac:dyDescent="0.2">
      <c r="F18162" s="16"/>
    </row>
    <row r="18163" spans="6:6" x14ac:dyDescent="0.2">
      <c r="F18163" s="16"/>
    </row>
    <row r="18164" spans="6:6" x14ac:dyDescent="0.2">
      <c r="F18164" s="16"/>
    </row>
    <row r="18165" spans="6:6" x14ac:dyDescent="0.2">
      <c r="F18165" s="16"/>
    </row>
    <row r="18166" spans="6:6" x14ac:dyDescent="0.2">
      <c r="F18166" s="16"/>
    </row>
    <row r="18167" spans="6:6" x14ac:dyDescent="0.2">
      <c r="F18167" s="16"/>
    </row>
    <row r="18168" spans="6:6" x14ac:dyDescent="0.2">
      <c r="F18168" s="16"/>
    </row>
    <row r="18169" spans="6:6" x14ac:dyDescent="0.2">
      <c r="F18169" s="16"/>
    </row>
    <row r="18170" spans="6:6" x14ac:dyDescent="0.2">
      <c r="F18170" s="16"/>
    </row>
    <row r="18171" spans="6:6" x14ac:dyDescent="0.2">
      <c r="F18171" s="16"/>
    </row>
    <row r="18172" spans="6:6" x14ac:dyDescent="0.2">
      <c r="F18172" s="16"/>
    </row>
    <row r="18173" spans="6:6" x14ac:dyDescent="0.2">
      <c r="F18173" s="16"/>
    </row>
    <row r="18174" spans="6:6" x14ac:dyDescent="0.2">
      <c r="F18174" s="16"/>
    </row>
    <row r="18175" spans="6:6" x14ac:dyDescent="0.2">
      <c r="F18175" s="16"/>
    </row>
    <row r="18176" spans="6:6" x14ac:dyDescent="0.2">
      <c r="F18176" s="16"/>
    </row>
    <row r="18177" spans="6:6" x14ac:dyDescent="0.2">
      <c r="F18177" s="16"/>
    </row>
    <row r="18178" spans="6:6" x14ac:dyDescent="0.2">
      <c r="F18178" s="16"/>
    </row>
    <row r="18179" spans="6:6" x14ac:dyDescent="0.2">
      <c r="F18179" s="16"/>
    </row>
    <row r="18180" spans="6:6" x14ac:dyDescent="0.2">
      <c r="F18180" s="16"/>
    </row>
    <row r="18181" spans="6:6" x14ac:dyDescent="0.2">
      <c r="F18181" s="16"/>
    </row>
    <row r="18182" spans="6:6" x14ac:dyDescent="0.2">
      <c r="F18182" s="16"/>
    </row>
    <row r="18183" spans="6:6" x14ac:dyDescent="0.2">
      <c r="F18183" s="16"/>
    </row>
    <row r="18184" spans="6:6" x14ac:dyDescent="0.2">
      <c r="F18184" s="16"/>
    </row>
    <row r="18185" spans="6:6" x14ac:dyDescent="0.2">
      <c r="F18185" s="16"/>
    </row>
    <row r="18186" spans="6:6" x14ac:dyDescent="0.2">
      <c r="F18186" s="16"/>
    </row>
    <row r="18187" spans="6:6" x14ac:dyDescent="0.2">
      <c r="F18187" s="16"/>
    </row>
    <row r="18188" spans="6:6" x14ac:dyDescent="0.2">
      <c r="F18188" s="16"/>
    </row>
    <row r="18189" spans="6:6" x14ac:dyDescent="0.2">
      <c r="F18189" s="16"/>
    </row>
    <row r="18190" spans="6:6" x14ac:dyDescent="0.2">
      <c r="F18190" s="16"/>
    </row>
    <row r="18191" spans="6:6" x14ac:dyDescent="0.2">
      <c r="F18191" s="16"/>
    </row>
    <row r="18192" spans="6:6" x14ac:dyDescent="0.2">
      <c r="F18192" s="16"/>
    </row>
    <row r="18193" spans="6:6" x14ac:dyDescent="0.2">
      <c r="F18193" s="16"/>
    </row>
    <row r="18194" spans="6:6" x14ac:dyDescent="0.2">
      <c r="F18194" s="16"/>
    </row>
    <row r="18195" spans="6:6" x14ac:dyDescent="0.2">
      <c r="F18195" s="16"/>
    </row>
    <row r="18196" spans="6:6" x14ac:dyDescent="0.2">
      <c r="F18196" s="16"/>
    </row>
    <row r="18197" spans="6:6" x14ac:dyDescent="0.2">
      <c r="F18197" s="16"/>
    </row>
    <row r="18198" spans="6:6" x14ac:dyDescent="0.2">
      <c r="F18198" s="16"/>
    </row>
    <row r="18199" spans="6:6" x14ac:dyDescent="0.2">
      <c r="F18199" s="16"/>
    </row>
    <row r="18200" spans="6:6" x14ac:dyDescent="0.2">
      <c r="F18200" s="16"/>
    </row>
    <row r="18201" spans="6:6" x14ac:dyDescent="0.2">
      <c r="F18201" s="16"/>
    </row>
    <row r="18202" spans="6:6" x14ac:dyDescent="0.2">
      <c r="F18202" s="16"/>
    </row>
    <row r="18203" spans="6:6" x14ac:dyDescent="0.2">
      <c r="F18203" s="16"/>
    </row>
    <row r="18204" spans="6:6" x14ac:dyDescent="0.2">
      <c r="F18204" s="16"/>
    </row>
    <row r="18205" spans="6:6" x14ac:dyDescent="0.2">
      <c r="F18205" s="16"/>
    </row>
    <row r="18206" spans="6:6" x14ac:dyDescent="0.2">
      <c r="F18206" s="16"/>
    </row>
    <row r="18207" spans="6:6" x14ac:dyDescent="0.2">
      <c r="F18207" s="16"/>
    </row>
    <row r="18208" spans="6:6" x14ac:dyDescent="0.2">
      <c r="F18208" s="16"/>
    </row>
    <row r="18209" spans="6:6" x14ac:dyDescent="0.2">
      <c r="F18209" s="16"/>
    </row>
    <row r="18210" spans="6:6" x14ac:dyDescent="0.2">
      <c r="F18210" s="16"/>
    </row>
    <row r="18211" spans="6:6" x14ac:dyDescent="0.2">
      <c r="F18211" s="16"/>
    </row>
    <row r="18212" spans="6:6" x14ac:dyDescent="0.2">
      <c r="F18212" s="16"/>
    </row>
    <row r="18213" spans="6:6" x14ac:dyDescent="0.2">
      <c r="F18213" s="16"/>
    </row>
    <row r="18214" spans="6:6" x14ac:dyDescent="0.2">
      <c r="F18214" s="16"/>
    </row>
    <row r="18215" spans="6:6" x14ac:dyDescent="0.2">
      <c r="F18215" s="16"/>
    </row>
    <row r="18216" spans="6:6" x14ac:dyDescent="0.2">
      <c r="F18216" s="16"/>
    </row>
    <row r="18217" spans="6:6" x14ac:dyDescent="0.2">
      <c r="F18217" s="16"/>
    </row>
    <row r="18218" spans="6:6" x14ac:dyDescent="0.2">
      <c r="F18218" s="16"/>
    </row>
    <row r="18219" spans="6:6" x14ac:dyDescent="0.2">
      <c r="F18219" s="16"/>
    </row>
    <row r="18220" spans="6:6" x14ac:dyDescent="0.2">
      <c r="F18220" s="16"/>
    </row>
    <row r="18221" spans="6:6" x14ac:dyDescent="0.2">
      <c r="F18221" s="16"/>
    </row>
    <row r="18222" spans="6:6" x14ac:dyDescent="0.2">
      <c r="F18222" s="16"/>
    </row>
    <row r="18223" spans="6:6" x14ac:dyDescent="0.2">
      <c r="F18223" s="16"/>
    </row>
    <row r="18224" spans="6:6" x14ac:dyDescent="0.2">
      <c r="F18224" s="16"/>
    </row>
    <row r="18225" spans="6:6" x14ac:dyDescent="0.2">
      <c r="F18225" s="16"/>
    </row>
    <row r="18226" spans="6:6" x14ac:dyDescent="0.2">
      <c r="F18226" s="16"/>
    </row>
    <row r="18227" spans="6:6" x14ac:dyDescent="0.2">
      <c r="F18227" s="16"/>
    </row>
    <row r="18228" spans="6:6" x14ac:dyDescent="0.2">
      <c r="F18228" s="16"/>
    </row>
    <row r="18229" spans="6:6" x14ac:dyDescent="0.2">
      <c r="F18229" s="16"/>
    </row>
    <row r="18230" spans="6:6" x14ac:dyDescent="0.2">
      <c r="F18230" s="16"/>
    </row>
    <row r="18231" spans="6:6" x14ac:dyDescent="0.2">
      <c r="F18231" s="16"/>
    </row>
    <row r="18232" spans="6:6" x14ac:dyDescent="0.2">
      <c r="F18232" s="16"/>
    </row>
    <row r="18233" spans="6:6" x14ac:dyDescent="0.2">
      <c r="F18233" s="16"/>
    </row>
    <row r="18234" spans="6:6" x14ac:dyDescent="0.2">
      <c r="F18234" s="16"/>
    </row>
    <row r="18235" spans="6:6" x14ac:dyDescent="0.2">
      <c r="F18235" s="16"/>
    </row>
    <row r="18236" spans="6:6" x14ac:dyDescent="0.2">
      <c r="F18236" s="16"/>
    </row>
    <row r="18237" spans="6:6" x14ac:dyDescent="0.2">
      <c r="F18237" s="16"/>
    </row>
    <row r="18238" spans="6:6" x14ac:dyDescent="0.2">
      <c r="F18238" s="16"/>
    </row>
    <row r="18239" spans="6:6" x14ac:dyDescent="0.2">
      <c r="F18239" s="16"/>
    </row>
    <row r="18240" spans="6:6" x14ac:dyDescent="0.2">
      <c r="F18240" s="16"/>
    </row>
    <row r="18241" spans="6:6" x14ac:dyDescent="0.2">
      <c r="F18241" s="16"/>
    </row>
    <row r="18242" spans="6:6" x14ac:dyDescent="0.2">
      <c r="F18242" s="16"/>
    </row>
    <row r="18243" spans="6:6" x14ac:dyDescent="0.2">
      <c r="F18243" s="16"/>
    </row>
    <row r="18244" spans="6:6" x14ac:dyDescent="0.2">
      <c r="F18244" s="16"/>
    </row>
    <row r="18245" spans="6:6" x14ac:dyDescent="0.2">
      <c r="F18245" s="16"/>
    </row>
    <row r="18246" spans="6:6" x14ac:dyDescent="0.2">
      <c r="F18246" s="16"/>
    </row>
    <row r="18247" spans="6:6" x14ac:dyDescent="0.2">
      <c r="F18247" s="16"/>
    </row>
    <row r="18248" spans="6:6" x14ac:dyDescent="0.2">
      <c r="F18248" s="16"/>
    </row>
    <row r="18249" spans="6:6" x14ac:dyDescent="0.2">
      <c r="F18249" s="16"/>
    </row>
    <row r="18250" spans="6:6" x14ac:dyDescent="0.2">
      <c r="F18250" s="16"/>
    </row>
    <row r="18251" spans="6:6" x14ac:dyDescent="0.2">
      <c r="F18251" s="16"/>
    </row>
    <row r="18252" spans="6:6" x14ac:dyDescent="0.2">
      <c r="F18252" s="16"/>
    </row>
    <row r="18253" spans="6:6" x14ac:dyDescent="0.2">
      <c r="F18253" s="16"/>
    </row>
    <row r="18254" spans="6:6" x14ac:dyDescent="0.2">
      <c r="F18254" s="16"/>
    </row>
    <row r="18255" spans="6:6" x14ac:dyDescent="0.2">
      <c r="F18255" s="16"/>
    </row>
    <row r="18256" spans="6:6" x14ac:dyDescent="0.2">
      <c r="F18256" s="16"/>
    </row>
    <row r="18257" spans="6:6" x14ac:dyDescent="0.2">
      <c r="F18257" s="16"/>
    </row>
    <row r="18258" spans="6:6" x14ac:dyDescent="0.2">
      <c r="F18258" s="16"/>
    </row>
    <row r="18259" spans="6:6" x14ac:dyDescent="0.2">
      <c r="F18259" s="16"/>
    </row>
    <row r="18260" spans="6:6" x14ac:dyDescent="0.2">
      <c r="F18260" s="16"/>
    </row>
    <row r="18261" spans="6:6" x14ac:dyDescent="0.2">
      <c r="F18261" s="16"/>
    </row>
    <row r="18262" spans="6:6" x14ac:dyDescent="0.2">
      <c r="F18262" s="16"/>
    </row>
    <row r="18263" spans="6:6" x14ac:dyDescent="0.2">
      <c r="F18263" s="16"/>
    </row>
    <row r="18264" spans="6:6" x14ac:dyDescent="0.2">
      <c r="F18264" s="16"/>
    </row>
    <row r="18265" spans="6:6" x14ac:dyDescent="0.2">
      <c r="F18265" s="16"/>
    </row>
    <row r="18266" spans="6:6" x14ac:dyDescent="0.2">
      <c r="F18266" s="16"/>
    </row>
    <row r="18267" spans="6:6" x14ac:dyDescent="0.2">
      <c r="F18267" s="16"/>
    </row>
    <row r="18268" spans="6:6" x14ac:dyDescent="0.2">
      <c r="F18268" s="16"/>
    </row>
    <row r="18269" spans="6:6" x14ac:dyDescent="0.2">
      <c r="F18269" s="16"/>
    </row>
    <row r="18270" spans="6:6" x14ac:dyDescent="0.2">
      <c r="F18270" s="16"/>
    </row>
    <row r="18271" spans="6:6" x14ac:dyDescent="0.2">
      <c r="F18271" s="16"/>
    </row>
    <row r="18272" spans="6:6" x14ac:dyDescent="0.2">
      <c r="F18272" s="16"/>
    </row>
    <row r="18273" spans="6:6" x14ac:dyDescent="0.2">
      <c r="F18273" s="16"/>
    </row>
    <row r="18274" spans="6:6" x14ac:dyDescent="0.2">
      <c r="F18274" s="16"/>
    </row>
    <row r="18275" spans="6:6" x14ac:dyDescent="0.2">
      <c r="F18275" s="16"/>
    </row>
    <row r="18276" spans="6:6" x14ac:dyDescent="0.2">
      <c r="F18276" s="16"/>
    </row>
    <row r="18277" spans="6:6" x14ac:dyDescent="0.2">
      <c r="F18277" s="16"/>
    </row>
    <row r="18278" spans="6:6" x14ac:dyDescent="0.2">
      <c r="F18278" s="16"/>
    </row>
    <row r="18279" spans="6:6" x14ac:dyDescent="0.2">
      <c r="F18279" s="16"/>
    </row>
    <row r="18280" spans="6:6" x14ac:dyDescent="0.2">
      <c r="F18280" s="16"/>
    </row>
    <row r="18281" spans="6:6" x14ac:dyDescent="0.2">
      <c r="F18281" s="16"/>
    </row>
    <row r="18282" spans="6:6" x14ac:dyDescent="0.2">
      <c r="F18282" s="16"/>
    </row>
    <row r="18283" spans="6:6" x14ac:dyDescent="0.2">
      <c r="F18283" s="16"/>
    </row>
    <row r="18284" spans="6:6" x14ac:dyDescent="0.2">
      <c r="F18284" s="16"/>
    </row>
    <row r="18285" spans="6:6" x14ac:dyDescent="0.2">
      <c r="F18285" s="16"/>
    </row>
    <row r="18286" spans="6:6" x14ac:dyDescent="0.2">
      <c r="F18286" s="16"/>
    </row>
    <row r="18287" spans="6:6" x14ac:dyDescent="0.2">
      <c r="F18287" s="16"/>
    </row>
    <row r="18288" spans="6:6" x14ac:dyDescent="0.2">
      <c r="F18288" s="16"/>
    </row>
    <row r="18289" spans="6:6" x14ac:dyDescent="0.2">
      <c r="F18289" s="16"/>
    </row>
    <row r="18290" spans="6:6" x14ac:dyDescent="0.2">
      <c r="F18290" s="16"/>
    </row>
    <row r="18291" spans="6:6" x14ac:dyDescent="0.2">
      <c r="F18291" s="16"/>
    </row>
    <row r="18292" spans="6:6" x14ac:dyDescent="0.2">
      <c r="F18292" s="16"/>
    </row>
    <row r="18293" spans="6:6" x14ac:dyDescent="0.2">
      <c r="F18293" s="16"/>
    </row>
    <row r="18294" spans="6:6" x14ac:dyDescent="0.2">
      <c r="F18294" s="16"/>
    </row>
    <row r="18295" spans="6:6" x14ac:dyDescent="0.2">
      <c r="F18295" s="16"/>
    </row>
    <row r="18296" spans="6:6" x14ac:dyDescent="0.2">
      <c r="F18296" s="16"/>
    </row>
    <row r="18297" spans="6:6" x14ac:dyDescent="0.2">
      <c r="F18297" s="16"/>
    </row>
    <row r="18298" spans="6:6" x14ac:dyDescent="0.2">
      <c r="F18298" s="16"/>
    </row>
    <row r="18299" spans="6:6" x14ac:dyDescent="0.2">
      <c r="F18299" s="16"/>
    </row>
    <row r="18300" spans="6:6" x14ac:dyDescent="0.2">
      <c r="F18300" s="16"/>
    </row>
    <row r="18301" spans="6:6" x14ac:dyDescent="0.2">
      <c r="F18301" s="16"/>
    </row>
    <row r="18302" spans="6:6" x14ac:dyDescent="0.2">
      <c r="F18302" s="16"/>
    </row>
    <row r="18303" spans="6:6" x14ac:dyDescent="0.2">
      <c r="F18303" s="16"/>
    </row>
    <row r="18304" spans="6:6" x14ac:dyDescent="0.2">
      <c r="F18304" s="16"/>
    </row>
    <row r="18305" spans="6:6" x14ac:dyDescent="0.2">
      <c r="F18305" s="16"/>
    </row>
    <row r="18306" spans="6:6" x14ac:dyDescent="0.2">
      <c r="F18306" s="16"/>
    </row>
    <row r="18307" spans="6:6" x14ac:dyDescent="0.2">
      <c r="F18307" s="16"/>
    </row>
    <row r="18308" spans="6:6" x14ac:dyDescent="0.2">
      <c r="F18308" s="16"/>
    </row>
    <row r="18309" spans="6:6" x14ac:dyDescent="0.2">
      <c r="F18309" s="16"/>
    </row>
    <row r="18310" spans="6:6" x14ac:dyDescent="0.2">
      <c r="F18310" s="16"/>
    </row>
    <row r="18311" spans="6:6" x14ac:dyDescent="0.2">
      <c r="F18311" s="16"/>
    </row>
    <row r="18312" spans="6:6" x14ac:dyDescent="0.2">
      <c r="F18312" s="16"/>
    </row>
    <row r="18313" spans="6:6" x14ac:dyDescent="0.2">
      <c r="F18313" s="16"/>
    </row>
    <row r="18314" spans="6:6" x14ac:dyDescent="0.2">
      <c r="F18314" s="16"/>
    </row>
    <row r="18315" spans="6:6" x14ac:dyDescent="0.2">
      <c r="F18315" s="16"/>
    </row>
    <row r="18316" spans="6:6" x14ac:dyDescent="0.2">
      <c r="F18316" s="16"/>
    </row>
    <row r="18317" spans="6:6" x14ac:dyDescent="0.2">
      <c r="F18317" s="16"/>
    </row>
    <row r="18318" spans="6:6" x14ac:dyDescent="0.2">
      <c r="F18318" s="16"/>
    </row>
    <row r="18319" spans="6:6" x14ac:dyDescent="0.2">
      <c r="F18319" s="16"/>
    </row>
    <row r="18320" spans="6:6" x14ac:dyDescent="0.2">
      <c r="F18320" s="16"/>
    </row>
    <row r="18321" spans="6:6" x14ac:dyDescent="0.2">
      <c r="F18321" s="16"/>
    </row>
    <row r="18322" spans="6:6" x14ac:dyDescent="0.2">
      <c r="F18322" s="16"/>
    </row>
    <row r="18323" spans="6:6" x14ac:dyDescent="0.2">
      <c r="F18323" s="16"/>
    </row>
    <row r="18324" spans="6:6" x14ac:dyDescent="0.2">
      <c r="F18324" s="16"/>
    </row>
    <row r="18325" spans="6:6" x14ac:dyDescent="0.2">
      <c r="F18325" s="16"/>
    </row>
    <row r="18326" spans="6:6" x14ac:dyDescent="0.2">
      <c r="F18326" s="16"/>
    </row>
    <row r="18327" spans="6:6" x14ac:dyDescent="0.2">
      <c r="F18327" s="16"/>
    </row>
    <row r="18328" spans="6:6" x14ac:dyDescent="0.2">
      <c r="F18328" s="16"/>
    </row>
    <row r="18329" spans="6:6" x14ac:dyDescent="0.2">
      <c r="F18329" s="16"/>
    </row>
    <row r="18330" spans="6:6" x14ac:dyDescent="0.2">
      <c r="F18330" s="16"/>
    </row>
    <row r="18331" spans="6:6" x14ac:dyDescent="0.2">
      <c r="F18331" s="16"/>
    </row>
    <row r="18332" spans="6:6" x14ac:dyDescent="0.2">
      <c r="F18332" s="16"/>
    </row>
    <row r="18333" spans="6:6" x14ac:dyDescent="0.2">
      <c r="F18333" s="16"/>
    </row>
    <row r="18334" spans="6:6" x14ac:dyDescent="0.2">
      <c r="F18334" s="16"/>
    </row>
    <row r="18335" spans="6:6" x14ac:dyDescent="0.2">
      <c r="F18335" s="16"/>
    </row>
    <row r="18336" spans="6:6" x14ac:dyDescent="0.2">
      <c r="F18336" s="16"/>
    </row>
    <row r="18337" spans="6:6" x14ac:dyDescent="0.2">
      <c r="F18337" s="16"/>
    </row>
    <row r="18338" spans="6:6" x14ac:dyDescent="0.2">
      <c r="F18338" s="16"/>
    </row>
    <row r="18339" spans="6:6" x14ac:dyDescent="0.2">
      <c r="F18339" s="16"/>
    </row>
    <row r="18340" spans="6:6" x14ac:dyDescent="0.2">
      <c r="F18340" s="16"/>
    </row>
    <row r="18341" spans="6:6" x14ac:dyDescent="0.2">
      <c r="F18341" s="16"/>
    </row>
    <row r="18342" spans="6:6" x14ac:dyDescent="0.2">
      <c r="F18342" s="16"/>
    </row>
    <row r="18343" spans="6:6" x14ac:dyDescent="0.2">
      <c r="F18343" s="16"/>
    </row>
    <row r="18344" spans="6:6" x14ac:dyDescent="0.2">
      <c r="F18344" s="16"/>
    </row>
    <row r="18345" spans="6:6" x14ac:dyDescent="0.2">
      <c r="F18345" s="16"/>
    </row>
    <row r="18346" spans="6:6" x14ac:dyDescent="0.2">
      <c r="F18346" s="16"/>
    </row>
    <row r="18347" spans="6:6" x14ac:dyDescent="0.2">
      <c r="F18347" s="16"/>
    </row>
    <row r="18348" spans="6:6" x14ac:dyDescent="0.2">
      <c r="F18348" s="16"/>
    </row>
    <row r="18349" spans="6:6" x14ac:dyDescent="0.2">
      <c r="F18349" s="16"/>
    </row>
    <row r="18350" spans="6:6" x14ac:dyDescent="0.2">
      <c r="F18350" s="16"/>
    </row>
    <row r="18351" spans="6:6" x14ac:dyDescent="0.2">
      <c r="F18351" s="16"/>
    </row>
    <row r="18352" spans="6:6" x14ac:dyDescent="0.2">
      <c r="F18352" s="16"/>
    </row>
    <row r="18353" spans="6:6" x14ac:dyDescent="0.2">
      <c r="F18353" s="16"/>
    </row>
    <row r="18354" spans="6:6" x14ac:dyDescent="0.2">
      <c r="F18354" s="16"/>
    </row>
    <row r="18355" spans="6:6" x14ac:dyDescent="0.2">
      <c r="F18355" s="16"/>
    </row>
    <row r="18356" spans="6:6" x14ac:dyDescent="0.2">
      <c r="F18356" s="16"/>
    </row>
    <row r="18357" spans="6:6" x14ac:dyDescent="0.2">
      <c r="F18357" s="16"/>
    </row>
    <row r="18358" spans="6:6" x14ac:dyDescent="0.2">
      <c r="F18358" s="16"/>
    </row>
    <row r="18359" spans="6:6" x14ac:dyDescent="0.2">
      <c r="F18359" s="16"/>
    </row>
    <row r="18360" spans="6:6" x14ac:dyDescent="0.2">
      <c r="F18360" s="16"/>
    </row>
    <row r="18361" spans="6:6" x14ac:dyDescent="0.2">
      <c r="F18361" s="16"/>
    </row>
    <row r="18362" spans="6:6" x14ac:dyDescent="0.2">
      <c r="F18362" s="16"/>
    </row>
    <row r="18363" spans="6:6" x14ac:dyDescent="0.2">
      <c r="F18363" s="16"/>
    </row>
    <row r="18364" spans="6:6" x14ac:dyDescent="0.2">
      <c r="F18364" s="16"/>
    </row>
    <row r="18365" spans="6:6" x14ac:dyDescent="0.2">
      <c r="F18365" s="16"/>
    </row>
    <row r="18366" spans="6:6" x14ac:dyDescent="0.2">
      <c r="F18366" s="16"/>
    </row>
    <row r="18367" spans="6:6" x14ac:dyDescent="0.2">
      <c r="F18367" s="16"/>
    </row>
    <row r="18368" spans="6:6" x14ac:dyDescent="0.2">
      <c r="F18368" s="16"/>
    </row>
    <row r="18369" spans="6:6" x14ac:dyDescent="0.2">
      <c r="F18369" s="16"/>
    </row>
    <row r="18370" spans="6:6" x14ac:dyDescent="0.2">
      <c r="F18370" s="16"/>
    </row>
    <row r="18371" spans="6:6" x14ac:dyDescent="0.2">
      <c r="F18371" s="16"/>
    </row>
    <row r="18372" spans="6:6" x14ac:dyDescent="0.2">
      <c r="F18372" s="16"/>
    </row>
    <row r="18373" spans="6:6" x14ac:dyDescent="0.2">
      <c r="F18373" s="16"/>
    </row>
    <row r="18374" spans="6:6" x14ac:dyDescent="0.2">
      <c r="F18374" s="16"/>
    </row>
    <row r="18375" spans="6:6" x14ac:dyDescent="0.2">
      <c r="F18375" s="16"/>
    </row>
    <row r="18376" spans="6:6" x14ac:dyDescent="0.2">
      <c r="F18376" s="16"/>
    </row>
    <row r="18377" spans="6:6" x14ac:dyDescent="0.2">
      <c r="F18377" s="16"/>
    </row>
    <row r="18378" spans="6:6" x14ac:dyDescent="0.2">
      <c r="F18378" s="16"/>
    </row>
    <row r="18379" spans="6:6" x14ac:dyDescent="0.2">
      <c r="F18379" s="16"/>
    </row>
    <row r="18380" spans="6:6" x14ac:dyDescent="0.2">
      <c r="F18380" s="16"/>
    </row>
    <row r="18381" spans="6:6" x14ac:dyDescent="0.2">
      <c r="F18381" s="16"/>
    </row>
    <row r="18382" spans="6:6" x14ac:dyDescent="0.2">
      <c r="F18382" s="16"/>
    </row>
    <row r="18383" spans="6:6" x14ac:dyDescent="0.2">
      <c r="F18383" s="16"/>
    </row>
    <row r="18384" spans="6:6" x14ac:dyDescent="0.2">
      <c r="F18384" s="16"/>
    </row>
    <row r="18385" spans="6:6" x14ac:dyDescent="0.2">
      <c r="F18385" s="16"/>
    </row>
    <row r="18386" spans="6:6" x14ac:dyDescent="0.2">
      <c r="F18386" s="16"/>
    </row>
    <row r="18387" spans="6:6" x14ac:dyDescent="0.2">
      <c r="F18387" s="16"/>
    </row>
    <row r="18388" spans="6:6" x14ac:dyDescent="0.2">
      <c r="F18388" s="16"/>
    </row>
    <row r="18389" spans="6:6" x14ac:dyDescent="0.2">
      <c r="F18389" s="16"/>
    </row>
    <row r="18390" spans="6:6" x14ac:dyDescent="0.2">
      <c r="F18390" s="16"/>
    </row>
    <row r="18391" spans="6:6" x14ac:dyDescent="0.2">
      <c r="F18391" s="16"/>
    </row>
    <row r="18392" spans="6:6" x14ac:dyDescent="0.2">
      <c r="F18392" s="16"/>
    </row>
    <row r="18393" spans="6:6" x14ac:dyDescent="0.2">
      <c r="F18393" s="16"/>
    </row>
    <row r="18394" spans="6:6" x14ac:dyDescent="0.2">
      <c r="F18394" s="16"/>
    </row>
    <row r="18395" spans="6:6" x14ac:dyDescent="0.2">
      <c r="F18395" s="16"/>
    </row>
    <row r="18396" spans="6:6" x14ac:dyDescent="0.2">
      <c r="F18396" s="16"/>
    </row>
    <row r="18397" spans="6:6" x14ac:dyDescent="0.2">
      <c r="F18397" s="16"/>
    </row>
    <row r="18398" spans="6:6" x14ac:dyDescent="0.2">
      <c r="F18398" s="16"/>
    </row>
    <row r="18399" spans="6:6" x14ac:dyDescent="0.2">
      <c r="F18399" s="16"/>
    </row>
    <row r="18400" spans="6:6" x14ac:dyDescent="0.2">
      <c r="F18400" s="16"/>
    </row>
    <row r="18401" spans="6:6" x14ac:dyDescent="0.2">
      <c r="F18401" s="16"/>
    </row>
    <row r="18402" spans="6:6" x14ac:dyDescent="0.2">
      <c r="F18402" s="16"/>
    </row>
    <row r="18403" spans="6:6" x14ac:dyDescent="0.2">
      <c r="F18403" s="16"/>
    </row>
    <row r="18404" spans="6:6" x14ac:dyDescent="0.2">
      <c r="F18404" s="16"/>
    </row>
    <row r="18405" spans="6:6" x14ac:dyDescent="0.2">
      <c r="F18405" s="16"/>
    </row>
    <row r="18406" spans="6:6" x14ac:dyDescent="0.2">
      <c r="F18406" s="16"/>
    </row>
    <row r="18407" spans="6:6" x14ac:dyDescent="0.2">
      <c r="F18407" s="16"/>
    </row>
    <row r="18408" spans="6:6" x14ac:dyDescent="0.2">
      <c r="F18408" s="16"/>
    </row>
    <row r="18409" spans="6:6" x14ac:dyDescent="0.2">
      <c r="F18409" s="16"/>
    </row>
    <row r="18410" spans="6:6" x14ac:dyDescent="0.2">
      <c r="F18410" s="16"/>
    </row>
    <row r="18411" spans="6:6" x14ac:dyDescent="0.2">
      <c r="F18411" s="16"/>
    </row>
    <row r="18412" spans="6:6" x14ac:dyDescent="0.2">
      <c r="F18412" s="16"/>
    </row>
    <row r="18413" spans="6:6" x14ac:dyDescent="0.2">
      <c r="F18413" s="16"/>
    </row>
    <row r="18414" spans="6:6" x14ac:dyDescent="0.2">
      <c r="F18414" s="16"/>
    </row>
    <row r="18415" spans="6:6" x14ac:dyDescent="0.2">
      <c r="F18415" s="16"/>
    </row>
    <row r="18416" spans="6:6" x14ac:dyDescent="0.2">
      <c r="F18416" s="16"/>
    </row>
    <row r="18417" spans="6:6" x14ac:dyDescent="0.2">
      <c r="F18417" s="16"/>
    </row>
    <row r="18418" spans="6:6" x14ac:dyDescent="0.2">
      <c r="F18418" s="16"/>
    </row>
    <row r="18419" spans="6:6" x14ac:dyDescent="0.2">
      <c r="F18419" s="16"/>
    </row>
    <row r="18420" spans="6:6" x14ac:dyDescent="0.2">
      <c r="F18420" s="16"/>
    </row>
    <row r="18421" spans="6:6" x14ac:dyDescent="0.2">
      <c r="F18421" s="16"/>
    </row>
    <row r="18422" spans="6:6" x14ac:dyDescent="0.2">
      <c r="F18422" s="16"/>
    </row>
    <row r="18423" spans="6:6" x14ac:dyDescent="0.2">
      <c r="F18423" s="16"/>
    </row>
    <row r="18424" spans="6:6" x14ac:dyDescent="0.2">
      <c r="F18424" s="16"/>
    </row>
    <row r="18425" spans="6:6" x14ac:dyDescent="0.2">
      <c r="F18425" s="16"/>
    </row>
    <row r="18426" spans="6:6" x14ac:dyDescent="0.2">
      <c r="F18426" s="16"/>
    </row>
    <row r="18427" spans="6:6" x14ac:dyDescent="0.2">
      <c r="F18427" s="16"/>
    </row>
    <row r="18428" spans="6:6" x14ac:dyDescent="0.2">
      <c r="F18428" s="16"/>
    </row>
    <row r="18429" spans="6:6" x14ac:dyDescent="0.2">
      <c r="F18429" s="16"/>
    </row>
    <row r="18430" spans="6:6" x14ac:dyDescent="0.2">
      <c r="F18430" s="16"/>
    </row>
    <row r="18431" spans="6:6" x14ac:dyDescent="0.2">
      <c r="F18431" s="16"/>
    </row>
    <row r="18432" spans="6:6" x14ac:dyDescent="0.2">
      <c r="F18432" s="16"/>
    </row>
    <row r="18433" spans="6:6" x14ac:dyDescent="0.2">
      <c r="F18433" s="16"/>
    </row>
    <row r="18434" spans="6:6" x14ac:dyDescent="0.2">
      <c r="F18434" s="16"/>
    </row>
    <row r="18435" spans="6:6" x14ac:dyDescent="0.2">
      <c r="F18435" s="16"/>
    </row>
    <row r="18436" spans="6:6" x14ac:dyDescent="0.2">
      <c r="F18436" s="16"/>
    </row>
    <row r="18437" spans="6:6" x14ac:dyDescent="0.2">
      <c r="F18437" s="16"/>
    </row>
    <row r="18438" spans="6:6" x14ac:dyDescent="0.2">
      <c r="F18438" s="16"/>
    </row>
    <row r="18439" spans="6:6" x14ac:dyDescent="0.2">
      <c r="F18439" s="16"/>
    </row>
    <row r="18440" spans="6:6" x14ac:dyDescent="0.2">
      <c r="F18440" s="16"/>
    </row>
    <row r="18441" spans="6:6" x14ac:dyDescent="0.2">
      <c r="F18441" s="16"/>
    </row>
    <row r="18442" spans="6:6" x14ac:dyDescent="0.2">
      <c r="F18442" s="16"/>
    </row>
    <row r="18443" spans="6:6" x14ac:dyDescent="0.2">
      <c r="F18443" s="16"/>
    </row>
    <row r="18444" spans="6:6" x14ac:dyDescent="0.2">
      <c r="F18444" s="16"/>
    </row>
    <row r="18445" spans="6:6" x14ac:dyDescent="0.2">
      <c r="F18445" s="16"/>
    </row>
    <row r="18446" spans="6:6" x14ac:dyDescent="0.2">
      <c r="F18446" s="16"/>
    </row>
    <row r="18447" spans="6:6" x14ac:dyDescent="0.2">
      <c r="F18447" s="16"/>
    </row>
    <row r="18448" spans="6:6" x14ac:dyDescent="0.2">
      <c r="F18448" s="16"/>
    </row>
    <row r="18449" spans="6:6" x14ac:dyDescent="0.2">
      <c r="F18449" s="16"/>
    </row>
    <row r="18450" spans="6:6" x14ac:dyDescent="0.2">
      <c r="F18450" s="16"/>
    </row>
    <row r="18451" spans="6:6" x14ac:dyDescent="0.2">
      <c r="F18451" s="16"/>
    </row>
    <row r="18452" spans="6:6" x14ac:dyDescent="0.2">
      <c r="F18452" s="16"/>
    </row>
    <row r="18453" spans="6:6" x14ac:dyDescent="0.2">
      <c r="F18453" s="16"/>
    </row>
    <row r="18454" spans="6:6" x14ac:dyDescent="0.2">
      <c r="F18454" s="16"/>
    </row>
    <row r="18455" spans="6:6" x14ac:dyDescent="0.2">
      <c r="F18455" s="16"/>
    </row>
    <row r="18456" spans="6:6" x14ac:dyDescent="0.2">
      <c r="F18456" s="16"/>
    </row>
    <row r="18457" spans="6:6" x14ac:dyDescent="0.2">
      <c r="F18457" s="16"/>
    </row>
    <row r="18458" spans="6:6" x14ac:dyDescent="0.2">
      <c r="F18458" s="16"/>
    </row>
    <row r="18459" spans="6:6" x14ac:dyDescent="0.2">
      <c r="F18459" s="16"/>
    </row>
    <row r="18460" spans="6:6" x14ac:dyDescent="0.2">
      <c r="F18460" s="16"/>
    </row>
    <row r="18461" spans="6:6" x14ac:dyDescent="0.2">
      <c r="F18461" s="16"/>
    </row>
    <row r="18462" spans="6:6" x14ac:dyDescent="0.2">
      <c r="F18462" s="16"/>
    </row>
    <row r="18463" spans="6:6" x14ac:dyDescent="0.2">
      <c r="F18463" s="16"/>
    </row>
    <row r="18464" spans="6:6" x14ac:dyDescent="0.2">
      <c r="F18464" s="16"/>
    </row>
    <row r="18465" spans="6:6" x14ac:dyDescent="0.2">
      <c r="F18465" s="16"/>
    </row>
    <row r="18466" spans="6:6" x14ac:dyDescent="0.2">
      <c r="F18466" s="16"/>
    </row>
    <row r="18467" spans="6:6" x14ac:dyDescent="0.2">
      <c r="F18467" s="16"/>
    </row>
    <row r="18468" spans="6:6" x14ac:dyDescent="0.2">
      <c r="F18468" s="16"/>
    </row>
    <row r="18469" spans="6:6" x14ac:dyDescent="0.2">
      <c r="F18469" s="16"/>
    </row>
    <row r="18470" spans="6:6" x14ac:dyDescent="0.2">
      <c r="F18470" s="16"/>
    </row>
    <row r="18471" spans="6:6" x14ac:dyDescent="0.2">
      <c r="F18471" s="16"/>
    </row>
    <row r="18472" spans="6:6" x14ac:dyDescent="0.2">
      <c r="F18472" s="16"/>
    </row>
    <row r="18473" spans="6:6" x14ac:dyDescent="0.2">
      <c r="F18473" s="16"/>
    </row>
    <row r="18474" spans="6:6" x14ac:dyDescent="0.2">
      <c r="F18474" s="16"/>
    </row>
    <row r="18475" spans="6:6" x14ac:dyDescent="0.2">
      <c r="F18475" s="16"/>
    </row>
    <row r="18476" spans="6:6" x14ac:dyDescent="0.2">
      <c r="F18476" s="16"/>
    </row>
    <row r="18477" spans="6:6" x14ac:dyDescent="0.2">
      <c r="F18477" s="16"/>
    </row>
    <row r="18478" spans="6:6" x14ac:dyDescent="0.2">
      <c r="F18478" s="16"/>
    </row>
    <row r="18479" spans="6:6" x14ac:dyDescent="0.2">
      <c r="F18479" s="16"/>
    </row>
    <row r="18480" spans="6:6" x14ac:dyDescent="0.2">
      <c r="F18480" s="16"/>
    </row>
    <row r="18481" spans="6:6" x14ac:dyDescent="0.2">
      <c r="F18481" s="16"/>
    </row>
    <row r="18482" spans="6:6" x14ac:dyDescent="0.2">
      <c r="F18482" s="16"/>
    </row>
    <row r="18483" spans="6:6" x14ac:dyDescent="0.2">
      <c r="F18483" s="16"/>
    </row>
    <row r="18484" spans="6:6" x14ac:dyDescent="0.2">
      <c r="F18484" s="16"/>
    </row>
    <row r="18485" spans="6:6" x14ac:dyDescent="0.2">
      <c r="F18485" s="16"/>
    </row>
    <row r="18486" spans="6:6" x14ac:dyDescent="0.2">
      <c r="F18486" s="16"/>
    </row>
    <row r="18487" spans="6:6" x14ac:dyDescent="0.2">
      <c r="F18487" s="16"/>
    </row>
    <row r="18488" spans="6:6" x14ac:dyDescent="0.2">
      <c r="F18488" s="16"/>
    </row>
    <row r="18489" spans="6:6" x14ac:dyDescent="0.2">
      <c r="F18489" s="16"/>
    </row>
    <row r="18490" spans="6:6" x14ac:dyDescent="0.2">
      <c r="F18490" s="16"/>
    </row>
    <row r="18491" spans="6:6" x14ac:dyDescent="0.2">
      <c r="F18491" s="16"/>
    </row>
    <row r="18492" spans="6:6" x14ac:dyDescent="0.2">
      <c r="F18492" s="16"/>
    </row>
    <row r="18493" spans="6:6" x14ac:dyDescent="0.2">
      <c r="F18493" s="16"/>
    </row>
    <row r="18494" spans="6:6" x14ac:dyDescent="0.2">
      <c r="F18494" s="16"/>
    </row>
    <row r="18495" spans="6:6" x14ac:dyDescent="0.2">
      <c r="F18495" s="16"/>
    </row>
    <row r="18496" spans="6:6" x14ac:dyDescent="0.2">
      <c r="F18496" s="16"/>
    </row>
    <row r="18497" spans="6:6" x14ac:dyDescent="0.2">
      <c r="F18497" s="16"/>
    </row>
    <row r="18498" spans="6:6" x14ac:dyDescent="0.2">
      <c r="F18498" s="16"/>
    </row>
    <row r="18499" spans="6:6" x14ac:dyDescent="0.2">
      <c r="F18499" s="16"/>
    </row>
    <row r="18500" spans="6:6" x14ac:dyDescent="0.2">
      <c r="F18500" s="16"/>
    </row>
    <row r="18501" spans="6:6" x14ac:dyDescent="0.2">
      <c r="F18501" s="16"/>
    </row>
    <row r="18502" spans="6:6" x14ac:dyDescent="0.2">
      <c r="F18502" s="16"/>
    </row>
    <row r="18503" spans="6:6" x14ac:dyDescent="0.2">
      <c r="F18503" s="16"/>
    </row>
    <row r="18504" spans="6:6" x14ac:dyDescent="0.2">
      <c r="F18504" s="16"/>
    </row>
    <row r="18505" spans="6:6" x14ac:dyDescent="0.2">
      <c r="F18505" s="16"/>
    </row>
    <row r="18506" spans="6:6" x14ac:dyDescent="0.2">
      <c r="F18506" s="16"/>
    </row>
    <row r="18507" spans="6:6" x14ac:dyDescent="0.2">
      <c r="F18507" s="16"/>
    </row>
    <row r="18508" spans="6:6" x14ac:dyDescent="0.2">
      <c r="F18508" s="16"/>
    </row>
    <row r="18509" spans="6:6" x14ac:dyDescent="0.2">
      <c r="F18509" s="16"/>
    </row>
    <row r="18510" spans="6:6" x14ac:dyDescent="0.2">
      <c r="F18510" s="16"/>
    </row>
    <row r="18511" spans="6:6" x14ac:dyDescent="0.2">
      <c r="F18511" s="16"/>
    </row>
    <row r="18512" spans="6:6" x14ac:dyDescent="0.2">
      <c r="F18512" s="16"/>
    </row>
    <row r="18513" spans="6:6" x14ac:dyDescent="0.2">
      <c r="F18513" s="16"/>
    </row>
    <row r="18514" spans="6:6" x14ac:dyDescent="0.2">
      <c r="F18514" s="16"/>
    </row>
    <row r="18515" spans="6:6" x14ac:dyDescent="0.2">
      <c r="F18515" s="16"/>
    </row>
    <row r="18516" spans="6:6" x14ac:dyDescent="0.2">
      <c r="F18516" s="16"/>
    </row>
    <row r="18517" spans="6:6" x14ac:dyDescent="0.2">
      <c r="F18517" s="16"/>
    </row>
    <row r="18518" spans="6:6" x14ac:dyDescent="0.2">
      <c r="F18518" s="16"/>
    </row>
    <row r="18519" spans="6:6" x14ac:dyDescent="0.2">
      <c r="F18519" s="16"/>
    </row>
    <row r="18520" spans="6:6" x14ac:dyDescent="0.2">
      <c r="F18520" s="16"/>
    </row>
    <row r="18521" spans="6:6" x14ac:dyDescent="0.2">
      <c r="F18521" s="16"/>
    </row>
    <row r="18522" spans="6:6" x14ac:dyDescent="0.2">
      <c r="F18522" s="16"/>
    </row>
    <row r="18523" spans="6:6" x14ac:dyDescent="0.2">
      <c r="F18523" s="16"/>
    </row>
    <row r="18524" spans="6:6" x14ac:dyDescent="0.2">
      <c r="F18524" s="16"/>
    </row>
    <row r="18525" spans="6:6" x14ac:dyDescent="0.2">
      <c r="F18525" s="16"/>
    </row>
    <row r="18526" spans="6:6" x14ac:dyDescent="0.2">
      <c r="F18526" s="16"/>
    </row>
    <row r="18527" spans="6:6" x14ac:dyDescent="0.2">
      <c r="F18527" s="16"/>
    </row>
    <row r="18528" spans="6:6" x14ac:dyDescent="0.2">
      <c r="F18528" s="16"/>
    </row>
    <row r="18529" spans="6:6" x14ac:dyDescent="0.2">
      <c r="F18529" s="16"/>
    </row>
    <row r="18530" spans="6:6" x14ac:dyDescent="0.2">
      <c r="F18530" s="16"/>
    </row>
    <row r="18531" spans="6:6" x14ac:dyDescent="0.2">
      <c r="F18531" s="16"/>
    </row>
    <row r="18532" spans="6:6" x14ac:dyDescent="0.2">
      <c r="F18532" s="16"/>
    </row>
    <row r="18533" spans="6:6" x14ac:dyDescent="0.2">
      <c r="F18533" s="16"/>
    </row>
    <row r="18534" spans="6:6" x14ac:dyDescent="0.2">
      <c r="F18534" s="16"/>
    </row>
    <row r="18535" spans="6:6" x14ac:dyDescent="0.2">
      <c r="F18535" s="16"/>
    </row>
    <row r="18536" spans="6:6" x14ac:dyDescent="0.2">
      <c r="F18536" s="16"/>
    </row>
    <row r="18537" spans="6:6" x14ac:dyDescent="0.2">
      <c r="F18537" s="16"/>
    </row>
    <row r="18538" spans="6:6" x14ac:dyDescent="0.2">
      <c r="F18538" s="16"/>
    </row>
    <row r="18539" spans="6:6" x14ac:dyDescent="0.2">
      <c r="F18539" s="16"/>
    </row>
    <row r="18540" spans="6:6" x14ac:dyDescent="0.2">
      <c r="F18540" s="16"/>
    </row>
    <row r="18541" spans="6:6" x14ac:dyDescent="0.2">
      <c r="F18541" s="16"/>
    </row>
    <row r="18542" spans="6:6" x14ac:dyDescent="0.2">
      <c r="F18542" s="16"/>
    </row>
    <row r="18543" spans="6:6" x14ac:dyDescent="0.2">
      <c r="F18543" s="16"/>
    </row>
    <row r="18544" spans="6:6" x14ac:dyDescent="0.2">
      <c r="F18544" s="16"/>
    </row>
    <row r="18545" spans="6:6" x14ac:dyDescent="0.2">
      <c r="F18545" s="16"/>
    </row>
    <row r="18546" spans="6:6" x14ac:dyDescent="0.2">
      <c r="F18546" s="16"/>
    </row>
    <row r="18547" spans="6:6" x14ac:dyDescent="0.2">
      <c r="F18547" s="16"/>
    </row>
    <row r="18548" spans="6:6" x14ac:dyDescent="0.2">
      <c r="F18548" s="16"/>
    </row>
    <row r="18549" spans="6:6" x14ac:dyDescent="0.2">
      <c r="F18549" s="16"/>
    </row>
    <row r="18550" spans="6:6" x14ac:dyDescent="0.2">
      <c r="F18550" s="16"/>
    </row>
    <row r="18551" spans="6:6" x14ac:dyDescent="0.2">
      <c r="F18551" s="16"/>
    </row>
    <row r="18552" spans="6:6" x14ac:dyDescent="0.2">
      <c r="F18552" s="16"/>
    </row>
    <row r="18553" spans="6:6" x14ac:dyDescent="0.2">
      <c r="F18553" s="16"/>
    </row>
    <row r="18554" spans="6:6" x14ac:dyDescent="0.2">
      <c r="F18554" s="16"/>
    </row>
    <row r="18555" spans="6:6" x14ac:dyDescent="0.2">
      <c r="F18555" s="16"/>
    </row>
    <row r="18556" spans="6:6" x14ac:dyDescent="0.2">
      <c r="F18556" s="16"/>
    </row>
    <row r="18557" spans="6:6" x14ac:dyDescent="0.2">
      <c r="F18557" s="16"/>
    </row>
    <row r="18558" spans="6:6" x14ac:dyDescent="0.2">
      <c r="F18558" s="16"/>
    </row>
    <row r="18559" spans="6:6" x14ac:dyDescent="0.2">
      <c r="F18559" s="16"/>
    </row>
    <row r="18560" spans="6:6" x14ac:dyDescent="0.2">
      <c r="F18560" s="16"/>
    </row>
    <row r="18561" spans="6:6" x14ac:dyDescent="0.2">
      <c r="F18561" s="16"/>
    </row>
    <row r="18562" spans="6:6" x14ac:dyDescent="0.2">
      <c r="F18562" s="16"/>
    </row>
    <row r="18563" spans="6:6" x14ac:dyDescent="0.2">
      <c r="F18563" s="16"/>
    </row>
    <row r="18564" spans="6:6" x14ac:dyDescent="0.2">
      <c r="F18564" s="16"/>
    </row>
    <row r="18565" spans="6:6" x14ac:dyDescent="0.2">
      <c r="F18565" s="16"/>
    </row>
    <row r="18566" spans="6:6" x14ac:dyDescent="0.2">
      <c r="F18566" s="16"/>
    </row>
    <row r="18567" spans="6:6" x14ac:dyDescent="0.2">
      <c r="F18567" s="16"/>
    </row>
    <row r="18568" spans="6:6" x14ac:dyDescent="0.2">
      <c r="F18568" s="16"/>
    </row>
    <row r="18569" spans="6:6" x14ac:dyDescent="0.2">
      <c r="F18569" s="16"/>
    </row>
    <row r="18570" spans="6:6" x14ac:dyDescent="0.2">
      <c r="F18570" s="16"/>
    </row>
    <row r="18571" spans="6:6" x14ac:dyDescent="0.2">
      <c r="F18571" s="16"/>
    </row>
    <row r="18572" spans="6:6" x14ac:dyDescent="0.2">
      <c r="F18572" s="16"/>
    </row>
    <row r="18573" spans="6:6" x14ac:dyDescent="0.2">
      <c r="F18573" s="16"/>
    </row>
    <row r="18574" spans="6:6" x14ac:dyDescent="0.2">
      <c r="F18574" s="16"/>
    </row>
    <row r="18575" spans="6:6" x14ac:dyDescent="0.2">
      <c r="F18575" s="16"/>
    </row>
    <row r="18576" spans="6:6" x14ac:dyDescent="0.2">
      <c r="F18576" s="16"/>
    </row>
    <row r="18577" spans="6:6" x14ac:dyDescent="0.2">
      <c r="F18577" s="16"/>
    </row>
    <row r="18578" spans="6:6" x14ac:dyDescent="0.2">
      <c r="F18578" s="16"/>
    </row>
    <row r="18579" spans="6:6" x14ac:dyDescent="0.2">
      <c r="F18579" s="16"/>
    </row>
    <row r="18580" spans="6:6" x14ac:dyDescent="0.2">
      <c r="F18580" s="16"/>
    </row>
    <row r="18581" spans="6:6" x14ac:dyDescent="0.2">
      <c r="F18581" s="16"/>
    </row>
    <row r="18582" spans="6:6" x14ac:dyDescent="0.2">
      <c r="F18582" s="16"/>
    </row>
    <row r="18583" spans="6:6" x14ac:dyDescent="0.2">
      <c r="F18583" s="16"/>
    </row>
    <row r="18584" spans="6:6" x14ac:dyDescent="0.2">
      <c r="F18584" s="16"/>
    </row>
    <row r="18585" spans="6:6" x14ac:dyDescent="0.2">
      <c r="F18585" s="16"/>
    </row>
    <row r="18586" spans="6:6" x14ac:dyDescent="0.2">
      <c r="F18586" s="16"/>
    </row>
    <row r="18587" spans="6:6" x14ac:dyDescent="0.2">
      <c r="F18587" s="16"/>
    </row>
    <row r="18588" spans="6:6" x14ac:dyDescent="0.2">
      <c r="F18588" s="16"/>
    </row>
    <row r="18589" spans="6:6" x14ac:dyDescent="0.2">
      <c r="F18589" s="16"/>
    </row>
    <row r="18590" spans="6:6" x14ac:dyDescent="0.2">
      <c r="F18590" s="16"/>
    </row>
    <row r="18591" spans="6:6" x14ac:dyDescent="0.2">
      <c r="F18591" s="16"/>
    </row>
    <row r="18592" spans="6:6" x14ac:dyDescent="0.2">
      <c r="F18592" s="16"/>
    </row>
    <row r="18593" spans="6:6" x14ac:dyDescent="0.2">
      <c r="F18593" s="16"/>
    </row>
    <row r="18594" spans="6:6" x14ac:dyDescent="0.2">
      <c r="F18594" s="16"/>
    </row>
    <row r="18595" spans="6:6" x14ac:dyDescent="0.2">
      <c r="F18595" s="16"/>
    </row>
    <row r="18596" spans="6:6" x14ac:dyDescent="0.2">
      <c r="F18596" s="16"/>
    </row>
    <row r="18597" spans="6:6" x14ac:dyDescent="0.2">
      <c r="F18597" s="16"/>
    </row>
    <row r="18598" spans="6:6" x14ac:dyDescent="0.2">
      <c r="F18598" s="16"/>
    </row>
    <row r="18599" spans="6:6" x14ac:dyDescent="0.2">
      <c r="F18599" s="16"/>
    </row>
    <row r="18600" spans="6:6" x14ac:dyDescent="0.2">
      <c r="F18600" s="16"/>
    </row>
    <row r="18601" spans="6:6" x14ac:dyDescent="0.2">
      <c r="F18601" s="16"/>
    </row>
    <row r="18602" spans="6:6" x14ac:dyDescent="0.2">
      <c r="F18602" s="16"/>
    </row>
    <row r="18603" spans="6:6" x14ac:dyDescent="0.2">
      <c r="F18603" s="16"/>
    </row>
    <row r="18604" spans="6:6" x14ac:dyDescent="0.2">
      <c r="F18604" s="16"/>
    </row>
    <row r="18605" spans="6:6" x14ac:dyDescent="0.2">
      <c r="F18605" s="16"/>
    </row>
    <row r="18606" spans="6:6" x14ac:dyDescent="0.2">
      <c r="F18606" s="16"/>
    </row>
    <row r="18607" spans="6:6" x14ac:dyDescent="0.2">
      <c r="F18607" s="16"/>
    </row>
    <row r="18608" spans="6:6" x14ac:dyDescent="0.2">
      <c r="F18608" s="16"/>
    </row>
    <row r="18609" spans="6:6" x14ac:dyDescent="0.2">
      <c r="F18609" s="16"/>
    </row>
    <row r="18610" spans="6:6" x14ac:dyDescent="0.2">
      <c r="F18610" s="16"/>
    </row>
    <row r="18611" spans="6:6" x14ac:dyDescent="0.2">
      <c r="F18611" s="16"/>
    </row>
    <row r="18612" spans="6:6" x14ac:dyDescent="0.2">
      <c r="F18612" s="16"/>
    </row>
    <row r="18613" spans="6:6" x14ac:dyDescent="0.2">
      <c r="F18613" s="16"/>
    </row>
    <row r="18614" spans="6:6" x14ac:dyDescent="0.2">
      <c r="F18614" s="16"/>
    </row>
    <row r="18615" spans="6:6" x14ac:dyDescent="0.2">
      <c r="F18615" s="16"/>
    </row>
    <row r="18616" spans="6:6" x14ac:dyDescent="0.2">
      <c r="F18616" s="16"/>
    </row>
    <row r="18617" spans="6:6" x14ac:dyDescent="0.2">
      <c r="F18617" s="16"/>
    </row>
    <row r="18618" spans="6:6" x14ac:dyDescent="0.2">
      <c r="F18618" s="16"/>
    </row>
    <row r="18619" spans="6:6" x14ac:dyDescent="0.2">
      <c r="F18619" s="16"/>
    </row>
    <row r="18620" spans="6:6" x14ac:dyDescent="0.2">
      <c r="F18620" s="16"/>
    </row>
    <row r="18621" spans="6:6" x14ac:dyDescent="0.2">
      <c r="F18621" s="16"/>
    </row>
    <row r="18622" spans="6:6" x14ac:dyDescent="0.2">
      <c r="F18622" s="16"/>
    </row>
    <row r="18623" spans="6:6" x14ac:dyDescent="0.2">
      <c r="F18623" s="16"/>
    </row>
    <row r="18624" spans="6:6" x14ac:dyDescent="0.2">
      <c r="F18624" s="16"/>
    </row>
    <row r="18625" spans="6:6" x14ac:dyDescent="0.2">
      <c r="F18625" s="16"/>
    </row>
    <row r="18626" spans="6:6" x14ac:dyDescent="0.2">
      <c r="F18626" s="16"/>
    </row>
    <row r="18627" spans="6:6" x14ac:dyDescent="0.2">
      <c r="F18627" s="16"/>
    </row>
    <row r="18628" spans="6:6" x14ac:dyDescent="0.2">
      <c r="F18628" s="16"/>
    </row>
    <row r="18629" spans="6:6" x14ac:dyDescent="0.2">
      <c r="F18629" s="16"/>
    </row>
    <row r="18630" spans="6:6" x14ac:dyDescent="0.2">
      <c r="F18630" s="16"/>
    </row>
    <row r="18631" spans="6:6" x14ac:dyDescent="0.2">
      <c r="F18631" s="16"/>
    </row>
    <row r="18632" spans="6:6" x14ac:dyDescent="0.2">
      <c r="F18632" s="16"/>
    </row>
    <row r="18633" spans="6:6" x14ac:dyDescent="0.2">
      <c r="F18633" s="16"/>
    </row>
    <row r="18634" spans="6:6" x14ac:dyDescent="0.2">
      <c r="F18634" s="16"/>
    </row>
    <row r="18635" spans="6:6" x14ac:dyDescent="0.2">
      <c r="F18635" s="16"/>
    </row>
    <row r="18636" spans="6:6" x14ac:dyDescent="0.2">
      <c r="F18636" s="16"/>
    </row>
    <row r="18637" spans="6:6" x14ac:dyDescent="0.2">
      <c r="F18637" s="16"/>
    </row>
    <row r="18638" spans="6:6" x14ac:dyDescent="0.2">
      <c r="F18638" s="16"/>
    </row>
    <row r="18639" spans="6:6" x14ac:dyDescent="0.2">
      <c r="F18639" s="16"/>
    </row>
    <row r="18640" spans="6:6" x14ac:dyDescent="0.2">
      <c r="F18640" s="16"/>
    </row>
    <row r="18641" spans="6:6" x14ac:dyDescent="0.2">
      <c r="F18641" s="16"/>
    </row>
    <row r="18642" spans="6:6" x14ac:dyDescent="0.2">
      <c r="F18642" s="16"/>
    </row>
    <row r="18643" spans="6:6" x14ac:dyDescent="0.2">
      <c r="F18643" s="16"/>
    </row>
    <row r="18644" spans="6:6" x14ac:dyDescent="0.2">
      <c r="F18644" s="16"/>
    </row>
    <row r="18645" spans="6:6" x14ac:dyDescent="0.2">
      <c r="F18645" s="16"/>
    </row>
    <row r="18646" spans="6:6" x14ac:dyDescent="0.2">
      <c r="F18646" s="16"/>
    </row>
    <row r="18647" spans="6:6" x14ac:dyDescent="0.2">
      <c r="F18647" s="16"/>
    </row>
    <row r="18648" spans="6:6" x14ac:dyDescent="0.2">
      <c r="F18648" s="16"/>
    </row>
    <row r="18649" spans="6:6" x14ac:dyDescent="0.2">
      <c r="F18649" s="16"/>
    </row>
    <row r="18650" spans="6:6" x14ac:dyDescent="0.2">
      <c r="F18650" s="16"/>
    </row>
    <row r="18651" spans="6:6" x14ac:dyDescent="0.2">
      <c r="F18651" s="16"/>
    </row>
    <row r="18652" spans="6:6" x14ac:dyDescent="0.2">
      <c r="F18652" s="16"/>
    </row>
    <row r="18653" spans="6:6" x14ac:dyDescent="0.2">
      <c r="F18653" s="16"/>
    </row>
    <row r="18654" spans="6:6" x14ac:dyDescent="0.2">
      <c r="F18654" s="16"/>
    </row>
    <row r="18655" spans="6:6" x14ac:dyDescent="0.2">
      <c r="F18655" s="16"/>
    </row>
    <row r="18656" spans="6:6" x14ac:dyDescent="0.2">
      <c r="F18656" s="16"/>
    </row>
    <row r="18657" spans="6:6" x14ac:dyDescent="0.2">
      <c r="F18657" s="16"/>
    </row>
    <row r="18658" spans="6:6" x14ac:dyDescent="0.2">
      <c r="F18658" s="16"/>
    </row>
    <row r="18659" spans="6:6" x14ac:dyDescent="0.2">
      <c r="F18659" s="16"/>
    </row>
    <row r="18660" spans="6:6" x14ac:dyDescent="0.2">
      <c r="F18660" s="16"/>
    </row>
    <row r="18661" spans="6:6" x14ac:dyDescent="0.2">
      <c r="F18661" s="16"/>
    </row>
    <row r="18662" spans="6:6" x14ac:dyDescent="0.2">
      <c r="F18662" s="16"/>
    </row>
    <row r="18663" spans="6:6" x14ac:dyDescent="0.2">
      <c r="F18663" s="16"/>
    </row>
    <row r="18664" spans="6:6" x14ac:dyDescent="0.2">
      <c r="F18664" s="16"/>
    </row>
    <row r="18665" spans="6:6" x14ac:dyDescent="0.2">
      <c r="F18665" s="16"/>
    </row>
    <row r="18666" spans="6:6" x14ac:dyDescent="0.2">
      <c r="F18666" s="16"/>
    </row>
    <row r="18667" spans="6:6" x14ac:dyDescent="0.2">
      <c r="F18667" s="16"/>
    </row>
    <row r="18668" spans="6:6" x14ac:dyDescent="0.2">
      <c r="F18668" s="16"/>
    </row>
    <row r="18669" spans="6:6" x14ac:dyDescent="0.2">
      <c r="F18669" s="16"/>
    </row>
    <row r="18670" spans="6:6" x14ac:dyDescent="0.2">
      <c r="F18670" s="16"/>
    </row>
    <row r="18671" spans="6:6" x14ac:dyDescent="0.2">
      <c r="F18671" s="16"/>
    </row>
    <row r="18672" spans="6:6" x14ac:dyDescent="0.2">
      <c r="F18672" s="16"/>
    </row>
    <row r="18673" spans="6:6" x14ac:dyDescent="0.2">
      <c r="F18673" s="16"/>
    </row>
    <row r="18674" spans="6:6" x14ac:dyDescent="0.2">
      <c r="F18674" s="16"/>
    </row>
    <row r="18675" spans="6:6" x14ac:dyDescent="0.2">
      <c r="F18675" s="16"/>
    </row>
    <row r="18676" spans="6:6" x14ac:dyDescent="0.2">
      <c r="F18676" s="16"/>
    </row>
    <row r="18677" spans="6:6" x14ac:dyDescent="0.2">
      <c r="F18677" s="16"/>
    </row>
    <row r="18678" spans="6:6" x14ac:dyDescent="0.2">
      <c r="F18678" s="16"/>
    </row>
    <row r="18679" spans="6:6" x14ac:dyDescent="0.2">
      <c r="F18679" s="16"/>
    </row>
    <row r="18680" spans="6:6" x14ac:dyDescent="0.2">
      <c r="F18680" s="16"/>
    </row>
    <row r="18681" spans="6:6" x14ac:dyDescent="0.2">
      <c r="F18681" s="16"/>
    </row>
    <row r="18682" spans="6:6" x14ac:dyDescent="0.2">
      <c r="F18682" s="16"/>
    </row>
    <row r="18683" spans="6:6" x14ac:dyDescent="0.2">
      <c r="F18683" s="16"/>
    </row>
    <row r="18684" spans="6:6" x14ac:dyDescent="0.2">
      <c r="F18684" s="16"/>
    </row>
    <row r="18685" spans="6:6" x14ac:dyDescent="0.2">
      <c r="F18685" s="16"/>
    </row>
    <row r="18686" spans="6:6" x14ac:dyDescent="0.2">
      <c r="F18686" s="16"/>
    </row>
    <row r="18687" spans="6:6" x14ac:dyDescent="0.2">
      <c r="F18687" s="16"/>
    </row>
    <row r="18688" spans="6:6" x14ac:dyDescent="0.2">
      <c r="F18688" s="16"/>
    </row>
    <row r="18689" spans="6:6" x14ac:dyDescent="0.2">
      <c r="F18689" s="16"/>
    </row>
    <row r="18690" spans="6:6" x14ac:dyDescent="0.2">
      <c r="F18690" s="16"/>
    </row>
    <row r="18691" spans="6:6" x14ac:dyDescent="0.2">
      <c r="F18691" s="16"/>
    </row>
    <row r="18692" spans="6:6" x14ac:dyDescent="0.2">
      <c r="F18692" s="16"/>
    </row>
    <row r="18693" spans="6:6" x14ac:dyDescent="0.2">
      <c r="F18693" s="16"/>
    </row>
    <row r="18694" spans="6:6" x14ac:dyDescent="0.2">
      <c r="F18694" s="16"/>
    </row>
    <row r="18695" spans="6:6" x14ac:dyDescent="0.2">
      <c r="F18695" s="16"/>
    </row>
    <row r="18696" spans="6:6" x14ac:dyDescent="0.2">
      <c r="F18696" s="16"/>
    </row>
    <row r="18697" spans="6:6" x14ac:dyDescent="0.2">
      <c r="F18697" s="16"/>
    </row>
    <row r="18698" spans="6:6" x14ac:dyDescent="0.2">
      <c r="F18698" s="16"/>
    </row>
    <row r="18699" spans="6:6" x14ac:dyDescent="0.2">
      <c r="F18699" s="16"/>
    </row>
    <row r="18700" spans="6:6" x14ac:dyDescent="0.2">
      <c r="F18700" s="16"/>
    </row>
    <row r="18701" spans="6:6" x14ac:dyDescent="0.2">
      <c r="F18701" s="16"/>
    </row>
    <row r="18702" spans="6:6" x14ac:dyDescent="0.2">
      <c r="F18702" s="16"/>
    </row>
    <row r="18703" spans="6:6" x14ac:dyDescent="0.2">
      <c r="F18703" s="16"/>
    </row>
    <row r="18704" spans="6:6" x14ac:dyDescent="0.2">
      <c r="F18704" s="16"/>
    </row>
    <row r="18705" spans="6:6" x14ac:dyDescent="0.2">
      <c r="F18705" s="16"/>
    </row>
    <row r="18706" spans="6:6" x14ac:dyDescent="0.2">
      <c r="F18706" s="16"/>
    </row>
    <row r="18707" spans="6:6" x14ac:dyDescent="0.2">
      <c r="F18707" s="16"/>
    </row>
    <row r="18708" spans="6:6" x14ac:dyDescent="0.2">
      <c r="F18708" s="16"/>
    </row>
    <row r="18709" spans="6:6" x14ac:dyDescent="0.2">
      <c r="F18709" s="16"/>
    </row>
    <row r="18710" spans="6:6" x14ac:dyDescent="0.2">
      <c r="F18710" s="16"/>
    </row>
    <row r="18711" spans="6:6" x14ac:dyDescent="0.2">
      <c r="F18711" s="16"/>
    </row>
    <row r="18712" spans="6:6" x14ac:dyDescent="0.2">
      <c r="F18712" s="16"/>
    </row>
    <row r="18713" spans="6:6" x14ac:dyDescent="0.2">
      <c r="F18713" s="16"/>
    </row>
    <row r="18714" spans="6:6" x14ac:dyDescent="0.2">
      <c r="F18714" s="16"/>
    </row>
    <row r="18715" spans="6:6" x14ac:dyDescent="0.2">
      <c r="F18715" s="16"/>
    </row>
    <row r="18716" spans="6:6" x14ac:dyDescent="0.2">
      <c r="F18716" s="16"/>
    </row>
    <row r="18717" spans="6:6" x14ac:dyDescent="0.2">
      <c r="F18717" s="16"/>
    </row>
    <row r="18718" spans="6:6" x14ac:dyDescent="0.2">
      <c r="F18718" s="16"/>
    </row>
    <row r="18719" spans="6:6" x14ac:dyDescent="0.2">
      <c r="F18719" s="16"/>
    </row>
    <row r="18720" spans="6:6" x14ac:dyDescent="0.2">
      <c r="F18720" s="16"/>
    </row>
    <row r="18721" spans="6:6" x14ac:dyDescent="0.2">
      <c r="F18721" s="16"/>
    </row>
    <row r="18722" spans="6:6" x14ac:dyDescent="0.2">
      <c r="F18722" s="16"/>
    </row>
    <row r="18723" spans="6:6" x14ac:dyDescent="0.2">
      <c r="F18723" s="16"/>
    </row>
    <row r="18724" spans="6:6" x14ac:dyDescent="0.2">
      <c r="F18724" s="16"/>
    </row>
    <row r="18725" spans="6:6" x14ac:dyDescent="0.2">
      <c r="F18725" s="16"/>
    </row>
    <row r="18726" spans="6:6" x14ac:dyDescent="0.2">
      <c r="F18726" s="16"/>
    </row>
    <row r="18727" spans="6:6" x14ac:dyDescent="0.2">
      <c r="F18727" s="16"/>
    </row>
    <row r="18728" spans="6:6" x14ac:dyDescent="0.2">
      <c r="F18728" s="16"/>
    </row>
    <row r="18729" spans="6:6" x14ac:dyDescent="0.2">
      <c r="F18729" s="16"/>
    </row>
    <row r="18730" spans="6:6" x14ac:dyDescent="0.2">
      <c r="F18730" s="16"/>
    </row>
    <row r="18731" spans="6:6" x14ac:dyDescent="0.2">
      <c r="F18731" s="16"/>
    </row>
    <row r="18732" spans="6:6" x14ac:dyDescent="0.2">
      <c r="F18732" s="16"/>
    </row>
    <row r="18733" spans="6:6" x14ac:dyDescent="0.2">
      <c r="F18733" s="16"/>
    </row>
    <row r="18734" spans="6:6" x14ac:dyDescent="0.2">
      <c r="F18734" s="16"/>
    </row>
    <row r="18735" spans="6:6" x14ac:dyDescent="0.2">
      <c r="F18735" s="16"/>
    </row>
    <row r="18736" spans="6:6" x14ac:dyDescent="0.2">
      <c r="F18736" s="16"/>
    </row>
    <row r="18737" spans="6:6" x14ac:dyDescent="0.2">
      <c r="F18737" s="16"/>
    </row>
    <row r="18738" spans="6:6" x14ac:dyDescent="0.2">
      <c r="F18738" s="16"/>
    </row>
    <row r="18739" spans="6:6" x14ac:dyDescent="0.2">
      <c r="F18739" s="16"/>
    </row>
    <row r="18740" spans="6:6" x14ac:dyDescent="0.2">
      <c r="F18740" s="16"/>
    </row>
    <row r="18741" spans="6:6" x14ac:dyDescent="0.2">
      <c r="F18741" s="16"/>
    </row>
    <row r="18742" spans="6:6" x14ac:dyDescent="0.2">
      <c r="F18742" s="16"/>
    </row>
    <row r="18743" spans="6:6" x14ac:dyDescent="0.2">
      <c r="F18743" s="16"/>
    </row>
    <row r="18744" spans="6:6" x14ac:dyDescent="0.2">
      <c r="F18744" s="16"/>
    </row>
    <row r="18745" spans="6:6" x14ac:dyDescent="0.2">
      <c r="F18745" s="16"/>
    </row>
    <row r="18746" spans="6:6" x14ac:dyDescent="0.2">
      <c r="F18746" s="16"/>
    </row>
    <row r="18747" spans="6:6" x14ac:dyDescent="0.2">
      <c r="F18747" s="16"/>
    </row>
    <row r="18748" spans="6:6" x14ac:dyDescent="0.2">
      <c r="F18748" s="16"/>
    </row>
    <row r="18749" spans="6:6" x14ac:dyDescent="0.2">
      <c r="F18749" s="16"/>
    </row>
    <row r="18750" spans="6:6" x14ac:dyDescent="0.2">
      <c r="F18750" s="16"/>
    </row>
    <row r="18751" spans="6:6" x14ac:dyDescent="0.2">
      <c r="F18751" s="16"/>
    </row>
    <row r="18752" spans="6:6" x14ac:dyDescent="0.2">
      <c r="F18752" s="16"/>
    </row>
    <row r="18753" spans="6:6" x14ac:dyDescent="0.2">
      <c r="F18753" s="16"/>
    </row>
    <row r="18754" spans="6:6" x14ac:dyDescent="0.2">
      <c r="F18754" s="16"/>
    </row>
    <row r="18755" spans="6:6" x14ac:dyDescent="0.2">
      <c r="F18755" s="16"/>
    </row>
    <row r="18756" spans="6:6" x14ac:dyDescent="0.2">
      <c r="F18756" s="16"/>
    </row>
    <row r="18757" spans="6:6" x14ac:dyDescent="0.2">
      <c r="F18757" s="16"/>
    </row>
    <row r="18758" spans="6:6" x14ac:dyDescent="0.2">
      <c r="F18758" s="16"/>
    </row>
    <row r="18759" spans="6:6" x14ac:dyDescent="0.2">
      <c r="F18759" s="16"/>
    </row>
    <row r="18760" spans="6:6" x14ac:dyDescent="0.2">
      <c r="F18760" s="16"/>
    </row>
    <row r="18761" spans="6:6" x14ac:dyDescent="0.2">
      <c r="F18761" s="16"/>
    </row>
    <row r="18762" spans="6:6" x14ac:dyDescent="0.2">
      <c r="F18762" s="16"/>
    </row>
    <row r="18763" spans="6:6" x14ac:dyDescent="0.2">
      <c r="F18763" s="16"/>
    </row>
    <row r="18764" spans="6:6" x14ac:dyDescent="0.2">
      <c r="F18764" s="16"/>
    </row>
    <row r="18765" spans="6:6" x14ac:dyDescent="0.2">
      <c r="F18765" s="16"/>
    </row>
    <row r="18766" spans="6:6" x14ac:dyDescent="0.2">
      <c r="F18766" s="16"/>
    </row>
    <row r="18767" spans="6:6" x14ac:dyDescent="0.2">
      <c r="F18767" s="16"/>
    </row>
    <row r="18768" spans="6:6" x14ac:dyDescent="0.2">
      <c r="F18768" s="16"/>
    </row>
    <row r="18769" spans="6:6" x14ac:dyDescent="0.2">
      <c r="F18769" s="16"/>
    </row>
    <row r="18770" spans="6:6" x14ac:dyDescent="0.2">
      <c r="F18770" s="16"/>
    </row>
    <row r="18771" spans="6:6" x14ac:dyDescent="0.2">
      <c r="F18771" s="16"/>
    </row>
    <row r="18772" spans="6:6" x14ac:dyDescent="0.2">
      <c r="F18772" s="16"/>
    </row>
    <row r="18773" spans="6:6" x14ac:dyDescent="0.2">
      <c r="F18773" s="16"/>
    </row>
    <row r="18774" spans="6:6" x14ac:dyDescent="0.2">
      <c r="F18774" s="16"/>
    </row>
    <row r="18775" spans="6:6" x14ac:dyDescent="0.2">
      <c r="F18775" s="16"/>
    </row>
    <row r="18776" spans="6:6" x14ac:dyDescent="0.2">
      <c r="F18776" s="16"/>
    </row>
    <row r="18777" spans="6:6" x14ac:dyDescent="0.2">
      <c r="F18777" s="16"/>
    </row>
    <row r="18778" spans="6:6" x14ac:dyDescent="0.2">
      <c r="F18778" s="16"/>
    </row>
    <row r="18779" spans="6:6" x14ac:dyDescent="0.2">
      <c r="F18779" s="16"/>
    </row>
    <row r="18780" spans="6:6" x14ac:dyDescent="0.2">
      <c r="F18780" s="16"/>
    </row>
    <row r="18781" spans="6:6" x14ac:dyDescent="0.2">
      <c r="F18781" s="16"/>
    </row>
    <row r="18782" spans="6:6" x14ac:dyDescent="0.2">
      <c r="F18782" s="16"/>
    </row>
    <row r="18783" spans="6:6" x14ac:dyDescent="0.2">
      <c r="F18783" s="16"/>
    </row>
    <row r="18784" spans="6:6" x14ac:dyDescent="0.2">
      <c r="F18784" s="16"/>
    </row>
    <row r="18785" spans="6:6" x14ac:dyDescent="0.2">
      <c r="F18785" s="16"/>
    </row>
    <row r="18786" spans="6:6" x14ac:dyDescent="0.2">
      <c r="F18786" s="16"/>
    </row>
    <row r="18787" spans="6:6" x14ac:dyDescent="0.2">
      <c r="F18787" s="16"/>
    </row>
    <row r="18788" spans="6:6" x14ac:dyDescent="0.2">
      <c r="F18788" s="16"/>
    </row>
    <row r="18789" spans="6:6" x14ac:dyDescent="0.2">
      <c r="F18789" s="16"/>
    </row>
    <row r="18790" spans="6:6" x14ac:dyDescent="0.2">
      <c r="F18790" s="16"/>
    </row>
    <row r="18791" spans="6:6" x14ac:dyDescent="0.2">
      <c r="F18791" s="16"/>
    </row>
    <row r="18792" spans="6:6" x14ac:dyDescent="0.2">
      <c r="F18792" s="16"/>
    </row>
    <row r="18793" spans="6:6" x14ac:dyDescent="0.2">
      <c r="F18793" s="16"/>
    </row>
    <row r="18794" spans="6:6" x14ac:dyDescent="0.2">
      <c r="F18794" s="16"/>
    </row>
    <row r="18795" spans="6:6" x14ac:dyDescent="0.2">
      <c r="F18795" s="16"/>
    </row>
    <row r="18796" spans="6:6" x14ac:dyDescent="0.2">
      <c r="F18796" s="16"/>
    </row>
    <row r="18797" spans="6:6" x14ac:dyDescent="0.2">
      <c r="F18797" s="16"/>
    </row>
    <row r="18798" spans="6:6" x14ac:dyDescent="0.2">
      <c r="F18798" s="16"/>
    </row>
    <row r="18799" spans="6:6" x14ac:dyDescent="0.2">
      <c r="F18799" s="16"/>
    </row>
    <row r="18800" spans="6:6" x14ac:dyDescent="0.2">
      <c r="F18800" s="16"/>
    </row>
    <row r="18801" spans="6:6" x14ac:dyDescent="0.2">
      <c r="F18801" s="16"/>
    </row>
    <row r="18802" spans="6:6" x14ac:dyDescent="0.2">
      <c r="F18802" s="16"/>
    </row>
    <row r="18803" spans="6:6" x14ac:dyDescent="0.2">
      <c r="F18803" s="16"/>
    </row>
    <row r="18804" spans="6:6" x14ac:dyDescent="0.2">
      <c r="F18804" s="16"/>
    </row>
    <row r="18805" spans="6:6" x14ac:dyDescent="0.2">
      <c r="F18805" s="16"/>
    </row>
    <row r="18806" spans="6:6" x14ac:dyDescent="0.2">
      <c r="F18806" s="16"/>
    </row>
    <row r="18807" spans="6:6" x14ac:dyDescent="0.2">
      <c r="F18807" s="16"/>
    </row>
    <row r="18808" spans="6:6" x14ac:dyDescent="0.2">
      <c r="F18808" s="16"/>
    </row>
    <row r="18809" spans="6:6" x14ac:dyDescent="0.2">
      <c r="F18809" s="16"/>
    </row>
    <row r="18810" spans="6:6" x14ac:dyDescent="0.2">
      <c r="F18810" s="16"/>
    </row>
    <row r="18811" spans="6:6" x14ac:dyDescent="0.2">
      <c r="F18811" s="16"/>
    </row>
    <row r="18812" spans="6:6" x14ac:dyDescent="0.2">
      <c r="F18812" s="16"/>
    </row>
    <row r="18813" spans="6:6" x14ac:dyDescent="0.2">
      <c r="F18813" s="16"/>
    </row>
    <row r="18814" spans="6:6" x14ac:dyDescent="0.2">
      <c r="F18814" s="16"/>
    </row>
    <row r="18815" spans="6:6" x14ac:dyDescent="0.2">
      <c r="F18815" s="16"/>
    </row>
    <row r="18816" spans="6:6" x14ac:dyDescent="0.2">
      <c r="F18816" s="16"/>
    </row>
    <row r="18817" spans="6:6" x14ac:dyDescent="0.2">
      <c r="F18817" s="16"/>
    </row>
    <row r="18818" spans="6:6" x14ac:dyDescent="0.2">
      <c r="F18818" s="16"/>
    </row>
    <row r="18819" spans="6:6" x14ac:dyDescent="0.2">
      <c r="F18819" s="16"/>
    </row>
    <row r="18820" spans="6:6" x14ac:dyDescent="0.2">
      <c r="F18820" s="16"/>
    </row>
    <row r="18821" spans="6:6" x14ac:dyDescent="0.2">
      <c r="F18821" s="16"/>
    </row>
    <row r="18822" spans="6:6" x14ac:dyDescent="0.2">
      <c r="F18822" s="16"/>
    </row>
    <row r="18823" spans="6:6" x14ac:dyDescent="0.2">
      <c r="F18823" s="16"/>
    </row>
    <row r="18824" spans="6:6" x14ac:dyDescent="0.2">
      <c r="F18824" s="16"/>
    </row>
    <row r="18825" spans="6:6" x14ac:dyDescent="0.2">
      <c r="F18825" s="16"/>
    </row>
    <row r="18826" spans="6:6" x14ac:dyDescent="0.2">
      <c r="F18826" s="16"/>
    </row>
    <row r="18827" spans="6:6" x14ac:dyDescent="0.2">
      <c r="F18827" s="16"/>
    </row>
    <row r="18828" spans="6:6" x14ac:dyDescent="0.2">
      <c r="F18828" s="16"/>
    </row>
    <row r="18829" spans="6:6" x14ac:dyDescent="0.2">
      <c r="F18829" s="16"/>
    </row>
    <row r="18830" spans="6:6" x14ac:dyDescent="0.2">
      <c r="F18830" s="16"/>
    </row>
    <row r="18831" spans="6:6" x14ac:dyDescent="0.2">
      <c r="F18831" s="16"/>
    </row>
    <row r="18832" spans="6:6" x14ac:dyDescent="0.2">
      <c r="F18832" s="16"/>
    </row>
    <row r="18833" spans="6:6" x14ac:dyDescent="0.2">
      <c r="F18833" s="16"/>
    </row>
    <row r="18834" spans="6:6" x14ac:dyDescent="0.2">
      <c r="F18834" s="16"/>
    </row>
    <row r="18835" spans="6:6" x14ac:dyDescent="0.2">
      <c r="F18835" s="16"/>
    </row>
    <row r="18836" spans="6:6" x14ac:dyDescent="0.2">
      <c r="F18836" s="16"/>
    </row>
    <row r="18837" spans="6:6" x14ac:dyDescent="0.2">
      <c r="F18837" s="16"/>
    </row>
    <row r="18838" spans="6:6" x14ac:dyDescent="0.2">
      <c r="F18838" s="16"/>
    </row>
    <row r="18839" spans="6:6" x14ac:dyDescent="0.2">
      <c r="F18839" s="16"/>
    </row>
    <row r="18840" spans="6:6" x14ac:dyDescent="0.2">
      <c r="F18840" s="16"/>
    </row>
    <row r="18841" spans="6:6" x14ac:dyDescent="0.2">
      <c r="F18841" s="16"/>
    </row>
    <row r="18842" spans="6:6" x14ac:dyDescent="0.2">
      <c r="F18842" s="16"/>
    </row>
    <row r="18843" spans="6:6" x14ac:dyDescent="0.2">
      <c r="F18843" s="16"/>
    </row>
    <row r="18844" spans="6:6" x14ac:dyDescent="0.2">
      <c r="F18844" s="16"/>
    </row>
    <row r="18845" spans="6:6" x14ac:dyDescent="0.2">
      <c r="F18845" s="16"/>
    </row>
    <row r="18846" spans="6:6" x14ac:dyDescent="0.2">
      <c r="F18846" s="16"/>
    </row>
    <row r="18847" spans="6:6" x14ac:dyDescent="0.2">
      <c r="F18847" s="16"/>
    </row>
    <row r="18848" spans="6:6" x14ac:dyDescent="0.2">
      <c r="F18848" s="16"/>
    </row>
    <row r="18849" spans="6:6" x14ac:dyDescent="0.2">
      <c r="F18849" s="16"/>
    </row>
    <row r="18850" spans="6:6" x14ac:dyDescent="0.2">
      <c r="F18850" s="16"/>
    </row>
    <row r="18851" spans="6:6" x14ac:dyDescent="0.2">
      <c r="F18851" s="16"/>
    </row>
    <row r="18852" spans="6:6" x14ac:dyDescent="0.2">
      <c r="F18852" s="16"/>
    </row>
    <row r="18853" spans="6:6" x14ac:dyDescent="0.2">
      <c r="F18853" s="16"/>
    </row>
    <row r="18854" spans="6:6" x14ac:dyDescent="0.2">
      <c r="F18854" s="16"/>
    </row>
    <row r="18855" spans="6:6" x14ac:dyDescent="0.2">
      <c r="F18855" s="16"/>
    </row>
    <row r="18856" spans="6:6" x14ac:dyDescent="0.2">
      <c r="F18856" s="16"/>
    </row>
    <row r="18857" spans="6:6" x14ac:dyDescent="0.2">
      <c r="F18857" s="16"/>
    </row>
    <row r="18858" spans="6:6" x14ac:dyDescent="0.2">
      <c r="F18858" s="16"/>
    </row>
    <row r="18859" spans="6:6" x14ac:dyDescent="0.2">
      <c r="F18859" s="16"/>
    </row>
    <row r="18860" spans="6:6" x14ac:dyDescent="0.2">
      <c r="F18860" s="16"/>
    </row>
    <row r="18861" spans="6:6" x14ac:dyDescent="0.2">
      <c r="F18861" s="16"/>
    </row>
    <row r="18862" spans="6:6" x14ac:dyDescent="0.2">
      <c r="F18862" s="16"/>
    </row>
    <row r="18863" spans="6:6" x14ac:dyDescent="0.2">
      <c r="F18863" s="16"/>
    </row>
    <row r="18864" spans="6:6" x14ac:dyDescent="0.2">
      <c r="F18864" s="16"/>
    </row>
    <row r="18865" spans="6:6" x14ac:dyDescent="0.2">
      <c r="F18865" s="16"/>
    </row>
    <row r="18866" spans="6:6" x14ac:dyDescent="0.2">
      <c r="F18866" s="16"/>
    </row>
    <row r="18867" spans="6:6" x14ac:dyDescent="0.2">
      <c r="F18867" s="16"/>
    </row>
    <row r="18868" spans="6:6" x14ac:dyDescent="0.2">
      <c r="F18868" s="16"/>
    </row>
    <row r="18869" spans="6:6" x14ac:dyDescent="0.2">
      <c r="F18869" s="16"/>
    </row>
    <row r="18870" spans="6:6" x14ac:dyDescent="0.2">
      <c r="F18870" s="16"/>
    </row>
    <row r="18871" spans="6:6" x14ac:dyDescent="0.2">
      <c r="F18871" s="16"/>
    </row>
    <row r="18872" spans="6:6" x14ac:dyDescent="0.2">
      <c r="F18872" s="16"/>
    </row>
    <row r="18873" spans="6:6" x14ac:dyDescent="0.2">
      <c r="F18873" s="16"/>
    </row>
    <row r="18874" spans="6:6" x14ac:dyDescent="0.2">
      <c r="F18874" s="16"/>
    </row>
    <row r="18875" spans="6:6" x14ac:dyDescent="0.2">
      <c r="F18875" s="16"/>
    </row>
    <row r="18876" spans="6:6" x14ac:dyDescent="0.2">
      <c r="F18876" s="16"/>
    </row>
    <row r="18877" spans="6:6" x14ac:dyDescent="0.2">
      <c r="F18877" s="16"/>
    </row>
    <row r="18878" spans="6:6" x14ac:dyDescent="0.2">
      <c r="F18878" s="16"/>
    </row>
    <row r="18879" spans="6:6" x14ac:dyDescent="0.2">
      <c r="F18879" s="16"/>
    </row>
    <row r="18880" spans="6:6" x14ac:dyDescent="0.2">
      <c r="F18880" s="16"/>
    </row>
    <row r="18881" spans="6:6" x14ac:dyDescent="0.2">
      <c r="F18881" s="16"/>
    </row>
    <row r="18882" spans="6:6" x14ac:dyDescent="0.2">
      <c r="F18882" s="16"/>
    </row>
    <row r="18883" spans="6:6" x14ac:dyDescent="0.2">
      <c r="F18883" s="16"/>
    </row>
    <row r="18884" spans="6:6" x14ac:dyDescent="0.2">
      <c r="F18884" s="16"/>
    </row>
    <row r="18885" spans="6:6" x14ac:dyDescent="0.2">
      <c r="F18885" s="16"/>
    </row>
    <row r="18886" spans="6:6" x14ac:dyDescent="0.2">
      <c r="F18886" s="16"/>
    </row>
    <row r="18887" spans="6:6" x14ac:dyDescent="0.2">
      <c r="F18887" s="16"/>
    </row>
    <row r="18888" spans="6:6" x14ac:dyDescent="0.2">
      <c r="F18888" s="16"/>
    </row>
    <row r="18889" spans="6:6" x14ac:dyDescent="0.2">
      <c r="F18889" s="16"/>
    </row>
    <row r="18890" spans="6:6" x14ac:dyDescent="0.2">
      <c r="F18890" s="16"/>
    </row>
    <row r="18891" spans="6:6" x14ac:dyDescent="0.2">
      <c r="F18891" s="16"/>
    </row>
    <row r="18892" spans="6:6" x14ac:dyDescent="0.2">
      <c r="F18892" s="16"/>
    </row>
    <row r="18893" spans="6:6" x14ac:dyDescent="0.2">
      <c r="F18893" s="16"/>
    </row>
    <row r="18894" spans="6:6" x14ac:dyDescent="0.2">
      <c r="F18894" s="16"/>
    </row>
    <row r="18895" spans="6:6" x14ac:dyDescent="0.2">
      <c r="F18895" s="16"/>
    </row>
    <row r="18896" spans="6:6" x14ac:dyDescent="0.2">
      <c r="F18896" s="16"/>
    </row>
    <row r="18897" spans="6:6" x14ac:dyDescent="0.2">
      <c r="F18897" s="16"/>
    </row>
    <row r="18898" spans="6:6" x14ac:dyDescent="0.2">
      <c r="F18898" s="16"/>
    </row>
    <row r="18899" spans="6:6" x14ac:dyDescent="0.2">
      <c r="F18899" s="16"/>
    </row>
    <row r="18900" spans="6:6" x14ac:dyDescent="0.2">
      <c r="F18900" s="16"/>
    </row>
    <row r="18901" spans="6:6" x14ac:dyDescent="0.2">
      <c r="F18901" s="16"/>
    </row>
    <row r="18902" spans="6:6" x14ac:dyDescent="0.2">
      <c r="F18902" s="16"/>
    </row>
    <row r="18903" spans="6:6" x14ac:dyDescent="0.2">
      <c r="F18903" s="16"/>
    </row>
    <row r="18904" spans="6:6" x14ac:dyDescent="0.2">
      <c r="F18904" s="16"/>
    </row>
    <row r="18905" spans="6:6" x14ac:dyDescent="0.2">
      <c r="F18905" s="16"/>
    </row>
    <row r="18906" spans="6:6" x14ac:dyDescent="0.2">
      <c r="F18906" s="16"/>
    </row>
    <row r="18907" spans="6:6" x14ac:dyDescent="0.2">
      <c r="F18907" s="16"/>
    </row>
    <row r="18908" spans="6:6" x14ac:dyDescent="0.2">
      <c r="F18908" s="16"/>
    </row>
    <row r="18909" spans="6:6" x14ac:dyDescent="0.2">
      <c r="F18909" s="16"/>
    </row>
    <row r="18910" spans="6:6" x14ac:dyDescent="0.2">
      <c r="F18910" s="16"/>
    </row>
    <row r="18911" spans="6:6" x14ac:dyDescent="0.2">
      <c r="F18911" s="16"/>
    </row>
    <row r="18912" spans="6:6" x14ac:dyDescent="0.2">
      <c r="F18912" s="16"/>
    </row>
    <row r="18913" spans="6:6" x14ac:dyDescent="0.2">
      <c r="F18913" s="16"/>
    </row>
    <row r="18914" spans="6:6" x14ac:dyDescent="0.2">
      <c r="F18914" s="16"/>
    </row>
    <row r="18915" spans="6:6" x14ac:dyDescent="0.2">
      <c r="F18915" s="16"/>
    </row>
    <row r="18916" spans="6:6" x14ac:dyDescent="0.2">
      <c r="F18916" s="16"/>
    </row>
    <row r="18917" spans="6:6" x14ac:dyDescent="0.2">
      <c r="F18917" s="16"/>
    </row>
    <row r="18918" spans="6:6" x14ac:dyDescent="0.2">
      <c r="F18918" s="16"/>
    </row>
    <row r="18919" spans="6:6" x14ac:dyDescent="0.2">
      <c r="F18919" s="16"/>
    </row>
    <row r="18920" spans="6:6" x14ac:dyDescent="0.2">
      <c r="F18920" s="16"/>
    </row>
    <row r="18921" spans="6:6" x14ac:dyDescent="0.2">
      <c r="F18921" s="16"/>
    </row>
    <row r="18922" spans="6:6" x14ac:dyDescent="0.2">
      <c r="F18922" s="16"/>
    </row>
    <row r="18923" spans="6:6" x14ac:dyDescent="0.2">
      <c r="F18923" s="16"/>
    </row>
    <row r="18924" spans="6:6" x14ac:dyDescent="0.2">
      <c r="F18924" s="16"/>
    </row>
    <row r="18925" spans="6:6" x14ac:dyDescent="0.2">
      <c r="F18925" s="16"/>
    </row>
    <row r="18926" spans="6:6" x14ac:dyDescent="0.2">
      <c r="F18926" s="16"/>
    </row>
    <row r="18927" spans="6:6" x14ac:dyDescent="0.2">
      <c r="F18927" s="16"/>
    </row>
    <row r="18928" spans="6:6" x14ac:dyDescent="0.2">
      <c r="F18928" s="16"/>
    </row>
    <row r="18929" spans="6:6" x14ac:dyDescent="0.2">
      <c r="F18929" s="16"/>
    </row>
    <row r="18930" spans="6:6" x14ac:dyDescent="0.2">
      <c r="F18930" s="16"/>
    </row>
    <row r="18931" spans="6:6" x14ac:dyDescent="0.2">
      <c r="F18931" s="16"/>
    </row>
    <row r="18932" spans="6:6" x14ac:dyDescent="0.2">
      <c r="F18932" s="16"/>
    </row>
    <row r="18933" spans="6:6" x14ac:dyDescent="0.2">
      <c r="F18933" s="16"/>
    </row>
    <row r="18934" spans="6:6" x14ac:dyDescent="0.2">
      <c r="F18934" s="16"/>
    </row>
    <row r="18935" spans="6:6" x14ac:dyDescent="0.2">
      <c r="F18935" s="16"/>
    </row>
    <row r="18936" spans="6:6" x14ac:dyDescent="0.2">
      <c r="F18936" s="16"/>
    </row>
    <row r="18937" spans="6:6" x14ac:dyDescent="0.2">
      <c r="F18937" s="16"/>
    </row>
    <row r="18938" spans="6:6" x14ac:dyDescent="0.2">
      <c r="F18938" s="16"/>
    </row>
    <row r="18939" spans="6:6" x14ac:dyDescent="0.2">
      <c r="F18939" s="16"/>
    </row>
    <row r="18940" spans="6:6" x14ac:dyDescent="0.2">
      <c r="F18940" s="16"/>
    </row>
    <row r="18941" spans="6:6" x14ac:dyDescent="0.2">
      <c r="F18941" s="16"/>
    </row>
    <row r="18942" spans="6:6" x14ac:dyDescent="0.2">
      <c r="F18942" s="16"/>
    </row>
    <row r="18943" spans="6:6" x14ac:dyDescent="0.2">
      <c r="F18943" s="16"/>
    </row>
    <row r="18944" spans="6:6" x14ac:dyDescent="0.2">
      <c r="F18944" s="16"/>
    </row>
    <row r="18945" spans="6:6" x14ac:dyDescent="0.2">
      <c r="F18945" s="16"/>
    </row>
    <row r="18946" spans="6:6" x14ac:dyDescent="0.2">
      <c r="F18946" s="16"/>
    </row>
    <row r="18947" spans="6:6" x14ac:dyDescent="0.2">
      <c r="F18947" s="16"/>
    </row>
    <row r="18948" spans="6:6" x14ac:dyDescent="0.2">
      <c r="F18948" s="16"/>
    </row>
    <row r="18949" spans="6:6" x14ac:dyDescent="0.2">
      <c r="F18949" s="16"/>
    </row>
    <row r="18950" spans="6:6" x14ac:dyDescent="0.2">
      <c r="F18950" s="16"/>
    </row>
    <row r="18951" spans="6:6" x14ac:dyDescent="0.2">
      <c r="F18951" s="16"/>
    </row>
    <row r="18952" spans="6:6" x14ac:dyDescent="0.2">
      <c r="F18952" s="16"/>
    </row>
    <row r="18953" spans="6:6" x14ac:dyDescent="0.2">
      <c r="F18953" s="16"/>
    </row>
    <row r="18954" spans="6:6" x14ac:dyDescent="0.2">
      <c r="F18954" s="16"/>
    </row>
    <row r="18955" spans="6:6" x14ac:dyDescent="0.2">
      <c r="F18955" s="16"/>
    </row>
    <row r="18956" spans="6:6" x14ac:dyDescent="0.2">
      <c r="F18956" s="16"/>
    </row>
    <row r="18957" spans="6:6" x14ac:dyDescent="0.2">
      <c r="F18957" s="16"/>
    </row>
    <row r="18958" spans="6:6" x14ac:dyDescent="0.2">
      <c r="F18958" s="16"/>
    </row>
    <row r="18959" spans="6:6" x14ac:dyDescent="0.2">
      <c r="F18959" s="16"/>
    </row>
    <row r="18960" spans="6:6" x14ac:dyDescent="0.2">
      <c r="F18960" s="16"/>
    </row>
    <row r="18961" spans="6:6" x14ac:dyDescent="0.2">
      <c r="F18961" s="16"/>
    </row>
    <row r="18962" spans="6:6" x14ac:dyDescent="0.2">
      <c r="F18962" s="16"/>
    </row>
    <row r="18963" spans="6:6" x14ac:dyDescent="0.2">
      <c r="F18963" s="16"/>
    </row>
    <row r="18964" spans="6:6" x14ac:dyDescent="0.2">
      <c r="F18964" s="16"/>
    </row>
    <row r="18965" spans="6:6" x14ac:dyDescent="0.2">
      <c r="F18965" s="16"/>
    </row>
    <row r="18966" spans="6:6" x14ac:dyDescent="0.2">
      <c r="F18966" s="16"/>
    </row>
    <row r="18967" spans="6:6" x14ac:dyDescent="0.2">
      <c r="F18967" s="16"/>
    </row>
    <row r="18968" spans="6:6" x14ac:dyDescent="0.2">
      <c r="F18968" s="16"/>
    </row>
    <row r="18969" spans="6:6" x14ac:dyDescent="0.2">
      <c r="F18969" s="16"/>
    </row>
    <row r="18970" spans="6:6" x14ac:dyDescent="0.2">
      <c r="F18970" s="16"/>
    </row>
    <row r="18971" spans="6:6" x14ac:dyDescent="0.2">
      <c r="F18971" s="16"/>
    </row>
    <row r="18972" spans="6:6" x14ac:dyDescent="0.2">
      <c r="F18972" s="16"/>
    </row>
    <row r="18973" spans="6:6" x14ac:dyDescent="0.2">
      <c r="F18973" s="16"/>
    </row>
    <row r="18974" spans="6:6" x14ac:dyDescent="0.2">
      <c r="F18974" s="16"/>
    </row>
    <row r="18975" spans="6:6" x14ac:dyDescent="0.2">
      <c r="F18975" s="16"/>
    </row>
    <row r="18976" spans="6:6" x14ac:dyDescent="0.2">
      <c r="F18976" s="16"/>
    </row>
    <row r="18977" spans="6:6" x14ac:dyDescent="0.2">
      <c r="F18977" s="16"/>
    </row>
    <row r="18978" spans="6:6" x14ac:dyDescent="0.2">
      <c r="F18978" s="16"/>
    </row>
    <row r="18979" spans="6:6" x14ac:dyDescent="0.2">
      <c r="F18979" s="16"/>
    </row>
    <row r="18980" spans="6:6" x14ac:dyDescent="0.2">
      <c r="F18980" s="16"/>
    </row>
    <row r="18981" spans="6:6" x14ac:dyDescent="0.2">
      <c r="F18981" s="16"/>
    </row>
    <row r="18982" spans="6:6" x14ac:dyDescent="0.2">
      <c r="F18982" s="16"/>
    </row>
    <row r="18983" spans="6:6" x14ac:dyDescent="0.2">
      <c r="F18983" s="16"/>
    </row>
    <row r="18984" spans="6:6" x14ac:dyDescent="0.2">
      <c r="F18984" s="16"/>
    </row>
    <row r="18985" spans="6:6" x14ac:dyDescent="0.2">
      <c r="F18985" s="16"/>
    </row>
    <row r="18986" spans="6:6" x14ac:dyDescent="0.2">
      <c r="F18986" s="16"/>
    </row>
    <row r="18987" spans="6:6" x14ac:dyDescent="0.2">
      <c r="F18987" s="16"/>
    </row>
    <row r="18988" spans="6:6" x14ac:dyDescent="0.2">
      <c r="F18988" s="16"/>
    </row>
    <row r="18989" spans="6:6" x14ac:dyDescent="0.2">
      <c r="F18989" s="16"/>
    </row>
    <row r="18990" spans="6:6" x14ac:dyDescent="0.2">
      <c r="F18990" s="16"/>
    </row>
    <row r="18991" spans="6:6" x14ac:dyDescent="0.2">
      <c r="F18991" s="16"/>
    </row>
    <row r="18992" spans="6:6" x14ac:dyDescent="0.2">
      <c r="F18992" s="16"/>
    </row>
    <row r="18993" spans="6:6" x14ac:dyDescent="0.2">
      <c r="F18993" s="16"/>
    </row>
    <row r="18994" spans="6:6" x14ac:dyDescent="0.2">
      <c r="F18994" s="16"/>
    </row>
    <row r="18995" spans="6:6" x14ac:dyDescent="0.2">
      <c r="F18995" s="16"/>
    </row>
    <row r="18996" spans="6:6" x14ac:dyDescent="0.2">
      <c r="F18996" s="16"/>
    </row>
    <row r="18997" spans="6:6" x14ac:dyDescent="0.2">
      <c r="F18997" s="16"/>
    </row>
    <row r="18998" spans="6:6" x14ac:dyDescent="0.2">
      <c r="F18998" s="16"/>
    </row>
    <row r="18999" spans="6:6" x14ac:dyDescent="0.2">
      <c r="F18999" s="16"/>
    </row>
    <row r="19000" spans="6:6" x14ac:dyDescent="0.2">
      <c r="F19000" s="16"/>
    </row>
    <row r="19001" spans="6:6" x14ac:dyDescent="0.2">
      <c r="F19001" s="16"/>
    </row>
    <row r="19002" spans="6:6" x14ac:dyDescent="0.2">
      <c r="F19002" s="16"/>
    </row>
    <row r="19003" spans="6:6" x14ac:dyDescent="0.2">
      <c r="F19003" s="16"/>
    </row>
    <row r="19004" spans="6:6" x14ac:dyDescent="0.2">
      <c r="F19004" s="16"/>
    </row>
    <row r="19005" spans="6:6" x14ac:dyDescent="0.2">
      <c r="F19005" s="16"/>
    </row>
    <row r="19006" spans="6:6" x14ac:dyDescent="0.2">
      <c r="F19006" s="16"/>
    </row>
    <row r="19007" spans="6:6" x14ac:dyDescent="0.2">
      <c r="F19007" s="16"/>
    </row>
    <row r="19008" spans="6:6" x14ac:dyDescent="0.2">
      <c r="F19008" s="16"/>
    </row>
    <row r="19009" spans="6:6" x14ac:dyDescent="0.2">
      <c r="F19009" s="16"/>
    </row>
    <row r="19010" spans="6:6" x14ac:dyDescent="0.2">
      <c r="F19010" s="16"/>
    </row>
    <row r="19011" spans="6:6" x14ac:dyDescent="0.2">
      <c r="F19011" s="16"/>
    </row>
    <row r="19012" spans="6:6" x14ac:dyDescent="0.2">
      <c r="F19012" s="16"/>
    </row>
    <row r="19013" spans="6:6" x14ac:dyDescent="0.2">
      <c r="F19013" s="16"/>
    </row>
    <row r="19014" spans="6:6" x14ac:dyDescent="0.2">
      <c r="F19014" s="16"/>
    </row>
    <row r="19015" spans="6:6" x14ac:dyDescent="0.2">
      <c r="F19015" s="16"/>
    </row>
    <row r="19016" spans="6:6" x14ac:dyDescent="0.2">
      <c r="F19016" s="16"/>
    </row>
    <row r="19017" spans="6:6" x14ac:dyDescent="0.2">
      <c r="F19017" s="16"/>
    </row>
    <row r="19018" spans="6:6" x14ac:dyDescent="0.2">
      <c r="F19018" s="16"/>
    </row>
    <row r="19019" spans="6:6" x14ac:dyDescent="0.2">
      <c r="F19019" s="16"/>
    </row>
    <row r="19020" spans="6:6" x14ac:dyDescent="0.2">
      <c r="F19020" s="16"/>
    </row>
    <row r="19021" spans="6:6" x14ac:dyDescent="0.2">
      <c r="F19021" s="16"/>
    </row>
    <row r="19022" spans="6:6" x14ac:dyDescent="0.2">
      <c r="F19022" s="16"/>
    </row>
    <row r="19023" spans="6:6" x14ac:dyDescent="0.2">
      <c r="F19023" s="16"/>
    </row>
    <row r="19024" spans="6:6" x14ac:dyDescent="0.2">
      <c r="F19024" s="16"/>
    </row>
    <row r="19025" spans="6:6" x14ac:dyDescent="0.2">
      <c r="F19025" s="16"/>
    </row>
    <row r="19026" spans="6:6" x14ac:dyDescent="0.2">
      <c r="F19026" s="16"/>
    </row>
    <row r="19027" spans="6:6" x14ac:dyDescent="0.2">
      <c r="F19027" s="16"/>
    </row>
    <row r="19028" spans="6:6" x14ac:dyDescent="0.2">
      <c r="F19028" s="16"/>
    </row>
    <row r="19029" spans="6:6" x14ac:dyDescent="0.2">
      <c r="F19029" s="16"/>
    </row>
    <row r="19030" spans="6:6" x14ac:dyDescent="0.2">
      <c r="F19030" s="16"/>
    </row>
    <row r="19031" spans="6:6" x14ac:dyDescent="0.2">
      <c r="F19031" s="16"/>
    </row>
    <row r="19032" spans="6:6" x14ac:dyDescent="0.2">
      <c r="F19032" s="16"/>
    </row>
    <row r="19033" spans="6:6" x14ac:dyDescent="0.2">
      <c r="F19033" s="16"/>
    </row>
    <row r="19034" spans="6:6" x14ac:dyDescent="0.2">
      <c r="F19034" s="16"/>
    </row>
    <row r="19035" spans="6:6" x14ac:dyDescent="0.2">
      <c r="F19035" s="16"/>
    </row>
    <row r="19036" spans="6:6" x14ac:dyDescent="0.2">
      <c r="F19036" s="16"/>
    </row>
    <row r="19037" spans="6:6" x14ac:dyDescent="0.2">
      <c r="F19037" s="16"/>
    </row>
    <row r="19038" spans="6:6" x14ac:dyDescent="0.2">
      <c r="F19038" s="16"/>
    </row>
    <row r="19039" spans="6:6" x14ac:dyDescent="0.2">
      <c r="F19039" s="16"/>
    </row>
    <row r="19040" spans="6:6" x14ac:dyDescent="0.2">
      <c r="F19040" s="16"/>
    </row>
    <row r="19041" spans="6:6" x14ac:dyDescent="0.2">
      <c r="F19041" s="16"/>
    </row>
    <row r="19042" spans="6:6" x14ac:dyDescent="0.2">
      <c r="F19042" s="16"/>
    </row>
    <row r="19043" spans="6:6" x14ac:dyDescent="0.2">
      <c r="F19043" s="16"/>
    </row>
    <row r="19044" spans="6:6" x14ac:dyDescent="0.2">
      <c r="F19044" s="16"/>
    </row>
    <row r="19045" spans="6:6" x14ac:dyDescent="0.2">
      <c r="F19045" s="16"/>
    </row>
    <row r="19046" spans="6:6" x14ac:dyDescent="0.2">
      <c r="F19046" s="16"/>
    </row>
    <row r="19047" spans="6:6" x14ac:dyDescent="0.2">
      <c r="F19047" s="16"/>
    </row>
    <row r="19048" spans="6:6" x14ac:dyDescent="0.2">
      <c r="F19048" s="16"/>
    </row>
    <row r="19049" spans="6:6" x14ac:dyDescent="0.2">
      <c r="F19049" s="16"/>
    </row>
    <row r="19050" spans="6:6" x14ac:dyDescent="0.2">
      <c r="F19050" s="16"/>
    </row>
    <row r="19051" spans="6:6" x14ac:dyDescent="0.2">
      <c r="F19051" s="16"/>
    </row>
    <row r="19052" spans="6:6" x14ac:dyDescent="0.2">
      <c r="F19052" s="16"/>
    </row>
    <row r="19053" spans="6:6" x14ac:dyDescent="0.2">
      <c r="F19053" s="16"/>
    </row>
    <row r="19054" spans="6:6" x14ac:dyDescent="0.2">
      <c r="F19054" s="16"/>
    </row>
    <row r="19055" spans="6:6" x14ac:dyDescent="0.2">
      <c r="F19055" s="16"/>
    </row>
    <row r="19056" spans="6:6" x14ac:dyDescent="0.2">
      <c r="F19056" s="16"/>
    </row>
    <row r="19057" spans="6:6" x14ac:dyDescent="0.2">
      <c r="F19057" s="16"/>
    </row>
    <row r="19058" spans="6:6" x14ac:dyDescent="0.2">
      <c r="F19058" s="16"/>
    </row>
    <row r="19059" spans="6:6" x14ac:dyDescent="0.2">
      <c r="F19059" s="16"/>
    </row>
    <row r="19060" spans="6:6" x14ac:dyDescent="0.2">
      <c r="F19060" s="16"/>
    </row>
    <row r="19061" spans="6:6" x14ac:dyDescent="0.2">
      <c r="F19061" s="16"/>
    </row>
    <row r="19062" spans="6:6" x14ac:dyDescent="0.2">
      <c r="F19062" s="16"/>
    </row>
    <row r="19063" spans="6:6" x14ac:dyDescent="0.2">
      <c r="F19063" s="16"/>
    </row>
    <row r="19064" spans="6:6" x14ac:dyDescent="0.2">
      <c r="F19064" s="16"/>
    </row>
    <row r="19065" spans="6:6" x14ac:dyDescent="0.2">
      <c r="F19065" s="16"/>
    </row>
    <row r="19066" spans="6:6" x14ac:dyDescent="0.2">
      <c r="F19066" s="16"/>
    </row>
    <row r="19067" spans="6:6" x14ac:dyDescent="0.2">
      <c r="F19067" s="16"/>
    </row>
    <row r="19068" spans="6:6" x14ac:dyDescent="0.2">
      <c r="F19068" s="16"/>
    </row>
    <row r="19069" spans="6:6" x14ac:dyDescent="0.2">
      <c r="F19069" s="16"/>
    </row>
    <row r="19070" spans="6:6" x14ac:dyDescent="0.2">
      <c r="F19070" s="16"/>
    </row>
    <row r="19071" spans="6:6" x14ac:dyDescent="0.2">
      <c r="F19071" s="16"/>
    </row>
    <row r="19072" spans="6:6" x14ac:dyDescent="0.2">
      <c r="F19072" s="16"/>
    </row>
    <row r="19073" spans="6:6" x14ac:dyDescent="0.2">
      <c r="F19073" s="16"/>
    </row>
    <row r="19074" spans="6:6" x14ac:dyDescent="0.2">
      <c r="F19074" s="16"/>
    </row>
    <row r="19075" spans="6:6" x14ac:dyDescent="0.2">
      <c r="F19075" s="16"/>
    </row>
    <row r="19076" spans="6:6" x14ac:dyDescent="0.2">
      <c r="F19076" s="16"/>
    </row>
    <row r="19077" spans="6:6" x14ac:dyDescent="0.2">
      <c r="F19077" s="16"/>
    </row>
    <row r="19078" spans="6:6" x14ac:dyDescent="0.2">
      <c r="F19078" s="16"/>
    </row>
    <row r="19079" spans="6:6" x14ac:dyDescent="0.2">
      <c r="F19079" s="16"/>
    </row>
    <row r="19080" spans="6:6" x14ac:dyDescent="0.2">
      <c r="F19080" s="16"/>
    </row>
    <row r="19081" spans="6:6" x14ac:dyDescent="0.2">
      <c r="F19081" s="16"/>
    </row>
    <row r="19082" spans="6:6" x14ac:dyDescent="0.2">
      <c r="F19082" s="16"/>
    </row>
    <row r="19083" spans="6:6" x14ac:dyDescent="0.2">
      <c r="F19083" s="16"/>
    </row>
    <row r="19084" spans="6:6" x14ac:dyDescent="0.2">
      <c r="F19084" s="16"/>
    </row>
    <row r="19085" spans="6:6" x14ac:dyDescent="0.2">
      <c r="F19085" s="16"/>
    </row>
    <row r="19086" spans="6:6" x14ac:dyDescent="0.2">
      <c r="F19086" s="16"/>
    </row>
    <row r="19087" spans="6:6" x14ac:dyDescent="0.2">
      <c r="F19087" s="16"/>
    </row>
    <row r="19088" spans="6:6" x14ac:dyDescent="0.2">
      <c r="F19088" s="16"/>
    </row>
    <row r="19089" spans="6:6" x14ac:dyDescent="0.2">
      <c r="F19089" s="16"/>
    </row>
    <row r="19090" spans="6:6" x14ac:dyDescent="0.2">
      <c r="F19090" s="16"/>
    </row>
    <row r="19091" spans="6:6" x14ac:dyDescent="0.2">
      <c r="F19091" s="16"/>
    </row>
    <row r="19092" spans="6:6" x14ac:dyDescent="0.2">
      <c r="F19092" s="16"/>
    </row>
    <row r="19093" spans="6:6" x14ac:dyDescent="0.2">
      <c r="F19093" s="16"/>
    </row>
    <row r="19094" spans="6:6" x14ac:dyDescent="0.2">
      <c r="F19094" s="16"/>
    </row>
    <row r="19095" spans="6:6" x14ac:dyDescent="0.2">
      <c r="F19095" s="16"/>
    </row>
    <row r="19096" spans="6:6" x14ac:dyDescent="0.2">
      <c r="F19096" s="16"/>
    </row>
    <row r="19097" spans="6:6" x14ac:dyDescent="0.2">
      <c r="F19097" s="16"/>
    </row>
    <row r="19098" spans="6:6" x14ac:dyDescent="0.2">
      <c r="F19098" s="16"/>
    </row>
    <row r="19099" spans="6:6" x14ac:dyDescent="0.2">
      <c r="F19099" s="16"/>
    </row>
    <row r="19100" spans="6:6" x14ac:dyDescent="0.2">
      <c r="F19100" s="16"/>
    </row>
    <row r="19101" spans="6:6" x14ac:dyDescent="0.2">
      <c r="F19101" s="16"/>
    </row>
    <row r="19102" spans="6:6" x14ac:dyDescent="0.2">
      <c r="F19102" s="16"/>
    </row>
    <row r="19103" spans="6:6" x14ac:dyDescent="0.2">
      <c r="F19103" s="16"/>
    </row>
    <row r="19104" spans="6:6" x14ac:dyDescent="0.2">
      <c r="F19104" s="16"/>
    </row>
    <row r="19105" spans="6:6" x14ac:dyDescent="0.2">
      <c r="F19105" s="16"/>
    </row>
    <row r="19106" spans="6:6" x14ac:dyDescent="0.2">
      <c r="F19106" s="16"/>
    </row>
    <row r="19107" spans="6:6" x14ac:dyDescent="0.2">
      <c r="F19107" s="16"/>
    </row>
    <row r="19108" spans="6:6" x14ac:dyDescent="0.2">
      <c r="F19108" s="16"/>
    </row>
    <row r="19109" spans="6:6" x14ac:dyDescent="0.2">
      <c r="F19109" s="16"/>
    </row>
    <row r="19110" spans="6:6" x14ac:dyDescent="0.2">
      <c r="F19110" s="16"/>
    </row>
    <row r="19111" spans="6:6" x14ac:dyDescent="0.2">
      <c r="F19111" s="16"/>
    </row>
    <row r="19112" spans="6:6" x14ac:dyDescent="0.2">
      <c r="F19112" s="16"/>
    </row>
    <row r="19113" spans="6:6" x14ac:dyDescent="0.2">
      <c r="F19113" s="16"/>
    </row>
    <row r="19114" spans="6:6" x14ac:dyDescent="0.2">
      <c r="F19114" s="16"/>
    </row>
    <row r="19115" spans="6:6" x14ac:dyDescent="0.2">
      <c r="F19115" s="16"/>
    </row>
    <row r="19116" spans="6:6" x14ac:dyDescent="0.2">
      <c r="F19116" s="16"/>
    </row>
    <row r="19117" spans="6:6" x14ac:dyDescent="0.2">
      <c r="F19117" s="16"/>
    </row>
    <row r="19118" spans="6:6" x14ac:dyDescent="0.2">
      <c r="F19118" s="16"/>
    </row>
    <row r="19119" spans="6:6" x14ac:dyDescent="0.2">
      <c r="F19119" s="16"/>
    </row>
    <row r="19120" spans="6:6" x14ac:dyDescent="0.2">
      <c r="F19120" s="16"/>
    </row>
    <row r="19121" spans="6:6" x14ac:dyDescent="0.2">
      <c r="F19121" s="16"/>
    </row>
    <row r="19122" spans="6:6" x14ac:dyDescent="0.2">
      <c r="F19122" s="16"/>
    </row>
    <row r="19123" spans="6:6" x14ac:dyDescent="0.2">
      <c r="F19123" s="16"/>
    </row>
    <row r="19124" spans="6:6" x14ac:dyDescent="0.2">
      <c r="F19124" s="16"/>
    </row>
    <row r="19125" spans="6:6" x14ac:dyDescent="0.2">
      <c r="F19125" s="16"/>
    </row>
    <row r="19126" spans="6:6" x14ac:dyDescent="0.2">
      <c r="F19126" s="16"/>
    </row>
    <row r="19127" spans="6:6" x14ac:dyDescent="0.2">
      <c r="F19127" s="16"/>
    </row>
    <row r="19128" spans="6:6" x14ac:dyDescent="0.2">
      <c r="F19128" s="16"/>
    </row>
    <row r="19129" spans="6:6" x14ac:dyDescent="0.2">
      <c r="F19129" s="16"/>
    </row>
    <row r="19130" spans="6:6" x14ac:dyDescent="0.2">
      <c r="F19130" s="16"/>
    </row>
    <row r="19131" spans="6:6" x14ac:dyDescent="0.2">
      <c r="F19131" s="16"/>
    </row>
    <row r="19132" spans="6:6" x14ac:dyDescent="0.2">
      <c r="F19132" s="16"/>
    </row>
    <row r="19133" spans="6:6" x14ac:dyDescent="0.2">
      <c r="F19133" s="16"/>
    </row>
    <row r="19134" spans="6:6" x14ac:dyDescent="0.2">
      <c r="F19134" s="16"/>
    </row>
    <row r="19135" spans="6:6" x14ac:dyDescent="0.2">
      <c r="F19135" s="16"/>
    </row>
    <row r="19136" spans="6:6" x14ac:dyDescent="0.2">
      <c r="F19136" s="16"/>
    </row>
    <row r="19137" spans="6:6" x14ac:dyDescent="0.2">
      <c r="F19137" s="16"/>
    </row>
    <row r="19138" spans="6:6" x14ac:dyDescent="0.2">
      <c r="F19138" s="16"/>
    </row>
    <row r="19139" spans="6:6" x14ac:dyDescent="0.2">
      <c r="F19139" s="16"/>
    </row>
    <row r="19140" spans="6:6" x14ac:dyDescent="0.2">
      <c r="F19140" s="16"/>
    </row>
    <row r="19141" spans="6:6" x14ac:dyDescent="0.2">
      <c r="F19141" s="16"/>
    </row>
    <row r="19142" spans="6:6" x14ac:dyDescent="0.2">
      <c r="F19142" s="16"/>
    </row>
    <row r="19143" spans="6:6" x14ac:dyDescent="0.2">
      <c r="F19143" s="16"/>
    </row>
    <row r="19144" spans="6:6" x14ac:dyDescent="0.2">
      <c r="F19144" s="16"/>
    </row>
    <row r="19145" spans="6:6" x14ac:dyDescent="0.2">
      <c r="F19145" s="16"/>
    </row>
    <row r="19146" spans="6:6" x14ac:dyDescent="0.2">
      <c r="F19146" s="16"/>
    </row>
    <row r="19147" spans="6:6" x14ac:dyDescent="0.2">
      <c r="F19147" s="16"/>
    </row>
    <row r="19148" spans="6:6" x14ac:dyDescent="0.2">
      <c r="F19148" s="16"/>
    </row>
    <row r="19149" spans="6:6" x14ac:dyDescent="0.2">
      <c r="F19149" s="16"/>
    </row>
    <row r="19150" spans="6:6" x14ac:dyDescent="0.2">
      <c r="F19150" s="16"/>
    </row>
    <row r="19151" spans="6:6" x14ac:dyDescent="0.2">
      <c r="F19151" s="16"/>
    </row>
    <row r="19152" spans="6:6" x14ac:dyDescent="0.2">
      <c r="F19152" s="16"/>
    </row>
    <row r="19153" spans="6:6" x14ac:dyDescent="0.2">
      <c r="F19153" s="16"/>
    </row>
    <row r="19154" spans="6:6" x14ac:dyDescent="0.2">
      <c r="F19154" s="16"/>
    </row>
    <row r="19155" spans="6:6" x14ac:dyDescent="0.2">
      <c r="F19155" s="16"/>
    </row>
    <row r="19156" spans="6:6" x14ac:dyDescent="0.2">
      <c r="F19156" s="16"/>
    </row>
    <row r="19157" spans="6:6" x14ac:dyDescent="0.2">
      <c r="F19157" s="16"/>
    </row>
    <row r="19158" spans="6:6" x14ac:dyDescent="0.2">
      <c r="F19158" s="16"/>
    </row>
    <row r="19159" spans="6:6" x14ac:dyDescent="0.2">
      <c r="F19159" s="16"/>
    </row>
    <row r="19160" spans="6:6" x14ac:dyDescent="0.2">
      <c r="F19160" s="16"/>
    </row>
    <row r="19161" spans="6:6" x14ac:dyDescent="0.2">
      <c r="F19161" s="16"/>
    </row>
    <row r="19162" spans="6:6" x14ac:dyDescent="0.2">
      <c r="F19162" s="16"/>
    </row>
    <row r="19163" spans="6:6" x14ac:dyDescent="0.2">
      <c r="F19163" s="16"/>
    </row>
    <row r="19164" spans="6:6" x14ac:dyDescent="0.2">
      <c r="F19164" s="16"/>
    </row>
    <row r="19165" spans="6:6" x14ac:dyDescent="0.2">
      <c r="F19165" s="16"/>
    </row>
    <row r="19166" spans="6:6" x14ac:dyDescent="0.2">
      <c r="F19166" s="16"/>
    </row>
    <row r="19167" spans="6:6" x14ac:dyDescent="0.2">
      <c r="F19167" s="16"/>
    </row>
    <row r="19168" spans="6:6" x14ac:dyDescent="0.2">
      <c r="F19168" s="16"/>
    </row>
    <row r="19169" spans="6:6" x14ac:dyDescent="0.2">
      <c r="F19169" s="16"/>
    </row>
    <row r="19170" spans="6:6" x14ac:dyDescent="0.2">
      <c r="F19170" s="16"/>
    </row>
    <row r="19171" spans="6:6" x14ac:dyDescent="0.2">
      <c r="F19171" s="16"/>
    </row>
    <row r="19172" spans="6:6" x14ac:dyDescent="0.2">
      <c r="F19172" s="16"/>
    </row>
    <row r="19173" spans="6:6" x14ac:dyDescent="0.2">
      <c r="F19173" s="16"/>
    </row>
    <row r="19174" spans="6:6" x14ac:dyDescent="0.2">
      <c r="F19174" s="16"/>
    </row>
    <row r="19175" spans="6:6" x14ac:dyDescent="0.2">
      <c r="F19175" s="16"/>
    </row>
    <row r="19176" spans="6:6" x14ac:dyDescent="0.2">
      <c r="F19176" s="16"/>
    </row>
    <row r="19177" spans="6:6" x14ac:dyDescent="0.2">
      <c r="F19177" s="16"/>
    </row>
    <row r="19178" spans="6:6" x14ac:dyDescent="0.2">
      <c r="F19178" s="16"/>
    </row>
    <row r="19179" spans="6:6" x14ac:dyDescent="0.2">
      <c r="F19179" s="16"/>
    </row>
    <row r="19180" spans="6:6" x14ac:dyDescent="0.2">
      <c r="F19180" s="16"/>
    </row>
    <row r="19181" spans="6:6" x14ac:dyDescent="0.2">
      <c r="F19181" s="16"/>
    </row>
    <row r="19182" spans="6:6" x14ac:dyDescent="0.2">
      <c r="F19182" s="16"/>
    </row>
    <row r="19183" spans="6:6" x14ac:dyDescent="0.2">
      <c r="F19183" s="16"/>
    </row>
    <row r="19184" spans="6:6" x14ac:dyDescent="0.2">
      <c r="F19184" s="16"/>
    </row>
    <row r="19185" spans="6:6" x14ac:dyDescent="0.2">
      <c r="F19185" s="16"/>
    </row>
    <row r="19186" spans="6:6" x14ac:dyDescent="0.2">
      <c r="F19186" s="16"/>
    </row>
    <row r="19187" spans="6:6" x14ac:dyDescent="0.2">
      <c r="F19187" s="16"/>
    </row>
    <row r="19188" spans="6:6" x14ac:dyDescent="0.2">
      <c r="F19188" s="16"/>
    </row>
    <row r="19189" spans="6:6" x14ac:dyDescent="0.2">
      <c r="F19189" s="16"/>
    </row>
    <row r="19190" spans="6:6" x14ac:dyDescent="0.2">
      <c r="F19190" s="16"/>
    </row>
    <row r="19191" spans="6:6" x14ac:dyDescent="0.2">
      <c r="F19191" s="16"/>
    </row>
    <row r="19192" spans="6:6" x14ac:dyDescent="0.2">
      <c r="F19192" s="16"/>
    </row>
    <row r="19193" spans="6:6" x14ac:dyDescent="0.2">
      <c r="F19193" s="16"/>
    </row>
    <row r="19194" spans="6:6" x14ac:dyDescent="0.2">
      <c r="F19194" s="16"/>
    </row>
    <row r="19195" spans="6:6" x14ac:dyDescent="0.2">
      <c r="F19195" s="16"/>
    </row>
    <row r="19196" spans="6:6" x14ac:dyDescent="0.2">
      <c r="F19196" s="16"/>
    </row>
    <row r="19197" spans="6:6" x14ac:dyDescent="0.2">
      <c r="F19197" s="16"/>
    </row>
    <row r="19198" spans="6:6" x14ac:dyDescent="0.2">
      <c r="F19198" s="16"/>
    </row>
    <row r="19199" spans="6:6" x14ac:dyDescent="0.2">
      <c r="F19199" s="16"/>
    </row>
    <row r="19200" spans="6:6" x14ac:dyDescent="0.2">
      <c r="F19200" s="16"/>
    </row>
    <row r="19201" spans="6:6" x14ac:dyDescent="0.2">
      <c r="F19201" s="16"/>
    </row>
    <row r="19202" spans="6:6" x14ac:dyDescent="0.2">
      <c r="F19202" s="16"/>
    </row>
    <row r="19203" spans="6:6" x14ac:dyDescent="0.2">
      <c r="F19203" s="16"/>
    </row>
    <row r="19204" spans="6:6" x14ac:dyDescent="0.2">
      <c r="F19204" s="16"/>
    </row>
    <row r="19205" spans="6:6" x14ac:dyDescent="0.2">
      <c r="F19205" s="16"/>
    </row>
    <row r="19206" spans="6:6" x14ac:dyDescent="0.2">
      <c r="F19206" s="16"/>
    </row>
    <row r="19207" spans="6:6" x14ac:dyDescent="0.2">
      <c r="F19207" s="16"/>
    </row>
    <row r="19208" spans="6:6" x14ac:dyDescent="0.2">
      <c r="F19208" s="16"/>
    </row>
    <row r="19209" spans="6:6" x14ac:dyDescent="0.2">
      <c r="F19209" s="16"/>
    </row>
    <row r="19210" spans="6:6" x14ac:dyDescent="0.2">
      <c r="F19210" s="16"/>
    </row>
    <row r="19211" spans="6:6" x14ac:dyDescent="0.2">
      <c r="F19211" s="16"/>
    </row>
    <row r="19212" spans="6:6" x14ac:dyDescent="0.2">
      <c r="F19212" s="16"/>
    </row>
    <row r="19213" spans="6:6" x14ac:dyDescent="0.2">
      <c r="F19213" s="16"/>
    </row>
    <row r="19214" spans="6:6" x14ac:dyDescent="0.2">
      <c r="F19214" s="16"/>
    </row>
    <row r="19215" spans="6:6" x14ac:dyDescent="0.2">
      <c r="F19215" s="16"/>
    </row>
    <row r="19216" spans="6:6" x14ac:dyDescent="0.2">
      <c r="F19216" s="16"/>
    </row>
    <row r="19217" spans="6:6" x14ac:dyDescent="0.2">
      <c r="F19217" s="16"/>
    </row>
    <row r="19218" spans="6:6" x14ac:dyDescent="0.2">
      <c r="F19218" s="16"/>
    </row>
    <row r="19219" spans="6:6" x14ac:dyDescent="0.2">
      <c r="F19219" s="16"/>
    </row>
    <row r="19220" spans="6:6" x14ac:dyDescent="0.2">
      <c r="F19220" s="16"/>
    </row>
    <row r="19221" spans="6:6" x14ac:dyDescent="0.2">
      <c r="F19221" s="16"/>
    </row>
    <row r="19222" spans="6:6" x14ac:dyDescent="0.2">
      <c r="F19222" s="16"/>
    </row>
    <row r="19223" spans="6:6" x14ac:dyDescent="0.2">
      <c r="F19223" s="16"/>
    </row>
    <row r="19224" spans="6:6" x14ac:dyDescent="0.2">
      <c r="F19224" s="16"/>
    </row>
    <row r="19225" spans="6:6" x14ac:dyDescent="0.2">
      <c r="F19225" s="16"/>
    </row>
    <row r="19226" spans="6:6" x14ac:dyDescent="0.2">
      <c r="F19226" s="16"/>
    </row>
    <row r="19227" spans="6:6" x14ac:dyDescent="0.2">
      <c r="F19227" s="16"/>
    </row>
    <row r="19228" spans="6:6" x14ac:dyDescent="0.2">
      <c r="F19228" s="16"/>
    </row>
    <row r="19229" spans="6:6" x14ac:dyDescent="0.2">
      <c r="F19229" s="16"/>
    </row>
    <row r="19230" spans="6:6" x14ac:dyDescent="0.2">
      <c r="F19230" s="16"/>
    </row>
    <row r="19231" spans="6:6" x14ac:dyDescent="0.2">
      <c r="F19231" s="16"/>
    </row>
    <row r="19232" spans="6:6" x14ac:dyDescent="0.2">
      <c r="F19232" s="16"/>
    </row>
    <row r="19233" spans="6:6" x14ac:dyDescent="0.2">
      <c r="F19233" s="16"/>
    </row>
    <row r="19234" spans="6:6" x14ac:dyDescent="0.2">
      <c r="F19234" s="16"/>
    </row>
    <row r="19235" spans="6:6" x14ac:dyDescent="0.2">
      <c r="F19235" s="16"/>
    </row>
    <row r="19236" spans="6:6" x14ac:dyDescent="0.2">
      <c r="F19236" s="16"/>
    </row>
    <row r="19237" spans="6:6" x14ac:dyDescent="0.2">
      <c r="F19237" s="16"/>
    </row>
    <row r="19238" spans="6:6" x14ac:dyDescent="0.2">
      <c r="F19238" s="16"/>
    </row>
    <row r="19239" spans="6:6" x14ac:dyDescent="0.2">
      <c r="F19239" s="16"/>
    </row>
    <row r="19240" spans="6:6" x14ac:dyDescent="0.2">
      <c r="F19240" s="16"/>
    </row>
    <row r="19241" spans="6:6" x14ac:dyDescent="0.2">
      <c r="F19241" s="16"/>
    </row>
    <row r="19242" spans="6:6" x14ac:dyDescent="0.2">
      <c r="F19242" s="16"/>
    </row>
    <row r="19243" spans="6:6" x14ac:dyDescent="0.2">
      <c r="F19243" s="16"/>
    </row>
    <row r="19244" spans="6:6" x14ac:dyDescent="0.2">
      <c r="F19244" s="16"/>
    </row>
    <row r="19245" spans="6:6" x14ac:dyDescent="0.2">
      <c r="F19245" s="16"/>
    </row>
    <row r="19246" spans="6:6" x14ac:dyDescent="0.2">
      <c r="F19246" s="16"/>
    </row>
    <row r="19247" spans="6:6" x14ac:dyDescent="0.2">
      <c r="F19247" s="16"/>
    </row>
    <row r="19248" spans="6:6" x14ac:dyDescent="0.2">
      <c r="F19248" s="16"/>
    </row>
    <row r="19249" spans="6:6" x14ac:dyDescent="0.2">
      <c r="F19249" s="16"/>
    </row>
    <row r="19250" spans="6:6" x14ac:dyDescent="0.2">
      <c r="F19250" s="16"/>
    </row>
    <row r="19251" spans="6:6" x14ac:dyDescent="0.2">
      <c r="F19251" s="16"/>
    </row>
    <row r="19252" spans="6:6" x14ac:dyDescent="0.2">
      <c r="F19252" s="16"/>
    </row>
    <row r="19253" spans="6:6" x14ac:dyDescent="0.2">
      <c r="F19253" s="16"/>
    </row>
    <row r="19254" spans="6:6" x14ac:dyDescent="0.2">
      <c r="F19254" s="16"/>
    </row>
    <row r="19255" spans="6:6" x14ac:dyDescent="0.2">
      <c r="F19255" s="16"/>
    </row>
    <row r="19256" spans="6:6" x14ac:dyDescent="0.2">
      <c r="F19256" s="16"/>
    </row>
    <row r="19257" spans="6:6" x14ac:dyDescent="0.2">
      <c r="F19257" s="16"/>
    </row>
    <row r="19258" spans="6:6" x14ac:dyDescent="0.2">
      <c r="F19258" s="16"/>
    </row>
    <row r="19259" spans="6:6" x14ac:dyDescent="0.2">
      <c r="F19259" s="16"/>
    </row>
    <row r="19260" spans="6:6" x14ac:dyDescent="0.2">
      <c r="F19260" s="16"/>
    </row>
    <row r="19261" spans="6:6" x14ac:dyDescent="0.2">
      <c r="F19261" s="16"/>
    </row>
    <row r="19262" spans="6:6" x14ac:dyDescent="0.2">
      <c r="F19262" s="16"/>
    </row>
    <row r="19263" spans="6:6" x14ac:dyDescent="0.2">
      <c r="F19263" s="16"/>
    </row>
    <row r="19264" spans="6:6" x14ac:dyDescent="0.2">
      <c r="F19264" s="16"/>
    </row>
    <row r="19265" spans="6:6" x14ac:dyDescent="0.2">
      <c r="F19265" s="16"/>
    </row>
    <row r="19266" spans="6:6" x14ac:dyDescent="0.2">
      <c r="F19266" s="16"/>
    </row>
    <row r="19267" spans="6:6" x14ac:dyDescent="0.2">
      <c r="F19267" s="16"/>
    </row>
    <row r="19268" spans="6:6" x14ac:dyDescent="0.2">
      <c r="F19268" s="16"/>
    </row>
    <row r="19269" spans="6:6" x14ac:dyDescent="0.2">
      <c r="F19269" s="16"/>
    </row>
    <row r="19270" spans="6:6" x14ac:dyDescent="0.2">
      <c r="F19270" s="16"/>
    </row>
    <row r="19271" spans="6:6" x14ac:dyDescent="0.2">
      <c r="F19271" s="16"/>
    </row>
    <row r="19272" spans="6:6" x14ac:dyDescent="0.2">
      <c r="F19272" s="16"/>
    </row>
    <row r="19273" spans="6:6" x14ac:dyDescent="0.2">
      <c r="F19273" s="16"/>
    </row>
    <row r="19274" spans="6:6" x14ac:dyDescent="0.2">
      <c r="F19274" s="16"/>
    </row>
    <row r="19275" spans="6:6" x14ac:dyDescent="0.2">
      <c r="F19275" s="16"/>
    </row>
    <row r="19276" spans="6:6" x14ac:dyDescent="0.2">
      <c r="F19276" s="16"/>
    </row>
    <row r="19277" spans="6:6" x14ac:dyDescent="0.2">
      <c r="F19277" s="16"/>
    </row>
    <row r="19278" spans="6:6" x14ac:dyDescent="0.2">
      <c r="F19278" s="16"/>
    </row>
    <row r="19279" spans="6:6" x14ac:dyDescent="0.2">
      <c r="F19279" s="16"/>
    </row>
    <row r="19280" spans="6:6" x14ac:dyDescent="0.2">
      <c r="F19280" s="16"/>
    </row>
    <row r="19281" spans="6:6" x14ac:dyDescent="0.2">
      <c r="F19281" s="16"/>
    </row>
    <row r="19282" spans="6:6" x14ac:dyDescent="0.2">
      <c r="F19282" s="16"/>
    </row>
    <row r="19283" spans="6:6" x14ac:dyDescent="0.2">
      <c r="F19283" s="16"/>
    </row>
    <row r="19284" spans="6:6" x14ac:dyDescent="0.2">
      <c r="F19284" s="16"/>
    </row>
    <row r="19285" spans="6:6" x14ac:dyDescent="0.2">
      <c r="F19285" s="16"/>
    </row>
    <row r="19286" spans="6:6" x14ac:dyDescent="0.2">
      <c r="F19286" s="16"/>
    </row>
    <row r="19287" spans="6:6" x14ac:dyDescent="0.2">
      <c r="F19287" s="16"/>
    </row>
    <row r="19288" spans="6:6" x14ac:dyDescent="0.2">
      <c r="F19288" s="16"/>
    </row>
    <row r="19289" spans="6:6" x14ac:dyDescent="0.2">
      <c r="F19289" s="16"/>
    </row>
    <row r="19290" spans="6:6" x14ac:dyDescent="0.2">
      <c r="F19290" s="16"/>
    </row>
    <row r="19291" spans="6:6" x14ac:dyDescent="0.2">
      <c r="F19291" s="16"/>
    </row>
    <row r="19292" spans="6:6" x14ac:dyDescent="0.2">
      <c r="F19292" s="16"/>
    </row>
    <row r="19293" spans="6:6" x14ac:dyDescent="0.2">
      <c r="F19293" s="16"/>
    </row>
    <row r="19294" spans="6:6" x14ac:dyDescent="0.2">
      <c r="F19294" s="16"/>
    </row>
    <row r="19295" spans="6:6" x14ac:dyDescent="0.2">
      <c r="F19295" s="16"/>
    </row>
    <row r="19296" spans="6:6" x14ac:dyDescent="0.2">
      <c r="F19296" s="16"/>
    </row>
    <row r="19297" spans="6:6" x14ac:dyDescent="0.2">
      <c r="F19297" s="16"/>
    </row>
    <row r="19298" spans="6:6" x14ac:dyDescent="0.2">
      <c r="F19298" s="16"/>
    </row>
    <row r="19299" spans="6:6" x14ac:dyDescent="0.2">
      <c r="F19299" s="16"/>
    </row>
    <row r="19300" spans="6:6" x14ac:dyDescent="0.2">
      <c r="F19300" s="16"/>
    </row>
    <row r="19301" spans="6:6" x14ac:dyDescent="0.2">
      <c r="F19301" s="16"/>
    </row>
    <row r="19302" spans="6:6" x14ac:dyDescent="0.2">
      <c r="F19302" s="16"/>
    </row>
    <row r="19303" spans="6:6" x14ac:dyDescent="0.2">
      <c r="F19303" s="16"/>
    </row>
    <row r="19304" spans="6:6" x14ac:dyDescent="0.2">
      <c r="F19304" s="16"/>
    </row>
    <row r="19305" spans="6:6" x14ac:dyDescent="0.2">
      <c r="F19305" s="16"/>
    </row>
    <row r="19306" spans="6:6" x14ac:dyDescent="0.2">
      <c r="F19306" s="16"/>
    </row>
    <row r="19307" spans="6:6" x14ac:dyDescent="0.2">
      <c r="F19307" s="16"/>
    </row>
    <row r="19308" spans="6:6" x14ac:dyDescent="0.2">
      <c r="F19308" s="16"/>
    </row>
    <row r="19309" spans="6:6" x14ac:dyDescent="0.2">
      <c r="F19309" s="16"/>
    </row>
    <row r="19310" spans="6:6" x14ac:dyDescent="0.2">
      <c r="F19310" s="16"/>
    </row>
    <row r="19311" spans="6:6" x14ac:dyDescent="0.2">
      <c r="F19311" s="16"/>
    </row>
    <row r="19312" spans="6:6" x14ac:dyDescent="0.2">
      <c r="F19312" s="16"/>
    </row>
    <row r="19313" spans="6:6" x14ac:dyDescent="0.2">
      <c r="F19313" s="16"/>
    </row>
    <row r="19314" spans="6:6" x14ac:dyDescent="0.2">
      <c r="F19314" s="16"/>
    </row>
    <row r="19315" spans="6:6" x14ac:dyDescent="0.2">
      <c r="F19315" s="16"/>
    </row>
    <row r="19316" spans="6:6" x14ac:dyDescent="0.2">
      <c r="F19316" s="16"/>
    </row>
    <row r="19317" spans="6:6" x14ac:dyDescent="0.2">
      <c r="F19317" s="16"/>
    </row>
    <row r="19318" spans="6:6" x14ac:dyDescent="0.2">
      <c r="F19318" s="16"/>
    </row>
    <row r="19319" spans="6:6" x14ac:dyDescent="0.2">
      <c r="F19319" s="16"/>
    </row>
    <row r="19320" spans="6:6" x14ac:dyDescent="0.2">
      <c r="F19320" s="16"/>
    </row>
    <row r="19321" spans="6:6" x14ac:dyDescent="0.2">
      <c r="F19321" s="16"/>
    </row>
    <row r="19322" spans="6:6" x14ac:dyDescent="0.2">
      <c r="F19322" s="16"/>
    </row>
    <row r="19323" spans="6:6" x14ac:dyDescent="0.2">
      <c r="F19323" s="16"/>
    </row>
    <row r="19324" spans="6:6" x14ac:dyDescent="0.2">
      <c r="F19324" s="16"/>
    </row>
    <row r="19325" spans="6:6" x14ac:dyDescent="0.2">
      <c r="F19325" s="16"/>
    </row>
    <row r="19326" spans="6:6" x14ac:dyDescent="0.2">
      <c r="F19326" s="16"/>
    </row>
    <row r="19327" spans="6:6" x14ac:dyDescent="0.2">
      <c r="F19327" s="16"/>
    </row>
    <row r="19328" spans="6:6" x14ac:dyDescent="0.2">
      <c r="F19328" s="16"/>
    </row>
    <row r="19329" spans="6:6" x14ac:dyDescent="0.2">
      <c r="F19329" s="16"/>
    </row>
    <row r="19330" spans="6:6" x14ac:dyDescent="0.2">
      <c r="F19330" s="16"/>
    </row>
    <row r="19331" spans="6:6" x14ac:dyDescent="0.2">
      <c r="F19331" s="16"/>
    </row>
    <row r="19332" spans="6:6" x14ac:dyDescent="0.2">
      <c r="F19332" s="16"/>
    </row>
    <row r="19333" spans="6:6" x14ac:dyDescent="0.2">
      <c r="F19333" s="16"/>
    </row>
    <row r="19334" spans="6:6" x14ac:dyDescent="0.2">
      <c r="F19334" s="16"/>
    </row>
    <row r="19335" spans="6:6" x14ac:dyDescent="0.2">
      <c r="F19335" s="16"/>
    </row>
    <row r="19336" spans="6:6" x14ac:dyDescent="0.2">
      <c r="F19336" s="16"/>
    </row>
    <row r="19337" spans="6:6" x14ac:dyDescent="0.2">
      <c r="F19337" s="16"/>
    </row>
    <row r="19338" spans="6:6" x14ac:dyDescent="0.2">
      <c r="F19338" s="16"/>
    </row>
    <row r="19339" spans="6:6" x14ac:dyDescent="0.2">
      <c r="F19339" s="16"/>
    </row>
    <row r="19340" spans="6:6" x14ac:dyDescent="0.2">
      <c r="F19340" s="16"/>
    </row>
    <row r="19341" spans="6:6" x14ac:dyDescent="0.2">
      <c r="F19341" s="16"/>
    </row>
    <row r="19342" spans="6:6" x14ac:dyDescent="0.2">
      <c r="F19342" s="16"/>
    </row>
    <row r="19343" spans="6:6" x14ac:dyDescent="0.2">
      <c r="F19343" s="16"/>
    </row>
    <row r="19344" spans="6:6" x14ac:dyDescent="0.2">
      <c r="F19344" s="16"/>
    </row>
    <row r="19345" spans="6:6" x14ac:dyDescent="0.2">
      <c r="F19345" s="16"/>
    </row>
    <row r="19346" spans="6:6" x14ac:dyDescent="0.2">
      <c r="F19346" s="16"/>
    </row>
    <row r="19347" spans="6:6" x14ac:dyDescent="0.2">
      <c r="F19347" s="16"/>
    </row>
    <row r="19348" spans="6:6" x14ac:dyDescent="0.2">
      <c r="F19348" s="16"/>
    </row>
    <row r="19349" spans="6:6" x14ac:dyDescent="0.2">
      <c r="F19349" s="16"/>
    </row>
    <row r="19350" spans="6:6" x14ac:dyDescent="0.2">
      <c r="F19350" s="16"/>
    </row>
    <row r="19351" spans="6:6" x14ac:dyDescent="0.2">
      <c r="F19351" s="16"/>
    </row>
    <row r="19352" spans="6:6" x14ac:dyDescent="0.2">
      <c r="F19352" s="16"/>
    </row>
    <row r="19353" spans="6:6" x14ac:dyDescent="0.2">
      <c r="F19353" s="16"/>
    </row>
    <row r="19354" spans="6:6" x14ac:dyDescent="0.2">
      <c r="F19354" s="16"/>
    </row>
    <row r="19355" spans="6:6" x14ac:dyDescent="0.2">
      <c r="F19355" s="16"/>
    </row>
    <row r="19356" spans="6:6" x14ac:dyDescent="0.2">
      <c r="F19356" s="16"/>
    </row>
    <row r="19357" spans="6:6" x14ac:dyDescent="0.2">
      <c r="F19357" s="16"/>
    </row>
    <row r="19358" spans="6:6" x14ac:dyDescent="0.2">
      <c r="F19358" s="16"/>
    </row>
    <row r="19359" spans="6:6" x14ac:dyDescent="0.2">
      <c r="F19359" s="16"/>
    </row>
    <row r="19360" spans="6:6" x14ac:dyDescent="0.2">
      <c r="F19360" s="16"/>
    </row>
    <row r="19361" spans="6:6" x14ac:dyDescent="0.2">
      <c r="F19361" s="16"/>
    </row>
    <row r="19362" spans="6:6" x14ac:dyDescent="0.2">
      <c r="F19362" s="16"/>
    </row>
    <row r="19363" spans="6:6" x14ac:dyDescent="0.2">
      <c r="F19363" s="16"/>
    </row>
    <row r="19364" spans="6:6" x14ac:dyDescent="0.2">
      <c r="F19364" s="16"/>
    </row>
    <row r="19365" spans="6:6" x14ac:dyDescent="0.2">
      <c r="F19365" s="16"/>
    </row>
    <row r="19366" spans="6:6" x14ac:dyDescent="0.2">
      <c r="F19366" s="16"/>
    </row>
    <row r="19367" spans="6:6" x14ac:dyDescent="0.2">
      <c r="F19367" s="16"/>
    </row>
    <row r="19368" spans="6:6" x14ac:dyDescent="0.2">
      <c r="F19368" s="16"/>
    </row>
    <row r="19369" spans="6:6" x14ac:dyDescent="0.2">
      <c r="F19369" s="16"/>
    </row>
    <row r="19370" spans="6:6" x14ac:dyDescent="0.2">
      <c r="F19370" s="16"/>
    </row>
    <row r="19371" spans="6:6" x14ac:dyDescent="0.2">
      <c r="F19371" s="16"/>
    </row>
    <row r="19372" spans="6:6" x14ac:dyDescent="0.2">
      <c r="F19372" s="16"/>
    </row>
    <row r="19373" spans="6:6" x14ac:dyDescent="0.2">
      <c r="F19373" s="16"/>
    </row>
    <row r="19374" spans="6:6" x14ac:dyDescent="0.2">
      <c r="F19374" s="16"/>
    </row>
    <row r="19375" spans="6:6" x14ac:dyDescent="0.2">
      <c r="F19375" s="16"/>
    </row>
    <row r="19376" spans="6:6" x14ac:dyDescent="0.2">
      <c r="F19376" s="16"/>
    </row>
    <row r="19377" spans="6:6" x14ac:dyDescent="0.2">
      <c r="F19377" s="16"/>
    </row>
    <row r="19378" spans="6:6" x14ac:dyDescent="0.2">
      <c r="F19378" s="16"/>
    </row>
    <row r="19379" spans="6:6" x14ac:dyDescent="0.2">
      <c r="F19379" s="16"/>
    </row>
    <row r="19380" spans="6:6" x14ac:dyDescent="0.2">
      <c r="F19380" s="16"/>
    </row>
    <row r="19381" spans="6:6" x14ac:dyDescent="0.2">
      <c r="F19381" s="16"/>
    </row>
    <row r="19382" spans="6:6" x14ac:dyDescent="0.2">
      <c r="F19382" s="16"/>
    </row>
    <row r="19383" spans="6:6" x14ac:dyDescent="0.2">
      <c r="F19383" s="16"/>
    </row>
    <row r="19384" spans="6:6" x14ac:dyDescent="0.2">
      <c r="F19384" s="16"/>
    </row>
    <row r="19385" spans="6:6" x14ac:dyDescent="0.2">
      <c r="F19385" s="16"/>
    </row>
    <row r="19386" spans="6:6" x14ac:dyDescent="0.2">
      <c r="F19386" s="16"/>
    </row>
    <row r="19387" spans="6:6" x14ac:dyDescent="0.2">
      <c r="F19387" s="16"/>
    </row>
    <row r="19388" spans="6:6" x14ac:dyDescent="0.2">
      <c r="F19388" s="16"/>
    </row>
    <row r="19389" spans="6:6" x14ac:dyDescent="0.2">
      <c r="F19389" s="16"/>
    </row>
    <row r="19390" spans="6:6" x14ac:dyDescent="0.2">
      <c r="F19390" s="16"/>
    </row>
    <row r="19391" spans="6:6" x14ac:dyDescent="0.2">
      <c r="F19391" s="16"/>
    </row>
    <row r="19392" spans="6:6" x14ac:dyDescent="0.2">
      <c r="F19392" s="16"/>
    </row>
    <row r="19393" spans="6:6" x14ac:dyDescent="0.2">
      <c r="F19393" s="16"/>
    </row>
    <row r="19394" spans="6:6" x14ac:dyDescent="0.2">
      <c r="F19394" s="16"/>
    </row>
    <row r="19395" spans="6:6" x14ac:dyDescent="0.2">
      <c r="F19395" s="16"/>
    </row>
    <row r="19396" spans="6:6" x14ac:dyDescent="0.2">
      <c r="F19396" s="16"/>
    </row>
    <row r="19397" spans="6:6" x14ac:dyDescent="0.2">
      <c r="F19397" s="16"/>
    </row>
    <row r="19398" spans="6:6" x14ac:dyDescent="0.2">
      <c r="F19398" s="16"/>
    </row>
    <row r="19399" spans="6:6" x14ac:dyDescent="0.2">
      <c r="F19399" s="16"/>
    </row>
    <row r="19400" spans="6:6" x14ac:dyDescent="0.2">
      <c r="F19400" s="16"/>
    </row>
    <row r="19401" spans="6:6" x14ac:dyDescent="0.2">
      <c r="F19401" s="16"/>
    </row>
    <row r="19402" spans="6:6" x14ac:dyDescent="0.2">
      <c r="F19402" s="16"/>
    </row>
    <row r="19403" spans="6:6" x14ac:dyDescent="0.2">
      <c r="F19403" s="16"/>
    </row>
    <row r="19404" spans="6:6" x14ac:dyDescent="0.2">
      <c r="F19404" s="16"/>
    </row>
    <row r="19405" spans="6:6" x14ac:dyDescent="0.2">
      <c r="F19405" s="16"/>
    </row>
    <row r="19406" spans="6:6" x14ac:dyDescent="0.2">
      <c r="F19406" s="16"/>
    </row>
    <row r="19407" spans="6:6" x14ac:dyDescent="0.2">
      <c r="F19407" s="16"/>
    </row>
    <row r="19408" spans="6:6" x14ac:dyDescent="0.2">
      <c r="F19408" s="16"/>
    </row>
    <row r="19409" spans="6:6" x14ac:dyDescent="0.2">
      <c r="F19409" s="16"/>
    </row>
    <row r="19410" spans="6:6" x14ac:dyDescent="0.2">
      <c r="F19410" s="16"/>
    </row>
    <row r="19411" spans="6:6" x14ac:dyDescent="0.2">
      <c r="F19411" s="16"/>
    </row>
    <row r="19412" spans="6:6" x14ac:dyDescent="0.2">
      <c r="F19412" s="16"/>
    </row>
    <row r="19413" spans="6:6" x14ac:dyDescent="0.2">
      <c r="F19413" s="16"/>
    </row>
    <row r="19414" spans="6:6" x14ac:dyDescent="0.2">
      <c r="F19414" s="16"/>
    </row>
    <row r="19415" spans="6:6" x14ac:dyDescent="0.2">
      <c r="F19415" s="16"/>
    </row>
    <row r="19416" spans="6:6" x14ac:dyDescent="0.2">
      <c r="F19416" s="16"/>
    </row>
    <row r="19417" spans="6:6" x14ac:dyDescent="0.2">
      <c r="F19417" s="16"/>
    </row>
    <row r="19418" spans="6:6" x14ac:dyDescent="0.2">
      <c r="F19418" s="16"/>
    </row>
    <row r="19419" spans="6:6" x14ac:dyDescent="0.2">
      <c r="F19419" s="16"/>
    </row>
    <row r="19420" spans="6:6" x14ac:dyDescent="0.2">
      <c r="F19420" s="16"/>
    </row>
    <row r="19421" spans="6:6" x14ac:dyDescent="0.2">
      <c r="F19421" s="16"/>
    </row>
    <row r="19422" spans="6:6" x14ac:dyDescent="0.2">
      <c r="F19422" s="16"/>
    </row>
    <row r="19423" spans="6:6" x14ac:dyDescent="0.2">
      <c r="F19423" s="16"/>
    </row>
    <row r="19424" spans="6:6" x14ac:dyDescent="0.2">
      <c r="F19424" s="16"/>
    </row>
    <row r="19425" spans="6:6" x14ac:dyDescent="0.2">
      <c r="F19425" s="16"/>
    </row>
    <row r="19426" spans="6:6" x14ac:dyDescent="0.2">
      <c r="F19426" s="16"/>
    </row>
    <row r="19427" spans="6:6" x14ac:dyDescent="0.2">
      <c r="F19427" s="16"/>
    </row>
    <row r="19428" spans="6:6" x14ac:dyDescent="0.2">
      <c r="F19428" s="16"/>
    </row>
    <row r="19429" spans="6:6" x14ac:dyDescent="0.2">
      <c r="F19429" s="16"/>
    </row>
    <row r="19430" spans="6:6" x14ac:dyDescent="0.2">
      <c r="F19430" s="16"/>
    </row>
    <row r="19431" spans="6:6" x14ac:dyDescent="0.2">
      <c r="F19431" s="16"/>
    </row>
    <row r="19432" spans="6:6" x14ac:dyDescent="0.2">
      <c r="F19432" s="16"/>
    </row>
    <row r="19433" spans="6:6" x14ac:dyDescent="0.2">
      <c r="F19433" s="16"/>
    </row>
    <row r="19434" spans="6:6" x14ac:dyDescent="0.2">
      <c r="F19434" s="16"/>
    </row>
    <row r="19435" spans="6:6" x14ac:dyDescent="0.2">
      <c r="F19435" s="16"/>
    </row>
    <row r="19436" spans="6:6" x14ac:dyDescent="0.2">
      <c r="F19436" s="16"/>
    </row>
    <row r="19437" spans="6:6" x14ac:dyDescent="0.2">
      <c r="F19437" s="16"/>
    </row>
    <row r="19438" spans="6:6" x14ac:dyDescent="0.2">
      <c r="F19438" s="16"/>
    </row>
    <row r="19439" spans="6:6" x14ac:dyDescent="0.2">
      <c r="F19439" s="16"/>
    </row>
    <row r="19440" spans="6:6" x14ac:dyDescent="0.2">
      <c r="F19440" s="16"/>
    </row>
    <row r="19441" spans="6:6" x14ac:dyDescent="0.2">
      <c r="F19441" s="16"/>
    </row>
    <row r="19442" spans="6:6" x14ac:dyDescent="0.2">
      <c r="F19442" s="16"/>
    </row>
    <row r="19443" spans="6:6" x14ac:dyDescent="0.2">
      <c r="F19443" s="16"/>
    </row>
    <row r="19444" spans="6:6" x14ac:dyDescent="0.2">
      <c r="F19444" s="16"/>
    </row>
    <row r="19445" spans="6:6" x14ac:dyDescent="0.2">
      <c r="F19445" s="16"/>
    </row>
    <row r="19446" spans="6:6" x14ac:dyDescent="0.2">
      <c r="F19446" s="16"/>
    </row>
    <row r="19447" spans="6:6" x14ac:dyDescent="0.2">
      <c r="F19447" s="16"/>
    </row>
    <row r="19448" spans="6:6" x14ac:dyDescent="0.2">
      <c r="F19448" s="16"/>
    </row>
    <row r="19449" spans="6:6" x14ac:dyDescent="0.2">
      <c r="F19449" s="16"/>
    </row>
    <row r="19450" spans="6:6" x14ac:dyDescent="0.2">
      <c r="F19450" s="16"/>
    </row>
    <row r="19451" spans="6:6" x14ac:dyDescent="0.2">
      <c r="F19451" s="16"/>
    </row>
    <row r="19452" spans="6:6" x14ac:dyDescent="0.2">
      <c r="F19452" s="16"/>
    </row>
    <row r="19453" spans="6:6" x14ac:dyDescent="0.2">
      <c r="F19453" s="16"/>
    </row>
    <row r="19454" spans="6:6" x14ac:dyDescent="0.2">
      <c r="F19454" s="16"/>
    </row>
    <row r="19455" spans="6:6" x14ac:dyDescent="0.2">
      <c r="F19455" s="16"/>
    </row>
    <row r="19456" spans="6:6" x14ac:dyDescent="0.2">
      <c r="F19456" s="16"/>
    </row>
    <row r="19457" spans="6:6" x14ac:dyDescent="0.2">
      <c r="F19457" s="16"/>
    </row>
    <row r="19458" spans="6:6" x14ac:dyDescent="0.2">
      <c r="F19458" s="16"/>
    </row>
    <row r="19459" spans="6:6" x14ac:dyDescent="0.2">
      <c r="F19459" s="16"/>
    </row>
    <row r="19460" spans="6:6" x14ac:dyDescent="0.2">
      <c r="F19460" s="16"/>
    </row>
    <row r="19461" spans="6:6" x14ac:dyDescent="0.2">
      <c r="F19461" s="16"/>
    </row>
    <row r="19462" spans="6:6" x14ac:dyDescent="0.2">
      <c r="F19462" s="16"/>
    </row>
    <row r="19463" spans="6:6" x14ac:dyDescent="0.2">
      <c r="F19463" s="16"/>
    </row>
    <row r="19464" spans="6:6" x14ac:dyDescent="0.2">
      <c r="F19464" s="16"/>
    </row>
    <row r="19465" spans="6:6" x14ac:dyDescent="0.2">
      <c r="F19465" s="16"/>
    </row>
    <row r="19466" spans="6:6" x14ac:dyDescent="0.2">
      <c r="F19466" s="16"/>
    </row>
    <row r="19467" spans="6:6" x14ac:dyDescent="0.2">
      <c r="F19467" s="16"/>
    </row>
    <row r="19468" spans="6:6" x14ac:dyDescent="0.2">
      <c r="F19468" s="16"/>
    </row>
    <row r="19469" spans="6:6" x14ac:dyDescent="0.2">
      <c r="F19469" s="16"/>
    </row>
    <row r="19470" spans="6:6" x14ac:dyDescent="0.2">
      <c r="F19470" s="16"/>
    </row>
    <row r="19471" spans="6:6" x14ac:dyDescent="0.2">
      <c r="F19471" s="16"/>
    </row>
    <row r="19472" spans="6:6" x14ac:dyDescent="0.2">
      <c r="F19472" s="16"/>
    </row>
    <row r="19473" spans="6:6" x14ac:dyDescent="0.2">
      <c r="F19473" s="16"/>
    </row>
    <row r="19474" spans="6:6" x14ac:dyDescent="0.2">
      <c r="F19474" s="16"/>
    </row>
    <row r="19475" spans="6:6" x14ac:dyDescent="0.2">
      <c r="F19475" s="16"/>
    </row>
    <row r="19476" spans="6:6" x14ac:dyDescent="0.2">
      <c r="F19476" s="16"/>
    </row>
    <row r="19477" spans="6:6" x14ac:dyDescent="0.2">
      <c r="F19477" s="16"/>
    </row>
    <row r="19478" spans="6:6" x14ac:dyDescent="0.2">
      <c r="F19478" s="16"/>
    </row>
    <row r="19479" spans="6:6" x14ac:dyDescent="0.2">
      <c r="F19479" s="16"/>
    </row>
    <row r="19480" spans="6:6" x14ac:dyDescent="0.2">
      <c r="F19480" s="16"/>
    </row>
    <row r="19481" spans="6:6" x14ac:dyDescent="0.2">
      <c r="F19481" s="16"/>
    </row>
    <row r="19482" spans="6:6" x14ac:dyDescent="0.2">
      <c r="F19482" s="16"/>
    </row>
    <row r="19483" spans="6:6" x14ac:dyDescent="0.2">
      <c r="F19483" s="16"/>
    </row>
    <row r="19484" spans="6:6" x14ac:dyDescent="0.2">
      <c r="F19484" s="16"/>
    </row>
    <row r="19485" spans="6:6" x14ac:dyDescent="0.2">
      <c r="F19485" s="16"/>
    </row>
    <row r="19486" spans="6:6" x14ac:dyDescent="0.2">
      <c r="F19486" s="16"/>
    </row>
    <row r="19487" spans="6:6" x14ac:dyDescent="0.2">
      <c r="F19487" s="16"/>
    </row>
    <row r="19488" spans="6:6" x14ac:dyDescent="0.2">
      <c r="F19488" s="16"/>
    </row>
    <row r="19489" spans="6:6" x14ac:dyDescent="0.2">
      <c r="F19489" s="16"/>
    </row>
    <row r="19490" spans="6:6" x14ac:dyDescent="0.2">
      <c r="F19490" s="16"/>
    </row>
    <row r="19491" spans="6:6" x14ac:dyDescent="0.2">
      <c r="F19491" s="16"/>
    </row>
    <row r="19492" spans="6:6" x14ac:dyDescent="0.2">
      <c r="F19492" s="16"/>
    </row>
    <row r="19493" spans="6:6" x14ac:dyDescent="0.2">
      <c r="F19493" s="16"/>
    </row>
    <row r="19494" spans="6:6" x14ac:dyDescent="0.2">
      <c r="F19494" s="16"/>
    </row>
    <row r="19495" spans="6:6" x14ac:dyDescent="0.2">
      <c r="F19495" s="16"/>
    </row>
    <row r="19496" spans="6:6" x14ac:dyDescent="0.2">
      <c r="F19496" s="16"/>
    </row>
    <row r="19497" spans="6:6" x14ac:dyDescent="0.2">
      <c r="F19497" s="16"/>
    </row>
    <row r="19498" spans="6:6" x14ac:dyDescent="0.2">
      <c r="F19498" s="16"/>
    </row>
    <row r="19499" spans="6:6" x14ac:dyDescent="0.2">
      <c r="F19499" s="16"/>
    </row>
    <row r="19500" spans="6:6" x14ac:dyDescent="0.2">
      <c r="F19500" s="16"/>
    </row>
    <row r="19501" spans="6:6" x14ac:dyDescent="0.2">
      <c r="F19501" s="16"/>
    </row>
    <row r="19502" spans="6:6" x14ac:dyDescent="0.2">
      <c r="F19502" s="16"/>
    </row>
    <row r="19503" spans="6:6" x14ac:dyDescent="0.2">
      <c r="F19503" s="16"/>
    </row>
    <row r="19504" spans="6:6" x14ac:dyDescent="0.2">
      <c r="F19504" s="16"/>
    </row>
    <row r="19505" spans="6:6" x14ac:dyDescent="0.2">
      <c r="F19505" s="16"/>
    </row>
    <row r="19506" spans="6:6" x14ac:dyDescent="0.2">
      <c r="F19506" s="16"/>
    </row>
    <row r="19507" spans="6:6" x14ac:dyDescent="0.2">
      <c r="F19507" s="16"/>
    </row>
    <row r="19508" spans="6:6" x14ac:dyDescent="0.2">
      <c r="F19508" s="16"/>
    </row>
    <row r="19509" spans="6:6" x14ac:dyDescent="0.2">
      <c r="F19509" s="16"/>
    </row>
    <row r="19510" spans="6:6" x14ac:dyDescent="0.2">
      <c r="F19510" s="16"/>
    </row>
    <row r="19511" spans="6:6" x14ac:dyDescent="0.2">
      <c r="F19511" s="16"/>
    </row>
    <row r="19512" spans="6:6" x14ac:dyDescent="0.2">
      <c r="F19512" s="16"/>
    </row>
    <row r="19513" spans="6:6" x14ac:dyDescent="0.2">
      <c r="F19513" s="16"/>
    </row>
    <row r="19514" spans="6:6" x14ac:dyDescent="0.2">
      <c r="F19514" s="16"/>
    </row>
    <row r="19515" spans="6:6" x14ac:dyDescent="0.2">
      <c r="F19515" s="16"/>
    </row>
    <row r="19516" spans="6:6" x14ac:dyDescent="0.2">
      <c r="F19516" s="16"/>
    </row>
    <row r="19517" spans="6:6" x14ac:dyDescent="0.2">
      <c r="F19517" s="16"/>
    </row>
    <row r="19518" spans="6:6" x14ac:dyDescent="0.2">
      <c r="F19518" s="16"/>
    </row>
    <row r="19519" spans="6:6" x14ac:dyDescent="0.2">
      <c r="F19519" s="16"/>
    </row>
    <row r="19520" spans="6:6" x14ac:dyDescent="0.2">
      <c r="F19520" s="16"/>
    </row>
    <row r="19521" spans="6:6" x14ac:dyDescent="0.2">
      <c r="F19521" s="16"/>
    </row>
    <row r="19522" spans="6:6" x14ac:dyDescent="0.2">
      <c r="F19522" s="16"/>
    </row>
    <row r="19523" spans="6:6" x14ac:dyDescent="0.2">
      <c r="F19523" s="16"/>
    </row>
    <row r="19524" spans="6:6" x14ac:dyDescent="0.2">
      <c r="F19524" s="16"/>
    </row>
    <row r="19525" spans="6:6" x14ac:dyDescent="0.2">
      <c r="F19525" s="16"/>
    </row>
    <row r="19526" spans="6:6" x14ac:dyDescent="0.2">
      <c r="F19526" s="16"/>
    </row>
    <row r="19527" spans="6:6" x14ac:dyDescent="0.2">
      <c r="F19527" s="16"/>
    </row>
    <row r="19528" spans="6:6" x14ac:dyDescent="0.2">
      <c r="F19528" s="16"/>
    </row>
    <row r="19529" spans="6:6" x14ac:dyDescent="0.2">
      <c r="F19529" s="16"/>
    </row>
    <row r="19530" spans="6:6" x14ac:dyDescent="0.2">
      <c r="F19530" s="16"/>
    </row>
    <row r="19531" spans="6:6" x14ac:dyDescent="0.2">
      <c r="F19531" s="16"/>
    </row>
    <row r="19532" spans="6:6" x14ac:dyDescent="0.2">
      <c r="F19532" s="16"/>
    </row>
    <row r="19533" spans="6:6" x14ac:dyDescent="0.2">
      <c r="F19533" s="16"/>
    </row>
    <row r="19534" spans="6:6" x14ac:dyDescent="0.2">
      <c r="F19534" s="16"/>
    </row>
    <row r="19535" spans="6:6" x14ac:dyDescent="0.2">
      <c r="F19535" s="16"/>
    </row>
    <row r="19536" spans="6:6" x14ac:dyDescent="0.2">
      <c r="F19536" s="16"/>
    </row>
    <row r="19537" spans="6:6" x14ac:dyDescent="0.2">
      <c r="F19537" s="16"/>
    </row>
    <row r="19538" spans="6:6" x14ac:dyDescent="0.2">
      <c r="F19538" s="16"/>
    </row>
    <row r="19539" spans="6:6" x14ac:dyDescent="0.2">
      <c r="F19539" s="16"/>
    </row>
    <row r="19540" spans="6:6" x14ac:dyDescent="0.2">
      <c r="F19540" s="16"/>
    </row>
    <row r="19541" spans="6:6" x14ac:dyDescent="0.2">
      <c r="F19541" s="16"/>
    </row>
    <row r="19542" spans="6:6" x14ac:dyDescent="0.2">
      <c r="F19542" s="16"/>
    </row>
    <row r="19543" spans="6:6" x14ac:dyDescent="0.2">
      <c r="F19543" s="16"/>
    </row>
    <row r="19544" spans="6:6" x14ac:dyDescent="0.2">
      <c r="F19544" s="16"/>
    </row>
    <row r="19545" spans="6:6" x14ac:dyDescent="0.2">
      <c r="F19545" s="16"/>
    </row>
    <row r="19546" spans="6:6" x14ac:dyDescent="0.2">
      <c r="F19546" s="16"/>
    </row>
    <row r="19547" spans="6:6" x14ac:dyDescent="0.2">
      <c r="F19547" s="16"/>
    </row>
    <row r="19548" spans="6:6" x14ac:dyDescent="0.2">
      <c r="F19548" s="16"/>
    </row>
    <row r="19549" spans="6:6" x14ac:dyDescent="0.2">
      <c r="F19549" s="16"/>
    </row>
    <row r="19550" spans="6:6" x14ac:dyDescent="0.2">
      <c r="F19550" s="16"/>
    </row>
    <row r="19551" spans="6:6" x14ac:dyDescent="0.2">
      <c r="F19551" s="16"/>
    </row>
    <row r="19552" spans="6:6" x14ac:dyDescent="0.2">
      <c r="F19552" s="16"/>
    </row>
    <row r="19553" spans="6:6" x14ac:dyDescent="0.2">
      <c r="F19553" s="16"/>
    </row>
    <row r="19554" spans="6:6" x14ac:dyDescent="0.2">
      <c r="F19554" s="16"/>
    </row>
    <row r="19555" spans="6:6" x14ac:dyDescent="0.2">
      <c r="F19555" s="16"/>
    </row>
    <row r="19556" spans="6:6" x14ac:dyDescent="0.2">
      <c r="F19556" s="16"/>
    </row>
    <row r="19557" spans="6:6" x14ac:dyDescent="0.2">
      <c r="F19557" s="16"/>
    </row>
    <row r="19558" spans="6:6" x14ac:dyDescent="0.2">
      <c r="F19558" s="16"/>
    </row>
    <row r="19559" spans="6:6" x14ac:dyDescent="0.2">
      <c r="F19559" s="16"/>
    </row>
    <row r="19560" spans="6:6" x14ac:dyDescent="0.2">
      <c r="F19560" s="16"/>
    </row>
    <row r="19561" spans="6:6" x14ac:dyDescent="0.2">
      <c r="F19561" s="16"/>
    </row>
    <row r="19562" spans="6:6" x14ac:dyDescent="0.2">
      <c r="F19562" s="16"/>
    </row>
    <row r="19563" spans="6:6" x14ac:dyDescent="0.2">
      <c r="F19563" s="16"/>
    </row>
    <row r="19564" spans="6:6" x14ac:dyDescent="0.2">
      <c r="F19564" s="16"/>
    </row>
    <row r="19565" spans="6:6" x14ac:dyDescent="0.2">
      <c r="F19565" s="16"/>
    </row>
    <row r="19566" spans="6:6" x14ac:dyDescent="0.2">
      <c r="F19566" s="16"/>
    </row>
    <row r="19567" spans="6:6" x14ac:dyDescent="0.2">
      <c r="F19567" s="16"/>
    </row>
    <row r="19568" spans="6:6" x14ac:dyDescent="0.2">
      <c r="F19568" s="16"/>
    </row>
    <row r="19569" spans="6:6" x14ac:dyDescent="0.2">
      <c r="F19569" s="16"/>
    </row>
    <row r="19570" spans="6:6" x14ac:dyDescent="0.2">
      <c r="F19570" s="16"/>
    </row>
    <row r="19571" spans="6:6" x14ac:dyDescent="0.2">
      <c r="F19571" s="16"/>
    </row>
    <row r="19572" spans="6:6" x14ac:dyDescent="0.2">
      <c r="F19572" s="16"/>
    </row>
    <row r="19573" spans="6:6" x14ac:dyDescent="0.2">
      <c r="F19573" s="16"/>
    </row>
    <row r="19574" spans="6:6" x14ac:dyDescent="0.2">
      <c r="F19574" s="16"/>
    </row>
    <row r="19575" spans="6:6" x14ac:dyDescent="0.2">
      <c r="F19575" s="16"/>
    </row>
    <row r="19576" spans="6:6" x14ac:dyDescent="0.2">
      <c r="F19576" s="16"/>
    </row>
    <row r="19577" spans="6:6" x14ac:dyDescent="0.2">
      <c r="F19577" s="16"/>
    </row>
    <row r="19578" spans="6:6" x14ac:dyDescent="0.2">
      <c r="F19578" s="16"/>
    </row>
    <row r="19579" spans="6:6" x14ac:dyDescent="0.2">
      <c r="F19579" s="16"/>
    </row>
    <row r="19580" spans="6:6" x14ac:dyDescent="0.2">
      <c r="F19580" s="16"/>
    </row>
    <row r="19581" spans="6:6" x14ac:dyDescent="0.2">
      <c r="F19581" s="16"/>
    </row>
    <row r="19582" spans="6:6" x14ac:dyDescent="0.2">
      <c r="F19582" s="16"/>
    </row>
    <row r="19583" spans="6:6" x14ac:dyDescent="0.2">
      <c r="F19583" s="16"/>
    </row>
    <row r="19584" spans="6:6" x14ac:dyDescent="0.2">
      <c r="F19584" s="16"/>
    </row>
    <row r="19585" spans="6:6" x14ac:dyDescent="0.2">
      <c r="F19585" s="16"/>
    </row>
    <row r="19586" spans="6:6" x14ac:dyDescent="0.2">
      <c r="F19586" s="16"/>
    </row>
    <row r="19587" spans="6:6" x14ac:dyDescent="0.2">
      <c r="F19587" s="16"/>
    </row>
    <row r="19588" spans="6:6" x14ac:dyDescent="0.2">
      <c r="F19588" s="16"/>
    </row>
    <row r="19589" spans="6:6" x14ac:dyDescent="0.2">
      <c r="F19589" s="16"/>
    </row>
    <row r="19590" spans="6:6" x14ac:dyDescent="0.2">
      <c r="F19590" s="16"/>
    </row>
    <row r="19591" spans="6:6" x14ac:dyDescent="0.2">
      <c r="F19591" s="16"/>
    </row>
    <row r="19592" spans="6:6" x14ac:dyDescent="0.2">
      <c r="F19592" s="16"/>
    </row>
    <row r="19593" spans="6:6" x14ac:dyDescent="0.2">
      <c r="F19593" s="16"/>
    </row>
    <row r="19594" spans="6:6" x14ac:dyDescent="0.2">
      <c r="F19594" s="16"/>
    </row>
    <row r="19595" spans="6:6" x14ac:dyDescent="0.2">
      <c r="F19595" s="16"/>
    </row>
    <row r="19596" spans="6:6" x14ac:dyDescent="0.2">
      <c r="F19596" s="16"/>
    </row>
    <row r="19597" spans="6:6" x14ac:dyDescent="0.2">
      <c r="F19597" s="16"/>
    </row>
    <row r="19598" spans="6:6" x14ac:dyDescent="0.2">
      <c r="F19598" s="16"/>
    </row>
    <row r="19599" spans="6:6" x14ac:dyDescent="0.2">
      <c r="F19599" s="16"/>
    </row>
    <row r="19600" spans="6:6" x14ac:dyDescent="0.2">
      <c r="F19600" s="16"/>
    </row>
    <row r="19601" spans="6:6" x14ac:dyDescent="0.2">
      <c r="F19601" s="16"/>
    </row>
    <row r="19602" spans="6:6" x14ac:dyDescent="0.2">
      <c r="F19602" s="16"/>
    </row>
    <row r="19603" spans="6:6" x14ac:dyDescent="0.2">
      <c r="F19603" s="16"/>
    </row>
    <row r="19604" spans="6:6" x14ac:dyDescent="0.2">
      <c r="F19604" s="16"/>
    </row>
    <row r="19605" spans="6:6" x14ac:dyDescent="0.2">
      <c r="F19605" s="16"/>
    </row>
    <row r="19606" spans="6:6" x14ac:dyDescent="0.2">
      <c r="F19606" s="16"/>
    </row>
    <row r="19607" spans="6:6" x14ac:dyDescent="0.2">
      <c r="F19607" s="16"/>
    </row>
    <row r="19608" spans="6:6" x14ac:dyDescent="0.2">
      <c r="F19608" s="16"/>
    </row>
    <row r="19609" spans="6:6" x14ac:dyDescent="0.2">
      <c r="F19609" s="16"/>
    </row>
    <row r="19610" spans="6:6" x14ac:dyDescent="0.2">
      <c r="F19610" s="16"/>
    </row>
    <row r="19611" spans="6:6" x14ac:dyDescent="0.2">
      <c r="F19611" s="16"/>
    </row>
    <row r="19612" spans="6:6" x14ac:dyDescent="0.2">
      <c r="F19612" s="16"/>
    </row>
    <row r="19613" spans="6:6" x14ac:dyDescent="0.2">
      <c r="F19613" s="16"/>
    </row>
    <row r="19614" spans="6:6" x14ac:dyDescent="0.2">
      <c r="F19614" s="16"/>
    </row>
    <row r="19615" spans="6:6" x14ac:dyDescent="0.2">
      <c r="F19615" s="16"/>
    </row>
    <row r="19616" spans="6:6" x14ac:dyDescent="0.2">
      <c r="F19616" s="16"/>
    </row>
    <row r="19617" spans="6:6" x14ac:dyDescent="0.2">
      <c r="F19617" s="16"/>
    </row>
    <row r="19618" spans="6:6" x14ac:dyDescent="0.2">
      <c r="F19618" s="16"/>
    </row>
    <row r="19619" spans="6:6" x14ac:dyDescent="0.2">
      <c r="F19619" s="16"/>
    </row>
    <row r="19620" spans="6:6" x14ac:dyDescent="0.2">
      <c r="F19620" s="16"/>
    </row>
    <row r="19621" spans="6:6" x14ac:dyDescent="0.2">
      <c r="F19621" s="16"/>
    </row>
    <row r="19622" spans="6:6" x14ac:dyDescent="0.2">
      <c r="F19622" s="16"/>
    </row>
    <row r="19623" spans="6:6" x14ac:dyDescent="0.2">
      <c r="F19623" s="16"/>
    </row>
    <row r="19624" spans="6:6" x14ac:dyDescent="0.2">
      <c r="F19624" s="16"/>
    </row>
    <row r="19625" spans="6:6" x14ac:dyDescent="0.2">
      <c r="F19625" s="16"/>
    </row>
    <row r="19626" spans="6:6" x14ac:dyDescent="0.2">
      <c r="F19626" s="16"/>
    </row>
    <row r="19627" spans="6:6" x14ac:dyDescent="0.2">
      <c r="F19627" s="16"/>
    </row>
    <row r="19628" spans="6:6" x14ac:dyDescent="0.2">
      <c r="F19628" s="16"/>
    </row>
    <row r="19629" spans="6:6" x14ac:dyDescent="0.2">
      <c r="F19629" s="16"/>
    </row>
    <row r="19630" spans="6:6" x14ac:dyDescent="0.2">
      <c r="F19630" s="16"/>
    </row>
    <row r="19631" spans="6:6" x14ac:dyDescent="0.2">
      <c r="F19631" s="16"/>
    </row>
    <row r="19632" spans="6:6" x14ac:dyDescent="0.2">
      <c r="F19632" s="16"/>
    </row>
    <row r="19633" spans="6:6" x14ac:dyDescent="0.2">
      <c r="F19633" s="16"/>
    </row>
    <row r="19634" spans="6:6" x14ac:dyDescent="0.2">
      <c r="F19634" s="16"/>
    </row>
    <row r="19635" spans="6:6" x14ac:dyDescent="0.2">
      <c r="F19635" s="16"/>
    </row>
    <row r="19636" spans="6:6" x14ac:dyDescent="0.2">
      <c r="F19636" s="16"/>
    </row>
    <row r="19637" spans="6:6" x14ac:dyDescent="0.2">
      <c r="F19637" s="16"/>
    </row>
    <row r="19638" spans="6:6" x14ac:dyDescent="0.2">
      <c r="F19638" s="16"/>
    </row>
    <row r="19639" spans="6:6" x14ac:dyDescent="0.2">
      <c r="F19639" s="16"/>
    </row>
    <row r="19640" spans="6:6" x14ac:dyDescent="0.2">
      <c r="F19640" s="16"/>
    </row>
    <row r="19641" spans="6:6" x14ac:dyDescent="0.2">
      <c r="F19641" s="16"/>
    </row>
    <row r="19642" spans="6:6" x14ac:dyDescent="0.2">
      <c r="F19642" s="16"/>
    </row>
    <row r="19643" spans="6:6" x14ac:dyDescent="0.2">
      <c r="F19643" s="16"/>
    </row>
    <row r="19644" spans="6:6" x14ac:dyDescent="0.2">
      <c r="F19644" s="16"/>
    </row>
    <row r="19645" spans="6:6" x14ac:dyDescent="0.2">
      <c r="F19645" s="16"/>
    </row>
    <row r="19646" spans="6:6" x14ac:dyDescent="0.2">
      <c r="F19646" s="16"/>
    </row>
    <row r="19647" spans="6:6" x14ac:dyDescent="0.2">
      <c r="F19647" s="16"/>
    </row>
    <row r="19648" spans="6:6" x14ac:dyDescent="0.2">
      <c r="F19648" s="16"/>
    </row>
    <row r="19649" spans="6:6" x14ac:dyDescent="0.2">
      <c r="F19649" s="16"/>
    </row>
    <row r="19650" spans="6:6" x14ac:dyDescent="0.2">
      <c r="F19650" s="16"/>
    </row>
    <row r="19651" spans="6:6" x14ac:dyDescent="0.2">
      <c r="F19651" s="16"/>
    </row>
    <row r="19652" spans="6:6" x14ac:dyDescent="0.2">
      <c r="F19652" s="16"/>
    </row>
    <row r="19653" spans="6:6" x14ac:dyDescent="0.2">
      <c r="F19653" s="16"/>
    </row>
    <row r="19654" spans="6:6" x14ac:dyDescent="0.2">
      <c r="F19654" s="16"/>
    </row>
    <row r="19655" spans="6:6" x14ac:dyDescent="0.2">
      <c r="F19655" s="16"/>
    </row>
    <row r="19656" spans="6:6" x14ac:dyDescent="0.2">
      <c r="F19656" s="16"/>
    </row>
    <row r="19657" spans="6:6" x14ac:dyDescent="0.2">
      <c r="F19657" s="16"/>
    </row>
    <row r="19658" spans="6:6" x14ac:dyDescent="0.2">
      <c r="F19658" s="16"/>
    </row>
    <row r="19659" spans="6:6" x14ac:dyDescent="0.2">
      <c r="F19659" s="16"/>
    </row>
    <row r="19660" spans="6:6" x14ac:dyDescent="0.2">
      <c r="F19660" s="16"/>
    </row>
    <row r="19661" spans="6:6" x14ac:dyDescent="0.2">
      <c r="F19661" s="16"/>
    </row>
    <row r="19662" spans="6:6" x14ac:dyDescent="0.2">
      <c r="F19662" s="16"/>
    </row>
    <row r="19663" spans="6:6" x14ac:dyDescent="0.2">
      <c r="F19663" s="16"/>
    </row>
    <row r="19664" spans="6:6" x14ac:dyDescent="0.2">
      <c r="F19664" s="16"/>
    </row>
    <row r="19665" spans="6:6" x14ac:dyDescent="0.2">
      <c r="F19665" s="16"/>
    </row>
    <row r="19666" spans="6:6" x14ac:dyDescent="0.2">
      <c r="F19666" s="16"/>
    </row>
    <row r="19667" spans="6:6" x14ac:dyDescent="0.2">
      <c r="F19667" s="16"/>
    </row>
    <row r="19668" spans="6:6" x14ac:dyDescent="0.2">
      <c r="F19668" s="16"/>
    </row>
    <row r="19669" spans="6:6" x14ac:dyDescent="0.2">
      <c r="F19669" s="16"/>
    </row>
    <row r="19670" spans="6:6" x14ac:dyDescent="0.2">
      <c r="F19670" s="16"/>
    </row>
    <row r="19671" spans="6:6" x14ac:dyDescent="0.2">
      <c r="F19671" s="16"/>
    </row>
    <row r="19672" spans="6:6" x14ac:dyDescent="0.2">
      <c r="F19672" s="16"/>
    </row>
    <row r="19673" spans="6:6" x14ac:dyDescent="0.2">
      <c r="F19673" s="16"/>
    </row>
    <row r="19674" spans="6:6" x14ac:dyDescent="0.2">
      <c r="F19674" s="16"/>
    </row>
    <row r="19675" spans="6:6" x14ac:dyDescent="0.2">
      <c r="F19675" s="16"/>
    </row>
    <row r="19676" spans="6:6" x14ac:dyDescent="0.2">
      <c r="F19676" s="16"/>
    </row>
    <row r="19677" spans="6:6" x14ac:dyDescent="0.2">
      <c r="F19677" s="16"/>
    </row>
    <row r="19678" spans="6:6" x14ac:dyDescent="0.2">
      <c r="F19678" s="16"/>
    </row>
    <row r="19679" spans="6:6" x14ac:dyDescent="0.2">
      <c r="F19679" s="16"/>
    </row>
    <row r="19680" spans="6:6" x14ac:dyDescent="0.2">
      <c r="F19680" s="16"/>
    </row>
    <row r="19681" spans="6:6" x14ac:dyDescent="0.2">
      <c r="F19681" s="16"/>
    </row>
    <row r="19682" spans="6:6" x14ac:dyDescent="0.2">
      <c r="F19682" s="16"/>
    </row>
    <row r="19683" spans="6:6" x14ac:dyDescent="0.2">
      <c r="F19683" s="16"/>
    </row>
    <row r="19684" spans="6:6" x14ac:dyDescent="0.2">
      <c r="F19684" s="16"/>
    </row>
    <row r="19685" spans="6:6" x14ac:dyDescent="0.2">
      <c r="F19685" s="16"/>
    </row>
    <row r="19686" spans="6:6" x14ac:dyDescent="0.2">
      <c r="F19686" s="16"/>
    </row>
    <row r="19687" spans="6:6" x14ac:dyDescent="0.2">
      <c r="F19687" s="16"/>
    </row>
    <row r="19688" spans="6:6" x14ac:dyDescent="0.2">
      <c r="F19688" s="16"/>
    </row>
    <row r="19689" spans="6:6" x14ac:dyDescent="0.2">
      <c r="F19689" s="16"/>
    </row>
    <row r="19690" spans="6:6" x14ac:dyDescent="0.2">
      <c r="F19690" s="16"/>
    </row>
    <row r="19691" spans="6:6" x14ac:dyDescent="0.2">
      <c r="F19691" s="16"/>
    </row>
    <row r="19692" spans="6:6" x14ac:dyDescent="0.2">
      <c r="F19692" s="16"/>
    </row>
    <row r="19693" spans="6:6" x14ac:dyDescent="0.2">
      <c r="F19693" s="16"/>
    </row>
    <row r="19694" spans="6:6" x14ac:dyDescent="0.2">
      <c r="F19694" s="16"/>
    </row>
    <row r="19695" spans="6:6" x14ac:dyDescent="0.2">
      <c r="F19695" s="16"/>
    </row>
    <row r="19696" spans="6:6" x14ac:dyDescent="0.2">
      <c r="F19696" s="16"/>
    </row>
    <row r="19697" spans="6:6" x14ac:dyDescent="0.2">
      <c r="F19697" s="16"/>
    </row>
    <row r="19698" spans="6:6" x14ac:dyDescent="0.2">
      <c r="F19698" s="16"/>
    </row>
    <row r="19699" spans="6:6" x14ac:dyDescent="0.2">
      <c r="F19699" s="16"/>
    </row>
    <row r="19700" spans="6:6" x14ac:dyDescent="0.2">
      <c r="F19700" s="16"/>
    </row>
    <row r="19701" spans="6:6" x14ac:dyDescent="0.2">
      <c r="F19701" s="16"/>
    </row>
    <row r="19702" spans="6:6" x14ac:dyDescent="0.2">
      <c r="F19702" s="16"/>
    </row>
    <row r="19703" spans="6:6" x14ac:dyDescent="0.2">
      <c r="F19703" s="16"/>
    </row>
    <row r="19704" spans="6:6" x14ac:dyDescent="0.2">
      <c r="F19704" s="16"/>
    </row>
    <row r="19705" spans="6:6" x14ac:dyDescent="0.2">
      <c r="F19705" s="16"/>
    </row>
    <row r="19706" spans="6:6" x14ac:dyDescent="0.2">
      <c r="F19706" s="16"/>
    </row>
    <row r="19707" spans="6:6" x14ac:dyDescent="0.2">
      <c r="F19707" s="16"/>
    </row>
    <row r="19708" spans="6:6" x14ac:dyDescent="0.2">
      <c r="F19708" s="16"/>
    </row>
    <row r="19709" spans="6:6" x14ac:dyDescent="0.2">
      <c r="F19709" s="16"/>
    </row>
    <row r="19710" spans="6:6" x14ac:dyDescent="0.2">
      <c r="F19710" s="16"/>
    </row>
    <row r="19711" spans="6:6" x14ac:dyDescent="0.2">
      <c r="F19711" s="16"/>
    </row>
    <row r="19712" spans="6:6" x14ac:dyDescent="0.2">
      <c r="F19712" s="16"/>
    </row>
    <row r="19713" spans="6:6" x14ac:dyDescent="0.2">
      <c r="F19713" s="16"/>
    </row>
    <row r="19714" spans="6:6" x14ac:dyDescent="0.2">
      <c r="F19714" s="16"/>
    </row>
    <row r="19715" spans="6:6" x14ac:dyDescent="0.2">
      <c r="F19715" s="16"/>
    </row>
    <row r="19716" spans="6:6" x14ac:dyDescent="0.2">
      <c r="F19716" s="16"/>
    </row>
    <row r="19717" spans="6:6" x14ac:dyDescent="0.2">
      <c r="F19717" s="16"/>
    </row>
    <row r="19718" spans="6:6" x14ac:dyDescent="0.2">
      <c r="F19718" s="16"/>
    </row>
    <row r="19719" spans="6:6" x14ac:dyDescent="0.2">
      <c r="F19719" s="16"/>
    </row>
    <row r="19720" spans="6:6" x14ac:dyDescent="0.2">
      <c r="F19720" s="16"/>
    </row>
    <row r="19721" spans="6:6" x14ac:dyDescent="0.2">
      <c r="F19721" s="16"/>
    </row>
    <row r="19722" spans="6:6" x14ac:dyDescent="0.2">
      <c r="F19722" s="16"/>
    </row>
    <row r="19723" spans="6:6" x14ac:dyDescent="0.2">
      <c r="F19723" s="16"/>
    </row>
    <row r="19724" spans="6:6" x14ac:dyDescent="0.2">
      <c r="F19724" s="16"/>
    </row>
    <row r="19725" spans="6:6" x14ac:dyDescent="0.2">
      <c r="F19725" s="16"/>
    </row>
    <row r="19726" spans="6:6" x14ac:dyDescent="0.2">
      <c r="F19726" s="16"/>
    </row>
    <row r="19727" spans="6:6" x14ac:dyDescent="0.2">
      <c r="F19727" s="16"/>
    </row>
    <row r="19728" spans="6:6" x14ac:dyDescent="0.2">
      <c r="F19728" s="16"/>
    </row>
    <row r="19729" spans="6:6" x14ac:dyDescent="0.2">
      <c r="F19729" s="16"/>
    </row>
    <row r="19730" spans="6:6" x14ac:dyDescent="0.2">
      <c r="F19730" s="16"/>
    </row>
    <row r="19731" spans="6:6" x14ac:dyDescent="0.2">
      <c r="F19731" s="16"/>
    </row>
    <row r="19732" spans="6:6" x14ac:dyDescent="0.2">
      <c r="F19732" s="16"/>
    </row>
    <row r="19733" spans="6:6" x14ac:dyDescent="0.2">
      <c r="F19733" s="16"/>
    </row>
    <row r="19734" spans="6:6" x14ac:dyDescent="0.2">
      <c r="F19734" s="16"/>
    </row>
    <row r="19735" spans="6:6" x14ac:dyDescent="0.2">
      <c r="F19735" s="16"/>
    </row>
    <row r="19736" spans="6:6" x14ac:dyDescent="0.2">
      <c r="F19736" s="16"/>
    </row>
    <row r="19737" spans="6:6" x14ac:dyDescent="0.2">
      <c r="F19737" s="16"/>
    </row>
    <row r="19738" spans="6:6" x14ac:dyDescent="0.2">
      <c r="F19738" s="16"/>
    </row>
    <row r="19739" spans="6:6" x14ac:dyDescent="0.2">
      <c r="F19739" s="16"/>
    </row>
    <row r="19740" spans="6:6" x14ac:dyDescent="0.2">
      <c r="F19740" s="16"/>
    </row>
    <row r="19741" spans="6:6" x14ac:dyDescent="0.2">
      <c r="F19741" s="16"/>
    </row>
    <row r="19742" spans="6:6" x14ac:dyDescent="0.2">
      <c r="F19742" s="16"/>
    </row>
    <row r="19743" spans="6:6" x14ac:dyDescent="0.2">
      <c r="F19743" s="16"/>
    </row>
    <row r="19744" spans="6:6" x14ac:dyDescent="0.2">
      <c r="F19744" s="16"/>
    </row>
    <row r="19745" spans="6:6" x14ac:dyDescent="0.2">
      <c r="F19745" s="16"/>
    </row>
    <row r="19746" spans="6:6" x14ac:dyDescent="0.2">
      <c r="F19746" s="16"/>
    </row>
    <row r="19747" spans="6:6" x14ac:dyDescent="0.2">
      <c r="F19747" s="16"/>
    </row>
    <row r="19748" spans="6:6" x14ac:dyDescent="0.2">
      <c r="F19748" s="16"/>
    </row>
    <row r="19749" spans="6:6" x14ac:dyDescent="0.2">
      <c r="F19749" s="16"/>
    </row>
    <row r="19750" spans="6:6" x14ac:dyDescent="0.2">
      <c r="F19750" s="16"/>
    </row>
    <row r="19751" spans="6:6" x14ac:dyDescent="0.2">
      <c r="F19751" s="16"/>
    </row>
    <row r="19752" spans="6:6" x14ac:dyDescent="0.2">
      <c r="F19752" s="16"/>
    </row>
    <row r="19753" spans="6:6" x14ac:dyDescent="0.2">
      <c r="F19753" s="16"/>
    </row>
    <row r="19754" spans="6:6" x14ac:dyDescent="0.2">
      <c r="F19754" s="16"/>
    </row>
    <row r="19755" spans="6:6" x14ac:dyDescent="0.2">
      <c r="F19755" s="16"/>
    </row>
    <row r="19756" spans="6:6" x14ac:dyDescent="0.2">
      <c r="F19756" s="16"/>
    </row>
    <row r="19757" spans="6:6" x14ac:dyDescent="0.2">
      <c r="F19757" s="16"/>
    </row>
    <row r="19758" spans="6:6" x14ac:dyDescent="0.2">
      <c r="F19758" s="16"/>
    </row>
    <row r="19759" spans="6:6" x14ac:dyDescent="0.2">
      <c r="F19759" s="16"/>
    </row>
    <row r="19760" spans="6:6" x14ac:dyDescent="0.2">
      <c r="F19760" s="16"/>
    </row>
    <row r="19761" spans="6:6" x14ac:dyDescent="0.2">
      <c r="F19761" s="16"/>
    </row>
    <row r="19762" spans="6:6" x14ac:dyDescent="0.2">
      <c r="F19762" s="16"/>
    </row>
    <row r="19763" spans="6:6" x14ac:dyDescent="0.2">
      <c r="F19763" s="16"/>
    </row>
    <row r="19764" spans="6:6" x14ac:dyDescent="0.2">
      <c r="F19764" s="16"/>
    </row>
    <row r="19765" spans="6:6" x14ac:dyDescent="0.2">
      <c r="F19765" s="16"/>
    </row>
    <row r="19766" spans="6:6" x14ac:dyDescent="0.2">
      <c r="F19766" s="16"/>
    </row>
    <row r="19767" spans="6:6" x14ac:dyDescent="0.2">
      <c r="F19767" s="16"/>
    </row>
    <row r="19768" spans="6:6" x14ac:dyDescent="0.2">
      <c r="F19768" s="16"/>
    </row>
    <row r="19769" spans="6:6" x14ac:dyDescent="0.2">
      <c r="F19769" s="16"/>
    </row>
    <row r="19770" spans="6:6" x14ac:dyDescent="0.2">
      <c r="F19770" s="16"/>
    </row>
    <row r="19771" spans="6:6" x14ac:dyDescent="0.2">
      <c r="F19771" s="16"/>
    </row>
    <row r="19772" spans="6:6" x14ac:dyDescent="0.2">
      <c r="F19772" s="16"/>
    </row>
    <row r="19773" spans="6:6" x14ac:dyDescent="0.2">
      <c r="F19773" s="16"/>
    </row>
    <row r="19774" spans="6:6" x14ac:dyDescent="0.2">
      <c r="F19774" s="16"/>
    </row>
    <row r="19775" spans="6:6" x14ac:dyDescent="0.2">
      <c r="F19775" s="16"/>
    </row>
    <row r="19776" spans="6:6" x14ac:dyDescent="0.2">
      <c r="F19776" s="16"/>
    </row>
    <row r="19777" spans="6:6" x14ac:dyDescent="0.2">
      <c r="F19777" s="16"/>
    </row>
    <row r="19778" spans="6:6" x14ac:dyDescent="0.2">
      <c r="F19778" s="16"/>
    </row>
    <row r="19779" spans="6:6" x14ac:dyDescent="0.2">
      <c r="F19779" s="16"/>
    </row>
    <row r="19780" spans="6:6" x14ac:dyDescent="0.2">
      <c r="F19780" s="16"/>
    </row>
    <row r="19781" spans="6:6" x14ac:dyDescent="0.2">
      <c r="F19781" s="16"/>
    </row>
    <row r="19782" spans="6:6" x14ac:dyDescent="0.2">
      <c r="F19782" s="16"/>
    </row>
    <row r="19783" spans="6:6" x14ac:dyDescent="0.2">
      <c r="F19783" s="16"/>
    </row>
    <row r="19784" spans="6:6" x14ac:dyDescent="0.2">
      <c r="F19784" s="16"/>
    </row>
    <row r="19785" spans="6:6" x14ac:dyDescent="0.2">
      <c r="F19785" s="16"/>
    </row>
    <row r="19786" spans="6:6" x14ac:dyDescent="0.2">
      <c r="F19786" s="16"/>
    </row>
    <row r="19787" spans="6:6" x14ac:dyDescent="0.2">
      <c r="F19787" s="16"/>
    </row>
    <row r="19788" spans="6:6" x14ac:dyDescent="0.2">
      <c r="F19788" s="16"/>
    </row>
    <row r="19789" spans="6:6" x14ac:dyDescent="0.2">
      <c r="F19789" s="16"/>
    </row>
    <row r="19790" spans="6:6" x14ac:dyDescent="0.2">
      <c r="F19790" s="16"/>
    </row>
    <row r="19791" spans="6:6" x14ac:dyDescent="0.2">
      <c r="F19791" s="16"/>
    </row>
    <row r="19792" spans="6:6" x14ac:dyDescent="0.2">
      <c r="F19792" s="16"/>
    </row>
    <row r="19793" spans="6:6" x14ac:dyDescent="0.2">
      <c r="F19793" s="16"/>
    </row>
    <row r="19794" spans="6:6" x14ac:dyDescent="0.2">
      <c r="F19794" s="16"/>
    </row>
    <row r="19795" spans="6:6" x14ac:dyDescent="0.2">
      <c r="F19795" s="16"/>
    </row>
    <row r="19796" spans="6:6" x14ac:dyDescent="0.2">
      <c r="F19796" s="16"/>
    </row>
    <row r="19797" spans="6:6" x14ac:dyDescent="0.2">
      <c r="F19797" s="16"/>
    </row>
    <row r="19798" spans="6:6" x14ac:dyDescent="0.2">
      <c r="F19798" s="16"/>
    </row>
    <row r="19799" spans="6:6" x14ac:dyDescent="0.2">
      <c r="F19799" s="16"/>
    </row>
    <row r="19800" spans="6:6" x14ac:dyDescent="0.2">
      <c r="F19800" s="16"/>
    </row>
    <row r="19801" spans="6:6" x14ac:dyDescent="0.2">
      <c r="F19801" s="16"/>
    </row>
    <row r="19802" spans="6:6" x14ac:dyDescent="0.2">
      <c r="F19802" s="16"/>
    </row>
    <row r="19803" spans="6:6" x14ac:dyDescent="0.2">
      <c r="F19803" s="16"/>
    </row>
    <row r="19804" spans="6:6" x14ac:dyDescent="0.2">
      <c r="F19804" s="16"/>
    </row>
    <row r="19805" spans="6:6" x14ac:dyDescent="0.2">
      <c r="F19805" s="16"/>
    </row>
    <row r="19806" spans="6:6" x14ac:dyDescent="0.2">
      <c r="F19806" s="16"/>
    </row>
    <row r="19807" spans="6:6" x14ac:dyDescent="0.2">
      <c r="F19807" s="16"/>
    </row>
    <row r="19808" spans="6:6" x14ac:dyDescent="0.2">
      <c r="F19808" s="16"/>
    </row>
    <row r="19809" spans="6:6" x14ac:dyDescent="0.2">
      <c r="F19809" s="16"/>
    </row>
    <row r="19810" spans="6:6" x14ac:dyDescent="0.2">
      <c r="F19810" s="16"/>
    </row>
    <row r="19811" spans="6:6" x14ac:dyDescent="0.2">
      <c r="F19811" s="16"/>
    </row>
    <row r="19812" spans="6:6" x14ac:dyDescent="0.2">
      <c r="F19812" s="16"/>
    </row>
    <row r="19813" spans="6:6" x14ac:dyDescent="0.2">
      <c r="F19813" s="16"/>
    </row>
    <row r="19814" spans="6:6" x14ac:dyDescent="0.2">
      <c r="F19814" s="16"/>
    </row>
    <row r="19815" spans="6:6" x14ac:dyDescent="0.2">
      <c r="F19815" s="16"/>
    </row>
    <row r="19816" spans="6:6" x14ac:dyDescent="0.2">
      <c r="F19816" s="16"/>
    </row>
    <row r="19817" spans="6:6" x14ac:dyDescent="0.2">
      <c r="F19817" s="16"/>
    </row>
    <row r="19818" spans="6:6" x14ac:dyDescent="0.2">
      <c r="F19818" s="16"/>
    </row>
    <row r="19819" spans="6:6" x14ac:dyDescent="0.2">
      <c r="F19819" s="16"/>
    </row>
    <row r="19820" spans="6:6" x14ac:dyDescent="0.2">
      <c r="F19820" s="16"/>
    </row>
    <row r="19821" spans="6:6" x14ac:dyDescent="0.2">
      <c r="F19821" s="16"/>
    </row>
    <row r="19822" spans="6:6" x14ac:dyDescent="0.2">
      <c r="F19822" s="16"/>
    </row>
    <row r="19823" spans="6:6" x14ac:dyDescent="0.2">
      <c r="F19823" s="16"/>
    </row>
    <row r="19824" spans="6:6" x14ac:dyDescent="0.2">
      <c r="F19824" s="16"/>
    </row>
    <row r="19825" spans="6:6" x14ac:dyDescent="0.2">
      <c r="F19825" s="16"/>
    </row>
    <row r="19826" spans="6:6" x14ac:dyDescent="0.2">
      <c r="F19826" s="16"/>
    </row>
    <row r="19827" spans="6:6" x14ac:dyDescent="0.2">
      <c r="F19827" s="16"/>
    </row>
    <row r="19828" spans="6:6" x14ac:dyDescent="0.2">
      <c r="F19828" s="16"/>
    </row>
    <row r="19829" spans="6:6" x14ac:dyDescent="0.2">
      <c r="F19829" s="16"/>
    </row>
    <row r="19830" spans="6:6" x14ac:dyDescent="0.2">
      <c r="F19830" s="16"/>
    </row>
    <row r="19831" spans="6:6" x14ac:dyDescent="0.2">
      <c r="F19831" s="16"/>
    </row>
    <row r="19832" spans="6:6" x14ac:dyDescent="0.2">
      <c r="F19832" s="16"/>
    </row>
    <row r="19833" spans="6:6" x14ac:dyDescent="0.2">
      <c r="F19833" s="16"/>
    </row>
    <row r="19834" spans="6:6" x14ac:dyDescent="0.2">
      <c r="F19834" s="16"/>
    </row>
    <row r="19835" spans="6:6" x14ac:dyDescent="0.2">
      <c r="F19835" s="16"/>
    </row>
    <row r="19836" spans="6:6" x14ac:dyDescent="0.2">
      <c r="F19836" s="16"/>
    </row>
    <row r="19837" spans="6:6" x14ac:dyDescent="0.2">
      <c r="F19837" s="16"/>
    </row>
    <row r="19838" spans="6:6" x14ac:dyDescent="0.2">
      <c r="F19838" s="16"/>
    </row>
    <row r="19839" spans="6:6" x14ac:dyDescent="0.2">
      <c r="F19839" s="16"/>
    </row>
    <row r="19840" spans="6:6" x14ac:dyDescent="0.2">
      <c r="F19840" s="16"/>
    </row>
    <row r="19841" spans="6:6" x14ac:dyDescent="0.2">
      <c r="F19841" s="16"/>
    </row>
    <row r="19842" spans="6:6" x14ac:dyDescent="0.2">
      <c r="F19842" s="16"/>
    </row>
    <row r="19843" spans="6:6" x14ac:dyDescent="0.2">
      <c r="F19843" s="16"/>
    </row>
    <row r="19844" spans="6:6" x14ac:dyDescent="0.2">
      <c r="F19844" s="16"/>
    </row>
    <row r="19845" spans="6:6" x14ac:dyDescent="0.2">
      <c r="F19845" s="16"/>
    </row>
    <row r="19846" spans="6:6" x14ac:dyDescent="0.2">
      <c r="F19846" s="16"/>
    </row>
    <row r="19847" spans="6:6" x14ac:dyDescent="0.2">
      <c r="F19847" s="16"/>
    </row>
    <row r="19848" spans="6:6" x14ac:dyDescent="0.2">
      <c r="F19848" s="16"/>
    </row>
    <row r="19849" spans="6:6" x14ac:dyDescent="0.2">
      <c r="F19849" s="16"/>
    </row>
    <row r="19850" spans="6:6" x14ac:dyDescent="0.2">
      <c r="F19850" s="16"/>
    </row>
    <row r="19851" spans="6:6" x14ac:dyDescent="0.2">
      <c r="F19851" s="16"/>
    </row>
    <row r="19852" spans="6:6" x14ac:dyDescent="0.2">
      <c r="F19852" s="16"/>
    </row>
    <row r="19853" spans="6:6" x14ac:dyDescent="0.2">
      <c r="F19853" s="16"/>
    </row>
    <row r="19854" spans="6:6" x14ac:dyDescent="0.2">
      <c r="F19854" s="16"/>
    </row>
    <row r="19855" spans="6:6" x14ac:dyDescent="0.2">
      <c r="F19855" s="16"/>
    </row>
    <row r="19856" spans="6:6" x14ac:dyDescent="0.2">
      <c r="F19856" s="16"/>
    </row>
    <row r="19857" spans="6:6" x14ac:dyDescent="0.2">
      <c r="F19857" s="16"/>
    </row>
    <row r="19858" spans="6:6" x14ac:dyDescent="0.2">
      <c r="F19858" s="16"/>
    </row>
    <row r="19859" spans="6:6" x14ac:dyDescent="0.2">
      <c r="F19859" s="16"/>
    </row>
    <row r="19860" spans="6:6" x14ac:dyDescent="0.2">
      <c r="F19860" s="16"/>
    </row>
    <row r="19861" spans="6:6" x14ac:dyDescent="0.2">
      <c r="F19861" s="16"/>
    </row>
    <row r="19862" spans="6:6" x14ac:dyDescent="0.2">
      <c r="F19862" s="16"/>
    </row>
    <row r="19863" spans="6:6" x14ac:dyDescent="0.2">
      <c r="F19863" s="16"/>
    </row>
    <row r="19864" spans="6:6" x14ac:dyDescent="0.2">
      <c r="F19864" s="16"/>
    </row>
    <row r="19865" spans="6:6" x14ac:dyDescent="0.2">
      <c r="F19865" s="16"/>
    </row>
    <row r="19866" spans="6:6" x14ac:dyDescent="0.2">
      <c r="F19866" s="16"/>
    </row>
    <row r="19867" spans="6:6" x14ac:dyDescent="0.2">
      <c r="F19867" s="16"/>
    </row>
    <row r="19868" spans="6:6" x14ac:dyDescent="0.2">
      <c r="F19868" s="16"/>
    </row>
    <row r="19869" spans="6:6" x14ac:dyDescent="0.2">
      <c r="F19869" s="16"/>
    </row>
    <row r="19870" spans="6:6" x14ac:dyDescent="0.2">
      <c r="F19870" s="16"/>
    </row>
    <row r="19871" spans="6:6" x14ac:dyDescent="0.2">
      <c r="F19871" s="16"/>
    </row>
    <row r="19872" spans="6:6" x14ac:dyDescent="0.2">
      <c r="F19872" s="16"/>
    </row>
    <row r="19873" spans="6:6" x14ac:dyDescent="0.2">
      <c r="F19873" s="16"/>
    </row>
    <row r="19874" spans="6:6" x14ac:dyDescent="0.2">
      <c r="F19874" s="16"/>
    </row>
    <row r="19875" spans="6:6" x14ac:dyDescent="0.2">
      <c r="F19875" s="16"/>
    </row>
    <row r="19876" spans="6:6" x14ac:dyDescent="0.2">
      <c r="F19876" s="16"/>
    </row>
    <row r="19877" spans="6:6" x14ac:dyDescent="0.2">
      <c r="F19877" s="16"/>
    </row>
    <row r="19878" spans="6:6" x14ac:dyDescent="0.2">
      <c r="F19878" s="16"/>
    </row>
    <row r="19879" spans="6:6" x14ac:dyDescent="0.2">
      <c r="F19879" s="16"/>
    </row>
    <row r="19880" spans="6:6" x14ac:dyDescent="0.2">
      <c r="F19880" s="16"/>
    </row>
    <row r="19881" spans="6:6" x14ac:dyDescent="0.2">
      <c r="F19881" s="16"/>
    </row>
    <row r="19882" spans="6:6" x14ac:dyDescent="0.2">
      <c r="F19882" s="16"/>
    </row>
    <row r="19883" spans="6:6" x14ac:dyDescent="0.2">
      <c r="F19883" s="16"/>
    </row>
    <row r="19884" spans="6:6" x14ac:dyDescent="0.2">
      <c r="F19884" s="16"/>
    </row>
    <row r="19885" spans="6:6" x14ac:dyDescent="0.2">
      <c r="F19885" s="16"/>
    </row>
    <row r="19886" spans="6:6" x14ac:dyDescent="0.2">
      <c r="F19886" s="16"/>
    </row>
    <row r="19887" spans="6:6" x14ac:dyDescent="0.2">
      <c r="F19887" s="16"/>
    </row>
    <row r="19888" spans="6:6" x14ac:dyDescent="0.2">
      <c r="F19888" s="16"/>
    </row>
    <row r="19889" spans="6:6" x14ac:dyDescent="0.2">
      <c r="F19889" s="16"/>
    </row>
    <row r="19890" spans="6:6" x14ac:dyDescent="0.2">
      <c r="F19890" s="16"/>
    </row>
    <row r="19891" spans="6:6" x14ac:dyDescent="0.2">
      <c r="F19891" s="16"/>
    </row>
    <row r="19892" spans="6:6" x14ac:dyDescent="0.2">
      <c r="F19892" s="16"/>
    </row>
    <row r="19893" spans="6:6" x14ac:dyDescent="0.2">
      <c r="F19893" s="16"/>
    </row>
    <row r="19894" spans="6:6" x14ac:dyDescent="0.2">
      <c r="F19894" s="16"/>
    </row>
    <row r="19895" spans="6:6" x14ac:dyDescent="0.2">
      <c r="F19895" s="16"/>
    </row>
    <row r="19896" spans="6:6" x14ac:dyDescent="0.2">
      <c r="F19896" s="16"/>
    </row>
    <row r="19897" spans="6:6" x14ac:dyDescent="0.2">
      <c r="F19897" s="16"/>
    </row>
    <row r="19898" spans="6:6" x14ac:dyDescent="0.2">
      <c r="F19898" s="16"/>
    </row>
    <row r="19899" spans="6:6" x14ac:dyDescent="0.2">
      <c r="F19899" s="16"/>
    </row>
    <row r="19900" spans="6:6" x14ac:dyDescent="0.2">
      <c r="F19900" s="16"/>
    </row>
    <row r="19901" spans="6:6" x14ac:dyDescent="0.2">
      <c r="F19901" s="16"/>
    </row>
    <row r="19902" spans="6:6" x14ac:dyDescent="0.2">
      <c r="F19902" s="16"/>
    </row>
    <row r="19903" spans="6:6" x14ac:dyDescent="0.2">
      <c r="F19903" s="16"/>
    </row>
    <row r="19904" spans="6:6" x14ac:dyDescent="0.2">
      <c r="F19904" s="16"/>
    </row>
    <row r="19905" spans="6:6" x14ac:dyDescent="0.2">
      <c r="F19905" s="16"/>
    </row>
    <row r="19906" spans="6:6" x14ac:dyDescent="0.2">
      <c r="F19906" s="16"/>
    </row>
    <row r="19907" spans="6:6" x14ac:dyDescent="0.2">
      <c r="F19907" s="16"/>
    </row>
    <row r="19908" spans="6:6" x14ac:dyDescent="0.2">
      <c r="F19908" s="16"/>
    </row>
    <row r="19909" spans="6:6" x14ac:dyDescent="0.2">
      <c r="F19909" s="16"/>
    </row>
    <row r="19910" spans="6:6" x14ac:dyDescent="0.2">
      <c r="F19910" s="16"/>
    </row>
    <row r="19911" spans="6:6" x14ac:dyDescent="0.2">
      <c r="F19911" s="16"/>
    </row>
    <row r="19912" spans="6:6" x14ac:dyDescent="0.2">
      <c r="F19912" s="16"/>
    </row>
    <row r="19913" spans="6:6" x14ac:dyDescent="0.2">
      <c r="F19913" s="16"/>
    </row>
    <row r="19914" spans="6:6" x14ac:dyDescent="0.2">
      <c r="F19914" s="16"/>
    </row>
    <row r="19915" spans="6:6" x14ac:dyDescent="0.2">
      <c r="F19915" s="16"/>
    </row>
    <row r="19916" spans="6:6" x14ac:dyDescent="0.2">
      <c r="F19916" s="16"/>
    </row>
    <row r="19917" spans="6:6" x14ac:dyDescent="0.2">
      <c r="F19917" s="16"/>
    </row>
    <row r="19918" spans="6:6" x14ac:dyDescent="0.2">
      <c r="F19918" s="16"/>
    </row>
    <row r="19919" spans="6:6" x14ac:dyDescent="0.2">
      <c r="F19919" s="16"/>
    </row>
    <row r="19920" spans="6:6" x14ac:dyDescent="0.2">
      <c r="F19920" s="16"/>
    </row>
    <row r="19921" spans="6:6" x14ac:dyDescent="0.2">
      <c r="F19921" s="16"/>
    </row>
    <row r="19922" spans="6:6" x14ac:dyDescent="0.2">
      <c r="F19922" s="16"/>
    </row>
    <row r="19923" spans="6:6" x14ac:dyDescent="0.2">
      <c r="F19923" s="16"/>
    </row>
    <row r="19924" spans="6:6" x14ac:dyDescent="0.2">
      <c r="F19924" s="16"/>
    </row>
    <row r="19925" spans="6:6" x14ac:dyDescent="0.2">
      <c r="F19925" s="16"/>
    </row>
    <row r="19926" spans="6:6" x14ac:dyDescent="0.2">
      <c r="F19926" s="16"/>
    </row>
    <row r="19927" spans="6:6" x14ac:dyDescent="0.2">
      <c r="F19927" s="16"/>
    </row>
    <row r="19928" spans="6:6" x14ac:dyDescent="0.2">
      <c r="F19928" s="16"/>
    </row>
    <row r="19929" spans="6:6" x14ac:dyDescent="0.2">
      <c r="F19929" s="16"/>
    </row>
    <row r="19930" spans="6:6" x14ac:dyDescent="0.2">
      <c r="F19930" s="16"/>
    </row>
    <row r="19931" spans="6:6" x14ac:dyDescent="0.2">
      <c r="F19931" s="16"/>
    </row>
    <row r="19932" spans="6:6" x14ac:dyDescent="0.2">
      <c r="F19932" s="16"/>
    </row>
    <row r="19933" spans="6:6" x14ac:dyDescent="0.2">
      <c r="F19933" s="16"/>
    </row>
    <row r="19934" spans="6:6" x14ac:dyDescent="0.2">
      <c r="F19934" s="16"/>
    </row>
    <row r="19935" spans="6:6" x14ac:dyDescent="0.2">
      <c r="F19935" s="16"/>
    </row>
    <row r="19936" spans="6:6" x14ac:dyDescent="0.2">
      <c r="F19936" s="16"/>
    </row>
    <row r="19937" spans="6:6" x14ac:dyDescent="0.2">
      <c r="F19937" s="16"/>
    </row>
    <row r="19938" spans="6:6" x14ac:dyDescent="0.2">
      <c r="F19938" s="16"/>
    </row>
    <row r="19939" spans="6:6" x14ac:dyDescent="0.2">
      <c r="F19939" s="16"/>
    </row>
    <row r="19940" spans="6:6" x14ac:dyDescent="0.2">
      <c r="F19940" s="16"/>
    </row>
    <row r="19941" spans="6:6" x14ac:dyDescent="0.2">
      <c r="F19941" s="16"/>
    </row>
    <row r="19942" spans="6:6" x14ac:dyDescent="0.2">
      <c r="F19942" s="16"/>
    </row>
    <row r="19943" spans="6:6" x14ac:dyDescent="0.2">
      <c r="F19943" s="16"/>
    </row>
    <row r="19944" spans="6:6" x14ac:dyDescent="0.2">
      <c r="F19944" s="16"/>
    </row>
    <row r="19945" spans="6:6" x14ac:dyDescent="0.2">
      <c r="F19945" s="16"/>
    </row>
    <row r="19946" spans="6:6" x14ac:dyDescent="0.2">
      <c r="F19946" s="16"/>
    </row>
    <row r="19947" spans="6:6" x14ac:dyDescent="0.2">
      <c r="F19947" s="16"/>
    </row>
    <row r="19948" spans="6:6" x14ac:dyDescent="0.2">
      <c r="F19948" s="16"/>
    </row>
    <row r="19949" spans="6:6" x14ac:dyDescent="0.2">
      <c r="F19949" s="16"/>
    </row>
    <row r="19950" spans="6:6" x14ac:dyDescent="0.2">
      <c r="F19950" s="16"/>
    </row>
    <row r="19951" spans="6:6" x14ac:dyDescent="0.2">
      <c r="F19951" s="16"/>
    </row>
    <row r="19952" spans="6:6" x14ac:dyDescent="0.2">
      <c r="F19952" s="16"/>
    </row>
    <row r="19953" spans="6:6" x14ac:dyDescent="0.2">
      <c r="F19953" s="16"/>
    </row>
    <row r="19954" spans="6:6" x14ac:dyDescent="0.2">
      <c r="F19954" s="16"/>
    </row>
    <row r="19955" spans="6:6" x14ac:dyDescent="0.2">
      <c r="F19955" s="16"/>
    </row>
    <row r="19956" spans="6:6" x14ac:dyDescent="0.2">
      <c r="F19956" s="16"/>
    </row>
    <row r="19957" spans="6:6" x14ac:dyDescent="0.2">
      <c r="F19957" s="16"/>
    </row>
    <row r="19958" spans="6:6" x14ac:dyDescent="0.2">
      <c r="F19958" s="16"/>
    </row>
    <row r="19959" spans="6:6" x14ac:dyDescent="0.2">
      <c r="F19959" s="16"/>
    </row>
    <row r="19960" spans="6:6" x14ac:dyDescent="0.2">
      <c r="F19960" s="16"/>
    </row>
    <row r="19961" spans="6:6" x14ac:dyDescent="0.2">
      <c r="F19961" s="16"/>
    </row>
    <row r="19962" spans="6:6" x14ac:dyDescent="0.2">
      <c r="F19962" s="16"/>
    </row>
    <row r="19963" spans="6:6" x14ac:dyDescent="0.2">
      <c r="F19963" s="16"/>
    </row>
    <row r="19964" spans="6:6" x14ac:dyDescent="0.2">
      <c r="F19964" s="16"/>
    </row>
    <row r="19965" spans="6:6" x14ac:dyDescent="0.2">
      <c r="F19965" s="16"/>
    </row>
    <row r="19966" spans="6:6" x14ac:dyDescent="0.2">
      <c r="F19966" s="16"/>
    </row>
    <row r="19967" spans="6:6" x14ac:dyDescent="0.2">
      <c r="F19967" s="16"/>
    </row>
    <row r="19968" spans="6:6" x14ac:dyDescent="0.2">
      <c r="F19968" s="16"/>
    </row>
    <row r="19969" spans="6:6" x14ac:dyDescent="0.2">
      <c r="F19969" s="16"/>
    </row>
    <row r="19970" spans="6:6" x14ac:dyDescent="0.2">
      <c r="F19970" s="16"/>
    </row>
    <row r="19971" spans="6:6" x14ac:dyDescent="0.2">
      <c r="F19971" s="16"/>
    </row>
    <row r="19972" spans="6:6" x14ac:dyDescent="0.2">
      <c r="F19972" s="16"/>
    </row>
    <row r="19973" spans="6:6" x14ac:dyDescent="0.2">
      <c r="F19973" s="16"/>
    </row>
    <row r="19974" spans="6:6" x14ac:dyDescent="0.2">
      <c r="F19974" s="16"/>
    </row>
    <row r="19975" spans="6:6" x14ac:dyDescent="0.2">
      <c r="F19975" s="16"/>
    </row>
    <row r="19976" spans="6:6" x14ac:dyDescent="0.2">
      <c r="F19976" s="16"/>
    </row>
    <row r="19977" spans="6:6" x14ac:dyDescent="0.2">
      <c r="F19977" s="16"/>
    </row>
    <row r="19978" spans="6:6" x14ac:dyDescent="0.2">
      <c r="F19978" s="16"/>
    </row>
    <row r="19979" spans="6:6" x14ac:dyDescent="0.2">
      <c r="F19979" s="16"/>
    </row>
    <row r="19980" spans="6:6" x14ac:dyDescent="0.2">
      <c r="F19980" s="16"/>
    </row>
    <row r="19981" spans="6:6" x14ac:dyDescent="0.2">
      <c r="F19981" s="16"/>
    </row>
    <row r="19982" spans="6:6" x14ac:dyDescent="0.2">
      <c r="F19982" s="16"/>
    </row>
    <row r="19983" spans="6:6" x14ac:dyDescent="0.2">
      <c r="F19983" s="16"/>
    </row>
    <row r="19984" spans="6:6" x14ac:dyDescent="0.2">
      <c r="F19984" s="16"/>
    </row>
    <row r="19985" spans="6:6" x14ac:dyDescent="0.2">
      <c r="F19985" s="16"/>
    </row>
    <row r="19986" spans="6:6" x14ac:dyDescent="0.2">
      <c r="F19986" s="16"/>
    </row>
    <row r="19987" spans="6:6" x14ac:dyDescent="0.2">
      <c r="F19987" s="16"/>
    </row>
    <row r="19988" spans="6:6" x14ac:dyDescent="0.2">
      <c r="F19988" s="16"/>
    </row>
    <row r="19989" spans="6:6" x14ac:dyDescent="0.2">
      <c r="F19989" s="16"/>
    </row>
    <row r="19990" spans="6:6" x14ac:dyDescent="0.2">
      <c r="F19990" s="16"/>
    </row>
    <row r="19991" spans="6:6" x14ac:dyDescent="0.2">
      <c r="F19991" s="16"/>
    </row>
    <row r="19992" spans="6:6" x14ac:dyDescent="0.2">
      <c r="F19992" s="16"/>
    </row>
    <row r="19993" spans="6:6" x14ac:dyDescent="0.2">
      <c r="F19993" s="16"/>
    </row>
    <row r="19994" spans="6:6" x14ac:dyDescent="0.2">
      <c r="F19994" s="16"/>
    </row>
    <row r="19995" spans="6:6" x14ac:dyDescent="0.2">
      <c r="F19995" s="16"/>
    </row>
    <row r="19996" spans="6:6" x14ac:dyDescent="0.2">
      <c r="F19996" s="16"/>
    </row>
    <row r="19997" spans="6:6" x14ac:dyDescent="0.2">
      <c r="F19997" s="16"/>
    </row>
    <row r="19998" spans="6:6" x14ac:dyDescent="0.2">
      <c r="F19998" s="16"/>
    </row>
    <row r="19999" spans="6:6" x14ac:dyDescent="0.2">
      <c r="F19999" s="16"/>
    </row>
    <row r="20000" spans="6:6" x14ac:dyDescent="0.2">
      <c r="F20000" s="16"/>
    </row>
    <row r="20001" spans="6:6" x14ac:dyDescent="0.2">
      <c r="F20001" s="16"/>
    </row>
    <row r="20002" spans="6:6" x14ac:dyDescent="0.2">
      <c r="F20002" s="16"/>
    </row>
    <row r="20003" spans="6:6" x14ac:dyDescent="0.2">
      <c r="F20003" s="16"/>
    </row>
    <row r="20004" spans="6:6" x14ac:dyDescent="0.2">
      <c r="F20004" s="16"/>
    </row>
    <row r="20005" spans="6:6" x14ac:dyDescent="0.2">
      <c r="F20005" s="16"/>
    </row>
    <row r="20006" spans="6:6" x14ac:dyDescent="0.2">
      <c r="F20006" s="16"/>
    </row>
    <row r="20007" spans="6:6" x14ac:dyDescent="0.2">
      <c r="F20007" s="16"/>
    </row>
    <row r="20008" spans="6:6" x14ac:dyDescent="0.2">
      <c r="F20008" s="16"/>
    </row>
    <row r="20009" spans="6:6" x14ac:dyDescent="0.2">
      <c r="F20009" s="16"/>
    </row>
    <row r="20010" spans="6:6" x14ac:dyDescent="0.2">
      <c r="F20010" s="16"/>
    </row>
    <row r="20011" spans="6:6" x14ac:dyDescent="0.2">
      <c r="F20011" s="16"/>
    </row>
    <row r="20012" spans="6:6" x14ac:dyDescent="0.2">
      <c r="F20012" s="16"/>
    </row>
    <row r="20013" spans="6:6" x14ac:dyDescent="0.2">
      <c r="F20013" s="16"/>
    </row>
    <row r="20014" spans="6:6" x14ac:dyDescent="0.2">
      <c r="F20014" s="16"/>
    </row>
    <row r="20015" spans="6:6" x14ac:dyDescent="0.2">
      <c r="F20015" s="16"/>
    </row>
    <row r="20016" spans="6:6" x14ac:dyDescent="0.2">
      <c r="F20016" s="16"/>
    </row>
    <row r="20017" spans="6:6" x14ac:dyDescent="0.2">
      <c r="F20017" s="16"/>
    </row>
    <row r="20018" spans="6:6" x14ac:dyDescent="0.2">
      <c r="F20018" s="16"/>
    </row>
    <row r="20019" spans="6:6" x14ac:dyDescent="0.2">
      <c r="F20019" s="16"/>
    </row>
    <row r="20020" spans="6:6" x14ac:dyDescent="0.2">
      <c r="F20020" s="16"/>
    </row>
    <row r="20021" spans="6:6" x14ac:dyDescent="0.2">
      <c r="F20021" s="16"/>
    </row>
    <row r="20022" spans="6:6" x14ac:dyDescent="0.2">
      <c r="F20022" s="16"/>
    </row>
    <row r="20023" spans="6:6" x14ac:dyDescent="0.2">
      <c r="F20023" s="16"/>
    </row>
    <row r="20024" spans="6:6" x14ac:dyDescent="0.2">
      <c r="F20024" s="16"/>
    </row>
    <row r="20025" spans="6:6" x14ac:dyDescent="0.2">
      <c r="F20025" s="16"/>
    </row>
    <row r="20026" spans="6:6" x14ac:dyDescent="0.2">
      <c r="F20026" s="16"/>
    </row>
    <row r="20027" spans="6:6" x14ac:dyDescent="0.2">
      <c r="F20027" s="16"/>
    </row>
    <row r="20028" spans="6:6" x14ac:dyDescent="0.2">
      <c r="F20028" s="16"/>
    </row>
    <row r="20029" spans="6:6" x14ac:dyDescent="0.2">
      <c r="F20029" s="16"/>
    </row>
    <row r="20030" spans="6:6" x14ac:dyDescent="0.2">
      <c r="F20030" s="16"/>
    </row>
    <row r="20031" spans="6:6" x14ac:dyDescent="0.2">
      <c r="F20031" s="16"/>
    </row>
    <row r="20032" spans="6:6" x14ac:dyDescent="0.2">
      <c r="F20032" s="16"/>
    </row>
    <row r="20033" spans="6:6" x14ac:dyDescent="0.2">
      <c r="F20033" s="16"/>
    </row>
    <row r="20034" spans="6:6" x14ac:dyDescent="0.2">
      <c r="F20034" s="16"/>
    </row>
    <row r="20035" spans="6:6" x14ac:dyDescent="0.2">
      <c r="F20035" s="16"/>
    </row>
    <row r="20036" spans="6:6" x14ac:dyDescent="0.2">
      <c r="F20036" s="16"/>
    </row>
    <row r="20037" spans="6:6" x14ac:dyDescent="0.2">
      <c r="F20037" s="16"/>
    </row>
    <row r="20038" spans="6:6" x14ac:dyDescent="0.2">
      <c r="F20038" s="16"/>
    </row>
    <row r="20039" spans="6:6" x14ac:dyDescent="0.2">
      <c r="F20039" s="16"/>
    </row>
    <row r="20040" spans="6:6" x14ac:dyDescent="0.2">
      <c r="F20040" s="16"/>
    </row>
    <row r="20041" spans="6:6" x14ac:dyDescent="0.2">
      <c r="F20041" s="16"/>
    </row>
    <row r="20042" spans="6:6" x14ac:dyDescent="0.2">
      <c r="F20042" s="16"/>
    </row>
    <row r="20043" spans="6:6" x14ac:dyDescent="0.2">
      <c r="F20043" s="16"/>
    </row>
    <row r="20044" spans="6:6" x14ac:dyDescent="0.2">
      <c r="F20044" s="16"/>
    </row>
    <row r="20045" spans="6:6" x14ac:dyDescent="0.2">
      <c r="F20045" s="16"/>
    </row>
    <row r="20046" spans="6:6" x14ac:dyDescent="0.2">
      <c r="F20046" s="16"/>
    </row>
    <row r="20047" spans="6:6" x14ac:dyDescent="0.2">
      <c r="F20047" s="16"/>
    </row>
    <row r="20048" spans="6:6" x14ac:dyDescent="0.2">
      <c r="F20048" s="16"/>
    </row>
    <row r="20049" spans="6:6" x14ac:dyDescent="0.2">
      <c r="F20049" s="16"/>
    </row>
    <row r="20050" spans="6:6" x14ac:dyDescent="0.2">
      <c r="F20050" s="16"/>
    </row>
    <row r="20051" spans="6:6" x14ac:dyDescent="0.2">
      <c r="F20051" s="16"/>
    </row>
    <row r="20052" spans="6:6" x14ac:dyDescent="0.2">
      <c r="F20052" s="16"/>
    </row>
    <row r="20053" spans="6:6" x14ac:dyDescent="0.2">
      <c r="F20053" s="16"/>
    </row>
    <row r="20054" spans="6:6" x14ac:dyDescent="0.2">
      <c r="F20054" s="16"/>
    </row>
    <row r="20055" spans="6:6" x14ac:dyDescent="0.2">
      <c r="F20055" s="16"/>
    </row>
    <row r="20056" spans="6:6" x14ac:dyDescent="0.2">
      <c r="F20056" s="16"/>
    </row>
    <row r="20057" spans="6:6" x14ac:dyDescent="0.2">
      <c r="F20057" s="16"/>
    </row>
    <row r="20058" spans="6:6" x14ac:dyDescent="0.2">
      <c r="F20058" s="16"/>
    </row>
    <row r="20059" spans="6:6" x14ac:dyDescent="0.2">
      <c r="F20059" s="16"/>
    </row>
    <row r="20060" spans="6:6" x14ac:dyDescent="0.2">
      <c r="F20060" s="16"/>
    </row>
    <row r="20061" spans="6:6" x14ac:dyDescent="0.2">
      <c r="F20061" s="16"/>
    </row>
    <row r="20062" spans="6:6" x14ac:dyDescent="0.2">
      <c r="F20062" s="16"/>
    </row>
    <row r="20063" spans="6:6" x14ac:dyDescent="0.2">
      <c r="F20063" s="16"/>
    </row>
    <row r="20064" spans="6:6" x14ac:dyDescent="0.2">
      <c r="F20064" s="16"/>
    </row>
    <row r="20065" spans="6:6" x14ac:dyDescent="0.2">
      <c r="F20065" s="16"/>
    </row>
    <row r="20066" spans="6:6" x14ac:dyDescent="0.2">
      <c r="F20066" s="16"/>
    </row>
    <row r="20067" spans="6:6" x14ac:dyDescent="0.2">
      <c r="F20067" s="16"/>
    </row>
    <row r="20068" spans="6:6" x14ac:dyDescent="0.2">
      <c r="F20068" s="16"/>
    </row>
    <row r="20069" spans="6:6" x14ac:dyDescent="0.2">
      <c r="F20069" s="16"/>
    </row>
    <row r="20070" spans="6:6" x14ac:dyDescent="0.2">
      <c r="F20070" s="16"/>
    </row>
    <row r="20071" spans="6:6" x14ac:dyDescent="0.2">
      <c r="F20071" s="16"/>
    </row>
    <row r="20072" spans="6:6" x14ac:dyDescent="0.2">
      <c r="F20072" s="16"/>
    </row>
    <row r="20073" spans="6:6" x14ac:dyDescent="0.2">
      <c r="F20073" s="16"/>
    </row>
    <row r="20074" spans="6:6" x14ac:dyDescent="0.2">
      <c r="F20074" s="16"/>
    </row>
    <row r="20075" spans="6:6" x14ac:dyDescent="0.2">
      <c r="F20075" s="16"/>
    </row>
    <row r="20076" spans="6:6" x14ac:dyDescent="0.2">
      <c r="F20076" s="16"/>
    </row>
    <row r="20077" spans="6:6" x14ac:dyDescent="0.2">
      <c r="F20077" s="16"/>
    </row>
    <row r="20078" spans="6:6" x14ac:dyDescent="0.2">
      <c r="F20078" s="16"/>
    </row>
    <row r="20079" spans="6:6" x14ac:dyDescent="0.2">
      <c r="F20079" s="16"/>
    </row>
    <row r="20080" spans="6:6" x14ac:dyDescent="0.2">
      <c r="F20080" s="16"/>
    </row>
    <row r="20081" spans="6:6" x14ac:dyDescent="0.2">
      <c r="F20081" s="16"/>
    </row>
    <row r="20082" spans="6:6" x14ac:dyDescent="0.2">
      <c r="F20082" s="16"/>
    </row>
    <row r="20083" spans="6:6" x14ac:dyDescent="0.2">
      <c r="F20083" s="16"/>
    </row>
    <row r="20084" spans="6:6" x14ac:dyDescent="0.2">
      <c r="F20084" s="16"/>
    </row>
    <row r="20085" spans="6:6" x14ac:dyDescent="0.2">
      <c r="F20085" s="16"/>
    </row>
    <row r="20086" spans="6:6" x14ac:dyDescent="0.2">
      <c r="F20086" s="16"/>
    </row>
    <row r="20087" spans="6:6" x14ac:dyDescent="0.2">
      <c r="F20087" s="16"/>
    </row>
    <row r="20088" spans="6:6" x14ac:dyDescent="0.2">
      <c r="F20088" s="16"/>
    </row>
    <row r="20089" spans="6:6" x14ac:dyDescent="0.2">
      <c r="F20089" s="16"/>
    </row>
    <row r="20090" spans="6:6" x14ac:dyDescent="0.2">
      <c r="F20090" s="16"/>
    </row>
    <row r="20091" spans="6:6" x14ac:dyDescent="0.2">
      <c r="F20091" s="16"/>
    </row>
    <row r="20092" spans="6:6" x14ac:dyDescent="0.2">
      <c r="F20092" s="16"/>
    </row>
    <row r="20093" spans="6:6" x14ac:dyDescent="0.2">
      <c r="F20093" s="16"/>
    </row>
    <row r="20094" spans="6:6" x14ac:dyDescent="0.2">
      <c r="F20094" s="16"/>
    </row>
    <row r="20095" spans="6:6" x14ac:dyDescent="0.2">
      <c r="F20095" s="16"/>
    </row>
    <row r="20096" spans="6:6" x14ac:dyDescent="0.2">
      <c r="F20096" s="16"/>
    </row>
    <row r="20097" spans="6:6" x14ac:dyDescent="0.2">
      <c r="F20097" s="16"/>
    </row>
    <row r="20098" spans="6:6" x14ac:dyDescent="0.2">
      <c r="F20098" s="16"/>
    </row>
    <row r="20099" spans="6:6" x14ac:dyDescent="0.2">
      <c r="F20099" s="16"/>
    </row>
    <row r="20100" spans="6:6" x14ac:dyDescent="0.2">
      <c r="F20100" s="16"/>
    </row>
    <row r="20101" spans="6:6" x14ac:dyDescent="0.2">
      <c r="F20101" s="16"/>
    </row>
    <row r="20102" spans="6:6" x14ac:dyDescent="0.2">
      <c r="F20102" s="16"/>
    </row>
    <row r="20103" spans="6:6" x14ac:dyDescent="0.2">
      <c r="F20103" s="16"/>
    </row>
    <row r="20104" spans="6:6" x14ac:dyDescent="0.2">
      <c r="F20104" s="16"/>
    </row>
    <row r="20105" spans="6:6" x14ac:dyDescent="0.2">
      <c r="F20105" s="16"/>
    </row>
    <row r="20106" spans="6:6" x14ac:dyDescent="0.2">
      <c r="F20106" s="16"/>
    </row>
    <row r="20107" spans="6:6" x14ac:dyDescent="0.2">
      <c r="F20107" s="16"/>
    </row>
    <row r="20108" spans="6:6" x14ac:dyDescent="0.2">
      <c r="F20108" s="16"/>
    </row>
    <row r="20109" spans="6:6" x14ac:dyDescent="0.2">
      <c r="F20109" s="16"/>
    </row>
    <row r="20110" spans="6:6" x14ac:dyDescent="0.2">
      <c r="F20110" s="16"/>
    </row>
    <row r="20111" spans="6:6" x14ac:dyDescent="0.2">
      <c r="F20111" s="16"/>
    </row>
    <row r="20112" spans="6:6" x14ac:dyDescent="0.2">
      <c r="F20112" s="16"/>
    </row>
    <row r="20113" spans="6:6" x14ac:dyDescent="0.2">
      <c r="F20113" s="16"/>
    </row>
    <row r="20114" spans="6:6" x14ac:dyDescent="0.2">
      <c r="F20114" s="16"/>
    </row>
    <row r="20115" spans="6:6" x14ac:dyDescent="0.2">
      <c r="F20115" s="16"/>
    </row>
    <row r="20116" spans="6:6" x14ac:dyDescent="0.2">
      <c r="F20116" s="16"/>
    </row>
    <row r="20117" spans="6:6" x14ac:dyDescent="0.2">
      <c r="F20117" s="16"/>
    </row>
    <row r="20118" spans="6:6" x14ac:dyDescent="0.2">
      <c r="F20118" s="16"/>
    </row>
    <row r="20119" spans="6:6" x14ac:dyDescent="0.2">
      <c r="F20119" s="16"/>
    </row>
    <row r="20120" spans="6:6" x14ac:dyDescent="0.2">
      <c r="F20120" s="16"/>
    </row>
    <row r="20121" spans="6:6" x14ac:dyDescent="0.2">
      <c r="F20121" s="16"/>
    </row>
    <row r="20122" spans="6:6" x14ac:dyDescent="0.2">
      <c r="F20122" s="16"/>
    </row>
    <row r="20123" spans="6:6" x14ac:dyDescent="0.2">
      <c r="F20123" s="16"/>
    </row>
    <row r="20124" spans="6:6" x14ac:dyDescent="0.2">
      <c r="F20124" s="16"/>
    </row>
    <row r="20125" spans="6:6" x14ac:dyDescent="0.2">
      <c r="F20125" s="16"/>
    </row>
    <row r="20126" spans="6:6" x14ac:dyDescent="0.2">
      <c r="F20126" s="16"/>
    </row>
    <row r="20127" spans="6:6" x14ac:dyDescent="0.2">
      <c r="F20127" s="16"/>
    </row>
    <row r="20128" spans="6:6" x14ac:dyDescent="0.2">
      <c r="F20128" s="16"/>
    </row>
    <row r="20129" spans="6:6" x14ac:dyDescent="0.2">
      <c r="F20129" s="16"/>
    </row>
    <row r="20130" spans="6:6" x14ac:dyDescent="0.2">
      <c r="F20130" s="16"/>
    </row>
    <row r="20131" spans="6:6" x14ac:dyDescent="0.2">
      <c r="F20131" s="16"/>
    </row>
    <row r="20132" spans="6:6" x14ac:dyDescent="0.2">
      <c r="F20132" s="16"/>
    </row>
    <row r="20133" spans="6:6" x14ac:dyDescent="0.2">
      <c r="F20133" s="16"/>
    </row>
    <row r="20134" spans="6:6" x14ac:dyDescent="0.2">
      <c r="F20134" s="16"/>
    </row>
    <row r="20135" spans="6:6" x14ac:dyDescent="0.2">
      <c r="F20135" s="16"/>
    </row>
    <row r="20136" spans="6:6" x14ac:dyDescent="0.2">
      <c r="F20136" s="16"/>
    </row>
    <row r="20137" spans="6:6" x14ac:dyDescent="0.2">
      <c r="F20137" s="16"/>
    </row>
    <row r="20138" spans="6:6" x14ac:dyDescent="0.2">
      <c r="F20138" s="16"/>
    </row>
    <row r="20139" spans="6:6" x14ac:dyDescent="0.2">
      <c r="F20139" s="16"/>
    </row>
    <row r="20140" spans="6:6" x14ac:dyDescent="0.2">
      <c r="F20140" s="16"/>
    </row>
    <row r="20141" spans="6:6" x14ac:dyDescent="0.2">
      <c r="F20141" s="16"/>
    </row>
    <row r="20142" spans="6:6" x14ac:dyDescent="0.2">
      <c r="F20142" s="16"/>
    </row>
    <row r="20143" spans="6:6" x14ac:dyDescent="0.2">
      <c r="F20143" s="16"/>
    </row>
    <row r="20144" spans="6:6" x14ac:dyDescent="0.2">
      <c r="F20144" s="16"/>
    </row>
    <row r="20145" spans="6:6" x14ac:dyDescent="0.2">
      <c r="F20145" s="16"/>
    </row>
    <row r="20146" spans="6:6" x14ac:dyDescent="0.2">
      <c r="F20146" s="16"/>
    </row>
    <row r="20147" spans="6:6" x14ac:dyDescent="0.2">
      <c r="F20147" s="16"/>
    </row>
    <row r="20148" spans="6:6" x14ac:dyDescent="0.2">
      <c r="F20148" s="16"/>
    </row>
    <row r="20149" spans="6:6" x14ac:dyDescent="0.2">
      <c r="F20149" s="16"/>
    </row>
    <row r="20150" spans="6:6" x14ac:dyDescent="0.2">
      <c r="F20150" s="16"/>
    </row>
    <row r="20151" spans="6:6" x14ac:dyDescent="0.2">
      <c r="F20151" s="16"/>
    </row>
    <row r="20152" spans="6:6" x14ac:dyDescent="0.2">
      <c r="F20152" s="16"/>
    </row>
    <row r="20153" spans="6:6" x14ac:dyDescent="0.2">
      <c r="F20153" s="16"/>
    </row>
    <row r="20154" spans="6:6" x14ac:dyDescent="0.2">
      <c r="F20154" s="16"/>
    </row>
    <row r="20155" spans="6:6" x14ac:dyDescent="0.2">
      <c r="F20155" s="16"/>
    </row>
    <row r="20156" spans="6:6" x14ac:dyDescent="0.2">
      <c r="F20156" s="16"/>
    </row>
    <row r="20157" spans="6:6" x14ac:dyDescent="0.2">
      <c r="F20157" s="16"/>
    </row>
    <row r="20158" spans="6:6" x14ac:dyDescent="0.2">
      <c r="F20158" s="16"/>
    </row>
    <row r="20159" spans="6:6" x14ac:dyDescent="0.2">
      <c r="F20159" s="16"/>
    </row>
    <row r="20160" spans="6:6" x14ac:dyDescent="0.2">
      <c r="F20160" s="16"/>
    </row>
    <row r="20161" spans="6:6" x14ac:dyDescent="0.2">
      <c r="F20161" s="16"/>
    </row>
    <row r="20162" spans="6:6" x14ac:dyDescent="0.2">
      <c r="F20162" s="16"/>
    </row>
    <row r="20163" spans="6:6" x14ac:dyDescent="0.2">
      <c r="F20163" s="16"/>
    </row>
    <row r="20164" spans="6:6" x14ac:dyDescent="0.2">
      <c r="F20164" s="16"/>
    </row>
    <row r="20165" spans="6:6" x14ac:dyDescent="0.2">
      <c r="F20165" s="16"/>
    </row>
    <row r="20166" spans="6:6" x14ac:dyDescent="0.2">
      <c r="F20166" s="16"/>
    </row>
    <row r="20167" spans="6:6" x14ac:dyDescent="0.2">
      <c r="F20167" s="16"/>
    </row>
    <row r="20168" spans="6:6" x14ac:dyDescent="0.2">
      <c r="F20168" s="16"/>
    </row>
    <row r="20169" spans="6:6" x14ac:dyDescent="0.2">
      <c r="F20169" s="16"/>
    </row>
    <row r="20170" spans="6:6" x14ac:dyDescent="0.2">
      <c r="F20170" s="16"/>
    </row>
    <row r="20171" spans="6:6" x14ac:dyDescent="0.2">
      <c r="F20171" s="16"/>
    </row>
    <row r="20172" spans="6:6" x14ac:dyDescent="0.2">
      <c r="F20172" s="16"/>
    </row>
    <row r="20173" spans="6:6" x14ac:dyDescent="0.2">
      <c r="F20173" s="16"/>
    </row>
    <row r="20174" spans="6:6" x14ac:dyDescent="0.2">
      <c r="F20174" s="16"/>
    </row>
    <row r="20175" spans="6:6" x14ac:dyDescent="0.2">
      <c r="F20175" s="16"/>
    </row>
    <row r="20176" spans="6:6" x14ac:dyDescent="0.2">
      <c r="F20176" s="16"/>
    </row>
    <row r="20177" spans="6:6" x14ac:dyDescent="0.2">
      <c r="F20177" s="16"/>
    </row>
    <row r="20178" spans="6:6" x14ac:dyDescent="0.2">
      <c r="F20178" s="16"/>
    </row>
    <row r="20179" spans="6:6" x14ac:dyDescent="0.2">
      <c r="F20179" s="16"/>
    </row>
    <row r="20180" spans="6:6" x14ac:dyDescent="0.2">
      <c r="F20180" s="16"/>
    </row>
    <row r="20181" spans="6:6" x14ac:dyDescent="0.2">
      <c r="F20181" s="16"/>
    </row>
    <row r="20182" spans="6:6" x14ac:dyDescent="0.2">
      <c r="F20182" s="16"/>
    </row>
    <row r="20183" spans="6:6" x14ac:dyDescent="0.2">
      <c r="F20183" s="16"/>
    </row>
    <row r="20184" spans="6:6" x14ac:dyDescent="0.2">
      <c r="F20184" s="16"/>
    </row>
    <row r="20185" spans="6:6" x14ac:dyDescent="0.2">
      <c r="F20185" s="16"/>
    </row>
    <row r="20186" spans="6:6" x14ac:dyDescent="0.2">
      <c r="F20186" s="16"/>
    </row>
    <row r="20187" spans="6:6" x14ac:dyDescent="0.2">
      <c r="F20187" s="16"/>
    </row>
    <row r="20188" spans="6:6" x14ac:dyDescent="0.2">
      <c r="F20188" s="16"/>
    </row>
    <row r="20189" spans="6:6" x14ac:dyDescent="0.2">
      <c r="F20189" s="16"/>
    </row>
    <row r="20190" spans="6:6" x14ac:dyDescent="0.2">
      <c r="F20190" s="16"/>
    </row>
    <row r="20191" spans="6:6" x14ac:dyDescent="0.2">
      <c r="F20191" s="16"/>
    </row>
    <row r="20192" spans="6:6" x14ac:dyDescent="0.2">
      <c r="F20192" s="16"/>
    </row>
    <row r="20193" spans="6:6" x14ac:dyDescent="0.2">
      <c r="F20193" s="16"/>
    </row>
    <row r="20194" spans="6:6" x14ac:dyDescent="0.2">
      <c r="F20194" s="16"/>
    </row>
    <row r="20195" spans="6:6" x14ac:dyDescent="0.2">
      <c r="F20195" s="16"/>
    </row>
    <row r="20196" spans="6:6" x14ac:dyDescent="0.2">
      <c r="F20196" s="16"/>
    </row>
    <row r="20197" spans="6:6" x14ac:dyDescent="0.2">
      <c r="F20197" s="16"/>
    </row>
    <row r="20198" spans="6:6" x14ac:dyDescent="0.2">
      <c r="F20198" s="16"/>
    </row>
    <row r="20199" spans="6:6" x14ac:dyDescent="0.2">
      <c r="F20199" s="16"/>
    </row>
    <row r="20200" spans="6:6" x14ac:dyDescent="0.2">
      <c r="F20200" s="16"/>
    </row>
    <row r="20201" spans="6:6" x14ac:dyDescent="0.2">
      <c r="F20201" s="16"/>
    </row>
    <row r="20202" spans="6:6" x14ac:dyDescent="0.2">
      <c r="F20202" s="16"/>
    </row>
    <row r="20203" spans="6:6" x14ac:dyDescent="0.2">
      <c r="F20203" s="16"/>
    </row>
    <row r="20204" spans="6:6" x14ac:dyDescent="0.2">
      <c r="F20204" s="16"/>
    </row>
    <row r="20205" spans="6:6" x14ac:dyDescent="0.2">
      <c r="F20205" s="16"/>
    </row>
    <row r="20206" spans="6:6" x14ac:dyDescent="0.2">
      <c r="F20206" s="16"/>
    </row>
    <row r="20207" spans="6:6" x14ac:dyDescent="0.2">
      <c r="F20207" s="16"/>
    </row>
    <row r="20208" spans="6:6" x14ac:dyDescent="0.2">
      <c r="F20208" s="16"/>
    </row>
    <row r="20209" spans="6:6" x14ac:dyDescent="0.2">
      <c r="F20209" s="16"/>
    </row>
    <row r="20210" spans="6:6" x14ac:dyDescent="0.2">
      <c r="F20210" s="16"/>
    </row>
    <row r="20211" spans="6:6" x14ac:dyDescent="0.2">
      <c r="F20211" s="16"/>
    </row>
    <row r="20212" spans="6:6" x14ac:dyDescent="0.2">
      <c r="F20212" s="16"/>
    </row>
    <row r="20213" spans="6:6" x14ac:dyDescent="0.2">
      <c r="F20213" s="16"/>
    </row>
    <row r="20214" spans="6:6" x14ac:dyDescent="0.2">
      <c r="F20214" s="16"/>
    </row>
    <row r="20215" spans="6:6" x14ac:dyDescent="0.2">
      <c r="F20215" s="16"/>
    </row>
    <row r="20216" spans="6:6" x14ac:dyDescent="0.2">
      <c r="F20216" s="16"/>
    </row>
    <row r="20217" spans="6:6" x14ac:dyDescent="0.2">
      <c r="F20217" s="16"/>
    </row>
    <row r="20218" spans="6:6" x14ac:dyDescent="0.2">
      <c r="F20218" s="16"/>
    </row>
    <row r="20219" spans="6:6" x14ac:dyDescent="0.2">
      <c r="F20219" s="16"/>
    </row>
    <row r="20220" spans="6:6" x14ac:dyDescent="0.2">
      <c r="F20220" s="16"/>
    </row>
    <row r="20221" spans="6:6" x14ac:dyDescent="0.2">
      <c r="F20221" s="16"/>
    </row>
    <row r="20222" spans="6:6" x14ac:dyDescent="0.2">
      <c r="F20222" s="16"/>
    </row>
    <row r="20223" spans="6:6" x14ac:dyDescent="0.2">
      <c r="F20223" s="16"/>
    </row>
    <row r="20224" spans="6:6" x14ac:dyDescent="0.2">
      <c r="F20224" s="16"/>
    </row>
    <row r="20225" spans="6:6" x14ac:dyDescent="0.2">
      <c r="F20225" s="16"/>
    </row>
    <row r="20226" spans="6:6" x14ac:dyDescent="0.2">
      <c r="F20226" s="16"/>
    </row>
    <row r="20227" spans="6:6" x14ac:dyDescent="0.2">
      <c r="F20227" s="16"/>
    </row>
    <row r="20228" spans="6:6" x14ac:dyDescent="0.2">
      <c r="F20228" s="16"/>
    </row>
    <row r="20229" spans="6:6" x14ac:dyDescent="0.2">
      <c r="F20229" s="16"/>
    </row>
    <row r="20230" spans="6:6" x14ac:dyDescent="0.2">
      <c r="F20230" s="16"/>
    </row>
    <row r="20231" spans="6:6" x14ac:dyDescent="0.2">
      <c r="F20231" s="16"/>
    </row>
    <row r="20232" spans="6:6" x14ac:dyDescent="0.2">
      <c r="F20232" s="16"/>
    </row>
    <row r="20233" spans="6:6" x14ac:dyDescent="0.2">
      <c r="F20233" s="16"/>
    </row>
    <row r="20234" spans="6:6" x14ac:dyDescent="0.2">
      <c r="F20234" s="16"/>
    </row>
    <row r="20235" spans="6:6" x14ac:dyDescent="0.2">
      <c r="F20235" s="16"/>
    </row>
    <row r="20236" spans="6:6" x14ac:dyDescent="0.2">
      <c r="F20236" s="16"/>
    </row>
    <row r="20237" spans="6:6" x14ac:dyDescent="0.2">
      <c r="F20237" s="16"/>
    </row>
    <row r="20238" spans="6:6" x14ac:dyDescent="0.2">
      <c r="F20238" s="16"/>
    </row>
    <row r="20239" spans="6:6" x14ac:dyDescent="0.2">
      <c r="F20239" s="16"/>
    </row>
    <row r="20240" spans="6:6" x14ac:dyDescent="0.2">
      <c r="F20240" s="16"/>
    </row>
    <row r="20241" spans="6:6" x14ac:dyDescent="0.2">
      <c r="F20241" s="16"/>
    </row>
    <row r="20242" spans="6:6" x14ac:dyDescent="0.2">
      <c r="F20242" s="16"/>
    </row>
    <row r="20243" spans="6:6" x14ac:dyDescent="0.2">
      <c r="F20243" s="16"/>
    </row>
    <row r="20244" spans="6:6" x14ac:dyDescent="0.2">
      <c r="F20244" s="16"/>
    </row>
    <row r="20245" spans="6:6" x14ac:dyDescent="0.2">
      <c r="F20245" s="16"/>
    </row>
    <row r="20246" spans="6:6" x14ac:dyDescent="0.2">
      <c r="F20246" s="16"/>
    </row>
    <row r="20247" spans="6:6" x14ac:dyDescent="0.2">
      <c r="F20247" s="16"/>
    </row>
    <row r="20248" spans="6:6" x14ac:dyDescent="0.2">
      <c r="F20248" s="16"/>
    </row>
    <row r="20249" spans="6:6" x14ac:dyDescent="0.2">
      <c r="F20249" s="16"/>
    </row>
    <row r="20250" spans="6:6" x14ac:dyDescent="0.2">
      <c r="F20250" s="16"/>
    </row>
    <row r="20251" spans="6:6" x14ac:dyDescent="0.2">
      <c r="F20251" s="16"/>
    </row>
    <row r="20252" spans="6:6" x14ac:dyDescent="0.2">
      <c r="F20252" s="16"/>
    </row>
    <row r="20253" spans="6:6" x14ac:dyDescent="0.2">
      <c r="F20253" s="16"/>
    </row>
    <row r="20254" spans="6:6" x14ac:dyDescent="0.2">
      <c r="F20254" s="16"/>
    </row>
    <row r="20255" spans="6:6" x14ac:dyDescent="0.2">
      <c r="F20255" s="16"/>
    </row>
    <row r="20256" spans="6:6" x14ac:dyDescent="0.2">
      <c r="F20256" s="16"/>
    </row>
    <row r="20257" spans="6:6" x14ac:dyDescent="0.2">
      <c r="F20257" s="16"/>
    </row>
    <row r="20258" spans="6:6" x14ac:dyDescent="0.2">
      <c r="F20258" s="16"/>
    </row>
    <row r="20259" spans="6:6" x14ac:dyDescent="0.2">
      <c r="F20259" s="16"/>
    </row>
    <row r="20260" spans="6:6" x14ac:dyDescent="0.2">
      <c r="F20260" s="16"/>
    </row>
    <row r="20261" spans="6:6" x14ac:dyDescent="0.2">
      <c r="F20261" s="16"/>
    </row>
    <row r="20262" spans="6:6" x14ac:dyDescent="0.2">
      <c r="F20262" s="16"/>
    </row>
    <row r="20263" spans="6:6" x14ac:dyDescent="0.2">
      <c r="F20263" s="16"/>
    </row>
    <row r="20264" spans="6:6" x14ac:dyDescent="0.2">
      <c r="F20264" s="16"/>
    </row>
    <row r="20265" spans="6:6" x14ac:dyDescent="0.2">
      <c r="F20265" s="16"/>
    </row>
    <row r="20266" spans="6:6" x14ac:dyDescent="0.2">
      <c r="F20266" s="16"/>
    </row>
    <row r="20267" spans="6:6" x14ac:dyDescent="0.2">
      <c r="F20267" s="16"/>
    </row>
    <row r="20268" spans="6:6" x14ac:dyDescent="0.2">
      <c r="F20268" s="16"/>
    </row>
    <row r="20269" spans="6:6" x14ac:dyDescent="0.2">
      <c r="F20269" s="16"/>
    </row>
    <row r="20270" spans="6:6" x14ac:dyDescent="0.2">
      <c r="F20270" s="16"/>
    </row>
    <row r="20271" spans="6:6" x14ac:dyDescent="0.2">
      <c r="F20271" s="16"/>
    </row>
    <row r="20272" spans="6:6" x14ac:dyDescent="0.2">
      <c r="F20272" s="16"/>
    </row>
    <row r="20273" spans="6:6" x14ac:dyDescent="0.2">
      <c r="F20273" s="16"/>
    </row>
    <row r="20274" spans="6:6" x14ac:dyDescent="0.2">
      <c r="F20274" s="16"/>
    </row>
    <row r="20275" spans="6:6" x14ac:dyDescent="0.2">
      <c r="F20275" s="16"/>
    </row>
    <row r="20276" spans="6:6" x14ac:dyDescent="0.2">
      <c r="F20276" s="16"/>
    </row>
    <row r="20277" spans="6:6" x14ac:dyDescent="0.2">
      <c r="F20277" s="16"/>
    </row>
    <row r="20278" spans="6:6" x14ac:dyDescent="0.2">
      <c r="F20278" s="16"/>
    </row>
    <row r="20279" spans="6:6" x14ac:dyDescent="0.2">
      <c r="F20279" s="16"/>
    </row>
    <row r="20280" spans="6:6" x14ac:dyDescent="0.2">
      <c r="F20280" s="16"/>
    </row>
    <row r="20281" spans="6:6" x14ac:dyDescent="0.2">
      <c r="F20281" s="16"/>
    </row>
    <row r="20282" spans="6:6" x14ac:dyDescent="0.2">
      <c r="F20282" s="16"/>
    </row>
    <row r="20283" spans="6:6" x14ac:dyDescent="0.2">
      <c r="F20283" s="16"/>
    </row>
    <row r="20284" spans="6:6" x14ac:dyDescent="0.2">
      <c r="F20284" s="16"/>
    </row>
    <row r="20285" spans="6:6" x14ac:dyDescent="0.2">
      <c r="F20285" s="16"/>
    </row>
    <row r="20286" spans="6:6" x14ac:dyDescent="0.2">
      <c r="F20286" s="16"/>
    </row>
    <row r="20287" spans="6:6" x14ac:dyDescent="0.2">
      <c r="F20287" s="16"/>
    </row>
    <row r="20288" spans="6:6" x14ac:dyDescent="0.2">
      <c r="F20288" s="16"/>
    </row>
    <row r="20289" spans="6:6" x14ac:dyDescent="0.2">
      <c r="F20289" s="16"/>
    </row>
    <row r="20290" spans="6:6" x14ac:dyDescent="0.2">
      <c r="F20290" s="16"/>
    </row>
    <row r="20291" spans="6:6" x14ac:dyDescent="0.2">
      <c r="F20291" s="16"/>
    </row>
    <row r="20292" spans="6:6" x14ac:dyDescent="0.2">
      <c r="F20292" s="16"/>
    </row>
    <row r="20293" spans="6:6" x14ac:dyDescent="0.2">
      <c r="F20293" s="16"/>
    </row>
    <row r="20294" spans="6:6" x14ac:dyDescent="0.2">
      <c r="F20294" s="16"/>
    </row>
    <row r="20295" spans="6:6" x14ac:dyDescent="0.2">
      <c r="F20295" s="16"/>
    </row>
    <row r="20296" spans="6:6" x14ac:dyDescent="0.2">
      <c r="F20296" s="16"/>
    </row>
    <row r="20297" spans="6:6" x14ac:dyDescent="0.2">
      <c r="F20297" s="16"/>
    </row>
    <row r="20298" spans="6:6" x14ac:dyDescent="0.2">
      <c r="F20298" s="16"/>
    </row>
    <row r="20299" spans="6:6" x14ac:dyDescent="0.2">
      <c r="F20299" s="16"/>
    </row>
    <row r="20300" spans="6:6" x14ac:dyDescent="0.2">
      <c r="F20300" s="16"/>
    </row>
    <row r="20301" spans="6:6" x14ac:dyDescent="0.2">
      <c r="F20301" s="16"/>
    </row>
    <row r="20302" spans="6:6" x14ac:dyDescent="0.2">
      <c r="F20302" s="16"/>
    </row>
    <row r="20303" spans="6:6" x14ac:dyDescent="0.2">
      <c r="F20303" s="16"/>
    </row>
    <row r="20304" spans="6:6" x14ac:dyDescent="0.2">
      <c r="F20304" s="16"/>
    </row>
    <row r="20305" spans="6:6" x14ac:dyDescent="0.2">
      <c r="F20305" s="16"/>
    </row>
    <row r="20306" spans="6:6" x14ac:dyDescent="0.2">
      <c r="F20306" s="16"/>
    </row>
    <row r="20307" spans="6:6" x14ac:dyDescent="0.2">
      <c r="F20307" s="16"/>
    </row>
    <row r="20308" spans="6:6" x14ac:dyDescent="0.2">
      <c r="F20308" s="16"/>
    </row>
    <row r="20309" spans="6:6" x14ac:dyDescent="0.2">
      <c r="F20309" s="16"/>
    </row>
    <row r="20310" spans="6:6" x14ac:dyDescent="0.2">
      <c r="F20310" s="16"/>
    </row>
    <row r="20311" spans="6:6" x14ac:dyDescent="0.2">
      <c r="F20311" s="16"/>
    </row>
    <row r="20312" spans="6:6" x14ac:dyDescent="0.2">
      <c r="F20312" s="16"/>
    </row>
    <row r="20313" spans="6:6" x14ac:dyDescent="0.2">
      <c r="F20313" s="16"/>
    </row>
    <row r="20314" spans="6:6" x14ac:dyDescent="0.2">
      <c r="F20314" s="16"/>
    </row>
    <row r="20315" spans="6:6" x14ac:dyDescent="0.2">
      <c r="F20315" s="16"/>
    </row>
    <row r="20316" spans="6:6" x14ac:dyDescent="0.2">
      <c r="F20316" s="16"/>
    </row>
    <row r="20317" spans="6:6" x14ac:dyDescent="0.2">
      <c r="F20317" s="16"/>
    </row>
    <row r="20318" spans="6:6" x14ac:dyDescent="0.2">
      <c r="F20318" s="16"/>
    </row>
    <row r="20319" spans="6:6" x14ac:dyDescent="0.2">
      <c r="F20319" s="16"/>
    </row>
    <row r="20320" spans="6:6" x14ac:dyDescent="0.2">
      <c r="F20320" s="16"/>
    </row>
    <row r="20321" spans="6:6" x14ac:dyDescent="0.2">
      <c r="F20321" s="16"/>
    </row>
    <row r="20322" spans="6:6" x14ac:dyDescent="0.2">
      <c r="F20322" s="16"/>
    </row>
    <row r="20323" spans="6:6" x14ac:dyDescent="0.2">
      <c r="F20323" s="16"/>
    </row>
    <row r="20324" spans="6:6" x14ac:dyDescent="0.2">
      <c r="F20324" s="16"/>
    </row>
    <row r="20325" spans="6:6" x14ac:dyDescent="0.2">
      <c r="F20325" s="16"/>
    </row>
    <row r="20326" spans="6:6" x14ac:dyDescent="0.2">
      <c r="F20326" s="16"/>
    </row>
    <row r="20327" spans="6:6" x14ac:dyDescent="0.2">
      <c r="F20327" s="16"/>
    </row>
    <row r="20328" spans="6:6" x14ac:dyDescent="0.2">
      <c r="F20328" s="16"/>
    </row>
    <row r="20329" spans="6:6" x14ac:dyDescent="0.2">
      <c r="F20329" s="16"/>
    </row>
    <row r="20330" spans="6:6" x14ac:dyDescent="0.2">
      <c r="F20330" s="16"/>
    </row>
    <row r="20331" spans="6:6" x14ac:dyDescent="0.2">
      <c r="F20331" s="16"/>
    </row>
    <row r="20332" spans="6:6" x14ac:dyDescent="0.2">
      <c r="F20332" s="16"/>
    </row>
    <row r="20333" spans="6:6" x14ac:dyDescent="0.2">
      <c r="F20333" s="16"/>
    </row>
    <row r="20334" spans="6:6" x14ac:dyDescent="0.2">
      <c r="F20334" s="16"/>
    </row>
    <row r="20335" spans="6:6" x14ac:dyDescent="0.2">
      <c r="F20335" s="16"/>
    </row>
    <row r="20336" spans="6:6" x14ac:dyDescent="0.2">
      <c r="F20336" s="16"/>
    </row>
    <row r="20337" spans="6:6" x14ac:dyDescent="0.2">
      <c r="F20337" s="16"/>
    </row>
    <row r="20338" spans="6:6" x14ac:dyDescent="0.2">
      <c r="F20338" s="16"/>
    </row>
    <row r="20339" spans="6:6" x14ac:dyDescent="0.2">
      <c r="F20339" s="16"/>
    </row>
    <row r="20340" spans="6:6" x14ac:dyDescent="0.2">
      <c r="F20340" s="16"/>
    </row>
    <row r="20341" spans="6:6" x14ac:dyDescent="0.2">
      <c r="F20341" s="16"/>
    </row>
    <row r="20342" spans="6:6" x14ac:dyDescent="0.2">
      <c r="F20342" s="16"/>
    </row>
    <row r="20343" spans="6:6" x14ac:dyDescent="0.2">
      <c r="F20343" s="16"/>
    </row>
    <row r="20344" spans="6:6" x14ac:dyDescent="0.2">
      <c r="F20344" s="16"/>
    </row>
    <row r="20345" spans="6:6" x14ac:dyDescent="0.2">
      <c r="F20345" s="16"/>
    </row>
    <row r="20346" spans="6:6" x14ac:dyDescent="0.2">
      <c r="F20346" s="16"/>
    </row>
    <row r="20347" spans="6:6" x14ac:dyDescent="0.2">
      <c r="F20347" s="16"/>
    </row>
    <row r="20348" spans="6:6" x14ac:dyDescent="0.2">
      <c r="F20348" s="16"/>
    </row>
    <row r="20349" spans="6:6" x14ac:dyDescent="0.2">
      <c r="F20349" s="16"/>
    </row>
    <row r="20350" spans="6:6" x14ac:dyDescent="0.2">
      <c r="F20350" s="16"/>
    </row>
    <row r="20351" spans="6:6" x14ac:dyDescent="0.2">
      <c r="F20351" s="16"/>
    </row>
    <row r="20352" spans="6:6" x14ac:dyDescent="0.2">
      <c r="F20352" s="16"/>
    </row>
    <row r="20353" spans="6:6" x14ac:dyDescent="0.2">
      <c r="F20353" s="16"/>
    </row>
    <row r="20354" spans="6:6" x14ac:dyDescent="0.2">
      <c r="F20354" s="16"/>
    </row>
    <row r="20355" spans="6:6" x14ac:dyDescent="0.2">
      <c r="F20355" s="16"/>
    </row>
    <row r="20356" spans="6:6" x14ac:dyDescent="0.2">
      <c r="F20356" s="16"/>
    </row>
    <row r="20357" spans="6:6" x14ac:dyDescent="0.2">
      <c r="F20357" s="16"/>
    </row>
    <row r="20358" spans="6:6" x14ac:dyDescent="0.2">
      <c r="F20358" s="16"/>
    </row>
    <row r="20359" spans="6:6" x14ac:dyDescent="0.2">
      <c r="F20359" s="16"/>
    </row>
    <row r="20360" spans="6:6" x14ac:dyDescent="0.2">
      <c r="F20360" s="16"/>
    </row>
    <row r="20361" spans="6:6" x14ac:dyDescent="0.2">
      <c r="F20361" s="16"/>
    </row>
    <row r="20362" spans="6:6" x14ac:dyDescent="0.2">
      <c r="F20362" s="16"/>
    </row>
    <row r="20363" spans="6:6" x14ac:dyDescent="0.2">
      <c r="F20363" s="16"/>
    </row>
    <row r="20364" spans="6:6" x14ac:dyDescent="0.2">
      <c r="F20364" s="16"/>
    </row>
    <row r="20365" spans="6:6" x14ac:dyDescent="0.2">
      <c r="F20365" s="16"/>
    </row>
    <row r="20366" spans="6:6" x14ac:dyDescent="0.2">
      <c r="F20366" s="16"/>
    </row>
    <row r="20367" spans="6:6" x14ac:dyDescent="0.2">
      <c r="F20367" s="16"/>
    </row>
    <row r="20368" spans="6:6" x14ac:dyDescent="0.2">
      <c r="F20368" s="16"/>
    </row>
    <row r="20369" spans="6:6" x14ac:dyDescent="0.2">
      <c r="F20369" s="16"/>
    </row>
    <row r="20370" spans="6:6" x14ac:dyDescent="0.2">
      <c r="F20370" s="16"/>
    </row>
    <row r="20371" spans="6:6" x14ac:dyDescent="0.2">
      <c r="F20371" s="16"/>
    </row>
    <row r="20372" spans="6:6" x14ac:dyDescent="0.2">
      <c r="F20372" s="16"/>
    </row>
    <row r="20373" spans="6:6" x14ac:dyDescent="0.2">
      <c r="F20373" s="16"/>
    </row>
    <row r="20374" spans="6:6" x14ac:dyDescent="0.2">
      <c r="F20374" s="16"/>
    </row>
    <row r="20375" spans="6:6" x14ac:dyDescent="0.2">
      <c r="F20375" s="16"/>
    </row>
    <row r="20376" spans="6:6" x14ac:dyDescent="0.2">
      <c r="F20376" s="16"/>
    </row>
    <row r="20377" spans="6:6" x14ac:dyDescent="0.2">
      <c r="F20377" s="16"/>
    </row>
    <row r="20378" spans="6:6" x14ac:dyDescent="0.2">
      <c r="F20378" s="16"/>
    </row>
    <row r="20379" spans="6:6" x14ac:dyDescent="0.2">
      <c r="F20379" s="16"/>
    </row>
    <row r="20380" spans="6:6" x14ac:dyDescent="0.2">
      <c r="F20380" s="16"/>
    </row>
    <row r="20381" spans="6:6" x14ac:dyDescent="0.2">
      <c r="F20381" s="16"/>
    </row>
    <row r="20382" spans="6:6" x14ac:dyDescent="0.2">
      <c r="F20382" s="16"/>
    </row>
    <row r="20383" spans="6:6" x14ac:dyDescent="0.2">
      <c r="F20383" s="16"/>
    </row>
    <row r="20384" spans="6:6" x14ac:dyDescent="0.2">
      <c r="F20384" s="16"/>
    </row>
    <row r="20385" spans="6:6" x14ac:dyDescent="0.2">
      <c r="F20385" s="16"/>
    </row>
    <row r="20386" spans="6:6" x14ac:dyDescent="0.2">
      <c r="F20386" s="16"/>
    </row>
    <row r="20387" spans="6:6" x14ac:dyDescent="0.2">
      <c r="F20387" s="16"/>
    </row>
    <row r="20388" spans="6:6" x14ac:dyDescent="0.2">
      <c r="F20388" s="16"/>
    </row>
    <row r="20389" spans="6:6" x14ac:dyDescent="0.2">
      <c r="F20389" s="16"/>
    </row>
    <row r="20390" spans="6:6" x14ac:dyDescent="0.2">
      <c r="F20390" s="16"/>
    </row>
    <row r="20391" spans="6:6" x14ac:dyDescent="0.2">
      <c r="F20391" s="16"/>
    </row>
    <row r="20392" spans="6:6" x14ac:dyDescent="0.2">
      <c r="F20392" s="16"/>
    </row>
    <row r="20393" spans="6:6" x14ac:dyDescent="0.2">
      <c r="F20393" s="16"/>
    </row>
    <row r="20394" spans="6:6" x14ac:dyDescent="0.2">
      <c r="F20394" s="16"/>
    </row>
    <row r="20395" spans="6:6" x14ac:dyDescent="0.2">
      <c r="F20395" s="16"/>
    </row>
    <row r="20396" spans="6:6" x14ac:dyDescent="0.2">
      <c r="F20396" s="16"/>
    </row>
    <row r="20397" spans="6:6" x14ac:dyDescent="0.2">
      <c r="F20397" s="16"/>
    </row>
    <row r="20398" spans="6:6" x14ac:dyDescent="0.2">
      <c r="F20398" s="16"/>
    </row>
    <row r="20399" spans="6:6" x14ac:dyDescent="0.2">
      <c r="F20399" s="16"/>
    </row>
    <row r="20400" spans="6:6" x14ac:dyDescent="0.2">
      <c r="F20400" s="16"/>
    </row>
    <row r="20401" spans="6:6" x14ac:dyDescent="0.2">
      <c r="F20401" s="16"/>
    </row>
    <row r="20402" spans="6:6" x14ac:dyDescent="0.2">
      <c r="F20402" s="16"/>
    </row>
    <row r="20403" spans="6:6" x14ac:dyDescent="0.2">
      <c r="F20403" s="16"/>
    </row>
    <row r="20404" spans="6:6" x14ac:dyDescent="0.2">
      <c r="F20404" s="16"/>
    </row>
    <row r="20405" spans="6:6" x14ac:dyDescent="0.2">
      <c r="F20405" s="16"/>
    </row>
    <row r="20406" spans="6:6" x14ac:dyDescent="0.2">
      <c r="F20406" s="16"/>
    </row>
    <row r="20407" spans="6:6" x14ac:dyDescent="0.2">
      <c r="F20407" s="16"/>
    </row>
    <row r="20408" spans="6:6" x14ac:dyDescent="0.2">
      <c r="F20408" s="16"/>
    </row>
    <row r="20409" spans="6:6" x14ac:dyDescent="0.2">
      <c r="F20409" s="16"/>
    </row>
    <row r="20410" spans="6:6" x14ac:dyDescent="0.2">
      <c r="F20410" s="16"/>
    </row>
    <row r="20411" spans="6:6" x14ac:dyDescent="0.2">
      <c r="F20411" s="16"/>
    </row>
    <row r="20412" spans="6:6" x14ac:dyDescent="0.2">
      <c r="F20412" s="16"/>
    </row>
    <row r="20413" spans="6:6" x14ac:dyDescent="0.2">
      <c r="F20413" s="16"/>
    </row>
    <row r="20414" spans="6:6" x14ac:dyDescent="0.2">
      <c r="F20414" s="16"/>
    </row>
    <row r="20415" spans="6:6" x14ac:dyDescent="0.2">
      <c r="F20415" s="16"/>
    </row>
    <row r="20416" spans="6:6" x14ac:dyDescent="0.2">
      <c r="F20416" s="16"/>
    </row>
    <row r="20417" spans="6:6" x14ac:dyDescent="0.2">
      <c r="F20417" s="16"/>
    </row>
    <row r="20418" spans="6:6" x14ac:dyDescent="0.2">
      <c r="F20418" s="16"/>
    </row>
    <row r="20419" spans="6:6" x14ac:dyDescent="0.2">
      <c r="F20419" s="16"/>
    </row>
    <row r="20420" spans="6:6" x14ac:dyDescent="0.2">
      <c r="F20420" s="16"/>
    </row>
    <row r="20421" spans="6:6" x14ac:dyDescent="0.2">
      <c r="F20421" s="16"/>
    </row>
    <row r="20422" spans="6:6" x14ac:dyDescent="0.2">
      <c r="F20422" s="16"/>
    </row>
    <row r="20423" spans="6:6" x14ac:dyDescent="0.2">
      <c r="F20423" s="16"/>
    </row>
    <row r="20424" spans="6:6" x14ac:dyDescent="0.2">
      <c r="F20424" s="16"/>
    </row>
    <row r="20425" spans="6:6" x14ac:dyDescent="0.2">
      <c r="F20425" s="16"/>
    </row>
    <row r="20426" spans="6:6" x14ac:dyDescent="0.2">
      <c r="F20426" s="16"/>
    </row>
    <row r="20427" spans="6:6" x14ac:dyDescent="0.2">
      <c r="F20427" s="16"/>
    </row>
    <row r="20428" spans="6:6" x14ac:dyDescent="0.2">
      <c r="F20428" s="16"/>
    </row>
    <row r="20429" spans="6:6" x14ac:dyDescent="0.2">
      <c r="F20429" s="16"/>
    </row>
    <row r="20430" spans="6:6" x14ac:dyDescent="0.2">
      <c r="F20430" s="16"/>
    </row>
    <row r="20431" spans="6:6" x14ac:dyDescent="0.2">
      <c r="F20431" s="16"/>
    </row>
    <row r="20432" spans="6:6" x14ac:dyDescent="0.2">
      <c r="F20432" s="16"/>
    </row>
    <row r="20433" spans="6:6" x14ac:dyDescent="0.2">
      <c r="F20433" s="16"/>
    </row>
    <row r="20434" spans="6:6" x14ac:dyDescent="0.2">
      <c r="F20434" s="16"/>
    </row>
    <row r="20435" spans="6:6" x14ac:dyDescent="0.2">
      <c r="F20435" s="16"/>
    </row>
    <row r="20436" spans="6:6" x14ac:dyDescent="0.2">
      <c r="F20436" s="16"/>
    </row>
    <row r="20437" spans="6:6" x14ac:dyDescent="0.2">
      <c r="F20437" s="16"/>
    </row>
    <row r="20438" spans="6:6" x14ac:dyDescent="0.2">
      <c r="F20438" s="16"/>
    </row>
    <row r="20439" spans="6:6" x14ac:dyDescent="0.2">
      <c r="F20439" s="16"/>
    </row>
    <row r="20440" spans="6:6" x14ac:dyDescent="0.2">
      <c r="F20440" s="16"/>
    </row>
    <row r="20441" spans="6:6" x14ac:dyDescent="0.2">
      <c r="F20441" s="16"/>
    </row>
    <row r="20442" spans="6:6" x14ac:dyDescent="0.2">
      <c r="F20442" s="16"/>
    </row>
    <row r="20443" spans="6:6" x14ac:dyDescent="0.2">
      <c r="F20443" s="16"/>
    </row>
    <row r="20444" spans="6:6" x14ac:dyDescent="0.2">
      <c r="F20444" s="16"/>
    </row>
    <row r="20445" spans="6:6" x14ac:dyDescent="0.2">
      <c r="F20445" s="16"/>
    </row>
    <row r="20446" spans="6:6" x14ac:dyDescent="0.2">
      <c r="F20446" s="16"/>
    </row>
    <row r="20447" spans="6:6" x14ac:dyDescent="0.2">
      <c r="F20447" s="16"/>
    </row>
    <row r="20448" spans="6:6" x14ac:dyDescent="0.2">
      <c r="F20448" s="16"/>
    </row>
    <row r="20449" spans="6:6" x14ac:dyDescent="0.2">
      <c r="F20449" s="16"/>
    </row>
    <row r="20450" spans="6:6" x14ac:dyDescent="0.2">
      <c r="F20450" s="16"/>
    </row>
    <row r="20451" spans="6:6" x14ac:dyDescent="0.2">
      <c r="F20451" s="16"/>
    </row>
    <row r="20452" spans="6:6" x14ac:dyDescent="0.2">
      <c r="F20452" s="16"/>
    </row>
    <row r="20453" spans="6:6" x14ac:dyDescent="0.2">
      <c r="F20453" s="16"/>
    </row>
    <row r="20454" spans="6:6" x14ac:dyDescent="0.2">
      <c r="F20454" s="16"/>
    </row>
    <row r="20455" spans="6:6" x14ac:dyDescent="0.2">
      <c r="F20455" s="16"/>
    </row>
    <row r="20456" spans="6:6" x14ac:dyDescent="0.2">
      <c r="F20456" s="16"/>
    </row>
    <row r="20457" spans="6:6" x14ac:dyDescent="0.2">
      <c r="F20457" s="16"/>
    </row>
    <row r="20458" spans="6:6" x14ac:dyDescent="0.2">
      <c r="F20458" s="16"/>
    </row>
    <row r="20459" spans="6:6" x14ac:dyDescent="0.2">
      <c r="F20459" s="16"/>
    </row>
    <row r="20460" spans="6:6" x14ac:dyDescent="0.2">
      <c r="F20460" s="16"/>
    </row>
    <row r="20461" spans="6:6" x14ac:dyDescent="0.2">
      <c r="F20461" s="16"/>
    </row>
    <row r="20462" spans="6:6" x14ac:dyDescent="0.2">
      <c r="F20462" s="16"/>
    </row>
    <row r="20463" spans="6:6" x14ac:dyDescent="0.2">
      <c r="F20463" s="16"/>
    </row>
    <row r="20464" spans="6:6" x14ac:dyDescent="0.2">
      <c r="F20464" s="16"/>
    </row>
    <row r="20465" spans="6:6" x14ac:dyDescent="0.2">
      <c r="F20465" s="16"/>
    </row>
    <row r="20466" spans="6:6" x14ac:dyDescent="0.2">
      <c r="F20466" s="16"/>
    </row>
    <row r="20467" spans="6:6" x14ac:dyDescent="0.2">
      <c r="F20467" s="16"/>
    </row>
    <row r="20468" spans="6:6" x14ac:dyDescent="0.2">
      <c r="F20468" s="16"/>
    </row>
    <row r="20469" spans="6:6" x14ac:dyDescent="0.2">
      <c r="F20469" s="16"/>
    </row>
    <row r="20470" spans="6:6" x14ac:dyDescent="0.2">
      <c r="F20470" s="16"/>
    </row>
    <row r="20471" spans="6:6" x14ac:dyDescent="0.2">
      <c r="F20471" s="16"/>
    </row>
    <row r="20472" spans="6:6" x14ac:dyDescent="0.2">
      <c r="F20472" s="16"/>
    </row>
    <row r="20473" spans="6:6" x14ac:dyDescent="0.2">
      <c r="F20473" s="16"/>
    </row>
    <row r="20474" spans="6:6" x14ac:dyDescent="0.2">
      <c r="F20474" s="16"/>
    </row>
    <row r="20475" spans="6:6" x14ac:dyDescent="0.2">
      <c r="F20475" s="16"/>
    </row>
    <row r="20476" spans="6:6" x14ac:dyDescent="0.2">
      <c r="F20476" s="16"/>
    </row>
    <row r="20477" spans="6:6" x14ac:dyDescent="0.2">
      <c r="F20477" s="16"/>
    </row>
    <row r="20478" spans="6:6" x14ac:dyDescent="0.2">
      <c r="F20478" s="16"/>
    </row>
    <row r="20479" spans="6:6" x14ac:dyDescent="0.2">
      <c r="F20479" s="16"/>
    </row>
    <row r="20480" spans="6:6" x14ac:dyDescent="0.2">
      <c r="F20480" s="16"/>
    </row>
    <row r="20481" spans="6:6" x14ac:dyDescent="0.2">
      <c r="F20481" s="16"/>
    </row>
    <row r="20482" spans="6:6" x14ac:dyDescent="0.2">
      <c r="F20482" s="16"/>
    </row>
    <row r="20483" spans="6:6" x14ac:dyDescent="0.2">
      <c r="F20483" s="16"/>
    </row>
    <row r="20484" spans="6:6" x14ac:dyDescent="0.2">
      <c r="F20484" s="16"/>
    </row>
    <row r="20485" spans="6:6" x14ac:dyDescent="0.2">
      <c r="F20485" s="16"/>
    </row>
    <row r="20486" spans="6:6" x14ac:dyDescent="0.2">
      <c r="F20486" s="16"/>
    </row>
    <row r="20487" spans="6:6" x14ac:dyDescent="0.2">
      <c r="F20487" s="16"/>
    </row>
    <row r="20488" spans="6:6" x14ac:dyDescent="0.2">
      <c r="F20488" s="16"/>
    </row>
    <row r="20489" spans="6:6" x14ac:dyDescent="0.2">
      <c r="F20489" s="16"/>
    </row>
    <row r="20490" spans="6:6" x14ac:dyDescent="0.2">
      <c r="F20490" s="16"/>
    </row>
    <row r="20491" spans="6:6" x14ac:dyDescent="0.2">
      <c r="F20491" s="16"/>
    </row>
    <row r="20492" spans="6:6" x14ac:dyDescent="0.2">
      <c r="F20492" s="16"/>
    </row>
    <row r="20493" spans="6:6" x14ac:dyDescent="0.2">
      <c r="F20493" s="16"/>
    </row>
    <row r="20494" spans="6:6" x14ac:dyDescent="0.2">
      <c r="F20494" s="16"/>
    </row>
    <row r="20495" spans="6:6" x14ac:dyDescent="0.2">
      <c r="F20495" s="16"/>
    </row>
    <row r="20496" spans="6:6" x14ac:dyDescent="0.2">
      <c r="F20496" s="16"/>
    </row>
    <row r="20497" spans="6:6" x14ac:dyDescent="0.2">
      <c r="F20497" s="16"/>
    </row>
    <row r="20498" spans="6:6" x14ac:dyDescent="0.2">
      <c r="F20498" s="16"/>
    </row>
    <row r="20499" spans="6:6" x14ac:dyDescent="0.2">
      <c r="F20499" s="16"/>
    </row>
    <row r="20500" spans="6:6" x14ac:dyDescent="0.2">
      <c r="F20500" s="16"/>
    </row>
    <row r="20501" spans="6:6" x14ac:dyDescent="0.2">
      <c r="F20501" s="16"/>
    </row>
    <row r="20502" spans="6:6" x14ac:dyDescent="0.2">
      <c r="F20502" s="16"/>
    </row>
    <row r="20503" spans="6:6" x14ac:dyDescent="0.2">
      <c r="F20503" s="16"/>
    </row>
    <row r="20504" spans="6:6" x14ac:dyDescent="0.2">
      <c r="F20504" s="16"/>
    </row>
    <row r="20505" spans="6:6" x14ac:dyDescent="0.2">
      <c r="F20505" s="16"/>
    </row>
    <row r="20506" spans="6:6" x14ac:dyDescent="0.2">
      <c r="F20506" s="16"/>
    </row>
    <row r="20507" spans="6:6" x14ac:dyDescent="0.2">
      <c r="F20507" s="16"/>
    </row>
    <row r="20508" spans="6:6" x14ac:dyDescent="0.2">
      <c r="F20508" s="16"/>
    </row>
    <row r="20509" spans="6:6" x14ac:dyDescent="0.2">
      <c r="F20509" s="16"/>
    </row>
    <row r="20510" spans="6:6" x14ac:dyDescent="0.2">
      <c r="F20510" s="16"/>
    </row>
    <row r="20511" spans="6:6" x14ac:dyDescent="0.2">
      <c r="F20511" s="16"/>
    </row>
    <row r="20512" spans="6:6" x14ac:dyDescent="0.2">
      <c r="F20512" s="16"/>
    </row>
    <row r="20513" spans="6:6" x14ac:dyDescent="0.2">
      <c r="F20513" s="16"/>
    </row>
    <row r="20514" spans="6:6" x14ac:dyDescent="0.2">
      <c r="F20514" s="16"/>
    </row>
    <row r="20515" spans="6:6" x14ac:dyDescent="0.2">
      <c r="F20515" s="16"/>
    </row>
    <row r="20516" spans="6:6" x14ac:dyDescent="0.2">
      <c r="F20516" s="16"/>
    </row>
    <row r="20517" spans="6:6" x14ac:dyDescent="0.2">
      <c r="F20517" s="16"/>
    </row>
    <row r="20518" spans="6:6" x14ac:dyDescent="0.2">
      <c r="F20518" s="16"/>
    </row>
    <row r="20519" spans="6:6" x14ac:dyDescent="0.2">
      <c r="F20519" s="16"/>
    </row>
    <row r="20520" spans="6:6" x14ac:dyDescent="0.2">
      <c r="F20520" s="16"/>
    </row>
    <row r="20521" spans="6:6" x14ac:dyDescent="0.2">
      <c r="F20521" s="16"/>
    </row>
    <row r="20522" spans="6:6" x14ac:dyDescent="0.2">
      <c r="F20522" s="16"/>
    </row>
    <row r="20523" spans="6:6" x14ac:dyDescent="0.2">
      <c r="F20523" s="16"/>
    </row>
    <row r="20524" spans="6:6" x14ac:dyDescent="0.2">
      <c r="F20524" s="16"/>
    </row>
    <row r="20525" spans="6:6" x14ac:dyDescent="0.2">
      <c r="F20525" s="16"/>
    </row>
    <row r="20526" spans="6:6" x14ac:dyDescent="0.2">
      <c r="F20526" s="16"/>
    </row>
    <row r="20527" spans="6:6" x14ac:dyDescent="0.2">
      <c r="F20527" s="16"/>
    </row>
    <row r="20528" spans="6:6" x14ac:dyDescent="0.2">
      <c r="F20528" s="16"/>
    </row>
    <row r="20529" spans="6:6" x14ac:dyDescent="0.2">
      <c r="F20529" s="16"/>
    </row>
    <row r="20530" spans="6:6" x14ac:dyDescent="0.2">
      <c r="F20530" s="16"/>
    </row>
    <row r="20531" spans="6:6" x14ac:dyDescent="0.2">
      <c r="F20531" s="16"/>
    </row>
    <row r="20532" spans="6:6" x14ac:dyDescent="0.2">
      <c r="F20532" s="16"/>
    </row>
    <row r="20533" spans="6:6" x14ac:dyDescent="0.2">
      <c r="F20533" s="16"/>
    </row>
    <row r="20534" spans="6:6" x14ac:dyDescent="0.2">
      <c r="F20534" s="16"/>
    </row>
    <row r="20535" spans="6:6" x14ac:dyDescent="0.2">
      <c r="F20535" s="16"/>
    </row>
    <row r="20536" spans="6:6" x14ac:dyDescent="0.2">
      <c r="F20536" s="16"/>
    </row>
    <row r="20537" spans="6:6" x14ac:dyDescent="0.2">
      <c r="F20537" s="16"/>
    </row>
    <row r="20538" spans="6:6" x14ac:dyDescent="0.2">
      <c r="F20538" s="16"/>
    </row>
    <row r="20539" spans="6:6" x14ac:dyDescent="0.2">
      <c r="F20539" s="16"/>
    </row>
    <row r="20540" spans="6:6" x14ac:dyDescent="0.2">
      <c r="F20540" s="16"/>
    </row>
    <row r="20541" spans="6:6" x14ac:dyDescent="0.2">
      <c r="F20541" s="16"/>
    </row>
    <row r="20542" spans="6:6" x14ac:dyDescent="0.2">
      <c r="F20542" s="16"/>
    </row>
    <row r="20543" spans="6:6" x14ac:dyDescent="0.2">
      <c r="F20543" s="16"/>
    </row>
    <row r="20544" spans="6:6" x14ac:dyDescent="0.2">
      <c r="F20544" s="16"/>
    </row>
    <row r="20545" spans="6:6" x14ac:dyDescent="0.2">
      <c r="F20545" s="16"/>
    </row>
    <row r="20546" spans="6:6" x14ac:dyDescent="0.2">
      <c r="F20546" s="16"/>
    </row>
    <row r="20547" spans="6:6" x14ac:dyDescent="0.2">
      <c r="F20547" s="16"/>
    </row>
    <row r="20548" spans="6:6" x14ac:dyDescent="0.2">
      <c r="F20548" s="16"/>
    </row>
    <row r="20549" spans="6:6" x14ac:dyDescent="0.2">
      <c r="F20549" s="16"/>
    </row>
    <row r="20550" spans="6:6" x14ac:dyDescent="0.2">
      <c r="F20550" s="16"/>
    </row>
    <row r="20551" spans="6:6" x14ac:dyDescent="0.2">
      <c r="F20551" s="16"/>
    </row>
    <row r="20552" spans="6:6" x14ac:dyDescent="0.2">
      <c r="F20552" s="16"/>
    </row>
    <row r="20553" spans="6:6" x14ac:dyDescent="0.2">
      <c r="F20553" s="16"/>
    </row>
    <row r="20554" spans="6:6" x14ac:dyDescent="0.2">
      <c r="F20554" s="16"/>
    </row>
    <row r="20555" spans="6:6" x14ac:dyDescent="0.2">
      <c r="F20555" s="16"/>
    </row>
    <row r="20556" spans="6:6" x14ac:dyDescent="0.2">
      <c r="F20556" s="16"/>
    </row>
    <row r="20557" spans="6:6" x14ac:dyDescent="0.2">
      <c r="F20557" s="16"/>
    </row>
    <row r="20558" spans="6:6" x14ac:dyDescent="0.2">
      <c r="F20558" s="16"/>
    </row>
    <row r="20559" spans="6:6" x14ac:dyDescent="0.2">
      <c r="F20559" s="16"/>
    </row>
    <row r="20560" spans="6:6" x14ac:dyDescent="0.2">
      <c r="F20560" s="16"/>
    </row>
    <row r="20561" spans="6:6" x14ac:dyDescent="0.2">
      <c r="F20561" s="16"/>
    </row>
    <row r="20562" spans="6:6" x14ac:dyDescent="0.2">
      <c r="F20562" s="16"/>
    </row>
    <row r="20563" spans="6:6" x14ac:dyDescent="0.2">
      <c r="F20563" s="16"/>
    </row>
    <row r="20564" spans="6:6" x14ac:dyDescent="0.2">
      <c r="F20564" s="16"/>
    </row>
    <row r="20565" spans="6:6" x14ac:dyDescent="0.2">
      <c r="F20565" s="16"/>
    </row>
    <row r="20566" spans="6:6" x14ac:dyDescent="0.2">
      <c r="F20566" s="16"/>
    </row>
    <row r="20567" spans="6:6" x14ac:dyDescent="0.2">
      <c r="F20567" s="16"/>
    </row>
    <row r="20568" spans="6:6" x14ac:dyDescent="0.2">
      <c r="F20568" s="16"/>
    </row>
    <row r="20569" spans="6:6" x14ac:dyDescent="0.2">
      <c r="F20569" s="16"/>
    </row>
    <row r="20570" spans="6:6" x14ac:dyDescent="0.2">
      <c r="F20570" s="16"/>
    </row>
    <row r="20571" spans="6:6" x14ac:dyDescent="0.2">
      <c r="F20571" s="16"/>
    </row>
    <row r="20572" spans="6:6" x14ac:dyDescent="0.2">
      <c r="F20572" s="16"/>
    </row>
    <row r="20573" spans="6:6" x14ac:dyDescent="0.2">
      <c r="F20573" s="16"/>
    </row>
    <row r="20574" spans="6:6" x14ac:dyDescent="0.2">
      <c r="F20574" s="16"/>
    </row>
    <row r="20575" spans="6:6" x14ac:dyDescent="0.2">
      <c r="F20575" s="16"/>
    </row>
    <row r="20576" spans="6:6" x14ac:dyDescent="0.2">
      <c r="F20576" s="16"/>
    </row>
    <row r="20577" spans="6:6" x14ac:dyDescent="0.2">
      <c r="F20577" s="16"/>
    </row>
    <row r="20578" spans="6:6" x14ac:dyDescent="0.2">
      <c r="F20578" s="16"/>
    </row>
    <row r="20579" spans="6:6" x14ac:dyDescent="0.2">
      <c r="F20579" s="16"/>
    </row>
    <row r="20580" spans="6:6" x14ac:dyDescent="0.2">
      <c r="F20580" s="16"/>
    </row>
    <row r="20581" spans="6:6" x14ac:dyDescent="0.2">
      <c r="F20581" s="16"/>
    </row>
    <row r="20582" spans="6:6" x14ac:dyDescent="0.2">
      <c r="F20582" s="16"/>
    </row>
    <row r="20583" spans="6:6" x14ac:dyDescent="0.2">
      <c r="F20583" s="16"/>
    </row>
    <row r="20584" spans="6:6" x14ac:dyDescent="0.2">
      <c r="F20584" s="16"/>
    </row>
    <row r="20585" spans="6:6" x14ac:dyDescent="0.2">
      <c r="F20585" s="16"/>
    </row>
    <row r="20586" spans="6:6" x14ac:dyDescent="0.2">
      <c r="F20586" s="16"/>
    </row>
    <row r="20587" spans="6:6" x14ac:dyDescent="0.2">
      <c r="F20587" s="16"/>
    </row>
    <row r="20588" spans="6:6" x14ac:dyDescent="0.2">
      <c r="F20588" s="16"/>
    </row>
    <row r="20589" spans="6:6" x14ac:dyDescent="0.2">
      <c r="F20589" s="16"/>
    </row>
    <row r="20590" spans="6:6" x14ac:dyDescent="0.2">
      <c r="F20590" s="16"/>
    </row>
    <row r="20591" spans="6:6" x14ac:dyDescent="0.2">
      <c r="F20591" s="16"/>
    </row>
    <row r="20592" spans="6:6" x14ac:dyDescent="0.2">
      <c r="F20592" s="16"/>
    </row>
    <row r="20593" spans="6:6" x14ac:dyDescent="0.2">
      <c r="F20593" s="16"/>
    </row>
    <row r="20594" spans="6:6" x14ac:dyDescent="0.2">
      <c r="F20594" s="16"/>
    </row>
    <row r="20595" spans="6:6" x14ac:dyDescent="0.2">
      <c r="F20595" s="16"/>
    </row>
    <row r="20596" spans="6:6" x14ac:dyDescent="0.2">
      <c r="F20596" s="16"/>
    </row>
    <row r="20597" spans="6:6" x14ac:dyDescent="0.2">
      <c r="F20597" s="16"/>
    </row>
    <row r="20598" spans="6:6" x14ac:dyDescent="0.2">
      <c r="F20598" s="16"/>
    </row>
    <row r="20599" spans="6:6" x14ac:dyDescent="0.2">
      <c r="F20599" s="16"/>
    </row>
    <row r="20600" spans="6:6" x14ac:dyDescent="0.2">
      <c r="F20600" s="16"/>
    </row>
    <row r="20601" spans="6:6" x14ac:dyDescent="0.2">
      <c r="F20601" s="16"/>
    </row>
    <row r="20602" spans="6:6" x14ac:dyDescent="0.2">
      <c r="F20602" s="16"/>
    </row>
    <row r="20603" spans="6:6" x14ac:dyDescent="0.2">
      <c r="F20603" s="16"/>
    </row>
    <row r="20604" spans="6:6" x14ac:dyDescent="0.2">
      <c r="F20604" s="16"/>
    </row>
    <row r="20605" spans="6:6" x14ac:dyDescent="0.2">
      <c r="F20605" s="16"/>
    </row>
    <row r="20606" spans="6:6" x14ac:dyDescent="0.2">
      <c r="F20606" s="16"/>
    </row>
    <row r="20607" spans="6:6" x14ac:dyDescent="0.2">
      <c r="F20607" s="16"/>
    </row>
    <row r="20608" spans="6:6" x14ac:dyDescent="0.2">
      <c r="F20608" s="16"/>
    </row>
    <row r="20609" spans="6:6" x14ac:dyDescent="0.2">
      <c r="F20609" s="16"/>
    </row>
    <row r="20610" spans="6:6" x14ac:dyDescent="0.2">
      <c r="F20610" s="16"/>
    </row>
    <row r="20611" spans="6:6" x14ac:dyDescent="0.2">
      <c r="F20611" s="16"/>
    </row>
    <row r="20612" spans="6:6" x14ac:dyDescent="0.2">
      <c r="F20612" s="16"/>
    </row>
    <row r="20613" spans="6:6" x14ac:dyDescent="0.2">
      <c r="F20613" s="16"/>
    </row>
    <row r="20614" spans="6:6" x14ac:dyDescent="0.2">
      <c r="F20614" s="16"/>
    </row>
    <row r="20615" spans="6:6" x14ac:dyDescent="0.2">
      <c r="F20615" s="16"/>
    </row>
    <row r="20616" spans="6:6" x14ac:dyDescent="0.2">
      <c r="F20616" s="16"/>
    </row>
    <row r="20617" spans="6:6" x14ac:dyDescent="0.2">
      <c r="F20617" s="16"/>
    </row>
    <row r="20618" spans="6:6" x14ac:dyDescent="0.2">
      <c r="F20618" s="16"/>
    </row>
    <row r="20619" spans="6:6" x14ac:dyDescent="0.2">
      <c r="F20619" s="16"/>
    </row>
    <row r="20620" spans="6:6" x14ac:dyDescent="0.2">
      <c r="F20620" s="16"/>
    </row>
    <row r="20621" spans="6:6" x14ac:dyDescent="0.2">
      <c r="F20621" s="16"/>
    </row>
    <row r="20622" spans="6:6" x14ac:dyDescent="0.2">
      <c r="F20622" s="16"/>
    </row>
    <row r="20623" spans="6:6" x14ac:dyDescent="0.2">
      <c r="F20623" s="16"/>
    </row>
    <row r="20624" spans="6:6" x14ac:dyDescent="0.2">
      <c r="F20624" s="16"/>
    </row>
    <row r="20625" spans="6:6" x14ac:dyDescent="0.2">
      <c r="F20625" s="16"/>
    </row>
    <row r="20626" spans="6:6" x14ac:dyDescent="0.2">
      <c r="F20626" s="16"/>
    </row>
    <row r="20627" spans="6:6" x14ac:dyDescent="0.2">
      <c r="F20627" s="16"/>
    </row>
    <row r="20628" spans="6:6" x14ac:dyDescent="0.2">
      <c r="F20628" s="16"/>
    </row>
    <row r="20629" spans="6:6" x14ac:dyDescent="0.2">
      <c r="F20629" s="16"/>
    </row>
    <row r="20630" spans="6:6" x14ac:dyDescent="0.2">
      <c r="F20630" s="16"/>
    </row>
    <row r="20631" spans="6:6" x14ac:dyDescent="0.2">
      <c r="F20631" s="16"/>
    </row>
    <row r="20632" spans="6:6" x14ac:dyDescent="0.2">
      <c r="F20632" s="16"/>
    </row>
    <row r="20633" spans="6:6" x14ac:dyDescent="0.2">
      <c r="F20633" s="16"/>
    </row>
    <row r="20634" spans="6:6" x14ac:dyDescent="0.2">
      <c r="F20634" s="16"/>
    </row>
    <row r="20635" spans="6:6" x14ac:dyDescent="0.2">
      <c r="F20635" s="16"/>
    </row>
    <row r="20636" spans="6:6" x14ac:dyDescent="0.2">
      <c r="F20636" s="16"/>
    </row>
    <row r="20637" spans="6:6" x14ac:dyDescent="0.2">
      <c r="F20637" s="16"/>
    </row>
    <row r="20638" spans="6:6" x14ac:dyDescent="0.2">
      <c r="F20638" s="16"/>
    </row>
    <row r="20639" spans="6:6" x14ac:dyDescent="0.2">
      <c r="F20639" s="16"/>
    </row>
    <row r="20640" spans="6:6" x14ac:dyDescent="0.2">
      <c r="F20640" s="16"/>
    </row>
    <row r="20641" spans="6:6" x14ac:dyDescent="0.2">
      <c r="F20641" s="16"/>
    </row>
    <row r="20642" spans="6:6" x14ac:dyDescent="0.2">
      <c r="F20642" s="16"/>
    </row>
    <row r="20643" spans="6:6" x14ac:dyDescent="0.2">
      <c r="F20643" s="16"/>
    </row>
    <row r="20644" spans="6:6" x14ac:dyDescent="0.2">
      <c r="F20644" s="16"/>
    </row>
    <row r="20645" spans="6:6" x14ac:dyDescent="0.2">
      <c r="F20645" s="16"/>
    </row>
    <row r="20646" spans="6:6" x14ac:dyDescent="0.2">
      <c r="F20646" s="16"/>
    </row>
    <row r="20647" spans="6:6" x14ac:dyDescent="0.2">
      <c r="F20647" s="16"/>
    </row>
    <row r="20648" spans="6:6" x14ac:dyDescent="0.2">
      <c r="F20648" s="16"/>
    </row>
    <row r="20649" spans="6:6" x14ac:dyDescent="0.2">
      <c r="F20649" s="16"/>
    </row>
    <row r="20650" spans="6:6" x14ac:dyDescent="0.2">
      <c r="F20650" s="16"/>
    </row>
    <row r="20651" spans="6:6" x14ac:dyDescent="0.2">
      <c r="F20651" s="16"/>
    </row>
    <row r="20652" spans="6:6" x14ac:dyDescent="0.2">
      <c r="F20652" s="16"/>
    </row>
    <row r="20653" spans="6:6" x14ac:dyDescent="0.2">
      <c r="F20653" s="16"/>
    </row>
    <row r="20654" spans="6:6" x14ac:dyDescent="0.2">
      <c r="F20654" s="16"/>
    </row>
    <row r="20655" spans="6:6" x14ac:dyDescent="0.2">
      <c r="F20655" s="16"/>
    </row>
    <row r="20656" spans="6:6" x14ac:dyDescent="0.2">
      <c r="F20656" s="16"/>
    </row>
    <row r="20657" spans="6:6" x14ac:dyDescent="0.2">
      <c r="F20657" s="16"/>
    </row>
    <row r="20658" spans="6:6" x14ac:dyDescent="0.2">
      <c r="F20658" s="16"/>
    </row>
    <row r="20659" spans="6:6" x14ac:dyDescent="0.2">
      <c r="F20659" s="16"/>
    </row>
    <row r="20660" spans="6:6" x14ac:dyDescent="0.2">
      <c r="F20660" s="16"/>
    </row>
    <row r="20661" spans="6:6" x14ac:dyDescent="0.2">
      <c r="F20661" s="16"/>
    </row>
    <row r="20662" spans="6:6" x14ac:dyDescent="0.2">
      <c r="F20662" s="16"/>
    </row>
    <row r="20663" spans="6:6" x14ac:dyDescent="0.2">
      <c r="F20663" s="16"/>
    </row>
    <row r="20664" spans="6:6" x14ac:dyDescent="0.2">
      <c r="F20664" s="16"/>
    </row>
    <row r="20665" spans="6:6" x14ac:dyDescent="0.2">
      <c r="F20665" s="16"/>
    </row>
    <row r="20666" spans="6:6" x14ac:dyDescent="0.2">
      <c r="F20666" s="16"/>
    </row>
    <row r="20667" spans="6:6" x14ac:dyDescent="0.2">
      <c r="F20667" s="16"/>
    </row>
    <row r="20668" spans="6:6" x14ac:dyDescent="0.2">
      <c r="F20668" s="16"/>
    </row>
    <row r="20669" spans="6:6" x14ac:dyDescent="0.2">
      <c r="F20669" s="16"/>
    </row>
    <row r="20670" spans="6:6" x14ac:dyDescent="0.2">
      <c r="F20670" s="16"/>
    </row>
    <row r="20671" spans="6:6" x14ac:dyDescent="0.2">
      <c r="F20671" s="16"/>
    </row>
    <row r="20672" spans="6:6" x14ac:dyDescent="0.2">
      <c r="F20672" s="16"/>
    </row>
    <row r="20673" spans="6:6" x14ac:dyDescent="0.2">
      <c r="F20673" s="16"/>
    </row>
    <row r="20674" spans="6:6" x14ac:dyDescent="0.2">
      <c r="F20674" s="16"/>
    </row>
    <row r="20675" spans="6:6" x14ac:dyDescent="0.2">
      <c r="F20675" s="16"/>
    </row>
    <row r="20676" spans="6:6" x14ac:dyDescent="0.2">
      <c r="F20676" s="16"/>
    </row>
    <row r="20677" spans="6:6" x14ac:dyDescent="0.2">
      <c r="F20677" s="16"/>
    </row>
    <row r="20678" spans="6:6" x14ac:dyDescent="0.2">
      <c r="F20678" s="16"/>
    </row>
    <row r="20679" spans="6:6" x14ac:dyDescent="0.2">
      <c r="F20679" s="16"/>
    </row>
    <row r="20680" spans="6:6" x14ac:dyDescent="0.2">
      <c r="F20680" s="16"/>
    </row>
    <row r="20681" spans="6:6" x14ac:dyDescent="0.2">
      <c r="F20681" s="16"/>
    </row>
    <row r="20682" spans="6:6" x14ac:dyDescent="0.2">
      <c r="F20682" s="16"/>
    </row>
    <row r="20683" spans="6:6" x14ac:dyDescent="0.2">
      <c r="F20683" s="16"/>
    </row>
    <row r="20684" spans="6:6" x14ac:dyDescent="0.2">
      <c r="F20684" s="16"/>
    </row>
    <row r="20685" spans="6:6" x14ac:dyDescent="0.2">
      <c r="F20685" s="16"/>
    </row>
    <row r="20686" spans="6:6" x14ac:dyDescent="0.2">
      <c r="F20686" s="16"/>
    </row>
    <row r="20687" spans="6:6" x14ac:dyDescent="0.2">
      <c r="F20687" s="16"/>
    </row>
    <row r="20688" spans="6:6" x14ac:dyDescent="0.2">
      <c r="F20688" s="16"/>
    </row>
    <row r="20689" spans="6:6" x14ac:dyDescent="0.2">
      <c r="F20689" s="16"/>
    </row>
    <row r="20690" spans="6:6" x14ac:dyDescent="0.2">
      <c r="F20690" s="16"/>
    </row>
    <row r="20691" spans="6:6" x14ac:dyDescent="0.2">
      <c r="F20691" s="16"/>
    </row>
    <row r="20692" spans="6:6" x14ac:dyDescent="0.2">
      <c r="F20692" s="16"/>
    </row>
    <row r="20693" spans="6:6" x14ac:dyDescent="0.2">
      <c r="F20693" s="16"/>
    </row>
    <row r="20694" spans="6:6" x14ac:dyDescent="0.2">
      <c r="F20694" s="16"/>
    </row>
    <row r="20695" spans="6:6" x14ac:dyDescent="0.2">
      <c r="F20695" s="16"/>
    </row>
    <row r="20696" spans="6:6" x14ac:dyDescent="0.2">
      <c r="F20696" s="16"/>
    </row>
    <row r="20697" spans="6:6" x14ac:dyDescent="0.2">
      <c r="F20697" s="16"/>
    </row>
    <row r="20698" spans="6:6" x14ac:dyDescent="0.2">
      <c r="F20698" s="16"/>
    </row>
    <row r="20699" spans="6:6" x14ac:dyDescent="0.2">
      <c r="F20699" s="16"/>
    </row>
    <row r="20700" spans="6:6" x14ac:dyDescent="0.2">
      <c r="F20700" s="16"/>
    </row>
    <row r="20701" spans="6:6" x14ac:dyDescent="0.2">
      <c r="F20701" s="16"/>
    </row>
    <row r="20702" spans="6:6" x14ac:dyDescent="0.2">
      <c r="F20702" s="16"/>
    </row>
    <row r="20703" spans="6:6" x14ac:dyDescent="0.2">
      <c r="F20703" s="16"/>
    </row>
    <row r="20704" spans="6:6" x14ac:dyDescent="0.2">
      <c r="F20704" s="16"/>
    </row>
    <row r="20705" spans="6:6" x14ac:dyDescent="0.2">
      <c r="F20705" s="16"/>
    </row>
    <row r="20706" spans="6:6" x14ac:dyDescent="0.2">
      <c r="F20706" s="16"/>
    </row>
    <row r="20707" spans="6:6" x14ac:dyDescent="0.2">
      <c r="F20707" s="16"/>
    </row>
    <row r="20708" spans="6:6" x14ac:dyDescent="0.2">
      <c r="F20708" s="16"/>
    </row>
    <row r="20709" spans="6:6" x14ac:dyDescent="0.2">
      <c r="F20709" s="16"/>
    </row>
    <row r="20710" spans="6:6" x14ac:dyDescent="0.2">
      <c r="F20710" s="16"/>
    </row>
    <row r="20711" spans="6:6" x14ac:dyDescent="0.2">
      <c r="F20711" s="16"/>
    </row>
    <row r="20712" spans="6:6" x14ac:dyDescent="0.2">
      <c r="F20712" s="16"/>
    </row>
    <row r="20713" spans="6:6" x14ac:dyDescent="0.2">
      <c r="F20713" s="16"/>
    </row>
    <row r="20714" spans="6:6" x14ac:dyDescent="0.2">
      <c r="F20714" s="16"/>
    </row>
    <row r="20715" spans="6:6" x14ac:dyDescent="0.2">
      <c r="F20715" s="16"/>
    </row>
    <row r="20716" spans="6:6" x14ac:dyDescent="0.2">
      <c r="F20716" s="16"/>
    </row>
    <row r="20717" spans="6:6" x14ac:dyDescent="0.2">
      <c r="F20717" s="16"/>
    </row>
    <row r="20718" spans="6:6" x14ac:dyDescent="0.2">
      <c r="F20718" s="16"/>
    </row>
    <row r="20719" spans="6:6" x14ac:dyDescent="0.2">
      <c r="F20719" s="16"/>
    </row>
    <row r="20720" spans="6:6" x14ac:dyDescent="0.2">
      <c r="F20720" s="16"/>
    </row>
    <row r="20721" spans="6:6" x14ac:dyDescent="0.2">
      <c r="F20721" s="16"/>
    </row>
    <row r="20722" spans="6:6" x14ac:dyDescent="0.2">
      <c r="F20722" s="16"/>
    </row>
    <row r="20723" spans="6:6" x14ac:dyDescent="0.2">
      <c r="F20723" s="16"/>
    </row>
    <row r="20724" spans="6:6" x14ac:dyDescent="0.2">
      <c r="F20724" s="16"/>
    </row>
    <row r="20725" spans="6:6" x14ac:dyDescent="0.2">
      <c r="F20725" s="16"/>
    </row>
    <row r="20726" spans="6:6" x14ac:dyDescent="0.2">
      <c r="F20726" s="16"/>
    </row>
    <row r="20727" spans="6:6" x14ac:dyDescent="0.2">
      <c r="F20727" s="16"/>
    </row>
    <row r="20728" spans="6:6" x14ac:dyDescent="0.2">
      <c r="F20728" s="16"/>
    </row>
    <row r="20729" spans="6:6" x14ac:dyDescent="0.2">
      <c r="F20729" s="16"/>
    </row>
    <row r="20730" spans="6:6" x14ac:dyDescent="0.2">
      <c r="F20730" s="16"/>
    </row>
    <row r="20731" spans="6:6" x14ac:dyDescent="0.2">
      <c r="F20731" s="16"/>
    </row>
    <row r="20732" spans="6:6" x14ac:dyDescent="0.2">
      <c r="F20732" s="16"/>
    </row>
    <row r="20733" spans="6:6" x14ac:dyDescent="0.2">
      <c r="F20733" s="16"/>
    </row>
    <row r="20734" spans="6:6" x14ac:dyDescent="0.2">
      <c r="F20734" s="16"/>
    </row>
    <row r="20735" spans="6:6" x14ac:dyDescent="0.2">
      <c r="F20735" s="16"/>
    </row>
    <row r="20736" spans="6:6" x14ac:dyDescent="0.2">
      <c r="F20736" s="16"/>
    </row>
    <row r="20737" spans="6:6" x14ac:dyDescent="0.2">
      <c r="F20737" s="16"/>
    </row>
    <row r="20738" spans="6:6" x14ac:dyDescent="0.2">
      <c r="F20738" s="16"/>
    </row>
    <row r="20739" spans="6:6" x14ac:dyDescent="0.2">
      <c r="F20739" s="16"/>
    </row>
    <row r="20740" spans="6:6" x14ac:dyDescent="0.2">
      <c r="F20740" s="16"/>
    </row>
    <row r="20741" spans="6:6" x14ac:dyDescent="0.2">
      <c r="F20741" s="16"/>
    </row>
    <row r="20742" spans="6:6" x14ac:dyDescent="0.2">
      <c r="F20742" s="16"/>
    </row>
    <row r="20743" spans="6:6" x14ac:dyDescent="0.2">
      <c r="F20743" s="16"/>
    </row>
    <row r="20744" spans="6:6" x14ac:dyDescent="0.2">
      <c r="F20744" s="16"/>
    </row>
    <row r="20745" spans="6:6" x14ac:dyDescent="0.2">
      <c r="F20745" s="16"/>
    </row>
    <row r="20746" spans="6:6" x14ac:dyDescent="0.2">
      <c r="F20746" s="16"/>
    </row>
    <row r="20747" spans="6:6" x14ac:dyDescent="0.2">
      <c r="F20747" s="16"/>
    </row>
    <row r="20748" spans="6:6" x14ac:dyDescent="0.2">
      <c r="F20748" s="16"/>
    </row>
    <row r="20749" spans="6:6" x14ac:dyDescent="0.2">
      <c r="F20749" s="16"/>
    </row>
    <row r="20750" spans="6:6" x14ac:dyDescent="0.2">
      <c r="F20750" s="16"/>
    </row>
    <row r="20751" spans="6:6" x14ac:dyDescent="0.2">
      <c r="F20751" s="16"/>
    </row>
    <row r="20752" spans="6:6" x14ac:dyDescent="0.2">
      <c r="F20752" s="16"/>
    </row>
    <row r="20753" spans="6:6" x14ac:dyDescent="0.2">
      <c r="F20753" s="16"/>
    </row>
    <row r="20754" spans="6:6" x14ac:dyDescent="0.2">
      <c r="F20754" s="16"/>
    </row>
    <row r="20755" spans="6:6" x14ac:dyDescent="0.2">
      <c r="F20755" s="16"/>
    </row>
    <row r="20756" spans="6:6" x14ac:dyDescent="0.2">
      <c r="F20756" s="16"/>
    </row>
    <row r="20757" spans="6:6" x14ac:dyDescent="0.2">
      <c r="F20757" s="16"/>
    </row>
    <row r="20758" spans="6:6" x14ac:dyDescent="0.2">
      <c r="F20758" s="16"/>
    </row>
    <row r="20759" spans="6:6" x14ac:dyDescent="0.2">
      <c r="F20759" s="16"/>
    </row>
    <row r="20760" spans="6:6" x14ac:dyDescent="0.2">
      <c r="F20760" s="16"/>
    </row>
    <row r="20761" spans="6:6" x14ac:dyDescent="0.2">
      <c r="F20761" s="16"/>
    </row>
    <row r="20762" spans="6:6" x14ac:dyDescent="0.2">
      <c r="F20762" s="16"/>
    </row>
    <row r="20763" spans="6:6" x14ac:dyDescent="0.2">
      <c r="F20763" s="16"/>
    </row>
    <row r="20764" spans="6:6" x14ac:dyDescent="0.2">
      <c r="F20764" s="16"/>
    </row>
    <row r="20765" spans="6:6" x14ac:dyDescent="0.2">
      <c r="F20765" s="16"/>
    </row>
    <row r="20766" spans="6:6" x14ac:dyDescent="0.2">
      <c r="F20766" s="16"/>
    </row>
    <row r="20767" spans="6:6" x14ac:dyDescent="0.2">
      <c r="F20767" s="16"/>
    </row>
    <row r="20768" spans="6:6" x14ac:dyDescent="0.2">
      <c r="F20768" s="16"/>
    </row>
    <row r="20769" spans="6:6" x14ac:dyDescent="0.2">
      <c r="F20769" s="16"/>
    </row>
    <row r="20770" spans="6:6" x14ac:dyDescent="0.2">
      <c r="F20770" s="16"/>
    </row>
    <row r="20771" spans="6:6" x14ac:dyDescent="0.2">
      <c r="F20771" s="16"/>
    </row>
    <row r="20772" spans="6:6" x14ac:dyDescent="0.2">
      <c r="F20772" s="16"/>
    </row>
    <row r="20773" spans="6:6" x14ac:dyDescent="0.2">
      <c r="F20773" s="16"/>
    </row>
    <row r="20774" spans="6:6" x14ac:dyDescent="0.2">
      <c r="F20774" s="16"/>
    </row>
    <row r="20775" spans="6:6" x14ac:dyDescent="0.2">
      <c r="F20775" s="16"/>
    </row>
    <row r="20776" spans="6:6" x14ac:dyDescent="0.2">
      <c r="F20776" s="16"/>
    </row>
    <row r="20777" spans="6:6" x14ac:dyDescent="0.2">
      <c r="F20777" s="16"/>
    </row>
    <row r="20778" spans="6:6" x14ac:dyDescent="0.2">
      <c r="F20778" s="16"/>
    </row>
    <row r="20779" spans="6:6" x14ac:dyDescent="0.2">
      <c r="F20779" s="16"/>
    </row>
    <row r="20780" spans="6:6" x14ac:dyDescent="0.2">
      <c r="F20780" s="16"/>
    </row>
    <row r="20781" spans="6:6" x14ac:dyDescent="0.2">
      <c r="F20781" s="16"/>
    </row>
    <row r="20782" spans="6:6" x14ac:dyDescent="0.2">
      <c r="F20782" s="16"/>
    </row>
    <row r="20783" spans="6:6" x14ac:dyDescent="0.2">
      <c r="F20783" s="16"/>
    </row>
    <row r="20784" spans="6:6" x14ac:dyDescent="0.2">
      <c r="F20784" s="16"/>
    </row>
    <row r="20785" spans="6:6" x14ac:dyDescent="0.2">
      <c r="F20785" s="16"/>
    </row>
    <row r="20786" spans="6:6" x14ac:dyDescent="0.2">
      <c r="F20786" s="16"/>
    </row>
    <row r="20787" spans="6:6" x14ac:dyDescent="0.2">
      <c r="F20787" s="16"/>
    </row>
    <row r="20788" spans="6:6" x14ac:dyDescent="0.2">
      <c r="F20788" s="16"/>
    </row>
    <row r="20789" spans="6:6" x14ac:dyDescent="0.2">
      <c r="F20789" s="16"/>
    </row>
    <row r="20790" spans="6:6" x14ac:dyDescent="0.2">
      <c r="F20790" s="16"/>
    </row>
    <row r="20791" spans="6:6" x14ac:dyDescent="0.2">
      <c r="F20791" s="16"/>
    </row>
    <row r="20792" spans="6:6" x14ac:dyDescent="0.2">
      <c r="F20792" s="16"/>
    </row>
    <row r="20793" spans="6:6" x14ac:dyDescent="0.2">
      <c r="F20793" s="16"/>
    </row>
    <row r="20794" spans="6:6" x14ac:dyDescent="0.2">
      <c r="F20794" s="16"/>
    </row>
    <row r="20795" spans="6:6" x14ac:dyDescent="0.2">
      <c r="F20795" s="16"/>
    </row>
    <row r="20796" spans="6:6" x14ac:dyDescent="0.2">
      <c r="F20796" s="16"/>
    </row>
    <row r="20797" spans="6:6" x14ac:dyDescent="0.2">
      <c r="F20797" s="16"/>
    </row>
    <row r="20798" spans="6:6" x14ac:dyDescent="0.2">
      <c r="F20798" s="16"/>
    </row>
    <row r="20799" spans="6:6" x14ac:dyDescent="0.2">
      <c r="F20799" s="16"/>
    </row>
    <row r="20800" spans="6:6" x14ac:dyDescent="0.2">
      <c r="F20800" s="16"/>
    </row>
    <row r="20801" spans="6:6" x14ac:dyDescent="0.2">
      <c r="F20801" s="16"/>
    </row>
    <row r="20802" spans="6:6" x14ac:dyDescent="0.2">
      <c r="F20802" s="16"/>
    </row>
    <row r="20803" spans="6:6" x14ac:dyDescent="0.2">
      <c r="F20803" s="16"/>
    </row>
    <row r="20804" spans="6:6" x14ac:dyDescent="0.2">
      <c r="F20804" s="16"/>
    </row>
    <row r="20805" spans="6:6" x14ac:dyDescent="0.2">
      <c r="F20805" s="16"/>
    </row>
    <row r="20806" spans="6:6" x14ac:dyDescent="0.2">
      <c r="F20806" s="16"/>
    </row>
    <row r="20807" spans="6:6" x14ac:dyDescent="0.2">
      <c r="F20807" s="16"/>
    </row>
    <row r="20808" spans="6:6" x14ac:dyDescent="0.2">
      <c r="F20808" s="16"/>
    </row>
    <row r="20809" spans="6:6" x14ac:dyDescent="0.2">
      <c r="F20809" s="16"/>
    </row>
    <row r="20810" spans="6:6" x14ac:dyDescent="0.2">
      <c r="F20810" s="16"/>
    </row>
    <row r="20811" spans="6:6" x14ac:dyDescent="0.2">
      <c r="F20811" s="16"/>
    </row>
    <row r="20812" spans="6:6" x14ac:dyDescent="0.2">
      <c r="F20812" s="16"/>
    </row>
    <row r="20813" spans="6:6" x14ac:dyDescent="0.2">
      <c r="F20813" s="16"/>
    </row>
    <row r="20814" spans="6:6" x14ac:dyDescent="0.2">
      <c r="F20814" s="16"/>
    </row>
    <row r="20815" spans="6:6" x14ac:dyDescent="0.2">
      <c r="F20815" s="16"/>
    </row>
    <row r="20816" spans="6:6" x14ac:dyDescent="0.2">
      <c r="F20816" s="16"/>
    </row>
    <row r="20817" spans="6:6" x14ac:dyDescent="0.2">
      <c r="F20817" s="16"/>
    </row>
    <row r="20818" spans="6:6" x14ac:dyDescent="0.2">
      <c r="F20818" s="16"/>
    </row>
    <row r="20819" spans="6:6" x14ac:dyDescent="0.2">
      <c r="F20819" s="16"/>
    </row>
    <row r="20820" spans="6:6" x14ac:dyDescent="0.2">
      <c r="F20820" s="16"/>
    </row>
    <row r="20821" spans="6:6" x14ac:dyDescent="0.2">
      <c r="F20821" s="16"/>
    </row>
    <row r="20822" spans="6:6" x14ac:dyDescent="0.2">
      <c r="F20822" s="16"/>
    </row>
    <row r="20823" spans="6:6" x14ac:dyDescent="0.2">
      <c r="F20823" s="16"/>
    </row>
    <row r="20824" spans="6:6" x14ac:dyDescent="0.2">
      <c r="F20824" s="16"/>
    </row>
    <row r="20825" spans="6:6" x14ac:dyDescent="0.2">
      <c r="F20825" s="16"/>
    </row>
    <row r="20826" spans="6:6" x14ac:dyDescent="0.2">
      <c r="F20826" s="16"/>
    </row>
    <row r="20827" spans="6:6" x14ac:dyDescent="0.2">
      <c r="F20827" s="16"/>
    </row>
    <row r="20828" spans="6:6" x14ac:dyDescent="0.2">
      <c r="F20828" s="16"/>
    </row>
    <row r="20829" spans="6:6" x14ac:dyDescent="0.2">
      <c r="F20829" s="16"/>
    </row>
    <row r="20830" spans="6:6" x14ac:dyDescent="0.2">
      <c r="F20830" s="16"/>
    </row>
    <row r="20831" spans="6:6" x14ac:dyDescent="0.2">
      <c r="F20831" s="16"/>
    </row>
    <row r="20832" spans="6:6" x14ac:dyDescent="0.2">
      <c r="F20832" s="16"/>
    </row>
    <row r="20833" spans="6:6" x14ac:dyDescent="0.2">
      <c r="F20833" s="16"/>
    </row>
    <row r="20834" spans="6:6" x14ac:dyDescent="0.2">
      <c r="F20834" s="16"/>
    </row>
    <row r="20835" spans="6:6" x14ac:dyDescent="0.2">
      <c r="F20835" s="16"/>
    </row>
    <row r="20836" spans="6:6" x14ac:dyDescent="0.2">
      <c r="F20836" s="16"/>
    </row>
    <row r="20837" spans="6:6" x14ac:dyDescent="0.2">
      <c r="F20837" s="16"/>
    </row>
    <row r="20838" spans="6:6" x14ac:dyDescent="0.2">
      <c r="F20838" s="16"/>
    </row>
    <row r="20839" spans="6:6" x14ac:dyDescent="0.2">
      <c r="F20839" s="16"/>
    </row>
    <row r="20840" spans="6:6" x14ac:dyDescent="0.2">
      <c r="F20840" s="16"/>
    </row>
    <row r="20841" spans="6:6" x14ac:dyDescent="0.2">
      <c r="F20841" s="16"/>
    </row>
    <row r="20842" spans="6:6" x14ac:dyDescent="0.2">
      <c r="F20842" s="16"/>
    </row>
    <row r="20843" spans="6:6" x14ac:dyDescent="0.2">
      <c r="F20843" s="16"/>
    </row>
    <row r="20844" spans="6:6" x14ac:dyDescent="0.2">
      <c r="F20844" s="16"/>
    </row>
    <row r="20845" spans="6:6" x14ac:dyDescent="0.2">
      <c r="F20845" s="16"/>
    </row>
    <row r="20846" spans="6:6" x14ac:dyDescent="0.2">
      <c r="F20846" s="16"/>
    </row>
    <row r="20847" spans="6:6" x14ac:dyDescent="0.2">
      <c r="F20847" s="16"/>
    </row>
    <row r="20848" spans="6:6" x14ac:dyDescent="0.2">
      <c r="F20848" s="16"/>
    </row>
    <row r="20849" spans="6:6" x14ac:dyDescent="0.2">
      <c r="F20849" s="16"/>
    </row>
    <row r="20850" spans="6:6" x14ac:dyDescent="0.2">
      <c r="F20850" s="16"/>
    </row>
    <row r="20851" spans="6:6" x14ac:dyDescent="0.2">
      <c r="F20851" s="16"/>
    </row>
    <row r="20852" spans="6:6" x14ac:dyDescent="0.2">
      <c r="F20852" s="16"/>
    </row>
    <row r="20853" spans="6:6" x14ac:dyDescent="0.2">
      <c r="F20853" s="16"/>
    </row>
    <row r="20854" spans="6:6" x14ac:dyDescent="0.2">
      <c r="F20854" s="16"/>
    </row>
    <row r="20855" spans="6:6" x14ac:dyDescent="0.2">
      <c r="F20855" s="16"/>
    </row>
    <row r="20856" spans="6:6" x14ac:dyDescent="0.2">
      <c r="F20856" s="16"/>
    </row>
    <row r="20857" spans="6:6" x14ac:dyDescent="0.2">
      <c r="F20857" s="16"/>
    </row>
    <row r="20858" spans="6:6" x14ac:dyDescent="0.2">
      <c r="F20858" s="16"/>
    </row>
    <row r="20859" spans="6:6" x14ac:dyDescent="0.2">
      <c r="F20859" s="16"/>
    </row>
    <row r="20860" spans="6:6" x14ac:dyDescent="0.2">
      <c r="F20860" s="16"/>
    </row>
    <row r="20861" spans="6:6" x14ac:dyDescent="0.2">
      <c r="F20861" s="16"/>
    </row>
    <row r="20862" spans="6:6" x14ac:dyDescent="0.2">
      <c r="F20862" s="16"/>
    </row>
    <row r="20863" spans="6:6" x14ac:dyDescent="0.2">
      <c r="F20863" s="16"/>
    </row>
    <row r="20864" spans="6:6" x14ac:dyDescent="0.2">
      <c r="F20864" s="16"/>
    </row>
    <row r="20865" spans="6:6" x14ac:dyDescent="0.2">
      <c r="F20865" s="16"/>
    </row>
    <row r="20866" spans="6:6" x14ac:dyDescent="0.2">
      <c r="F20866" s="16"/>
    </row>
    <row r="20867" spans="6:6" x14ac:dyDescent="0.2">
      <c r="F20867" s="16"/>
    </row>
    <row r="20868" spans="6:6" x14ac:dyDescent="0.2">
      <c r="F20868" s="16"/>
    </row>
    <row r="20869" spans="6:6" x14ac:dyDescent="0.2">
      <c r="F20869" s="16"/>
    </row>
    <row r="20870" spans="6:6" x14ac:dyDescent="0.2">
      <c r="F20870" s="16"/>
    </row>
    <row r="20871" spans="6:6" x14ac:dyDescent="0.2">
      <c r="F20871" s="16"/>
    </row>
    <row r="20872" spans="6:6" x14ac:dyDescent="0.2">
      <c r="F20872" s="16"/>
    </row>
    <row r="20873" spans="6:6" x14ac:dyDescent="0.2">
      <c r="F20873" s="16"/>
    </row>
    <row r="20874" spans="6:6" x14ac:dyDescent="0.2">
      <c r="F20874" s="16"/>
    </row>
    <row r="20875" spans="6:6" x14ac:dyDescent="0.2">
      <c r="F20875" s="16"/>
    </row>
    <row r="20876" spans="6:6" x14ac:dyDescent="0.2">
      <c r="F20876" s="16"/>
    </row>
    <row r="20877" spans="6:6" x14ac:dyDescent="0.2">
      <c r="F20877" s="16"/>
    </row>
    <row r="20878" spans="6:6" x14ac:dyDescent="0.2">
      <c r="F20878" s="16"/>
    </row>
    <row r="20879" spans="6:6" x14ac:dyDescent="0.2">
      <c r="F20879" s="16"/>
    </row>
    <row r="20880" spans="6:6" x14ac:dyDescent="0.2">
      <c r="F20880" s="16"/>
    </row>
    <row r="20881" spans="6:6" x14ac:dyDescent="0.2">
      <c r="F20881" s="16"/>
    </row>
    <row r="20882" spans="6:6" x14ac:dyDescent="0.2">
      <c r="F20882" s="16"/>
    </row>
    <row r="20883" spans="6:6" x14ac:dyDescent="0.2">
      <c r="F20883" s="16"/>
    </row>
    <row r="20884" spans="6:6" x14ac:dyDescent="0.2">
      <c r="F20884" s="16"/>
    </row>
    <row r="20885" spans="6:6" x14ac:dyDescent="0.2">
      <c r="F20885" s="16"/>
    </row>
    <row r="20886" spans="6:6" x14ac:dyDescent="0.2">
      <c r="F20886" s="16"/>
    </row>
    <row r="20887" spans="6:6" x14ac:dyDescent="0.2">
      <c r="F20887" s="16"/>
    </row>
    <row r="20888" spans="6:6" x14ac:dyDescent="0.2">
      <c r="F20888" s="16"/>
    </row>
    <row r="20889" spans="6:6" x14ac:dyDescent="0.2">
      <c r="F20889" s="16"/>
    </row>
    <row r="20890" spans="6:6" x14ac:dyDescent="0.2">
      <c r="F20890" s="16"/>
    </row>
    <row r="20891" spans="6:6" x14ac:dyDescent="0.2">
      <c r="F20891" s="16"/>
    </row>
    <row r="20892" spans="6:6" x14ac:dyDescent="0.2">
      <c r="F20892" s="16"/>
    </row>
    <row r="20893" spans="6:6" x14ac:dyDescent="0.2">
      <c r="F20893" s="16"/>
    </row>
    <row r="20894" spans="6:6" x14ac:dyDescent="0.2">
      <c r="F20894" s="16"/>
    </row>
    <row r="20895" spans="6:6" x14ac:dyDescent="0.2">
      <c r="F20895" s="16"/>
    </row>
    <row r="20896" spans="6:6" x14ac:dyDescent="0.2">
      <c r="F20896" s="16"/>
    </row>
    <row r="20897" spans="6:6" x14ac:dyDescent="0.2">
      <c r="F20897" s="16"/>
    </row>
    <row r="20898" spans="6:6" x14ac:dyDescent="0.2">
      <c r="F20898" s="16"/>
    </row>
    <row r="20899" spans="6:6" x14ac:dyDescent="0.2">
      <c r="F20899" s="16"/>
    </row>
    <row r="20900" spans="6:6" x14ac:dyDescent="0.2">
      <c r="F20900" s="16"/>
    </row>
    <row r="20901" spans="6:6" x14ac:dyDescent="0.2">
      <c r="F20901" s="16"/>
    </row>
    <row r="20902" spans="6:6" x14ac:dyDescent="0.2">
      <c r="F20902" s="16"/>
    </row>
    <row r="20903" spans="6:6" x14ac:dyDescent="0.2">
      <c r="F20903" s="16"/>
    </row>
    <row r="20904" spans="6:6" x14ac:dyDescent="0.2">
      <c r="F20904" s="16"/>
    </row>
    <row r="20905" spans="6:6" x14ac:dyDescent="0.2">
      <c r="F20905" s="16"/>
    </row>
    <row r="20906" spans="6:6" x14ac:dyDescent="0.2">
      <c r="F20906" s="16"/>
    </row>
    <row r="20907" spans="6:6" x14ac:dyDescent="0.2">
      <c r="F20907" s="16"/>
    </row>
    <row r="20908" spans="6:6" x14ac:dyDescent="0.2">
      <c r="F20908" s="16"/>
    </row>
    <row r="20909" spans="6:6" x14ac:dyDescent="0.2">
      <c r="F20909" s="16"/>
    </row>
    <row r="20910" spans="6:6" x14ac:dyDescent="0.2">
      <c r="F20910" s="16"/>
    </row>
    <row r="20911" spans="6:6" x14ac:dyDescent="0.2">
      <c r="F20911" s="16"/>
    </row>
    <row r="20912" spans="6:6" x14ac:dyDescent="0.2">
      <c r="F20912" s="16"/>
    </row>
    <row r="20913" spans="6:6" x14ac:dyDescent="0.2">
      <c r="F20913" s="16"/>
    </row>
    <row r="20914" spans="6:6" x14ac:dyDescent="0.2">
      <c r="F20914" s="16"/>
    </row>
    <row r="20915" spans="6:6" x14ac:dyDescent="0.2">
      <c r="F20915" s="16"/>
    </row>
    <row r="20916" spans="6:6" x14ac:dyDescent="0.2">
      <c r="F20916" s="16"/>
    </row>
    <row r="20917" spans="6:6" x14ac:dyDescent="0.2">
      <c r="F20917" s="16"/>
    </row>
    <row r="20918" spans="6:6" x14ac:dyDescent="0.2">
      <c r="F20918" s="16"/>
    </row>
    <row r="20919" spans="6:6" x14ac:dyDescent="0.2">
      <c r="F20919" s="16"/>
    </row>
    <row r="20920" spans="6:6" x14ac:dyDescent="0.2">
      <c r="F20920" s="16"/>
    </row>
    <row r="20921" spans="6:6" x14ac:dyDescent="0.2">
      <c r="F20921" s="16"/>
    </row>
    <row r="20922" spans="6:6" x14ac:dyDescent="0.2">
      <c r="F20922" s="16"/>
    </row>
    <row r="20923" spans="6:6" x14ac:dyDescent="0.2">
      <c r="F20923" s="16"/>
    </row>
    <row r="20924" spans="6:6" x14ac:dyDescent="0.2">
      <c r="F20924" s="16"/>
    </row>
    <row r="20925" spans="6:6" x14ac:dyDescent="0.2">
      <c r="F20925" s="16"/>
    </row>
    <row r="20926" spans="6:6" x14ac:dyDescent="0.2">
      <c r="F20926" s="16"/>
    </row>
    <row r="20927" spans="6:6" x14ac:dyDescent="0.2">
      <c r="F20927" s="16"/>
    </row>
    <row r="20928" spans="6:6" x14ac:dyDescent="0.2">
      <c r="F20928" s="16"/>
    </row>
    <row r="20929" spans="6:6" x14ac:dyDescent="0.2">
      <c r="F20929" s="16"/>
    </row>
    <row r="20930" spans="6:6" x14ac:dyDescent="0.2">
      <c r="F20930" s="16"/>
    </row>
    <row r="20931" spans="6:6" x14ac:dyDescent="0.2">
      <c r="F20931" s="16"/>
    </row>
    <row r="20932" spans="6:6" x14ac:dyDescent="0.2">
      <c r="F20932" s="16"/>
    </row>
    <row r="20933" spans="6:6" x14ac:dyDescent="0.2">
      <c r="F20933" s="16"/>
    </row>
    <row r="20934" spans="6:6" x14ac:dyDescent="0.2">
      <c r="F20934" s="16"/>
    </row>
    <row r="20935" spans="6:6" x14ac:dyDescent="0.2">
      <c r="F20935" s="16"/>
    </row>
    <row r="20936" spans="6:6" x14ac:dyDescent="0.2">
      <c r="F20936" s="16"/>
    </row>
    <row r="20937" spans="6:6" x14ac:dyDescent="0.2">
      <c r="F20937" s="16"/>
    </row>
    <row r="20938" spans="6:6" x14ac:dyDescent="0.2">
      <c r="F20938" s="16"/>
    </row>
    <row r="20939" spans="6:6" x14ac:dyDescent="0.2">
      <c r="F20939" s="16"/>
    </row>
    <row r="20940" spans="6:6" x14ac:dyDescent="0.2">
      <c r="F20940" s="16"/>
    </row>
    <row r="20941" spans="6:6" x14ac:dyDescent="0.2">
      <c r="F20941" s="16"/>
    </row>
    <row r="20942" spans="6:6" x14ac:dyDescent="0.2">
      <c r="F20942" s="16"/>
    </row>
    <row r="20943" spans="6:6" x14ac:dyDescent="0.2">
      <c r="F20943" s="16"/>
    </row>
    <row r="20944" spans="6:6" x14ac:dyDescent="0.2">
      <c r="F20944" s="16"/>
    </row>
    <row r="20945" spans="6:6" x14ac:dyDescent="0.2">
      <c r="F20945" s="16"/>
    </row>
    <row r="20946" spans="6:6" x14ac:dyDescent="0.2">
      <c r="F20946" s="16"/>
    </row>
    <row r="20947" spans="6:6" x14ac:dyDescent="0.2">
      <c r="F20947" s="16"/>
    </row>
    <row r="20948" spans="6:6" x14ac:dyDescent="0.2">
      <c r="F20948" s="16"/>
    </row>
    <row r="20949" spans="6:6" x14ac:dyDescent="0.2">
      <c r="F20949" s="16"/>
    </row>
    <row r="20950" spans="6:6" x14ac:dyDescent="0.2">
      <c r="F20950" s="16"/>
    </row>
    <row r="20951" spans="6:6" x14ac:dyDescent="0.2">
      <c r="F20951" s="16"/>
    </row>
    <row r="20952" spans="6:6" x14ac:dyDescent="0.2">
      <c r="F20952" s="16"/>
    </row>
    <row r="20953" spans="6:6" x14ac:dyDescent="0.2">
      <c r="F20953" s="16"/>
    </row>
    <row r="20954" spans="6:6" x14ac:dyDescent="0.2">
      <c r="F20954" s="16"/>
    </row>
    <row r="20955" spans="6:6" x14ac:dyDescent="0.2">
      <c r="F20955" s="16"/>
    </row>
    <row r="20956" spans="6:6" x14ac:dyDescent="0.2">
      <c r="F20956" s="16"/>
    </row>
    <row r="20957" spans="6:6" x14ac:dyDescent="0.2">
      <c r="F20957" s="16"/>
    </row>
    <row r="20958" spans="6:6" x14ac:dyDescent="0.2">
      <c r="F20958" s="16"/>
    </row>
    <row r="20959" spans="6:6" x14ac:dyDescent="0.2">
      <c r="F20959" s="16"/>
    </row>
    <row r="20960" spans="6:6" x14ac:dyDescent="0.2">
      <c r="F20960" s="16"/>
    </row>
    <row r="20961" spans="6:6" x14ac:dyDescent="0.2">
      <c r="F20961" s="16"/>
    </row>
    <row r="20962" spans="6:6" x14ac:dyDescent="0.2">
      <c r="F20962" s="16"/>
    </row>
    <row r="20963" spans="6:6" x14ac:dyDescent="0.2">
      <c r="F20963" s="16"/>
    </row>
    <row r="20964" spans="6:6" x14ac:dyDescent="0.2">
      <c r="F20964" s="16"/>
    </row>
    <row r="20965" spans="6:6" x14ac:dyDescent="0.2">
      <c r="F20965" s="16"/>
    </row>
    <row r="20966" spans="6:6" x14ac:dyDescent="0.2">
      <c r="F20966" s="16"/>
    </row>
    <row r="20967" spans="6:6" x14ac:dyDescent="0.2">
      <c r="F20967" s="16"/>
    </row>
    <row r="20968" spans="6:6" x14ac:dyDescent="0.2">
      <c r="F20968" s="16"/>
    </row>
    <row r="20969" spans="6:6" x14ac:dyDescent="0.2">
      <c r="F20969" s="16"/>
    </row>
    <row r="20970" spans="6:6" x14ac:dyDescent="0.2">
      <c r="F20970" s="16"/>
    </row>
    <row r="20971" spans="6:6" x14ac:dyDescent="0.2">
      <c r="F20971" s="16"/>
    </row>
    <row r="20972" spans="6:6" x14ac:dyDescent="0.2">
      <c r="F20972" s="16"/>
    </row>
    <row r="20973" spans="6:6" x14ac:dyDescent="0.2">
      <c r="F20973" s="16"/>
    </row>
    <row r="20974" spans="6:6" x14ac:dyDescent="0.2">
      <c r="F20974" s="16"/>
    </row>
    <row r="20975" spans="6:6" x14ac:dyDescent="0.2">
      <c r="F20975" s="16"/>
    </row>
    <row r="20976" spans="6:6" x14ac:dyDescent="0.2">
      <c r="F20976" s="16"/>
    </row>
    <row r="20977" spans="6:6" x14ac:dyDescent="0.2">
      <c r="F20977" s="16"/>
    </row>
    <row r="20978" spans="6:6" x14ac:dyDescent="0.2">
      <c r="F20978" s="16"/>
    </row>
    <row r="20979" spans="6:6" x14ac:dyDescent="0.2">
      <c r="F20979" s="16"/>
    </row>
    <row r="20980" spans="6:6" x14ac:dyDescent="0.2">
      <c r="F20980" s="16"/>
    </row>
    <row r="20981" spans="6:6" x14ac:dyDescent="0.2">
      <c r="F20981" s="16"/>
    </row>
    <row r="20982" spans="6:6" x14ac:dyDescent="0.2">
      <c r="F20982" s="16"/>
    </row>
    <row r="20983" spans="6:6" x14ac:dyDescent="0.2">
      <c r="F20983" s="16"/>
    </row>
    <row r="20984" spans="6:6" x14ac:dyDescent="0.2">
      <c r="F20984" s="16"/>
    </row>
    <row r="20985" spans="6:6" x14ac:dyDescent="0.2">
      <c r="F20985" s="16"/>
    </row>
    <row r="20986" spans="6:6" x14ac:dyDescent="0.2">
      <c r="F20986" s="16"/>
    </row>
    <row r="20987" spans="6:6" x14ac:dyDescent="0.2">
      <c r="F20987" s="16"/>
    </row>
    <row r="20988" spans="6:6" x14ac:dyDescent="0.2">
      <c r="F20988" s="16"/>
    </row>
    <row r="20989" spans="6:6" x14ac:dyDescent="0.2">
      <c r="F20989" s="16"/>
    </row>
    <row r="20990" spans="6:6" x14ac:dyDescent="0.2">
      <c r="F20990" s="16"/>
    </row>
    <row r="20991" spans="6:6" x14ac:dyDescent="0.2">
      <c r="F20991" s="16"/>
    </row>
    <row r="20992" spans="6:6" x14ac:dyDescent="0.2">
      <c r="F20992" s="16"/>
    </row>
    <row r="20993" spans="6:6" x14ac:dyDescent="0.2">
      <c r="F20993" s="16"/>
    </row>
    <row r="20994" spans="6:6" x14ac:dyDescent="0.2">
      <c r="F20994" s="16"/>
    </row>
    <row r="20995" spans="6:6" x14ac:dyDescent="0.2">
      <c r="F20995" s="16"/>
    </row>
    <row r="20996" spans="6:6" x14ac:dyDescent="0.2">
      <c r="F20996" s="16"/>
    </row>
    <row r="20997" spans="6:6" x14ac:dyDescent="0.2">
      <c r="F20997" s="16"/>
    </row>
    <row r="20998" spans="6:6" x14ac:dyDescent="0.2">
      <c r="F20998" s="16"/>
    </row>
    <row r="20999" spans="6:6" x14ac:dyDescent="0.2">
      <c r="F20999" s="16"/>
    </row>
    <row r="21000" spans="6:6" x14ac:dyDescent="0.2">
      <c r="F21000" s="16"/>
    </row>
    <row r="21001" spans="6:6" x14ac:dyDescent="0.2">
      <c r="F21001" s="16"/>
    </row>
    <row r="21002" spans="6:6" x14ac:dyDescent="0.2">
      <c r="F21002" s="16"/>
    </row>
    <row r="21003" spans="6:6" x14ac:dyDescent="0.2">
      <c r="F21003" s="16"/>
    </row>
    <row r="21004" spans="6:6" x14ac:dyDescent="0.2">
      <c r="F21004" s="16"/>
    </row>
    <row r="21005" spans="6:6" x14ac:dyDescent="0.2">
      <c r="F21005" s="16"/>
    </row>
    <row r="21006" spans="6:6" x14ac:dyDescent="0.2">
      <c r="F21006" s="16"/>
    </row>
    <row r="21007" spans="6:6" x14ac:dyDescent="0.2">
      <c r="F21007" s="16"/>
    </row>
    <row r="21008" spans="6:6" x14ac:dyDescent="0.2">
      <c r="F21008" s="16"/>
    </row>
    <row r="21009" spans="6:6" x14ac:dyDescent="0.2">
      <c r="F21009" s="16"/>
    </row>
    <row r="21010" spans="6:6" x14ac:dyDescent="0.2">
      <c r="F21010" s="16"/>
    </row>
    <row r="21011" spans="6:6" x14ac:dyDescent="0.2">
      <c r="F21011" s="16"/>
    </row>
    <row r="21012" spans="6:6" x14ac:dyDescent="0.2">
      <c r="F21012" s="16"/>
    </row>
    <row r="21013" spans="6:6" x14ac:dyDescent="0.2">
      <c r="F21013" s="16"/>
    </row>
    <row r="21014" spans="6:6" x14ac:dyDescent="0.2">
      <c r="F21014" s="16"/>
    </row>
    <row r="21015" spans="6:6" x14ac:dyDescent="0.2">
      <c r="F21015" s="16"/>
    </row>
    <row r="21016" spans="6:6" x14ac:dyDescent="0.2">
      <c r="F21016" s="16"/>
    </row>
    <row r="21017" spans="6:6" x14ac:dyDescent="0.2">
      <c r="F21017" s="16"/>
    </row>
    <row r="21018" spans="6:6" x14ac:dyDescent="0.2">
      <c r="F21018" s="16"/>
    </row>
    <row r="21019" spans="6:6" x14ac:dyDescent="0.2">
      <c r="F21019" s="16"/>
    </row>
    <row r="21020" spans="6:6" x14ac:dyDescent="0.2">
      <c r="F21020" s="16"/>
    </row>
    <row r="21021" spans="6:6" x14ac:dyDescent="0.2">
      <c r="F21021" s="16"/>
    </row>
    <row r="21022" spans="6:6" x14ac:dyDescent="0.2">
      <c r="F21022" s="16"/>
    </row>
    <row r="21023" spans="6:6" x14ac:dyDescent="0.2">
      <c r="F21023" s="16"/>
    </row>
    <row r="21024" spans="6:6" x14ac:dyDescent="0.2">
      <c r="F21024" s="16"/>
    </row>
    <row r="21025" spans="6:6" x14ac:dyDescent="0.2">
      <c r="F21025" s="16"/>
    </row>
    <row r="21026" spans="6:6" x14ac:dyDescent="0.2">
      <c r="F21026" s="16"/>
    </row>
    <row r="21027" spans="6:6" x14ac:dyDescent="0.2">
      <c r="F21027" s="16"/>
    </row>
    <row r="21028" spans="6:6" x14ac:dyDescent="0.2">
      <c r="F21028" s="16"/>
    </row>
    <row r="21029" spans="6:6" x14ac:dyDescent="0.2">
      <c r="F21029" s="16"/>
    </row>
    <row r="21030" spans="6:6" x14ac:dyDescent="0.2">
      <c r="F21030" s="16"/>
    </row>
    <row r="21031" spans="6:6" x14ac:dyDescent="0.2">
      <c r="F21031" s="16"/>
    </row>
    <row r="21032" spans="6:6" x14ac:dyDescent="0.2">
      <c r="F21032" s="16"/>
    </row>
    <row r="21033" spans="6:6" x14ac:dyDescent="0.2">
      <c r="F21033" s="16"/>
    </row>
    <row r="21034" spans="6:6" x14ac:dyDescent="0.2">
      <c r="F21034" s="16"/>
    </row>
    <row r="21035" spans="6:6" x14ac:dyDescent="0.2">
      <c r="F21035" s="16"/>
    </row>
    <row r="21036" spans="6:6" x14ac:dyDescent="0.2">
      <c r="F21036" s="16"/>
    </row>
    <row r="21037" spans="6:6" x14ac:dyDescent="0.2">
      <c r="F21037" s="16"/>
    </row>
    <row r="21038" spans="6:6" x14ac:dyDescent="0.2">
      <c r="F21038" s="16"/>
    </row>
    <row r="21039" spans="6:6" x14ac:dyDescent="0.2">
      <c r="F21039" s="16"/>
    </row>
    <row r="21040" spans="6:6" x14ac:dyDescent="0.2">
      <c r="F21040" s="16"/>
    </row>
    <row r="21041" spans="6:6" x14ac:dyDescent="0.2">
      <c r="F21041" s="16"/>
    </row>
    <row r="21042" spans="6:6" x14ac:dyDescent="0.2">
      <c r="F21042" s="16"/>
    </row>
    <row r="21043" spans="6:6" x14ac:dyDescent="0.2">
      <c r="F21043" s="16"/>
    </row>
    <row r="21044" spans="6:6" x14ac:dyDescent="0.2">
      <c r="F21044" s="16"/>
    </row>
    <row r="21045" spans="6:6" x14ac:dyDescent="0.2">
      <c r="F21045" s="16"/>
    </row>
    <row r="21046" spans="6:6" x14ac:dyDescent="0.2">
      <c r="F21046" s="16"/>
    </row>
    <row r="21047" spans="6:6" x14ac:dyDescent="0.2">
      <c r="F21047" s="16"/>
    </row>
    <row r="21048" spans="6:6" x14ac:dyDescent="0.2">
      <c r="F21048" s="16"/>
    </row>
    <row r="21049" spans="6:6" x14ac:dyDescent="0.2">
      <c r="F21049" s="16"/>
    </row>
    <row r="21050" spans="6:6" x14ac:dyDescent="0.2">
      <c r="F21050" s="16"/>
    </row>
    <row r="21051" spans="6:6" x14ac:dyDescent="0.2">
      <c r="F21051" s="16"/>
    </row>
    <row r="21052" spans="6:6" x14ac:dyDescent="0.2">
      <c r="F21052" s="16"/>
    </row>
    <row r="21053" spans="6:6" x14ac:dyDescent="0.2">
      <c r="F21053" s="16"/>
    </row>
    <row r="21054" spans="6:6" x14ac:dyDescent="0.2">
      <c r="F21054" s="16"/>
    </row>
    <row r="21055" spans="6:6" x14ac:dyDescent="0.2">
      <c r="F21055" s="16"/>
    </row>
    <row r="21056" spans="6:6" x14ac:dyDescent="0.2">
      <c r="F21056" s="16"/>
    </row>
    <row r="21057" spans="6:6" x14ac:dyDescent="0.2">
      <c r="F21057" s="16"/>
    </row>
    <row r="21058" spans="6:6" x14ac:dyDescent="0.2">
      <c r="F21058" s="16"/>
    </row>
    <row r="21059" spans="6:6" x14ac:dyDescent="0.2">
      <c r="F21059" s="16"/>
    </row>
    <row r="21060" spans="6:6" x14ac:dyDescent="0.2">
      <c r="F21060" s="16"/>
    </row>
    <row r="21061" spans="6:6" x14ac:dyDescent="0.2">
      <c r="F21061" s="16"/>
    </row>
    <row r="21062" spans="6:6" x14ac:dyDescent="0.2">
      <c r="F21062" s="16"/>
    </row>
    <row r="21063" spans="6:6" x14ac:dyDescent="0.2">
      <c r="F21063" s="16"/>
    </row>
    <row r="21064" spans="6:6" x14ac:dyDescent="0.2">
      <c r="F21064" s="16"/>
    </row>
    <row r="21065" spans="6:6" x14ac:dyDescent="0.2">
      <c r="F21065" s="16"/>
    </row>
    <row r="21066" spans="6:6" x14ac:dyDescent="0.2">
      <c r="F21066" s="16"/>
    </row>
    <row r="21067" spans="6:6" x14ac:dyDescent="0.2">
      <c r="F21067" s="16"/>
    </row>
    <row r="21068" spans="6:6" x14ac:dyDescent="0.2">
      <c r="F21068" s="16"/>
    </row>
    <row r="21069" spans="6:6" x14ac:dyDescent="0.2">
      <c r="F21069" s="16"/>
    </row>
    <row r="21070" spans="6:6" x14ac:dyDescent="0.2">
      <c r="F21070" s="16"/>
    </row>
    <row r="21071" spans="6:6" x14ac:dyDescent="0.2">
      <c r="F21071" s="16"/>
    </row>
    <row r="21072" spans="6:6" x14ac:dyDescent="0.2">
      <c r="F21072" s="16"/>
    </row>
    <row r="21073" spans="6:6" x14ac:dyDescent="0.2">
      <c r="F21073" s="16"/>
    </row>
    <row r="21074" spans="6:6" x14ac:dyDescent="0.2">
      <c r="F21074" s="16"/>
    </row>
    <row r="21075" spans="6:6" x14ac:dyDescent="0.2">
      <c r="F21075" s="16"/>
    </row>
    <row r="21076" spans="6:6" x14ac:dyDescent="0.2">
      <c r="F21076" s="16"/>
    </row>
    <row r="21077" spans="6:6" x14ac:dyDescent="0.2">
      <c r="F21077" s="16"/>
    </row>
    <row r="21078" spans="6:6" x14ac:dyDescent="0.2">
      <c r="F21078" s="16"/>
    </row>
    <row r="21079" spans="6:6" x14ac:dyDescent="0.2">
      <c r="F21079" s="16"/>
    </row>
    <row r="21080" spans="6:6" x14ac:dyDescent="0.2">
      <c r="F21080" s="16"/>
    </row>
    <row r="21081" spans="6:6" x14ac:dyDescent="0.2">
      <c r="F21081" s="16"/>
    </row>
    <row r="21082" spans="6:6" x14ac:dyDescent="0.2">
      <c r="F21082" s="16"/>
    </row>
    <row r="21083" spans="6:6" x14ac:dyDescent="0.2">
      <c r="F21083" s="16"/>
    </row>
    <row r="21084" spans="6:6" x14ac:dyDescent="0.2">
      <c r="F21084" s="16"/>
    </row>
    <row r="21085" spans="6:6" x14ac:dyDescent="0.2">
      <c r="F21085" s="16"/>
    </row>
    <row r="21086" spans="6:6" x14ac:dyDescent="0.2">
      <c r="F21086" s="16"/>
    </row>
    <row r="21087" spans="6:6" x14ac:dyDescent="0.2">
      <c r="F21087" s="16"/>
    </row>
    <row r="21088" spans="6:6" x14ac:dyDescent="0.2">
      <c r="F21088" s="16"/>
    </row>
    <row r="21089" spans="6:6" x14ac:dyDescent="0.2">
      <c r="F21089" s="16"/>
    </row>
    <row r="21090" spans="6:6" x14ac:dyDescent="0.2">
      <c r="F21090" s="16"/>
    </row>
    <row r="21091" spans="6:6" x14ac:dyDescent="0.2">
      <c r="F21091" s="16"/>
    </row>
    <row r="21092" spans="6:6" x14ac:dyDescent="0.2">
      <c r="F21092" s="16"/>
    </row>
    <row r="21093" spans="6:6" x14ac:dyDescent="0.2">
      <c r="F21093" s="16"/>
    </row>
    <row r="21094" spans="6:6" x14ac:dyDescent="0.2">
      <c r="F21094" s="16"/>
    </row>
    <row r="21095" spans="6:6" x14ac:dyDescent="0.2">
      <c r="F21095" s="16"/>
    </row>
    <row r="21096" spans="6:6" x14ac:dyDescent="0.2">
      <c r="F21096" s="16"/>
    </row>
    <row r="21097" spans="6:6" x14ac:dyDescent="0.2">
      <c r="F21097" s="16"/>
    </row>
    <row r="21098" spans="6:6" x14ac:dyDescent="0.2">
      <c r="F21098" s="16"/>
    </row>
    <row r="21099" spans="6:6" x14ac:dyDescent="0.2">
      <c r="F21099" s="16"/>
    </row>
    <row r="21100" spans="6:6" x14ac:dyDescent="0.2">
      <c r="F21100" s="16"/>
    </row>
    <row r="21101" spans="6:6" x14ac:dyDescent="0.2">
      <c r="F21101" s="16"/>
    </row>
    <row r="21102" spans="6:6" x14ac:dyDescent="0.2">
      <c r="F21102" s="16"/>
    </row>
    <row r="21103" spans="6:6" x14ac:dyDescent="0.2">
      <c r="F21103" s="16"/>
    </row>
    <row r="21104" spans="6:6" x14ac:dyDescent="0.2">
      <c r="F21104" s="16"/>
    </row>
    <row r="21105" spans="6:6" x14ac:dyDescent="0.2">
      <c r="F21105" s="16"/>
    </row>
    <row r="21106" spans="6:6" x14ac:dyDescent="0.2">
      <c r="F21106" s="16"/>
    </row>
    <row r="21107" spans="6:6" x14ac:dyDescent="0.2">
      <c r="F21107" s="16"/>
    </row>
    <row r="21108" spans="6:6" x14ac:dyDescent="0.2">
      <c r="F21108" s="16"/>
    </row>
    <row r="21109" spans="6:6" x14ac:dyDescent="0.2">
      <c r="F21109" s="16"/>
    </row>
    <row r="21110" spans="6:6" x14ac:dyDescent="0.2">
      <c r="F21110" s="16"/>
    </row>
    <row r="21111" spans="6:6" x14ac:dyDescent="0.2">
      <c r="F21111" s="16"/>
    </row>
    <row r="21112" spans="6:6" x14ac:dyDescent="0.2">
      <c r="F21112" s="16"/>
    </row>
    <row r="21113" spans="6:6" x14ac:dyDescent="0.2">
      <c r="F21113" s="16"/>
    </row>
    <row r="21114" spans="6:6" x14ac:dyDescent="0.2">
      <c r="F21114" s="16"/>
    </row>
    <row r="21115" spans="6:6" x14ac:dyDescent="0.2">
      <c r="F21115" s="16"/>
    </row>
    <row r="21116" spans="6:6" x14ac:dyDescent="0.2">
      <c r="F21116" s="16"/>
    </row>
    <row r="21117" spans="6:6" x14ac:dyDescent="0.2">
      <c r="F21117" s="16"/>
    </row>
    <row r="21118" spans="6:6" x14ac:dyDescent="0.2">
      <c r="F21118" s="16"/>
    </row>
    <row r="21119" spans="6:6" x14ac:dyDescent="0.2">
      <c r="F21119" s="16"/>
    </row>
    <row r="21120" spans="6:6" x14ac:dyDescent="0.2">
      <c r="F21120" s="16"/>
    </row>
    <row r="21121" spans="6:6" x14ac:dyDescent="0.2">
      <c r="F21121" s="16"/>
    </row>
    <row r="21122" spans="6:6" x14ac:dyDescent="0.2">
      <c r="F21122" s="16"/>
    </row>
    <row r="21123" spans="6:6" x14ac:dyDescent="0.2">
      <c r="F21123" s="16"/>
    </row>
    <row r="21124" spans="6:6" x14ac:dyDescent="0.2">
      <c r="F21124" s="16"/>
    </row>
    <row r="21125" spans="6:6" x14ac:dyDescent="0.2">
      <c r="F21125" s="16"/>
    </row>
    <row r="21126" spans="6:6" x14ac:dyDescent="0.2">
      <c r="F21126" s="16"/>
    </row>
    <row r="21127" spans="6:6" x14ac:dyDescent="0.2">
      <c r="F21127" s="16"/>
    </row>
    <row r="21128" spans="6:6" x14ac:dyDescent="0.2">
      <c r="F21128" s="16"/>
    </row>
    <row r="21129" spans="6:6" x14ac:dyDescent="0.2">
      <c r="F21129" s="16"/>
    </row>
    <row r="21130" spans="6:6" x14ac:dyDescent="0.2">
      <c r="F21130" s="16"/>
    </row>
    <row r="21131" spans="6:6" x14ac:dyDescent="0.2">
      <c r="F21131" s="16"/>
    </row>
    <row r="21132" spans="6:6" x14ac:dyDescent="0.2">
      <c r="F21132" s="16"/>
    </row>
    <row r="21133" spans="6:6" x14ac:dyDescent="0.2">
      <c r="F21133" s="16"/>
    </row>
    <row r="21134" spans="6:6" x14ac:dyDescent="0.2">
      <c r="F21134" s="16"/>
    </row>
    <row r="21135" spans="6:6" x14ac:dyDescent="0.2">
      <c r="F21135" s="16"/>
    </row>
    <row r="21136" spans="6:6" x14ac:dyDescent="0.2">
      <c r="F21136" s="16"/>
    </row>
    <row r="21137" spans="6:6" x14ac:dyDescent="0.2">
      <c r="F21137" s="16"/>
    </row>
    <row r="21138" spans="6:6" x14ac:dyDescent="0.2">
      <c r="F21138" s="16"/>
    </row>
    <row r="21139" spans="6:6" x14ac:dyDescent="0.2">
      <c r="F21139" s="16"/>
    </row>
    <row r="21140" spans="6:6" x14ac:dyDescent="0.2">
      <c r="F21140" s="16"/>
    </row>
    <row r="21141" spans="6:6" x14ac:dyDescent="0.2">
      <c r="F21141" s="16"/>
    </row>
    <row r="21142" spans="6:6" x14ac:dyDescent="0.2">
      <c r="F21142" s="16"/>
    </row>
    <row r="21143" spans="6:6" x14ac:dyDescent="0.2">
      <c r="F21143" s="16"/>
    </row>
    <row r="21144" spans="6:6" x14ac:dyDescent="0.2">
      <c r="F21144" s="16"/>
    </row>
    <row r="21145" spans="6:6" x14ac:dyDescent="0.2">
      <c r="F21145" s="16"/>
    </row>
    <row r="21146" spans="6:6" x14ac:dyDescent="0.2">
      <c r="F21146" s="16"/>
    </row>
    <row r="21147" spans="6:6" x14ac:dyDescent="0.2">
      <c r="F21147" s="16"/>
    </row>
    <row r="21148" spans="6:6" x14ac:dyDescent="0.2">
      <c r="F21148" s="16"/>
    </row>
    <row r="21149" spans="6:6" x14ac:dyDescent="0.2">
      <c r="F21149" s="16"/>
    </row>
    <row r="21150" spans="6:6" x14ac:dyDescent="0.2">
      <c r="F21150" s="16"/>
    </row>
    <row r="21151" spans="6:6" x14ac:dyDescent="0.2">
      <c r="F21151" s="16"/>
    </row>
    <row r="21152" spans="6:6" x14ac:dyDescent="0.2">
      <c r="F21152" s="16"/>
    </row>
    <row r="21153" spans="6:6" x14ac:dyDescent="0.2">
      <c r="F21153" s="16"/>
    </row>
    <row r="21154" spans="6:6" x14ac:dyDescent="0.2">
      <c r="F21154" s="16"/>
    </row>
    <row r="21155" spans="6:6" x14ac:dyDescent="0.2">
      <c r="F21155" s="16"/>
    </row>
    <row r="21156" spans="6:6" x14ac:dyDescent="0.2">
      <c r="F21156" s="16"/>
    </row>
    <row r="21157" spans="6:6" x14ac:dyDescent="0.2">
      <c r="F21157" s="16"/>
    </row>
    <row r="21158" spans="6:6" x14ac:dyDescent="0.2">
      <c r="F21158" s="16"/>
    </row>
    <row r="21159" spans="6:6" x14ac:dyDescent="0.2">
      <c r="F21159" s="16"/>
    </row>
    <row r="21160" spans="6:6" x14ac:dyDescent="0.2">
      <c r="F21160" s="16"/>
    </row>
    <row r="21161" spans="6:6" x14ac:dyDescent="0.2">
      <c r="F21161" s="16"/>
    </row>
    <row r="21162" spans="6:6" x14ac:dyDescent="0.2">
      <c r="F21162" s="16"/>
    </row>
    <row r="21163" spans="6:6" x14ac:dyDescent="0.2">
      <c r="F21163" s="16"/>
    </row>
    <row r="21164" spans="6:6" x14ac:dyDescent="0.2">
      <c r="F21164" s="16"/>
    </row>
    <row r="21165" spans="6:6" x14ac:dyDescent="0.2">
      <c r="F21165" s="16"/>
    </row>
    <row r="21166" spans="6:6" x14ac:dyDescent="0.2">
      <c r="F21166" s="16"/>
    </row>
    <row r="21167" spans="6:6" x14ac:dyDescent="0.2">
      <c r="F21167" s="16"/>
    </row>
    <row r="21168" spans="6:6" x14ac:dyDescent="0.2">
      <c r="F21168" s="16"/>
    </row>
    <row r="21169" spans="6:6" x14ac:dyDescent="0.2">
      <c r="F21169" s="16"/>
    </row>
    <row r="21170" spans="6:6" x14ac:dyDescent="0.2">
      <c r="F21170" s="16"/>
    </row>
    <row r="21171" spans="6:6" x14ac:dyDescent="0.2">
      <c r="F21171" s="16"/>
    </row>
    <row r="21172" spans="6:6" x14ac:dyDescent="0.2">
      <c r="F21172" s="16"/>
    </row>
    <row r="21173" spans="6:6" x14ac:dyDescent="0.2">
      <c r="F21173" s="16"/>
    </row>
    <row r="21174" spans="6:6" x14ac:dyDescent="0.2">
      <c r="F21174" s="16"/>
    </row>
    <row r="21175" spans="6:6" x14ac:dyDescent="0.2">
      <c r="F21175" s="16"/>
    </row>
    <row r="21176" spans="6:6" x14ac:dyDescent="0.2">
      <c r="F21176" s="16"/>
    </row>
    <row r="21177" spans="6:6" x14ac:dyDescent="0.2">
      <c r="F21177" s="16"/>
    </row>
    <row r="21178" spans="6:6" x14ac:dyDescent="0.2">
      <c r="F21178" s="16"/>
    </row>
    <row r="21179" spans="6:6" x14ac:dyDescent="0.2">
      <c r="F21179" s="16"/>
    </row>
    <row r="21180" spans="6:6" x14ac:dyDescent="0.2">
      <c r="F21180" s="16"/>
    </row>
    <row r="21181" spans="6:6" x14ac:dyDescent="0.2">
      <c r="F21181" s="16"/>
    </row>
    <row r="21182" spans="6:6" x14ac:dyDescent="0.2">
      <c r="F21182" s="16"/>
    </row>
    <row r="21183" spans="6:6" x14ac:dyDescent="0.2">
      <c r="F21183" s="16"/>
    </row>
    <row r="21184" spans="6:6" x14ac:dyDescent="0.2">
      <c r="F21184" s="16"/>
    </row>
    <row r="21185" spans="6:6" x14ac:dyDescent="0.2">
      <c r="F21185" s="16"/>
    </row>
    <row r="21186" spans="6:6" x14ac:dyDescent="0.2">
      <c r="F21186" s="16"/>
    </row>
    <row r="21187" spans="6:6" x14ac:dyDescent="0.2">
      <c r="F21187" s="16"/>
    </row>
    <row r="21188" spans="6:6" x14ac:dyDescent="0.2">
      <c r="F21188" s="16"/>
    </row>
    <row r="21189" spans="6:6" x14ac:dyDescent="0.2">
      <c r="F21189" s="16"/>
    </row>
    <row r="21190" spans="6:6" x14ac:dyDescent="0.2">
      <c r="F21190" s="16"/>
    </row>
    <row r="21191" spans="6:6" x14ac:dyDescent="0.2">
      <c r="F21191" s="16"/>
    </row>
    <row r="21192" spans="6:6" x14ac:dyDescent="0.2">
      <c r="F21192" s="16"/>
    </row>
    <row r="21193" spans="6:6" x14ac:dyDescent="0.2">
      <c r="F21193" s="16"/>
    </row>
    <row r="21194" spans="6:6" x14ac:dyDescent="0.2">
      <c r="F21194" s="16"/>
    </row>
    <row r="21195" spans="6:6" x14ac:dyDescent="0.2">
      <c r="F21195" s="16"/>
    </row>
    <row r="21196" spans="6:6" x14ac:dyDescent="0.2">
      <c r="F21196" s="16"/>
    </row>
    <row r="21197" spans="6:6" x14ac:dyDescent="0.2">
      <c r="F21197" s="16"/>
    </row>
    <row r="21198" spans="6:6" x14ac:dyDescent="0.2">
      <c r="F21198" s="16"/>
    </row>
    <row r="21199" spans="6:6" x14ac:dyDescent="0.2">
      <c r="F21199" s="16"/>
    </row>
    <row r="21200" spans="6:6" x14ac:dyDescent="0.2">
      <c r="F21200" s="16"/>
    </row>
    <row r="21201" spans="6:6" x14ac:dyDescent="0.2">
      <c r="F21201" s="16"/>
    </row>
    <row r="21202" spans="6:6" x14ac:dyDescent="0.2">
      <c r="F21202" s="16"/>
    </row>
    <row r="21203" spans="6:6" x14ac:dyDescent="0.2">
      <c r="F21203" s="16"/>
    </row>
    <row r="21204" spans="6:6" x14ac:dyDescent="0.2">
      <c r="F21204" s="16"/>
    </row>
    <row r="21205" spans="6:6" x14ac:dyDescent="0.2">
      <c r="F21205" s="16"/>
    </row>
    <row r="21206" spans="6:6" x14ac:dyDescent="0.2">
      <c r="F21206" s="16"/>
    </row>
    <row r="21207" spans="6:6" x14ac:dyDescent="0.2">
      <c r="F21207" s="16"/>
    </row>
    <row r="21208" spans="6:6" x14ac:dyDescent="0.2">
      <c r="F21208" s="16"/>
    </row>
    <row r="21209" spans="6:6" x14ac:dyDescent="0.2">
      <c r="F21209" s="16"/>
    </row>
    <row r="21210" spans="6:6" x14ac:dyDescent="0.2">
      <c r="F21210" s="16"/>
    </row>
    <row r="21211" spans="6:6" x14ac:dyDescent="0.2">
      <c r="F21211" s="16"/>
    </row>
    <row r="21212" spans="6:6" x14ac:dyDescent="0.2">
      <c r="F21212" s="16"/>
    </row>
    <row r="21213" spans="6:6" x14ac:dyDescent="0.2">
      <c r="F21213" s="16"/>
    </row>
    <row r="21214" spans="6:6" x14ac:dyDescent="0.2">
      <c r="F21214" s="16"/>
    </row>
    <row r="21215" spans="6:6" x14ac:dyDescent="0.2">
      <c r="F21215" s="16"/>
    </row>
    <row r="21216" spans="6:6" x14ac:dyDescent="0.2">
      <c r="F21216" s="16"/>
    </row>
    <row r="21217" spans="6:6" x14ac:dyDescent="0.2">
      <c r="F21217" s="16"/>
    </row>
    <row r="21218" spans="6:6" x14ac:dyDescent="0.2">
      <c r="F21218" s="16"/>
    </row>
    <row r="21219" spans="6:6" x14ac:dyDescent="0.2">
      <c r="F21219" s="16"/>
    </row>
    <row r="21220" spans="6:6" x14ac:dyDescent="0.2">
      <c r="F21220" s="16"/>
    </row>
    <row r="21221" spans="6:6" x14ac:dyDescent="0.2">
      <c r="F21221" s="16"/>
    </row>
    <row r="21222" spans="6:6" x14ac:dyDescent="0.2">
      <c r="F21222" s="16"/>
    </row>
    <row r="21223" spans="6:6" x14ac:dyDescent="0.2">
      <c r="F21223" s="16"/>
    </row>
    <row r="21224" spans="6:6" x14ac:dyDescent="0.2">
      <c r="F21224" s="16"/>
    </row>
    <row r="21225" spans="6:6" x14ac:dyDescent="0.2">
      <c r="F21225" s="16"/>
    </row>
    <row r="21226" spans="6:6" x14ac:dyDescent="0.2">
      <c r="F21226" s="16"/>
    </row>
    <row r="21227" spans="6:6" x14ac:dyDescent="0.2">
      <c r="F21227" s="16"/>
    </row>
    <row r="21228" spans="6:6" x14ac:dyDescent="0.2">
      <c r="F21228" s="16"/>
    </row>
    <row r="21229" spans="6:6" x14ac:dyDescent="0.2">
      <c r="F21229" s="16"/>
    </row>
    <row r="21230" spans="6:6" x14ac:dyDescent="0.2">
      <c r="F21230" s="16"/>
    </row>
    <row r="21231" spans="6:6" x14ac:dyDescent="0.2">
      <c r="F21231" s="16"/>
    </row>
    <row r="21232" spans="6:6" x14ac:dyDescent="0.2">
      <c r="F21232" s="16"/>
    </row>
    <row r="21233" spans="6:6" x14ac:dyDescent="0.2">
      <c r="F21233" s="16"/>
    </row>
    <row r="21234" spans="6:6" x14ac:dyDescent="0.2">
      <c r="F21234" s="16"/>
    </row>
    <row r="21235" spans="6:6" x14ac:dyDescent="0.2">
      <c r="F21235" s="16"/>
    </row>
    <row r="21236" spans="6:6" x14ac:dyDescent="0.2">
      <c r="F21236" s="16"/>
    </row>
    <row r="21237" spans="6:6" x14ac:dyDescent="0.2">
      <c r="F21237" s="16"/>
    </row>
    <row r="21238" spans="6:6" x14ac:dyDescent="0.2">
      <c r="F21238" s="16"/>
    </row>
    <row r="21239" spans="6:6" x14ac:dyDescent="0.2">
      <c r="F21239" s="16"/>
    </row>
    <row r="21240" spans="6:6" x14ac:dyDescent="0.2">
      <c r="F21240" s="16"/>
    </row>
    <row r="21241" spans="6:6" x14ac:dyDescent="0.2">
      <c r="F21241" s="16"/>
    </row>
    <row r="21242" spans="6:6" x14ac:dyDescent="0.2">
      <c r="F21242" s="16"/>
    </row>
    <row r="21243" spans="6:6" x14ac:dyDescent="0.2">
      <c r="F21243" s="16"/>
    </row>
    <row r="21244" spans="6:6" x14ac:dyDescent="0.2">
      <c r="F21244" s="16"/>
    </row>
    <row r="21245" spans="6:6" x14ac:dyDescent="0.2">
      <c r="F21245" s="16"/>
    </row>
    <row r="21246" spans="6:6" x14ac:dyDescent="0.2">
      <c r="F21246" s="16"/>
    </row>
    <row r="21247" spans="6:6" x14ac:dyDescent="0.2">
      <c r="F21247" s="16"/>
    </row>
    <row r="21248" spans="6:6" x14ac:dyDescent="0.2">
      <c r="F21248" s="16"/>
    </row>
    <row r="21249" spans="6:6" x14ac:dyDescent="0.2">
      <c r="F21249" s="16"/>
    </row>
    <row r="21250" spans="6:6" x14ac:dyDescent="0.2">
      <c r="F21250" s="16"/>
    </row>
    <row r="21251" spans="6:6" x14ac:dyDescent="0.2">
      <c r="F21251" s="16"/>
    </row>
    <row r="21252" spans="6:6" x14ac:dyDescent="0.2">
      <c r="F21252" s="16"/>
    </row>
    <row r="21253" spans="6:6" x14ac:dyDescent="0.2">
      <c r="F21253" s="16"/>
    </row>
    <row r="21254" spans="6:6" x14ac:dyDescent="0.2">
      <c r="F21254" s="16"/>
    </row>
    <row r="21255" spans="6:6" x14ac:dyDescent="0.2">
      <c r="F21255" s="16"/>
    </row>
    <row r="21256" spans="6:6" x14ac:dyDescent="0.2">
      <c r="F21256" s="16"/>
    </row>
    <row r="21257" spans="6:6" x14ac:dyDescent="0.2">
      <c r="F21257" s="16"/>
    </row>
    <row r="21258" spans="6:6" x14ac:dyDescent="0.2">
      <c r="F21258" s="16"/>
    </row>
    <row r="21259" spans="6:6" x14ac:dyDescent="0.2">
      <c r="F21259" s="16"/>
    </row>
    <row r="21260" spans="6:6" x14ac:dyDescent="0.2">
      <c r="F21260" s="16"/>
    </row>
    <row r="21261" spans="6:6" x14ac:dyDescent="0.2">
      <c r="F21261" s="16"/>
    </row>
    <row r="21262" spans="6:6" x14ac:dyDescent="0.2">
      <c r="F21262" s="16"/>
    </row>
    <row r="21263" spans="6:6" x14ac:dyDescent="0.2">
      <c r="F21263" s="16"/>
    </row>
    <row r="21264" spans="6:6" x14ac:dyDescent="0.2">
      <c r="F21264" s="16"/>
    </row>
    <row r="21265" spans="6:6" x14ac:dyDescent="0.2">
      <c r="F21265" s="16"/>
    </row>
    <row r="21266" spans="6:6" x14ac:dyDescent="0.2">
      <c r="F21266" s="16"/>
    </row>
    <row r="21267" spans="6:6" x14ac:dyDescent="0.2">
      <c r="F21267" s="16"/>
    </row>
    <row r="21268" spans="6:6" x14ac:dyDescent="0.2">
      <c r="F21268" s="16"/>
    </row>
    <row r="21269" spans="6:6" x14ac:dyDescent="0.2">
      <c r="F21269" s="16"/>
    </row>
    <row r="21270" spans="6:6" x14ac:dyDescent="0.2">
      <c r="F21270" s="16"/>
    </row>
    <row r="21271" spans="6:6" x14ac:dyDescent="0.2">
      <c r="F21271" s="16"/>
    </row>
    <row r="21272" spans="6:6" x14ac:dyDescent="0.2">
      <c r="F21272" s="16"/>
    </row>
    <row r="21273" spans="6:6" x14ac:dyDescent="0.2">
      <c r="F21273" s="16"/>
    </row>
    <row r="21274" spans="6:6" x14ac:dyDescent="0.2">
      <c r="F21274" s="16"/>
    </row>
    <row r="21275" spans="6:6" x14ac:dyDescent="0.2">
      <c r="F21275" s="16"/>
    </row>
    <row r="21276" spans="6:6" x14ac:dyDescent="0.2">
      <c r="F21276" s="16"/>
    </row>
    <row r="21277" spans="6:6" x14ac:dyDescent="0.2">
      <c r="F21277" s="16"/>
    </row>
    <row r="21278" spans="6:6" x14ac:dyDescent="0.2">
      <c r="F21278" s="16"/>
    </row>
    <row r="21279" spans="6:6" x14ac:dyDescent="0.2">
      <c r="F21279" s="16"/>
    </row>
    <row r="21280" spans="6:6" x14ac:dyDescent="0.2">
      <c r="F21280" s="16"/>
    </row>
    <row r="21281" spans="6:6" x14ac:dyDescent="0.2">
      <c r="F21281" s="16"/>
    </row>
    <row r="21282" spans="6:6" x14ac:dyDescent="0.2">
      <c r="F21282" s="16"/>
    </row>
    <row r="21283" spans="6:6" x14ac:dyDescent="0.2">
      <c r="F21283" s="16"/>
    </row>
    <row r="21284" spans="6:6" x14ac:dyDescent="0.2">
      <c r="F21284" s="16"/>
    </row>
    <row r="21285" spans="6:6" x14ac:dyDescent="0.2">
      <c r="F21285" s="16"/>
    </row>
    <row r="21286" spans="6:6" x14ac:dyDescent="0.2">
      <c r="F21286" s="16"/>
    </row>
    <row r="21287" spans="6:6" x14ac:dyDescent="0.2">
      <c r="F21287" s="16"/>
    </row>
    <row r="21288" spans="6:6" x14ac:dyDescent="0.2">
      <c r="F21288" s="16"/>
    </row>
    <row r="21289" spans="6:6" x14ac:dyDescent="0.2">
      <c r="F21289" s="16"/>
    </row>
    <row r="21290" spans="6:6" x14ac:dyDescent="0.2">
      <c r="F21290" s="16"/>
    </row>
    <row r="21291" spans="6:6" x14ac:dyDescent="0.2">
      <c r="F21291" s="16"/>
    </row>
    <row r="21292" spans="6:6" x14ac:dyDescent="0.2">
      <c r="F21292" s="16"/>
    </row>
    <row r="21293" spans="6:6" x14ac:dyDescent="0.2">
      <c r="F21293" s="16"/>
    </row>
    <row r="21294" spans="6:6" x14ac:dyDescent="0.2">
      <c r="F21294" s="16"/>
    </row>
    <row r="21295" spans="6:6" x14ac:dyDescent="0.2">
      <c r="F21295" s="16"/>
    </row>
    <row r="21296" spans="6:6" x14ac:dyDescent="0.2">
      <c r="F21296" s="16"/>
    </row>
    <row r="21297" spans="6:6" x14ac:dyDescent="0.2">
      <c r="F21297" s="16"/>
    </row>
    <row r="21298" spans="6:6" x14ac:dyDescent="0.2">
      <c r="F21298" s="16"/>
    </row>
    <row r="21299" spans="6:6" x14ac:dyDescent="0.2">
      <c r="F21299" s="16"/>
    </row>
    <row r="21300" spans="6:6" x14ac:dyDescent="0.2">
      <c r="F21300" s="16"/>
    </row>
    <row r="21301" spans="6:6" x14ac:dyDescent="0.2">
      <c r="F21301" s="16"/>
    </row>
    <row r="21302" spans="6:6" x14ac:dyDescent="0.2">
      <c r="F21302" s="16"/>
    </row>
    <row r="21303" spans="6:6" x14ac:dyDescent="0.2">
      <c r="F21303" s="16"/>
    </row>
    <row r="21304" spans="6:6" x14ac:dyDescent="0.2">
      <c r="F21304" s="16"/>
    </row>
    <row r="21305" spans="6:6" x14ac:dyDescent="0.2">
      <c r="F21305" s="16"/>
    </row>
    <row r="21306" spans="6:6" x14ac:dyDescent="0.2">
      <c r="F21306" s="16"/>
    </row>
    <row r="21307" spans="6:6" x14ac:dyDescent="0.2">
      <c r="F21307" s="16"/>
    </row>
    <row r="21308" spans="6:6" x14ac:dyDescent="0.2">
      <c r="F21308" s="16"/>
    </row>
    <row r="21309" spans="6:6" x14ac:dyDescent="0.2">
      <c r="F21309" s="16"/>
    </row>
    <row r="21310" spans="6:6" x14ac:dyDescent="0.2">
      <c r="F21310" s="16"/>
    </row>
    <row r="21311" spans="6:6" x14ac:dyDescent="0.2">
      <c r="F21311" s="16"/>
    </row>
    <row r="21312" spans="6:6" x14ac:dyDescent="0.2">
      <c r="F21312" s="16"/>
    </row>
    <row r="21313" spans="6:6" x14ac:dyDescent="0.2">
      <c r="F21313" s="16"/>
    </row>
    <row r="21314" spans="6:6" x14ac:dyDescent="0.2">
      <c r="F21314" s="16"/>
    </row>
    <row r="21315" spans="6:6" x14ac:dyDescent="0.2">
      <c r="F21315" s="16"/>
    </row>
    <row r="21316" spans="6:6" x14ac:dyDescent="0.2">
      <c r="F21316" s="16"/>
    </row>
    <row r="21317" spans="6:6" x14ac:dyDescent="0.2">
      <c r="F21317" s="16"/>
    </row>
    <row r="21318" spans="6:6" x14ac:dyDescent="0.2">
      <c r="F21318" s="16"/>
    </row>
    <row r="21319" spans="6:6" x14ac:dyDescent="0.2">
      <c r="F21319" s="16"/>
    </row>
    <row r="21320" spans="6:6" x14ac:dyDescent="0.2">
      <c r="F21320" s="16"/>
    </row>
    <row r="21321" spans="6:6" x14ac:dyDescent="0.2">
      <c r="F21321" s="16"/>
    </row>
    <row r="21322" spans="6:6" x14ac:dyDescent="0.2">
      <c r="F21322" s="16"/>
    </row>
    <row r="21323" spans="6:6" x14ac:dyDescent="0.2">
      <c r="F21323" s="16"/>
    </row>
    <row r="21324" spans="6:6" x14ac:dyDescent="0.2">
      <c r="F21324" s="16"/>
    </row>
    <row r="21325" spans="6:6" x14ac:dyDescent="0.2">
      <c r="F21325" s="16"/>
    </row>
    <row r="21326" spans="6:6" x14ac:dyDescent="0.2">
      <c r="F21326" s="16"/>
    </row>
    <row r="21327" spans="6:6" x14ac:dyDescent="0.2">
      <c r="F21327" s="16"/>
    </row>
    <row r="21328" spans="6:6" x14ac:dyDescent="0.2">
      <c r="F21328" s="16"/>
    </row>
    <row r="21329" spans="6:6" x14ac:dyDescent="0.2">
      <c r="F21329" s="16"/>
    </row>
    <row r="21330" spans="6:6" x14ac:dyDescent="0.2">
      <c r="F21330" s="16"/>
    </row>
    <row r="21331" spans="6:6" x14ac:dyDescent="0.2">
      <c r="F21331" s="16"/>
    </row>
    <row r="21332" spans="6:6" x14ac:dyDescent="0.2">
      <c r="F21332" s="16"/>
    </row>
    <row r="21333" spans="6:6" x14ac:dyDescent="0.2">
      <c r="F21333" s="16"/>
    </row>
    <row r="21334" spans="6:6" x14ac:dyDescent="0.2">
      <c r="F21334" s="16"/>
    </row>
    <row r="21335" spans="6:6" x14ac:dyDescent="0.2">
      <c r="F21335" s="16"/>
    </row>
    <row r="21336" spans="6:6" x14ac:dyDescent="0.2">
      <c r="F21336" s="16"/>
    </row>
    <row r="21337" spans="6:6" x14ac:dyDescent="0.2">
      <c r="F21337" s="16"/>
    </row>
    <row r="21338" spans="6:6" x14ac:dyDescent="0.2">
      <c r="F21338" s="16"/>
    </row>
    <row r="21339" spans="6:6" x14ac:dyDescent="0.2">
      <c r="F21339" s="16"/>
    </row>
    <row r="21340" spans="6:6" x14ac:dyDescent="0.2">
      <c r="F21340" s="16"/>
    </row>
    <row r="21341" spans="6:6" x14ac:dyDescent="0.2">
      <c r="F21341" s="16"/>
    </row>
    <row r="21342" spans="6:6" x14ac:dyDescent="0.2">
      <c r="F21342" s="16"/>
    </row>
    <row r="21343" spans="6:6" x14ac:dyDescent="0.2">
      <c r="F21343" s="16"/>
    </row>
    <row r="21344" spans="6:6" x14ac:dyDescent="0.2">
      <c r="F21344" s="16"/>
    </row>
    <row r="21345" spans="6:6" x14ac:dyDescent="0.2">
      <c r="F21345" s="16"/>
    </row>
    <row r="21346" spans="6:6" x14ac:dyDescent="0.2">
      <c r="F21346" s="16"/>
    </row>
    <row r="21347" spans="6:6" x14ac:dyDescent="0.2">
      <c r="F21347" s="16"/>
    </row>
    <row r="21348" spans="6:6" x14ac:dyDescent="0.2">
      <c r="F21348" s="16"/>
    </row>
    <row r="21349" spans="6:6" x14ac:dyDescent="0.2">
      <c r="F21349" s="16"/>
    </row>
    <row r="21350" spans="6:6" x14ac:dyDescent="0.2">
      <c r="F21350" s="16"/>
    </row>
    <row r="21351" spans="6:6" x14ac:dyDescent="0.2">
      <c r="F21351" s="16"/>
    </row>
    <row r="21352" spans="6:6" x14ac:dyDescent="0.2">
      <c r="F21352" s="16"/>
    </row>
    <row r="21353" spans="6:6" x14ac:dyDescent="0.2">
      <c r="F21353" s="16"/>
    </row>
    <row r="21354" spans="6:6" x14ac:dyDescent="0.2">
      <c r="F21354" s="16"/>
    </row>
    <row r="21355" spans="6:6" x14ac:dyDescent="0.2">
      <c r="F21355" s="16"/>
    </row>
    <row r="21356" spans="6:6" x14ac:dyDescent="0.2">
      <c r="F21356" s="16"/>
    </row>
    <row r="21357" spans="6:6" x14ac:dyDescent="0.2">
      <c r="F21357" s="16"/>
    </row>
    <row r="21358" spans="6:6" x14ac:dyDescent="0.2">
      <c r="F21358" s="16"/>
    </row>
    <row r="21359" spans="6:6" x14ac:dyDescent="0.2">
      <c r="F21359" s="16"/>
    </row>
    <row r="21360" spans="6:6" x14ac:dyDescent="0.2">
      <c r="F21360" s="16"/>
    </row>
    <row r="21361" spans="6:6" x14ac:dyDescent="0.2">
      <c r="F21361" s="16"/>
    </row>
    <row r="21362" spans="6:6" x14ac:dyDescent="0.2">
      <c r="F21362" s="16"/>
    </row>
    <row r="21363" spans="6:6" x14ac:dyDescent="0.2">
      <c r="F21363" s="16"/>
    </row>
    <row r="21364" spans="6:6" x14ac:dyDescent="0.2">
      <c r="F21364" s="16"/>
    </row>
    <row r="21365" spans="6:6" x14ac:dyDescent="0.2">
      <c r="F21365" s="16"/>
    </row>
    <row r="21366" spans="6:6" x14ac:dyDescent="0.2">
      <c r="F21366" s="16"/>
    </row>
    <row r="21367" spans="6:6" x14ac:dyDescent="0.2">
      <c r="F21367" s="16"/>
    </row>
    <row r="21368" spans="6:6" x14ac:dyDescent="0.2">
      <c r="F21368" s="16"/>
    </row>
    <row r="21369" spans="6:6" x14ac:dyDescent="0.2">
      <c r="F21369" s="16"/>
    </row>
    <row r="21370" spans="6:6" x14ac:dyDescent="0.2">
      <c r="F21370" s="16"/>
    </row>
    <row r="21371" spans="6:6" x14ac:dyDescent="0.2">
      <c r="F21371" s="16"/>
    </row>
    <row r="21372" spans="6:6" x14ac:dyDescent="0.2">
      <c r="F21372" s="16"/>
    </row>
    <row r="21373" spans="6:6" x14ac:dyDescent="0.2">
      <c r="F21373" s="16"/>
    </row>
    <row r="21374" spans="6:6" x14ac:dyDescent="0.2">
      <c r="F21374" s="16"/>
    </row>
    <row r="21375" spans="6:6" x14ac:dyDescent="0.2">
      <c r="F21375" s="16"/>
    </row>
    <row r="21376" spans="6:6" x14ac:dyDescent="0.2">
      <c r="F21376" s="16"/>
    </row>
    <row r="21377" spans="6:6" x14ac:dyDescent="0.2">
      <c r="F21377" s="16"/>
    </row>
    <row r="21378" spans="6:6" x14ac:dyDescent="0.2">
      <c r="F21378" s="16"/>
    </row>
    <row r="21379" spans="6:6" x14ac:dyDescent="0.2">
      <c r="F21379" s="16"/>
    </row>
    <row r="21380" spans="6:6" x14ac:dyDescent="0.2">
      <c r="F21380" s="16"/>
    </row>
    <row r="21381" spans="6:6" x14ac:dyDescent="0.2">
      <c r="F21381" s="16"/>
    </row>
    <row r="21382" spans="6:6" x14ac:dyDescent="0.2">
      <c r="F21382" s="16"/>
    </row>
    <row r="21383" spans="6:6" x14ac:dyDescent="0.2">
      <c r="F21383" s="16"/>
    </row>
    <row r="21384" spans="6:6" x14ac:dyDescent="0.2">
      <c r="F21384" s="16"/>
    </row>
    <row r="21385" spans="6:6" x14ac:dyDescent="0.2">
      <c r="F21385" s="16"/>
    </row>
    <row r="21386" spans="6:6" x14ac:dyDescent="0.2">
      <c r="F21386" s="16"/>
    </row>
    <row r="21387" spans="6:6" x14ac:dyDescent="0.2">
      <c r="F21387" s="16"/>
    </row>
    <row r="21388" spans="6:6" x14ac:dyDescent="0.2">
      <c r="F21388" s="16"/>
    </row>
    <row r="21389" spans="6:6" x14ac:dyDescent="0.2">
      <c r="F21389" s="16"/>
    </row>
    <row r="21390" spans="6:6" x14ac:dyDescent="0.2">
      <c r="F21390" s="16"/>
    </row>
    <row r="21391" spans="6:6" x14ac:dyDescent="0.2">
      <c r="F21391" s="16"/>
    </row>
    <row r="21392" spans="6:6" x14ac:dyDescent="0.2">
      <c r="F21392" s="16"/>
    </row>
    <row r="21393" spans="6:6" x14ac:dyDescent="0.2">
      <c r="F21393" s="16"/>
    </row>
    <row r="21394" spans="6:6" x14ac:dyDescent="0.2">
      <c r="F21394" s="16"/>
    </row>
    <row r="21395" spans="6:6" x14ac:dyDescent="0.2">
      <c r="F21395" s="16"/>
    </row>
    <row r="21396" spans="6:6" x14ac:dyDescent="0.2">
      <c r="F21396" s="16"/>
    </row>
    <row r="21397" spans="6:6" x14ac:dyDescent="0.2">
      <c r="F21397" s="16"/>
    </row>
    <row r="21398" spans="6:6" x14ac:dyDescent="0.2">
      <c r="F21398" s="16"/>
    </row>
    <row r="21399" spans="6:6" x14ac:dyDescent="0.2">
      <c r="F21399" s="16"/>
    </row>
    <row r="21400" spans="6:6" x14ac:dyDescent="0.2">
      <c r="F21400" s="16"/>
    </row>
    <row r="21401" spans="6:6" x14ac:dyDescent="0.2">
      <c r="F21401" s="16"/>
    </row>
    <row r="21402" spans="6:6" x14ac:dyDescent="0.2">
      <c r="F21402" s="16"/>
    </row>
    <row r="21403" spans="6:6" x14ac:dyDescent="0.2">
      <c r="F21403" s="16"/>
    </row>
    <row r="21404" spans="6:6" x14ac:dyDescent="0.2">
      <c r="F21404" s="16"/>
    </row>
    <row r="21405" spans="6:6" x14ac:dyDescent="0.2">
      <c r="F21405" s="16"/>
    </row>
    <row r="21406" spans="6:6" x14ac:dyDescent="0.2">
      <c r="F21406" s="16"/>
    </row>
    <row r="21407" spans="6:6" x14ac:dyDescent="0.2">
      <c r="F21407" s="16"/>
    </row>
    <row r="21408" spans="6:6" x14ac:dyDescent="0.2">
      <c r="F21408" s="16"/>
    </row>
    <row r="21409" spans="6:6" x14ac:dyDescent="0.2">
      <c r="F21409" s="16"/>
    </row>
    <row r="21410" spans="6:6" x14ac:dyDescent="0.2">
      <c r="F21410" s="16"/>
    </row>
    <row r="21411" spans="6:6" x14ac:dyDescent="0.2">
      <c r="F21411" s="16"/>
    </row>
    <row r="21412" spans="6:6" x14ac:dyDescent="0.2">
      <c r="F21412" s="16"/>
    </row>
    <row r="21413" spans="6:6" x14ac:dyDescent="0.2">
      <c r="F21413" s="16"/>
    </row>
    <row r="21414" spans="6:6" x14ac:dyDescent="0.2">
      <c r="F21414" s="16"/>
    </row>
    <row r="21415" spans="6:6" x14ac:dyDescent="0.2">
      <c r="F21415" s="16"/>
    </row>
    <row r="21416" spans="6:6" x14ac:dyDescent="0.2">
      <c r="F21416" s="16"/>
    </row>
    <row r="21417" spans="6:6" x14ac:dyDescent="0.2">
      <c r="F21417" s="16"/>
    </row>
    <row r="21418" spans="6:6" x14ac:dyDescent="0.2">
      <c r="F21418" s="16"/>
    </row>
    <row r="21419" spans="6:6" x14ac:dyDescent="0.2">
      <c r="F21419" s="16"/>
    </row>
    <row r="21420" spans="6:6" x14ac:dyDescent="0.2">
      <c r="F21420" s="16"/>
    </row>
    <row r="21421" spans="6:6" x14ac:dyDescent="0.2">
      <c r="F21421" s="16"/>
    </row>
    <row r="21422" spans="6:6" x14ac:dyDescent="0.2">
      <c r="F21422" s="16"/>
    </row>
    <row r="21423" spans="6:6" x14ac:dyDescent="0.2">
      <c r="F21423" s="16"/>
    </row>
    <row r="21424" spans="6:6" x14ac:dyDescent="0.2">
      <c r="F21424" s="16"/>
    </row>
    <row r="21425" spans="6:6" x14ac:dyDescent="0.2">
      <c r="F21425" s="16"/>
    </row>
    <row r="21426" spans="6:6" x14ac:dyDescent="0.2">
      <c r="F21426" s="16"/>
    </row>
    <row r="21427" spans="6:6" x14ac:dyDescent="0.2">
      <c r="F21427" s="16"/>
    </row>
    <row r="21428" spans="6:6" x14ac:dyDescent="0.2">
      <c r="F21428" s="16"/>
    </row>
    <row r="21429" spans="6:6" x14ac:dyDescent="0.2">
      <c r="F21429" s="16"/>
    </row>
    <row r="21430" spans="6:6" x14ac:dyDescent="0.2">
      <c r="F21430" s="16"/>
    </row>
    <row r="21431" spans="6:6" x14ac:dyDescent="0.2">
      <c r="F21431" s="16"/>
    </row>
    <row r="21432" spans="6:6" x14ac:dyDescent="0.2">
      <c r="F21432" s="16"/>
    </row>
    <row r="21433" spans="6:6" x14ac:dyDescent="0.2">
      <c r="F21433" s="16"/>
    </row>
    <row r="21434" spans="6:6" x14ac:dyDescent="0.2">
      <c r="F21434" s="16"/>
    </row>
    <row r="21435" spans="6:6" x14ac:dyDescent="0.2">
      <c r="F21435" s="16"/>
    </row>
    <row r="21436" spans="6:6" x14ac:dyDescent="0.2">
      <c r="F21436" s="16"/>
    </row>
    <row r="21437" spans="6:6" x14ac:dyDescent="0.2">
      <c r="F21437" s="16"/>
    </row>
    <row r="21438" spans="6:6" x14ac:dyDescent="0.2">
      <c r="F21438" s="16"/>
    </row>
    <row r="21439" spans="6:6" x14ac:dyDescent="0.2">
      <c r="F21439" s="16"/>
    </row>
    <row r="21440" spans="6:6" x14ac:dyDescent="0.2">
      <c r="F21440" s="16"/>
    </row>
    <row r="21441" spans="6:6" x14ac:dyDescent="0.2">
      <c r="F21441" s="16"/>
    </row>
    <row r="21442" spans="6:6" x14ac:dyDescent="0.2">
      <c r="F21442" s="16"/>
    </row>
    <row r="21443" spans="6:6" x14ac:dyDescent="0.2">
      <c r="F21443" s="16"/>
    </row>
    <row r="21444" spans="6:6" x14ac:dyDescent="0.2">
      <c r="F21444" s="16"/>
    </row>
    <row r="21445" spans="6:6" x14ac:dyDescent="0.2">
      <c r="F21445" s="16"/>
    </row>
    <row r="21446" spans="6:6" x14ac:dyDescent="0.2">
      <c r="F21446" s="16"/>
    </row>
    <row r="21447" spans="6:6" x14ac:dyDescent="0.2">
      <c r="F21447" s="16"/>
    </row>
    <row r="21448" spans="6:6" x14ac:dyDescent="0.2">
      <c r="F21448" s="16"/>
    </row>
    <row r="21449" spans="6:6" x14ac:dyDescent="0.2">
      <c r="F21449" s="16"/>
    </row>
    <row r="21450" spans="6:6" x14ac:dyDescent="0.2">
      <c r="F21450" s="16"/>
    </row>
    <row r="21451" spans="6:6" x14ac:dyDescent="0.2">
      <c r="F21451" s="16"/>
    </row>
    <row r="21452" spans="6:6" x14ac:dyDescent="0.2">
      <c r="F21452" s="16"/>
    </row>
    <row r="21453" spans="6:6" x14ac:dyDescent="0.2">
      <c r="F21453" s="16"/>
    </row>
    <row r="21454" spans="6:6" x14ac:dyDescent="0.2">
      <c r="F21454" s="16"/>
    </row>
    <row r="21455" spans="6:6" x14ac:dyDescent="0.2">
      <c r="F21455" s="16"/>
    </row>
    <row r="21456" spans="6:6" x14ac:dyDescent="0.2">
      <c r="F21456" s="16"/>
    </row>
    <row r="21457" spans="6:6" x14ac:dyDescent="0.2">
      <c r="F21457" s="16"/>
    </row>
    <row r="21458" spans="6:6" x14ac:dyDescent="0.2">
      <c r="F21458" s="16"/>
    </row>
    <row r="21459" spans="6:6" x14ac:dyDescent="0.2">
      <c r="F21459" s="16"/>
    </row>
    <row r="21460" spans="6:6" x14ac:dyDescent="0.2">
      <c r="F21460" s="16"/>
    </row>
    <row r="21461" spans="6:6" x14ac:dyDescent="0.2">
      <c r="F21461" s="16"/>
    </row>
    <row r="21462" spans="6:6" x14ac:dyDescent="0.2">
      <c r="F21462" s="16"/>
    </row>
    <row r="21463" spans="6:6" x14ac:dyDescent="0.2">
      <c r="F21463" s="16"/>
    </row>
    <row r="21464" spans="6:6" x14ac:dyDescent="0.2">
      <c r="F21464" s="16"/>
    </row>
    <row r="21465" spans="6:6" x14ac:dyDescent="0.2">
      <c r="F21465" s="16"/>
    </row>
    <row r="21466" spans="6:6" x14ac:dyDescent="0.2">
      <c r="F21466" s="16"/>
    </row>
    <row r="21467" spans="6:6" x14ac:dyDescent="0.2">
      <c r="F21467" s="16"/>
    </row>
    <row r="21468" spans="6:6" x14ac:dyDescent="0.2">
      <c r="F21468" s="16"/>
    </row>
    <row r="21469" spans="6:6" x14ac:dyDescent="0.2">
      <c r="F21469" s="16"/>
    </row>
    <row r="21470" spans="6:6" x14ac:dyDescent="0.2">
      <c r="F21470" s="16"/>
    </row>
    <row r="21471" spans="6:6" x14ac:dyDescent="0.2">
      <c r="F21471" s="16"/>
    </row>
    <row r="21472" spans="6:6" x14ac:dyDescent="0.2">
      <c r="F21472" s="16"/>
    </row>
    <row r="21473" spans="6:6" x14ac:dyDescent="0.2">
      <c r="F21473" s="16"/>
    </row>
    <row r="21474" spans="6:6" x14ac:dyDescent="0.2">
      <c r="F21474" s="16"/>
    </row>
    <row r="21475" spans="6:6" x14ac:dyDescent="0.2">
      <c r="F21475" s="16"/>
    </row>
    <row r="21476" spans="6:6" x14ac:dyDescent="0.2">
      <c r="F21476" s="16"/>
    </row>
    <row r="21477" spans="6:6" x14ac:dyDescent="0.2">
      <c r="F21477" s="16"/>
    </row>
    <row r="21478" spans="6:6" x14ac:dyDescent="0.2">
      <c r="F21478" s="16"/>
    </row>
    <row r="21479" spans="6:6" x14ac:dyDescent="0.2">
      <c r="F21479" s="16"/>
    </row>
    <row r="21480" spans="6:6" x14ac:dyDescent="0.2">
      <c r="F21480" s="16"/>
    </row>
    <row r="21481" spans="6:6" x14ac:dyDescent="0.2">
      <c r="F21481" s="16"/>
    </row>
    <row r="21482" spans="6:6" x14ac:dyDescent="0.2">
      <c r="F21482" s="16"/>
    </row>
    <row r="21483" spans="6:6" x14ac:dyDescent="0.2">
      <c r="F21483" s="16"/>
    </row>
    <row r="21484" spans="6:6" x14ac:dyDescent="0.2">
      <c r="F21484" s="16"/>
    </row>
    <row r="21485" spans="6:6" x14ac:dyDescent="0.2">
      <c r="F21485" s="16"/>
    </row>
    <row r="21486" spans="6:6" x14ac:dyDescent="0.2">
      <c r="F21486" s="16"/>
    </row>
    <row r="21487" spans="6:6" x14ac:dyDescent="0.2">
      <c r="F21487" s="16"/>
    </row>
    <row r="21488" spans="6:6" x14ac:dyDescent="0.2">
      <c r="F21488" s="16"/>
    </row>
    <row r="21489" spans="6:6" x14ac:dyDescent="0.2">
      <c r="F21489" s="16"/>
    </row>
    <row r="21490" spans="6:6" x14ac:dyDescent="0.2">
      <c r="F21490" s="16"/>
    </row>
    <row r="21491" spans="6:6" x14ac:dyDescent="0.2">
      <c r="F21491" s="16"/>
    </row>
    <row r="21492" spans="6:6" x14ac:dyDescent="0.2">
      <c r="F21492" s="16"/>
    </row>
    <row r="21493" spans="6:6" x14ac:dyDescent="0.2">
      <c r="F21493" s="16"/>
    </row>
    <row r="21494" spans="6:6" x14ac:dyDescent="0.2">
      <c r="F21494" s="16"/>
    </row>
    <row r="21495" spans="6:6" x14ac:dyDescent="0.2">
      <c r="F21495" s="16"/>
    </row>
    <row r="21496" spans="6:6" x14ac:dyDescent="0.2">
      <c r="F21496" s="16"/>
    </row>
    <row r="21497" spans="6:6" x14ac:dyDescent="0.2">
      <c r="F21497" s="16"/>
    </row>
    <row r="21498" spans="6:6" x14ac:dyDescent="0.2">
      <c r="F21498" s="16"/>
    </row>
    <row r="21499" spans="6:6" x14ac:dyDescent="0.2">
      <c r="F21499" s="16"/>
    </row>
    <row r="21500" spans="6:6" x14ac:dyDescent="0.2">
      <c r="F21500" s="16"/>
    </row>
    <row r="21501" spans="6:6" x14ac:dyDescent="0.2">
      <c r="F21501" s="16"/>
    </row>
    <row r="21502" spans="6:6" x14ac:dyDescent="0.2">
      <c r="F21502" s="16"/>
    </row>
    <row r="21503" spans="6:6" x14ac:dyDescent="0.2">
      <c r="F21503" s="16"/>
    </row>
    <row r="21504" spans="6:6" x14ac:dyDescent="0.2">
      <c r="F21504" s="16"/>
    </row>
    <row r="21505" spans="6:6" x14ac:dyDescent="0.2">
      <c r="F21505" s="16"/>
    </row>
    <row r="21506" spans="6:6" x14ac:dyDescent="0.2">
      <c r="F21506" s="16"/>
    </row>
    <row r="21507" spans="6:6" x14ac:dyDescent="0.2">
      <c r="F21507" s="16"/>
    </row>
    <row r="21508" spans="6:6" x14ac:dyDescent="0.2">
      <c r="F21508" s="16"/>
    </row>
    <row r="21509" spans="6:6" x14ac:dyDescent="0.2">
      <c r="F21509" s="16"/>
    </row>
    <row r="21510" spans="6:6" x14ac:dyDescent="0.2">
      <c r="F21510" s="16"/>
    </row>
    <row r="21511" spans="6:6" x14ac:dyDescent="0.2">
      <c r="F21511" s="16"/>
    </row>
    <row r="21512" spans="6:6" x14ac:dyDescent="0.2">
      <c r="F21512" s="16"/>
    </row>
    <row r="21513" spans="6:6" x14ac:dyDescent="0.2">
      <c r="F21513" s="16"/>
    </row>
    <row r="21514" spans="6:6" x14ac:dyDescent="0.2">
      <c r="F21514" s="16"/>
    </row>
    <row r="21515" spans="6:6" x14ac:dyDescent="0.2">
      <c r="F21515" s="16"/>
    </row>
    <row r="21516" spans="6:6" x14ac:dyDescent="0.2">
      <c r="F21516" s="16"/>
    </row>
    <row r="21517" spans="6:6" x14ac:dyDescent="0.2">
      <c r="F21517" s="16"/>
    </row>
    <row r="21518" spans="6:6" x14ac:dyDescent="0.2">
      <c r="F21518" s="16"/>
    </row>
    <row r="21519" spans="6:6" x14ac:dyDescent="0.2">
      <c r="F21519" s="16"/>
    </row>
    <row r="21520" spans="6:6" x14ac:dyDescent="0.2">
      <c r="F21520" s="16"/>
    </row>
    <row r="21521" spans="6:6" x14ac:dyDescent="0.2">
      <c r="F21521" s="16"/>
    </row>
    <row r="21522" spans="6:6" x14ac:dyDescent="0.2">
      <c r="F21522" s="16"/>
    </row>
    <row r="21523" spans="6:6" x14ac:dyDescent="0.2">
      <c r="F21523" s="16"/>
    </row>
    <row r="21524" spans="6:6" x14ac:dyDescent="0.2">
      <c r="F21524" s="16"/>
    </row>
    <row r="21525" spans="6:6" x14ac:dyDescent="0.2">
      <c r="F21525" s="16"/>
    </row>
    <row r="21526" spans="6:6" x14ac:dyDescent="0.2">
      <c r="F21526" s="16"/>
    </row>
    <row r="21527" spans="6:6" x14ac:dyDescent="0.2">
      <c r="F21527" s="16"/>
    </row>
    <row r="21528" spans="6:6" x14ac:dyDescent="0.2">
      <c r="F21528" s="16"/>
    </row>
    <row r="21529" spans="6:6" x14ac:dyDescent="0.2">
      <c r="F21529" s="16"/>
    </row>
    <row r="21530" spans="6:6" x14ac:dyDescent="0.2">
      <c r="F21530" s="16"/>
    </row>
    <row r="21531" spans="6:6" x14ac:dyDescent="0.2">
      <c r="F21531" s="16"/>
    </row>
    <row r="21532" spans="6:6" x14ac:dyDescent="0.2">
      <c r="F21532" s="16"/>
    </row>
    <row r="21533" spans="6:6" x14ac:dyDescent="0.2">
      <c r="F21533" s="16"/>
    </row>
    <row r="21534" spans="6:6" x14ac:dyDescent="0.2">
      <c r="F21534" s="16"/>
    </row>
    <row r="21535" spans="6:6" x14ac:dyDescent="0.2">
      <c r="F21535" s="16"/>
    </row>
    <row r="21536" spans="6:6" x14ac:dyDescent="0.2">
      <c r="F21536" s="16"/>
    </row>
    <row r="21537" spans="6:6" x14ac:dyDescent="0.2">
      <c r="F21537" s="16"/>
    </row>
    <row r="21538" spans="6:6" x14ac:dyDescent="0.2">
      <c r="F21538" s="16"/>
    </row>
    <row r="21539" spans="6:6" x14ac:dyDescent="0.2">
      <c r="F21539" s="16"/>
    </row>
    <row r="21540" spans="6:6" x14ac:dyDescent="0.2">
      <c r="F21540" s="16"/>
    </row>
    <row r="21541" spans="6:6" x14ac:dyDescent="0.2">
      <c r="F21541" s="16"/>
    </row>
    <row r="21542" spans="6:6" x14ac:dyDescent="0.2">
      <c r="F21542" s="16"/>
    </row>
    <row r="21543" spans="6:6" x14ac:dyDescent="0.2">
      <c r="F21543" s="16"/>
    </row>
    <row r="21544" spans="6:6" x14ac:dyDescent="0.2">
      <c r="F21544" s="16"/>
    </row>
    <row r="21545" spans="6:6" x14ac:dyDescent="0.2">
      <c r="F21545" s="16"/>
    </row>
    <row r="21546" spans="6:6" x14ac:dyDescent="0.2">
      <c r="F21546" s="16"/>
    </row>
    <row r="21547" spans="6:6" x14ac:dyDescent="0.2">
      <c r="F21547" s="16"/>
    </row>
    <row r="21548" spans="6:6" x14ac:dyDescent="0.2">
      <c r="F21548" s="16"/>
    </row>
    <row r="21549" spans="6:6" x14ac:dyDescent="0.2">
      <c r="F21549" s="16"/>
    </row>
    <row r="21550" spans="6:6" x14ac:dyDescent="0.2">
      <c r="F21550" s="16"/>
    </row>
    <row r="21551" spans="6:6" x14ac:dyDescent="0.2">
      <c r="F21551" s="16"/>
    </row>
    <row r="21552" spans="6:6" x14ac:dyDescent="0.2">
      <c r="F21552" s="16"/>
    </row>
    <row r="21553" spans="6:6" x14ac:dyDescent="0.2">
      <c r="F21553" s="16"/>
    </row>
    <row r="21554" spans="6:6" x14ac:dyDescent="0.2">
      <c r="F21554" s="16"/>
    </row>
    <row r="21555" spans="6:6" x14ac:dyDescent="0.2">
      <c r="F21555" s="16"/>
    </row>
    <row r="21556" spans="6:6" x14ac:dyDescent="0.2">
      <c r="F21556" s="16"/>
    </row>
    <row r="21557" spans="6:6" x14ac:dyDescent="0.2">
      <c r="F21557" s="16"/>
    </row>
    <row r="21558" spans="6:6" x14ac:dyDescent="0.2">
      <c r="F21558" s="16"/>
    </row>
    <row r="21559" spans="6:6" x14ac:dyDescent="0.2">
      <c r="F21559" s="16"/>
    </row>
    <row r="21560" spans="6:6" x14ac:dyDescent="0.2">
      <c r="F21560" s="16"/>
    </row>
    <row r="21561" spans="6:6" x14ac:dyDescent="0.2">
      <c r="F21561" s="16"/>
    </row>
    <row r="21562" spans="6:6" x14ac:dyDescent="0.2">
      <c r="F21562" s="16"/>
    </row>
    <row r="21563" spans="6:6" x14ac:dyDescent="0.2">
      <c r="F21563" s="16"/>
    </row>
    <row r="21564" spans="6:6" x14ac:dyDescent="0.2">
      <c r="F21564" s="16"/>
    </row>
    <row r="21565" spans="6:6" x14ac:dyDescent="0.2">
      <c r="F21565" s="16"/>
    </row>
    <row r="21566" spans="6:6" x14ac:dyDescent="0.2">
      <c r="F21566" s="16"/>
    </row>
    <row r="21567" spans="6:6" x14ac:dyDescent="0.2">
      <c r="F21567" s="16"/>
    </row>
    <row r="21568" spans="6:6" x14ac:dyDescent="0.2">
      <c r="F21568" s="16"/>
    </row>
    <row r="21569" spans="6:6" x14ac:dyDescent="0.2">
      <c r="F21569" s="16"/>
    </row>
    <row r="21570" spans="6:6" x14ac:dyDescent="0.2">
      <c r="F21570" s="16"/>
    </row>
    <row r="21571" spans="6:6" x14ac:dyDescent="0.2">
      <c r="F21571" s="16"/>
    </row>
    <row r="21572" spans="6:6" x14ac:dyDescent="0.2">
      <c r="F21572" s="16"/>
    </row>
    <row r="21573" spans="6:6" x14ac:dyDescent="0.2">
      <c r="F21573" s="16"/>
    </row>
    <row r="21574" spans="6:6" x14ac:dyDescent="0.2">
      <c r="F21574" s="16"/>
    </row>
    <row r="21575" spans="6:6" x14ac:dyDescent="0.2">
      <c r="F21575" s="16"/>
    </row>
    <row r="21576" spans="6:6" x14ac:dyDescent="0.2">
      <c r="F21576" s="16"/>
    </row>
    <row r="21577" spans="6:6" x14ac:dyDescent="0.2">
      <c r="F21577" s="16"/>
    </row>
    <row r="21578" spans="6:6" x14ac:dyDescent="0.2">
      <c r="F21578" s="16"/>
    </row>
    <row r="21579" spans="6:6" x14ac:dyDescent="0.2">
      <c r="F21579" s="16"/>
    </row>
    <row r="21580" spans="6:6" x14ac:dyDescent="0.2">
      <c r="F21580" s="16"/>
    </row>
    <row r="21581" spans="6:6" x14ac:dyDescent="0.2">
      <c r="F21581" s="16"/>
    </row>
    <row r="21582" spans="6:6" x14ac:dyDescent="0.2">
      <c r="F21582" s="16"/>
    </row>
    <row r="21583" spans="6:6" x14ac:dyDescent="0.2">
      <c r="F21583" s="16"/>
    </row>
    <row r="21584" spans="6:6" x14ac:dyDescent="0.2">
      <c r="F21584" s="16"/>
    </row>
    <row r="21585" spans="6:6" x14ac:dyDescent="0.2">
      <c r="F21585" s="16"/>
    </row>
    <row r="21586" spans="6:6" x14ac:dyDescent="0.2">
      <c r="F21586" s="16"/>
    </row>
    <row r="21587" spans="6:6" x14ac:dyDescent="0.2">
      <c r="F21587" s="16"/>
    </row>
    <row r="21588" spans="6:6" x14ac:dyDescent="0.2">
      <c r="F21588" s="16"/>
    </row>
    <row r="21589" spans="6:6" x14ac:dyDescent="0.2">
      <c r="F21589" s="16"/>
    </row>
    <row r="21590" spans="6:6" x14ac:dyDescent="0.2">
      <c r="F21590" s="16"/>
    </row>
    <row r="21591" spans="6:6" x14ac:dyDescent="0.2">
      <c r="F21591" s="16"/>
    </row>
    <row r="21592" spans="6:6" x14ac:dyDescent="0.2">
      <c r="F21592" s="16"/>
    </row>
    <row r="21593" spans="6:6" x14ac:dyDescent="0.2">
      <c r="F21593" s="16"/>
    </row>
    <row r="21594" spans="6:6" x14ac:dyDescent="0.2">
      <c r="F21594" s="16"/>
    </row>
    <row r="21595" spans="6:6" x14ac:dyDescent="0.2">
      <c r="F21595" s="16"/>
    </row>
    <row r="21596" spans="6:6" x14ac:dyDescent="0.2">
      <c r="F21596" s="16"/>
    </row>
    <row r="21597" spans="6:6" x14ac:dyDescent="0.2">
      <c r="F21597" s="16"/>
    </row>
    <row r="21598" spans="6:6" x14ac:dyDescent="0.2">
      <c r="F21598" s="16"/>
    </row>
    <row r="21599" spans="6:6" x14ac:dyDescent="0.2">
      <c r="F21599" s="16"/>
    </row>
    <row r="21600" spans="6:6" x14ac:dyDescent="0.2">
      <c r="F21600" s="16"/>
    </row>
    <row r="21601" spans="6:6" x14ac:dyDescent="0.2">
      <c r="F21601" s="16"/>
    </row>
    <row r="21602" spans="6:6" x14ac:dyDescent="0.2">
      <c r="F21602" s="16"/>
    </row>
    <row r="21603" spans="6:6" x14ac:dyDescent="0.2">
      <c r="F21603" s="16"/>
    </row>
    <row r="21604" spans="6:6" x14ac:dyDescent="0.2">
      <c r="F21604" s="16"/>
    </row>
    <row r="21605" spans="6:6" x14ac:dyDescent="0.2">
      <c r="F21605" s="16"/>
    </row>
    <row r="21606" spans="6:6" x14ac:dyDescent="0.2">
      <c r="F21606" s="16"/>
    </row>
    <row r="21607" spans="6:6" x14ac:dyDescent="0.2">
      <c r="F21607" s="16"/>
    </row>
    <row r="21608" spans="6:6" x14ac:dyDescent="0.2">
      <c r="F21608" s="16"/>
    </row>
    <row r="21609" spans="6:6" x14ac:dyDescent="0.2">
      <c r="F21609" s="16"/>
    </row>
    <row r="21610" spans="6:6" x14ac:dyDescent="0.2">
      <c r="F21610" s="16"/>
    </row>
    <row r="21611" spans="6:6" x14ac:dyDescent="0.2">
      <c r="F21611" s="16"/>
    </row>
    <row r="21612" spans="6:6" x14ac:dyDescent="0.2">
      <c r="F21612" s="16"/>
    </row>
    <row r="21613" spans="6:6" x14ac:dyDescent="0.2">
      <c r="F21613" s="16"/>
    </row>
    <row r="21614" spans="6:6" x14ac:dyDescent="0.2">
      <c r="F21614" s="16"/>
    </row>
    <row r="21615" spans="6:6" x14ac:dyDescent="0.2">
      <c r="F21615" s="16"/>
    </row>
    <row r="21616" spans="6:6" x14ac:dyDescent="0.2">
      <c r="F21616" s="16"/>
    </row>
    <row r="21617" spans="6:6" x14ac:dyDescent="0.2">
      <c r="F21617" s="16"/>
    </row>
    <row r="21618" spans="6:6" x14ac:dyDescent="0.2">
      <c r="F21618" s="16"/>
    </row>
    <row r="21619" spans="6:6" x14ac:dyDescent="0.2">
      <c r="F21619" s="16"/>
    </row>
    <row r="21620" spans="6:6" x14ac:dyDescent="0.2">
      <c r="F21620" s="16"/>
    </row>
    <row r="21621" spans="6:6" x14ac:dyDescent="0.2">
      <c r="F21621" s="16"/>
    </row>
    <row r="21622" spans="6:6" x14ac:dyDescent="0.2">
      <c r="F21622" s="16"/>
    </row>
    <row r="21623" spans="6:6" x14ac:dyDescent="0.2">
      <c r="F21623" s="16"/>
    </row>
    <row r="21624" spans="6:6" x14ac:dyDescent="0.2">
      <c r="F21624" s="16"/>
    </row>
    <row r="21625" spans="6:6" x14ac:dyDescent="0.2">
      <c r="F21625" s="16"/>
    </row>
    <row r="21626" spans="6:6" x14ac:dyDescent="0.2">
      <c r="F21626" s="16"/>
    </row>
    <row r="21627" spans="6:6" x14ac:dyDescent="0.2">
      <c r="F21627" s="16"/>
    </row>
    <row r="21628" spans="6:6" x14ac:dyDescent="0.2">
      <c r="F21628" s="16"/>
    </row>
    <row r="21629" spans="6:6" x14ac:dyDescent="0.2">
      <c r="F21629" s="16"/>
    </row>
    <row r="21630" spans="6:6" x14ac:dyDescent="0.2">
      <c r="F21630" s="16"/>
    </row>
    <row r="21631" spans="6:6" x14ac:dyDescent="0.2">
      <c r="F21631" s="16"/>
    </row>
    <row r="21632" spans="6:6" x14ac:dyDescent="0.2">
      <c r="F21632" s="16"/>
    </row>
    <row r="21633" spans="6:6" x14ac:dyDescent="0.2">
      <c r="F21633" s="16"/>
    </row>
    <row r="21634" spans="6:6" x14ac:dyDescent="0.2">
      <c r="F21634" s="16"/>
    </row>
    <row r="21635" spans="6:6" x14ac:dyDescent="0.2">
      <c r="F21635" s="16"/>
    </row>
    <row r="21636" spans="6:6" x14ac:dyDescent="0.2">
      <c r="F21636" s="16"/>
    </row>
    <row r="21637" spans="6:6" x14ac:dyDescent="0.2">
      <c r="F21637" s="16"/>
    </row>
    <row r="21638" spans="6:6" x14ac:dyDescent="0.2">
      <c r="F21638" s="16"/>
    </row>
    <row r="21639" spans="6:6" x14ac:dyDescent="0.2">
      <c r="F21639" s="16"/>
    </row>
    <row r="21640" spans="6:6" x14ac:dyDescent="0.2">
      <c r="F21640" s="16"/>
    </row>
    <row r="21641" spans="6:6" x14ac:dyDescent="0.2">
      <c r="F21641" s="16"/>
    </row>
    <row r="21642" spans="6:6" x14ac:dyDescent="0.2">
      <c r="F21642" s="16"/>
    </row>
    <row r="21643" spans="6:6" x14ac:dyDescent="0.2">
      <c r="F21643" s="16"/>
    </row>
    <row r="21644" spans="6:6" x14ac:dyDescent="0.2">
      <c r="F21644" s="16"/>
    </row>
    <row r="21645" spans="6:6" x14ac:dyDescent="0.2">
      <c r="F21645" s="16"/>
    </row>
    <row r="21646" spans="6:6" x14ac:dyDescent="0.2">
      <c r="F21646" s="16"/>
    </row>
    <row r="21647" spans="6:6" x14ac:dyDescent="0.2">
      <c r="F21647" s="16"/>
    </row>
    <row r="21648" spans="6:6" x14ac:dyDescent="0.2">
      <c r="F21648" s="16"/>
    </row>
    <row r="21649" spans="6:6" x14ac:dyDescent="0.2">
      <c r="F21649" s="16"/>
    </row>
    <row r="21650" spans="6:6" x14ac:dyDescent="0.2">
      <c r="F21650" s="16"/>
    </row>
    <row r="21651" spans="6:6" x14ac:dyDescent="0.2">
      <c r="F21651" s="16"/>
    </row>
    <row r="21652" spans="6:6" x14ac:dyDescent="0.2">
      <c r="F21652" s="16"/>
    </row>
    <row r="21653" spans="6:6" x14ac:dyDescent="0.2">
      <c r="F21653" s="16"/>
    </row>
    <row r="21654" spans="6:6" x14ac:dyDescent="0.2">
      <c r="F21654" s="16"/>
    </row>
    <row r="21655" spans="6:6" x14ac:dyDescent="0.2">
      <c r="F21655" s="16"/>
    </row>
    <row r="21656" spans="6:6" x14ac:dyDescent="0.2">
      <c r="F21656" s="16"/>
    </row>
    <row r="21657" spans="6:6" x14ac:dyDescent="0.2">
      <c r="F21657" s="16"/>
    </row>
    <row r="21658" spans="6:6" x14ac:dyDescent="0.2">
      <c r="F21658" s="16"/>
    </row>
    <row r="21659" spans="6:6" x14ac:dyDescent="0.2">
      <c r="F21659" s="16"/>
    </row>
    <row r="21660" spans="6:6" x14ac:dyDescent="0.2">
      <c r="F21660" s="16"/>
    </row>
    <row r="21661" spans="6:6" x14ac:dyDescent="0.2">
      <c r="F21661" s="16"/>
    </row>
    <row r="21662" spans="6:6" x14ac:dyDescent="0.2">
      <c r="F21662" s="16"/>
    </row>
    <row r="21663" spans="6:6" x14ac:dyDescent="0.2">
      <c r="F21663" s="16"/>
    </row>
    <row r="21664" spans="6:6" x14ac:dyDescent="0.2">
      <c r="F21664" s="16"/>
    </row>
    <row r="21665" spans="6:6" x14ac:dyDescent="0.2">
      <c r="F21665" s="16"/>
    </row>
    <row r="21666" spans="6:6" x14ac:dyDescent="0.2">
      <c r="F21666" s="16"/>
    </row>
    <row r="21667" spans="6:6" x14ac:dyDescent="0.2">
      <c r="F21667" s="16"/>
    </row>
    <row r="21668" spans="6:6" x14ac:dyDescent="0.2">
      <c r="F21668" s="16"/>
    </row>
    <row r="21669" spans="6:6" x14ac:dyDescent="0.2">
      <c r="F21669" s="16"/>
    </row>
    <row r="21670" spans="6:6" x14ac:dyDescent="0.2">
      <c r="F21670" s="16"/>
    </row>
    <row r="21671" spans="6:6" x14ac:dyDescent="0.2">
      <c r="F21671" s="16"/>
    </row>
    <row r="21672" spans="6:6" x14ac:dyDescent="0.2">
      <c r="F21672" s="16"/>
    </row>
    <row r="21673" spans="6:6" x14ac:dyDescent="0.2">
      <c r="F21673" s="16"/>
    </row>
    <row r="21674" spans="6:6" x14ac:dyDescent="0.2">
      <c r="F21674" s="16"/>
    </row>
    <row r="21675" spans="6:6" x14ac:dyDescent="0.2">
      <c r="F21675" s="16"/>
    </row>
    <row r="21676" spans="6:6" x14ac:dyDescent="0.2">
      <c r="F21676" s="16"/>
    </row>
    <row r="21677" spans="6:6" x14ac:dyDescent="0.2">
      <c r="F21677" s="16"/>
    </row>
    <row r="21678" spans="6:6" x14ac:dyDescent="0.2">
      <c r="F21678" s="16"/>
    </row>
    <row r="21679" spans="6:6" x14ac:dyDescent="0.2">
      <c r="F21679" s="16"/>
    </row>
    <row r="21680" spans="6:6" x14ac:dyDescent="0.2">
      <c r="F21680" s="16"/>
    </row>
    <row r="21681" spans="6:6" x14ac:dyDescent="0.2">
      <c r="F21681" s="16"/>
    </row>
    <row r="21682" spans="6:6" x14ac:dyDescent="0.2">
      <c r="F21682" s="16"/>
    </row>
    <row r="21683" spans="6:6" x14ac:dyDescent="0.2">
      <c r="F21683" s="16"/>
    </row>
    <row r="21684" spans="6:6" x14ac:dyDescent="0.2">
      <c r="F21684" s="16"/>
    </row>
    <row r="21685" spans="6:6" x14ac:dyDescent="0.2">
      <c r="F21685" s="16"/>
    </row>
    <row r="21686" spans="6:6" x14ac:dyDescent="0.2">
      <c r="F21686" s="16"/>
    </row>
    <row r="21687" spans="6:6" x14ac:dyDescent="0.2">
      <c r="F21687" s="16"/>
    </row>
    <row r="21688" spans="6:6" x14ac:dyDescent="0.2">
      <c r="F21688" s="16"/>
    </row>
    <row r="21689" spans="6:6" x14ac:dyDescent="0.2">
      <c r="F21689" s="16"/>
    </row>
    <row r="21690" spans="6:6" x14ac:dyDescent="0.2">
      <c r="F21690" s="16"/>
    </row>
    <row r="21691" spans="6:6" x14ac:dyDescent="0.2">
      <c r="F21691" s="16"/>
    </row>
    <row r="21692" spans="6:6" x14ac:dyDescent="0.2">
      <c r="F21692" s="16"/>
    </row>
    <row r="21693" spans="6:6" x14ac:dyDescent="0.2">
      <c r="F21693" s="16"/>
    </row>
    <row r="21694" spans="6:6" x14ac:dyDescent="0.2">
      <c r="F21694" s="16"/>
    </row>
    <row r="21695" spans="6:6" x14ac:dyDescent="0.2">
      <c r="F21695" s="16"/>
    </row>
    <row r="21696" spans="6:6" x14ac:dyDescent="0.2">
      <c r="F21696" s="16"/>
    </row>
    <row r="21697" spans="6:6" x14ac:dyDescent="0.2">
      <c r="F21697" s="16"/>
    </row>
    <row r="21698" spans="6:6" x14ac:dyDescent="0.2">
      <c r="F21698" s="16"/>
    </row>
    <row r="21699" spans="6:6" x14ac:dyDescent="0.2">
      <c r="F21699" s="16"/>
    </row>
    <row r="21700" spans="6:6" x14ac:dyDescent="0.2">
      <c r="F21700" s="16"/>
    </row>
    <row r="21701" spans="6:6" x14ac:dyDescent="0.2">
      <c r="F21701" s="16"/>
    </row>
    <row r="21702" spans="6:6" x14ac:dyDescent="0.2">
      <c r="F21702" s="16"/>
    </row>
    <row r="21703" spans="6:6" x14ac:dyDescent="0.2">
      <c r="F21703" s="16"/>
    </row>
    <row r="21704" spans="6:6" x14ac:dyDescent="0.2">
      <c r="F21704" s="16"/>
    </row>
    <row r="21705" spans="6:6" x14ac:dyDescent="0.2">
      <c r="F21705" s="16"/>
    </row>
    <row r="21706" spans="6:6" x14ac:dyDescent="0.2">
      <c r="F21706" s="16"/>
    </row>
    <row r="21707" spans="6:6" x14ac:dyDescent="0.2">
      <c r="F21707" s="16"/>
    </row>
    <row r="21708" spans="6:6" x14ac:dyDescent="0.2">
      <c r="F21708" s="16"/>
    </row>
    <row r="21709" spans="6:6" x14ac:dyDescent="0.2">
      <c r="F21709" s="16"/>
    </row>
    <row r="21710" spans="6:6" x14ac:dyDescent="0.2">
      <c r="F21710" s="16"/>
    </row>
    <row r="21711" spans="6:6" x14ac:dyDescent="0.2">
      <c r="F21711" s="16"/>
    </row>
    <row r="21712" spans="6:6" x14ac:dyDescent="0.2">
      <c r="F21712" s="16"/>
    </row>
    <row r="21713" spans="6:6" x14ac:dyDescent="0.2">
      <c r="F21713" s="16"/>
    </row>
    <row r="21714" spans="6:6" x14ac:dyDescent="0.2">
      <c r="F21714" s="16"/>
    </row>
    <row r="21715" spans="6:6" x14ac:dyDescent="0.2">
      <c r="F21715" s="16"/>
    </row>
    <row r="21716" spans="6:6" x14ac:dyDescent="0.2">
      <c r="F21716" s="16"/>
    </row>
    <row r="21717" spans="6:6" x14ac:dyDescent="0.2">
      <c r="F21717" s="16"/>
    </row>
    <row r="21718" spans="6:6" x14ac:dyDescent="0.2">
      <c r="F21718" s="16"/>
    </row>
    <row r="21719" spans="6:6" x14ac:dyDescent="0.2">
      <c r="F21719" s="16"/>
    </row>
    <row r="21720" spans="6:6" x14ac:dyDescent="0.2">
      <c r="F21720" s="16"/>
    </row>
    <row r="21721" spans="6:6" x14ac:dyDescent="0.2">
      <c r="F21721" s="16"/>
    </row>
    <row r="21722" spans="6:6" x14ac:dyDescent="0.2">
      <c r="F21722" s="16"/>
    </row>
    <row r="21723" spans="6:6" x14ac:dyDescent="0.2">
      <c r="F21723" s="16"/>
    </row>
    <row r="21724" spans="6:6" x14ac:dyDescent="0.2">
      <c r="F21724" s="16"/>
    </row>
    <row r="21725" spans="6:6" x14ac:dyDescent="0.2">
      <c r="F21725" s="16"/>
    </row>
    <row r="21726" spans="6:6" x14ac:dyDescent="0.2">
      <c r="F21726" s="16"/>
    </row>
    <row r="21727" spans="6:6" x14ac:dyDescent="0.2">
      <c r="F21727" s="16"/>
    </row>
    <row r="21728" spans="6:6" x14ac:dyDescent="0.2">
      <c r="F21728" s="16"/>
    </row>
    <row r="21729" spans="6:6" x14ac:dyDescent="0.2">
      <c r="F21729" s="16"/>
    </row>
    <row r="21730" spans="6:6" x14ac:dyDescent="0.2">
      <c r="F21730" s="16"/>
    </row>
    <row r="21731" spans="6:6" x14ac:dyDescent="0.2">
      <c r="F21731" s="16"/>
    </row>
    <row r="21732" spans="6:6" x14ac:dyDescent="0.2">
      <c r="F21732" s="16"/>
    </row>
    <row r="21733" spans="6:6" x14ac:dyDescent="0.2">
      <c r="F21733" s="16"/>
    </row>
    <row r="21734" spans="6:6" x14ac:dyDescent="0.2">
      <c r="F21734" s="16"/>
    </row>
    <row r="21735" spans="6:6" x14ac:dyDescent="0.2">
      <c r="F21735" s="16"/>
    </row>
    <row r="21736" spans="6:6" x14ac:dyDescent="0.2">
      <c r="F21736" s="16"/>
    </row>
    <row r="21737" spans="6:6" x14ac:dyDescent="0.2">
      <c r="F21737" s="16"/>
    </row>
    <row r="21738" spans="6:6" x14ac:dyDescent="0.2">
      <c r="F21738" s="16"/>
    </row>
    <row r="21739" spans="6:6" x14ac:dyDescent="0.2">
      <c r="F21739" s="16"/>
    </row>
    <row r="21740" spans="6:6" x14ac:dyDescent="0.2">
      <c r="F21740" s="16"/>
    </row>
    <row r="21741" spans="6:6" x14ac:dyDescent="0.2">
      <c r="F21741" s="16"/>
    </row>
    <row r="21742" spans="6:6" x14ac:dyDescent="0.2">
      <c r="F21742" s="16"/>
    </row>
    <row r="21743" spans="6:6" x14ac:dyDescent="0.2">
      <c r="F21743" s="16"/>
    </row>
    <row r="21744" spans="6:6" x14ac:dyDescent="0.2">
      <c r="F21744" s="16"/>
    </row>
    <row r="21745" spans="6:6" x14ac:dyDescent="0.2">
      <c r="F21745" s="16"/>
    </row>
    <row r="21746" spans="6:6" x14ac:dyDescent="0.2">
      <c r="F21746" s="16"/>
    </row>
    <row r="21747" spans="6:6" x14ac:dyDescent="0.2">
      <c r="F21747" s="16"/>
    </row>
    <row r="21748" spans="6:6" x14ac:dyDescent="0.2">
      <c r="F21748" s="16"/>
    </row>
    <row r="21749" spans="6:6" x14ac:dyDescent="0.2">
      <c r="F21749" s="16"/>
    </row>
    <row r="21750" spans="6:6" x14ac:dyDescent="0.2">
      <c r="F21750" s="16"/>
    </row>
    <row r="21751" spans="6:6" x14ac:dyDescent="0.2">
      <c r="F21751" s="16"/>
    </row>
    <row r="21752" spans="6:6" x14ac:dyDescent="0.2">
      <c r="F21752" s="16"/>
    </row>
    <row r="21753" spans="6:6" x14ac:dyDescent="0.2">
      <c r="F21753" s="16"/>
    </row>
    <row r="21754" spans="6:6" x14ac:dyDescent="0.2">
      <c r="F21754" s="16"/>
    </row>
    <row r="21755" spans="6:6" x14ac:dyDescent="0.2">
      <c r="F21755" s="16"/>
    </row>
    <row r="21756" spans="6:6" x14ac:dyDescent="0.2">
      <c r="F21756" s="16"/>
    </row>
    <row r="21757" spans="6:6" x14ac:dyDescent="0.2">
      <c r="F21757" s="16"/>
    </row>
    <row r="21758" spans="6:6" x14ac:dyDescent="0.2">
      <c r="F21758" s="16"/>
    </row>
    <row r="21759" spans="6:6" x14ac:dyDescent="0.2">
      <c r="F21759" s="16"/>
    </row>
    <row r="21760" spans="6:6" x14ac:dyDescent="0.2">
      <c r="F21760" s="16"/>
    </row>
    <row r="21761" spans="6:6" x14ac:dyDescent="0.2">
      <c r="F21761" s="16"/>
    </row>
    <row r="21762" spans="6:6" x14ac:dyDescent="0.2">
      <c r="F21762" s="16"/>
    </row>
    <row r="21763" spans="6:6" x14ac:dyDescent="0.2">
      <c r="F21763" s="16"/>
    </row>
    <row r="21764" spans="6:6" x14ac:dyDescent="0.2">
      <c r="F21764" s="16"/>
    </row>
    <row r="21765" spans="6:6" x14ac:dyDescent="0.2">
      <c r="F21765" s="16"/>
    </row>
    <row r="21766" spans="6:6" x14ac:dyDescent="0.2">
      <c r="F21766" s="16"/>
    </row>
    <row r="21767" spans="6:6" x14ac:dyDescent="0.2">
      <c r="F21767" s="16"/>
    </row>
    <row r="21768" spans="6:6" x14ac:dyDescent="0.2">
      <c r="F21768" s="16"/>
    </row>
    <row r="21769" spans="6:6" x14ac:dyDescent="0.2">
      <c r="F21769" s="16"/>
    </row>
    <row r="21770" spans="6:6" x14ac:dyDescent="0.2">
      <c r="F21770" s="16"/>
    </row>
    <row r="21771" spans="6:6" x14ac:dyDescent="0.2">
      <c r="F21771" s="16"/>
    </row>
    <row r="21772" spans="6:6" x14ac:dyDescent="0.2">
      <c r="F21772" s="16"/>
    </row>
    <row r="21773" spans="6:6" x14ac:dyDescent="0.2">
      <c r="F21773" s="16"/>
    </row>
    <row r="21774" spans="6:6" x14ac:dyDescent="0.2">
      <c r="F21774" s="16"/>
    </row>
    <row r="21775" spans="6:6" x14ac:dyDescent="0.2">
      <c r="F21775" s="16"/>
    </row>
    <row r="21776" spans="6:6" x14ac:dyDescent="0.2">
      <c r="F21776" s="16"/>
    </row>
    <row r="21777" spans="6:6" x14ac:dyDescent="0.2">
      <c r="F21777" s="16"/>
    </row>
    <row r="21778" spans="6:6" x14ac:dyDescent="0.2">
      <c r="F21778" s="16"/>
    </row>
    <row r="21779" spans="6:6" x14ac:dyDescent="0.2">
      <c r="F21779" s="16"/>
    </row>
    <row r="21780" spans="6:6" x14ac:dyDescent="0.2">
      <c r="F21780" s="16"/>
    </row>
    <row r="21781" spans="6:6" x14ac:dyDescent="0.2">
      <c r="F21781" s="16"/>
    </row>
    <row r="21782" spans="6:6" x14ac:dyDescent="0.2">
      <c r="F21782" s="16"/>
    </row>
    <row r="21783" spans="6:6" x14ac:dyDescent="0.2">
      <c r="F21783" s="16"/>
    </row>
    <row r="21784" spans="6:6" x14ac:dyDescent="0.2">
      <c r="F21784" s="16"/>
    </row>
    <row r="21785" spans="6:6" x14ac:dyDescent="0.2">
      <c r="F21785" s="16"/>
    </row>
    <row r="21786" spans="6:6" x14ac:dyDescent="0.2">
      <c r="F21786" s="16"/>
    </row>
    <row r="21787" spans="6:6" x14ac:dyDescent="0.2">
      <c r="F21787" s="16"/>
    </row>
    <row r="21788" spans="6:6" x14ac:dyDescent="0.2">
      <c r="F21788" s="16"/>
    </row>
    <row r="21789" spans="6:6" x14ac:dyDescent="0.2">
      <c r="F21789" s="16"/>
    </row>
    <row r="21790" spans="6:6" x14ac:dyDescent="0.2">
      <c r="F21790" s="16"/>
    </row>
    <row r="21791" spans="6:6" x14ac:dyDescent="0.2">
      <c r="F21791" s="16"/>
    </row>
    <row r="21792" spans="6:6" x14ac:dyDescent="0.2">
      <c r="F21792" s="16"/>
    </row>
    <row r="21793" spans="6:6" x14ac:dyDescent="0.2">
      <c r="F21793" s="16"/>
    </row>
    <row r="21794" spans="6:6" x14ac:dyDescent="0.2">
      <c r="F21794" s="16"/>
    </row>
    <row r="21795" spans="6:6" x14ac:dyDescent="0.2">
      <c r="F21795" s="16"/>
    </row>
    <row r="21796" spans="6:6" x14ac:dyDescent="0.2">
      <c r="F21796" s="16"/>
    </row>
    <row r="21797" spans="6:6" x14ac:dyDescent="0.2">
      <c r="F21797" s="16"/>
    </row>
    <row r="21798" spans="6:6" x14ac:dyDescent="0.2">
      <c r="F21798" s="16"/>
    </row>
    <row r="21799" spans="6:6" x14ac:dyDescent="0.2">
      <c r="F21799" s="16"/>
    </row>
    <row r="21800" spans="6:6" x14ac:dyDescent="0.2">
      <c r="F21800" s="16"/>
    </row>
    <row r="21801" spans="6:6" x14ac:dyDescent="0.2">
      <c r="F21801" s="16"/>
    </row>
    <row r="21802" spans="6:6" x14ac:dyDescent="0.2">
      <c r="F21802" s="16"/>
    </row>
    <row r="21803" spans="6:6" x14ac:dyDescent="0.2">
      <c r="F21803" s="16"/>
    </row>
    <row r="21804" spans="6:6" x14ac:dyDescent="0.2">
      <c r="F21804" s="16"/>
    </row>
    <row r="21805" spans="6:6" x14ac:dyDescent="0.2">
      <c r="F21805" s="16"/>
    </row>
    <row r="21806" spans="6:6" x14ac:dyDescent="0.2">
      <c r="F21806" s="16"/>
    </row>
    <row r="21807" spans="6:6" x14ac:dyDescent="0.2">
      <c r="F21807" s="16"/>
    </row>
    <row r="21808" spans="6:6" x14ac:dyDescent="0.2">
      <c r="F21808" s="16"/>
    </row>
    <row r="21809" spans="6:6" x14ac:dyDescent="0.2">
      <c r="F21809" s="16"/>
    </row>
    <row r="21810" spans="6:6" x14ac:dyDescent="0.2">
      <c r="F21810" s="16"/>
    </row>
    <row r="21811" spans="6:6" x14ac:dyDescent="0.2">
      <c r="F21811" s="16"/>
    </row>
    <row r="21812" spans="6:6" x14ac:dyDescent="0.2">
      <c r="F21812" s="16"/>
    </row>
    <row r="21813" spans="6:6" x14ac:dyDescent="0.2">
      <c r="F21813" s="16"/>
    </row>
    <row r="21814" spans="6:6" x14ac:dyDescent="0.2">
      <c r="F21814" s="16"/>
    </row>
    <row r="21815" spans="6:6" x14ac:dyDescent="0.2">
      <c r="F21815" s="16"/>
    </row>
    <row r="21816" spans="6:6" x14ac:dyDescent="0.2">
      <c r="F21816" s="16"/>
    </row>
    <row r="21817" spans="6:6" x14ac:dyDescent="0.2">
      <c r="F21817" s="16"/>
    </row>
    <row r="21818" spans="6:6" x14ac:dyDescent="0.2">
      <c r="F21818" s="16"/>
    </row>
    <row r="21819" spans="6:6" x14ac:dyDescent="0.2">
      <c r="F21819" s="16"/>
    </row>
    <row r="21820" spans="6:6" x14ac:dyDescent="0.2">
      <c r="F21820" s="16"/>
    </row>
    <row r="21821" spans="6:6" x14ac:dyDescent="0.2">
      <c r="F21821" s="16"/>
    </row>
    <row r="21822" spans="6:6" x14ac:dyDescent="0.2">
      <c r="F21822" s="16"/>
    </row>
    <row r="21823" spans="6:6" x14ac:dyDescent="0.2">
      <c r="F21823" s="16"/>
    </row>
    <row r="21824" spans="6:6" x14ac:dyDescent="0.2">
      <c r="F21824" s="16"/>
    </row>
    <row r="21825" spans="6:6" x14ac:dyDescent="0.2">
      <c r="F21825" s="16"/>
    </row>
    <row r="21826" spans="6:6" x14ac:dyDescent="0.2">
      <c r="F21826" s="16"/>
    </row>
    <row r="21827" spans="6:6" x14ac:dyDescent="0.2">
      <c r="F21827" s="16"/>
    </row>
    <row r="21828" spans="6:6" x14ac:dyDescent="0.2">
      <c r="F21828" s="16"/>
    </row>
    <row r="21829" spans="6:6" x14ac:dyDescent="0.2">
      <c r="F21829" s="16"/>
    </row>
    <row r="21830" spans="6:6" x14ac:dyDescent="0.2">
      <c r="F21830" s="16"/>
    </row>
    <row r="21831" spans="6:6" x14ac:dyDescent="0.2">
      <c r="F21831" s="16"/>
    </row>
    <row r="21832" spans="6:6" x14ac:dyDescent="0.2">
      <c r="F21832" s="16"/>
    </row>
    <row r="21833" spans="6:6" x14ac:dyDescent="0.2">
      <c r="F21833" s="16"/>
    </row>
    <row r="21834" spans="6:6" x14ac:dyDescent="0.2">
      <c r="F21834" s="16"/>
    </row>
    <row r="21835" spans="6:6" x14ac:dyDescent="0.2">
      <c r="F21835" s="16"/>
    </row>
    <row r="21836" spans="6:6" x14ac:dyDescent="0.2">
      <c r="F21836" s="16"/>
    </row>
    <row r="21837" spans="6:6" x14ac:dyDescent="0.2">
      <c r="F21837" s="16"/>
    </row>
    <row r="21838" spans="6:6" x14ac:dyDescent="0.2">
      <c r="F21838" s="16"/>
    </row>
    <row r="21839" spans="6:6" x14ac:dyDescent="0.2">
      <c r="F21839" s="16"/>
    </row>
    <row r="21840" spans="6:6" x14ac:dyDescent="0.2">
      <c r="F21840" s="16"/>
    </row>
    <row r="21841" spans="6:6" x14ac:dyDescent="0.2">
      <c r="F21841" s="16"/>
    </row>
    <row r="21842" spans="6:6" x14ac:dyDescent="0.2">
      <c r="F21842" s="16"/>
    </row>
    <row r="21843" spans="6:6" x14ac:dyDescent="0.2">
      <c r="F21843" s="16"/>
    </row>
    <row r="21844" spans="6:6" x14ac:dyDescent="0.2">
      <c r="F21844" s="16"/>
    </row>
    <row r="21845" spans="6:6" x14ac:dyDescent="0.2">
      <c r="F21845" s="16"/>
    </row>
    <row r="21846" spans="6:6" x14ac:dyDescent="0.2">
      <c r="F21846" s="16"/>
    </row>
    <row r="21847" spans="6:6" x14ac:dyDescent="0.2">
      <c r="F21847" s="16"/>
    </row>
    <row r="21848" spans="6:6" x14ac:dyDescent="0.2">
      <c r="F21848" s="16"/>
    </row>
    <row r="21849" spans="6:6" x14ac:dyDescent="0.2">
      <c r="F21849" s="16"/>
    </row>
    <row r="21850" spans="6:6" x14ac:dyDescent="0.2">
      <c r="F21850" s="16"/>
    </row>
    <row r="21851" spans="6:6" x14ac:dyDescent="0.2">
      <c r="F21851" s="16"/>
    </row>
    <row r="21852" spans="6:6" x14ac:dyDescent="0.2">
      <c r="F21852" s="16"/>
    </row>
    <row r="21853" spans="6:6" x14ac:dyDescent="0.2">
      <c r="F21853" s="16"/>
    </row>
    <row r="21854" spans="6:6" x14ac:dyDescent="0.2">
      <c r="F21854" s="16"/>
    </row>
    <row r="21855" spans="6:6" x14ac:dyDescent="0.2">
      <c r="F21855" s="16"/>
    </row>
    <row r="21856" spans="6:6" x14ac:dyDescent="0.2">
      <c r="F21856" s="16"/>
    </row>
    <row r="21857" spans="6:6" x14ac:dyDescent="0.2">
      <c r="F21857" s="16"/>
    </row>
    <row r="21858" spans="6:6" x14ac:dyDescent="0.2">
      <c r="F21858" s="16"/>
    </row>
    <row r="21859" spans="6:6" x14ac:dyDescent="0.2">
      <c r="F21859" s="16"/>
    </row>
    <row r="21860" spans="6:6" x14ac:dyDescent="0.2">
      <c r="F21860" s="16"/>
    </row>
    <row r="21861" spans="6:6" x14ac:dyDescent="0.2">
      <c r="F21861" s="16"/>
    </row>
    <row r="21862" spans="6:6" x14ac:dyDescent="0.2">
      <c r="F21862" s="16"/>
    </row>
    <row r="21863" spans="6:6" x14ac:dyDescent="0.2">
      <c r="F21863" s="16"/>
    </row>
    <row r="21864" spans="6:6" x14ac:dyDescent="0.2">
      <c r="F21864" s="16"/>
    </row>
    <row r="21865" spans="6:6" x14ac:dyDescent="0.2">
      <c r="F21865" s="16"/>
    </row>
    <row r="21866" spans="6:6" x14ac:dyDescent="0.2">
      <c r="F21866" s="16"/>
    </row>
    <row r="21867" spans="6:6" x14ac:dyDescent="0.2">
      <c r="F21867" s="16"/>
    </row>
    <row r="21868" spans="6:6" x14ac:dyDescent="0.2">
      <c r="F21868" s="16"/>
    </row>
    <row r="21869" spans="6:6" x14ac:dyDescent="0.2">
      <c r="F21869" s="16"/>
    </row>
    <row r="21870" spans="6:6" x14ac:dyDescent="0.2">
      <c r="F21870" s="16"/>
    </row>
    <row r="21871" spans="6:6" x14ac:dyDescent="0.2">
      <c r="F21871" s="16"/>
    </row>
    <row r="21872" spans="6:6" x14ac:dyDescent="0.2">
      <c r="F21872" s="16"/>
    </row>
    <row r="21873" spans="6:6" x14ac:dyDescent="0.2">
      <c r="F21873" s="16"/>
    </row>
    <row r="21874" spans="6:6" x14ac:dyDescent="0.2">
      <c r="F21874" s="16"/>
    </row>
    <row r="21875" spans="6:6" x14ac:dyDescent="0.2">
      <c r="F21875" s="16"/>
    </row>
    <row r="21876" spans="6:6" x14ac:dyDescent="0.2">
      <c r="F21876" s="16"/>
    </row>
    <row r="21877" spans="6:6" x14ac:dyDescent="0.2">
      <c r="F21877" s="16"/>
    </row>
    <row r="21878" spans="6:6" x14ac:dyDescent="0.2">
      <c r="F21878" s="16"/>
    </row>
    <row r="21879" spans="6:6" x14ac:dyDescent="0.2">
      <c r="F21879" s="16"/>
    </row>
    <row r="21880" spans="6:6" x14ac:dyDescent="0.2">
      <c r="F21880" s="16"/>
    </row>
    <row r="21881" spans="6:6" x14ac:dyDescent="0.2">
      <c r="F21881" s="16"/>
    </row>
    <row r="21882" spans="6:6" x14ac:dyDescent="0.2">
      <c r="F21882" s="16"/>
    </row>
    <row r="21883" spans="6:6" x14ac:dyDescent="0.2">
      <c r="F21883" s="16"/>
    </row>
    <row r="21884" spans="6:6" x14ac:dyDescent="0.2">
      <c r="F21884" s="16"/>
    </row>
    <row r="21885" spans="6:6" x14ac:dyDescent="0.2">
      <c r="F21885" s="16"/>
    </row>
    <row r="21886" spans="6:6" x14ac:dyDescent="0.2">
      <c r="F21886" s="16"/>
    </row>
    <row r="21887" spans="6:6" x14ac:dyDescent="0.2">
      <c r="F21887" s="16"/>
    </row>
    <row r="21888" spans="6:6" x14ac:dyDescent="0.2">
      <c r="F21888" s="16"/>
    </row>
    <row r="21889" spans="6:6" x14ac:dyDescent="0.2">
      <c r="F21889" s="16"/>
    </row>
    <row r="21890" spans="6:6" x14ac:dyDescent="0.2">
      <c r="F21890" s="16"/>
    </row>
    <row r="21891" spans="6:6" x14ac:dyDescent="0.2">
      <c r="F21891" s="16"/>
    </row>
    <row r="21892" spans="6:6" x14ac:dyDescent="0.2">
      <c r="F21892" s="16"/>
    </row>
    <row r="21893" spans="6:6" x14ac:dyDescent="0.2">
      <c r="F21893" s="16"/>
    </row>
    <row r="21894" spans="6:6" x14ac:dyDescent="0.2">
      <c r="F21894" s="16"/>
    </row>
    <row r="21895" spans="6:6" x14ac:dyDescent="0.2">
      <c r="F21895" s="16"/>
    </row>
    <row r="21896" spans="6:6" x14ac:dyDescent="0.2">
      <c r="F21896" s="16"/>
    </row>
    <row r="21897" spans="6:6" x14ac:dyDescent="0.2">
      <c r="F21897" s="16"/>
    </row>
    <row r="21898" spans="6:6" x14ac:dyDescent="0.2">
      <c r="F21898" s="16"/>
    </row>
    <row r="21899" spans="6:6" x14ac:dyDescent="0.2">
      <c r="F21899" s="16"/>
    </row>
    <row r="21900" spans="6:6" x14ac:dyDescent="0.2">
      <c r="F21900" s="16"/>
    </row>
    <row r="21901" spans="6:6" x14ac:dyDescent="0.2">
      <c r="F21901" s="16"/>
    </row>
    <row r="21902" spans="6:6" x14ac:dyDescent="0.2">
      <c r="F21902" s="16"/>
    </row>
    <row r="21903" spans="6:6" x14ac:dyDescent="0.2">
      <c r="F21903" s="16"/>
    </row>
    <row r="21904" spans="6:6" x14ac:dyDescent="0.2">
      <c r="F21904" s="16"/>
    </row>
    <row r="21905" spans="6:6" x14ac:dyDescent="0.2">
      <c r="F21905" s="16"/>
    </row>
    <row r="21906" spans="6:6" x14ac:dyDescent="0.2">
      <c r="F21906" s="16"/>
    </row>
    <row r="21907" spans="6:6" x14ac:dyDescent="0.2">
      <c r="F21907" s="16"/>
    </row>
    <row r="21908" spans="6:6" x14ac:dyDescent="0.2">
      <c r="F21908" s="16"/>
    </row>
    <row r="21909" spans="6:6" x14ac:dyDescent="0.2">
      <c r="F21909" s="16"/>
    </row>
    <row r="21910" spans="6:6" x14ac:dyDescent="0.2">
      <c r="F21910" s="16"/>
    </row>
    <row r="21911" spans="6:6" x14ac:dyDescent="0.2">
      <c r="F21911" s="16"/>
    </row>
    <row r="21912" spans="6:6" x14ac:dyDescent="0.2">
      <c r="F21912" s="16"/>
    </row>
    <row r="21913" spans="6:6" x14ac:dyDescent="0.2">
      <c r="F21913" s="16"/>
    </row>
    <row r="21914" spans="6:6" x14ac:dyDescent="0.2">
      <c r="F21914" s="16"/>
    </row>
    <row r="21915" spans="6:6" x14ac:dyDescent="0.2">
      <c r="F21915" s="16"/>
    </row>
    <row r="21916" spans="6:6" x14ac:dyDescent="0.2">
      <c r="F21916" s="16"/>
    </row>
    <row r="21917" spans="6:6" x14ac:dyDescent="0.2">
      <c r="F21917" s="16"/>
    </row>
    <row r="21918" spans="6:6" x14ac:dyDescent="0.2">
      <c r="F21918" s="16"/>
    </row>
    <row r="21919" spans="6:6" x14ac:dyDescent="0.2">
      <c r="F21919" s="16"/>
    </row>
    <row r="21920" spans="6:6" x14ac:dyDescent="0.2">
      <c r="F21920" s="16"/>
    </row>
    <row r="21921" spans="6:6" x14ac:dyDescent="0.2">
      <c r="F21921" s="16"/>
    </row>
    <row r="21922" spans="6:6" x14ac:dyDescent="0.2">
      <c r="F21922" s="16"/>
    </row>
    <row r="21923" spans="6:6" x14ac:dyDescent="0.2">
      <c r="F21923" s="16"/>
    </row>
    <row r="21924" spans="6:6" x14ac:dyDescent="0.2">
      <c r="F21924" s="16"/>
    </row>
    <row r="21925" spans="6:6" x14ac:dyDescent="0.2">
      <c r="F21925" s="16"/>
    </row>
    <row r="21926" spans="6:6" x14ac:dyDescent="0.2">
      <c r="F21926" s="16"/>
    </row>
    <row r="21927" spans="6:6" x14ac:dyDescent="0.2">
      <c r="F21927" s="16"/>
    </row>
    <row r="21928" spans="6:6" x14ac:dyDescent="0.2">
      <c r="F21928" s="16"/>
    </row>
    <row r="21929" spans="6:6" x14ac:dyDescent="0.2">
      <c r="F21929" s="16"/>
    </row>
    <row r="21930" spans="6:6" x14ac:dyDescent="0.2">
      <c r="F21930" s="16"/>
    </row>
    <row r="21931" spans="6:6" x14ac:dyDescent="0.2">
      <c r="F21931" s="16"/>
    </row>
    <row r="21932" spans="6:6" x14ac:dyDescent="0.2">
      <c r="F21932" s="16"/>
    </row>
    <row r="21933" spans="6:6" x14ac:dyDescent="0.2">
      <c r="F21933" s="16"/>
    </row>
    <row r="21934" spans="6:6" x14ac:dyDescent="0.2">
      <c r="F21934" s="16"/>
    </row>
    <row r="21935" spans="6:6" x14ac:dyDescent="0.2">
      <c r="F21935" s="16"/>
    </row>
    <row r="21936" spans="6:6" x14ac:dyDescent="0.2">
      <c r="F21936" s="16"/>
    </row>
    <row r="21937" spans="6:6" x14ac:dyDescent="0.2">
      <c r="F21937" s="16"/>
    </row>
    <row r="21938" spans="6:6" x14ac:dyDescent="0.2">
      <c r="F21938" s="16"/>
    </row>
    <row r="21939" spans="6:6" x14ac:dyDescent="0.2">
      <c r="F21939" s="16"/>
    </row>
    <row r="21940" spans="6:6" x14ac:dyDescent="0.2">
      <c r="F21940" s="16"/>
    </row>
    <row r="21941" spans="6:6" x14ac:dyDescent="0.2">
      <c r="F21941" s="16"/>
    </row>
    <row r="21942" spans="6:6" x14ac:dyDescent="0.2">
      <c r="F21942" s="16"/>
    </row>
    <row r="21943" spans="6:6" x14ac:dyDescent="0.2">
      <c r="F21943" s="16"/>
    </row>
    <row r="21944" spans="6:6" x14ac:dyDescent="0.2">
      <c r="F21944" s="16"/>
    </row>
    <row r="21945" spans="6:6" x14ac:dyDescent="0.2">
      <c r="F21945" s="16"/>
    </row>
    <row r="21946" spans="6:6" x14ac:dyDescent="0.2">
      <c r="F21946" s="16"/>
    </row>
    <row r="21947" spans="6:6" x14ac:dyDescent="0.2">
      <c r="F21947" s="16"/>
    </row>
    <row r="21948" spans="6:6" x14ac:dyDescent="0.2">
      <c r="F21948" s="16"/>
    </row>
    <row r="21949" spans="6:6" x14ac:dyDescent="0.2">
      <c r="F21949" s="16"/>
    </row>
    <row r="21950" spans="6:6" x14ac:dyDescent="0.2">
      <c r="F21950" s="16"/>
    </row>
    <row r="21951" spans="6:6" x14ac:dyDescent="0.2">
      <c r="F21951" s="16"/>
    </row>
    <row r="21952" spans="6:6" x14ac:dyDescent="0.2">
      <c r="F21952" s="16"/>
    </row>
    <row r="21953" spans="6:6" x14ac:dyDescent="0.2">
      <c r="F21953" s="16"/>
    </row>
    <row r="21954" spans="6:6" x14ac:dyDescent="0.2">
      <c r="F21954" s="16"/>
    </row>
    <row r="21955" spans="6:6" x14ac:dyDescent="0.2">
      <c r="F21955" s="16"/>
    </row>
    <row r="21956" spans="6:6" x14ac:dyDescent="0.2">
      <c r="F21956" s="16"/>
    </row>
    <row r="21957" spans="6:6" x14ac:dyDescent="0.2">
      <c r="F21957" s="16"/>
    </row>
    <row r="21958" spans="6:6" x14ac:dyDescent="0.2">
      <c r="F21958" s="16"/>
    </row>
    <row r="21959" spans="6:6" x14ac:dyDescent="0.2">
      <c r="F21959" s="16"/>
    </row>
    <row r="21960" spans="6:6" x14ac:dyDescent="0.2">
      <c r="F21960" s="16"/>
    </row>
    <row r="21961" spans="6:6" x14ac:dyDescent="0.2">
      <c r="F21961" s="16"/>
    </row>
    <row r="21962" spans="6:6" x14ac:dyDescent="0.2">
      <c r="F21962" s="16"/>
    </row>
    <row r="21963" spans="6:6" x14ac:dyDescent="0.2">
      <c r="F21963" s="16"/>
    </row>
    <row r="21964" spans="6:6" x14ac:dyDescent="0.2">
      <c r="F21964" s="16"/>
    </row>
    <row r="21965" spans="6:6" x14ac:dyDescent="0.2">
      <c r="F21965" s="16"/>
    </row>
    <row r="21966" spans="6:6" x14ac:dyDescent="0.2">
      <c r="F21966" s="16"/>
    </row>
    <row r="21967" spans="6:6" x14ac:dyDescent="0.2">
      <c r="F21967" s="16"/>
    </row>
    <row r="21968" spans="6:6" x14ac:dyDescent="0.2">
      <c r="F21968" s="16"/>
    </row>
    <row r="21969" spans="6:6" x14ac:dyDescent="0.2">
      <c r="F21969" s="16"/>
    </row>
    <row r="21970" spans="6:6" x14ac:dyDescent="0.2">
      <c r="F21970" s="16"/>
    </row>
    <row r="21971" spans="6:6" x14ac:dyDescent="0.2">
      <c r="F21971" s="16"/>
    </row>
    <row r="21972" spans="6:6" x14ac:dyDescent="0.2">
      <c r="F21972" s="16"/>
    </row>
    <row r="21973" spans="6:6" x14ac:dyDescent="0.2">
      <c r="F21973" s="16"/>
    </row>
    <row r="21974" spans="6:6" x14ac:dyDescent="0.2">
      <c r="F21974" s="16"/>
    </row>
    <row r="21975" spans="6:6" x14ac:dyDescent="0.2">
      <c r="F21975" s="16"/>
    </row>
    <row r="21976" spans="6:6" x14ac:dyDescent="0.2">
      <c r="F21976" s="16"/>
    </row>
    <row r="21977" spans="6:6" x14ac:dyDescent="0.2">
      <c r="F21977" s="16"/>
    </row>
    <row r="21978" spans="6:6" x14ac:dyDescent="0.2">
      <c r="F21978" s="16"/>
    </row>
    <row r="21979" spans="6:6" x14ac:dyDescent="0.2">
      <c r="F21979" s="16"/>
    </row>
    <row r="21980" spans="6:6" x14ac:dyDescent="0.2">
      <c r="F21980" s="16"/>
    </row>
    <row r="21981" spans="6:6" x14ac:dyDescent="0.2">
      <c r="F21981" s="16"/>
    </row>
    <row r="21982" spans="6:6" x14ac:dyDescent="0.2">
      <c r="F21982" s="16"/>
    </row>
    <row r="21983" spans="6:6" x14ac:dyDescent="0.2">
      <c r="F21983" s="16"/>
    </row>
    <row r="21984" spans="6:6" x14ac:dyDescent="0.2">
      <c r="F21984" s="16"/>
    </row>
    <row r="21985" spans="6:6" x14ac:dyDescent="0.2">
      <c r="F21985" s="16"/>
    </row>
    <row r="21986" spans="6:6" x14ac:dyDescent="0.2">
      <c r="F21986" s="16"/>
    </row>
    <row r="21987" spans="6:6" x14ac:dyDescent="0.2">
      <c r="F21987" s="16"/>
    </row>
    <row r="21988" spans="6:6" x14ac:dyDescent="0.2">
      <c r="F21988" s="16"/>
    </row>
    <row r="21989" spans="6:6" x14ac:dyDescent="0.2">
      <c r="F21989" s="16"/>
    </row>
    <row r="21990" spans="6:6" x14ac:dyDescent="0.2">
      <c r="F21990" s="16"/>
    </row>
    <row r="21991" spans="6:6" x14ac:dyDescent="0.2">
      <c r="F21991" s="16"/>
    </row>
    <row r="21992" spans="6:6" x14ac:dyDescent="0.2">
      <c r="F21992" s="16"/>
    </row>
    <row r="21993" spans="6:6" x14ac:dyDescent="0.2">
      <c r="F21993" s="16"/>
    </row>
    <row r="21994" spans="6:6" x14ac:dyDescent="0.2">
      <c r="F21994" s="16"/>
    </row>
    <row r="21995" spans="6:6" x14ac:dyDescent="0.2">
      <c r="F21995" s="16"/>
    </row>
    <row r="21996" spans="6:6" x14ac:dyDescent="0.2">
      <c r="F21996" s="16"/>
    </row>
    <row r="21997" spans="6:6" x14ac:dyDescent="0.2">
      <c r="F21997" s="16"/>
    </row>
    <row r="21998" spans="6:6" x14ac:dyDescent="0.2">
      <c r="F21998" s="16"/>
    </row>
    <row r="21999" spans="6:6" x14ac:dyDescent="0.2">
      <c r="F21999" s="16"/>
    </row>
    <row r="22000" spans="6:6" x14ac:dyDescent="0.2">
      <c r="F22000" s="16"/>
    </row>
    <row r="22001" spans="6:6" x14ac:dyDescent="0.2">
      <c r="F22001" s="16"/>
    </row>
    <row r="22002" spans="6:6" x14ac:dyDescent="0.2">
      <c r="F22002" s="16"/>
    </row>
    <row r="22003" spans="6:6" x14ac:dyDescent="0.2">
      <c r="F22003" s="16"/>
    </row>
    <row r="22004" spans="6:6" x14ac:dyDescent="0.2">
      <c r="F22004" s="16"/>
    </row>
    <row r="22005" spans="6:6" x14ac:dyDescent="0.2">
      <c r="F22005" s="16"/>
    </row>
    <row r="22006" spans="6:6" x14ac:dyDescent="0.2">
      <c r="F22006" s="16"/>
    </row>
    <row r="22007" spans="6:6" x14ac:dyDescent="0.2">
      <c r="F22007" s="16"/>
    </row>
    <row r="22008" spans="6:6" x14ac:dyDescent="0.2">
      <c r="F22008" s="16"/>
    </row>
    <row r="22009" spans="6:6" x14ac:dyDescent="0.2">
      <c r="F22009" s="16"/>
    </row>
    <row r="22010" spans="6:6" x14ac:dyDescent="0.2">
      <c r="F22010" s="16"/>
    </row>
    <row r="22011" spans="6:6" x14ac:dyDescent="0.2">
      <c r="F22011" s="16"/>
    </row>
    <row r="22012" spans="6:6" x14ac:dyDescent="0.2">
      <c r="F22012" s="16"/>
    </row>
    <row r="22013" spans="6:6" x14ac:dyDescent="0.2">
      <c r="F22013" s="16"/>
    </row>
    <row r="22014" spans="6:6" x14ac:dyDescent="0.2">
      <c r="F22014" s="16"/>
    </row>
    <row r="22015" spans="6:6" x14ac:dyDescent="0.2">
      <c r="F22015" s="16"/>
    </row>
    <row r="22016" spans="6:6" x14ac:dyDescent="0.2">
      <c r="F22016" s="16"/>
    </row>
    <row r="22017" spans="6:6" x14ac:dyDescent="0.2">
      <c r="F22017" s="16"/>
    </row>
    <row r="22018" spans="6:6" x14ac:dyDescent="0.2">
      <c r="F22018" s="16"/>
    </row>
    <row r="22019" spans="6:6" x14ac:dyDescent="0.2">
      <c r="F22019" s="16"/>
    </row>
    <row r="22020" spans="6:6" x14ac:dyDescent="0.2">
      <c r="F22020" s="16"/>
    </row>
    <row r="22021" spans="6:6" x14ac:dyDescent="0.2">
      <c r="F22021" s="16"/>
    </row>
    <row r="22022" spans="6:6" x14ac:dyDescent="0.2">
      <c r="F22022" s="16"/>
    </row>
    <row r="22023" spans="6:6" x14ac:dyDescent="0.2">
      <c r="F22023" s="16"/>
    </row>
    <row r="22024" spans="6:6" x14ac:dyDescent="0.2">
      <c r="F22024" s="16"/>
    </row>
    <row r="22025" spans="6:6" x14ac:dyDescent="0.2">
      <c r="F22025" s="16"/>
    </row>
    <row r="22026" spans="6:6" x14ac:dyDescent="0.2">
      <c r="F22026" s="16"/>
    </row>
    <row r="22027" spans="6:6" x14ac:dyDescent="0.2">
      <c r="F22027" s="16"/>
    </row>
    <row r="22028" spans="6:6" x14ac:dyDescent="0.2">
      <c r="F22028" s="16"/>
    </row>
    <row r="22029" spans="6:6" x14ac:dyDescent="0.2">
      <c r="F22029" s="16"/>
    </row>
    <row r="22030" spans="6:6" x14ac:dyDescent="0.2">
      <c r="F22030" s="16"/>
    </row>
    <row r="22031" spans="6:6" x14ac:dyDescent="0.2">
      <c r="F22031" s="16"/>
    </row>
    <row r="22032" spans="6:6" x14ac:dyDescent="0.2">
      <c r="F22032" s="16"/>
    </row>
    <row r="22033" spans="6:6" x14ac:dyDescent="0.2">
      <c r="F22033" s="16"/>
    </row>
    <row r="22034" spans="6:6" x14ac:dyDescent="0.2">
      <c r="F22034" s="16"/>
    </row>
    <row r="22035" spans="6:6" x14ac:dyDescent="0.2">
      <c r="F22035" s="16"/>
    </row>
    <row r="22036" spans="6:6" x14ac:dyDescent="0.2">
      <c r="F22036" s="16"/>
    </row>
    <row r="22037" spans="6:6" x14ac:dyDescent="0.2">
      <c r="F22037" s="16"/>
    </row>
    <row r="22038" spans="6:6" x14ac:dyDescent="0.2">
      <c r="F22038" s="16"/>
    </row>
    <row r="22039" spans="6:6" x14ac:dyDescent="0.2">
      <c r="F22039" s="16"/>
    </row>
    <row r="22040" spans="6:6" x14ac:dyDescent="0.2">
      <c r="F22040" s="16"/>
    </row>
    <row r="22041" spans="6:6" x14ac:dyDescent="0.2">
      <c r="F22041" s="16"/>
    </row>
    <row r="22042" spans="6:6" x14ac:dyDescent="0.2">
      <c r="F22042" s="16"/>
    </row>
    <row r="22043" spans="6:6" x14ac:dyDescent="0.2">
      <c r="F22043" s="16"/>
    </row>
    <row r="22044" spans="6:6" x14ac:dyDescent="0.2">
      <c r="F22044" s="16"/>
    </row>
    <row r="22045" spans="6:6" x14ac:dyDescent="0.2">
      <c r="F22045" s="16"/>
    </row>
    <row r="22046" spans="6:6" x14ac:dyDescent="0.2">
      <c r="F22046" s="16"/>
    </row>
    <row r="22047" spans="6:6" x14ac:dyDescent="0.2">
      <c r="F22047" s="16"/>
    </row>
    <row r="22048" spans="6:6" x14ac:dyDescent="0.2">
      <c r="F22048" s="16"/>
    </row>
    <row r="22049" spans="6:6" x14ac:dyDescent="0.2">
      <c r="F22049" s="16"/>
    </row>
    <row r="22050" spans="6:6" x14ac:dyDescent="0.2">
      <c r="F22050" s="16"/>
    </row>
    <row r="22051" spans="6:6" x14ac:dyDescent="0.2">
      <c r="F22051" s="16"/>
    </row>
    <row r="22052" spans="6:6" x14ac:dyDescent="0.2">
      <c r="F22052" s="16"/>
    </row>
    <row r="22053" spans="6:6" x14ac:dyDescent="0.2">
      <c r="F22053" s="16"/>
    </row>
    <row r="22054" spans="6:6" x14ac:dyDescent="0.2">
      <c r="F22054" s="16"/>
    </row>
    <row r="22055" spans="6:6" x14ac:dyDescent="0.2">
      <c r="F22055" s="16"/>
    </row>
    <row r="22056" spans="6:6" x14ac:dyDescent="0.2">
      <c r="F22056" s="16"/>
    </row>
    <row r="22057" spans="6:6" x14ac:dyDescent="0.2">
      <c r="F22057" s="16"/>
    </row>
    <row r="22058" spans="6:6" x14ac:dyDescent="0.2">
      <c r="F22058" s="16"/>
    </row>
    <row r="22059" spans="6:6" x14ac:dyDescent="0.2">
      <c r="F22059" s="16"/>
    </row>
    <row r="22060" spans="6:6" x14ac:dyDescent="0.2">
      <c r="F22060" s="16"/>
    </row>
    <row r="22061" spans="6:6" x14ac:dyDescent="0.2">
      <c r="F22061" s="16"/>
    </row>
    <row r="22062" spans="6:6" x14ac:dyDescent="0.2">
      <c r="F22062" s="16"/>
    </row>
    <row r="22063" spans="6:6" x14ac:dyDescent="0.2">
      <c r="F22063" s="16"/>
    </row>
    <row r="22064" spans="6:6" x14ac:dyDescent="0.2">
      <c r="F22064" s="16"/>
    </row>
    <row r="22065" spans="6:6" x14ac:dyDescent="0.2">
      <c r="F22065" s="16"/>
    </row>
    <row r="22066" spans="6:6" x14ac:dyDescent="0.2">
      <c r="F22066" s="16"/>
    </row>
    <row r="22067" spans="6:6" x14ac:dyDescent="0.2">
      <c r="F22067" s="16"/>
    </row>
    <row r="22068" spans="6:6" x14ac:dyDescent="0.2">
      <c r="F22068" s="16"/>
    </row>
    <row r="22069" spans="6:6" x14ac:dyDescent="0.2">
      <c r="F22069" s="16"/>
    </row>
    <row r="22070" spans="6:6" x14ac:dyDescent="0.2">
      <c r="F22070" s="16"/>
    </row>
    <row r="22071" spans="6:6" x14ac:dyDescent="0.2">
      <c r="F22071" s="16"/>
    </row>
    <row r="22072" spans="6:6" x14ac:dyDescent="0.2">
      <c r="F22072" s="16"/>
    </row>
    <row r="22073" spans="6:6" x14ac:dyDescent="0.2">
      <c r="F22073" s="16"/>
    </row>
    <row r="22074" spans="6:6" x14ac:dyDescent="0.2">
      <c r="F22074" s="16"/>
    </row>
    <row r="22075" spans="6:6" x14ac:dyDescent="0.2">
      <c r="F22075" s="16"/>
    </row>
    <row r="22076" spans="6:6" x14ac:dyDescent="0.2">
      <c r="F22076" s="16"/>
    </row>
    <row r="22077" spans="6:6" x14ac:dyDescent="0.2">
      <c r="F22077" s="16"/>
    </row>
    <row r="22078" spans="6:6" x14ac:dyDescent="0.2">
      <c r="F22078" s="16"/>
    </row>
    <row r="22079" spans="6:6" x14ac:dyDescent="0.2">
      <c r="F22079" s="16"/>
    </row>
    <row r="22080" spans="6:6" x14ac:dyDescent="0.2">
      <c r="F22080" s="16"/>
    </row>
    <row r="22081" spans="6:6" x14ac:dyDescent="0.2">
      <c r="F22081" s="16"/>
    </row>
    <row r="22082" spans="6:6" x14ac:dyDescent="0.2">
      <c r="F22082" s="16"/>
    </row>
    <row r="22083" spans="6:6" x14ac:dyDescent="0.2">
      <c r="F22083" s="16"/>
    </row>
    <row r="22084" spans="6:6" x14ac:dyDescent="0.2">
      <c r="F22084" s="16"/>
    </row>
    <row r="22085" spans="6:6" x14ac:dyDescent="0.2">
      <c r="F22085" s="16"/>
    </row>
    <row r="22086" spans="6:6" x14ac:dyDescent="0.2">
      <c r="F22086" s="16"/>
    </row>
    <row r="22087" spans="6:6" x14ac:dyDescent="0.2">
      <c r="F22087" s="16"/>
    </row>
    <row r="22088" spans="6:6" x14ac:dyDescent="0.2">
      <c r="F22088" s="16"/>
    </row>
    <row r="22089" spans="6:6" x14ac:dyDescent="0.2">
      <c r="F22089" s="16"/>
    </row>
    <row r="22090" spans="6:6" x14ac:dyDescent="0.2">
      <c r="F22090" s="16"/>
    </row>
    <row r="22091" spans="6:6" x14ac:dyDescent="0.2">
      <c r="F22091" s="16"/>
    </row>
    <row r="22092" spans="6:6" x14ac:dyDescent="0.2">
      <c r="F22092" s="16"/>
    </row>
    <row r="22093" spans="6:6" x14ac:dyDescent="0.2">
      <c r="F22093" s="16"/>
    </row>
    <row r="22094" spans="6:6" x14ac:dyDescent="0.2">
      <c r="F22094" s="16"/>
    </row>
    <row r="22095" spans="6:6" x14ac:dyDescent="0.2">
      <c r="F22095" s="16"/>
    </row>
    <row r="22096" spans="6:6" x14ac:dyDescent="0.2">
      <c r="F22096" s="16"/>
    </row>
    <row r="22097" spans="6:6" x14ac:dyDescent="0.2">
      <c r="F22097" s="16"/>
    </row>
    <row r="22098" spans="6:6" x14ac:dyDescent="0.2">
      <c r="F22098" s="16"/>
    </row>
    <row r="22099" spans="6:6" x14ac:dyDescent="0.2">
      <c r="F22099" s="16"/>
    </row>
    <row r="22100" spans="6:6" x14ac:dyDescent="0.2">
      <c r="F22100" s="16"/>
    </row>
    <row r="22101" spans="6:6" x14ac:dyDescent="0.2">
      <c r="F22101" s="16"/>
    </row>
    <row r="22102" spans="6:6" x14ac:dyDescent="0.2">
      <c r="F22102" s="16"/>
    </row>
    <row r="22103" spans="6:6" x14ac:dyDescent="0.2">
      <c r="F22103" s="16"/>
    </row>
    <row r="22104" spans="6:6" x14ac:dyDescent="0.2">
      <c r="F22104" s="16"/>
    </row>
    <row r="22105" spans="6:6" x14ac:dyDescent="0.2">
      <c r="F22105" s="16"/>
    </row>
    <row r="22106" spans="6:6" x14ac:dyDescent="0.2">
      <c r="F22106" s="16"/>
    </row>
    <row r="22107" spans="6:6" x14ac:dyDescent="0.2">
      <c r="F22107" s="16"/>
    </row>
    <row r="22108" spans="6:6" x14ac:dyDescent="0.2">
      <c r="F22108" s="16"/>
    </row>
    <row r="22109" spans="6:6" x14ac:dyDescent="0.2">
      <c r="F22109" s="16"/>
    </row>
    <row r="22110" spans="6:6" x14ac:dyDescent="0.2">
      <c r="F22110" s="16"/>
    </row>
    <row r="22111" spans="6:6" x14ac:dyDescent="0.2">
      <c r="F22111" s="16"/>
    </row>
    <row r="22112" spans="6:6" x14ac:dyDescent="0.2">
      <c r="F22112" s="16"/>
    </row>
    <row r="22113" spans="6:6" x14ac:dyDescent="0.2">
      <c r="F22113" s="16"/>
    </row>
    <row r="22114" spans="6:6" x14ac:dyDescent="0.2">
      <c r="F22114" s="16"/>
    </row>
    <row r="22115" spans="6:6" x14ac:dyDescent="0.2">
      <c r="F22115" s="16"/>
    </row>
    <row r="22116" spans="6:6" x14ac:dyDescent="0.2">
      <c r="F22116" s="16"/>
    </row>
    <row r="22117" spans="6:6" x14ac:dyDescent="0.2">
      <c r="F22117" s="16"/>
    </row>
    <row r="22118" spans="6:6" x14ac:dyDescent="0.2">
      <c r="F22118" s="16"/>
    </row>
    <row r="22119" spans="6:6" x14ac:dyDescent="0.2">
      <c r="F22119" s="16"/>
    </row>
    <row r="22120" spans="6:6" x14ac:dyDescent="0.2">
      <c r="F22120" s="16"/>
    </row>
    <row r="22121" spans="6:6" x14ac:dyDescent="0.2">
      <c r="F22121" s="16"/>
    </row>
    <row r="22122" spans="6:6" x14ac:dyDescent="0.2">
      <c r="F22122" s="16"/>
    </row>
    <row r="22123" spans="6:6" x14ac:dyDescent="0.2">
      <c r="F22123" s="16"/>
    </row>
    <row r="22124" spans="6:6" x14ac:dyDescent="0.2">
      <c r="F22124" s="16"/>
    </row>
    <row r="22125" spans="6:6" x14ac:dyDescent="0.2">
      <c r="F22125" s="16"/>
    </row>
    <row r="22126" spans="6:6" x14ac:dyDescent="0.2">
      <c r="F22126" s="16"/>
    </row>
    <row r="22127" spans="6:6" x14ac:dyDescent="0.2">
      <c r="F22127" s="16"/>
    </row>
    <row r="22128" spans="6:6" x14ac:dyDescent="0.2">
      <c r="F22128" s="16"/>
    </row>
    <row r="22129" spans="6:6" x14ac:dyDescent="0.2">
      <c r="F22129" s="16"/>
    </row>
    <row r="22130" spans="6:6" x14ac:dyDescent="0.2">
      <c r="F22130" s="16"/>
    </row>
    <row r="22131" spans="6:6" x14ac:dyDescent="0.2">
      <c r="F22131" s="16"/>
    </row>
    <row r="22132" spans="6:6" x14ac:dyDescent="0.2">
      <c r="F22132" s="16"/>
    </row>
    <row r="22133" spans="6:6" x14ac:dyDescent="0.2">
      <c r="F22133" s="16"/>
    </row>
    <row r="22134" spans="6:6" x14ac:dyDescent="0.2">
      <c r="F22134" s="16"/>
    </row>
    <row r="22135" spans="6:6" x14ac:dyDescent="0.2">
      <c r="F22135" s="16"/>
    </row>
    <row r="22136" spans="6:6" x14ac:dyDescent="0.2">
      <c r="F22136" s="16"/>
    </row>
    <row r="22137" spans="6:6" x14ac:dyDescent="0.2">
      <c r="F22137" s="16"/>
    </row>
    <row r="22138" spans="6:6" x14ac:dyDescent="0.2">
      <c r="F22138" s="16"/>
    </row>
    <row r="22139" spans="6:6" x14ac:dyDescent="0.2">
      <c r="F22139" s="16"/>
    </row>
    <row r="22140" spans="6:6" x14ac:dyDescent="0.2">
      <c r="F22140" s="16"/>
    </row>
    <row r="22141" spans="6:6" x14ac:dyDescent="0.2">
      <c r="F22141" s="16"/>
    </row>
    <row r="22142" spans="6:6" x14ac:dyDescent="0.2">
      <c r="F22142" s="16"/>
    </row>
    <row r="22143" spans="6:6" x14ac:dyDescent="0.2">
      <c r="F22143" s="16"/>
    </row>
    <row r="22144" spans="6:6" x14ac:dyDescent="0.2">
      <c r="F22144" s="16"/>
    </row>
    <row r="22145" spans="6:6" x14ac:dyDescent="0.2">
      <c r="F22145" s="16"/>
    </row>
    <row r="22146" spans="6:6" x14ac:dyDescent="0.2">
      <c r="F22146" s="16"/>
    </row>
    <row r="22147" spans="6:6" x14ac:dyDescent="0.2">
      <c r="F22147" s="16"/>
    </row>
    <row r="22148" spans="6:6" x14ac:dyDescent="0.2">
      <c r="F22148" s="16"/>
    </row>
    <row r="22149" spans="6:6" x14ac:dyDescent="0.2">
      <c r="F22149" s="16"/>
    </row>
    <row r="22150" spans="6:6" x14ac:dyDescent="0.2">
      <c r="F22150" s="16"/>
    </row>
    <row r="22151" spans="6:6" x14ac:dyDescent="0.2">
      <c r="F22151" s="16"/>
    </row>
    <row r="22152" spans="6:6" x14ac:dyDescent="0.2">
      <c r="F22152" s="16"/>
    </row>
    <row r="22153" spans="6:6" x14ac:dyDescent="0.2">
      <c r="F22153" s="16"/>
    </row>
    <row r="22154" spans="6:6" x14ac:dyDescent="0.2">
      <c r="F22154" s="16"/>
    </row>
    <row r="22155" spans="6:6" x14ac:dyDescent="0.2">
      <c r="F22155" s="16"/>
    </row>
    <row r="22156" spans="6:6" x14ac:dyDescent="0.2">
      <c r="F22156" s="16"/>
    </row>
    <row r="22157" spans="6:6" x14ac:dyDescent="0.2">
      <c r="F22157" s="16"/>
    </row>
    <row r="22158" spans="6:6" x14ac:dyDescent="0.2">
      <c r="F22158" s="16"/>
    </row>
    <row r="22159" spans="6:6" x14ac:dyDescent="0.2">
      <c r="F22159" s="16"/>
    </row>
    <row r="22160" spans="6:6" x14ac:dyDescent="0.2">
      <c r="F22160" s="16"/>
    </row>
    <row r="22161" spans="6:6" x14ac:dyDescent="0.2">
      <c r="F22161" s="16"/>
    </row>
    <row r="22162" spans="6:6" x14ac:dyDescent="0.2">
      <c r="F22162" s="16"/>
    </row>
    <row r="22163" spans="6:6" x14ac:dyDescent="0.2">
      <c r="F22163" s="16"/>
    </row>
    <row r="22164" spans="6:6" x14ac:dyDescent="0.2">
      <c r="F22164" s="16"/>
    </row>
    <row r="22165" spans="6:6" x14ac:dyDescent="0.2">
      <c r="F22165" s="16"/>
    </row>
    <row r="22166" spans="6:6" x14ac:dyDescent="0.2">
      <c r="F22166" s="16"/>
    </row>
    <row r="22167" spans="6:6" x14ac:dyDescent="0.2">
      <c r="F22167" s="16"/>
    </row>
    <row r="22168" spans="6:6" x14ac:dyDescent="0.2">
      <c r="F22168" s="16"/>
    </row>
    <row r="22169" spans="6:6" x14ac:dyDescent="0.2">
      <c r="F22169" s="16"/>
    </row>
    <row r="22170" spans="6:6" x14ac:dyDescent="0.2">
      <c r="F22170" s="16"/>
    </row>
    <row r="22171" spans="6:6" x14ac:dyDescent="0.2">
      <c r="F22171" s="16"/>
    </row>
    <row r="22172" spans="6:6" x14ac:dyDescent="0.2">
      <c r="F22172" s="16"/>
    </row>
    <row r="22173" spans="6:6" x14ac:dyDescent="0.2">
      <c r="F22173" s="16"/>
    </row>
    <row r="22174" spans="6:6" x14ac:dyDescent="0.2">
      <c r="F22174" s="16"/>
    </row>
    <row r="22175" spans="6:6" x14ac:dyDescent="0.2">
      <c r="F22175" s="16"/>
    </row>
    <row r="22176" spans="6:6" x14ac:dyDescent="0.2">
      <c r="F22176" s="16"/>
    </row>
    <row r="22177" spans="6:6" x14ac:dyDescent="0.2">
      <c r="F22177" s="16"/>
    </row>
    <row r="22178" spans="6:6" x14ac:dyDescent="0.2">
      <c r="F22178" s="16"/>
    </row>
    <row r="22179" spans="6:6" x14ac:dyDescent="0.2">
      <c r="F22179" s="16"/>
    </row>
    <row r="22180" spans="6:6" x14ac:dyDescent="0.2">
      <c r="F22180" s="16"/>
    </row>
    <row r="22181" spans="6:6" x14ac:dyDescent="0.2">
      <c r="F22181" s="16"/>
    </row>
    <row r="22182" spans="6:6" x14ac:dyDescent="0.2">
      <c r="F22182" s="16"/>
    </row>
    <row r="22183" spans="6:6" x14ac:dyDescent="0.2">
      <c r="F22183" s="16"/>
    </row>
    <row r="22184" spans="6:6" x14ac:dyDescent="0.2">
      <c r="F22184" s="16"/>
    </row>
    <row r="22185" spans="6:6" x14ac:dyDescent="0.2">
      <c r="F22185" s="16"/>
    </row>
    <row r="22186" spans="6:6" x14ac:dyDescent="0.2">
      <c r="F22186" s="16"/>
    </row>
    <row r="22187" spans="6:6" x14ac:dyDescent="0.2">
      <c r="F22187" s="16"/>
    </row>
    <row r="22188" spans="6:6" x14ac:dyDescent="0.2">
      <c r="F22188" s="16"/>
    </row>
    <row r="22189" spans="6:6" x14ac:dyDescent="0.2">
      <c r="F22189" s="16"/>
    </row>
    <row r="22190" spans="6:6" x14ac:dyDescent="0.2">
      <c r="F22190" s="16"/>
    </row>
    <row r="22191" spans="6:6" x14ac:dyDescent="0.2">
      <c r="F22191" s="16"/>
    </row>
    <row r="22192" spans="6:6" x14ac:dyDescent="0.2">
      <c r="F22192" s="16"/>
    </row>
    <row r="22193" spans="6:6" x14ac:dyDescent="0.2">
      <c r="F22193" s="16"/>
    </row>
    <row r="22194" spans="6:6" x14ac:dyDescent="0.2">
      <c r="F22194" s="16"/>
    </row>
    <row r="22195" spans="6:6" x14ac:dyDescent="0.2">
      <c r="F22195" s="16"/>
    </row>
    <row r="22196" spans="6:6" x14ac:dyDescent="0.2">
      <c r="F22196" s="16"/>
    </row>
    <row r="22197" spans="6:6" x14ac:dyDescent="0.2">
      <c r="F22197" s="16"/>
    </row>
    <row r="22198" spans="6:6" x14ac:dyDescent="0.2">
      <c r="F22198" s="16"/>
    </row>
    <row r="22199" spans="6:6" x14ac:dyDescent="0.2">
      <c r="F22199" s="16"/>
    </row>
    <row r="22200" spans="6:6" x14ac:dyDescent="0.2">
      <c r="F22200" s="16"/>
    </row>
    <row r="22201" spans="6:6" x14ac:dyDescent="0.2">
      <c r="F22201" s="16"/>
    </row>
    <row r="22202" spans="6:6" x14ac:dyDescent="0.2">
      <c r="F22202" s="16"/>
    </row>
    <row r="22203" spans="6:6" x14ac:dyDescent="0.2">
      <c r="F22203" s="16"/>
    </row>
    <row r="22204" spans="6:6" x14ac:dyDescent="0.2">
      <c r="F22204" s="16"/>
    </row>
    <row r="22205" spans="6:6" x14ac:dyDescent="0.2">
      <c r="F22205" s="16"/>
    </row>
    <row r="22206" spans="6:6" x14ac:dyDescent="0.2">
      <c r="F22206" s="16"/>
    </row>
    <row r="22207" spans="6:6" x14ac:dyDescent="0.2">
      <c r="F22207" s="16"/>
    </row>
    <row r="22208" spans="6:6" x14ac:dyDescent="0.2">
      <c r="F22208" s="16"/>
    </row>
    <row r="22209" spans="6:6" x14ac:dyDescent="0.2">
      <c r="F22209" s="16"/>
    </row>
    <row r="22210" spans="6:6" x14ac:dyDescent="0.2">
      <c r="F22210" s="16"/>
    </row>
    <row r="22211" spans="6:6" x14ac:dyDescent="0.2">
      <c r="F22211" s="16"/>
    </row>
    <row r="22212" spans="6:6" x14ac:dyDescent="0.2">
      <c r="F22212" s="16"/>
    </row>
    <row r="22213" spans="6:6" x14ac:dyDescent="0.2">
      <c r="F22213" s="16"/>
    </row>
    <row r="22214" spans="6:6" x14ac:dyDescent="0.2">
      <c r="F22214" s="16"/>
    </row>
    <row r="22215" spans="6:6" x14ac:dyDescent="0.2">
      <c r="F22215" s="16"/>
    </row>
    <row r="22216" spans="6:6" x14ac:dyDescent="0.2">
      <c r="F22216" s="16"/>
    </row>
    <row r="22217" spans="6:6" x14ac:dyDescent="0.2">
      <c r="F22217" s="16"/>
    </row>
    <row r="22218" spans="6:6" x14ac:dyDescent="0.2">
      <c r="F22218" s="16"/>
    </row>
    <row r="22219" spans="6:6" x14ac:dyDescent="0.2">
      <c r="F22219" s="16"/>
    </row>
    <row r="22220" spans="6:6" x14ac:dyDescent="0.2">
      <c r="F22220" s="16"/>
    </row>
    <row r="22221" spans="6:6" x14ac:dyDescent="0.2">
      <c r="F22221" s="16"/>
    </row>
    <row r="22222" spans="6:6" x14ac:dyDescent="0.2">
      <c r="F22222" s="16"/>
    </row>
    <row r="22223" spans="6:6" x14ac:dyDescent="0.2">
      <c r="F22223" s="16"/>
    </row>
    <row r="22224" spans="6:6" x14ac:dyDescent="0.2">
      <c r="F22224" s="16"/>
    </row>
    <row r="22225" spans="6:6" x14ac:dyDescent="0.2">
      <c r="F22225" s="16"/>
    </row>
    <row r="22226" spans="6:6" x14ac:dyDescent="0.2">
      <c r="F22226" s="16"/>
    </row>
    <row r="22227" spans="6:6" x14ac:dyDescent="0.2">
      <c r="F22227" s="16"/>
    </row>
    <row r="22228" spans="6:6" x14ac:dyDescent="0.2">
      <c r="F22228" s="16"/>
    </row>
    <row r="22229" spans="6:6" x14ac:dyDescent="0.2">
      <c r="F22229" s="16"/>
    </row>
    <row r="22230" spans="6:6" x14ac:dyDescent="0.2">
      <c r="F22230" s="16"/>
    </row>
    <row r="22231" spans="6:6" x14ac:dyDescent="0.2">
      <c r="F22231" s="16"/>
    </row>
    <row r="22232" spans="6:6" x14ac:dyDescent="0.2">
      <c r="F22232" s="16"/>
    </row>
    <row r="22233" spans="6:6" x14ac:dyDescent="0.2">
      <c r="F22233" s="16"/>
    </row>
    <row r="22234" spans="6:6" x14ac:dyDescent="0.2">
      <c r="F22234" s="16"/>
    </row>
    <row r="22235" spans="6:6" x14ac:dyDescent="0.2">
      <c r="F22235" s="16"/>
    </row>
    <row r="22236" spans="6:6" x14ac:dyDescent="0.2">
      <c r="F22236" s="16"/>
    </row>
    <row r="22237" spans="6:6" x14ac:dyDescent="0.2">
      <c r="F22237" s="16"/>
    </row>
    <row r="22238" spans="6:6" x14ac:dyDescent="0.2">
      <c r="F22238" s="16"/>
    </row>
    <row r="22239" spans="6:6" x14ac:dyDescent="0.2">
      <c r="F22239" s="16"/>
    </row>
    <row r="22240" spans="6:6" x14ac:dyDescent="0.2">
      <c r="F22240" s="16"/>
    </row>
    <row r="22241" spans="6:6" x14ac:dyDescent="0.2">
      <c r="F22241" s="16"/>
    </row>
    <row r="22242" spans="6:6" x14ac:dyDescent="0.2">
      <c r="F22242" s="16"/>
    </row>
    <row r="22243" spans="6:6" x14ac:dyDescent="0.2">
      <c r="F22243" s="16"/>
    </row>
    <row r="22244" spans="6:6" x14ac:dyDescent="0.2">
      <c r="F22244" s="16"/>
    </row>
    <row r="22245" spans="6:6" x14ac:dyDescent="0.2">
      <c r="F22245" s="16"/>
    </row>
    <row r="22246" spans="6:6" x14ac:dyDescent="0.2">
      <c r="F22246" s="16"/>
    </row>
    <row r="22247" spans="6:6" x14ac:dyDescent="0.2">
      <c r="F22247" s="16"/>
    </row>
    <row r="22248" spans="6:6" x14ac:dyDescent="0.2">
      <c r="F22248" s="16"/>
    </row>
    <row r="22249" spans="6:6" x14ac:dyDescent="0.2">
      <c r="F22249" s="16"/>
    </row>
    <row r="22250" spans="6:6" x14ac:dyDescent="0.2">
      <c r="F22250" s="16"/>
    </row>
    <row r="22251" spans="6:6" x14ac:dyDescent="0.2">
      <c r="F22251" s="16"/>
    </row>
    <row r="22252" spans="6:6" x14ac:dyDescent="0.2">
      <c r="F22252" s="16"/>
    </row>
    <row r="22253" spans="6:6" x14ac:dyDescent="0.2">
      <c r="F22253" s="16"/>
    </row>
    <row r="22254" spans="6:6" x14ac:dyDescent="0.2">
      <c r="F22254" s="16"/>
    </row>
    <row r="22255" spans="6:6" x14ac:dyDescent="0.2">
      <c r="F22255" s="16"/>
    </row>
    <row r="22256" spans="6:6" x14ac:dyDescent="0.2">
      <c r="F22256" s="16"/>
    </row>
    <row r="22257" spans="6:6" x14ac:dyDescent="0.2">
      <c r="F22257" s="16"/>
    </row>
    <row r="22258" spans="6:6" x14ac:dyDescent="0.2">
      <c r="F22258" s="16"/>
    </row>
    <row r="22259" spans="6:6" x14ac:dyDescent="0.2">
      <c r="F22259" s="16"/>
    </row>
    <row r="22260" spans="6:6" x14ac:dyDescent="0.2">
      <c r="F22260" s="16"/>
    </row>
    <row r="22261" spans="6:6" x14ac:dyDescent="0.2">
      <c r="F22261" s="16"/>
    </row>
    <row r="22262" spans="6:6" x14ac:dyDescent="0.2">
      <c r="F22262" s="16"/>
    </row>
    <row r="22263" spans="6:6" x14ac:dyDescent="0.2">
      <c r="F22263" s="16"/>
    </row>
    <row r="22264" spans="6:6" x14ac:dyDescent="0.2">
      <c r="F22264" s="16"/>
    </row>
    <row r="22265" spans="6:6" x14ac:dyDescent="0.2">
      <c r="F22265" s="16"/>
    </row>
    <row r="22266" spans="6:6" x14ac:dyDescent="0.2">
      <c r="F22266" s="16"/>
    </row>
    <row r="22267" spans="6:6" x14ac:dyDescent="0.2">
      <c r="F22267" s="16"/>
    </row>
    <row r="22268" spans="6:6" x14ac:dyDescent="0.2">
      <c r="F22268" s="16"/>
    </row>
    <row r="22269" spans="6:6" x14ac:dyDescent="0.2">
      <c r="F22269" s="16"/>
    </row>
    <row r="22270" spans="6:6" x14ac:dyDescent="0.2">
      <c r="F22270" s="16"/>
    </row>
    <row r="22271" spans="6:6" x14ac:dyDescent="0.2">
      <c r="F22271" s="16"/>
    </row>
    <row r="22272" spans="6:6" x14ac:dyDescent="0.2">
      <c r="F22272" s="16"/>
    </row>
    <row r="22273" spans="6:6" x14ac:dyDescent="0.2">
      <c r="F22273" s="16"/>
    </row>
    <row r="22274" spans="6:6" x14ac:dyDescent="0.2">
      <c r="F22274" s="16"/>
    </row>
    <row r="22275" spans="6:6" x14ac:dyDescent="0.2">
      <c r="F22275" s="16"/>
    </row>
    <row r="22276" spans="6:6" x14ac:dyDescent="0.2">
      <c r="F22276" s="16"/>
    </row>
    <row r="22277" spans="6:6" x14ac:dyDescent="0.2">
      <c r="F22277" s="16"/>
    </row>
    <row r="22278" spans="6:6" x14ac:dyDescent="0.2">
      <c r="F22278" s="16"/>
    </row>
    <row r="22279" spans="6:6" x14ac:dyDescent="0.2">
      <c r="F22279" s="16"/>
    </row>
    <row r="22280" spans="6:6" x14ac:dyDescent="0.2">
      <c r="F22280" s="16"/>
    </row>
    <row r="22281" spans="6:6" x14ac:dyDescent="0.2">
      <c r="F22281" s="16"/>
    </row>
    <row r="22282" spans="6:6" x14ac:dyDescent="0.2">
      <c r="F22282" s="16"/>
    </row>
    <row r="22283" spans="6:6" x14ac:dyDescent="0.2">
      <c r="F22283" s="16"/>
    </row>
    <row r="22284" spans="6:6" x14ac:dyDescent="0.2">
      <c r="F22284" s="16"/>
    </row>
    <row r="22285" spans="6:6" x14ac:dyDescent="0.2">
      <c r="F22285" s="16"/>
    </row>
    <row r="22286" spans="6:6" x14ac:dyDescent="0.2">
      <c r="F22286" s="16"/>
    </row>
    <row r="22287" spans="6:6" x14ac:dyDescent="0.2">
      <c r="F22287" s="16"/>
    </row>
    <row r="22288" spans="6:6" x14ac:dyDescent="0.2">
      <c r="F22288" s="16"/>
    </row>
    <row r="22289" spans="6:6" x14ac:dyDescent="0.2">
      <c r="F22289" s="16"/>
    </row>
    <row r="22290" spans="6:6" x14ac:dyDescent="0.2">
      <c r="F22290" s="16"/>
    </row>
    <row r="22291" spans="6:6" x14ac:dyDescent="0.2">
      <c r="F22291" s="16"/>
    </row>
    <row r="22292" spans="6:6" x14ac:dyDescent="0.2">
      <c r="F22292" s="16"/>
    </row>
    <row r="22293" spans="6:6" x14ac:dyDescent="0.2">
      <c r="F22293" s="16"/>
    </row>
    <row r="22294" spans="6:6" x14ac:dyDescent="0.2">
      <c r="F22294" s="16"/>
    </row>
    <row r="22295" spans="6:6" x14ac:dyDescent="0.2">
      <c r="F22295" s="16"/>
    </row>
    <row r="22296" spans="6:6" x14ac:dyDescent="0.2">
      <c r="F22296" s="16"/>
    </row>
    <row r="22297" spans="6:6" x14ac:dyDescent="0.2">
      <c r="F22297" s="16"/>
    </row>
    <row r="22298" spans="6:6" x14ac:dyDescent="0.2">
      <c r="F22298" s="16"/>
    </row>
    <row r="22299" spans="6:6" x14ac:dyDescent="0.2">
      <c r="F22299" s="16"/>
    </row>
    <row r="22300" spans="6:6" x14ac:dyDescent="0.2">
      <c r="F22300" s="16"/>
    </row>
    <row r="22301" spans="6:6" x14ac:dyDescent="0.2">
      <c r="F22301" s="16"/>
    </row>
    <row r="22302" spans="6:6" x14ac:dyDescent="0.2">
      <c r="F22302" s="16"/>
    </row>
    <row r="22303" spans="6:6" x14ac:dyDescent="0.2">
      <c r="F22303" s="16"/>
    </row>
    <row r="22304" spans="6:6" x14ac:dyDescent="0.2">
      <c r="F22304" s="16"/>
    </row>
    <row r="22305" spans="6:6" x14ac:dyDescent="0.2">
      <c r="F22305" s="16"/>
    </row>
    <row r="22306" spans="6:6" x14ac:dyDescent="0.2">
      <c r="F22306" s="16"/>
    </row>
    <row r="22307" spans="6:6" x14ac:dyDescent="0.2">
      <c r="F22307" s="16"/>
    </row>
    <row r="22308" spans="6:6" x14ac:dyDescent="0.2">
      <c r="F22308" s="16"/>
    </row>
    <row r="22309" spans="6:6" x14ac:dyDescent="0.2">
      <c r="F22309" s="16"/>
    </row>
    <row r="22310" spans="6:6" x14ac:dyDescent="0.2">
      <c r="F22310" s="16"/>
    </row>
    <row r="22311" spans="6:6" x14ac:dyDescent="0.2">
      <c r="F22311" s="16"/>
    </row>
    <row r="22312" spans="6:6" x14ac:dyDescent="0.2">
      <c r="F22312" s="16"/>
    </row>
    <row r="22313" spans="6:6" x14ac:dyDescent="0.2">
      <c r="F22313" s="16"/>
    </row>
    <row r="22314" spans="6:6" x14ac:dyDescent="0.2">
      <c r="F22314" s="16"/>
    </row>
    <row r="22315" spans="6:6" x14ac:dyDescent="0.2">
      <c r="F22315" s="16"/>
    </row>
    <row r="22316" spans="6:6" x14ac:dyDescent="0.2">
      <c r="F22316" s="16"/>
    </row>
    <row r="22317" spans="6:6" x14ac:dyDescent="0.2">
      <c r="F22317" s="16"/>
    </row>
    <row r="22318" spans="6:6" x14ac:dyDescent="0.2">
      <c r="F22318" s="16"/>
    </row>
    <row r="22319" spans="6:6" x14ac:dyDescent="0.2">
      <c r="F22319" s="16"/>
    </row>
    <row r="22320" spans="6:6" x14ac:dyDescent="0.2">
      <c r="F22320" s="16"/>
    </row>
    <row r="22321" spans="6:6" x14ac:dyDescent="0.2">
      <c r="F22321" s="16"/>
    </row>
    <row r="22322" spans="6:6" x14ac:dyDescent="0.2">
      <c r="F22322" s="16"/>
    </row>
    <row r="22323" spans="6:6" x14ac:dyDescent="0.2">
      <c r="F22323" s="16"/>
    </row>
    <row r="22324" spans="6:6" x14ac:dyDescent="0.2">
      <c r="F22324" s="16"/>
    </row>
    <row r="22325" spans="6:6" x14ac:dyDescent="0.2">
      <c r="F22325" s="16"/>
    </row>
    <row r="22326" spans="6:6" x14ac:dyDescent="0.2">
      <c r="F22326" s="16"/>
    </row>
    <row r="22327" spans="6:6" x14ac:dyDescent="0.2">
      <c r="F22327" s="16"/>
    </row>
    <row r="22328" spans="6:6" x14ac:dyDescent="0.2">
      <c r="F22328" s="16"/>
    </row>
    <row r="22329" spans="6:6" x14ac:dyDescent="0.2">
      <c r="F22329" s="16"/>
    </row>
    <row r="22330" spans="6:6" x14ac:dyDescent="0.2">
      <c r="F22330" s="16"/>
    </row>
    <row r="22331" spans="6:6" x14ac:dyDescent="0.2">
      <c r="F22331" s="16"/>
    </row>
    <row r="22332" spans="6:6" x14ac:dyDescent="0.2">
      <c r="F22332" s="16"/>
    </row>
    <row r="22333" spans="6:6" x14ac:dyDescent="0.2">
      <c r="F22333" s="16"/>
    </row>
    <row r="22334" spans="6:6" x14ac:dyDescent="0.2">
      <c r="F22334" s="16"/>
    </row>
    <row r="22335" spans="6:6" x14ac:dyDescent="0.2">
      <c r="F22335" s="16"/>
    </row>
    <row r="22336" spans="6:6" x14ac:dyDescent="0.2">
      <c r="F22336" s="16"/>
    </row>
    <row r="22337" spans="6:6" x14ac:dyDescent="0.2">
      <c r="F22337" s="16"/>
    </row>
    <row r="22338" spans="6:6" x14ac:dyDescent="0.2">
      <c r="F22338" s="16"/>
    </row>
    <row r="22339" spans="6:6" x14ac:dyDescent="0.2">
      <c r="F22339" s="16"/>
    </row>
    <row r="22340" spans="6:6" x14ac:dyDescent="0.2">
      <c r="F22340" s="16"/>
    </row>
    <row r="22341" spans="6:6" x14ac:dyDescent="0.2">
      <c r="F22341" s="16"/>
    </row>
    <row r="22342" spans="6:6" x14ac:dyDescent="0.2">
      <c r="F22342" s="16"/>
    </row>
    <row r="22343" spans="6:6" x14ac:dyDescent="0.2">
      <c r="F22343" s="16"/>
    </row>
    <row r="22344" spans="6:6" x14ac:dyDescent="0.2">
      <c r="F22344" s="16"/>
    </row>
    <row r="22345" spans="6:6" x14ac:dyDescent="0.2">
      <c r="F22345" s="16"/>
    </row>
    <row r="22346" spans="6:6" x14ac:dyDescent="0.2">
      <c r="F22346" s="16"/>
    </row>
    <row r="22347" spans="6:6" x14ac:dyDescent="0.2">
      <c r="F22347" s="16"/>
    </row>
    <row r="22348" spans="6:6" x14ac:dyDescent="0.2">
      <c r="F22348" s="16"/>
    </row>
    <row r="22349" spans="6:6" x14ac:dyDescent="0.2">
      <c r="F22349" s="16"/>
    </row>
    <row r="22350" spans="6:6" x14ac:dyDescent="0.2">
      <c r="F22350" s="16"/>
    </row>
    <row r="22351" spans="6:6" x14ac:dyDescent="0.2">
      <c r="F22351" s="16"/>
    </row>
    <row r="22352" spans="6:6" x14ac:dyDescent="0.2">
      <c r="F22352" s="16"/>
    </row>
    <row r="22353" spans="6:6" x14ac:dyDescent="0.2">
      <c r="F22353" s="16"/>
    </row>
    <row r="22354" spans="6:6" x14ac:dyDescent="0.2">
      <c r="F22354" s="16"/>
    </row>
    <row r="22355" spans="6:6" x14ac:dyDescent="0.2">
      <c r="F22355" s="16"/>
    </row>
    <row r="22356" spans="6:6" x14ac:dyDescent="0.2">
      <c r="F22356" s="16"/>
    </row>
    <row r="22357" spans="6:6" x14ac:dyDescent="0.2">
      <c r="F22357" s="16"/>
    </row>
    <row r="22358" spans="6:6" x14ac:dyDescent="0.2">
      <c r="F22358" s="16"/>
    </row>
    <row r="22359" spans="6:6" x14ac:dyDescent="0.2">
      <c r="F22359" s="16"/>
    </row>
    <row r="22360" spans="6:6" x14ac:dyDescent="0.2">
      <c r="F22360" s="16"/>
    </row>
    <row r="22361" spans="6:6" x14ac:dyDescent="0.2">
      <c r="F22361" s="16"/>
    </row>
    <row r="22362" spans="6:6" x14ac:dyDescent="0.2">
      <c r="F22362" s="16"/>
    </row>
    <row r="22363" spans="6:6" x14ac:dyDescent="0.2">
      <c r="F22363" s="16"/>
    </row>
    <row r="22364" spans="6:6" x14ac:dyDescent="0.2">
      <c r="F22364" s="16"/>
    </row>
    <row r="22365" spans="6:6" x14ac:dyDescent="0.2">
      <c r="F22365" s="16"/>
    </row>
    <row r="22366" spans="6:6" x14ac:dyDescent="0.2">
      <c r="F22366" s="16"/>
    </row>
    <row r="22367" spans="6:6" x14ac:dyDescent="0.2">
      <c r="F22367" s="16"/>
    </row>
    <row r="22368" spans="6:6" x14ac:dyDescent="0.2">
      <c r="F22368" s="16"/>
    </row>
    <row r="22369" spans="6:6" x14ac:dyDescent="0.2">
      <c r="F22369" s="16"/>
    </row>
    <row r="22370" spans="6:6" x14ac:dyDescent="0.2">
      <c r="F22370" s="16"/>
    </row>
    <row r="22371" spans="6:6" x14ac:dyDescent="0.2">
      <c r="F22371" s="16"/>
    </row>
    <row r="22372" spans="6:6" x14ac:dyDescent="0.2">
      <c r="F22372" s="16"/>
    </row>
    <row r="22373" spans="6:6" x14ac:dyDescent="0.2">
      <c r="F22373" s="16"/>
    </row>
    <row r="22374" spans="6:6" x14ac:dyDescent="0.2">
      <c r="F22374" s="16"/>
    </row>
    <row r="22375" spans="6:6" x14ac:dyDescent="0.2">
      <c r="F22375" s="16"/>
    </row>
    <row r="22376" spans="6:6" x14ac:dyDescent="0.2">
      <c r="F22376" s="16"/>
    </row>
    <row r="22377" spans="6:6" x14ac:dyDescent="0.2">
      <c r="F22377" s="16"/>
    </row>
    <row r="22378" spans="6:6" x14ac:dyDescent="0.2">
      <c r="F22378" s="16"/>
    </row>
    <row r="22379" spans="6:6" x14ac:dyDescent="0.2">
      <c r="F22379" s="16"/>
    </row>
    <row r="22380" spans="6:6" x14ac:dyDescent="0.2">
      <c r="F22380" s="16"/>
    </row>
    <row r="22381" spans="6:6" x14ac:dyDescent="0.2">
      <c r="F22381" s="16"/>
    </row>
    <row r="22382" spans="6:6" x14ac:dyDescent="0.2">
      <c r="F22382" s="16"/>
    </row>
    <row r="22383" spans="6:6" x14ac:dyDescent="0.2">
      <c r="F22383" s="16"/>
    </row>
    <row r="22384" spans="6:6" x14ac:dyDescent="0.2">
      <c r="F22384" s="16"/>
    </row>
    <row r="22385" spans="6:6" x14ac:dyDescent="0.2">
      <c r="F22385" s="16"/>
    </row>
    <row r="22386" spans="6:6" x14ac:dyDescent="0.2">
      <c r="F22386" s="16"/>
    </row>
    <row r="22387" spans="6:6" x14ac:dyDescent="0.2">
      <c r="F22387" s="16"/>
    </row>
    <row r="22388" spans="6:6" x14ac:dyDescent="0.2">
      <c r="F22388" s="16"/>
    </row>
    <row r="22389" spans="6:6" x14ac:dyDescent="0.2">
      <c r="F22389" s="16"/>
    </row>
    <row r="22390" spans="6:6" x14ac:dyDescent="0.2">
      <c r="F22390" s="16"/>
    </row>
    <row r="22391" spans="6:6" x14ac:dyDescent="0.2">
      <c r="F22391" s="16"/>
    </row>
    <row r="22392" spans="6:6" x14ac:dyDescent="0.2">
      <c r="F22392" s="16"/>
    </row>
    <row r="22393" spans="6:6" x14ac:dyDescent="0.2">
      <c r="F22393" s="16"/>
    </row>
    <row r="22394" spans="6:6" x14ac:dyDescent="0.2">
      <c r="F22394" s="16"/>
    </row>
    <row r="22395" spans="6:6" x14ac:dyDescent="0.2">
      <c r="F22395" s="16"/>
    </row>
    <row r="22396" spans="6:6" x14ac:dyDescent="0.2">
      <c r="F22396" s="16"/>
    </row>
    <row r="22397" spans="6:6" x14ac:dyDescent="0.2">
      <c r="F22397" s="16"/>
    </row>
    <row r="22398" spans="6:6" x14ac:dyDescent="0.2">
      <c r="F22398" s="16"/>
    </row>
    <row r="22399" spans="6:6" x14ac:dyDescent="0.2">
      <c r="F22399" s="16"/>
    </row>
    <row r="22400" spans="6:6" x14ac:dyDescent="0.2">
      <c r="F22400" s="16"/>
    </row>
    <row r="22401" spans="6:6" x14ac:dyDescent="0.2">
      <c r="F22401" s="16"/>
    </row>
    <row r="22402" spans="6:6" x14ac:dyDescent="0.2">
      <c r="F22402" s="16"/>
    </row>
    <row r="22403" spans="6:6" x14ac:dyDescent="0.2">
      <c r="F22403" s="16"/>
    </row>
    <row r="22404" spans="6:6" x14ac:dyDescent="0.2">
      <c r="F22404" s="16"/>
    </row>
    <row r="22405" spans="6:6" x14ac:dyDescent="0.2">
      <c r="F22405" s="16"/>
    </row>
    <row r="22406" spans="6:6" x14ac:dyDescent="0.2">
      <c r="F22406" s="16"/>
    </row>
    <row r="22407" spans="6:6" x14ac:dyDescent="0.2">
      <c r="F22407" s="16"/>
    </row>
    <row r="22408" spans="6:6" x14ac:dyDescent="0.2">
      <c r="F22408" s="16"/>
    </row>
    <row r="22409" spans="6:6" x14ac:dyDescent="0.2">
      <c r="F22409" s="16"/>
    </row>
    <row r="22410" spans="6:6" x14ac:dyDescent="0.2">
      <c r="F22410" s="16"/>
    </row>
    <row r="22411" spans="6:6" x14ac:dyDescent="0.2">
      <c r="F22411" s="16"/>
    </row>
    <row r="22412" spans="6:6" x14ac:dyDescent="0.2">
      <c r="F22412" s="16"/>
    </row>
    <row r="22413" spans="6:6" x14ac:dyDescent="0.2">
      <c r="F22413" s="16"/>
    </row>
    <row r="22414" spans="6:6" x14ac:dyDescent="0.2">
      <c r="F22414" s="16"/>
    </row>
    <row r="22415" spans="6:6" x14ac:dyDescent="0.2">
      <c r="F22415" s="16"/>
    </row>
    <row r="22416" spans="6:6" x14ac:dyDescent="0.2">
      <c r="F22416" s="16"/>
    </row>
    <row r="22417" spans="6:6" x14ac:dyDescent="0.2">
      <c r="F22417" s="16"/>
    </row>
    <row r="22418" spans="6:6" x14ac:dyDescent="0.2">
      <c r="F22418" s="16"/>
    </row>
    <row r="22419" spans="6:6" x14ac:dyDescent="0.2">
      <c r="F22419" s="16"/>
    </row>
    <row r="22420" spans="6:6" x14ac:dyDescent="0.2">
      <c r="F22420" s="16"/>
    </row>
    <row r="22421" spans="6:6" x14ac:dyDescent="0.2">
      <c r="F22421" s="16"/>
    </row>
    <row r="22422" spans="6:6" x14ac:dyDescent="0.2">
      <c r="F22422" s="16"/>
    </row>
    <row r="22423" spans="6:6" x14ac:dyDescent="0.2">
      <c r="F22423" s="16"/>
    </row>
    <row r="22424" spans="6:6" x14ac:dyDescent="0.2">
      <c r="F22424" s="16"/>
    </row>
    <row r="22425" spans="6:6" x14ac:dyDescent="0.2">
      <c r="F22425" s="16"/>
    </row>
    <row r="22426" spans="6:6" x14ac:dyDescent="0.2">
      <c r="F22426" s="16"/>
    </row>
    <row r="22427" spans="6:6" x14ac:dyDescent="0.2">
      <c r="F22427" s="16"/>
    </row>
    <row r="22428" spans="6:6" x14ac:dyDescent="0.2">
      <c r="F22428" s="16"/>
    </row>
    <row r="22429" spans="6:6" x14ac:dyDescent="0.2">
      <c r="F22429" s="16"/>
    </row>
    <row r="22430" spans="6:6" x14ac:dyDescent="0.2">
      <c r="F22430" s="16"/>
    </row>
    <row r="22431" spans="6:6" x14ac:dyDescent="0.2">
      <c r="F22431" s="16"/>
    </row>
    <row r="22432" spans="6:6" x14ac:dyDescent="0.2">
      <c r="F22432" s="16"/>
    </row>
    <row r="22433" spans="6:6" x14ac:dyDescent="0.2">
      <c r="F22433" s="16"/>
    </row>
    <row r="22434" spans="6:6" x14ac:dyDescent="0.2">
      <c r="F22434" s="16"/>
    </row>
    <row r="22435" spans="6:6" x14ac:dyDescent="0.2">
      <c r="F22435" s="16"/>
    </row>
    <row r="22436" spans="6:6" x14ac:dyDescent="0.2">
      <c r="F22436" s="16"/>
    </row>
    <row r="22437" spans="6:6" x14ac:dyDescent="0.2">
      <c r="F22437" s="16"/>
    </row>
    <row r="22438" spans="6:6" x14ac:dyDescent="0.2">
      <c r="F22438" s="16"/>
    </row>
    <row r="22439" spans="6:6" x14ac:dyDescent="0.2">
      <c r="F22439" s="16"/>
    </row>
    <row r="22440" spans="6:6" x14ac:dyDescent="0.2">
      <c r="F22440" s="16"/>
    </row>
    <row r="22441" spans="6:6" x14ac:dyDescent="0.2">
      <c r="F22441" s="16"/>
    </row>
    <row r="22442" spans="6:6" x14ac:dyDescent="0.2">
      <c r="F22442" s="16"/>
    </row>
    <row r="22443" spans="6:6" x14ac:dyDescent="0.2">
      <c r="F22443" s="16"/>
    </row>
    <row r="22444" spans="6:6" x14ac:dyDescent="0.2">
      <c r="F22444" s="16"/>
    </row>
    <row r="22445" spans="6:6" x14ac:dyDescent="0.2">
      <c r="F22445" s="16"/>
    </row>
    <row r="22446" spans="6:6" x14ac:dyDescent="0.2">
      <c r="F22446" s="16"/>
    </row>
    <row r="22447" spans="6:6" x14ac:dyDescent="0.2">
      <c r="F22447" s="16"/>
    </row>
    <row r="22448" spans="6:6" x14ac:dyDescent="0.2">
      <c r="F22448" s="16"/>
    </row>
    <row r="22449" spans="6:6" x14ac:dyDescent="0.2">
      <c r="F22449" s="16"/>
    </row>
    <row r="22450" spans="6:6" x14ac:dyDescent="0.2">
      <c r="F22450" s="16"/>
    </row>
    <row r="22451" spans="6:6" x14ac:dyDescent="0.2">
      <c r="F22451" s="16"/>
    </row>
    <row r="22452" spans="6:6" x14ac:dyDescent="0.2">
      <c r="F22452" s="16"/>
    </row>
    <row r="22453" spans="6:6" x14ac:dyDescent="0.2">
      <c r="F22453" s="16"/>
    </row>
    <row r="22454" spans="6:6" x14ac:dyDescent="0.2">
      <c r="F22454" s="16"/>
    </row>
    <row r="22455" spans="6:6" x14ac:dyDescent="0.2">
      <c r="F22455" s="16"/>
    </row>
    <row r="22456" spans="6:6" x14ac:dyDescent="0.2">
      <c r="F22456" s="16"/>
    </row>
    <row r="22457" spans="6:6" x14ac:dyDescent="0.2">
      <c r="F22457" s="16"/>
    </row>
    <row r="22458" spans="6:6" x14ac:dyDescent="0.2">
      <c r="F22458" s="16"/>
    </row>
    <row r="22459" spans="6:6" x14ac:dyDescent="0.2">
      <c r="F22459" s="16"/>
    </row>
    <row r="22460" spans="6:6" x14ac:dyDescent="0.2">
      <c r="F22460" s="16"/>
    </row>
    <row r="22461" spans="6:6" x14ac:dyDescent="0.2">
      <c r="F22461" s="16"/>
    </row>
    <row r="22462" spans="6:6" x14ac:dyDescent="0.2">
      <c r="F22462" s="16"/>
    </row>
    <row r="22463" spans="6:6" x14ac:dyDescent="0.2">
      <c r="F22463" s="16"/>
    </row>
    <row r="22464" spans="6:6" x14ac:dyDescent="0.2">
      <c r="F22464" s="16"/>
    </row>
    <row r="22465" spans="6:6" x14ac:dyDescent="0.2">
      <c r="F22465" s="16"/>
    </row>
    <row r="22466" spans="6:6" x14ac:dyDescent="0.2">
      <c r="F22466" s="16"/>
    </row>
    <row r="22467" spans="6:6" x14ac:dyDescent="0.2">
      <c r="F22467" s="16"/>
    </row>
    <row r="22468" spans="6:6" x14ac:dyDescent="0.2">
      <c r="F22468" s="16"/>
    </row>
    <row r="22469" spans="6:6" x14ac:dyDescent="0.2">
      <c r="F22469" s="16"/>
    </row>
    <row r="22470" spans="6:6" x14ac:dyDescent="0.2">
      <c r="F22470" s="16"/>
    </row>
    <row r="22471" spans="6:6" x14ac:dyDescent="0.2">
      <c r="F22471" s="16"/>
    </row>
    <row r="22472" spans="6:6" x14ac:dyDescent="0.2">
      <c r="F22472" s="16"/>
    </row>
    <row r="22473" spans="6:6" x14ac:dyDescent="0.2">
      <c r="F22473" s="16"/>
    </row>
    <row r="22474" spans="6:6" x14ac:dyDescent="0.2">
      <c r="F22474" s="16"/>
    </row>
    <row r="22475" spans="6:6" x14ac:dyDescent="0.2">
      <c r="F22475" s="16"/>
    </row>
    <row r="22476" spans="6:6" x14ac:dyDescent="0.2">
      <c r="F22476" s="16"/>
    </row>
    <row r="22477" spans="6:6" x14ac:dyDescent="0.2">
      <c r="F22477" s="16"/>
    </row>
    <row r="22478" spans="6:6" x14ac:dyDescent="0.2">
      <c r="F22478" s="16"/>
    </row>
    <row r="22479" spans="6:6" x14ac:dyDescent="0.2">
      <c r="F22479" s="16"/>
    </row>
    <row r="22480" spans="6:6" x14ac:dyDescent="0.2">
      <c r="F22480" s="16"/>
    </row>
    <row r="22481" spans="6:6" x14ac:dyDescent="0.2">
      <c r="F22481" s="16"/>
    </row>
    <row r="22482" spans="6:6" x14ac:dyDescent="0.2">
      <c r="F22482" s="16"/>
    </row>
    <row r="22483" spans="6:6" x14ac:dyDescent="0.2">
      <c r="F22483" s="16"/>
    </row>
    <row r="22484" spans="6:6" x14ac:dyDescent="0.2">
      <c r="F22484" s="16"/>
    </row>
    <row r="22485" spans="6:6" x14ac:dyDescent="0.2">
      <c r="F22485" s="16"/>
    </row>
    <row r="22486" spans="6:6" x14ac:dyDescent="0.2">
      <c r="F22486" s="16"/>
    </row>
    <row r="22487" spans="6:6" x14ac:dyDescent="0.2">
      <c r="F22487" s="16"/>
    </row>
    <row r="22488" spans="6:6" x14ac:dyDescent="0.2">
      <c r="F22488" s="16"/>
    </row>
    <row r="22489" spans="6:6" x14ac:dyDescent="0.2">
      <c r="F22489" s="16"/>
    </row>
    <row r="22490" spans="6:6" x14ac:dyDescent="0.2">
      <c r="F22490" s="16"/>
    </row>
    <row r="22491" spans="6:6" x14ac:dyDescent="0.2">
      <c r="F22491" s="16"/>
    </row>
    <row r="22492" spans="6:6" x14ac:dyDescent="0.2">
      <c r="F22492" s="16"/>
    </row>
    <row r="22493" spans="6:6" x14ac:dyDescent="0.2">
      <c r="F22493" s="16"/>
    </row>
    <row r="22494" spans="6:6" x14ac:dyDescent="0.2">
      <c r="F22494" s="16"/>
    </row>
    <row r="22495" spans="6:6" x14ac:dyDescent="0.2">
      <c r="F22495" s="16"/>
    </row>
    <row r="22496" spans="6:6" x14ac:dyDescent="0.2">
      <c r="F22496" s="16"/>
    </row>
    <row r="22497" spans="6:6" x14ac:dyDescent="0.2">
      <c r="F22497" s="16"/>
    </row>
    <row r="22498" spans="6:6" x14ac:dyDescent="0.2">
      <c r="F22498" s="16"/>
    </row>
    <row r="22499" spans="6:6" x14ac:dyDescent="0.2">
      <c r="F22499" s="16"/>
    </row>
    <row r="22500" spans="6:6" x14ac:dyDescent="0.2">
      <c r="F22500" s="16"/>
    </row>
    <row r="22501" spans="6:6" x14ac:dyDescent="0.2">
      <c r="F22501" s="16"/>
    </row>
    <row r="22502" spans="6:6" x14ac:dyDescent="0.2">
      <c r="F22502" s="16"/>
    </row>
    <row r="22503" spans="6:6" x14ac:dyDescent="0.2">
      <c r="F22503" s="16"/>
    </row>
    <row r="22504" spans="6:6" x14ac:dyDescent="0.2">
      <c r="F22504" s="16"/>
    </row>
    <row r="22505" spans="6:6" x14ac:dyDescent="0.2">
      <c r="F22505" s="16"/>
    </row>
    <row r="22506" spans="6:6" x14ac:dyDescent="0.2">
      <c r="F22506" s="16"/>
    </row>
    <row r="22507" spans="6:6" x14ac:dyDescent="0.2">
      <c r="F22507" s="16"/>
    </row>
    <row r="22508" spans="6:6" x14ac:dyDescent="0.2">
      <c r="F22508" s="16"/>
    </row>
    <row r="22509" spans="6:6" x14ac:dyDescent="0.2">
      <c r="F22509" s="16"/>
    </row>
    <row r="22510" spans="6:6" x14ac:dyDescent="0.2">
      <c r="F22510" s="16"/>
    </row>
    <row r="22511" spans="6:6" x14ac:dyDescent="0.2">
      <c r="F22511" s="16"/>
    </row>
    <row r="22512" spans="6:6" x14ac:dyDescent="0.2">
      <c r="F22512" s="16"/>
    </row>
    <row r="22513" spans="6:6" x14ac:dyDescent="0.2">
      <c r="F22513" s="16"/>
    </row>
    <row r="22514" spans="6:6" x14ac:dyDescent="0.2">
      <c r="F22514" s="16"/>
    </row>
    <row r="22515" spans="6:6" x14ac:dyDescent="0.2">
      <c r="F22515" s="16"/>
    </row>
    <row r="22516" spans="6:6" x14ac:dyDescent="0.2">
      <c r="F22516" s="16"/>
    </row>
    <row r="22517" spans="6:6" x14ac:dyDescent="0.2">
      <c r="F22517" s="16"/>
    </row>
    <row r="22518" spans="6:6" x14ac:dyDescent="0.2">
      <c r="F22518" s="16"/>
    </row>
    <row r="22519" spans="6:6" x14ac:dyDescent="0.2">
      <c r="F22519" s="16"/>
    </row>
    <row r="22520" spans="6:6" x14ac:dyDescent="0.2">
      <c r="F22520" s="16"/>
    </row>
    <row r="22521" spans="6:6" x14ac:dyDescent="0.2">
      <c r="F22521" s="16"/>
    </row>
    <row r="22522" spans="6:6" x14ac:dyDescent="0.2">
      <c r="F22522" s="16"/>
    </row>
    <row r="22523" spans="6:6" x14ac:dyDescent="0.2">
      <c r="F22523" s="16"/>
    </row>
    <row r="22524" spans="6:6" x14ac:dyDescent="0.2">
      <c r="F22524" s="16"/>
    </row>
    <row r="22525" spans="6:6" x14ac:dyDescent="0.2">
      <c r="F22525" s="16"/>
    </row>
    <row r="22526" spans="6:6" x14ac:dyDescent="0.2">
      <c r="F22526" s="16"/>
    </row>
    <row r="22527" spans="6:6" x14ac:dyDescent="0.2">
      <c r="F22527" s="16"/>
    </row>
    <row r="22528" spans="6:6" x14ac:dyDescent="0.2">
      <c r="F22528" s="16"/>
    </row>
    <row r="22529" spans="6:6" x14ac:dyDescent="0.2">
      <c r="F22529" s="16"/>
    </row>
    <row r="22530" spans="6:6" x14ac:dyDescent="0.2">
      <c r="F22530" s="16"/>
    </row>
    <row r="22531" spans="6:6" x14ac:dyDescent="0.2">
      <c r="F22531" s="16"/>
    </row>
    <row r="22532" spans="6:6" x14ac:dyDescent="0.2">
      <c r="F22532" s="16"/>
    </row>
    <row r="22533" spans="6:6" x14ac:dyDescent="0.2">
      <c r="F22533" s="16"/>
    </row>
    <row r="22534" spans="6:6" x14ac:dyDescent="0.2">
      <c r="F22534" s="16"/>
    </row>
    <row r="22535" spans="6:6" x14ac:dyDescent="0.2">
      <c r="F22535" s="16"/>
    </row>
    <row r="22536" spans="6:6" x14ac:dyDescent="0.2">
      <c r="F22536" s="16"/>
    </row>
    <row r="22537" spans="6:6" x14ac:dyDescent="0.2">
      <c r="F22537" s="16"/>
    </row>
    <row r="22538" spans="6:6" x14ac:dyDescent="0.2">
      <c r="F22538" s="16"/>
    </row>
    <row r="22539" spans="6:6" x14ac:dyDescent="0.2">
      <c r="F22539" s="16"/>
    </row>
    <row r="22540" spans="6:6" x14ac:dyDescent="0.2">
      <c r="F22540" s="16"/>
    </row>
    <row r="22541" spans="6:6" x14ac:dyDescent="0.2">
      <c r="F22541" s="16"/>
    </row>
    <row r="22542" spans="6:6" x14ac:dyDescent="0.2">
      <c r="F22542" s="16"/>
    </row>
    <row r="22543" spans="6:6" x14ac:dyDescent="0.2">
      <c r="F22543" s="16"/>
    </row>
    <row r="22544" spans="6:6" x14ac:dyDescent="0.2">
      <c r="F22544" s="16"/>
    </row>
    <row r="22545" spans="6:6" x14ac:dyDescent="0.2">
      <c r="F22545" s="16"/>
    </row>
    <row r="22546" spans="6:6" x14ac:dyDescent="0.2">
      <c r="F22546" s="16"/>
    </row>
    <row r="22547" spans="6:6" x14ac:dyDescent="0.2">
      <c r="F22547" s="16"/>
    </row>
    <row r="22548" spans="6:6" x14ac:dyDescent="0.2">
      <c r="F22548" s="16"/>
    </row>
    <row r="22549" spans="6:6" x14ac:dyDescent="0.2">
      <c r="F22549" s="16"/>
    </row>
    <row r="22550" spans="6:6" x14ac:dyDescent="0.2">
      <c r="F22550" s="16"/>
    </row>
    <row r="22551" spans="6:6" x14ac:dyDescent="0.2">
      <c r="F22551" s="16"/>
    </row>
    <row r="22552" spans="6:6" x14ac:dyDescent="0.2">
      <c r="F22552" s="16"/>
    </row>
    <row r="22553" spans="6:6" x14ac:dyDescent="0.2">
      <c r="F22553" s="16"/>
    </row>
    <row r="22554" spans="6:6" x14ac:dyDescent="0.2">
      <c r="F22554" s="16"/>
    </row>
    <row r="22555" spans="6:6" x14ac:dyDescent="0.2">
      <c r="F22555" s="16"/>
    </row>
    <row r="22556" spans="6:6" x14ac:dyDescent="0.2">
      <c r="F22556" s="16"/>
    </row>
    <row r="22557" spans="6:6" x14ac:dyDescent="0.2">
      <c r="F22557" s="16"/>
    </row>
    <row r="22558" spans="6:6" x14ac:dyDescent="0.2">
      <c r="F22558" s="16"/>
    </row>
    <row r="22559" spans="6:6" x14ac:dyDescent="0.2">
      <c r="F22559" s="16"/>
    </row>
    <row r="22560" spans="6:6" x14ac:dyDescent="0.2">
      <c r="F22560" s="16"/>
    </row>
    <row r="22561" spans="6:6" x14ac:dyDescent="0.2">
      <c r="F22561" s="16"/>
    </row>
    <row r="22562" spans="6:6" x14ac:dyDescent="0.2">
      <c r="F22562" s="16"/>
    </row>
    <row r="22563" spans="6:6" x14ac:dyDescent="0.2">
      <c r="F22563" s="16"/>
    </row>
    <row r="22564" spans="6:6" x14ac:dyDescent="0.2">
      <c r="F22564" s="16"/>
    </row>
    <row r="22565" spans="6:6" x14ac:dyDescent="0.2">
      <c r="F22565" s="16"/>
    </row>
    <row r="22566" spans="6:6" x14ac:dyDescent="0.2">
      <c r="F22566" s="16"/>
    </row>
    <row r="22567" spans="6:6" x14ac:dyDescent="0.2">
      <c r="F22567" s="16"/>
    </row>
    <row r="22568" spans="6:6" x14ac:dyDescent="0.2">
      <c r="F22568" s="16"/>
    </row>
    <row r="22569" spans="6:6" x14ac:dyDescent="0.2">
      <c r="F22569" s="16"/>
    </row>
    <row r="22570" spans="6:6" x14ac:dyDescent="0.2">
      <c r="F22570" s="16"/>
    </row>
    <row r="22571" spans="6:6" x14ac:dyDescent="0.2">
      <c r="F22571" s="16"/>
    </row>
    <row r="22572" spans="6:6" x14ac:dyDescent="0.2">
      <c r="F22572" s="16"/>
    </row>
    <row r="22573" spans="6:6" x14ac:dyDescent="0.2">
      <c r="F22573" s="16"/>
    </row>
    <row r="22574" spans="6:6" x14ac:dyDescent="0.2">
      <c r="F22574" s="16"/>
    </row>
    <row r="22575" spans="6:6" x14ac:dyDescent="0.2">
      <c r="F22575" s="16"/>
    </row>
    <row r="22576" spans="6:6" x14ac:dyDescent="0.2">
      <c r="F22576" s="16"/>
    </row>
    <row r="22577" spans="6:6" x14ac:dyDescent="0.2">
      <c r="F22577" s="16"/>
    </row>
    <row r="22578" spans="6:6" x14ac:dyDescent="0.2">
      <c r="F22578" s="16"/>
    </row>
    <row r="22579" spans="6:6" x14ac:dyDescent="0.2">
      <c r="F22579" s="16"/>
    </row>
    <row r="22580" spans="6:6" x14ac:dyDescent="0.2">
      <c r="F22580" s="16"/>
    </row>
    <row r="22581" spans="6:6" x14ac:dyDescent="0.2">
      <c r="F22581" s="16"/>
    </row>
    <row r="22582" spans="6:6" x14ac:dyDescent="0.2">
      <c r="F22582" s="16"/>
    </row>
    <row r="22583" spans="6:6" x14ac:dyDescent="0.2">
      <c r="F22583" s="16"/>
    </row>
    <row r="22584" spans="6:6" x14ac:dyDescent="0.2">
      <c r="F22584" s="16"/>
    </row>
    <row r="22585" spans="6:6" x14ac:dyDescent="0.2">
      <c r="F22585" s="16"/>
    </row>
    <row r="22586" spans="6:6" x14ac:dyDescent="0.2">
      <c r="F22586" s="16"/>
    </row>
    <row r="22587" spans="6:6" x14ac:dyDescent="0.2">
      <c r="F22587" s="16"/>
    </row>
    <row r="22588" spans="6:6" x14ac:dyDescent="0.2">
      <c r="F22588" s="16"/>
    </row>
    <row r="22589" spans="6:6" x14ac:dyDescent="0.2">
      <c r="F22589" s="16"/>
    </row>
    <row r="22590" spans="6:6" x14ac:dyDescent="0.2">
      <c r="F22590" s="16"/>
    </row>
    <row r="22591" spans="6:6" x14ac:dyDescent="0.2">
      <c r="F22591" s="16"/>
    </row>
    <row r="22592" spans="6:6" x14ac:dyDescent="0.2">
      <c r="F22592" s="16"/>
    </row>
    <row r="22593" spans="6:6" x14ac:dyDescent="0.2">
      <c r="F22593" s="16"/>
    </row>
    <row r="22594" spans="6:6" x14ac:dyDescent="0.2">
      <c r="F22594" s="16"/>
    </row>
    <row r="22595" spans="6:6" x14ac:dyDescent="0.2">
      <c r="F22595" s="16"/>
    </row>
    <row r="22596" spans="6:6" x14ac:dyDescent="0.2">
      <c r="F22596" s="16"/>
    </row>
    <row r="22597" spans="6:6" x14ac:dyDescent="0.2">
      <c r="F22597" s="16"/>
    </row>
    <row r="22598" spans="6:6" x14ac:dyDescent="0.2">
      <c r="F22598" s="16"/>
    </row>
    <row r="22599" spans="6:6" x14ac:dyDescent="0.2">
      <c r="F22599" s="16"/>
    </row>
    <row r="22600" spans="6:6" x14ac:dyDescent="0.2">
      <c r="F22600" s="16"/>
    </row>
    <row r="22601" spans="6:6" x14ac:dyDescent="0.2">
      <c r="F22601" s="16"/>
    </row>
    <row r="22602" spans="6:6" x14ac:dyDescent="0.2">
      <c r="F22602" s="16"/>
    </row>
    <row r="22603" spans="6:6" x14ac:dyDescent="0.2">
      <c r="F22603" s="16"/>
    </row>
    <row r="22604" spans="6:6" x14ac:dyDescent="0.2">
      <c r="F22604" s="16"/>
    </row>
    <row r="22605" spans="6:6" x14ac:dyDescent="0.2">
      <c r="F22605" s="16"/>
    </row>
    <row r="22606" spans="6:6" x14ac:dyDescent="0.2">
      <c r="F22606" s="16"/>
    </row>
    <row r="22607" spans="6:6" x14ac:dyDescent="0.2">
      <c r="F22607" s="16"/>
    </row>
    <row r="22608" spans="6:6" x14ac:dyDescent="0.2">
      <c r="F22608" s="16"/>
    </row>
    <row r="22609" spans="6:6" x14ac:dyDescent="0.2">
      <c r="F22609" s="16"/>
    </row>
    <row r="22610" spans="6:6" x14ac:dyDescent="0.2">
      <c r="F22610" s="16"/>
    </row>
    <row r="22611" spans="6:6" x14ac:dyDescent="0.2">
      <c r="F22611" s="16"/>
    </row>
    <row r="22612" spans="6:6" x14ac:dyDescent="0.2">
      <c r="F22612" s="16"/>
    </row>
    <row r="22613" spans="6:6" x14ac:dyDescent="0.2">
      <c r="F22613" s="16"/>
    </row>
    <row r="22614" spans="6:6" x14ac:dyDescent="0.2">
      <c r="F22614" s="16"/>
    </row>
    <row r="22615" spans="6:6" x14ac:dyDescent="0.2">
      <c r="F22615" s="16"/>
    </row>
    <row r="22616" spans="6:6" x14ac:dyDescent="0.2">
      <c r="F22616" s="16"/>
    </row>
    <row r="22617" spans="6:6" x14ac:dyDescent="0.2">
      <c r="F22617" s="16"/>
    </row>
    <row r="22618" spans="6:6" x14ac:dyDescent="0.2">
      <c r="F22618" s="16"/>
    </row>
    <row r="22619" spans="6:6" x14ac:dyDescent="0.2">
      <c r="F22619" s="16"/>
    </row>
    <row r="22620" spans="6:6" x14ac:dyDescent="0.2">
      <c r="F22620" s="16"/>
    </row>
    <row r="22621" spans="6:6" x14ac:dyDescent="0.2">
      <c r="F22621" s="16"/>
    </row>
    <row r="22622" spans="6:6" x14ac:dyDescent="0.2">
      <c r="F22622" s="16"/>
    </row>
    <row r="22623" spans="6:6" x14ac:dyDescent="0.2">
      <c r="F22623" s="16"/>
    </row>
    <row r="22624" spans="6:6" x14ac:dyDescent="0.2">
      <c r="F22624" s="16"/>
    </row>
    <row r="22625" spans="6:6" x14ac:dyDescent="0.2">
      <c r="F22625" s="16"/>
    </row>
    <row r="22626" spans="6:6" x14ac:dyDescent="0.2">
      <c r="F22626" s="16"/>
    </row>
    <row r="22627" spans="6:6" x14ac:dyDescent="0.2">
      <c r="F22627" s="16"/>
    </row>
    <row r="22628" spans="6:6" x14ac:dyDescent="0.2">
      <c r="F22628" s="16"/>
    </row>
    <row r="22629" spans="6:6" x14ac:dyDescent="0.2">
      <c r="F22629" s="16"/>
    </row>
    <row r="22630" spans="6:6" x14ac:dyDescent="0.2">
      <c r="F22630" s="16"/>
    </row>
    <row r="22631" spans="6:6" x14ac:dyDescent="0.2">
      <c r="F22631" s="16"/>
    </row>
    <row r="22632" spans="6:6" x14ac:dyDescent="0.2">
      <c r="F22632" s="16"/>
    </row>
    <row r="22633" spans="6:6" x14ac:dyDescent="0.2">
      <c r="F22633" s="16"/>
    </row>
    <row r="22634" spans="6:6" x14ac:dyDescent="0.2">
      <c r="F22634" s="16"/>
    </row>
    <row r="22635" spans="6:6" x14ac:dyDescent="0.2">
      <c r="F22635" s="16"/>
    </row>
    <row r="22636" spans="6:6" x14ac:dyDescent="0.2">
      <c r="F22636" s="16"/>
    </row>
    <row r="22637" spans="6:6" x14ac:dyDescent="0.2">
      <c r="F22637" s="16"/>
    </row>
    <row r="22638" spans="6:6" x14ac:dyDescent="0.2">
      <c r="F22638" s="16"/>
    </row>
    <row r="22639" spans="6:6" x14ac:dyDescent="0.2">
      <c r="F22639" s="16"/>
    </row>
    <row r="22640" spans="6:6" x14ac:dyDescent="0.2">
      <c r="F22640" s="16"/>
    </row>
    <row r="22641" spans="6:6" x14ac:dyDescent="0.2">
      <c r="F22641" s="16"/>
    </row>
    <row r="22642" spans="6:6" x14ac:dyDescent="0.2">
      <c r="F22642" s="16"/>
    </row>
    <row r="22643" spans="6:6" x14ac:dyDescent="0.2">
      <c r="F22643" s="16"/>
    </row>
    <row r="22644" spans="6:6" x14ac:dyDescent="0.2">
      <c r="F22644" s="16"/>
    </row>
    <row r="22645" spans="6:6" x14ac:dyDescent="0.2">
      <c r="F22645" s="16"/>
    </row>
    <row r="22646" spans="6:6" x14ac:dyDescent="0.2">
      <c r="F22646" s="16"/>
    </row>
    <row r="22647" spans="6:6" x14ac:dyDescent="0.2">
      <c r="F22647" s="16"/>
    </row>
    <row r="22648" spans="6:6" x14ac:dyDescent="0.2">
      <c r="F22648" s="16"/>
    </row>
    <row r="22649" spans="6:6" x14ac:dyDescent="0.2">
      <c r="F22649" s="16"/>
    </row>
    <row r="22650" spans="6:6" x14ac:dyDescent="0.2">
      <c r="F22650" s="16"/>
    </row>
    <row r="22651" spans="6:6" x14ac:dyDescent="0.2">
      <c r="F22651" s="16"/>
    </row>
    <row r="22652" spans="6:6" x14ac:dyDescent="0.2">
      <c r="F22652" s="16"/>
    </row>
    <row r="22653" spans="6:6" x14ac:dyDescent="0.2">
      <c r="F22653" s="16"/>
    </row>
    <row r="22654" spans="6:6" x14ac:dyDescent="0.2">
      <c r="F22654" s="16"/>
    </row>
    <row r="22655" spans="6:6" x14ac:dyDescent="0.2">
      <c r="F22655" s="16"/>
    </row>
    <row r="22656" spans="6:6" x14ac:dyDescent="0.2">
      <c r="F22656" s="16"/>
    </row>
    <row r="22657" spans="6:6" x14ac:dyDescent="0.2">
      <c r="F22657" s="16"/>
    </row>
    <row r="22658" spans="6:6" x14ac:dyDescent="0.2">
      <c r="F22658" s="16"/>
    </row>
    <row r="22659" spans="6:6" x14ac:dyDescent="0.2">
      <c r="F22659" s="16"/>
    </row>
    <row r="22660" spans="6:6" x14ac:dyDescent="0.2">
      <c r="F22660" s="16"/>
    </row>
    <row r="22661" spans="6:6" x14ac:dyDescent="0.2">
      <c r="F22661" s="16"/>
    </row>
    <row r="22662" spans="6:6" x14ac:dyDescent="0.2">
      <c r="F22662" s="16"/>
    </row>
    <row r="22663" spans="6:6" x14ac:dyDescent="0.2">
      <c r="F22663" s="16"/>
    </row>
    <row r="22664" spans="6:6" x14ac:dyDescent="0.2">
      <c r="F22664" s="16"/>
    </row>
    <row r="22665" spans="6:6" x14ac:dyDescent="0.2">
      <c r="F22665" s="16"/>
    </row>
    <row r="22666" spans="6:6" x14ac:dyDescent="0.2">
      <c r="F22666" s="16"/>
    </row>
    <row r="22667" spans="6:6" x14ac:dyDescent="0.2">
      <c r="F22667" s="16"/>
    </row>
    <row r="22668" spans="6:6" x14ac:dyDescent="0.2">
      <c r="F22668" s="16"/>
    </row>
    <row r="22669" spans="6:6" x14ac:dyDescent="0.2">
      <c r="F22669" s="16"/>
    </row>
    <row r="22670" spans="6:6" x14ac:dyDescent="0.2">
      <c r="F22670" s="16"/>
    </row>
    <row r="22671" spans="6:6" x14ac:dyDescent="0.2">
      <c r="F22671" s="16"/>
    </row>
    <row r="22672" spans="6:6" x14ac:dyDescent="0.2">
      <c r="F22672" s="16"/>
    </row>
    <row r="22673" spans="6:6" x14ac:dyDescent="0.2">
      <c r="F22673" s="16"/>
    </row>
    <row r="22674" spans="6:6" x14ac:dyDescent="0.2">
      <c r="F22674" s="16"/>
    </row>
    <row r="22675" spans="6:6" x14ac:dyDescent="0.2">
      <c r="F22675" s="16"/>
    </row>
    <row r="22676" spans="6:6" x14ac:dyDescent="0.2">
      <c r="F22676" s="16"/>
    </row>
    <row r="22677" spans="6:6" x14ac:dyDescent="0.2">
      <c r="F22677" s="16"/>
    </row>
    <row r="22678" spans="6:6" x14ac:dyDescent="0.2">
      <c r="F22678" s="16"/>
    </row>
    <row r="22679" spans="6:6" x14ac:dyDescent="0.2">
      <c r="F22679" s="16"/>
    </row>
    <row r="22680" spans="6:6" x14ac:dyDescent="0.2">
      <c r="F22680" s="16"/>
    </row>
    <row r="22681" spans="6:6" x14ac:dyDescent="0.2">
      <c r="F22681" s="16"/>
    </row>
    <row r="22682" spans="6:6" x14ac:dyDescent="0.2">
      <c r="F22682" s="16"/>
    </row>
    <row r="22683" spans="6:6" x14ac:dyDescent="0.2">
      <c r="F22683" s="16"/>
    </row>
    <row r="22684" spans="6:6" x14ac:dyDescent="0.2">
      <c r="F22684" s="16"/>
    </row>
    <row r="22685" spans="6:6" x14ac:dyDescent="0.2">
      <c r="F22685" s="16"/>
    </row>
    <row r="22686" spans="6:6" x14ac:dyDescent="0.2">
      <c r="F22686" s="16"/>
    </row>
    <row r="22687" spans="6:6" x14ac:dyDescent="0.2">
      <c r="F22687" s="16"/>
    </row>
    <row r="22688" spans="6:6" x14ac:dyDescent="0.2">
      <c r="F22688" s="16"/>
    </row>
    <row r="22689" spans="6:6" x14ac:dyDescent="0.2">
      <c r="F22689" s="16"/>
    </row>
    <row r="22690" spans="6:6" x14ac:dyDescent="0.2">
      <c r="F22690" s="16"/>
    </row>
    <row r="22691" spans="6:6" x14ac:dyDescent="0.2">
      <c r="F22691" s="16"/>
    </row>
    <row r="22692" spans="6:6" x14ac:dyDescent="0.2">
      <c r="F22692" s="16"/>
    </row>
    <row r="22693" spans="6:6" x14ac:dyDescent="0.2">
      <c r="F22693" s="16"/>
    </row>
    <row r="22694" spans="6:6" x14ac:dyDescent="0.2">
      <c r="F22694" s="16"/>
    </row>
    <row r="22695" spans="6:6" x14ac:dyDescent="0.2">
      <c r="F22695" s="16"/>
    </row>
    <row r="22696" spans="6:6" x14ac:dyDescent="0.2">
      <c r="F22696" s="16"/>
    </row>
    <row r="22697" spans="6:6" x14ac:dyDescent="0.2">
      <c r="F22697" s="16"/>
    </row>
    <row r="22698" spans="6:6" x14ac:dyDescent="0.2">
      <c r="F22698" s="16"/>
    </row>
    <row r="22699" spans="6:6" x14ac:dyDescent="0.2">
      <c r="F22699" s="16"/>
    </row>
    <row r="22700" spans="6:6" x14ac:dyDescent="0.2">
      <c r="F22700" s="16"/>
    </row>
    <row r="22701" spans="6:6" x14ac:dyDescent="0.2">
      <c r="F22701" s="16"/>
    </row>
    <row r="22702" spans="6:6" x14ac:dyDescent="0.2">
      <c r="F22702" s="16"/>
    </row>
    <row r="22703" spans="6:6" x14ac:dyDescent="0.2">
      <c r="F22703" s="16"/>
    </row>
    <row r="22704" spans="6:6" x14ac:dyDescent="0.2">
      <c r="F22704" s="16"/>
    </row>
    <row r="22705" spans="6:6" x14ac:dyDescent="0.2">
      <c r="F22705" s="16"/>
    </row>
    <row r="22706" spans="6:6" x14ac:dyDescent="0.2">
      <c r="F22706" s="16"/>
    </row>
    <row r="22707" spans="6:6" x14ac:dyDescent="0.2">
      <c r="F22707" s="16"/>
    </row>
    <row r="22708" spans="6:6" x14ac:dyDescent="0.2">
      <c r="F22708" s="16"/>
    </row>
    <row r="22709" spans="6:6" x14ac:dyDescent="0.2">
      <c r="F22709" s="16"/>
    </row>
    <row r="22710" spans="6:6" x14ac:dyDescent="0.2">
      <c r="F22710" s="16"/>
    </row>
    <row r="22711" spans="6:6" x14ac:dyDescent="0.2">
      <c r="F22711" s="16"/>
    </row>
    <row r="22712" spans="6:6" x14ac:dyDescent="0.2">
      <c r="F22712" s="16"/>
    </row>
    <row r="22713" spans="6:6" x14ac:dyDescent="0.2">
      <c r="F22713" s="16"/>
    </row>
    <row r="22714" spans="6:6" x14ac:dyDescent="0.2">
      <c r="F22714" s="16"/>
    </row>
    <row r="22715" spans="6:6" x14ac:dyDescent="0.2">
      <c r="F22715" s="16"/>
    </row>
    <row r="22716" spans="6:6" x14ac:dyDescent="0.2">
      <c r="F22716" s="16"/>
    </row>
    <row r="22717" spans="6:6" x14ac:dyDescent="0.2">
      <c r="F22717" s="16"/>
    </row>
    <row r="22718" spans="6:6" x14ac:dyDescent="0.2">
      <c r="F22718" s="16"/>
    </row>
    <row r="22719" spans="6:6" x14ac:dyDescent="0.2">
      <c r="F22719" s="16"/>
    </row>
    <row r="22720" spans="6:6" x14ac:dyDescent="0.2">
      <c r="F22720" s="16"/>
    </row>
    <row r="22721" spans="6:6" x14ac:dyDescent="0.2">
      <c r="F22721" s="16"/>
    </row>
    <row r="22722" spans="6:6" x14ac:dyDescent="0.2">
      <c r="F22722" s="16"/>
    </row>
    <row r="22723" spans="6:6" x14ac:dyDescent="0.2">
      <c r="F22723" s="16"/>
    </row>
    <row r="22724" spans="6:6" x14ac:dyDescent="0.2">
      <c r="F22724" s="16"/>
    </row>
    <row r="22725" spans="6:6" x14ac:dyDescent="0.2">
      <c r="F22725" s="16"/>
    </row>
    <row r="22726" spans="6:6" x14ac:dyDescent="0.2">
      <c r="F22726" s="16"/>
    </row>
    <row r="22727" spans="6:6" x14ac:dyDescent="0.2">
      <c r="F22727" s="16"/>
    </row>
    <row r="22728" spans="6:6" x14ac:dyDescent="0.2">
      <c r="F22728" s="16"/>
    </row>
    <row r="22729" spans="6:6" x14ac:dyDescent="0.2">
      <c r="F22729" s="16"/>
    </row>
    <row r="22730" spans="6:6" x14ac:dyDescent="0.2">
      <c r="F22730" s="16"/>
    </row>
    <row r="22731" spans="6:6" x14ac:dyDescent="0.2">
      <c r="F22731" s="16"/>
    </row>
    <row r="22732" spans="6:6" x14ac:dyDescent="0.2">
      <c r="F22732" s="16"/>
    </row>
    <row r="22733" spans="6:6" x14ac:dyDescent="0.2">
      <c r="F22733" s="16"/>
    </row>
    <row r="22734" spans="6:6" x14ac:dyDescent="0.2">
      <c r="F22734" s="16"/>
    </row>
    <row r="22735" spans="6:6" x14ac:dyDescent="0.2">
      <c r="F22735" s="16"/>
    </row>
    <row r="22736" spans="6:6" x14ac:dyDescent="0.2">
      <c r="F22736" s="16"/>
    </row>
    <row r="22737" spans="6:6" x14ac:dyDescent="0.2">
      <c r="F22737" s="16"/>
    </row>
    <row r="22738" spans="6:6" x14ac:dyDescent="0.2">
      <c r="F22738" s="16"/>
    </row>
    <row r="22739" spans="6:6" x14ac:dyDescent="0.2">
      <c r="F22739" s="16"/>
    </row>
    <row r="22740" spans="6:6" x14ac:dyDescent="0.2">
      <c r="F22740" s="16"/>
    </row>
    <row r="22741" spans="6:6" x14ac:dyDescent="0.2">
      <c r="F22741" s="16"/>
    </row>
    <row r="22742" spans="6:6" x14ac:dyDescent="0.2">
      <c r="F22742" s="16"/>
    </row>
    <row r="22743" spans="6:6" x14ac:dyDescent="0.2">
      <c r="F22743" s="16"/>
    </row>
    <row r="22744" spans="6:6" x14ac:dyDescent="0.2">
      <c r="F22744" s="16"/>
    </row>
    <row r="22745" spans="6:6" x14ac:dyDescent="0.2">
      <c r="F22745" s="16"/>
    </row>
    <row r="22746" spans="6:6" x14ac:dyDescent="0.2">
      <c r="F22746" s="16"/>
    </row>
    <row r="22747" spans="6:6" x14ac:dyDescent="0.2">
      <c r="F22747" s="16"/>
    </row>
    <row r="22748" spans="6:6" x14ac:dyDescent="0.2">
      <c r="F22748" s="16"/>
    </row>
    <row r="22749" spans="6:6" x14ac:dyDescent="0.2">
      <c r="F22749" s="16"/>
    </row>
    <row r="22750" spans="6:6" x14ac:dyDescent="0.2">
      <c r="F22750" s="16"/>
    </row>
    <row r="22751" spans="6:6" x14ac:dyDescent="0.2">
      <c r="F22751" s="16"/>
    </row>
    <row r="22752" spans="6:6" x14ac:dyDescent="0.2">
      <c r="F22752" s="16"/>
    </row>
    <row r="22753" spans="6:6" x14ac:dyDescent="0.2">
      <c r="F22753" s="16"/>
    </row>
    <row r="22754" spans="6:6" x14ac:dyDescent="0.2">
      <c r="F22754" s="16"/>
    </row>
    <row r="22755" spans="6:6" x14ac:dyDescent="0.2">
      <c r="F22755" s="16"/>
    </row>
    <row r="22756" spans="6:6" x14ac:dyDescent="0.2">
      <c r="F22756" s="16"/>
    </row>
    <row r="22757" spans="6:6" x14ac:dyDescent="0.2">
      <c r="F22757" s="16"/>
    </row>
    <row r="22758" spans="6:6" x14ac:dyDescent="0.2">
      <c r="F22758" s="16"/>
    </row>
    <row r="22759" spans="6:6" x14ac:dyDescent="0.2">
      <c r="F22759" s="16"/>
    </row>
    <row r="22760" spans="6:6" x14ac:dyDescent="0.2">
      <c r="F22760" s="16"/>
    </row>
    <row r="22761" spans="6:6" x14ac:dyDescent="0.2">
      <c r="F22761" s="16"/>
    </row>
    <row r="22762" spans="6:6" x14ac:dyDescent="0.2">
      <c r="F22762" s="16"/>
    </row>
    <row r="22763" spans="6:6" x14ac:dyDescent="0.2">
      <c r="F22763" s="16"/>
    </row>
    <row r="22764" spans="6:6" x14ac:dyDescent="0.2">
      <c r="F22764" s="16"/>
    </row>
    <row r="22765" spans="6:6" x14ac:dyDescent="0.2">
      <c r="F22765" s="16"/>
    </row>
    <row r="22766" spans="6:6" x14ac:dyDescent="0.2">
      <c r="F22766" s="16"/>
    </row>
    <row r="22767" spans="6:6" x14ac:dyDescent="0.2">
      <c r="F22767" s="16"/>
    </row>
    <row r="22768" spans="6:6" x14ac:dyDescent="0.2">
      <c r="F22768" s="16"/>
    </row>
    <row r="22769" spans="6:6" x14ac:dyDescent="0.2">
      <c r="F22769" s="16"/>
    </row>
    <row r="22770" spans="6:6" x14ac:dyDescent="0.2">
      <c r="F22770" s="16"/>
    </row>
    <row r="22771" spans="6:6" x14ac:dyDescent="0.2">
      <c r="F22771" s="16"/>
    </row>
    <row r="22772" spans="6:6" x14ac:dyDescent="0.2">
      <c r="F22772" s="16"/>
    </row>
    <row r="22773" spans="6:6" x14ac:dyDescent="0.2">
      <c r="F22773" s="16"/>
    </row>
    <row r="22774" spans="6:6" x14ac:dyDescent="0.2">
      <c r="F22774" s="16"/>
    </row>
    <row r="22775" spans="6:6" x14ac:dyDescent="0.2">
      <c r="F22775" s="16"/>
    </row>
    <row r="22776" spans="6:6" x14ac:dyDescent="0.2">
      <c r="F22776" s="16"/>
    </row>
    <row r="22777" spans="6:6" x14ac:dyDescent="0.2">
      <c r="F22777" s="16"/>
    </row>
    <row r="22778" spans="6:6" x14ac:dyDescent="0.2">
      <c r="F22778" s="16"/>
    </row>
    <row r="22779" spans="6:6" x14ac:dyDescent="0.2">
      <c r="F22779" s="16"/>
    </row>
    <row r="22780" spans="6:6" x14ac:dyDescent="0.2">
      <c r="F22780" s="16"/>
    </row>
    <row r="22781" spans="6:6" x14ac:dyDescent="0.2">
      <c r="F22781" s="16"/>
    </row>
    <row r="22782" spans="6:6" x14ac:dyDescent="0.2">
      <c r="F22782" s="16"/>
    </row>
    <row r="22783" spans="6:6" x14ac:dyDescent="0.2">
      <c r="F22783" s="16"/>
    </row>
    <row r="22784" spans="6:6" x14ac:dyDescent="0.2">
      <c r="F22784" s="16"/>
    </row>
    <row r="22785" spans="6:6" x14ac:dyDescent="0.2">
      <c r="F22785" s="16"/>
    </row>
    <row r="22786" spans="6:6" x14ac:dyDescent="0.2">
      <c r="F22786" s="16"/>
    </row>
    <row r="22787" spans="6:6" x14ac:dyDescent="0.2">
      <c r="F22787" s="16"/>
    </row>
    <row r="22788" spans="6:6" x14ac:dyDescent="0.2">
      <c r="F22788" s="16"/>
    </row>
    <row r="22789" spans="6:6" x14ac:dyDescent="0.2">
      <c r="F22789" s="16"/>
    </row>
    <row r="22790" spans="6:6" x14ac:dyDescent="0.2">
      <c r="F22790" s="16"/>
    </row>
    <row r="22791" spans="6:6" x14ac:dyDescent="0.2">
      <c r="F22791" s="16"/>
    </row>
    <row r="22792" spans="6:6" x14ac:dyDescent="0.2">
      <c r="F22792" s="16"/>
    </row>
    <row r="22793" spans="6:6" x14ac:dyDescent="0.2">
      <c r="F22793" s="16"/>
    </row>
    <row r="22794" spans="6:6" x14ac:dyDescent="0.2">
      <c r="F22794" s="16"/>
    </row>
    <row r="22795" spans="6:6" x14ac:dyDescent="0.2">
      <c r="F22795" s="16"/>
    </row>
    <row r="22796" spans="6:6" x14ac:dyDescent="0.2">
      <c r="F22796" s="16"/>
    </row>
    <row r="22797" spans="6:6" x14ac:dyDescent="0.2">
      <c r="F22797" s="16"/>
    </row>
    <row r="22798" spans="6:6" x14ac:dyDescent="0.2">
      <c r="F22798" s="16"/>
    </row>
    <row r="22799" spans="6:6" x14ac:dyDescent="0.2">
      <c r="F22799" s="16"/>
    </row>
    <row r="22800" spans="6:6" x14ac:dyDescent="0.2">
      <c r="F22800" s="16"/>
    </row>
    <row r="22801" spans="6:6" x14ac:dyDescent="0.2">
      <c r="F22801" s="16"/>
    </row>
    <row r="22802" spans="6:6" x14ac:dyDescent="0.2">
      <c r="F22802" s="16"/>
    </row>
    <row r="22803" spans="6:6" x14ac:dyDescent="0.2">
      <c r="F22803" s="16"/>
    </row>
    <row r="22804" spans="6:6" x14ac:dyDescent="0.2">
      <c r="F22804" s="16"/>
    </row>
    <row r="22805" spans="6:6" x14ac:dyDescent="0.2">
      <c r="F22805" s="16"/>
    </row>
    <row r="22806" spans="6:6" x14ac:dyDescent="0.2">
      <c r="F22806" s="16"/>
    </row>
    <row r="22807" spans="6:6" x14ac:dyDescent="0.2">
      <c r="F22807" s="16"/>
    </row>
    <row r="22808" spans="6:6" x14ac:dyDescent="0.2">
      <c r="F22808" s="16"/>
    </row>
    <row r="22809" spans="6:6" x14ac:dyDescent="0.2">
      <c r="F22809" s="16"/>
    </row>
    <row r="22810" spans="6:6" x14ac:dyDescent="0.2">
      <c r="F22810" s="16"/>
    </row>
    <row r="22811" spans="6:6" x14ac:dyDescent="0.2">
      <c r="F22811" s="16"/>
    </row>
    <row r="22812" spans="6:6" x14ac:dyDescent="0.2">
      <c r="F22812" s="16"/>
    </row>
    <row r="22813" spans="6:6" x14ac:dyDescent="0.2">
      <c r="F22813" s="16"/>
    </row>
    <row r="22814" spans="6:6" x14ac:dyDescent="0.2">
      <c r="F22814" s="16"/>
    </row>
    <row r="22815" spans="6:6" x14ac:dyDescent="0.2">
      <c r="F22815" s="16"/>
    </row>
    <row r="22816" spans="6:6" x14ac:dyDescent="0.2">
      <c r="F22816" s="16"/>
    </row>
    <row r="22817" spans="6:6" x14ac:dyDescent="0.2">
      <c r="F22817" s="16"/>
    </row>
    <row r="22818" spans="6:6" x14ac:dyDescent="0.2">
      <c r="F22818" s="16"/>
    </row>
    <row r="22819" spans="6:6" x14ac:dyDescent="0.2">
      <c r="F22819" s="16"/>
    </row>
    <row r="22820" spans="6:6" x14ac:dyDescent="0.2">
      <c r="F22820" s="16"/>
    </row>
    <row r="22821" spans="6:6" x14ac:dyDescent="0.2">
      <c r="F22821" s="16"/>
    </row>
    <row r="22822" spans="6:6" x14ac:dyDescent="0.2">
      <c r="F22822" s="16"/>
    </row>
    <row r="22823" spans="6:6" x14ac:dyDescent="0.2">
      <c r="F22823" s="16"/>
    </row>
    <row r="22824" spans="6:6" x14ac:dyDescent="0.2">
      <c r="F22824" s="16"/>
    </row>
    <row r="22825" spans="6:6" x14ac:dyDescent="0.2">
      <c r="F22825" s="16"/>
    </row>
    <row r="22826" spans="6:6" x14ac:dyDescent="0.2">
      <c r="F22826" s="16"/>
    </row>
    <row r="22827" spans="6:6" x14ac:dyDescent="0.2">
      <c r="F22827" s="16"/>
    </row>
    <row r="22828" spans="6:6" x14ac:dyDescent="0.2">
      <c r="F22828" s="16"/>
    </row>
    <row r="22829" spans="6:6" x14ac:dyDescent="0.2">
      <c r="F22829" s="16"/>
    </row>
    <row r="22830" spans="6:6" x14ac:dyDescent="0.2">
      <c r="F22830" s="16"/>
    </row>
    <row r="22831" spans="6:6" x14ac:dyDescent="0.2">
      <c r="F22831" s="16"/>
    </row>
    <row r="22832" spans="6:6" x14ac:dyDescent="0.2">
      <c r="F22832" s="16"/>
    </row>
    <row r="22833" spans="6:6" x14ac:dyDescent="0.2">
      <c r="F22833" s="16"/>
    </row>
    <row r="22834" spans="6:6" x14ac:dyDescent="0.2">
      <c r="F22834" s="16"/>
    </row>
    <row r="22835" spans="6:6" x14ac:dyDescent="0.2">
      <c r="F22835" s="16"/>
    </row>
    <row r="22836" spans="6:6" x14ac:dyDescent="0.2">
      <c r="F22836" s="16"/>
    </row>
    <row r="22837" spans="6:6" x14ac:dyDescent="0.2">
      <c r="F22837" s="16"/>
    </row>
    <row r="22838" spans="6:6" x14ac:dyDescent="0.2">
      <c r="F22838" s="16"/>
    </row>
    <row r="22839" spans="6:6" x14ac:dyDescent="0.2">
      <c r="F22839" s="16"/>
    </row>
    <row r="22840" spans="6:6" x14ac:dyDescent="0.2">
      <c r="F22840" s="16"/>
    </row>
    <row r="22841" spans="6:6" x14ac:dyDescent="0.2">
      <c r="F22841" s="16"/>
    </row>
    <row r="22842" spans="6:6" x14ac:dyDescent="0.2">
      <c r="F22842" s="16"/>
    </row>
    <row r="22843" spans="6:6" x14ac:dyDescent="0.2">
      <c r="F22843" s="16"/>
    </row>
    <row r="22844" spans="6:6" x14ac:dyDescent="0.2">
      <c r="F22844" s="16"/>
    </row>
    <row r="22845" spans="6:6" x14ac:dyDescent="0.2">
      <c r="F22845" s="16"/>
    </row>
    <row r="22846" spans="6:6" x14ac:dyDescent="0.2">
      <c r="F22846" s="16"/>
    </row>
    <row r="22847" spans="6:6" x14ac:dyDescent="0.2">
      <c r="F22847" s="16"/>
    </row>
    <row r="22848" spans="6:6" x14ac:dyDescent="0.2">
      <c r="F22848" s="16"/>
    </row>
    <row r="22849" spans="6:6" x14ac:dyDescent="0.2">
      <c r="F22849" s="16"/>
    </row>
    <row r="22850" spans="6:6" x14ac:dyDescent="0.2">
      <c r="F22850" s="16"/>
    </row>
    <row r="22851" spans="6:6" x14ac:dyDescent="0.2">
      <c r="F22851" s="16"/>
    </row>
    <row r="22852" spans="6:6" x14ac:dyDescent="0.2">
      <c r="F22852" s="16"/>
    </row>
    <row r="22853" spans="6:6" x14ac:dyDescent="0.2">
      <c r="F22853" s="16"/>
    </row>
    <row r="22854" spans="6:6" x14ac:dyDescent="0.2">
      <c r="F22854" s="16"/>
    </row>
    <row r="22855" spans="6:6" x14ac:dyDescent="0.2">
      <c r="F22855" s="16"/>
    </row>
    <row r="22856" spans="6:6" x14ac:dyDescent="0.2">
      <c r="F22856" s="16"/>
    </row>
    <row r="22857" spans="6:6" x14ac:dyDescent="0.2">
      <c r="F22857" s="16"/>
    </row>
    <row r="22858" spans="6:6" x14ac:dyDescent="0.2">
      <c r="F22858" s="16"/>
    </row>
    <row r="22859" spans="6:6" x14ac:dyDescent="0.2">
      <c r="F22859" s="16"/>
    </row>
    <row r="22860" spans="6:6" x14ac:dyDescent="0.2">
      <c r="F22860" s="16"/>
    </row>
    <row r="22861" spans="6:6" x14ac:dyDescent="0.2">
      <c r="F22861" s="16"/>
    </row>
    <row r="22862" spans="6:6" x14ac:dyDescent="0.2">
      <c r="F22862" s="16"/>
    </row>
    <row r="22863" spans="6:6" x14ac:dyDescent="0.2">
      <c r="F22863" s="16"/>
    </row>
    <row r="22864" spans="6:6" x14ac:dyDescent="0.2">
      <c r="F22864" s="16"/>
    </row>
    <row r="22865" spans="6:6" x14ac:dyDescent="0.2">
      <c r="F22865" s="16"/>
    </row>
    <row r="22866" spans="6:6" x14ac:dyDescent="0.2">
      <c r="F22866" s="16"/>
    </row>
    <row r="22867" spans="6:6" x14ac:dyDescent="0.2">
      <c r="F22867" s="16"/>
    </row>
    <row r="22868" spans="6:6" x14ac:dyDescent="0.2">
      <c r="F22868" s="16"/>
    </row>
    <row r="22869" spans="6:6" x14ac:dyDescent="0.2">
      <c r="F22869" s="16"/>
    </row>
    <row r="22870" spans="6:6" x14ac:dyDescent="0.2">
      <c r="F22870" s="16"/>
    </row>
    <row r="22871" spans="6:6" x14ac:dyDescent="0.2">
      <c r="F22871" s="16"/>
    </row>
    <row r="22872" spans="6:6" x14ac:dyDescent="0.2">
      <c r="F22872" s="16"/>
    </row>
    <row r="22873" spans="6:6" x14ac:dyDescent="0.2">
      <c r="F22873" s="16"/>
    </row>
    <row r="22874" spans="6:6" x14ac:dyDescent="0.2">
      <c r="F22874" s="16"/>
    </row>
    <row r="22875" spans="6:6" x14ac:dyDescent="0.2">
      <c r="F22875" s="16"/>
    </row>
    <row r="22876" spans="6:6" x14ac:dyDescent="0.2">
      <c r="F22876" s="16"/>
    </row>
    <row r="22877" spans="6:6" x14ac:dyDescent="0.2">
      <c r="F22877" s="16"/>
    </row>
    <row r="22878" spans="6:6" x14ac:dyDescent="0.2">
      <c r="F22878" s="16"/>
    </row>
    <row r="22879" spans="6:6" x14ac:dyDescent="0.2">
      <c r="F22879" s="16"/>
    </row>
    <row r="22880" spans="6:6" x14ac:dyDescent="0.2">
      <c r="F22880" s="16"/>
    </row>
    <row r="22881" spans="6:6" x14ac:dyDescent="0.2">
      <c r="F22881" s="16"/>
    </row>
    <row r="22882" spans="6:6" x14ac:dyDescent="0.2">
      <c r="F22882" s="16"/>
    </row>
    <row r="22883" spans="6:6" x14ac:dyDescent="0.2">
      <c r="F22883" s="16"/>
    </row>
    <row r="22884" spans="6:6" x14ac:dyDescent="0.2">
      <c r="F22884" s="16"/>
    </row>
    <row r="22885" spans="6:6" x14ac:dyDescent="0.2">
      <c r="F22885" s="16"/>
    </row>
    <row r="22886" spans="6:6" x14ac:dyDescent="0.2">
      <c r="F22886" s="16"/>
    </row>
    <row r="22887" spans="6:6" x14ac:dyDescent="0.2">
      <c r="F22887" s="16"/>
    </row>
    <row r="22888" spans="6:6" x14ac:dyDescent="0.2">
      <c r="F22888" s="16"/>
    </row>
    <row r="22889" spans="6:6" x14ac:dyDescent="0.2">
      <c r="F22889" s="16"/>
    </row>
    <row r="22890" spans="6:6" x14ac:dyDescent="0.2">
      <c r="F22890" s="16"/>
    </row>
    <row r="22891" spans="6:6" x14ac:dyDescent="0.2">
      <c r="F22891" s="16"/>
    </row>
    <row r="22892" spans="6:6" x14ac:dyDescent="0.2">
      <c r="F22892" s="16"/>
    </row>
    <row r="22893" spans="6:6" x14ac:dyDescent="0.2">
      <c r="F22893" s="16"/>
    </row>
    <row r="22894" spans="6:6" x14ac:dyDescent="0.2">
      <c r="F22894" s="16"/>
    </row>
    <row r="22895" spans="6:6" x14ac:dyDescent="0.2">
      <c r="F22895" s="16"/>
    </row>
    <row r="22896" spans="6:6" x14ac:dyDescent="0.2">
      <c r="F22896" s="16"/>
    </row>
    <row r="22897" spans="6:6" x14ac:dyDescent="0.2">
      <c r="F22897" s="16"/>
    </row>
    <row r="22898" spans="6:6" x14ac:dyDescent="0.2">
      <c r="F22898" s="16"/>
    </row>
    <row r="22899" spans="6:6" x14ac:dyDescent="0.2">
      <c r="F22899" s="16"/>
    </row>
    <row r="22900" spans="6:6" x14ac:dyDescent="0.2">
      <c r="F22900" s="16"/>
    </row>
    <row r="22901" spans="6:6" x14ac:dyDescent="0.2">
      <c r="F22901" s="16"/>
    </row>
    <row r="22902" spans="6:6" x14ac:dyDescent="0.2">
      <c r="F22902" s="16"/>
    </row>
    <row r="22903" spans="6:6" x14ac:dyDescent="0.2">
      <c r="F22903" s="16"/>
    </row>
    <row r="22904" spans="6:6" x14ac:dyDescent="0.2">
      <c r="F22904" s="16"/>
    </row>
    <row r="22905" spans="6:6" x14ac:dyDescent="0.2">
      <c r="F22905" s="16"/>
    </row>
    <row r="22906" spans="6:6" x14ac:dyDescent="0.2">
      <c r="F22906" s="16"/>
    </row>
    <row r="22907" spans="6:6" x14ac:dyDescent="0.2">
      <c r="F22907" s="16"/>
    </row>
    <row r="22908" spans="6:6" x14ac:dyDescent="0.2">
      <c r="F22908" s="16"/>
    </row>
    <row r="22909" spans="6:6" x14ac:dyDescent="0.2">
      <c r="F22909" s="16"/>
    </row>
    <row r="22910" spans="6:6" x14ac:dyDescent="0.2">
      <c r="F22910" s="16"/>
    </row>
    <row r="22911" spans="6:6" x14ac:dyDescent="0.2">
      <c r="F22911" s="16"/>
    </row>
    <row r="22912" spans="6:6" x14ac:dyDescent="0.2">
      <c r="F22912" s="16"/>
    </row>
    <row r="22913" spans="6:6" x14ac:dyDescent="0.2">
      <c r="F22913" s="16"/>
    </row>
    <row r="22914" spans="6:6" x14ac:dyDescent="0.2">
      <c r="F22914" s="16"/>
    </row>
    <row r="22915" spans="6:6" x14ac:dyDescent="0.2">
      <c r="F22915" s="16"/>
    </row>
    <row r="22916" spans="6:6" x14ac:dyDescent="0.2">
      <c r="F22916" s="16"/>
    </row>
    <row r="22917" spans="6:6" x14ac:dyDescent="0.2">
      <c r="F22917" s="16"/>
    </row>
    <row r="22918" spans="6:6" x14ac:dyDescent="0.2">
      <c r="F22918" s="16"/>
    </row>
    <row r="22919" spans="6:6" x14ac:dyDescent="0.2">
      <c r="F22919" s="16"/>
    </row>
    <row r="22920" spans="6:6" x14ac:dyDescent="0.2">
      <c r="F22920" s="16"/>
    </row>
    <row r="22921" spans="6:6" x14ac:dyDescent="0.2">
      <c r="F22921" s="16"/>
    </row>
    <row r="22922" spans="6:6" x14ac:dyDescent="0.2">
      <c r="F22922" s="16"/>
    </row>
    <row r="22923" spans="6:6" x14ac:dyDescent="0.2">
      <c r="F22923" s="16"/>
    </row>
    <row r="22924" spans="6:6" x14ac:dyDescent="0.2">
      <c r="F22924" s="16"/>
    </row>
    <row r="22925" spans="6:6" x14ac:dyDescent="0.2">
      <c r="F22925" s="16"/>
    </row>
    <row r="22926" spans="6:6" x14ac:dyDescent="0.2">
      <c r="F22926" s="16"/>
    </row>
    <row r="22927" spans="6:6" x14ac:dyDescent="0.2">
      <c r="F22927" s="16"/>
    </row>
    <row r="22928" spans="6:6" x14ac:dyDescent="0.2">
      <c r="F22928" s="16"/>
    </row>
    <row r="22929" spans="6:6" x14ac:dyDescent="0.2">
      <c r="F22929" s="16"/>
    </row>
    <row r="22930" spans="6:6" x14ac:dyDescent="0.2">
      <c r="F22930" s="16"/>
    </row>
    <row r="22931" spans="6:6" x14ac:dyDescent="0.2">
      <c r="F22931" s="16"/>
    </row>
    <row r="22932" spans="6:6" x14ac:dyDescent="0.2">
      <c r="F22932" s="16"/>
    </row>
    <row r="22933" spans="6:6" x14ac:dyDescent="0.2">
      <c r="F22933" s="16"/>
    </row>
    <row r="22934" spans="6:6" x14ac:dyDescent="0.2">
      <c r="F22934" s="16"/>
    </row>
    <row r="22935" spans="6:6" x14ac:dyDescent="0.2">
      <c r="F22935" s="16"/>
    </row>
    <row r="22936" spans="6:6" x14ac:dyDescent="0.2">
      <c r="F22936" s="16"/>
    </row>
    <row r="22937" spans="6:6" x14ac:dyDescent="0.2">
      <c r="F22937" s="16"/>
    </row>
    <row r="22938" spans="6:6" x14ac:dyDescent="0.2">
      <c r="F22938" s="16"/>
    </row>
    <row r="22939" spans="6:6" x14ac:dyDescent="0.2">
      <c r="F22939" s="16"/>
    </row>
    <row r="22940" spans="6:6" x14ac:dyDescent="0.2">
      <c r="F22940" s="16"/>
    </row>
    <row r="22941" spans="6:6" x14ac:dyDescent="0.2">
      <c r="F22941" s="16"/>
    </row>
    <row r="22942" spans="6:6" x14ac:dyDescent="0.2">
      <c r="F22942" s="16"/>
    </row>
    <row r="22943" spans="6:6" x14ac:dyDescent="0.2">
      <c r="F22943" s="16"/>
    </row>
    <row r="22944" spans="6:6" x14ac:dyDescent="0.2">
      <c r="F22944" s="16"/>
    </row>
    <row r="22945" spans="6:6" x14ac:dyDescent="0.2">
      <c r="F22945" s="16"/>
    </row>
    <row r="22946" spans="6:6" x14ac:dyDescent="0.2">
      <c r="F22946" s="16"/>
    </row>
    <row r="22947" spans="6:6" x14ac:dyDescent="0.2">
      <c r="F22947" s="16"/>
    </row>
    <row r="22948" spans="6:6" x14ac:dyDescent="0.2">
      <c r="F22948" s="16"/>
    </row>
    <row r="22949" spans="6:6" x14ac:dyDescent="0.2">
      <c r="F22949" s="16"/>
    </row>
    <row r="22950" spans="6:6" x14ac:dyDescent="0.2">
      <c r="F22950" s="16"/>
    </row>
    <row r="22951" spans="6:6" x14ac:dyDescent="0.2">
      <c r="F22951" s="16"/>
    </row>
    <row r="22952" spans="6:6" x14ac:dyDescent="0.2">
      <c r="F22952" s="16"/>
    </row>
    <row r="22953" spans="6:6" x14ac:dyDescent="0.2">
      <c r="F22953" s="16"/>
    </row>
    <row r="22954" spans="6:6" x14ac:dyDescent="0.2">
      <c r="F22954" s="16"/>
    </row>
    <row r="22955" spans="6:6" x14ac:dyDescent="0.2">
      <c r="F22955" s="16"/>
    </row>
    <row r="22956" spans="6:6" x14ac:dyDescent="0.2">
      <c r="F22956" s="16"/>
    </row>
    <row r="22957" spans="6:6" x14ac:dyDescent="0.2">
      <c r="F22957" s="16"/>
    </row>
    <row r="22958" spans="6:6" x14ac:dyDescent="0.2">
      <c r="F22958" s="16"/>
    </row>
    <row r="22959" spans="6:6" x14ac:dyDescent="0.2">
      <c r="F22959" s="16"/>
    </row>
    <row r="22960" spans="6:6" x14ac:dyDescent="0.2">
      <c r="F22960" s="16"/>
    </row>
    <row r="22961" spans="6:6" x14ac:dyDescent="0.2">
      <c r="F22961" s="16"/>
    </row>
    <row r="22962" spans="6:6" x14ac:dyDescent="0.2">
      <c r="F22962" s="16"/>
    </row>
    <row r="22963" spans="6:6" x14ac:dyDescent="0.2">
      <c r="F22963" s="16"/>
    </row>
    <row r="22964" spans="6:6" x14ac:dyDescent="0.2">
      <c r="F22964" s="16"/>
    </row>
    <row r="22965" spans="6:6" x14ac:dyDescent="0.2">
      <c r="F22965" s="16"/>
    </row>
    <row r="22966" spans="6:6" x14ac:dyDescent="0.2">
      <c r="F22966" s="16"/>
    </row>
    <row r="22967" spans="6:6" x14ac:dyDescent="0.2">
      <c r="F22967" s="16"/>
    </row>
    <row r="22968" spans="6:6" x14ac:dyDescent="0.2">
      <c r="F22968" s="16"/>
    </row>
    <row r="22969" spans="6:6" x14ac:dyDescent="0.2">
      <c r="F22969" s="16"/>
    </row>
    <row r="22970" spans="6:6" x14ac:dyDescent="0.2">
      <c r="F22970" s="16"/>
    </row>
    <row r="22971" spans="6:6" x14ac:dyDescent="0.2">
      <c r="F22971" s="16"/>
    </row>
    <row r="22972" spans="6:6" x14ac:dyDescent="0.2">
      <c r="F22972" s="16"/>
    </row>
    <row r="22973" spans="6:6" x14ac:dyDescent="0.2">
      <c r="F22973" s="16"/>
    </row>
    <row r="22974" spans="6:6" x14ac:dyDescent="0.2">
      <c r="F22974" s="16"/>
    </row>
    <row r="22975" spans="6:6" x14ac:dyDescent="0.2">
      <c r="F22975" s="16"/>
    </row>
    <row r="22976" spans="6:6" x14ac:dyDescent="0.2">
      <c r="F22976" s="16"/>
    </row>
    <row r="22977" spans="6:6" x14ac:dyDescent="0.2">
      <c r="F22977" s="16"/>
    </row>
    <row r="22978" spans="6:6" x14ac:dyDescent="0.2">
      <c r="F22978" s="16"/>
    </row>
    <row r="22979" spans="6:6" x14ac:dyDescent="0.2">
      <c r="F22979" s="16"/>
    </row>
    <row r="22980" spans="6:6" x14ac:dyDescent="0.2">
      <c r="F22980" s="16"/>
    </row>
    <row r="22981" spans="6:6" x14ac:dyDescent="0.2">
      <c r="F22981" s="16"/>
    </row>
    <row r="22982" spans="6:6" x14ac:dyDescent="0.2">
      <c r="F22982" s="16"/>
    </row>
    <row r="22983" spans="6:6" x14ac:dyDescent="0.2">
      <c r="F22983" s="16"/>
    </row>
    <row r="22984" spans="6:6" x14ac:dyDescent="0.2">
      <c r="F22984" s="16"/>
    </row>
    <row r="22985" spans="6:6" x14ac:dyDescent="0.2">
      <c r="F22985" s="16"/>
    </row>
    <row r="22986" spans="6:6" x14ac:dyDescent="0.2">
      <c r="F22986" s="16"/>
    </row>
    <row r="22987" spans="6:6" x14ac:dyDescent="0.2">
      <c r="F22987" s="16"/>
    </row>
    <row r="22988" spans="6:6" x14ac:dyDescent="0.2">
      <c r="F22988" s="16"/>
    </row>
    <row r="22989" spans="6:6" x14ac:dyDescent="0.2">
      <c r="F22989" s="16"/>
    </row>
    <row r="22990" spans="6:6" x14ac:dyDescent="0.2">
      <c r="F22990" s="16"/>
    </row>
    <row r="22991" spans="6:6" x14ac:dyDescent="0.2">
      <c r="F22991" s="16"/>
    </row>
    <row r="22992" spans="6:6" x14ac:dyDescent="0.2">
      <c r="F22992" s="16"/>
    </row>
    <row r="22993" spans="6:6" x14ac:dyDescent="0.2">
      <c r="F22993" s="16"/>
    </row>
    <row r="22994" spans="6:6" x14ac:dyDescent="0.2">
      <c r="F22994" s="16"/>
    </row>
    <row r="22995" spans="6:6" x14ac:dyDescent="0.2">
      <c r="F22995" s="16"/>
    </row>
    <row r="22996" spans="6:6" x14ac:dyDescent="0.2">
      <c r="F22996" s="16"/>
    </row>
    <row r="22997" spans="6:6" x14ac:dyDescent="0.2">
      <c r="F22997" s="16"/>
    </row>
    <row r="22998" spans="6:6" x14ac:dyDescent="0.2">
      <c r="F22998" s="16"/>
    </row>
    <row r="22999" spans="6:6" x14ac:dyDescent="0.2">
      <c r="F22999" s="16"/>
    </row>
    <row r="23000" spans="6:6" x14ac:dyDescent="0.2">
      <c r="F23000" s="16"/>
    </row>
    <row r="23001" spans="6:6" x14ac:dyDescent="0.2">
      <c r="F23001" s="16"/>
    </row>
    <row r="23002" spans="6:6" x14ac:dyDescent="0.2">
      <c r="F23002" s="16"/>
    </row>
    <row r="23003" spans="6:6" x14ac:dyDescent="0.2">
      <c r="F23003" s="16"/>
    </row>
    <row r="23004" spans="6:6" x14ac:dyDescent="0.2">
      <c r="F23004" s="16"/>
    </row>
    <row r="23005" spans="6:6" x14ac:dyDescent="0.2">
      <c r="F23005" s="16"/>
    </row>
    <row r="23006" spans="6:6" x14ac:dyDescent="0.2">
      <c r="F23006" s="16"/>
    </row>
    <row r="23007" spans="6:6" x14ac:dyDescent="0.2">
      <c r="F23007" s="16"/>
    </row>
    <row r="23008" spans="6:6" x14ac:dyDescent="0.2">
      <c r="F23008" s="16"/>
    </row>
    <row r="23009" spans="6:6" x14ac:dyDescent="0.2">
      <c r="F23009" s="16"/>
    </row>
    <row r="23010" spans="6:6" x14ac:dyDescent="0.2">
      <c r="F23010" s="16"/>
    </row>
    <row r="23011" spans="6:6" x14ac:dyDescent="0.2">
      <c r="F23011" s="16"/>
    </row>
    <row r="23012" spans="6:6" x14ac:dyDescent="0.2">
      <c r="F23012" s="16"/>
    </row>
    <row r="23013" spans="6:6" x14ac:dyDescent="0.2">
      <c r="F23013" s="16"/>
    </row>
    <row r="23014" spans="6:6" x14ac:dyDescent="0.2">
      <c r="F23014" s="16"/>
    </row>
    <row r="23015" spans="6:6" x14ac:dyDescent="0.2">
      <c r="F23015" s="16"/>
    </row>
    <row r="23016" spans="6:6" x14ac:dyDescent="0.2">
      <c r="F23016" s="16"/>
    </row>
    <row r="23017" spans="6:6" x14ac:dyDescent="0.2">
      <c r="F23017" s="16"/>
    </row>
    <row r="23018" spans="6:6" x14ac:dyDescent="0.2">
      <c r="F23018" s="16"/>
    </row>
    <row r="23019" spans="6:6" x14ac:dyDescent="0.2">
      <c r="F23019" s="16"/>
    </row>
    <row r="23020" spans="6:6" x14ac:dyDescent="0.2">
      <c r="F23020" s="16"/>
    </row>
    <row r="23021" spans="6:6" x14ac:dyDescent="0.2">
      <c r="F23021" s="16"/>
    </row>
    <row r="23022" spans="6:6" x14ac:dyDescent="0.2">
      <c r="F23022" s="16"/>
    </row>
    <row r="23023" spans="6:6" x14ac:dyDescent="0.2">
      <c r="F23023" s="16"/>
    </row>
    <row r="23024" spans="6:6" x14ac:dyDescent="0.2">
      <c r="F23024" s="16"/>
    </row>
    <row r="23025" spans="6:6" x14ac:dyDescent="0.2">
      <c r="F23025" s="16"/>
    </row>
    <row r="23026" spans="6:6" x14ac:dyDescent="0.2">
      <c r="F23026" s="16"/>
    </row>
    <row r="23027" spans="6:6" x14ac:dyDescent="0.2">
      <c r="F23027" s="16"/>
    </row>
    <row r="23028" spans="6:6" x14ac:dyDescent="0.2">
      <c r="F23028" s="16"/>
    </row>
    <row r="23029" spans="6:6" x14ac:dyDescent="0.2">
      <c r="F23029" s="16"/>
    </row>
    <row r="23030" spans="6:6" x14ac:dyDescent="0.2">
      <c r="F23030" s="16"/>
    </row>
    <row r="23031" spans="6:6" x14ac:dyDescent="0.2">
      <c r="F23031" s="16"/>
    </row>
    <row r="23032" spans="6:6" x14ac:dyDescent="0.2">
      <c r="F23032" s="16"/>
    </row>
    <row r="23033" spans="6:6" x14ac:dyDescent="0.2">
      <c r="F23033" s="16"/>
    </row>
    <row r="23034" spans="6:6" x14ac:dyDescent="0.2">
      <c r="F23034" s="16"/>
    </row>
    <row r="23035" spans="6:6" x14ac:dyDescent="0.2">
      <c r="F23035" s="16"/>
    </row>
    <row r="23036" spans="6:6" x14ac:dyDescent="0.2">
      <c r="F23036" s="16"/>
    </row>
    <row r="23037" spans="6:6" x14ac:dyDescent="0.2">
      <c r="F23037" s="16"/>
    </row>
    <row r="23038" spans="6:6" x14ac:dyDescent="0.2">
      <c r="F23038" s="16"/>
    </row>
    <row r="23039" spans="6:6" x14ac:dyDescent="0.2">
      <c r="F23039" s="16"/>
    </row>
    <row r="23040" spans="6:6" x14ac:dyDescent="0.2">
      <c r="F23040" s="16"/>
    </row>
    <row r="23041" spans="6:6" x14ac:dyDescent="0.2">
      <c r="F23041" s="16"/>
    </row>
    <row r="23042" spans="6:6" x14ac:dyDescent="0.2">
      <c r="F23042" s="16"/>
    </row>
    <row r="23043" spans="6:6" x14ac:dyDescent="0.2">
      <c r="F23043" s="16"/>
    </row>
    <row r="23044" spans="6:6" x14ac:dyDescent="0.2">
      <c r="F23044" s="16"/>
    </row>
    <row r="23045" spans="6:6" x14ac:dyDescent="0.2">
      <c r="F23045" s="16"/>
    </row>
    <row r="23046" spans="6:6" x14ac:dyDescent="0.2">
      <c r="F23046" s="16"/>
    </row>
    <row r="23047" spans="6:6" x14ac:dyDescent="0.2">
      <c r="F23047" s="16"/>
    </row>
    <row r="23048" spans="6:6" x14ac:dyDescent="0.2">
      <c r="F23048" s="16"/>
    </row>
    <row r="23049" spans="6:6" x14ac:dyDescent="0.2">
      <c r="F23049" s="16"/>
    </row>
    <row r="23050" spans="6:6" x14ac:dyDescent="0.2">
      <c r="F23050" s="16"/>
    </row>
    <row r="23051" spans="6:6" x14ac:dyDescent="0.2">
      <c r="F23051" s="16"/>
    </row>
    <row r="23052" spans="6:6" x14ac:dyDescent="0.2">
      <c r="F23052" s="16"/>
    </row>
    <row r="23053" spans="6:6" x14ac:dyDescent="0.2">
      <c r="F23053" s="16"/>
    </row>
    <row r="23054" spans="6:6" x14ac:dyDescent="0.2">
      <c r="F23054" s="16"/>
    </row>
    <row r="23055" spans="6:6" x14ac:dyDescent="0.2">
      <c r="F23055" s="16"/>
    </row>
    <row r="23056" spans="6:6" x14ac:dyDescent="0.2">
      <c r="F23056" s="16"/>
    </row>
    <row r="23057" spans="6:6" x14ac:dyDescent="0.2">
      <c r="F23057" s="16"/>
    </row>
    <row r="23058" spans="6:6" x14ac:dyDescent="0.2">
      <c r="F23058" s="16"/>
    </row>
    <row r="23059" spans="6:6" x14ac:dyDescent="0.2">
      <c r="F23059" s="16"/>
    </row>
    <row r="23060" spans="6:6" x14ac:dyDescent="0.2">
      <c r="F23060" s="16"/>
    </row>
    <row r="23061" spans="6:6" x14ac:dyDescent="0.2">
      <c r="F23061" s="16"/>
    </row>
    <row r="23062" spans="6:6" x14ac:dyDescent="0.2">
      <c r="F23062" s="16"/>
    </row>
    <row r="23063" spans="6:6" x14ac:dyDescent="0.2">
      <c r="F23063" s="16"/>
    </row>
    <row r="23064" spans="6:6" x14ac:dyDescent="0.2">
      <c r="F23064" s="16"/>
    </row>
    <row r="23065" spans="6:6" x14ac:dyDescent="0.2">
      <c r="F23065" s="16"/>
    </row>
    <row r="23066" spans="6:6" x14ac:dyDescent="0.2">
      <c r="F23066" s="16"/>
    </row>
    <row r="23067" spans="6:6" x14ac:dyDescent="0.2">
      <c r="F23067" s="16"/>
    </row>
    <row r="23068" spans="6:6" x14ac:dyDescent="0.2">
      <c r="F23068" s="16"/>
    </row>
    <row r="23069" spans="6:6" x14ac:dyDescent="0.2">
      <c r="F23069" s="16"/>
    </row>
    <row r="23070" spans="6:6" x14ac:dyDescent="0.2">
      <c r="F23070" s="16"/>
    </row>
    <row r="23071" spans="6:6" x14ac:dyDescent="0.2">
      <c r="F23071" s="16"/>
    </row>
    <row r="23072" spans="6:6" x14ac:dyDescent="0.2">
      <c r="F23072" s="16"/>
    </row>
    <row r="23073" spans="6:6" x14ac:dyDescent="0.2">
      <c r="F23073" s="16"/>
    </row>
    <row r="23074" spans="6:6" x14ac:dyDescent="0.2">
      <c r="F23074" s="16"/>
    </row>
    <row r="23075" spans="6:6" x14ac:dyDescent="0.2">
      <c r="F23075" s="16"/>
    </row>
    <row r="23076" spans="6:6" x14ac:dyDescent="0.2">
      <c r="F23076" s="16"/>
    </row>
    <row r="23077" spans="6:6" x14ac:dyDescent="0.2">
      <c r="F23077" s="16"/>
    </row>
    <row r="23078" spans="6:6" x14ac:dyDescent="0.2">
      <c r="F23078" s="16"/>
    </row>
    <row r="23079" spans="6:6" x14ac:dyDescent="0.2">
      <c r="F23079" s="16"/>
    </row>
    <row r="23080" spans="6:6" x14ac:dyDescent="0.2">
      <c r="F23080" s="16"/>
    </row>
    <row r="23081" spans="6:6" x14ac:dyDescent="0.2">
      <c r="F23081" s="16"/>
    </row>
    <row r="23082" spans="6:6" x14ac:dyDescent="0.2">
      <c r="F23082" s="16"/>
    </row>
    <row r="23083" spans="6:6" x14ac:dyDescent="0.2">
      <c r="F23083" s="16"/>
    </row>
    <row r="23084" spans="6:6" x14ac:dyDescent="0.2">
      <c r="F23084" s="16"/>
    </row>
    <row r="23085" spans="6:6" x14ac:dyDescent="0.2">
      <c r="F23085" s="16"/>
    </row>
    <row r="23086" spans="6:6" x14ac:dyDescent="0.2">
      <c r="F23086" s="16"/>
    </row>
    <row r="23087" spans="6:6" x14ac:dyDescent="0.2">
      <c r="F23087" s="16"/>
    </row>
    <row r="23088" spans="6:6" x14ac:dyDescent="0.2">
      <c r="F23088" s="16"/>
    </row>
    <row r="23089" spans="6:6" x14ac:dyDescent="0.2">
      <c r="F23089" s="16"/>
    </row>
    <row r="23090" spans="6:6" x14ac:dyDescent="0.2">
      <c r="F23090" s="16"/>
    </row>
    <row r="23091" spans="6:6" x14ac:dyDescent="0.2">
      <c r="F23091" s="16"/>
    </row>
    <row r="23092" spans="6:6" x14ac:dyDescent="0.2">
      <c r="F23092" s="16"/>
    </row>
    <row r="23093" spans="6:6" x14ac:dyDescent="0.2">
      <c r="F23093" s="16"/>
    </row>
    <row r="23094" spans="6:6" x14ac:dyDescent="0.2">
      <c r="F23094" s="16"/>
    </row>
    <row r="23095" spans="6:6" x14ac:dyDescent="0.2">
      <c r="F23095" s="16"/>
    </row>
    <row r="23096" spans="6:6" x14ac:dyDescent="0.2">
      <c r="F23096" s="16"/>
    </row>
    <row r="23097" spans="6:6" x14ac:dyDescent="0.2">
      <c r="F23097" s="16"/>
    </row>
    <row r="23098" spans="6:6" x14ac:dyDescent="0.2">
      <c r="F23098" s="16"/>
    </row>
    <row r="23099" spans="6:6" x14ac:dyDescent="0.2">
      <c r="F23099" s="16"/>
    </row>
    <row r="23100" spans="6:6" x14ac:dyDescent="0.2">
      <c r="F23100" s="16"/>
    </row>
    <row r="23101" spans="6:6" x14ac:dyDescent="0.2">
      <c r="F23101" s="16"/>
    </row>
    <row r="23102" spans="6:6" x14ac:dyDescent="0.2">
      <c r="F23102" s="16"/>
    </row>
    <row r="23103" spans="6:6" x14ac:dyDescent="0.2">
      <c r="F23103" s="16"/>
    </row>
    <row r="23104" spans="6:6" x14ac:dyDescent="0.2">
      <c r="F23104" s="16"/>
    </row>
    <row r="23105" spans="6:6" x14ac:dyDescent="0.2">
      <c r="F23105" s="16"/>
    </row>
    <row r="23106" spans="6:6" x14ac:dyDescent="0.2">
      <c r="F23106" s="16"/>
    </row>
    <row r="23107" spans="6:6" x14ac:dyDescent="0.2">
      <c r="F23107" s="16"/>
    </row>
    <row r="23108" spans="6:6" x14ac:dyDescent="0.2">
      <c r="F23108" s="16"/>
    </row>
    <row r="23109" spans="6:6" x14ac:dyDescent="0.2">
      <c r="F23109" s="16"/>
    </row>
    <row r="23110" spans="6:6" x14ac:dyDescent="0.2">
      <c r="F23110" s="16"/>
    </row>
    <row r="23111" spans="6:6" x14ac:dyDescent="0.2">
      <c r="F23111" s="16"/>
    </row>
    <row r="23112" spans="6:6" x14ac:dyDescent="0.2">
      <c r="F23112" s="16"/>
    </row>
    <row r="23113" spans="6:6" x14ac:dyDescent="0.2">
      <c r="F23113" s="16"/>
    </row>
    <row r="23114" spans="6:6" x14ac:dyDescent="0.2">
      <c r="F23114" s="16"/>
    </row>
    <row r="23115" spans="6:6" x14ac:dyDescent="0.2">
      <c r="F23115" s="16"/>
    </row>
    <row r="23116" spans="6:6" x14ac:dyDescent="0.2">
      <c r="F23116" s="16"/>
    </row>
    <row r="23117" spans="6:6" x14ac:dyDescent="0.2">
      <c r="F23117" s="16"/>
    </row>
    <row r="23118" spans="6:6" x14ac:dyDescent="0.2">
      <c r="F23118" s="16"/>
    </row>
    <row r="23119" spans="6:6" x14ac:dyDescent="0.2">
      <c r="F23119" s="16"/>
    </row>
    <row r="23120" spans="6:6" x14ac:dyDescent="0.2">
      <c r="F23120" s="16"/>
    </row>
    <row r="23121" spans="6:6" x14ac:dyDescent="0.2">
      <c r="F23121" s="16"/>
    </row>
    <row r="23122" spans="6:6" x14ac:dyDescent="0.2">
      <c r="F23122" s="16"/>
    </row>
    <row r="23123" spans="6:6" x14ac:dyDescent="0.2">
      <c r="F23123" s="16"/>
    </row>
    <row r="23124" spans="6:6" x14ac:dyDescent="0.2">
      <c r="F23124" s="16"/>
    </row>
    <row r="23125" spans="6:6" x14ac:dyDescent="0.2">
      <c r="F23125" s="16"/>
    </row>
    <row r="23126" spans="6:6" x14ac:dyDescent="0.2">
      <c r="F23126" s="16"/>
    </row>
    <row r="23127" spans="6:6" x14ac:dyDescent="0.2">
      <c r="F23127" s="16"/>
    </row>
    <row r="23128" spans="6:6" x14ac:dyDescent="0.2">
      <c r="F23128" s="16"/>
    </row>
    <row r="23129" spans="6:6" x14ac:dyDescent="0.2">
      <c r="F23129" s="16"/>
    </row>
    <row r="23130" spans="6:6" x14ac:dyDescent="0.2">
      <c r="F23130" s="16"/>
    </row>
    <row r="23131" spans="6:6" x14ac:dyDescent="0.2">
      <c r="F23131" s="16"/>
    </row>
    <row r="23132" spans="6:6" x14ac:dyDescent="0.2">
      <c r="F23132" s="16"/>
    </row>
    <row r="23133" spans="6:6" x14ac:dyDescent="0.2">
      <c r="F23133" s="16"/>
    </row>
    <row r="23134" spans="6:6" x14ac:dyDescent="0.2">
      <c r="F23134" s="16"/>
    </row>
    <row r="23135" spans="6:6" x14ac:dyDescent="0.2">
      <c r="F23135" s="16"/>
    </row>
    <row r="23136" spans="6:6" x14ac:dyDescent="0.2">
      <c r="F23136" s="16"/>
    </row>
    <row r="23137" spans="6:6" x14ac:dyDescent="0.2">
      <c r="F23137" s="16"/>
    </row>
    <row r="23138" spans="6:6" x14ac:dyDescent="0.2">
      <c r="F23138" s="16"/>
    </row>
    <row r="23139" spans="6:6" x14ac:dyDescent="0.2">
      <c r="F23139" s="16"/>
    </row>
    <row r="23140" spans="6:6" x14ac:dyDescent="0.2">
      <c r="F23140" s="16"/>
    </row>
    <row r="23141" spans="6:6" x14ac:dyDescent="0.2">
      <c r="F23141" s="16"/>
    </row>
    <row r="23142" spans="6:6" x14ac:dyDescent="0.2">
      <c r="F23142" s="16"/>
    </row>
    <row r="23143" spans="6:6" x14ac:dyDescent="0.2">
      <c r="F23143" s="16"/>
    </row>
    <row r="23144" spans="6:6" x14ac:dyDescent="0.2">
      <c r="F23144" s="16"/>
    </row>
    <row r="23145" spans="6:6" x14ac:dyDescent="0.2">
      <c r="F23145" s="16"/>
    </row>
    <row r="23146" spans="6:6" x14ac:dyDescent="0.2">
      <c r="F23146" s="16"/>
    </row>
    <row r="23147" spans="6:6" x14ac:dyDescent="0.2">
      <c r="F23147" s="16"/>
    </row>
    <row r="23148" spans="6:6" x14ac:dyDescent="0.2">
      <c r="F23148" s="16"/>
    </row>
    <row r="23149" spans="6:6" x14ac:dyDescent="0.2">
      <c r="F23149" s="16"/>
    </row>
    <row r="23150" spans="6:6" x14ac:dyDescent="0.2">
      <c r="F23150" s="16"/>
    </row>
    <row r="23151" spans="6:6" x14ac:dyDescent="0.2">
      <c r="F23151" s="16"/>
    </row>
    <row r="23152" spans="6:6" x14ac:dyDescent="0.2">
      <c r="F23152" s="16"/>
    </row>
    <row r="23153" spans="6:6" x14ac:dyDescent="0.2">
      <c r="F23153" s="16"/>
    </row>
    <row r="23154" spans="6:6" x14ac:dyDescent="0.2">
      <c r="F23154" s="16"/>
    </row>
    <row r="23155" spans="6:6" x14ac:dyDescent="0.2">
      <c r="F23155" s="16"/>
    </row>
    <row r="23156" spans="6:6" x14ac:dyDescent="0.2">
      <c r="F23156" s="16"/>
    </row>
    <row r="23157" spans="6:6" x14ac:dyDescent="0.2">
      <c r="F23157" s="16"/>
    </row>
    <row r="23158" spans="6:6" x14ac:dyDescent="0.2">
      <c r="F23158" s="16"/>
    </row>
    <row r="23159" spans="6:6" x14ac:dyDescent="0.2">
      <c r="F23159" s="16"/>
    </row>
    <row r="23160" spans="6:6" x14ac:dyDescent="0.2">
      <c r="F23160" s="16"/>
    </row>
    <row r="23161" spans="6:6" x14ac:dyDescent="0.2">
      <c r="F23161" s="16"/>
    </row>
    <row r="23162" spans="6:6" x14ac:dyDescent="0.2">
      <c r="F23162" s="16"/>
    </row>
    <row r="23163" spans="6:6" x14ac:dyDescent="0.2">
      <c r="F23163" s="16"/>
    </row>
    <row r="23164" spans="6:6" x14ac:dyDescent="0.2">
      <c r="F23164" s="16"/>
    </row>
    <row r="23165" spans="6:6" x14ac:dyDescent="0.2">
      <c r="F23165" s="16"/>
    </row>
    <row r="23166" spans="6:6" x14ac:dyDescent="0.2">
      <c r="F23166" s="16"/>
    </row>
    <row r="23167" spans="6:6" x14ac:dyDescent="0.2">
      <c r="F23167" s="16"/>
    </row>
    <row r="23168" spans="6:6" x14ac:dyDescent="0.2">
      <c r="F23168" s="16"/>
    </row>
    <row r="23169" spans="6:6" x14ac:dyDescent="0.2">
      <c r="F23169" s="16"/>
    </row>
    <row r="23170" spans="6:6" x14ac:dyDescent="0.2">
      <c r="F23170" s="16"/>
    </row>
    <row r="23171" spans="6:6" x14ac:dyDescent="0.2">
      <c r="F23171" s="16"/>
    </row>
    <row r="23172" spans="6:6" x14ac:dyDescent="0.2">
      <c r="F23172" s="16"/>
    </row>
    <row r="23173" spans="6:6" x14ac:dyDescent="0.2">
      <c r="F23173" s="16"/>
    </row>
    <row r="23174" spans="6:6" x14ac:dyDescent="0.2">
      <c r="F23174" s="16"/>
    </row>
    <row r="23175" spans="6:6" x14ac:dyDescent="0.2">
      <c r="F23175" s="16"/>
    </row>
    <row r="23176" spans="6:6" x14ac:dyDescent="0.2">
      <c r="F23176" s="16"/>
    </row>
    <row r="23177" spans="6:6" x14ac:dyDescent="0.2">
      <c r="F23177" s="16"/>
    </row>
    <row r="23178" spans="6:6" x14ac:dyDescent="0.2">
      <c r="F23178" s="16"/>
    </row>
    <row r="23179" spans="6:6" x14ac:dyDescent="0.2">
      <c r="F23179" s="16"/>
    </row>
    <row r="23180" spans="6:6" x14ac:dyDescent="0.2">
      <c r="F23180" s="16"/>
    </row>
    <row r="23181" spans="6:6" x14ac:dyDescent="0.2">
      <c r="F23181" s="16"/>
    </row>
    <row r="23182" spans="6:6" x14ac:dyDescent="0.2">
      <c r="F23182" s="16"/>
    </row>
    <row r="23183" spans="6:6" x14ac:dyDescent="0.2">
      <c r="F23183" s="16"/>
    </row>
    <row r="23184" spans="6:6" x14ac:dyDescent="0.2">
      <c r="F23184" s="16"/>
    </row>
    <row r="23185" spans="6:6" x14ac:dyDescent="0.2">
      <c r="F23185" s="16"/>
    </row>
    <row r="23186" spans="6:6" x14ac:dyDescent="0.2">
      <c r="F23186" s="16"/>
    </row>
    <row r="23187" spans="6:6" x14ac:dyDescent="0.2">
      <c r="F23187" s="16"/>
    </row>
    <row r="23188" spans="6:6" x14ac:dyDescent="0.2">
      <c r="F23188" s="16"/>
    </row>
    <row r="23189" spans="6:6" x14ac:dyDescent="0.2">
      <c r="F23189" s="16"/>
    </row>
    <row r="23190" spans="6:6" x14ac:dyDescent="0.2">
      <c r="F23190" s="16"/>
    </row>
    <row r="23191" spans="6:6" x14ac:dyDescent="0.2">
      <c r="F23191" s="16"/>
    </row>
    <row r="23192" spans="6:6" x14ac:dyDescent="0.2">
      <c r="F23192" s="16"/>
    </row>
    <row r="23193" spans="6:6" x14ac:dyDescent="0.2">
      <c r="F23193" s="16"/>
    </row>
    <row r="23194" spans="6:6" x14ac:dyDescent="0.2">
      <c r="F23194" s="16"/>
    </row>
    <row r="23195" spans="6:6" x14ac:dyDescent="0.2">
      <c r="F23195" s="16"/>
    </row>
    <row r="23196" spans="6:6" x14ac:dyDescent="0.2">
      <c r="F23196" s="16"/>
    </row>
    <row r="23197" spans="6:6" x14ac:dyDescent="0.2">
      <c r="F23197" s="16"/>
    </row>
    <row r="23198" spans="6:6" x14ac:dyDescent="0.2">
      <c r="F23198" s="16"/>
    </row>
    <row r="23199" spans="6:6" x14ac:dyDescent="0.2">
      <c r="F23199" s="16"/>
    </row>
    <row r="23200" spans="6:6" x14ac:dyDescent="0.2">
      <c r="F23200" s="16"/>
    </row>
    <row r="23201" spans="6:6" x14ac:dyDescent="0.2">
      <c r="F23201" s="16"/>
    </row>
    <row r="23202" spans="6:6" x14ac:dyDescent="0.2">
      <c r="F23202" s="16"/>
    </row>
    <row r="23203" spans="6:6" x14ac:dyDescent="0.2">
      <c r="F23203" s="16"/>
    </row>
    <row r="23204" spans="6:6" x14ac:dyDescent="0.2">
      <c r="F23204" s="16"/>
    </row>
    <row r="23205" spans="6:6" x14ac:dyDescent="0.2">
      <c r="F23205" s="16"/>
    </row>
    <row r="23206" spans="6:6" x14ac:dyDescent="0.2">
      <c r="F23206" s="16"/>
    </row>
    <row r="23207" spans="6:6" x14ac:dyDescent="0.2">
      <c r="F23207" s="16"/>
    </row>
    <row r="23208" spans="6:6" x14ac:dyDescent="0.2">
      <c r="F23208" s="16"/>
    </row>
    <row r="23209" spans="6:6" x14ac:dyDescent="0.2">
      <c r="F23209" s="16"/>
    </row>
    <row r="23210" spans="6:6" x14ac:dyDescent="0.2">
      <c r="F23210" s="16"/>
    </row>
    <row r="23211" spans="6:6" x14ac:dyDescent="0.2">
      <c r="F23211" s="16"/>
    </row>
    <row r="23212" spans="6:6" x14ac:dyDescent="0.2">
      <c r="F23212" s="16"/>
    </row>
    <row r="23213" spans="6:6" x14ac:dyDescent="0.2">
      <c r="F23213" s="16"/>
    </row>
    <row r="23214" spans="6:6" x14ac:dyDescent="0.2">
      <c r="F23214" s="16"/>
    </row>
    <row r="23215" spans="6:6" x14ac:dyDescent="0.2">
      <c r="F23215" s="16"/>
    </row>
    <row r="23216" spans="6:6" x14ac:dyDescent="0.2">
      <c r="F23216" s="16"/>
    </row>
    <row r="23217" spans="6:6" x14ac:dyDescent="0.2">
      <c r="F23217" s="16"/>
    </row>
    <row r="23218" spans="6:6" x14ac:dyDescent="0.2">
      <c r="F23218" s="16"/>
    </row>
    <row r="23219" spans="6:6" x14ac:dyDescent="0.2">
      <c r="F23219" s="16"/>
    </row>
    <row r="23220" spans="6:6" x14ac:dyDescent="0.2">
      <c r="F23220" s="16"/>
    </row>
    <row r="23221" spans="6:6" x14ac:dyDescent="0.2">
      <c r="F23221" s="16"/>
    </row>
    <row r="23222" spans="6:6" x14ac:dyDescent="0.2">
      <c r="F23222" s="16"/>
    </row>
    <row r="23223" spans="6:6" x14ac:dyDescent="0.2">
      <c r="F23223" s="16"/>
    </row>
    <row r="23224" spans="6:6" x14ac:dyDescent="0.2">
      <c r="F23224" s="16"/>
    </row>
    <row r="23225" spans="6:6" x14ac:dyDescent="0.2">
      <c r="F23225" s="16"/>
    </row>
    <row r="23226" spans="6:6" x14ac:dyDescent="0.2">
      <c r="F23226" s="16"/>
    </row>
    <row r="23227" spans="6:6" x14ac:dyDescent="0.2">
      <c r="F23227" s="16"/>
    </row>
    <row r="23228" spans="6:6" x14ac:dyDescent="0.2">
      <c r="F23228" s="16"/>
    </row>
    <row r="23229" spans="6:6" x14ac:dyDescent="0.2">
      <c r="F23229" s="16"/>
    </row>
    <row r="23230" spans="6:6" x14ac:dyDescent="0.2">
      <c r="F23230" s="16"/>
    </row>
    <row r="23231" spans="6:6" x14ac:dyDescent="0.2">
      <c r="F23231" s="16"/>
    </row>
    <row r="23232" spans="6:6" x14ac:dyDescent="0.2">
      <c r="F23232" s="16"/>
    </row>
    <row r="23233" spans="6:6" x14ac:dyDescent="0.2">
      <c r="F23233" s="16"/>
    </row>
    <row r="23234" spans="6:6" x14ac:dyDescent="0.2">
      <c r="F23234" s="16"/>
    </row>
    <row r="23235" spans="6:6" x14ac:dyDescent="0.2">
      <c r="F23235" s="16"/>
    </row>
    <row r="23236" spans="6:6" x14ac:dyDescent="0.2">
      <c r="F23236" s="16"/>
    </row>
    <row r="23237" spans="6:6" x14ac:dyDescent="0.2">
      <c r="F23237" s="16"/>
    </row>
    <row r="23238" spans="6:6" x14ac:dyDescent="0.2">
      <c r="F23238" s="16"/>
    </row>
    <row r="23239" spans="6:6" x14ac:dyDescent="0.2">
      <c r="F23239" s="16"/>
    </row>
    <row r="23240" spans="6:6" x14ac:dyDescent="0.2">
      <c r="F23240" s="16"/>
    </row>
    <row r="23241" spans="6:6" x14ac:dyDescent="0.2">
      <c r="F23241" s="16"/>
    </row>
    <row r="23242" spans="6:6" x14ac:dyDescent="0.2">
      <c r="F23242" s="16"/>
    </row>
    <row r="23243" spans="6:6" x14ac:dyDescent="0.2">
      <c r="F23243" s="16"/>
    </row>
    <row r="23244" spans="6:6" x14ac:dyDescent="0.2">
      <c r="F23244" s="16"/>
    </row>
    <row r="23245" spans="6:6" x14ac:dyDescent="0.2">
      <c r="F23245" s="16"/>
    </row>
    <row r="23246" spans="6:6" x14ac:dyDescent="0.2">
      <c r="F23246" s="16"/>
    </row>
    <row r="23247" spans="6:6" x14ac:dyDescent="0.2">
      <c r="F23247" s="16"/>
    </row>
    <row r="23248" spans="6:6" x14ac:dyDescent="0.2">
      <c r="F23248" s="16"/>
    </row>
    <row r="23249" spans="6:6" x14ac:dyDescent="0.2">
      <c r="F23249" s="16"/>
    </row>
    <row r="23250" spans="6:6" x14ac:dyDescent="0.2">
      <c r="F23250" s="16"/>
    </row>
    <row r="23251" spans="6:6" x14ac:dyDescent="0.2">
      <c r="F23251" s="16"/>
    </row>
    <row r="23252" spans="6:6" x14ac:dyDescent="0.2">
      <c r="F23252" s="16"/>
    </row>
    <row r="23253" spans="6:6" x14ac:dyDescent="0.2">
      <c r="F23253" s="16"/>
    </row>
    <row r="23254" spans="6:6" x14ac:dyDescent="0.2">
      <c r="F23254" s="16"/>
    </row>
    <row r="23255" spans="6:6" x14ac:dyDescent="0.2">
      <c r="F23255" s="16"/>
    </row>
    <row r="23256" spans="6:6" x14ac:dyDescent="0.2">
      <c r="F23256" s="16"/>
    </row>
    <row r="23257" spans="6:6" x14ac:dyDescent="0.2">
      <c r="F23257" s="16"/>
    </row>
    <row r="23258" spans="6:6" x14ac:dyDescent="0.2">
      <c r="F23258" s="16"/>
    </row>
    <row r="23259" spans="6:6" x14ac:dyDescent="0.2">
      <c r="F23259" s="16"/>
    </row>
    <row r="23260" spans="6:6" x14ac:dyDescent="0.2">
      <c r="F23260" s="16"/>
    </row>
    <row r="23261" spans="6:6" x14ac:dyDescent="0.2">
      <c r="F23261" s="16"/>
    </row>
    <row r="23262" spans="6:6" x14ac:dyDescent="0.2">
      <c r="F23262" s="16"/>
    </row>
    <row r="23263" spans="6:6" x14ac:dyDescent="0.2">
      <c r="F23263" s="16"/>
    </row>
    <row r="23264" spans="6:6" x14ac:dyDescent="0.2">
      <c r="F23264" s="16"/>
    </row>
    <row r="23265" spans="6:6" x14ac:dyDescent="0.2">
      <c r="F23265" s="16"/>
    </row>
    <row r="23266" spans="6:6" x14ac:dyDescent="0.2">
      <c r="F23266" s="16"/>
    </row>
    <row r="23267" spans="6:6" x14ac:dyDescent="0.2">
      <c r="F23267" s="16"/>
    </row>
    <row r="23268" spans="6:6" x14ac:dyDescent="0.2">
      <c r="F23268" s="16"/>
    </row>
    <row r="23269" spans="6:6" x14ac:dyDescent="0.2">
      <c r="F23269" s="16"/>
    </row>
    <row r="23270" spans="6:6" x14ac:dyDescent="0.2">
      <c r="F23270" s="16"/>
    </row>
    <row r="23271" spans="6:6" x14ac:dyDescent="0.2">
      <c r="F23271" s="16"/>
    </row>
    <row r="23272" spans="6:6" x14ac:dyDescent="0.2">
      <c r="F23272" s="16"/>
    </row>
    <row r="23273" spans="6:6" x14ac:dyDescent="0.2">
      <c r="F23273" s="16"/>
    </row>
    <row r="23274" spans="6:6" x14ac:dyDescent="0.2">
      <c r="F23274" s="16"/>
    </row>
    <row r="23275" spans="6:6" x14ac:dyDescent="0.2">
      <c r="F23275" s="16"/>
    </row>
    <row r="23276" spans="6:6" x14ac:dyDescent="0.2">
      <c r="F23276" s="16"/>
    </row>
    <row r="23277" spans="6:6" x14ac:dyDescent="0.2">
      <c r="F23277" s="16"/>
    </row>
    <row r="23278" spans="6:6" x14ac:dyDescent="0.2">
      <c r="F23278" s="16"/>
    </row>
    <row r="23279" spans="6:6" x14ac:dyDescent="0.2">
      <c r="F23279" s="16"/>
    </row>
    <row r="23280" spans="6:6" x14ac:dyDescent="0.2">
      <c r="F23280" s="16"/>
    </row>
    <row r="23281" spans="6:6" x14ac:dyDescent="0.2">
      <c r="F23281" s="16"/>
    </row>
    <row r="23282" spans="6:6" x14ac:dyDescent="0.2">
      <c r="F23282" s="16"/>
    </row>
    <row r="23283" spans="6:6" x14ac:dyDescent="0.2">
      <c r="F23283" s="16"/>
    </row>
    <row r="23284" spans="6:6" x14ac:dyDescent="0.2">
      <c r="F23284" s="16"/>
    </row>
    <row r="23285" spans="6:6" x14ac:dyDescent="0.2">
      <c r="F23285" s="16"/>
    </row>
    <row r="23286" spans="6:6" x14ac:dyDescent="0.2">
      <c r="F23286" s="16"/>
    </row>
    <row r="23287" spans="6:6" x14ac:dyDescent="0.2">
      <c r="F23287" s="16"/>
    </row>
    <row r="23288" spans="6:6" x14ac:dyDescent="0.2">
      <c r="F23288" s="16"/>
    </row>
    <row r="23289" spans="6:6" x14ac:dyDescent="0.2">
      <c r="F23289" s="16"/>
    </row>
    <row r="23290" spans="6:6" x14ac:dyDescent="0.2">
      <c r="F23290" s="16"/>
    </row>
    <row r="23291" spans="6:6" x14ac:dyDescent="0.2">
      <c r="F23291" s="16"/>
    </row>
    <row r="23292" spans="6:6" x14ac:dyDescent="0.2">
      <c r="F23292" s="16"/>
    </row>
    <row r="23293" spans="6:6" x14ac:dyDescent="0.2">
      <c r="F23293" s="16"/>
    </row>
    <row r="23294" spans="6:6" x14ac:dyDescent="0.2">
      <c r="F23294" s="16"/>
    </row>
    <row r="23295" spans="6:6" x14ac:dyDescent="0.2">
      <c r="F23295" s="16"/>
    </row>
    <row r="23296" spans="6:6" x14ac:dyDescent="0.2">
      <c r="F23296" s="16"/>
    </row>
    <row r="23297" spans="6:6" x14ac:dyDescent="0.2">
      <c r="F23297" s="16"/>
    </row>
    <row r="23298" spans="6:6" x14ac:dyDescent="0.2">
      <c r="F23298" s="16"/>
    </row>
    <row r="23299" spans="6:6" x14ac:dyDescent="0.2">
      <c r="F23299" s="16"/>
    </row>
    <row r="23300" spans="6:6" x14ac:dyDescent="0.2">
      <c r="F23300" s="16"/>
    </row>
    <row r="23301" spans="6:6" x14ac:dyDescent="0.2">
      <c r="F23301" s="16"/>
    </row>
    <row r="23302" spans="6:6" x14ac:dyDescent="0.2">
      <c r="F23302" s="16"/>
    </row>
    <row r="23303" spans="6:6" x14ac:dyDescent="0.2">
      <c r="F23303" s="16"/>
    </row>
    <row r="23304" spans="6:6" x14ac:dyDescent="0.2">
      <c r="F23304" s="16"/>
    </row>
    <row r="23305" spans="6:6" x14ac:dyDescent="0.2">
      <c r="F23305" s="16"/>
    </row>
    <row r="23306" spans="6:6" x14ac:dyDescent="0.2">
      <c r="F23306" s="16"/>
    </row>
    <row r="23307" spans="6:6" x14ac:dyDescent="0.2">
      <c r="F23307" s="16"/>
    </row>
    <row r="23308" spans="6:6" x14ac:dyDescent="0.2">
      <c r="F23308" s="16"/>
    </row>
    <row r="23309" spans="6:6" x14ac:dyDescent="0.2">
      <c r="F23309" s="16"/>
    </row>
    <row r="23310" spans="6:6" x14ac:dyDescent="0.2">
      <c r="F23310" s="16"/>
    </row>
    <row r="23311" spans="6:6" x14ac:dyDescent="0.2">
      <c r="F23311" s="16"/>
    </row>
    <row r="23312" spans="6:6" x14ac:dyDescent="0.2">
      <c r="F23312" s="16"/>
    </row>
    <row r="23313" spans="6:6" x14ac:dyDescent="0.2">
      <c r="F23313" s="16"/>
    </row>
    <row r="23314" spans="6:6" x14ac:dyDescent="0.2">
      <c r="F23314" s="16"/>
    </row>
    <row r="23315" spans="6:6" x14ac:dyDescent="0.2">
      <c r="F23315" s="16"/>
    </row>
    <row r="23316" spans="6:6" x14ac:dyDescent="0.2">
      <c r="F23316" s="16"/>
    </row>
    <row r="23317" spans="6:6" x14ac:dyDescent="0.2">
      <c r="F23317" s="16"/>
    </row>
    <row r="23318" spans="6:6" x14ac:dyDescent="0.2">
      <c r="F23318" s="16"/>
    </row>
    <row r="23319" spans="6:6" x14ac:dyDescent="0.2">
      <c r="F23319" s="16"/>
    </row>
    <row r="23320" spans="6:6" x14ac:dyDescent="0.2">
      <c r="F23320" s="16"/>
    </row>
    <row r="23321" spans="6:6" x14ac:dyDescent="0.2">
      <c r="F23321" s="16"/>
    </row>
    <row r="23322" spans="6:6" x14ac:dyDescent="0.2">
      <c r="F23322" s="16"/>
    </row>
    <row r="23323" spans="6:6" x14ac:dyDescent="0.2">
      <c r="F23323" s="16"/>
    </row>
    <row r="23324" spans="6:6" x14ac:dyDescent="0.2">
      <c r="F23324" s="16"/>
    </row>
    <row r="23325" spans="6:6" x14ac:dyDescent="0.2">
      <c r="F23325" s="16"/>
    </row>
    <row r="23326" spans="6:6" x14ac:dyDescent="0.2">
      <c r="F23326" s="16"/>
    </row>
    <row r="23327" spans="6:6" x14ac:dyDescent="0.2">
      <c r="F23327" s="16"/>
    </row>
    <row r="23328" spans="6:6" x14ac:dyDescent="0.2">
      <c r="F23328" s="16"/>
    </row>
    <row r="23329" spans="6:6" x14ac:dyDescent="0.2">
      <c r="F23329" s="16"/>
    </row>
    <row r="23330" spans="6:6" x14ac:dyDescent="0.2">
      <c r="F23330" s="16"/>
    </row>
    <row r="23331" spans="6:6" x14ac:dyDescent="0.2">
      <c r="F23331" s="16"/>
    </row>
    <row r="23332" spans="6:6" x14ac:dyDescent="0.2">
      <c r="F23332" s="16"/>
    </row>
    <row r="23333" spans="6:6" x14ac:dyDescent="0.2">
      <c r="F23333" s="16"/>
    </row>
    <row r="23334" spans="6:6" x14ac:dyDescent="0.2">
      <c r="F23334" s="16"/>
    </row>
    <row r="23335" spans="6:6" x14ac:dyDescent="0.2">
      <c r="F23335" s="16"/>
    </row>
    <row r="23336" spans="6:6" x14ac:dyDescent="0.2">
      <c r="F23336" s="16"/>
    </row>
    <row r="23337" spans="6:6" x14ac:dyDescent="0.2">
      <c r="F23337" s="16"/>
    </row>
    <row r="23338" spans="6:6" x14ac:dyDescent="0.2">
      <c r="F23338" s="16"/>
    </row>
    <row r="23339" spans="6:6" x14ac:dyDescent="0.2">
      <c r="F23339" s="16"/>
    </row>
    <row r="23340" spans="6:6" x14ac:dyDescent="0.2">
      <c r="F23340" s="16"/>
    </row>
    <row r="23341" spans="6:6" x14ac:dyDescent="0.2">
      <c r="F23341" s="16"/>
    </row>
    <row r="23342" spans="6:6" x14ac:dyDescent="0.2">
      <c r="F23342" s="16"/>
    </row>
    <row r="23343" spans="6:6" x14ac:dyDescent="0.2">
      <c r="F23343" s="16"/>
    </row>
    <row r="23344" spans="6:6" x14ac:dyDescent="0.2">
      <c r="F23344" s="16"/>
    </row>
    <row r="23345" spans="6:6" x14ac:dyDescent="0.2">
      <c r="F23345" s="16"/>
    </row>
    <row r="23346" spans="6:6" x14ac:dyDescent="0.2">
      <c r="F23346" s="16"/>
    </row>
    <row r="23347" spans="6:6" x14ac:dyDescent="0.2">
      <c r="F23347" s="16"/>
    </row>
    <row r="23348" spans="6:6" x14ac:dyDescent="0.2">
      <c r="F23348" s="16"/>
    </row>
    <row r="23349" spans="6:6" x14ac:dyDescent="0.2">
      <c r="F23349" s="16"/>
    </row>
    <row r="23350" spans="6:6" x14ac:dyDescent="0.2">
      <c r="F23350" s="16"/>
    </row>
    <row r="23351" spans="6:6" x14ac:dyDescent="0.2">
      <c r="F23351" s="16"/>
    </row>
    <row r="23352" spans="6:6" x14ac:dyDescent="0.2">
      <c r="F23352" s="16"/>
    </row>
    <row r="23353" spans="6:6" x14ac:dyDescent="0.2">
      <c r="F23353" s="16"/>
    </row>
    <row r="23354" spans="6:6" x14ac:dyDescent="0.2">
      <c r="F23354" s="16"/>
    </row>
    <row r="23355" spans="6:6" x14ac:dyDescent="0.2">
      <c r="F23355" s="16"/>
    </row>
    <row r="23356" spans="6:6" x14ac:dyDescent="0.2">
      <c r="F23356" s="16"/>
    </row>
    <row r="23357" spans="6:6" x14ac:dyDescent="0.2">
      <c r="F23357" s="16"/>
    </row>
    <row r="23358" spans="6:6" x14ac:dyDescent="0.2">
      <c r="F23358" s="16"/>
    </row>
    <row r="23359" spans="6:6" x14ac:dyDescent="0.2">
      <c r="F23359" s="16"/>
    </row>
    <row r="23360" spans="6:6" x14ac:dyDescent="0.2">
      <c r="F23360" s="16"/>
    </row>
    <row r="23361" spans="6:6" x14ac:dyDescent="0.2">
      <c r="F23361" s="16"/>
    </row>
    <row r="23362" spans="6:6" x14ac:dyDescent="0.2">
      <c r="F23362" s="16"/>
    </row>
    <row r="23363" spans="6:6" x14ac:dyDescent="0.2">
      <c r="F23363" s="16"/>
    </row>
    <row r="23364" spans="6:6" x14ac:dyDescent="0.2">
      <c r="F23364" s="16"/>
    </row>
    <row r="23365" spans="6:6" x14ac:dyDescent="0.2">
      <c r="F23365" s="16"/>
    </row>
    <row r="23366" spans="6:6" x14ac:dyDescent="0.2">
      <c r="F23366" s="16"/>
    </row>
    <row r="23367" spans="6:6" x14ac:dyDescent="0.2">
      <c r="F23367" s="16"/>
    </row>
    <row r="23368" spans="6:6" x14ac:dyDescent="0.2">
      <c r="F23368" s="16"/>
    </row>
    <row r="23369" spans="6:6" x14ac:dyDescent="0.2">
      <c r="F23369" s="16"/>
    </row>
    <row r="23370" spans="6:6" x14ac:dyDescent="0.2">
      <c r="F23370" s="16"/>
    </row>
    <row r="23371" spans="6:6" x14ac:dyDescent="0.2">
      <c r="F23371" s="16"/>
    </row>
    <row r="23372" spans="6:6" x14ac:dyDescent="0.2">
      <c r="F23372" s="16"/>
    </row>
    <row r="23373" spans="6:6" x14ac:dyDescent="0.2">
      <c r="F23373" s="16"/>
    </row>
    <row r="23374" spans="6:6" x14ac:dyDescent="0.2">
      <c r="F23374" s="16"/>
    </row>
    <row r="23375" spans="6:6" x14ac:dyDescent="0.2">
      <c r="F23375" s="16"/>
    </row>
    <row r="23376" spans="6:6" x14ac:dyDescent="0.2">
      <c r="F23376" s="16"/>
    </row>
    <row r="23377" spans="6:6" x14ac:dyDescent="0.2">
      <c r="F23377" s="16"/>
    </row>
    <row r="23378" spans="6:6" x14ac:dyDescent="0.2">
      <c r="F23378" s="16"/>
    </row>
    <row r="23379" spans="6:6" x14ac:dyDescent="0.2">
      <c r="F23379" s="16"/>
    </row>
    <row r="23380" spans="6:6" x14ac:dyDescent="0.2">
      <c r="F23380" s="16"/>
    </row>
    <row r="23381" spans="6:6" x14ac:dyDescent="0.2">
      <c r="F23381" s="16"/>
    </row>
    <row r="23382" spans="6:6" x14ac:dyDescent="0.2">
      <c r="F23382" s="16"/>
    </row>
    <row r="23383" spans="6:6" x14ac:dyDescent="0.2">
      <c r="F23383" s="16"/>
    </row>
    <row r="23384" spans="6:6" x14ac:dyDescent="0.2">
      <c r="F23384" s="16"/>
    </row>
    <row r="23385" spans="6:6" x14ac:dyDescent="0.2">
      <c r="F23385" s="16"/>
    </row>
    <row r="23386" spans="6:6" x14ac:dyDescent="0.2">
      <c r="F23386" s="16"/>
    </row>
    <row r="23387" spans="6:6" x14ac:dyDescent="0.2">
      <c r="F23387" s="16"/>
    </row>
    <row r="23388" spans="6:6" x14ac:dyDescent="0.2">
      <c r="F23388" s="16"/>
    </row>
    <row r="23389" spans="6:6" x14ac:dyDescent="0.2">
      <c r="F23389" s="16"/>
    </row>
    <row r="23390" spans="6:6" x14ac:dyDescent="0.2">
      <c r="F23390" s="16"/>
    </row>
    <row r="23391" spans="6:6" x14ac:dyDescent="0.2">
      <c r="F23391" s="16"/>
    </row>
    <row r="23392" spans="6:6" x14ac:dyDescent="0.2">
      <c r="F23392" s="16"/>
    </row>
    <row r="23393" spans="6:6" x14ac:dyDescent="0.2">
      <c r="F23393" s="16"/>
    </row>
    <row r="23394" spans="6:6" x14ac:dyDescent="0.2">
      <c r="F23394" s="16"/>
    </row>
    <row r="23395" spans="6:6" x14ac:dyDescent="0.2">
      <c r="F23395" s="16"/>
    </row>
    <row r="23396" spans="6:6" x14ac:dyDescent="0.2">
      <c r="F23396" s="16"/>
    </row>
    <row r="23397" spans="6:6" x14ac:dyDescent="0.2">
      <c r="F23397" s="16"/>
    </row>
    <row r="23398" spans="6:6" x14ac:dyDescent="0.2">
      <c r="F23398" s="16"/>
    </row>
    <row r="23399" spans="6:6" x14ac:dyDescent="0.2">
      <c r="F23399" s="16"/>
    </row>
    <row r="23400" spans="6:6" x14ac:dyDescent="0.2">
      <c r="F23400" s="16"/>
    </row>
    <row r="23401" spans="6:6" x14ac:dyDescent="0.2">
      <c r="F23401" s="16"/>
    </row>
    <row r="23402" spans="6:6" x14ac:dyDescent="0.2">
      <c r="F23402" s="16"/>
    </row>
    <row r="23403" spans="6:6" x14ac:dyDescent="0.2">
      <c r="F23403" s="16"/>
    </row>
    <row r="23404" spans="6:6" x14ac:dyDescent="0.2">
      <c r="F23404" s="16"/>
    </row>
    <row r="23405" spans="6:6" x14ac:dyDescent="0.2">
      <c r="F23405" s="16"/>
    </row>
    <row r="23406" spans="6:6" x14ac:dyDescent="0.2">
      <c r="F23406" s="16"/>
    </row>
    <row r="23407" spans="6:6" x14ac:dyDescent="0.2">
      <c r="F23407" s="16"/>
    </row>
    <row r="23408" spans="6:6" x14ac:dyDescent="0.2">
      <c r="F23408" s="16"/>
    </row>
    <row r="23409" spans="6:6" x14ac:dyDescent="0.2">
      <c r="F23409" s="16"/>
    </row>
    <row r="23410" spans="6:6" x14ac:dyDescent="0.2">
      <c r="F23410" s="16"/>
    </row>
    <row r="23411" spans="6:6" x14ac:dyDescent="0.2">
      <c r="F23411" s="16"/>
    </row>
    <row r="23412" spans="6:6" x14ac:dyDescent="0.2">
      <c r="F23412" s="16"/>
    </row>
    <row r="23413" spans="6:6" x14ac:dyDescent="0.2">
      <c r="F23413" s="16"/>
    </row>
    <row r="23414" spans="6:6" x14ac:dyDescent="0.2">
      <c r="F23414" s="16"/>
    </row>
    <row r="23415" spans="6:6" x14ac:dyDescent="0.2">
      <c r="F23415" s="16"/>
    </row>
    <row r="23416" spans="6:6" x14ac:dyDescent="0.2">
      <c r="F23416" s="16"/>
    </row>
    <row r="23417" spans="6:6" x14ac:dyDescent="0.2">
      <c r="F23417" s="16"/>
    </row>
    <row r="23418" spans="6:6" x14ac:dyDescent="0.2">
      <c r="F23418" s="16"/>
    </row>
    <row r="23419" spans="6:6" x14ac:dyDescent="0.2">
      <c r="F23419" s="16"/>
    </row>
    <row r="23420" spans="6:6" x14ac:dyDescent="0.2">
      <c r="F23420" s="16"/>
    </row>
    <row r="23421" spans="6:6" x14ac:dyDescent="0.2">
      <c r="F23421" s="16"/>
    </row>
    <row r="23422" spans="6:6" x14ac:dyDescent="0.2">
      <c r="F23422" s="16"/>
    </row>
    <row r="23423" spans="6:6" x14ac:dyDescent="0.2">
      <c r="F23423" s="16"/>
    </row>
    <row r="23424" spans="6:6" x14ac:dyDescent="0.2">
      <c r="F23424" s="16"/>
    </row>
    <row r="23425" spans="6:6" x14ac:dyDescent="0.2">
      <c r="F23425" s="16"/>
    </row>
    <row r="23426" spans="6:6" x14ac:dyDescent="0.2">
      <c r="F23426" s="16"/>
    </row>
    <row r="23427" spans="6:6" x14ac:dyDescent="0.2">
      <c r="F23427" s="16"/>
    </row>
    <row r="23428" spans="6:6" x14ac:dyDescent="0.2">
      <c r="F23428" s="16"/>
    </row>
    <row r="23429" spans="6:6" x14ac:dyDescent="0.2">
      <c r="F23429" s="16"/>
    </row>
    <row r="23430" spans="6:6" x14ac:dyDescent="0.2">
      <c r="F23430" s="16"/>
    </row>
    <row r="23431" spans="6:6" x14ac:dyDescent="0.2">
      <c r="F23431" s="16"/>
    </row>
    <row r="23432" spans="6:6" x14ac:dyDescent="0.2">
      <c r="F23432" s="16"/>
    </row>
    <row r="23433" spans="6:6" x14ac:dyDescent="0.2">
      <c r="F23433" s="16"/>
    </row>
    <row r="23434" spans="6:6" x14ac:dyDescent="0.2">
      <c r="F23434" s="16"/>
    </row>
    <row r="23435" spans="6:6" x14ac:dyDescent="0.2">
      <c r="F23435" s="16"/>
    </row>
    <row r="23436" spans="6:6" x14ac:dyDescent="0.2">
      <c r="F23436" s="16"/>
    </row>
    <row r="23437" spans="6:6" x14ac:dyDescent="0.2">
      <c r="F23437" s="16"/>
    </row>
    <row r="23438" spans="6:6" x14ac:dyDescent="0.2">
      <c r="F23438" s="16"/>
    </row>
    <row r="23439" spans="6:6" x14ac:dyDescent="0.2">
      <c r="F23439" s="16"/>
    </row>
    <row r="23440" spans="6:6" x14ac:dyDescent="0.2">
      <c r="F23440" s="16"/>
    </row>
    <row r="23441" spans="6:6" x14ac:dyDescent="0.2">
      <c r="F23441" s="16"/>
    </row>
    <row r="23442" spans="6:6" x14ac:dyDescent="0.2">
      <c r="F23442" s="16"/>
    </row>
    <row r="23443" spans="6:6" x14ac:dyDescent="0.2">
      <c r="F23443" s="16"/>
    </row>
    <row r="23444" spans="6:6" x14ac:dyDescent="0.2">
      <c r="F23444" s="16"/>
    </row>
    <row r="23445" spans="6:6" x14ac:dyDescent="0.2">
      <c r="F23445" s="16"/>
    </row>
    <row r="23446" spans="6:6" x14ac:dyDescent="0.2">
      <c r="F23446" s="16"/>
    </row>
    <row r="23447" spans="6:6" x14ac:dyDescent="0.2">
      <c r="F23447" s="16"/>
    </row>
    <row r="23448" spans="6:6" x14ac:dyDescent="0.2">
      <c r="F23448" s="16"/>
    </row>
    <row r="23449" spans="6:6" x14ac:dyDescent="0.2">
      <c r="F23449" s="16"/>
    </row>
    <row r="23450" spans="6:6" x14ac:dyDescent="0.2">
      <c r="F23450" s="16"/>
    </row>
    <row r="23451" spans="6:6" x14ac:dyDescent="0.2">
      <c r="F23451" s="16"/>
    </row>
    <row r="23452" spans="6:6" x14ac:dyDescent="0.2">
      <c r="F23452" s="16"/>
    </row>
    <row r="23453" spans="6:6" x14ac:dyDescent="0.2">
      <c r="F23453" s="16"/>
    </row>
    <row r="23454" spans="6:6" x14ac:dyDescent="0.2">
      <c r="F23454" s="16"/>
    </row>
    <row r="23455" spans="6:6" x14ac:dyDescent="0.2">
      <c r="F23455" s="16"/>
    </row>
    <row r="23456" spans="6:6" x14ac:dyDescent="0.2">
      <c r="F23456" s="16"/>
    </row>
    <row r="23457" spans="6:6" x14ac:dyDescent="0.2">
      <c r="F23457" s="16"/>
    </row>
    <row r="23458" spans="6:6" x14ac:dyDescent="0.2">
      <c r="F23458" s="16"/>
    </row>
    <row r="23459" spans="6:6" x14ac:dyDescent="0.2">
      <c r="F23459" s="16"/>
    </row>
    <row r="23460" spans="6:6" x14ac:dyDescent="0.2">
      <c r="F23460" s="16"/>
    </row>
    <row r="23461" spans="6:6" x14ac:dyDescent="0.2">
      <c r="F23461" s="16"/>
    </row>
    <row r="23462" spans="6:6" x14ac:dyDescent="0.2">
      <c r="F23462" s="16"/>
    </row>
    <row r="23463" spans="6:6" x14ac:dyDescent="0.2">
      <c r="F23463" s="16"/>
    </row>
    <row r="23464" spans="6:6" x14ac:dyDescent="0.2">
      <c r="F23464" s="16"/>
    </row>
    <row r="23465" spans="6:6" x14ac:dyDescent="0.2">
      <c r="F23465" s="16"/>
    </row>
    <row r="23466" spans="6:6" x14ac:dyDescent="0.2">
      <c r="F23466" s="16"/>
    </row>
    <row r="23467" spans="6:6" x14ac:dyDescent="0.2">
      <c r="F23467" s="16"/>
    </row>
    <row r="23468" spans="6:6" x14ac:dyDescent="0.2">
      <c r="F23468" s="16"/>
    </row>
    <row r="23469" spans="6:6" x14ac:dyDescent="0.2">
      <c r="F23469" s="16"/>
    </row>
    <row r="23470" spans="6:6" x14ac:dyDescent="0.2">
      <c r="F23470" s="16"/>
    </row>
    <row r="23471" spans="6:6" x14ac:dyDescent="0.2">
      <c r="F23471" s="16"/>
    </row>
    <row r="23472" spans="6:6" x14ac:dyDescent="0.2">
      <c r="F23472" s="16"/>
    </row>
    <row r="23473" spans="6:6" x14ac:dyDescent="0.2">
      <c r="F23473" s="16"/>
    </row>
    <row r="23474" spans="6:6" x14ac:dyDescent="0.2">
      <c r="F23474" s="16"/>
    </row>
    <row r="23475" spans="6:6" x14ac:dyDescent="0.2">
      <c r="F23475" s="16"/>
    </row>
    <row r="23476" spans="6:6" x14ac:dyDescent="0.2">
      <c r="F23476" s="16"/>
    </row>
    <row r="23477" spans="6:6" x14ac:dyDescent="0.2">
      <c r="F23477" s="16"/>
    </row>
    <row r="23478" spans="6:6" x14ac:dyDescent="0.2">
      <c r="F23478" s="16"/>
    </row>
    <row r="23479" spans="6:6" x14ac:dyDescent="0.2">
      <c r="F23479" s="16"/>
    </row>
    <row r="23480" spans="6:6" x14ac:dyDescent="0.2">
      <c r="F23480" s="16"/>
    </row>
    <row r="23481" spans="6:6" x14ac:dyDescent="0.2">
      <c r="F23481" s="16"/>
    </row>
    <row r="23482" spans="6:6" x14ac:dyDescent="0.2">
      <c r="F23482" s="16"/>
    </row>
    <row r="23483" spans="6:6" x14ac:dyDescent="0.2">
      <c r="F23483" s="16"/>
    </row>
    <row r="23484" spans="6:6" x14ac:dyDescent="0.2">
      <c r="F23484" s="16"/>
    </row>
    <row r="23485" spans="6:6" x14ac:dyDescent="0.2">
      <c r="F23485" s="16"/>
    </row>
    <row r="23486" spans="6:6" x14ac:dyDescent="0.2">
      <c r="F23486" s="16"/>
    </row>
    <row r="23487" spans="6:6" x14ac:dyDescent="0.2">
      <c r="F23487" s="16"/>
    </row>
    <row r="23488" spans="6:6" x14ac:dyDescent="0.2">
      <c r="F23488" s="16"/>
    </row>
    <row r="23489" spans="6:6" x14ac:dyDescent="0.2">
      <c r="F23489" s="16"/>
    </row>
    <row r="23490" spans="6:6" x14ac:dyDescent="0.2">
      <c r="F23490" s="16"/>
    </row>
    <row r="23491" spans="6:6" x14ac:dyDescent="0.2">
      <c r="F23491" s="16"/>
    </row>
    <row r="23492" spans="6:6" x14ac:dyDescent="0.2">
      <c r="F23492" s="16"/>
    </row>
    <row r="23493" spans="6:6" x14ac:dyDescent="0.2">
      <c r="F23493" s="16"/>
    </row>
    <row r="23494" spans="6:6" x14ac:dyDescent="0.2">
      <c r="F23494" s="16"/>
    </row>
    <row r="23495" spans="6:6" x14ac:dyDescent="0.2">
      <c r="F23495" s="16"/>
    </row>
    <row r="23496" spans="6:6" x14ac:dyDescent="0.2">
      <c r="F23496" s="16"/>
    </row>
    <row r="23497" spans="6:6" x14ac:dyDescent="0.2">
      <c r="F23497" s="16"/>
    </row>
    <row r="23498" spans="6:6" x14ac:dyDescent="0.2">
      <c r="F23498" s="16"/>
    </row>
    <row r="23499" spans="6:6" x14ac:dyDescent="0.2">
      <c r="F23499" s="16"/>
    </row>
    <row r="23500" spans="6:6" x14ac:dyDescent="0.2">
      <c r="F23500" s="16"/>
    </row>
    <row r="23501" spans="6:6" x14ac:dyDescent="0.2">
      <c r="F23501" s="16"/>
    </row>
    <row r="23502" spans="6:6" x14ac:dyDescent="0.2">
      <c r="F23502" s="16"/>
    </row>
    <row r="23503" spans="6:6" x14ac:dyDescent="0.2">
      <c r="F23503" s="16"/>
    </row>
    <row r="23504" spans="6:6" x14ac:dyDescent="0.2">
      <c r="F23504" s="16"/>
    </row>
    <row r="23505" spans="6:6" x14ac:dyDescent="0.2">
      <c r="F23505" s="16"/>
    </row>
    <row r="23506" spans="6:6" x14ac:dyDescent="0.2">
      <c r="F23506" s="16"/>
    </row>
    <row r="23507" spans="6:6" x14ac:dyDescent="0.2">
      <c r="F23507" s="16"/>
    </row>
    <row r="23508" spans="6:6" x14ac:dyDescent="0.2">
      <c r="F23508" s="16"/>
    </row>
    <row r="23509" spans="6:6" x14ac:dyDescent="0.2">
      <c r="F23509" s="16"/>
    </row>
    <row r="23510" spans="6:6" x14ac:dyDescent="0.2">
      <c r="F23510" s="16"/>
    </row>
    <row r="23511" spans="6:6" x14ac:dyDescent="0.2">
      <c r="F23511" s="16"/>
    </row>
    <row r="23512" spans="6:6" x14ac:dyDescent="0.2">
      <c r="F23512" s="16"/>
    </row>
    <row r="23513" spans="6:6" x14ac:dyDescent="0.2">
      <c r="F23513" s="16"/>
    </row>
    <row r="23514" spans="6:6" x14ac:dyDescent="0.2">
      <c r="F23514" s="16"/>
    </row>
    <row r="23515" spans="6:6" x14ac:dyDescent="0.2">
      <c r="F23515" s="16"/>
    </row>
    <row r="23516" spans="6:6" x14ac:dyDescent="0.2">
      <c r="F23516" s="16"/>
    </row>
    <row r="23517" spans="6:6" x14ac:dyDescent="0.2">
      <c r="F23517" s="16"/>
    </row>
    <row r="23518" spans="6:6" x14ac:dyDescent="0.2">
      <c r="F23518" s="16"/>
    </row>
    <row r="23519" spans="6:6" x14ac:dyDescent="0.2">
      <c r="F23519" s="16"/>
    </row>
    <row r="23520" spans="6:6" x14ac:dyDescent="0.2">
      <c r="F23520" s="16"/>
    </row>
    <row r="23521" spans="6:6" x14ac:dyDescent="0.2">
      <c r="F23521" s="16"/>
    </row>
    <row r="23522" spans="6:6" x14ac:dyDescent="0.2">
      <c r="F23522" s="16"/>
    </row>
    <row r="23523" spans="6:6" x14ac:dyDescent="0.2">
      <c r="F23523" s="16"/>
    </row>
    <row r="23524" spans="6:6" x14ac:dyDescent="0.2">
      <c r="F23524" s="16"/>
    </row>
    <row r="23525" spans="6:6" x14ac:dyDescent="0.2">
      <c r="F23525" s="16"/>
    </row>
    <row r="23526" spans="6:6" x14ac:dyDescent="0.2">
      <c r="F23526" s="16"/>
    </row>
    <row r="23527" spans="6:6" x14ac:dyDescent="0.2">
      <c r="F23527" s="16"/>
    </row>
    <row r="23528" spans="6:6" x14ac:dyDescent="0.2">
      <c r="F23528" s="16"/>
    </row>
    <row r="23529" spans="6:6" x14ac:dyDescent="0.2">
      <c r="F23529" s="16"/>
    </row>
    <row r="23530" spans="6:6" x14ac:dyDescent="0.2">
      <c r="F23530" s="16"/>
    </row>
    <row r="23531" spans="6:6" x14ac:dyDescent="0.2">
      <c r="F23531" s="16"/>
    </row>
    <row r="23532" spans="6:6" x14ac:dyDescent="0.2">
      <c r="F23532" s="16"/>
    </row>
    <row r="23533" spans="6:6" x14ac:dyDescent="0.2">
      <c r="F23533" s="16"/>
    </row>
    <row r="23534" spans="6:6" x14ac:dyDescent="0.2">
      <c r="F23534" s="16"/>
    </row>
    <row r="23535" spans="6:6" x14ac:dyDescent="0.2">
      <c r="F23535" s="16"/>
    </row>
    <row r="23536" spans="6:6" x14ac:dyDescent="0.2">
      <c r="F23536" s="16"/>
    </row>
    <row r="23537" spans="6:6" x14ac:dyDescent="0.2">
      <c r="F23537" s="16"/>
    </row>
    <row r="23538" spans="6:6" x14ac:dyDescent="0.2">
      <c r="F23538" s="16"/>
    </row>
    <row r="23539" spans="6:6" x14ac:dyDescent="0.2">
      <c r="F23539" s="16"/>
    </row>
    <row r="23540" spans="6:6" x14ac:dyDescent="0.2">
      <c r="F23540" s="16"/>
    </row>
    <row r="23541" spans="6:6" x14ac:dyDescent="0.2">
      <c r="F23541" s="16"/>
    </row>
    <row r="23542" spans="6:6" x14ac:dyDescent="0.2">
      <c r="F23542" s="16"/>
    </row>
    <row r="23543" spans="6:6" x14ac:dyDescent="0.2">
      <c r="F23543" s="16"/>
    </row>
    <row r="23544" spans="6:6" x14ac:dyDescent="0.2">
      <c r="F23544" s="16"/>
    </row>
    <row r="23545" spans="6:6" x14ac:dyDescent="0.2">
      <c r="F23545" s="16"/>
    </row>
    <row r="23546" spans="6:6" x14ac:dyDescent="0.2">
      <c r="F23546" s="16"/>
    </row>
    <row r="23547" spans="6:6" x14ac:dyDescent="0.2">
      <c r="F23547" s="16"/>
    </row>
    <row r="23548" spans="6:6" x14ac:dyDescent="0.2">
      <c r="F23548" s="16"/>
    </row>
    <row r="23549" spans="6:6" x14ac:dyDescent="0.2">
      <c r="F23549" s="16"/>
    </row>
    <row r="23550" spans="6:6" x14ac:dyDescent="0.2">
      <c r="F23550" s="16"/>
    </row>
    <row r="23551" spans="6:6" x14ac:dyDescent="0.2">
      <c r="F23551" s="16"/>
    </row>
    <row r="23552" spans="6:6" x14ac:dyDescent="0.2">
      <c r="F23552" s="16"/>
    </row>
    <row r="23553" spans="6:6" x14ac:dyDescent="0.2">
      <c r="F23553" s="16"/>
    </row>
    <row r="23554" spans="6:6" x14ac:dyDescent="0.2">
      <c r="F23554" s="16"/>
    </row>
    <row r="23555" spans="6:6" x14ac:dyDescent="0.2">
      <c r="F23555" s="16"/>
    </row>
    <row r="23556" spans="6:6" x14ac:dyDescent="0.2">
      <c r="F23556" s="16"/>
    </row>
    <row r="23557" spans="6:6" x14ac:dyDescent="0.2">
      <c r="F23557" s="16"/>
    </row>
    <row r="23558" spans="6:6" x14ac:dyDescent="0.2">
      <c r="F23558" s="16"/>
    </row>
    <row r="23559" spans="6:6" x14ac:dyDescent="0.2">
      <c r="F23559" s="16"/>
    </row>
    <row r="23560" spans="6:6" x14ac:dyDescent="0.2">
      <c r="F23560" s="16"/>
    </row>
    <row r="23561" spans="6:6" x14ac:dyDescent="0.2">
      <c r="F23561" s="16"/>
    </row>
    <row r="23562" spans="6:6" x14ac:dyDescent="0.2">
      <c r="F23562" s="16"/>
    </row>
    <row r="23563" spans="6:6" x14ac:dyDescent="0.2">
      <c r="F23563" s="16"/>
    </row>
    <row r="23564" spans="6:6" x14ac:dyDescent="0.2">
      <c r="F23564" s="16"/>
    </row>
    <row r="23565" spans="6:6" x14ac:dyDescent="0.2">
      <c r="F23565" s="16"/>
    </row>
    <row r="23566" spans="6:6" x14ac:dyDescent="0.2">
      <c r="F23566" s="16"/>
    </row>
    <row r="23567" spans="6:6" x14ac:dyDescent="0.2">
      <c r="F23567" s="16"/>
    </row>
    <row r="23568" spans="6:6" x14ac:dyDescent="0.2">
      <c r="F23568" s="16"/>
    </row>
    <row r="23569" spans="6:6" x14ac:dyDescent="0.2">
      <c r="F23569" s="16"/>
    </row>
    <row r="23570" spans="6:6" x14ac:dyDescent="0.2">
      <c r="F23570" s="16"/>
    </row>
    <row r="23571" spans="6:6" x14ac:dyDescent="0.2">
      <c r="F23571" s="16"/>
    </row>
    <row r="23572" spans="6:6" x14ac:dyDescent="0.2">
      <c r="F23572" s="16"/>
    </row>
    <row r="23573" spans="6:6" x14ac:dyDescent="0.2">
      <c r="F23573" s="16"/>
    </row>
    <row r="23574" spans="6:6" x14ac:dyDescent="0.2">
      <c r="F23574" s="16"/>
    </row>
    <row r="23575" spans="6:6" x14ac:dyDescent="0.2">
      <c r="F23575" s="16"/>
    </row>
    <row r="23576" spans="6:6" x14ac:dyDescent="0.2">
      <c r="F23576" s="16"/>
    </row>
    <row r="23577" spans="6:6" x14ac:dyDescent="0.2">
      <c r="F23577" s="16"/>
    </row>
    <row r="23578" spans="6:6" x14ac:dyDescent="0.2">
      <c r="F23578" s="16"/>
    </row>
    <row r="23579" spans="6:6" x14ac:dyDescent="0.2">
      <c r="F23579" s="16"/>
    </row>
    <row r="23580" spans="6:6" x14ac:dyDescent="0.2">
      <c r="F23580" s="16"/>
    </row>
    <row r="23581" spans="6:6" x14ac:dyDescent="0.2">
      <c r="F23581" s="16"/>
    </row>
    <row r="23582" spans="6:6" x14ac:dyDescent="0.2">
      <c r="F23582" s="16"/>
    </row>
    <row r="23583" spans="6:6" x14ac:dyDescent="0.2">
      <c r="F23583" s="16"/>
    </row>
    <row r="23584" spans="6:6" x14ac:dyDescent="0.2">
      <c r="F23584" s="16"/>
    </row>
    <row r="23585" spans="6:6" x14ac:dyDescent="0.2">
      <c r="F23585" s="16"/>
    </row>
    <row r="23586" spans="6:6" x14ac:dyDescent="0.2">
      <c r="F23586" s="16"/>
    </row>
    <row r="23587" spans="6:6" x14ac:dyDescent="0.2">
      <c r="F23587" s="16"/>
    </row>
    <row r="23588" spans="6:6" x14ac:dyDescent="0.2">
      <c r="F23588" s="16"/>
    </row>
    <row r="23589" spans="6:6" x14ac:dyDescent="0.2">
      <c r="F23589" s="16"/>
    </row>
    <row r="23590" spans="6:6" x14ac:dyDescent="0.2">
      <c r="F23590" s="16"/>
    </row>
    <row r="23591" spans="6:6" x14ac:dyDescent="0.2">
      <c r="F23591" s="16"/>
    </row>
    <row r="23592" spans="6:6" x14ac:dyDescent="0.2">
      <c r="F23592" s="16"/>
    </row>
    <row r="23593" spans="6:6" x14ac:dyDescent="0.2">
      <c r="F23593" s="16"/>
    </row>
    <row r="23594" spans="6:6" x14ac:dyDescent="0.2">
      <c r="F23594" s="16"/>
    </row>
    <row r="23595" spans="6:6" x14ac:dyDescent="0.2">
      <c r="F23595" s="16"/>
    </row>
    <row r="23596" spans="6:6" x14ac:dyDescent="0.2">
      <c r="F23596" s="16"/>
    </row>
    <row r="23597" spans="6:6" x14ac:dyDescent="0.2">
      <c r="F23597" s="16"/>
    </row>
    <row r="23598" spans="6:6" x14ac:dyDescent="0.2">
      <c r="F23598" s="16"/>
    </row>
    <row r="23599" spans="6:6" x14ac:dyDescent="0.2">
      <c r="F23599" s="16"/>
    </row>
    <row r="23600" spans="6:6" x14ac:dyDescent="0.2">
      <c r="F23600" s="16"/>
    </row>
    <row r="23601" spans="6:6" x14ac:dyDescent="0.2">
      <c r="F23601" s="16"/>
    </row>
    <row r="23602" spans="6:6" x14ac:dyDescent="0.2">
      <c r="F23602" s="16"/>
    </row>
    <row r="23603" spans="6:6" x14ac:dyDescent="0.2">
      <c r="F23603" s="16"/>
    </row>
    <row r="23604" spans="6:6" x14ac:dyDescent="0.2">
      <c r="F23604" s="16"/>
    </row>
    <row r="23605" spans="6:6" x14ac:dyDescent="0.2">
      <c r="F23605" s="16"/>
    </row>
    <row r="23606" spans="6:6" x14ac:dyDescent="0.2">
      <c r="F23606" s="16"/>
    </row>
    <row r="23607" spans="6:6" x14ac:dyDescent="0.2">
      <c r="F23607" s="16"/>
    </row>
    <row r="23608" spans="6:6" x14ac:dyDescent="0.2">
      <c r="F23608" s="16"/>
    </row>
    <row r="23609" spans="6:6" x14ac:dyDescent="0.2">
      <c r="F23609" s="16"/>
    </row>
    <row r="23610" spans="6:6" x14ac:dyDescent="0.2">
      <c r="F23610" s="16"/>
    </row>
    <row r="23611" spans="6:6" x14ac:dyDescent="0.2">
      <c r="F23611" s="16"/>
    </row>
    <row r="23612" spans="6:6" x14ac:dyDescent="0.2">
      <c r="F23612" s="16"/>
    </row>
    <row r="23613" spans="6:6" x14ac:dyDescent="0.2">
      <c r="F23613" s="16"/>
    </row>
    <row r="23614" spans="6:6" x14ac:dyDescent="0.2">
      <c r="F23614" s="16"/>
    </row>
    <row r="23615" spans="6:6" x14ac:dyDescent="0.2">
      <c r="F23615" s="16"/>
    </row>
    <row r="23616" spans="6:6" x14ac:dyDescent="0.2">
      <c r="F23616" s="16"/>
    </row>
    <row r="23617" spans="6:6" x14ac:dyDescent="0.2">
      <c r="F23617" s="16"/>
    </row>
    <row r="23618" spans="6:6" x14ac:dyDescent="0.2">
      <c r="F23618" s="16"/>
    </row>
    <row r="23619" spans="6:6" x14ac:dyDescent="0.2">
      <c r="F23619" s="16"/>
    </row>
    <row r="23620" spans="6:6" x14ac:dyDescent="0.2">
      <c r="F23620" s="16"/>
    </row>
    <row r="23621" spans="6:6" x14ac:dyDescent="0.2">
      <c r="F23621" s="16"/>
    </row>
    <row r="23622" spans="6:6" x14ac:dyDescent="0.2">
      <c r="F23622" s="16"/>
    </row>
    <row r="23623" spans="6:6" x14ac:dyDescent="0.2">
      <c r="F23623" s="16"/>
    </row>
    <row r="23624" spans="6:6" x14ac:dyDescent="0.2">
      <c r="F23624" s="16"/>
    </row>
    <row r="23625" spans="6:6" x14ac:dyDescent="0.2">
      <c r="F23625" s="16"/>
    </row>
    <row r="23626" spans="6:6" x14ac:dyDescent="0.2">
      <c r="F23626" s="16"/>
    </row>
    <row r="23627" spans="6:6" x14ac:dyDescent="0.2">
      <c r="F23627" s="16"/>
    </row>
    <row r="23628" spans="6:6" x14ac:dyDescent="0.2">
      <c r="F23628" s="16"/>
    </row>
    <row r="23629" spans="6:6" x14ac:dyDescent="0.2">
      <c r="F23629" s="16"/>
    </row>
    <row r="23630" spans="6:6" x14ac:dyDescent="0.2">
      <c r="F23630" s="16"/>
    </row>
    <row r="23631" spans="6:6" x14ac:dyDescent="0.2">
      <c r="F23631" s="16"/>
    </row>
    <row r="23632" spans="6:6" x14ac:dyDescent="0.2">
      <c r="F23632" s="16"/>
    </row>
    <row r="23633" spans="6:6" x14ac:dyDescent="0.2">
      <c r="F23633" s="16"/>
    </row>
    <row r="23634" spans="6:6" x14ac:dyDescent="0.2">
      <c r="F23634" s="16"/>
    </row>
    <row r="23635" spans="6:6" x14ac:dyDescent="0.2">
      <c r="F23635" s="16"/>
    </row>
    <row r="23636" spans="6:6" x14ac:dyDescent="0.2">
      <c r="F23636" s="16"/>
    </row>
    <row r="23637" spans="6:6" x14ac:dyDescent="0.2">
      <c r="F23637" s="16"/>
    </row>
    <row r="23638" spans="6:6" x14ac:dyDescent="0.2">
      <c r="F23638" s="16"/>
    </row>
    <row r="23639" spans="6:6" x14ac:dyDescent="0.2">
      <c r="F23639" s="16"/>
    </row>
    <row r="23640" spans="6:6" x14ac:dyDescent="0.2">
      <c r="F23640" s="16"/>
    </row>
    <row r="23641" spans="6:6" x14ac:dyDescent="0.2">
      <c r="F23641" s="16"/>
    </row>
    <row r="23642" spans="6:6" x14ac:dyDescent="0.2">
      <c r="F23642" s="16"/>
    </row>
    <row r="23643" spans="6:6" x14ac:dyDescent="0.2">
      <c r="F23643" s="16"/>
    </row>
    <row r="23644" spans="6:6" x14ac:dyDescent="0.2">
      <c r="F23644" s="16"/>
    </row>
    <row r="23645" spans="6:6" x14ac:dyDescent="0.2">
      <c r="F23645" s="16"/>
    </row>
    <row r="23646" spans="6:6" x14ac:dyDescent="0.2">
      <c r="F23646" s="16"/>
    </row>
    <row r="23647" spans="6:6" x14ac:dyDescent="0.2">
      <c r="F23647" s="16"/>
    </row>
    <row r="23648" spans="6:6" x14ac:dyDescent="0.2">
      <c r="F23648" s="16"/>
    </row>
    <row r="23649" spans="6:6" x14ac:dyDescent="0.2">
      <c r="F23649" s="16"/>
    </row>
    <row r="23650" spans="6:6" x14ac:dyDescent="0.2">
      <c r="F23650" s="16"/>
    </row>
    <row r="23651" spans="6:6" x14ac:dyDescent="0.2">
      <c r="F23651" s="16"/>
    </row>
    <row r="23652" spans="6:6" x14ac:dyDescent="0.2">
      <c r="F23652" s="16"/>
    </row>
    <row r="23653" spans="6:6" x14ac:dyDescent="0.2">
      <c r="F23653" s="16"/>
    </row>
    <row r="23654" spans="6:6" x14ac:dyDescent="0.2">
      <c r="F23654" s="16"/>
    </row>
    <row r="23655" spans="6:6" x14ac:dyDescent="0.2">
      <c r="F23655" s="16"/>
    </row>
    <row r="23656" spans="6:6" x14ac:dyDescent="0.2">
      <c r="F23656" s="16"/>
    </row>
    <row r="23657" spans="6:6" x14ac:dyDescent="0.2">
      <c r="F23657" s="16"/>
    </row>
    <row r="23658" spans="6:6" x14ac:dyDescent="0.2">
      <c r="F23658" s="16"/>
    </row>
    <row r="23659" spans="6:6" x14ac:dyDescent="0.2">
      <c r="F23659" s="16"/>
    </row>
    <row r="23660" spans="6:6" x14ac:dyDescent="0.2">
      <c r="F23660" s="16"/>
    </row>
    <row r="23661" spans="6:6" x14ac:dyDescent="0.2">
      <c r="F23661" s="16"/>
    </row>
    <row r="23662" spans="6:6" x14ac:dyDescent="0.2">
      <c r="F23662" s="16"/>
    </row>
    <row r="23663" spans="6:6" x14ac:dyDescent="0.2">
      <c r="F23663" s="16"/>
    </row>
    <row r="23664" spans="6:6" x14ac:dyDescent="0.2">
      <c r="F23664" s="16"/>
    </row>
    <row r="23665" spans="6:6" x14ac:dyDescent="0.2">
      <c r="F23665" s="16"/>
    </row>
    <row r="23666" spans="6:6" x14ac:dyDescent="0.2">
      <c r="F23666" s="16"/>
    </row>
    <row r="23667" spans="6:6" x14ac:dyDescent="0.2">
      <c r="F23667" s="16"/>
    </row>
    <row r="23668" spans="6:6" x14ac:dyDescent="0.2">
      <c r="F23668" s="16"/>
    </row>
    <row r="23669" spans="6:6" x14ac:dyDescent="0.2">
      <c r="F23669" s="16"/>
    </row>
    <row r="23670" spans="6:6" x14ac:dyDescent="0.2">
      <c r="F23670" s="16"/>
    </row>
    <row r="23671" spans="6:6" x14ac:dyDescent="0.2">
      <c r="F23671" s="16"/>
    </row>
    <row r="23672" spans="6:6" x14ac:dyDescent="0.2">
      <c r="F23672" s="16"/>
    </row>
    <row r="23673" spans="6:6" x14ac:dyDescent="0.2">
      <c r="F23673" s="16"/>
    </row>
    <row r="23674" spans="6:6" x14ac:dyDescent="0.2">
      <c r="F23674" s="16"/>
    </row>
    <row r="23675" spans="6:6" x14ac:dyDescent="0.2">
      <c r="F23675" s="16"/>
    </row>
    <row r="23676" spans="6:6" x14ac:dyDescent="0.2">
      <c r="F23676" s="16"/>
    </row>
    <row r="23677" spans="6:6" x14ac:dyDescent="0.2">
      <c r="F23677" s="16"/>
    </row>
    <row r="23678" spans="6:6" x14ac:dyDescent="0.2">
      <c r="F23678" s="16"/>
    </row>
    <row r="23679" spans="6:6" x14ac:dyDescent="0.2">
      <c r="F23679" s="16"/>
    </row>
    <row r="23680" spans="6:6" x14ac:dyDescent="0.2">
      <c r="F23680" s="16"/>
    </row>
    <row r="23681" spans="6:6" x14ac:dyDescent="0.2">
      <c r="F23681" s="16"/>
    </row>
    <row r="23682" spans="6:6" x14ac:dyDescent="0.2">
      <c r="F23682" s="16"/>
    </row>
    <row r="23683" spans="6:6" x14ac:dyDescent="0.2">
      <c r="F23683" s="16"/>
    </row>
    <row r="23684" spans="6:6" x14ac:dyDescent="0.2">
      <c r="F23684" s="16"/>
    </row>
    <row r="23685" spans="6:6" x14ac:dyDescent="0.2">
      <c r="F23685" s="16"/>
    </row>
    <row r="23686" spans="6:6" x14ac:dyDescent="0.2">
      <c r="F23686" s="16"/>
    </row>
    <row r="23687" spans="6:6" x14ac:dyDescent="0.2">
      <c r="F23687" s="16"/>
    </row>
    <row r="23688" spans="6:6" x14ac:dyDescent="0.2">
      <c r="F23688" s="16"/>
    </row>
    <row r="23689" spans="6:6" x14ac:dyDescent="0.2">
      <c r="F23689" s="16"/>
    </row>
    <row r="23690" spans="6:6" x14ac:dyDescent="0.2">
      <c r="F23690" s="16"/>
    </row>
    <row r="23691" spans="6:6" x14ac:dyDescent="0.2">
      <c r="F23691" s="16"/>
    </row>
    <row r="23692" spans="6:6" x14ac:dyDescent="0.2">
      <c r="F23692" s="16"/>
    </row>
    <row r="23693" spans="6:6" x14ac:dyDescent="0.2">
      <c r="F23693" s="16"/>
    </row>
    <row r="23694" spans="6:6" x14ac:dyDescent="0.2">
      <c r="F23694" s="16"/>
    </row>
    <row r="23695" spans="6:6" x14ac:dyDescent="0.2">
      <c r="F23695" s="16"/>
    </row>
    <row r="23696" spans="6:6" x14ac:dyDescent="0.2">
      <c r="F23696" s="16"/>
    </row>
    <row r="23697" spans="6:6" x14ac:dyDescent="0.2">
      <c r="F23697" s="16"/>
    </row>
    <row r="23698" spans="6:6" x14ac:dyDescent="0.2">
      <c r="F23698" s="16"/>
    </row>
    <row r="23699" spans="6:6" x14ac:dyDescent="0.2">
      <c r="F23699" s="16"/>
    </row>
    <row r="23700" spans="6:6" x14ac:dyDescent="0.2">
      <c r="F23700" s="16"/>
    </row>
    <row r="23701" spans="6:6" x14ac:dyDescent="0.2">
      <c r="F23701" s="16"/>
    </row>
    <row r="23702" spans="6:6" x14ac:dyDescent="0.2">
      <c r="F23702" s="16"/>
    </row>
    <row r="23703" spans="6:6" x14ac:dyDescent="0.2">
      <c r="F23703" s="16"/>
    </row>
    <row r="23704" spans="6:6" x14ac:dyDescent="0.2">
      <c r="F23704" s="16"/>
    </row>
    <row r="23705" spans="6:6" x14ac:dyDescent="0.2">
      <c r="F23705" s="16"/>
    </row>
    <row r="23706" spans="6:6" x14ac:dyDescent="0.2">
      <c r="F23706" s="16"/>
    </row>
    <row r="23707" spans="6:6" x14ac:dyDescent="0.2">
      <c r="F23707" s="16"/>
    </row>
    <row r="23708" spans="6:6" x14ac:dyDescent="0.2">
      <c r="F23708" s="16"/>
    </row>
    <row r="23709" spans="6:6" x14ac:dyDescent="0.2">
      <c r="F23709" s="16"/>
    </row>
    <row r="23710" spans="6:6" x14ac:dyDescent="0.2">
      <c r="F23710" s="16"/>
    </row>
    <row r="23711" spans="6:6" x14ac:dyDescent="0.2">
      <c r="F23711" s="16"/>
    </row>
    <row r="23712" spans="6:6" x14ac:dyDescent="0.2">
      <c r="F23712" s="16"/>
    </row>
    <row r="23713" spans="6:6" x14ac:dyDescent="0.2">
      <c r="F23713" s="16"/>
    </row>
    <row r="23714" spans="6:6" x14ac:dyDescent="0.2">
      <c r="F23714" s="16"/>
    </row>
    <row r="23715" spans="6:6" x14ac:dyDescent="0.2">
      <c r="F23715" s="16"/>
    </row>
    <row r="23716" spans="6:6" x14ac:dyDescent="0.2">
      <c r="F23716" s="16"/>
    </row>
    <row r="23717" spans="6:6" x14ac:dyDescent="0.2">
      <c r="F23717" s="16"/>
    </row>
    <row r="23718" spans="6:6" x14ac:dyDescent="0.2">
      <c r="F23718" s="16"/>
    </row>
    <row r="23719" spans="6:6" x14ac:dyDescent="0.2">
      <c r="F23719" s="16"/>
    </row>
    <row r="23720" spans="6:6" x14ac:dyDescent="0.2">
      <c r="F23720" s="16"/>
    </row>
    <row r="23721" spans="6:6" x14ac:dyDescent="0.2">
      <c r="F23721" s="16"/>
    </row>
    <row r="23722" spans="6:6" x14ac:dyDescent="0.2">
      <c r="F23722" s="16"/>
    </row>
    <row r="23723" spans="6:6" x14ac:dyDescent="0.2">
      <c r="F23723" s="16"/>
    </row>
    <row r="23724" spans="6:6" x14ac:dyDescent="0.2">
      <c r="F23724" s="16"/>
    </row>
    <row r="23725" spans="6:6" x14ac:dyDescent="0.2">
      <c r="F23725" s="16"/>
    </row>
    <row r="23726" spans="6:6" x14ac:dyDescent="0.2">
      <c r="F23726" s="16"/>
    </row>
    <row r="23727" spans="6:6" x14ac:dyDescent="0.2">
      <c r="F23727" s="16"/>
    </row>
    <row r="23728" spans="6:6" x14ac:dyDescent="0.2">
      <c r="F23728" s="16"/>
    </row>
    <row r="23729" spans="6:6" x14ac:dyDescent="0.2">
      <c r="F23729" s="16"/>
    </row>
    <row r="23730" spans="6:6" x14ac:dyDescent="0.2">
      <c r="F23730" s="16"/>
    </row>
    <row r="23731" spans="6:6" x14ac:dyDescent="0.2">
      <c r="F23731" s="16"/>
    </row>
    <row r="23732" spans="6:6" x14ac:dyDescent="0.2">
      <c r="F23732" s="16"/>
    </row>
    <row r="23733" spans="6:6" x14ac:dyDescent="0.2">
      <c r="F23733" s="16"/>
    </row>
    <row r="23734" spans="6:6" x14ac:dyDescent="0.2">
      <c r="F23734" s="16"/>
    </row>
    <row r="23735" spans="6:6" x14ac:dyDescent="0.2">
      <c r="F23735" s="16"/>
    </row>
    <row r="23736" spans="6:6" x14ac:dyDescent="0.2">
      <c r="F23736" s="16"/>
    </row>
    <row r="23737" spans="6:6" x14ac:dyDescent="0.2">
      <c r="F23737" s="16"/>
    </row>
    <row r="23738" spans="6:6" x14ac:dyDescent="0.2">
      <c r="F23738" s="16"/>
    </row>
    <row r="23739" spans="6:6" x14ac:dyDescent="0.2">
      <c r="F23739" s="16"/>
    </row>
    <row r="23740" spans="6:6" x14ac:dyDescent="0.2">
      <c r="F23740" s="16"/>
    </row>
    <row r="23741" spans="6:6" x14ac:dyDescent="0.2">
      <c r="F23741" s="16"/>
    </row>
    <row r="23742" spans="6:6" x14ac:dyDescent="0.2">
      <c r="F23742" s="16"/>
    </row>
    <row r="23743" spans="6:6" x14ac:dyDescent="0.2">
      <c r="F23743" s="16"/>
    </row>
    <row r="23744" spans="6:6" x14ac:dyDescent="0.2">
      <c r="F23744" s="16"/>
    </row>
    <row r="23745" spans="6:6" x14ac:dyDescent="0.2">
      <c r="F23745" s="16"/>
    </row>
    <row r="23746" spans="6:6" x14ac:dyDescent="0.2">
      <c r="F23746" s="16"/>
    </row>
    <row r="23747" spans="6:6" x14ac:dyDescent="0.2">
      <c r="F23747" s="16"/>
    </row>
    <row r="23748" spans="6:6" x14ac:dyDescent="0.2">
      <c r="F23748" s="16"/>
    </row>
    <row r="23749" spans="6:6" x14ac:dyDescent="0.2">
      <c r="F23749" s="16"/>
    </row>
    <row r="23750" spans="6:6" x14ac:dyDescent="0.2">
      <c r="F23750" s="16"/>
    </row>
    <row r="23751" spans="6:6" x14ac:dyDescent="0.2">
      <c r="F23751" s="16"/>
    </row>
    <row r="23752" spans="6:6" x14ac:dyDescent="0.2">
      <c r="F23752" s="16"/>
    </row>
    <row r="23753" spans="6:6" x14ac:dyDescent="0.2">
      <c r="F23753" s="16"/>
    </row>
    <row r="23754" spans="6:6" x14ac:dyDescent="0.2">
      <c r="F23754" s="16"/>
    </row>
    <row r="23755" spans="6:6" x14ac:dyDescent="0.2">
      <c r="F23755" s="16"/>
    </row>
    <row r="23756" spans="6:6" x14ac:dyDescent="0.2">
      <c r="F23756" s="16"/>
    </row>
    <row r="23757" spans="6:6" x14ac:dyDescent="0.2">
      <c r="F23757" s="16"/>
    </row>
    <row r="23758" spans="6:6" x14ac:dyDescent="0.2">
      <c r="F23758" s="16"/>
    </row>
    <row r="23759" spans="6:6" x14ac:dyDescent="0.2">
      <c r="F23759" s="16"/>
    </row>
    <row r="23760" spans="6:6" x14ac:dyDescent="0.2">
      <c r="F23760" s="16"/>
    </row>
    <row r="23761" spans="6:6" x14ac:dyDescent="0.2">
      <c r="F23761" s="16"/>
    </row>
    <row r="23762" spans="6:6" x14ac:dyDescent="0.2">
      <c r="F23762" s="16"/>
    </row>
    <row r="23763" spans="6:6" x14ac:dyDescent="0.2">
      <c r="F23763" s="16"/>
    </row>
    <row r="23764" spans="6:6" x14ac:dyDescent="0.2">
      <c r="F23764" s="16"/>
    </row>
    <row r="23765" spans="6:6" x14ac:dyDescent="0.2">
      <c r="F23765" s="16"/>
    </row>
    <row r="23766" spans="6:6" x14ac:dyDescent="0.2">
      <c r="F23766" s="16"/>
    </row>
    <row r="23767" spans="6:6" x14ac:dyDescent="0.2">
      <c r="F23767" s="16"/>
    </row>
    <row r="23768" spans="6:6" x14ac:dyDescent="0.2">
      <c r="F23768" s="16"/>
    </row>
    <row r="23769" spans="6:6" x14ac:dyDescent="0.2">
      <c r="F23769" s="16"/>
    </row>
    <row r="23770" spans="6:6" x14ac:dyDescent="0.2">
      <c r="F23770" s="16"/>
    </row>
    <row r="23771" spans="6:6" x14ac:dyDescent="0.2">
      <c r="F23771" s="16"/>
    </row>
    <row r="23772" spans="6:6" x14ac:dyDescent="0.2">
      <c r="F23772" s="16"/>
    </row>
    <row r="23773" spans="6:6" x14ac:dyDescent="0.2">
      <c r="F23773" s="16"/>
    </row>
    <row r="23774" spans="6:6" x14ac:dyDescent="0.2">
      <c r="F23774" s="16"/>
    </row>
    <row r="23775" spans="6:6" x14ac:dyDescent="0.2">
      <c r="F23775" s="16"/>
    </row>
    <row r="23776" spans="6:6" x14ac:dyDescent="0.2">
      <c r="F23776" s="16"/>
    </row>
    <row r="23777" spans="6:6" x14ac:dyDescent="0.2">
      <c r="F23777" s="16"/>
    </row>
    <row r="23778" spans="6:6" x14ac:dyDescent="0.2">
      <c r="F23778" s="16"/>
    </row>
    <row r="23779" spans="6:6" x14ac:dyDescent="0.2">
      <c r="F23779" s="16"/>
    </row>
    <row r="23780" spans="6:6" x14ac:dyDescent="0.2">
      <c r="F23780" s="16"/>
    </row>
    <row r="23781" spans="6:6" x14ac:dyDescent="0.2">
      <c r="F23781" s="16"/>
    </row>
    <row r="23782" spans="6:6" x14ac:dyDescent="0.2">
      <c r="F23782" s="16"/>
    </row>
    <row r="23783" spans="6:6" x14ac:dyDescent="0.2">
      <c r="F23783" s="16"/>
    </row>
    <row r="23784" spans="6:6" x14ac:dyDescent="0.2">
      <c r="F23784" s="16"/>
    </row>
    <row r="23785" spans="6:6" x14ac:dyDescent="0.2">
      <c r="F23785" s="16"/>
    </row>
    <row r="23786" spans="6:6" x14ac:dyDescent="0.2">
      <c r="F23786" s="16"/>
    </row>
    <row r="23787" spans="6:6" x14ac:dyDescent="0.2">
      <c r="F23787" s="16"/>
    </row>
    <row r="23788" spans="6:6" x14ac:dyDescent="0.2">
      <c r="F23788" s="16"/>
    </row>
    <row r="23789" spans="6:6" x14ac:dyDescent="0.2">
      <c r="F23789" s="16"/>
    </row>
    <row r="23790" spans="6:6" x14ac:dyDescent="0.2">
      <c r="F23790" s="16"/>
    </row>
    <row r="23791" spans="6:6" x14ac:dyDescent="0.2">
      <c r="F23791" s="16"/>
    </row>
    <row r="23792" spans="6:6" x14ac:dyDescent="0.2">
      <c r="F23792" s="16"/>
    </row>
    <row r="23793" spans="6:6" x14ac:dyDescent="0.2">
      <c r="F23793" s="16"/>
    </row>
    <row r="23794" spans="6:6" x14ac:dyDescent="0.2">
      <c r="F23794" s="16"/>
    </row>
    <row r="23795" spans="6:6" x14ac:dyDescent="0.2">
      <c r="F23795" s="16"/>
    </row>
    <row r="23796" spans="6:6" x14ac:dyDescent="0.2">
      <c r="F23796" s="16"/>
    </row>
    <row r="23797" spans="6:6" x14ac:dyDescent="0.2">
      <c r="F23797" s="16"/>
    </row>
    <row r="23798" spans="6:6" x14ac:dyDescent="0.2">
      <c r="F23798" s="16"/>
    </row>
    <row r="23799" spans="6:6" x14ac:dyDescent="0.2">
      <c r="F23799" s="16"/>
    </row>
    <row r="23800" spans="6:6" x14ac:dyDescent="0.2">
      <c r="F23800" s="16"/>
    </row>
    <row r="23801" spans="6:6" x14ac:dyDescent="0.2">
      <c r="F23801" s="16"/>
    </row>
    <row r="23802" spans="6:6" x14ac:dyDescent="0.2">
      <c r="F23802" s="16"/>
    </row>
    <row r="23803" spans="6:6" x14ac:dyDescent="0.2">
      <c r="F23803" s="16"/>
    </row>
    <row r="23804" spans="6:6" x14ac:dyDescent="0.2">
      <c r="F23804" s="16"/>
    </row>
    <row r="23805" spans="6:6" x14ac:dyDescent="0.2">
      <c r="F23805" s="16"/>
    </row>
    <row r="23806" spans="6:6" x14ac:dyDescent="0.2">
      <c r="F23806" s="16"/>
    </row>
    <row r="23807" spans="6:6" x14ac:dyDescent="0.2">
      <c r="F23807" s="16"/>
    </row>
    <row r="23808" spans="6:6" x14ac:dyDescent="0.2">
      <c r="F23808" s="16"/>
    </row>
    <row r="23809" spans="6:6" x14ac:dyDescent="0.2">
      <c r="F23809" s="16"/>
    </row>
    <row r="23810" spans="6:6" x14ac:dyDescent="0.2">
      <c r="F23810" s="16"/>
    </row>
    <row r="23811" spans="6:6" x14ac:dyDescent="0.2">
      <c r="F23811" s="16"/>
    </row>
    <row r="23812" spans="6:6" x14ac:dyDescent="0.2">
      <c r="F23812" s="16"/>
    </row>
    <row r="23813" spans="6:6" x14ac:dyDescent="0.2">
      <c r="F23813" s="16"/>
    </row>
    <row r="23814" spans="6:6" x14ac:dyDescent="0.2">
      <c r="F23814" s="16"/>
    </row>
    <row r="23815" spans="6:6" x14ac:dyDescent="0.2">
      <c r="F23815" s="16"/>
    </row>
    <row r="23816" spans="6:6" x14ac:dyDescent="0.2">
      <c r="F23816" s="16"/>
    </row>
    <row r="23817" spans="6:6" x14ac:dyDescent="0.2">
      <c r="F23817" s="16"/>
    </row>
    <row r="23818" spans="6:6" x14ac:dyDescent="0.2">
      <c r="F23818" s="16"/>
    </row>
    <row r="23819" spans="6:6" x14ac:dyDescent="0.2">
      <c r="F23819" s="16"/>
    </row>
    <row r="23820" spans="6:6" x14ac:dyDescent="0.2">
      <c r="F23820" s="16"/>
    </row>
    <row r="23821" spans="6:6" x14ac:dyDescent="0.2">
      <c r="F23821" s="16"/>
    </row>
    <row r="23822" spans="6:6" x14ac:dyDescent="0.2">
      <c r="F23822" s="16"/>
    </row>
    <row r="23823" spans="6:6" x14ac:dyDescent="0.2">
      <c r="F23823" s="16"/>
    </row>
    <row r="23824" spans="6:6" x14ac:dyDescent="0.2">
      <c r="F23824" s="16"/>
    </row>
    <row r="23825" spans="6:6" x14ac:dyDescent="0.2">
      <c r="F23825" s="16"/>
    </row>
    <row r="23826" spans="6:6" x14ac:dyDescent="0.2">
      <c r="F23826" s="16"/>
    </row>
    <row r="23827" spans="6:6" x14ac:dyDescent="0.2">
      <c r="F23827" s="16"/>
    </row>
    <row r="23828" spans="6:6" x14ac:dyDescent="0.2">
      <c r="F23828" s="16"/>
    </row>
    <row r="23829" spans="6:6" x14ac:dyDescent="0.2">
      <c r="F23829" s="16"/>
    </row>
    <row r="23830" spans="6:6" x14ac:dyDescent="0.2">
      <c r="F23830" s="16"/>
    </row>
    <row r="23831" spans="6:6" x14ac:dyDescent="0.2">
      <c r="F23831" s="16"/>
    </row>
    <row r="23832" spans="6:6" x14ac:dyDescent="0.2">
      <c r="F23832" s="16"/>
    </row>
    <row r="23833" spans="6:6" x14ac:dyDescent="0.2">
      <c r="F23833" s="16"/>
    </row>
    <row r="23834" spans="6:6" x14ac:dyDescent="0.2">
      <c r="F23834" s="16"/>
    </row>
    <row r="23835" spans="6:6" x14ac:dyDescent="0.2">
      <c r="F23835" s="16"/>
    </row>
    <row r="23836" spans="6:6" x14ac:dyDescent="0.2">
      <c r="F23836" s="16"/>
    </row>
    <row r="23837" spans="6:6" x14ac:dyDescent="0.2">
      <c r="F23837" s="16"/>
    </row>
    <row r="23838" spans="6:6" x14ac:dyDescent="0.2">
      <c r="F23838" s="16"/>
    </row>
    <row r="23839" spans="6:6" x14ac:dyDescent="0.2">
      <c r="F23839" s="16"/>
    </row>
    <row r="23840" spans="6:6" x14ac:dyDescent="0.2">
      <c r="F23840" s="16"/>
    </row>
    <row r="23841" spans="6:6" x14ac:dyDescent="0.2">
      <c r="F23841" s="16"/>
    </row>
    <row r="23842" spans="6:6" x14ac:dyDescent="0.2">
      <c r="F23842" s="16"/>
    </row>
    <row r="23843" spans="6:6" x14ac:dyDescent="0.2">
      <c r="F23843" s="16"/>
    </row>
    <row r="23844" spans="6:6" x14ac:dyDescent="0.2">
      <c r="F23844" s="16"/>
    </row>
    <row r="23845" spans="6:6" x14ac:dyDescent="0.2">
      <c r="F23845" s="16"/>
    </row>
    <row r="23846" spans="6:6" x14ac:dyDescent="0.2">
      <c r="F23846" s="16"/>
    </row>
    <row r="23847" spans="6:6" x14ac:dyDescent="0.2">
      <c r="F23847" s="16"/>
    </row>
    <row r="23848" spans="6:6" x14ac:dyDescent="0.2">
      <c r="F23848" s="16"/>
    </row>
    <row r="23849" spans="6:6" x14ac:dyDescent="0.2">
      <c r="F23849" s="16"/>
    </row>
    <row r="23850" spans="6:6" x14ac:dyDescent="0.2">
      <c r="F23850" s="16"/>
    </row>
    <row r="23851" spans="6:6" x14ac:dyDescent="0.2">
      <c r="F23851" s="16"/>
    </row>
    <row r="23852" spans="6:6" x14ac:dyDescent="0.2">
      <c r="F23852" s="16"/>
    </row>
    <row r="23853" spans="6:6" x14ac:dyDescent="0.2">
      <c r="F23853" s="16"/>
    </row>
    <row r="23854" spans="6:6" x14ac:dyDescent="0.2">
      <c r="F23854" s="16"/>
    </row>
    <row r="23855" spans="6:6" x14ac:dyDescent="0.2">
      <c r="F23855" s="16"/>
    </row>
    <row r="23856" spans="6:6" x14ac:dyDescent="0.2">
      <c r="F23856" s="16"/>
    </row>
    <row r="23857" spans="6:6" x14ac:dyDescent="0.2">
      <c r="F23857" s="16"/>
    </row>
    <row r="23858" spans="6:6" x14ac:dyDescent="0.2">
      <c r="F23858" s="16"/>
    </row>
    <row r="23859" spans="6:6" x14ac:dyDescent="0.2">
      <c r="F23859" s="16"/>
    </row>
    <row r="23860" spans="6:6" x14ac:dyDescent="0.2">
      <c r="F23860" s="16"/>
    </row>
    <row r="23861" spans="6:6" x14ac:dyDescent="0.2">
      <c r="F23861" s="16"/>
    </row>
    <row r="23862" spans="6:6" x14ac:dyDescent="0.2">
      <c r="F23862" s="16"/>
    </row>
    <row r="23863" spans="6:6" x14ac:dyDescent="0.2">
      <c r="F23863" s="16"/>
    </row>
    <row r="23864" spans="6:6" x14ac:dyDescent="0.2">
      <c r="F23864" s="16"/>
    </row>
    <row r="23865" spans="6:6" x14ac:dyDescent="0.2">
      <c r="F23865" s="16"/>
    </row>
    <row r="23866" spans="6:6" x14ac:dyDescent="0.2">
      <c r="F23866" s="16"/>
    </row>
    <row r="23867" spans="6:6" x14ac:dyDescent="0.2">
      <c r="F23867" s="16"/>
    </row>
    <row r="23868" spans="6:6" x14ac:dyDescent="0.2">
      <c r="F23868" s="16"/>
    </row>
    <row r="23869" spans="6:6" x14ac:dyDescent="0.2">
      <c r="F23869" s="16"/>
    </row>
    <row r="23870" spans="6:6" x14ac:dyDescent="0.2">
      <c r="F23870" s="16"/>
    </row>
    <row r="23871" spans="6:6" x14ac:dyDescent="0.2">
      <c r="F23871" s="16"/>
    </row>
    <row r="23872" spans="6:6" x14ac:dyDescent="0.2">
      <c r="F23872" s="16"/>
    </row>
    <row r="23873" spans="6:6" x14ac:dyDescent="0.2">
      <c r="F23873" s="16"/>
    </row>
    <row r="23874" spans="6:6" x14ac:dyDescent="0.2">
      <c r="F23874" s="16"/>
    </row>
    <row r="23875" spans="6:6" x14ac:dyDescent="0.2">
      <c r="F23875" s="16"/>
    </row>
    <row r="23876" spans="6:6" x14ac:dyDescent="0.2">
      <c r="F23876" s="16"/>
    </row>
    <row r="23877" spans="6:6" x14ac:dyDescent="0.2">
      <c r="F23877" s="16"/>
    </row>
    <row r="23878" spans="6:6" x14ac:dyDescent="0.2">
      <c r="F23878" s="16"/>
    </row>
    <row r="23879" spans="6:6" x14ac:dyDescent="0.2">
      <c r="F23879" s="16"/>
    </row>
    <row r="23880" spans="6:6" x14ac:dyDescent="0.2">
      <c r="F23880" s="16"/>
    </row>
    <row r="23881" spans="6:6" x14ac:dyDescent="0.2">
      <c r="F23881" s="16"/>
    </row>
    <row r="23882" spans="6:6" x14ac:dyDescent="0.2">
      <c r="F23882" s="16"/>
    </row>
    <row r="23883" spans="6:6" x14ac:dyDescent="0.2">
      <c r="F23883" s="16"/>
    </row>
    <row r="23884" spans="6:6" x14ac:dyDescent="0.2">
      <c r="F23884" s="16"/>
    </row>
    <row r="23885" spans="6:6" x14ac:dyDescent="0.2">
      <c r="F23885" s="16"/>
    </row>
    <row r="23886" spans="6:6" x14ac:dyDescent="0.2">
      <c r="F23886" s="16"/>
    </row>
    <row r="23887" spans="6:6" x14ac:dyDescent="0.2">
      <c r="F23887" s="16"/>
    </row>
    <row r="23888" spans="6:6" x14ac:dyDescent="0.2">
      <c r="F23888" s="16"/>
    </row>
    <row r="23889" spans="6:6" x14ac:dyDescent="0.2">
      <c r="F23889" s="16"/>
    </row>
    <row r="23890" spans="6:6" x14ac:dyDescent="0.2">
      <c r="F23890" s="16"/>
    </row>
    <row r="23891" spans="6:6" x14ac:dyDescent="0.2">
      <c r="F23891" s="16"/>
    </row>
    <row r="23892" spans="6:6" x14ac:dyDescent="0.2">
      <c r="F23892" s="16"/>
    </row>
    <row r="23893" spans="6:6" x14ac:dyDescent="0.2">
      <c r="F23893" s="16"/>
    </row>
    <row r="23894" spans="6:6" x14ac:dyDescent="0.2">
      <c r="F23894" s="16"/>
    </row>
    <row r="23895" spans="6:6" x14ac:dyDescent="0.2">
      <c r="F23895" s="16"/>
    </row>
    <row r="23896" spans="6:6" x14ac:dyDescent="0.2">
      <c r="F23896" s="16"/>
    </row>
    <row r="23897" spans="6:6" x14ac:dyDescent="0.2">
      <c r="F23897" s="16"/>
    </row>
    <row r="23898" spans="6:6" x14ac:dyDescent="0.2">
      <c r="F23898" s="16"/>
    </row>
    <row r="23899" spans="6:6" x14ac:dyDescent="0.2">
      <c r="F23899" s="16"/>
    </row>
    <row r="23900" spans="6:6" x14ac:dyDescent="0.2">
      <c r="F23900" s="16"/>
    </row>
    <row r="23901" spans="6:6" x14ac:dyDescent="0.2">
      <c r="F23901" s="16"/>
    </row>
    <row r="23902" spans="6:6" x14ac:dyDescent="0.2">
      <c r="F23902" s="16"/>
    </row>
    <row r="23903" spans="6:6" x14ac:dyDescent="0.2">
      <c r="F23903" s="16"/>
    </row>
    <row r="23904" spans="6:6" x14ac:dyDescent="0.2">
      <c r="F23904" s="16"/>
    </row>
    <row r="23905" spans="6:6" x14ac:dyDescent="0.2">
      <c r="F23905" s="16"/>
    </row>
    <row r="23906" spans="6:6" x14ac:dyDescent="0.2">
      <c r="F23906" s="16"/>
    </row>
    <row r="23907" spans="6:6" x14ac:dyDescent="0.2">
      <c r="F23907" s="16"/>
    </row>
    <row r="23908" spans="6:6" x14ac:dyDescent="0.2">
      <c r="F23908" s="16"/>
    </row>
    <row r="23909" spans="6:6" x14ac:dyDescent="0.2">
      <c r="F23909" s="16"/>
    </row>
    <row r="23910" spans="6:6" x14ac:dyDescent="0.2">
      <c r="F23910" s="16"/>
    </row>
    <row r="23911" spans="6:6" x14ac:dyDescent="0.2">
      <c r="F23911" s="16"/>
    </row>
    <row r="23912" spans="6:6" x14ac:dyDescent="0.2">
      <c r="F23912" s="16"/>
    </row>
    <row r="23913" spans="6:6" x14ac:dyDescent="0.2">
      <c r="F23913" s="16"/>
    </row>
    <row r="23914" spans="6:6" x14ac:dyDescent="0.2">
      <c r="F23914" s="16"/>
    </row>
    <row r="23915" spans="6:6" x14ac:dyDescent="0.2">
      <c r="F23915" s="16"/>
    </row>
    <row r="23916" spans="6:6" x14ac:dyDescent="0.2">
      <c r="F23916" s="16"/>
    </row>
    <row r="23917" spans="6:6" x14ac:dyDescent="0.2">
      <c r="F23917" s="16"/>
    </row>
    <row r="23918" spans="6:6" x14ac:dyDescent="0.2">
      <c r="F23918" s="16"/>
    </row>
    <row r="23919" spans="6:6" x14ac:dyDescent="0.2">
      <c r="F23919" s="16"/>
    </row>
    <row r="23920" spans="6:6" x14ac:dyDescent="0.2">
      <c r="F23920" s="16"/>
    </row>
    <row r="23921" spans="6:6" x14ac:dyDescent="0.2">
      <c r="F23921" s="16"/>
    </row>
    <row r="23922" spans="6:6" x14ac:dyDescent="0.2">
      <c r="F23922" s="16"/>
    </row>
    <row r="23923" spans="6:6" x14ac:dyDescent="0.2">
      <c r="F23923" s="16"/>
    </row>
    <row r="23924" spans="6:6" x14ac:dyDescent="0.2">
      <c r="F23924" s="16"/>
    </row>
    <row r="23925" spans="6:6" x14ac:dyDescent="0.2">
      <c r="F23925" s="16"/>
    </row>
    <row r="23926" spans="6:6" x14ac:dyDescent="0.2">
      <c r="F23926" s="16"/>
    </row>
    <row r="23927" spans="6:6" x14ac:dyDescent="0.2">
      <c r="F23927" s="16"/>
    </row>
    <row r="23928" spans="6:6" x14ac:dyDescent="0.2">
      <c r="F23928" s="16"/>
    </row>
    <row r="23929" spans="6:6" x14ac:dyDescent="0.2">
      <c r="F23929" s="16"/>
    </row>
    <row r="23930" spans="6:6" x14ac:dyDescent="0.2">
      <c r="F23930" s="16"/>
    </row>
    <row r="23931" spans="6:6" x14ac:dyDescent="0.2">
      <c r="F23931" s="16"/>
    </row>
    <row r="23932" spans="6:6" x14ac:dyDescent="0.2">
      <c r="F23932" s="16"/>
    </row>
    <row r="23933" spans="6:6" x14ac:dyDescent="0.2">
      <c r="F23933" s="16"/>
    </row>
    <row r="23934" spans="6:6" x14ac:dyDescent="0.2">
      <c r="F23934" s="16"/>
    </row>
    <row r="23935" spans="6:6" x14ac:dyDescent="0.2">
      <c r="F23935" s="16"/>
    </row>
    <row r="23936" spans="6:6" x14ac:dyDescent="0.2">
      <c r="F23936" s="16"/>
    </row>
    <row r="23937" spans="6:6" x14ac:dyDescent="0.2">
      <c r="F23937" s="16"/>
    </row>
    <row r="23938" spans="6:6" x14ac:dyDescent="0.2">
      <c r="F23938" s="16"/>
    </row>
    <row r="23939" spans="6:6" x14ac:dyDescent="0.2">
      <c r="F23939" s="16"/>
    </row>
    <row r="23940" spans="6:6" x14ac:dyDescent="0.2">
      <c r="F23940" s="16"/>
    </row>
    <row r="23941" spans="6:6" x14ac:dyDescent="0.2">
      <c r="F23941" s="16"/>
    </row>
    <row r="23942" spans="6:6" x14ac:dyDescent="0.2">
      <c r="F23942" s="16"/>
    </row>
    <row r="23943" spans="6:6" x14ac:dyDescent="0.2">
      <c r="F23943" s="16"/>
    </row>
    <row r="23944" spans="6:6" x14ac:dyDescent="0.2">
      <c r="F23944" s="16"/>
    </row>
    <row r="23945" spans="6:6" x14ac:dyDescent="0.2">
      <c r="F23945" s="16"/>
    </row>
    <row r="23946" spans="6:6" x14ac:dyDescent="0.2">
      <c r="F23946" s="16"/>
    </row>
    <row r="23947" spans="6:6" x14ac:dyDescent="0.2">
      <c r="F23947" s="16"/>
    </row>
    <row r="23948" spans="6:6" x14ac:dyDescent="0.2">
      <c r="F23948" s="16"/>
    </row>
    <row r="23949" spans="6:6" x14ac:dyDescent="0.2">
      <c r="F23949" s="16"/>
    </row>
    <row r="23950" spans="6:6" x14ac:dyDescent="0.2">
      <c r="F23950" s="16"/>
    </row>
    <row r="23951" spans="6:6" x14ac:dyDescent="0.2">
      <c r="F23951" s="16"/>
    </row>
    <row r="23952" spans="6:6" x14ac:dyDescent="0.2">
      <c r="F23952" s="16"/>
    </row>
    <row r="23953" spans="6:6" x14ac:dyDescent="0.2">
      <c r="F23953" s="16"/>
    </row>
    <row r="23954" spans="6:6" x14ac:dyDescent="0.2">
      <c r="F23954" s="16"/>
    </row>
    <row r="23955" spans="6:6" x14ac:dyDescent="0.2">
      <c r="F23955" s="16"/>
    </row>
    <row r="23956" spans="6:6" x14ac:dyDescent="0.2">
      <c r="F23956" s="16"/>
    </row>
    <row r="23957" spans="6:6" x14ac:dyDescent="0.2">
      <c r="F23957" s="16"/>
    </row>
    <row r="23958" spans="6:6" x14ac:dyDescent="0.2">
      <c r="F23958" s="16"/>
    </row>
    <row r="23959" spans="6:6" x14ac:dyDescent="0.2">
      <c r="F23959" s="16"/>
    </row>
    <row r="23960" spans="6:6" x14ac:dyDescent="0.2">
      <c r="F23960" s="16"/>
    </row>
    <row r="23961" spans="6:6" x14ac:dyDescent="0.2">
      <c r="F23961" s="16"/>
    </row>
    <row r="23962" spans="6:6" x14ac:dyDescent="0.2">
      <c r="F23962" s="16"/>
    </row>
    <row r="23963" spans="6:6" x14ac:dyDescent="0.2">
      <c r="F23963" s="16"/>
    </row>
    <row r="23964" spans="6:6" x14ac:dyDescent="0.2">
      <c r="F23964" s="16"/>
    </row>
    <row r="23965" spans="6:6" x14ac:dyDescent="0.2">
      <c r="F23965" s="16"/>
    </row>
    <row r="23966" spans="6:6" x14ac:dyDescent="0.2">
      <c r="F23966" s="16"/>
    </row>
    <row r="23967" spans="6:6" x14ac:dyDescent="0.2">
      <c r="F23967" s="16"/>
    </row>
    <row r="23968" spans="6:6" x14ac:dyDescent="0.2">
      <c r="F23968" s="16"/>
    </row>
    <row r="23969" spans="6:6" x14ac:dyDescent="0.2">
      <c r="F23969" s="16"/>
    </row>
    <row r="23970" spans="6:6" x14ac:dyDescent="0.2">
      <c r="F23970" s="16"/>
    </row>
    <row r="23971" spans="6:6" x14ac:dyDescent="0.2">
      <c r="F23971" s="16"/>
    </row>
    <row r="23972" spans="6:6" x14ac:dyDescent="0.2">
      <c r="F23972" s="16"/>
    </row>
    <row r="23973" spans="6:6" x14ac:dyDescent="0.2">
      <c r="F23973" s="16"/>
    </row>
    <row r="23974" spans="6:6" x14ac:dyDescent="0.2">
      <c r="F23974" s="16"/>
    </row>
    <row r="23975" spans="6:6" x14ac:dyDescent="0.2">
      <c r="F23975" s="16"/>
    </row>
    <row r="23976" spans="6:6" x14ac:dyDescent="0.2">
      <c r="F23976" s="16"/>
    </row>
    <row r="23977" spans="6:6" x14ac:dyDescent="0.2">
      <c r="F23977" s="16"/>
    </row>
    <row r="23978" spans="6:6" x14ac:dyDescent="0.2">
      <c r="F23978" s="16"/>
    </row>
    <row r="23979" spans="6:6" x14ac:dyDescent="0.2">
      <c r="F23979" s="16"/>
    </row>
    <row r="23980" spans="6:6" x14ac:dyDescent="0.2">
      <c r="F23980" s="16"/>
    </row>
    <row r="23981" spans="6:6" x14ac:dyDescent="0.2">
      <c r="F23981" s="16"/>
    </row>
    <row r="23982" spans="6:6" x14ac:dyDescent="0.2">
      <c r="F23982" s="16"/>
    </row>
    <row r="23983" spans="6:6" x14ac:dyDescent="0.2">
      <c r="F23983" s="16"/>
    </row>
    <row r="23984" spans="6:6" x14ac:dyDescent="0.2">
      <c r="F23984" s="16"/>
    </row>
    <row r="23985" spans="6:6" x14ac:dyDescent="0.2">
      <c r="F23985" s="16"/>
    </row>
    <row r="23986" spans="6:6" x14ac:dyDescent="0.2">
      <c r="F23986" s="16"/>
    </row>
    <row r="23987" spans="6:6" x14ac:dyDescent="0.2">
      <c r="F23987" s="16"/>
    </row>
    <row r="23988" spans="6:6" x14ac:dyDescent="0.2">
      <c r="F23988" s="16"/>
    </row>
    <row r="23989" spans="6:6" x14ac:dyDescent="0.2">
      <c r="F23989" s="16"/>
    </row>
    <row r="23990" spans="6:6" x14ac:dyDescent="0.2">
      <c r="F23990" s="16"/>
    </row>
    <row r="23991" spans="6:6" x14ac:dyDescent="0.2">
      <c r="F23991" s="16"/>
    </row>
    <row r="23992" spans="6:6" x14ac:dyDescent="0.2">
      <c r="F23992" s="16"/>
    </row>
    <row r="23993" spans="6:6" x14ac:dyDescent="0.2">
      <c r="F23993" s="16"/>
    </row>
    <row r="23994" spans="6:6" x14ac:dyDescent="0.2">
      <c r="F23994" s="16"/>
    </row>
    <row r="23995" spans="6:6" x14ac:dyDescent="0.2">
      <c r="F23995" s="16"/>
    </row>
    <row r="23996" spans="6:6" x14ac:dyDescent="0.2">
      <c r="F23996" s="16"/>
    </row>
    <row r="23997" spans="6:6" x14ac:dyDescent="0.2">
      <c r="F23997" s="16"/>
    </row>
    <row r="23998" spans="6:6" x14ac:dyDescent="0.2">
      <c r="F23998" s="16"/>
    </row>
    <row r="23999" spans="6:6" x14ac:dyDescent="0.2">
      <c r="F23999" s="16"/>
    </row>
    <row r="24000" spans="6:6" x14ac:dyDescent="0.2">
      <c r="F24000" s="16"/>
    </row>
    <row r="24001" spans="6:6" x14ac:dyDescent="0.2">
      <c r="F24001" s="16"/>
    </row>
    <row r="24002" spans="6:6" x14ac:dyDescent="0.2">
      <c r="F24002" s="16"/>
    </row>
    <row r="24003" spans="6:6" x14ac:dyDescent="0.2">
      <c r="F24003" s="16"/>
    </row>
    <row r="24004" spans="6:6" x14ac:dyDescent="0.2">
      <c r="F24004" s="16"/>
    </row>
    <row r="24005" spans="6:6" x14ac:dyDescent="0.2">
      <c r="F24005" s="16"/>
    </row>
    <row r="24006" spans="6:6" x14ac:dyDescent="0.2">
      <c r="F24006" s="16"/>
    </row>
    <row r="24007" spans="6:6" x14ac:dyDescent="0.2">
      <c r="F24007" s="16"/>
    </row>
    <row r="24008" spans="6:6" x14ac:dyDescent="0.2">
      <c r="F24008" s="16"/>
    </row>
    <row r="24009" spans="6:6" x14ac:dyDescent="0.2">
      <c r="F24009" s="16"/>
    </row>
    <row r="24010" spans="6:6" x14ac:dyDescent="0.2">
      <c r="F24010" s="16"/>
    </row>
    <row r="24011" spans="6:6" x14ac:dyDescent="0.2">
      <c r="F24011" s="16"/>
    </row>
    <row r="24012" spans="6:6" x14ac:dyDescent="0.2">
      <c r="F24012" s="16"/>
    </row>
    <row r="24013" spans="6:6" x14ac:dyDescent="0.2">
      <c r="F24013" s="16"/>
    </row>
    <row r="24014" spans="6:6" x14ac:dyDescent="0.2">
      <c r="F24014" s="16"/>
    </row>
    <row r="24015" spans="6:6" x14ac:dyDescent="0.2">
      <c r="F24015" s="16"/>
    </row>
    <row r="24016" spans="6:6" x14ac:dyDescent="0.2">
      <c r="F24016" s="16"/>
    </row>
    <row r="24017" spans="6:6" x14ac:dyDescent="0.2">
      <c r="F24017" s="16"/>
    </row>
    <row r="24018" spans="6:6" x14ac:dyDescent="0.2">
      <c r="F24018" s="16"/>
    </row>
    <row r="24019" spans="6:6" x14ac:dyDescent="0.2">
      <c r="F24019" s="16"/>
    </row>
    <row r="24020" spans="6:6" x14ac:dyDescent="0.2">
      <c r="F24020" s="16"/>
    </row>
    <row r="24021" spans="6:6" x14ac:dyDescent="0.2">
      <c r="F24021" s="16"/>
    </row>
    <row r="24022" spans="6:6" x14ac:dyDescent="0.2">
      <c r="F24022" s="16"/>
    </row>
    <row r="24023" spans="6:6" x14ac:dyDescent="0.2">
      <c r="F24023" s="16"/>
    </row>
    <row r="24024" spans="6:6" x14ac:dyDescent="0.2">
      <c r="F24024" s="16"/>
    </row>
    <row r="24025" spans="6:6" x14ac:dyDescent="0.2">
      <c r="F24025" s="16"/>
    </row>
    <row r="24026" spans="6:6" x14ac:dyDescent="0.2">
      <c r="F24026" s="16"/>
    </row>
    <row r="24027" spans="6:6" x14ac:dyDescent="0.2">
      <c r="F24027" s="16"/>
    </row>
    <row r="24028" spans="6:6" x14ac:dyDescent="0.2">
      <c r="F24028" s="16"/>
    </row>
    <row r="24029" spans="6:6" x14ac:dyDescent="0.2">
      <c r="F24029" s="16"/>
    </row>
    <row r="24030" spans="6:6" x14ac:dyDescent="0.2">
      <c r="F24030" s="16"/>
    </row>
    <row r="24031" spans="6:6" x14ac:dyDescent="0.2">
      <c r="F24031" s="16"/>
    </row>
    <row r="24032" spans="6:6" x14ac:dyDescent="0.2">
      <c r="F24032" s="16"/>
    </row>
    <row r="24033" spans="6:6" x14ac:dyDescent="0.2">
      <c r="F24033" s="16"/>
    </row>
    <row r="24034" spans="6:6" x14ac:dyDescent="0.2">
      <c r="F24034" s="16"/>
    </row>
    <row r="24035" spans="6:6" x14ac:dyDescent="0.2">
      <c r="F24035" s="16"/>
    </row>
    <row r="24036" spans="6:6" x14ac:dyDescent="0.2">
      <c r="F24036" s="16"/>
    </row>
    <row r="24037" spans="6:6" x14ac:dyDescent="0.2">
      <c r="F24037" s="16"/>
    </row>
    <row r="24038" spans="6:6" x14ac:dyDescent="0.2">
      <c r="F24038" s="16"/>
    </row>
    <row r="24039" spans="6:6" x14ac:dyDescent="0.2">
      <c r="F24039" s="16"/>
    </row>
    <row r="24040" spans="6:6" x14ac:dyDescent="0.2">
      <c r="F24040" s="16"/>
    </row>
    <row r="24041" spans="6:6" x14ac:dyDescent="0.2">
      <c r="F24041" s="16"/>
    </row>
    <row r="24042" spans="6:6" x14ac:dyDescent="0.2">
      <c r="F24042" s="16"/>
    </row>
    <row r="24043" spans="6:6" x14ac:dyDescent="0.2">
      <c r="F24043" s="16"/>
    </row>
    <row r="24044" spans="6:6" x14ac:dyDescent="0.2">
      <c r="F24044" s="16"/>
    </row>
    <row r="24045" spans="6:6" x14ac:dyDescent="0.2">
      <c r="F24045" s="16"/>
    </row>
    <row r="24046" spans="6:6" x14ac:dyDescent="0.2">
      <c r="F24046" s="16"/>
    </row>
    <row r="24047" spans="6:6" x14ac:dyDescent="0.2">
      <c r="F24047" s="16"/>
    </row>
    <row r="24048" spans="6:6" x14ac:dyDescent="0.2">
      <c r="F24048" s="16"/>
    </row>
    <row r="24049" spans="6:6" x14ac:dyDescent="0.2">
      <c r="F24049" s="16"/>
    </row>
    <row r="24050" spans="6:6" x14ac:dyDescent="0.2">
      <c r="F24050" s="16"/>
    </row>
    <row r="24051" spans="6:6" x14ac:dyDescent="0.2">
      <c r="F24051" s="16"/>
    </row>
    <row r="24052" spans="6:6" x14ac:dyDescent="0.2">
      <c r="F24052" s="16"/>
    </row>
    <row r="24053" spans="6:6" x14ac:dyDescent="0.2">
      <c r="F24053" s="16"/>
    </row>
    <row r="24054" spans="6:6" x14ac:dyDescent="0.2">
      <c r="F24054" s="16"/>
    </row>
    <row r="24055" spans="6:6" x14ac:dyDescent="0.2">
      <c r="F24055" s="16"/>
    </row>
    <row r="24056" spans="6:6" x14ac:dyDescent="0.2">
      <c r="F24056" s="16"/>
    </row>
    <row r="24057" spans="6:6" x14ac:dyDescent="0.2">
      <c r="F24057" s="16"/>
    </row>
    <row r="24058" spans="6:6" x14ac:dyDescent="0.2">
      <c r="F24058" s="16"/>
    </row>
    <row r="24059" spans="6:6" x14ac:dyDescent="0.2">
      <c r="F24059" s="16"/>
    </row>
    <row r="24060" spans="6:6" x14ac:dyDescent="0.2">
      <c r="F24060" s="16"/>
    </row>
    <row r="24061" spans="6:6" x14ac:dyDescent="0.2">
      <c r="F24061" s="16"/>
    </row>
    <row r="24062" spans="6:6" x14ac:dyDescent="0.2">
      <c r="F24062" s="16"/>
    </row>
    <row r="24063" spans="6:6" x14ac:dyDescent="0.2">
      <c r="F24063" s="16"/>
    </row>
    <row r="24064" spans="6:6" x14ac:dyDescent="0.2">
      <c r="F24064" s="16"/>
    </row>
    <row r="24065" spans="6:6" x14ac:dyDescent="0.2">
      <c r="F24065" s="16"/>
    </row>
    <row r="24066" spans="6:6" x14ac:dyDescent="0.2">
      <c r="F24066" s="16"/>
    </row>
    <row r="24067" spans="6:6" x14ac:dyDescent="0.2">
      <c r="F24067" s="16"/>
    </row>
    <row r="24068" spans="6:6" x14ac:dyDescent="0.2">
      <c r="F24068" s="16"/>
    </row>
    <row r="24069" spans="6:6" x14ac:dyDescent="0.2">
      <c r="F24069" s="16"/>
    </row>
    <row r="24070" spans="6:6" x14ac:dyDescent="0.2">
      <c r="F24070" s="16"/>
    </row>
    <row r="24071" spans="6:6" x14ac:dyDescent="0.2">
      <c r="F24071" s="16"/>
    </row>
    <row r="24072" spans="6:6" x14ac:dyDescent="0.2">
      <c r="F24072" s="16"/>
    </row>
    <row r="24073" spans="6:6" x14ac:dyDescent="0.2">
      <c r="F24073" s="16"/>
    </row>
    <row r="24074" spans="6:6" x14ac:dyDescent="0.2">
      <c r="F24074" s="16"/>
    </row>
    <row r="24075" spans="6:6" x14ac:dyDescent="0.2">
      <c r="F24075" s="16"/>
    </row>
    <row r="24076" spans="6:6" x14ac:dyDescent="0.2">
      <c r="F24076" s="16"/>
    </row>
    <row r="24077" spans="6:6" x14ac:dyDescent="0.2">
      <c r="F24077" s="16"/>
    </row>
    <row r="24078" spans="6:6" x14ac:dyDescent="0.2">
      <c r="F24078" s="16"/>
    </row>
    <row r="24079" spans="6:6" x14ac:dyDescent="0.2">
      <c r="F24079" s="16"/>
    </row>
    <row r="24080" spans="6:6" x14ac:dyDescent="0.2">
      <c r="F24080" s="16"/>
    </row>
    <row r="24081" spans="6:6" x14ac:dyDescent="0.2">
      <c r="F24081" s="16"/>
    </row>
    <row r="24082" spans="6:6" x14ac:dyDescent="0.2">
      <c r="F24082" s="16"/>
    </row>
    <row r="24083" spans="6:6" x14ac:dyDescent="0.2">
      <c r="F24083" s="16"/>
    </row>
    <row r="24084" spans="6:6" x14ac:dyDescent="0.2">
      <c r="F24084" s="16"/>
    </row>
    <row r="24085" spans="6:6" x14ac:dyDescent="0.2">
      <c r="F24085" s="16"/>
    </row>
    <row r="24086" spans="6:6" x14ac:dyDescent="0.2">
      <c r="F24086" s="16"/>
    </row>
    <row r="24087" spans="6:6" x14ac:dyDescent="0.2">
      <c r="F24087" s="16"/>
    </row>
    <row r="24088" spans="6:6" x14ac:dyDescent="0.2">
      <c r="F24088" s="16"/>
    </row>
    <row r="24089" spans="6:6" x14ac:dyDescent="0.2">
      <c r="F24089" s="16"/>
    </row>
    <row r="24090" spans="6:6" x14ac:dyDescent="0.2">
      <c r="F24090" s="16"/>
    </row>
    <row r="24091" spans="6:6" x14ac:dyDescent="0.2">
      <c r="F24091" s="16"/>
    </row>
    <row r="24092" spans="6:6" x14ac:dyDescent="0.2">
      <c r="F24092" s="16"/>
    </row>
    <row r="24093" spans="6:6" x14ac:dyDescent="0.2">
      <c r="F24093" s="16"/>
    </row>
    <row r="24094" spans="6:6" x14ac:dyDescent="0.2">
      <c r="F24094" s="16"/>
    </row>
    <row r="24095" spans="6:6" x14ac:dyDescent="0.2">
      <c r="F24095" s="16"/>
    </row>
    <row r="24096" spans="6:6" x14ac:dyDescent="0.2">
      <c r="F24096" s="16"/>
    </row>
    <row r="24097" spans="6:6" x14ac:dyDescent="0.2">
      <c r="F24097" s="16"/>
    </row>
    <row r="24098" spans="6:6" x14ac:dyDescent="0.2">
      <c r="F24098" s="16"/>
    </row>
    <row r="24099" spans="6:6" x14ac:dyDescent="0.2">
      <c r="F24099" s="16"/>
    </row>
    <row r="24100" spans="6:6" x14ac:dyDescent="0.2">
      <c r="F24100" s="16"/>
    </row>
    <row r="24101" spans="6:6" x14ac:dyDescent="0.2">
      <c r="F24101" s="16"/>
    </row>
    <row r="24102" spans="6:6" x14ac:dyDescent="0.2">
      <c r="F24102" s="16"/>
    </row>
    <row r="24103" spans="6:6" x14ac:dyDescent="0.2">
      <c r="F24103" s="16"/>
    </row>
    <row r="24104" spans="6:6" x14ac:dyDescent="0.2">
      <c r="F24104" s="16"/>
    </row>
    <row r="24105" spans="6:6" x14ac:dyDescent="0.2">
      <c r="F24105" s="16"/>
    </row>
    <row r="24106" spans="6:6" x14ac:dyDescent="0.2">
      <c r="F24106" s="16"/>
    </row>
    <row r="24107" spans="6:6" x14ac:dyDescent="0.2">
      <c r="F24107" s="16"/>
    </row>
    <row r="24108" spans="6:6" x14ac:dyDescent="0.2">
      <c r="F24108" s="16"/>
    </row>
    <row r="24109" spans="6:6" x14ac:dyDescent="0.2">
      <c r="F24109" s="16"/>
    </row>
    <row r="24110" spans="6:6" x14ac:dyDescent="0.2">
      <c r="F24110" s="16"/>
    </row>
    <row r="24111" spans="6:6" x14ac:dyDescent="0.2">
      <c r="F24111" s="16"/>
    </row>
    <row r="24112" spans="6:6" x14ac:dyDescent="0.2">
      <c r="F24112" s="16"/>
    </row>
    <row r="24113" spans="6:6" x14ac:dyDescent="0.2">
      <c r="F24113" s="16"/>
    </row>
    <row r="24114" spans="6:6" x14ac:dyDescent="0.2">
      <c r="F24114" s="16"/>
    </row>
    <row r="24115" spans="6:6" x14ac:dyDescent="0.2">
      <c r="F24115" s="16"/>
    </row>
    <row r="24116" spans="6:6" x14ac:dyDescent="0.2">
      <c r="F24116" s="16"/>
    </row>
    <row r="24117" spans="6:6" x14ac:dyDescent="0.2">
      <c r="F24117" s="16"/>
    </row>
    <row r="24118" spans="6:6" x14ac:dyDescent="0.2">
      <c r="F24118" s="16"/>
    </row>
    <row r="24119" spans="6:6" x14ac:dyDescent="0.2">
      <c r="F24119" s="16"/>
    </row>
    <row r="24120" spans="6:6" x14ac:dyDescent="0.2">
      <c r="F24120" s="16"/>
    </row>
    <row r="24121" spans="6:6" x14ac:dyDescent="0.2">
      <c r="F24121" s="16"/>
    </row>
    <row r="24122" spans="6:6" x14ac:dyDescent="0.2">
      <c r="F24122" s="16"/>
    </row>
    <row r="24123" spans="6:6" x14ac:dyDescent="0.2">
      <c r="F24123" s="16"/>
    </row>
    <row r="24124" spans="6:6" x14ac:dyDescent="0.2">
      <c r="F24124" s="16"/>
    </row>
    <row r="24125" spans="6:6" x14ac:dyDescent="0.2">
      <c r="F24125" s="16"/>
    </row>
    <row r="24126" spans="6:6" x14ac:dyDescent="0.2">
      <c r="F24126" s="16"/>
    </row>
    <row r="24127" spans="6:6" x14ac:dyDescent="0.2">
      <c r="F24127" s="16"/>
    </row>
    <row r="24128" spans="6:6" x14ac:dyDescent="0.2">
      <c r="F24128" s="16"/>
    </row>
    <row r="24129" spans="6:6" x14ac:dyDescent="0.2">
      <c r="F24129" s="16"/>
    </row>
    <row r="24130" spans="6:6" x14ac:dyDescent="0.2">
      <c r="F24130" s="16"/>
    </row>
    <row r="24131" spans="6:6" x14ac:dyDescent="0.2">
      <c r="F24131" s="16"/>
    </row>
    <row r="24132" spans="6:6" x14ac:dyDescent="0.2">
      <c r="F24132" s="16"/>
    </row>
    <row r="24133" spans="6:6" x14ac:dyDescent="0.2">
      <c r="F24133" s="16"/>
    </row>
    <row r="24134" spans="6:6" x14ac:dyDescent="0.2">
      <c r="F24134" s="16"/>
    </row>
    <row r="24135" spans="6:6" x14ac:dyDescent="0.2">
      <c r="F24135" s="16"/>
    </row>
    <row r="24136" spans="6:6" x14ac:dyDescent="0.2">
      <c r="F24136" s="16"/>
    </row>
    <row r="24137" spans="6:6" x14ac:dyDescent="0.2">
      <c r="F24137" s="16"/>
    </row>
    <row r="24138" spans="6:6" x14ac:dyDescent="0.2">
      <c r="F24138" s="16"/>
    </row>
    <row r="24139" spans="6:6" x14ac:dyDescent="0.2">
      <c r="F24139" s="16"/>
    </row>
    <row r="24140" spans="6:6" x14ac:dyDescent="0.2">
      <c r="F24140" s="16"/>
    </row>
    <row r="24141" spans="6:6" x14ac:dyDescent="0.2">
      <c r="F24141" s="16"/>
    </row>
    <row r="24142" spans="6:6" x14ac:dyDescent="0.2">
      <c r="F24142" s="16"/>
    </row>
    <row r="24143" spans="6:6" x14ac:dyDescent="0.2">
      <c r="F24143" s="16"/>
    </row>
    <row r="24144" spans="6:6" x14ac:dyDescent="0.2">
      <c r="F24144" s="16"/>
    </row>
    <row r="24145" spans="6:6" x14ac:dyDescent="0.2">
      <c r="F24145" s="16"/>
    </row>
    <row r="24146" spans="6:6" x14ac:dyDescent="0.2">
      <c r="F24146" s="16"/>
    </row>
    <row r="24147" spans="6:6" x14ac:dyDescent="0.2">
      <c r="F24147" s="16"/>
    </row>
    <row r="24148" spans="6:6" x14ac:dyDescent="0.2">
      <c r="F24148" s="16"/>
    </row>
    <row r="24149" spans="6:6" x14ac:dyDescent="0.2">
      <c r="F24149" s="16"/>
    </row>
    <row r="24150" spans="6:6" x14ac:dyDescent="0.2">
      <c r="F24150" s="16"/>
    </row>
    <row r="24151" spans="6:6" x14ac:dyDescent="0.2">
      <c r="F24151" s="16"/>
    </row>
    <row r="24152" spans="6:6" x14ac:dyDescent="0.2">
      <c r="F24152" s="16"/>
    </row>
    <row r="24153" spans="6:6" x14ac:dyDescent="0.2">
      <c r="F24153" s="16"/>
    </row>
    <row r="24154" spans="6:6" x14ac:dyDescent="0.2">
      <c r="F24154" s="16"/>
    </row>
    <row r="24155" spans="6:6" x14ac:dyDescent="0.2">
      <c r="F24155" s="16"/>
    </row>
    <row r="24156" spans="6:6" x14ac:dyDescent="0.2">
      <c r="F24156" s="16"/>
    </row>
    <row r="24157" spans="6:6" x14ac:dyDescent="0.2">
      <c r="F24157" s="16"/>
    </row>
    <row r="24158" spans="6:6" x14ac:dyDescent="0.2">
      <c r="F24158" s="16"/>
    </row>
    <row r="24159" spans="6:6" x14ac:dyDescent="0.2">
      <c r="F24159" s="16"/>
    </row>
    <row r="24160" spans="6:6" x14ac:dyDescent="0.2">
      <c r="F24160" s="16"/>
    </row>
    <row r="24161" spans="6:6" x14ac:dyDescent="0.2">
      <c r="F24161" s="16"/>
    </row>
    <row r="24162" spans="6:6" x14ac:dyDescent="0.2">
      <c r="F24162" s="16"/>
    </row>
    <row r="24163" spans="6:6" x14ac:dyDescent="0.2">
      <c r="F24163" s="16"/>
    </row>
    <row r="24164" spans="6:6" x14ac:dyDescent="0.2">
      <c r="F24164" s="16"/>
    </row>
    <row r="24165" spans="6:6" x14ac:dyDescent="0.2">
      <c r="F24165" s="16"/>
    </row>
    <row r="24166" spans="6:6" x14ac:dyDescent="0.2">
      <c r="F24166" s="16"/>
    </row>
    <row r="24167" spans="6:6" x14ac:dyDescent="0.2">
      <c r="F24167" s="16"/>
    </row>
    <row r="24168" spans="6:6" x14ac:dyDescent="0.2">
      <c r="F24168" s="16"/>
    </row>
    <row r="24169" spans="6:6" x14ac:dyDescent="0.2">
      <c r="F24169" s="16"/>
    </row>
    <row r="24170" spans="6:6" x14ac:dyDescent="0.2">
      <c r="F24170" s="16"/>
    </row>
    <row r="24171" spans="6:6" x14ac:dyDescent="0.2">
      <c r="F24171" s="16"/>
    </row>
    <row r="24172" spans="6:6" x14ac:dyDescent="0.2">
      <c r="F24172" s="16"/>
    </row>
    <row r="24173" spans="6:6" x14ac:dyDescent="0.2">
      <c r="F24173" s="16"/>
    </row>
    <row r="24174" spans="6:6" x14ac:dyDescent="0.2">
      <c r="F24174" s="16"/>
    </row>
    <row r="24175" spans="6:6" x14ac:dyDescent="0.2">
      <c r="F24175" s="16"/>
    </row>
    <row r="24176" spans="6:6" x14ac:dyDescent="0.2">
      <c r="F24176" s="16"/>
    </row>
    <row r="24177" spans="6:6" x14ac:dyDescent="0.2">
      <c r="F24177" s="16"/>
    </row>
    <row r="24178" spans="6:6" x14ac:dyDescent="0.2">
      <c r="F24178" s="16"/>
    </row>
    <row r="24179" spans="6:6" x14ac:dyDescent="0.2">
      <c r="F24179" s="16"/>
    </row>
    <row r="24180" spans="6:6" x14ac:dyDescent="0.2">
      <c r="F24180" s="16"/>
    </row>
    <row r="24181" spans="6:6" x14ac:dyDescent="0.2">
      <c r="F24181" s="16"/>
    </row>
    <row r="24182" spans="6:6" x14ac:dyDescent="0.2">
      <c r="F24182" s="16"/>
    </row>
    <row r="24183" spans="6:6" x14ac:dyDescent="0.2">
      <c r="F24183" s="16"/>
    </row>
    <row r="24184" spans="6:6" x14ac:dyDescent="0.2">
      <c r="F24184" s="16"/>
    </row>
    <row r="24185" spans="6:6" x14ac:dyDescent="0.2">
      <c r="F24185" s="16"/>
    </row>
    <row r="24186" spans="6:6" x14ac:dyDescent="0.2">
      <c r="F24186" s="16"/>
    </row>
    <row r="24187" spans="6:6" x14ac:dyDescent="0.2">
      <c r="F24187" s="16"/>
    </row>
    <row r="24188" spans="6:6" x14ac:dyDescent="0.2">
      <c r="F24188" s="16"/>
    </row>
    <row r="24189" spans="6:6" x14ac:dyDescent="0.2">
      <c r="F24189" s="16"/>
    </row>
    <row r="24190" spans="6:6" x14ac:dyDescent="0.2">
      <c r="F24190" s="16"/>
    </row>
    <row r="24191" spans="6:6" x14ac:dyDescent="0.2">
      <c r="F24191" s="16"/>
    </row>
    <row r="24192" spans="6:6" x14ac:dyDescent="0.2">
      <c r="F24192" s="16"/>
    </row>
    <row r="24193" spans="6:6" x14ac:dyDescent="0.2">
      <c r="F24193" s="16"/>
    </row>
    <row r="24194" spans="6:6" x14ac:dyDescent="0.2">
      <c r="F24194" s="16"/>
    </row>
    <row r="24195" spans="6:6" x14ac:dyDescent="0.2">
      <c r="F24195" s="16"/>
    </row>
    <row r="24196" spans="6:6" x14ac:dyDescent="0.2">
      <c r="F24196" s="16"/>
    </row>
    <row r="24197" spans="6:6" x14ac:dyDescent="0.2">
      <c r="F24197" s="16"/>
    </row>
    <row r="24198" spans="6:6" x14ac:dyDescent="0.2">
      <c r="F24198" s="16"/>
    </row>
    <row r="24199" spans="6:6" x14ac:dyDescent="0.2">
      <c r="F24199" s="16"/>
    </row>
    <row r="24200" spans="6:6" x14ac:dyDescent="0.2">
      <c r="F24200" s="16"/>
    </row>
    <row r="24201" spans="6:6" x14ac:dyDescent="0.2">
      <c r="F24201" s="16"/>
    </row>
    <row r="24202" spans="6:6" x14ac:dyDescent="0.2">
      <c r="F24202" s="16"/>
    </row>
    <row r="24203" spans="6:6" x14ac:dyDescent="0.2">
      <c r="F24203" s="16"/>
    </row>
    <row r="24204" spans="6:6" x14ac:dyDescent="0.2">
      <c r="F24204" s="16"/>
    </row>
    <row r="24205" spans="6:6" x14ac:dyDescent="0.2">
      <c r="F24205" s="16"/>
    </row>
    <row r="24206" spans="6:6" x14ac:dyDescent="0.2">
      <c r="F24206" s="16"/>
    </row>
    <row r="24207" spans="6:6" x14ac:dyDescent="0.2">
      <c r="F24207" s="16"/>
    </row>
    <row r="24208" spans="6:6" x14ac:dyDescent="0.2">
      <c r="F24208" s="16"/>
    </row>
    <row r="24209" spans="6:6" x14ac:dyDescent="0.2">
      <c r="F24209" s="16"/>
    </row>
    <row r="24210" spans="6:6" x14ac:dyDescent="0.2">
      <c r="F24210" s="16"/>
    </row>
    <row r="24211" spans="6:6" x14ac:dyDescent="0.2">
      <c r="F24211" s="16"/>
    </row>
    <row r="24212" spans="6:6" x14ac:dyDescent="0.2">
      <c r="F24212" s="16"/>
    </row>
    <row r="24213" spans="6:6" x14ac:dyDescent="0.2">
      <c r="F24213" s="16"/>
    </row>
    <row r="24214" spans="6:6" x14ac:dyDescent="0.2">
      <c r="F24214" s="16"/>
    </row>
    <row r="24215" spans="6:6" x14ac:dyDescent="0.2">
      <c r="F24215" s="16"/>
    </row>
    <row r="24216" spans="6:6" x14ac:dyDescent="0.2">
      <c r="F24216" s="16"/>
    </row>
    <row r="24217" spans="6:6" x14ac:dyDescent="0.2">
      <c r="F24217" s="16"/>
    </row>
    <row r="24218" spans="6:6" x14ac:dyDescent="0.2">
      <c r="F24218" s="16"/>
    </row>
    <row r="24219" spans="6:6" x14ac:dyDescent="0.2">
      <c r="F24219" s="16"/>
    </row>
    <row r="24220" spans="6:6" x14ac:dyDescent="0.2">
      <c r="F24220" s="16"/>
    </row>
    <row r="24221" spans="6:6" x14ac:dyDescent="0.2">
      <c r="F24221" s="16"/>
    </row>
    <row r="24222" spans="6:6" x14ac:dyDescent="0.2">
      <c r="F24222" s="16"/>
    </row>
    <row r="24223" spans="6:6" x14ac:dyDescent="0.2">
      <c r="F24223" s="16"/>
    </row>
    <row r="24224" spans="6:6" x14ac:dyDescent="0.2">
      <c r="F24224" s="16"/>
    </row>
    <row r="24225" spans="6:6" x14ac:dyDescent="0.2">
      <c r="F24225" s="16"/>
    </row>
    <row r="24226" spans="6:6" x14ac:dyDescent="0.2">
      <c r="F24226" s="16"/>
    </row>
    <row r="24227" spans="6:6" x14ac:dyDescent="0.2">
      <c r="F24227" s="16"/>
    </row>
    <row r="24228" spans="6:6" x14ac:dyDescent="0.2">
      <c r="F24228" s="16"/>
    </row>
    <row r="24229" spans="6:6" x14ac:dyDescent="0.2">
      <c r="F24229" s="16"/>
    </row>
    <row r="24230" spans="6:6" x14ac:dyDescent="0.2">
      <c r="F24230" s="16"/>
    </row>
    <row r="24231" spans="6:6" x14ac:dyDescent="0.2">
      <c r="F24231" s="16"/>
    </row>
    <row r="24232" spans="6:6" x14ac:dyDescent="0.2">
      <c r="F24232" s="16"/>
    </row>
    <row r="24233" spans="6:6" x14ac:dyDescent="0.2">
      <c r="F24233" s="16"/>
    </row>
    <row r="24234" spans="6:6" x14ac:dyDescent="0.2">
      <c r="F24234" s="16"/>
    </row>
    <row r="24235" spans="6:6" x14ac:dyDescent="0.2">
      <c r="F24235" s="16"/>
    </row>
    <row r="24236" spans="6:6" x14ac:dyDescent="0.2">
      <c r="F24236" s="16"/>
    </row>
    <row r="24237" spans="6:6" x14ac:dyDescent="0.2">
      <c r="F24237" s="16"/>
    </row>
    <row r="24238" spans="6:6" x14ac:dyDescent="0.2">
      <c r="F24238" s="16"/>
    </row>
    <row r="24239" spans="6:6" x14ac:dyDescent="0.2">
      <c r="F24239" s="16"/>
    </row>
    <row r="24240" spans="6:6" x14ac:dyDescent="0.2">
      <c r="F24240" s="16"/>
    </row>
    <row r="24241" spans="6:6" x14ac:dyDescent="0.2">
      <c r="F24241" s="16"/>
    </row>
    <row r="24242" spans="6:6" x14ac:dyDescent="0.2">
      <c r="F24242" s="16"/>
    </row>
    <row r="24243" spans="6:6" x14ac:dyDescent="0.2">
      <c r="F24243" s="16"/>
    </row>
    <row r="24244" spans="6:6" x14ac:dyDescent="0.2">
      <c r="F24244" s="16"/>
    </row>
    <row r="24245" spans="6:6" x14ac:dyDescent="0.2">
      <c r="F24245" s="16"/>
    </row>
    <row r="24246" spans="6:6" x14ac:dyDescent="0.2">
      <c r="F24246" s="16"/>
    </row>
    <row r="24247" spans="6:6" x14ac:dyDescent="0.2">
      <c r="F24247" s="16"/>
    </row>
    <row r="24248" spans="6:6" x14ac:dyDescent="0.2">
      <c r="F24248" s="16"/>
    </row>
    <row r="24249" spans="6:6" x14ac:dyDescent="0.2">
      <c r="F24249" s="16"/>
    </row>
    <row r="24250" spans="6:6" x14ac:dyDescent="0.2">
      <c r="F24250" s="16"/>
    </row>
    <row r="24251" spans="6:6" x14ac:dyDescent="0.2">
      <c r="F24251" s="16"/>
    </row>
    <row r="24252" spans="6:6" x14ac:dyDescent="0.2">
      <c r="F24252" s="16"/>
    </row>
    <row r="24253" spans="6:6" x14ac:dyDescent="0.2">
      <c r="F24253" s="16"/>
    </row>
    <row r="24254" spans="6:6" x14ac:dyDescent="0.2">
      <c r="F24254" s="16"/>
    </row>
    <row r="24255" spans="6:6" x14ac:dyDescent="0.2">
      <c r="F24255" s="16"/>
    </row>
    <row r="24256" spans="6:6" x14ac:dyDescent="0.2">
      <c r="F24256" s="16"/>
    </row>
    <row r="24257" spans="6:6" x14ac:dyDescent="0.2">
      <c r="F24257" s="16"/>
    </row>
    <row r="24258" spans="6:6" x14ac:dyDescent="0.2">
      <c r="F24258" s="16"/>
    </row>
    <row r="24259" spans="6:6" x14ac:dyDescent="0.2">
      <c r="F24259" s="16"/>
    </row>
    <row r="24260" spans="6:6" x14ac:dyDescent="0.2">
      <c r="F24260" s="16"/>
    </row>
    <row r="24261" spans="6:6" x14ac:dyDescent="0.2">
      <c r="F24261" s="16"/>
    </row>
    <row r="24262" spans="6:6" x14ac:dyDescent="0.2">
      <c r="F24262" s="16"/>
    </row>
    <row r="24263" spans="6:6" x14ac:dyDescent="0.2">
      <c r="F24263" s="16"/>
    </row>
    <row r="24264" spans="6:6" x14ac:dyDescent="0.2">
      <c r="F24264" s="16"/>
    </row>
    <row r="24265" spans="6:6" x14ac:dyDescent="0.2">
      <c r="F24265" s="16"/>
    </row>
    <row r="24266" spans="6:6" x14ac:dyDescent="0.2">
      <c r="F24266" s="16"/>
    </row>
    <row r="24267" spans="6:6" x14ac:dyDescent="0.2">
      <c r="F24267" s="16"/>
    </row>
    <row r="24268" spans="6:6" x14ac:dyDescent="0.2">
      <c r="F24268" s="16"/>
    </row>
    <row r="24269" spans="6:6" x14ac:dyDescent="0.2">
      <c r="F24269" s="16"/>
    </row>
    <row r="24270" spans="6:6" x14ac:dyDescent="0.2">
      <c r="F24270" s="16"/>
    </row>
    <row r="24271" spans="6:6" x14ac:dyDescent="0.2">
      <c r="F24271" s="16"/>
    </row>
    <row r="24272" spans="6:6" x14ac:dyDescent="0.2">
      <c r="F24272" s="16"/>
    </row>
    <row r="24273" spans="6:6" x14ac:dyDescent="0.2">
      <c r="F24273" s="16"/>
    </row>
    <row r="24274" spans="6:6" x14ac:dyDescent="0.2">
      <c r="F24274" s="16"/>
    </row>
    <row r="24275" spans="6:6" x14ac:dyDescent="0.2">
      <c r="F24275" s="16"/>
    </row>
    <row r="24276" spans="6:6" x14ac:dyDescent="0.2">
      <c r="F24276" s="16"/>
    </row>
    <row r="24277" spans="6:6" x14ac:dyDescent="0.2">
      <c r="F24277" s="16"/>
    </row>
    <row r="24278" spans="6:6" x14ac:dyDescent="0.2">
      <c r="F24278" s="16"/>
    </row>
    <row r="24279" spans="6:6" x14ac:dyDescent="0.2">
      <c r="F24279" s="16"/>
    </row>
    <row r="24280" spans="6:6" x14ac:dyDescent="0.2">
      <c r="F24280" s="16"/>
    </row>
    <row r="24281" spans="6:6" x14ac:dyDescent="0.2">
      <c r="F24281" s="16"/>
    </row>
    <row r="24282" spans="6:6" x14ac:dyDescent="0.2">
      <c r="F24282" s="16"/>
    </row>
    <row r="24283" spans="6:6" x14ac:dyDescent="0.2">
      <c r="F24283" s="16"/>
    </row>
    <row r="24284" spans="6:6" x14ac:dyDescent="0.2">
      <c r="F24284" s="16"/>
    </row>
    <row r="24285" spans="6:6" x14ac:dyDescent="0.2">
      <c r="F24285" s="16"/>
    </row>
    <row r="24286" spans="6:6" x14ac:dyDescent="0.2">
      <c r="F24286" s="16"/>
    </row>
    <row r="24287" spans="6:6" x14ac:dyDescent="0.2">
      <c r="F24287" s="16"/>
    </row>
    <row r="24288" spans="6:6" x14ac:dyDescent="0.2">
      <c r="F24288" s="16"/>
    </row>
    <row r="24289" spans="6:6" x14ac:dyDescent="0.2">
      <c r="F24289" s="16"/>
    </row>
    <row r="24290" spans="6:6" x14ac:dyDescent="0.2">
      <c r="F24290" s="16"/>
    </row>
    <row r="24291" spans="6:6" x14ac:dyDescent="0.2">
      <c r="F24291" s="16"/>
    </row>
    <row r="24292" spans="6:6" x14ac:dyDescent="0.2">
      <c r="F24292" s="16"/>
    </row>
    <row r="24293" spans="6:6" x14ac:dyDescent="0.2">
      <c r="F24293" s="16"/>
    </row>
    <row r="24294" spans="6:6" x14ac:dyDescent="0.2">
      <c r="F24294" s="16"/>
    </row>
    <row r="24295" spans="6:6" x14ac:dyDescent="0.2">
      <c r="F24295" s="16"/>
    </row>
    <row r="24296" spans="6:6" x14ac:dyDescent="0.2">
      <c r="F24296" s="16"/>
    </row>
    <row r="24297" spans="6:6" x14ac:dyDescent="0.2">
      <c r="F24297" s="16"/>
    </row>
    <row r="24298" spans="6:6" x14ac:dyDescent="0.2">
      <c r="F24298" s="16"/>
    </row>
    <row r="24299" spans="6:6" x14ac:dyDescent="0.2">
      <c r="F24299" s="16"/>
    </row>
    <row r="24300" spans="6:6" x14ac:dyDescent="0.2">
      <c r="F24300" s="16"/>
    </row>
    <row r="24301" spans="6:6" x14ac:dyDescent="0.2">
      <c r="F24301" s="16"/>
    </row>
    <row r="24302" spans="6:6" x14ac:dyDescent="0.2">
      <c r="F24302" s="16"/>
    </row>
    <row r="24303" spans="6:6" x14ac:dyDescent="0.2">
      <c r="F24303" s="16"/>
    </row>
    <row r="24304" spans="6:6" x14ac:dyDescent="0.2">
      <c r="F24304" s="16"/>
    </row>
    <row r="24305" spans="6:6" x14ac:dyDescent="0.2">
      <c r="F24305" s="16"/>
    </row>
    <row r="24306" spans="6:6" x14ac:dyDescent="0.2">
      <c r="F24306" s="16"/>
    </row>
    <row r="24307" spans="6:6" x14ac:dyDescent="0.2">
      <c r="F24307" s="16"/>
    </row>
    <row r="24308" spans="6:6" x14ac:dyDescent="0.2">
      <c r="F24308" s="16"/>
    </row>
    <row r="24309" spans="6:6" x14ac:dyDescent="0.2">
      <c r="F24309" s="16"/>
    </row>
    <row r="24310" spans="6:6" x14ac:dyDescent="0.2">
      <c r="F24310" s="16"/>
    </row>
    <row r="24311" spans="6:6" x14ac:dyDescent="0.2">
      <c r="F24311" s="16"/>
    </row>
    <row r="24312" spans="6:6" x14ac:dyDescent="0.2">
      <c r="F24312" s="16"/>
    </row>
    <row r="24313" spans="6:6" x14ac:dyDescent="0.2">
      <c r="F24313" s="16"/>
    </row>
    <row r="24314" spans="6:6" x14ac:dyDescent="0.2">
      <c r="F24314" s="16"/>
    </row>
    <row r="24315" spans="6:6" x14ac:dyDescent="0.2">
      <c r="F24315" s="16"/>
    </row>
    <row r="24316" spans="6:6" x14ac:dyDescent="0.2">
      <c r="F24316" s="16"/>
    </row>
    <row r="24317" spans="6:6" x14ac:dyDescent="0.2">
      <c r="F24317" s="16"/>
    </row>
    <row r="24318" spans="6:6" x14ac:dyDescent="0.2">
      <c r="F24318" s="16"/>
    </row>
    <row r="24319" spans="6:6" x14ac:dyDescent="0.2">
      <c r="F24319" s="16"/>
    </row>
    <row r="24320" spans="6:6" x14ac:dyDescent="0.2">
      <c r="F24320" s="16"/>
    </row>
    <row r="24321" spans="6:6" x14ac:dyDescent="0.2">
      <c r="F24321" s="16"/>
    </row>
    <row r="24322" spans="6:6" x14ac:dyDescent="0.2">
      <c r="F24322" s="16"/>
    </row>
    <row r="24323" spans="6:6" x14ac:dyDescent="0.2">
      <c r="F24323" s="16"/>
    </row>
    <row r="24324" spans="6:6" x14ac:dyDescent="0.2">
      <c r="F24324" s="16"/>
    </row>
    <row r="24325" spans="6:6" x14ac:dyDescent="0.2">
      <c r="F24325" s="16"/>
    </row>
    <row r="24326" spans="6:6" x14ac:dyDescent="0.2">
      <c r="F24326" s="16"/>
    </row>
    <row r="24327" spans="6:6" x14ac:dyDescent="0.2">
      <c r="F24327" s="16"/>
    </row>
    <row r="24328" spans="6:6" x14ac:dyDescent="0.2">
      <c r="F24328" s="16"/>
    </row>
    <row r="24329" spans="6:6" x14ac:dyDescent="0.2">
      <c r="F24329" s="16"/>
    </row>
    <row r="24330" spans="6:6" x14ac:dyDescent="0.2">
      <c r="F24330" s="16"/>
    </row>
    <row r="24331" spans="6:6" x14ac:dyDescent="0.2">
      <c r="F24331" s="16"/>
    </row>
    <row r="24332" spans="6:6" x14ac:dyDescent="0.2">
      <c r="F24332" s="16"/>
    </row>
    <row r="24333" spans="6:6" x14ac:dyDescent="0.2">
      <c r="F24333" s="16"/>
    </row>
    <row r="24334" spans="6:6" x14ac:dyDescent="0.2">
      <c r="F24334" s="16"/>
    </row>
    <row r="24335" spans="6:6" x14ac:dyDescent="0.2">
      <c r="F24335" s="16"/>
    </row>
    <row r="24336" spans="6:6" x14ac:dyDescent="0.2">
      <c r="F24336" s="16"/>
    </row>
    <row r="24337" spans="6:6" x14ac:dyDescent="0.2">
      <c r="F24337" s="16"/>
    </row>
    <row r="24338" spans="6:6" x14ac:dyDescent="0.2">
      <c r="F24338" s="16"/>
    </row>
    <row r="24339" spans="6:6" x14ac:dyDescent="0.2">
      <c r="F24339" s="16"/>
    </row>
    <row r="24340" spans="6:6" x14ac:dyDescent="0.2">
      <c r="F24340" s="16"/>
    </row>
    <row r="24341" spans="6:6" x14ac:dyDescent="0.2">
      <c r="F24341" s="16"/>
    </row>
    <row r="24342" spans="6:6" x14ac:dyDescent="0.2">
      <c r="F24342" s="16"/>
    </row>
    <row r="24343" spans="6:6" x14ac:dyDescent="0.2">
      <c r="F24343" s="16"/>
    </row>
    <row r="24344" spans="6:6" x14ac:dyDescent="0.2">
      <c r="F24344" s="16"/>
    </row>
    <row r="24345" spans="6:6" x14ac:dyDescent="0.2">
      <c r="F24345" s="16"/>
    </row>
    <row r="24346" spans="6:6" x14ac:dyDescent="0.2">
      <c r="F24346" s="16"/>
    </row>
    <row r="24347" spans="6:6" x14ac:dyDescent="0.2">
      <c r="F24347" s="16"/>
    </row>
    <row r="24348" spans="6:6" x14ac:dyDescent="0.2">
      <c r="F24348" s="16"/>
    </row>
    <row r="24349" spans="6:6" x14ac:dyDescent="0.2">
      <c r="F24349" s="16"/>
    </row>
    <row r="24350" spans="6:6" x14ac:dyDescent="0.2">
      <c r="F24350" s="16"/>
    </row>
    <row r="24351" spans="6:6" x14ac:dyDescent="0.2">
      <c r="F24351" s="16"/>
    </row>
    <row r="24352" spans="6:6" x14ac:dyDescent="0.2">
      <c r="F24352" s="16"/>
    </row>
    <row r="24353" spans="6:6" x14ac:dyDescent="0.2">
      <c r="F24353" s="16"/>
    </row>
    <row r="24354" spans="6:6" x14ac:dyDescent="0.2">
      <c r="F24354" s="16"/>
    </row>
    <row r="24355" spans="6:6" x14ac:dyDescent="0.2">
      <c r="F24355" s="16"/>
    </row>
    <row r="24356" spans="6:6" x14ac:dyDescent="0.2">
      <c r="F24356" s="16"/>
    </row>
    <row r="24357" spans="6:6" x14ac:dyDescent="0.2">
      <c r="F24357" s="16"/>
    </row>
    <row r="24358" spans="6:6" x14ac:dyDescent="0.2">
      <c r="F24358" s="16"/>
    </row>
    <row r="24359" spans="6:6" x14ac:dyDescent="0.2">
      <c r="F24359" s="16"/>
    </row>
    <row r="24360" spans="6:6" x14ac:dyDescent="0.2">
      <c r="F24360" s="16"/>
    </row>
    <row r="24361" spans="6:6" x14ac:dyDescent="0.2">
      <c r="F24361" s="16"/>
    </row>
    <row r="24362" spans="6:6" x14ac:dyDescent="0.2">
      <c r="F24362" s="16"/>
    </row>
    <row r="24363" spans="6:6" x14ac:dyDescent="0.2">
      <c r="F24363" s="16"/>
    </row>
    <row r="24364" spans="6:6" x14ac:dyDescent="0.2">
      <c r="F24364" s="16"/>
    </row>
    <row r="24365" spans="6:6" x14ac:dyDescent="0.2">
      <c r="F24365" s="16"/>
    </row>
    <row r="24366" spans="6:6" x14ac:dyDescent="0.2">
      <c r="F24366" s="16"/>
    </row>
    <row r="24367" spans="6:6" x14ac:dyDescent="0.2">
      <c r="F24367" s="16"/>
    </row>
    <row r="24368" spans="6:6" x14ac:dyDescent="0.2">
      <c r="F24368" s="16"/>
    </row>
    <row r="24369" spans="6:6" x14ac:dyDescent="0.2">
      <c r="F24369" s="16"/>
    </row>
    <row r="24370" spans="6:6" x14ac:dyDescent="0.2">
      <c r="F24370" s="16"/>
    </row>
    <row r="24371" spans="6:6" x14ac:dyDescent="0.2">
      <c r="F24371" s="16"/>
    </row>
    <row r="24372" spans="6:6" x14ac:dyDescent="0.2">
      <c r="F24372" s="16"/>
    </row>
    <row r="24373" spans="6:6" x14ac:dyDescent="0.2">
      <c r="F24373" s="16"/>
    </row>
    <row r="24374" spans="6:6" x14ac:dyDescent="0.2">
      <c r="F24374" s="16"/>
    </row>
    <row r="24375" spans="6:6" x14ac:dyDescent="0.2">
      <c r="F24375" s="16"/>
    </row>
    <row r="24376" spans="6:6" x14ac:dyDescent="0.2">
      <c r="F24376" s="16"/>
    </row>
    <row r="24377" spans="6:6" x14ac:dyDescent="0.2">
      <c r="F24377" s="16"/>
    </row>
    <row r="24378" spans="6:6" x14ac:dyDescent="0.2">
      <c r="F24378" s="16"/>
    </row>
    <row r="24379" spans="6:6" x14ac:dyDescent="0.2">
      <c r="F24379" s="16"/>
    </row>
    <row r="24380" spans="6:6" x14ac:dyDescent="0.2">
      <c r="F24380" s="16"/>
    </row>
    <row r="24381" spans="6:6" x14ac:dyDescent="0.2">
      <c r="F24381" s="16"/>
    </row>
    <row r="24382" spans="6:6" x14ac:dyDescent="0.2">
      <c r="F24382" s="16"/>
    </row>
    <row r="24383" spans="6:6" x14ac:dyDescent="0.2">
      <c r="F24383" s="16"/>
    </row>
    <row r="24384" spans="6:6" x14ac:dyDescent="0.2">
      <c r="F24384" s="16"/>
    </row>
    <row r="24385" spans="6:6" x14ac:dyDescent="0.2">
      <c r="F24385" s="16"/>
    </row>
    <row r="24386" spans="6:6" x14ac:dyDescent="0.2">
      <c r="F24386" s="16"/>
    </row>
    <row r="24387" spans="6:6" x14ac:dyDescent="0.2">
      <c r="F24387" s="16"/>
    </row>
    <row r="24388" spans="6:6" x14ac:dyDescent="0.2">
      <c r="F24388" s="16"/>
    </row>
    <row r="24389" spans="6:6" x14ac:dyDescent="0.2">
      <c r="F24389" s="16"/>
    </row>
    <row r="24390" spans="6:6" x14ac:dyDescent="0.2">
      <c r="F24390" s="16"/>
    </row>
    <row r="24391" spans="6:6" x14ac:dyDescent="0.2">
      <c r="F24391" s="16"/>
    </row>
    <row r="24392" spans="6:6" x14ac:dyDescent="0.2">
      <c r="F24392" s="16"/>
    </row>
    <row r="24393" spans="6:6" x14ac:dyDescent="0.2">
      <c r="F24393" s="16"/>
    </row>
    <row r="24394" spans="6:6" x14ac:dyDescent="0.2">
      <c r="F24394" s="16"/>
    </row>
    <row r="24395" spans="6:6" x14ac:dyDescent="0.2">
      <c r="F24395" s="16"/>
    </row>
    <row r="24396" spans="6:6" x14ac:dyDescent="0.2">
      <c r="F24396" s="16"/>
    </row>
    <row r="24397" spans="6:6" x14ac:dyDescent="0.2">
      <c r="F24397" s="16"/>
    </row>
    <row r="24398" spans="6:6" x14ac:dyDescent="0.2">
      <c r="F24398" s="16"/>
    </row>
    <row r="24399" spans="6:6" x14ac:dyDescent="0.2">
      <c r="F24399" s="16"/>
    </row>
    <row r="24400" spans="6:6" x14ac:dyDescent="0.2">
      <c r="F24400" s="16"/>
    </row>
    <row r="24401" spans="6:6" x14ac:dyDescent="0.2">
      <c r="F24401" s="16"/>
    </row>
    <row r="24402" spans="6:6" x14ac:dyDescent="0.2">
      <c r="F24402" s="16"/>
    </row>
    <row r="24403" spans="6:6" x14ac:dyDescent="0.2">
      <c r="F24403" s="16"/>
    </row>
    <row r="24404" spans="6:6" x14ac:dyDescent="0.2">
      <c r="F24404" s="16"/>
    </row>
    <row r="24405" spans="6:6" x14ac:dyDescent="0.2">
      <c r="F24405" s="16"/>
    </row>
    <row r="24406" spans="6:6" x14ac:dyDescent="0.2">
      <c r="F24406" s="16"/>
    </row>
    <row r="24407" spans="6:6" x14ac:dyDescent="0.2">
      <c r="F24407" s="16"/>
    </row>
    <row r="24408" spans="6:6" x14ac:dyDescent="0.2">
      <c r="F24408" s="16"/>
    </row>
    <row r="24409" spans="6:6" x14ac:dyDescent="0.2">
      <c r="F24409" s="16"/>
    </row>
    <row r="24410" spans="6:6" x14ac:dyDescent="0.2">
      <c r="F24410" s="16"/>
    </row>
    <row r="24411" spans="6:6" x14ac:dyDescent="0.2">
      <c r="F24411" s="16"/>
    </row>
    <row r="24412" spans="6:6" x14ac:dyDescent="0.2">
      <c r="F24412" s="16"/>
    </row>
    <row r="24413" spans="6:6" x14ac:dyDescent="0.2">
      <c r="F24413" s="16"/>
    </row>
    <row r="24414" spans="6:6" x14ac:dyDescent="0.2">
      <c r="F24414" s="16"/>
    </row>
    <row r="24415" spans="6:6" x14ac:dyDescent="0.2">
      <c r="F24415" s="16"/>
    </row>
    <row r="24416" spans="6:6" x14ac:dyDescent="0.2">
      <c r="F24416" s="16"/>
    </row>
    <row r="24417" spans="6:6" x14ac:dyDescent="0.2">
      <c r="F24417" s="16"/>
    </row>
    <row r="24418" spans="6:6" x14ac:dyDescent="0.2">
      <c r="F24418" s="16"/>
    </row>
    <row r="24419" spans="6:6" x14ac:dyDescent="0.2">
      <c r="F24419" s="16"/>
    </row>
    <row r="24420" spans="6:6" x14ac:dyDescent="0.2">
      <c r="F24420" s="16"/>
    </row>
    <row r="24421" spans="6:6" x14ac:dyDescent="0.2">
      <c r="F24421" s="16"/>
    </row>
    <row r="24422" spans="6:6" x14ac:dyDescent="0.2">
      <c r="F24422" s="16"/>
    </row>
    <row r="24423" spans="6:6" x14ac:dyDescent="0.2">
      <c r="F24423" s="16"/>
    </row>
    <row r="24424" spans="6:6" x14ac:dyDescent="0.2">
      <c r="F24424" s="16"/>
    </row>
    <row r="24425" spans="6:6" x14ac:dyDescent="0.2">
      <c r="F24425" s="16"/>
    </row>
    <row r="24426" spans="6:6" x14ac:dyDescent="0.2">
      <c r="F24426" s="16"/>
    </row>
    <row r="24427" spans="6:6" x14ac:dyDescent="0.2">
      <c r="F24427" s="16"/>
    </row>
    <row r="24428" spans="6:6" x14ac:dyDescent="0.2">
      <c r="F24428" s="16"/>
    </row>
    <row r="24429" spans="6:6" x14ac:dyDescent="0.2">
      <c r="F24429" s="16"/>
    </row>
    <row r="24430" spans="6:6" x14ac:dyDescent="0.2">
      <c r="F24430" s="16"/>
    </row>
    <row r="24431" spans="6:6" x14ac:dyDescent="0.2">
      <c r="F24431" s="16"/>
    </row>
    <row r="24432" spans="6:6" x14ac:dyDescent="0.2">
      <c r="F24432" s="16"/>
    </row>
    <row r="24433" spans="6:6" x14ac:dyDescent="0.2">
      <c r="F24433" s="16"/>
    </row>
    <row r="24434" spans="6:6" x14ac:dyDescent="0.2">
      <c r="F24434" s="16"/>
    </row>
    <row r="24435" spans="6:6" x14ac:dyDescent="0.2">
      <c r="F24435" s="16"/>
    </row>
    <row r="24436" spans="6:6" x14ac:dyDescent="0.2">
      <c r="F24436" s="16"/>
    </row>
    <row r="24437" spans="6:6" x14ac:dyDescent="0.2">
      <c r="F24437" s="16"/>
    </row>
    <row r="24438" spans="6:6" x14ac:dyDescent="0.2">
      <c r="F24438" s="16"/>
    </row>
    <row r="24439" spans="6:6" x14ac:dyDescent="0.2">
      <c r="F24439" s="16"/>
    </row>
    <row r="24440" spans="6:6" x14ac:dyDescent="0.2">
      <c r="F24440" s="16"/>
    </row>
    <row r="24441" spans="6:6" x14ac:dyDescent="0.2">
      <c r="F24441" s="16"/>
    </row>
    <row r="24442" spans="6:6" x14ac:dyDescent="0.2">
      <c r="F24442" s="16"/>
    </row>
    <row r="24443" spans="6:6" x14ac:dyDescent="0.2">
      <c r="F24443" s="16"/>
    </row>
    <row r="24444" spans="6:6" x14ac:dyDescent="0.2">
      <c r="F24444" s="16"/>
    </row>
    <row r="24445" spans="6:6" x14ac:dyDescent="0.2">
      <c r="F24445" s="16"/>
    </row>
    <row r="24446" spans="6:6" x14ac:dyDescent="0.2">
      <c r="F24446" s="16"/>
    </row>
    <row r="24447" spans="6:6" x14ac:dyDescent="0.2">
      <c r="F24447" s="16"/>
    </row>
    <row r="24448" spans="6:6" x14ac:dyDescent="0.2">
      <c r="F24448" s="16"/>
    </row>
    <row r="24449" spans="6:6" x14ac:dyDescent="0.2">
      <c r="F24449" s="16"/>
    </row>
    <row r="24450" spans="6:6" x14ac:dyDescent="0.2">
      <c r="F24450" s="16"/>
    </row>
    <row r="24451" spans="6:6" x14ac:dyDescent="0.2">
      <c r="F24451" s="16"/>
    </row>
    <row r="24452" spans="6:6" x14ac:dyDescent="0.2">
      <c r="F24452" s="16"/>
    </row>
    <row r="24453" spans="6:6" x14ac:dyDescent="0.2">
      <c r="F24453" s="16"/>
    </row>
    <row r="24454" spans="6:6" x14ac:dyDescent="0.2">
      <c r="F24454" s="16"/>
    </row>
    <row r="24455" spans="6:6" x14ac:dyDescent="0.2">
      <c r="F24455" s="16"/>
    </row>
    <row r="24456" spans="6:6" x14ac:dyDescent="0.2">
      <c r="F24456" s="16"/>
    </row>
    <row r="24457" spans="6:6" x14ac:dyDescent="0.2">
      <c r="F24457" s="16"/>
    </row>
    <row r="24458" spans="6:6" x14ac:dyDescent="0.2">
      <c r="F24458" s="16"/>
    </row>
    <row r="24459" spans="6:6" x14ac:dyDescent="0.2">
      <c r="F24459" s="16"/>
    </row>
    <row r="24460" spans="6:6" x14ac:dyDescent="0.2">
      <c r="F24460" s="16"/>
    </row>
    <row r="24461" spans="6:6" x14ac:dyDescent="0.2">
      <c r="F24461" s="16"/>
    </row>
    <row r="24462" spans="6:6" x14ac:dyDescent="0.2">
      <c r="F24462" s="16"/>
    </row>
    <row r="24463" spans="6:6" x14ac:dyDescent="0.2">
      <c r="F24463" s="16"/>
    </row>
    <row r="24464" spans="6:6" x14ac:dyDescent="0.2">
      <c r="F24464" s="16"/>
    </row>
    <row r="24465" spans="6:6" x14ac:dyDescent="0.2">
      <c r="F24465" s="16"/>
    </row>
    <row r="24466" spans="6:6" x14ac:dyDescent="0.2">
      <c r="F24466" s="16"/>
    </row>
    <row r="24467" spans="6:6" x14ac:dyDescent="0.2">
      <c r="F24467" s="16"/>
    </row>
    <row r="24468" spans="6:6" x14ac:dyDescent="0.2">
      <c r="F24468" s="16"/>
    </row>
    <row r="24469" spans="6:6" x14ac:dyDescent="0.2">
      <c r="F24469" s="16"/>
    </row>
    <row r="24470" spans="6:6" x14ac:dyDescent="0.2">
      <c r="F24470" s="16"/>
    </row>
    <row r="24471" spans="6:6" x14ac:dyDescent="0.2">
      <c r="F24471" s="16"/>
    </row>
    <row r="24472" spans="6:6" x14ac:dyDescent="0.2">
      <c r="F24472" s="16"/>
    </row>
    <row r="24473" spans="6:6" x14ac:dyDescent="0.2">
      <c r="F24473" s="16"/>
    </row>
    <row r="24474" spans="6:6" x14ac:dyDescent="0.2">
      <c r="F24474" s="16"/>
    </row>
    <row r="24475" spans="6:6" x14ac:dyDescent="0.2">
      <c r="F24475" s="16"/>
    </row>
    <row r="24476" spans="6:6" x14ac:dyDescent="0.2">
      <c r="F24476" s="16"/>
    </row>
    <row r="24477" spans="6:6" x14ac:dyDescent="0.2">
      <c r="F24477" s="16"/>
    </row>
    <row r="24478" spans="6:6" x14ac:dyDescent="0.2">
      <c r="F24478" s="16"/>
    </row>
    <row r="24479" spans="6:6" x14ac:dyDescent="0.2">
      <c r="F24479" s="16"/>
    </row>
    <row r="24480" spans="6:6" x14ac:dyDescent="0.2">
      <c r="F24480" s="16"/>
    </row>
    <row r="24481" spans="6:6" x14ac:dyDescent="0.2">
      <c r="F24481" s="16"/>
    </row>
    <row r="24482" spans="6:6" x14ac:dyDescent="0.2">
      <c r="F24482" s="16"/>
    </row>
    <row r="24483" spans="6:6" x14ac:dyDescent="0.2">
      <c r="F24483" s="16"/>
    </row>
    <row r="24484" spans="6:6" x14ac:dyDescent="0.2">
      <c r="F24484" s="16"/>
    </row>
    <row r="24485" spans="6:6" x14ac:dyDescent="0.2">
      <c r="F24485" s="16"/>
    </row>
    <row r="24486" spans="6:6" x14ac:dyDescent="0.2">
      <c r="F24486" s="16"/>
    </row>
    <row r="24487" spans="6:6" x14ac:dyDescent="0.2">
      <c r="F24487" s="16"/>
    </row>
    <row r="24488" spans="6:6" x14ac:dyDescent="0.2">
      <c r="F24488" s="16"/>
    </row>
    <row r="24489" spans="6:6" x14ac:dyDescent="0.2">
      <c r="F24489" s="16"/>
    </row>
    <row r="24490" spans="6:6" x14ac:dyDescent="0.2">
      <c r="F24490" s="16"/>
    </row>
    <row r="24491" spans="6:6" x14ac:dyDescent="0.2">
      <c r="F24491" s="16"/>
    </row>
    <row r="24492" spans="6:6" x14ac:dyDescent="0.2">
      <c r="F24492" s="16"/>
    </row>
    <row r="24493" spans="6:6" x14ac:dyDescent="0.2">
      <c r="F24493" s="16"/>
    </row>
    <row r="24494" spans="6:6" x14ac:dyDescent="0.2">
      <c r="F24494" s="16"/>
    </row>
    <row r="24495" spans="6:6" x14ac:dyDescent="0.2">
      <c r="F24495" s="16"/>
    </row>
    <row r="24496" spans="6:6" x14ac:dyDescent="0.2">
      <c r="F24496" s="16"/>
    </row>
    <row r="24497" spans="6:6" x14ac:dyDescent="0.2">
      <c r="F24497" s="16"/>
    </row>
    <row r="24498" spans="6:6" x14ac:dyDescent="0.2">
      <c r="F24498" s="16"/>
    </row>
    <row r="24499" spans="6:6" x14ac:dyDescent="0.2">
      <c r="F24499" s="16"/>
    </row>
    <row r="24500" spans="6:6" x14ac:dyDescent="0.2">
      <c r="F24500" s="16"/>
    </row>
    <row r="24501" spans="6:6" x14ac:dyDescent="0.2">
      <c r="F24501" s="16"/>
    </row>
    <row r="24502" spans="6:6" x14ac:dyDescent="0.2">
      <c r="F24502" s="16"/>
    </row>
    <row r="24503" spans="6:6" x14ac:dyDescent="0.2">
      <c r="F24503" s="16"/>
    </row>
    <row r="24504" spans="6:6" x14ac:dyDescent="0.2">
      <c r="F24504" s="16"/>
    </row>
    <row r="24505" spans="6:6" x14ac:dyDescent="0.2">
      <c r="F24505" s="16"/>
    </row>
    <row r="24506" spans="6:6" x14ac:dyDescent="0.2">
      <c r="F24506" s="16"/>
    </row>
    <row r="24507" spans="6:6" x14ac:dyDescent="0.2">
      <c r="F24507" s="16"/>
    </row>
    <row r="24508" spans="6:6" x14ac:dyDescent="0.2">
      <c r="F24508" s="16"/>
    </row>
    <row r="24509" spans="6:6" x14ac:dyDescent="0.2">
      <c r="F24509" s="16"/>
    </row>
    <row r="24510" spans="6:6" x14ac:dyDescent="0.2">
      <c r="F24510" s="16"/>
    </row>
    <row r="24511" spans="6:6" x14ac:dyDescent="0.2">
      <c r="F24511" s="16"/>
    </row>
    <row r="24512" spans="6:6" x14ac:dyDescent="0.2">
      <c r="F24512" s="16"/>
    </row>
    <row r="24513" spans="6:6" x14ac:dyDescent="0.2">
      <c r="F24513" s="16"/>
    </row>
    <row r="24514" spans="6:6" x14ac:dyDescent="0.2">
      <c r="F24514" s="16"/>
    </row>
    <row r="24515" spans="6:6" x14ac:dyDescent="0.2">
      <c r="F24515" s="16"/>
    </row>
    <row r="24516" spans="6:6" x14ac:dyDescent="0.2">
      <c r="F24516" s="16"/>
    </row>
    <row r="24517" spans="6:6" x14ac:dyDescent="0.2">
      <c r="F24517" s="16"/>
    </row>
    <row r="24518" spans="6:6" x14ac:dyDescent="0.2">
      <c r="F24518" s="16"/>
    </row>
    <row r="24519" spans="6:6" x14ac:dyDescent="0.2">
      <c r="F24519" s="16"/>
    </row>
    <row r="24520" spans="6:6" x14ac:dyDescent="0.2">
      <c r="F24520" s="16"/>
    </row>
    <row r="24521" spans="6:6" x14ac:dyDescent="0.2">
      <c r="F24521" s="16"/>
    </row>
    <row r="24522" spans="6:6" x14ac:dyDescent="0.2">
      <c r="F24522" s="16"/>
    </row>
    <row r="24523" spans="6:6" x14ac:dyDescent="0.2">
      <c r="F24523" s="16"/>
    </row>
    <row r="24524" spans="6:6" x14ac:dyDescent="0.2">
      <c r="F24524" s="16"/>
    </row>
    <row r="24525" spans="6:6" x14ac:dyDescent="0.2">
      <c r="F24525" s="16"/>
    </row>
    <row r="24526" spans="6:6" x14ac:dyDescent="0.2">
      <c r="F24526" s="16"/>
    </row>
    <row r="24527" spans="6:6" x14ac:dyDescent="0.2">
      <c r="F24527" s="16"/>
    </row>
    <row r="24528" spans="6:6" x14ac:dyDescent="0.2">
      <c r="F24528" s="16"/>
    </row>
    <row r="24529" spans="6:6" x14ac:dyDescent="0.2">
      <c r="F24529" s="16"/>
    </row>
    <row r="24530" spans="6:6" x14ac:dyDescent="0.2">
      <c r="F24530" s="16"/>
    </row>
    <row r="24531" spans="6:6" x14ac:dyDescent="0.2">
      <c r="F24531" s="16"/>
    </row>
    <row r="24532" spans="6:6" x14ac:dyDescent="0.2">
      <c r="F24532" s="16"/>
    </row>
    <row r="24533" spans="6:6" x14ac:dyDescent="0.2">
      <c r="F24533" s="16"/>
    </row>
    <row r="24534" spans="6:6" x14ac:dyDescent="0.2">
      <c r="F24534" s="16"/>
    </row>
    <row r="24535" spans="6:6" x14ac:dyDescent="0.2">
      <c r="F24535" s="16"/>
    </row>
    <row r="24536" spans="6:6" x14ac:dyDescent="0.2">
      <c r="F24536" s="16"/>
    </row>
    <row r="24537" spans="6:6" x14ac:dyDescent="0.2">
      <c r="F24537" s="16"/>
    </row>
    <row r="24538" spans="6:6" x14ac:dyDescent="0.2">
      <c r="F24538" s="16"/>
    </row>
    <row r="24539" spans="6:6" x14ac:dyDescent="0.2">
      <c r="F24539" s="16"/>
    </row>
    <row r="24540" spans="6:6" x14ac:dyDescent="0.2">
      <c r="F24540" s="16"/>
    </row>
    <row r="24541" spans="6:6" x14ac:dyDescent="0.2">
      <c r="F24541" s="16"/>
    </row>
    <row r="24542" spans="6:6" x14ac:dyDescent="0.2">
      <c r="F24542" s="16"/>
    </row>
    <row r="24543" spans="6:6" x14ac:dyDescent="0.2">
      <c r="F24543" s="16"/>
    </row>
    <row r="24544" spans="6:6" x14ac:dyDescent="0.2">
      <c r="F24544" s="16"/>
    </row>
    <row r="24545" spans="6:6" x14ac:dyDescent="0.2">
      <c r="F24545" s="16"/>
    </row>
    <row r="24546" spans="6:6" x14ac:dyDescent="0.2">
      <c r="F24546" s="16"/>
    </row>
    <row r="24547" spans="6:6" x14ac:dyDescent="0.2">
      <c r="F24547" s="16"/>
    </row>
    <row r="24548" spans="6:6" x14ac:dyDescent="0.2">
      <c r="F24548" s="16"/>
    </row>
    <row r="24549" spans="6:6" x14ac:dyDescent="0.2">
      <c r="F24549" s="16"/>
    </row>
    <row r="24550" spans="6:6" x14ac:dyDescent="0.2">
      <c r="F24550" s="16"/>
    </row>
    <row r="24551" spans="6:6" x14ac:dyDescent="0.2">
      <c r="F24551" s="16"/>
    </row>
    <row r="24552" spans="6:6" x14ac:dyDescent="0.2">
      <c r="F24552" s="16"/>
    </row>
    <row r="24553" spans="6:6" x14ac:dyDescent="0.2">
      <c r="F24553" s="16"/>
    </row>
    <row r="24554" spans="6:6" x14ac:dyDescent="0.2">
      <c r="F24554" s="16"/>
    </row>
    <row r="24555" spans="6:6" x14ac:dyDescent="0.2">
      <c r="F24555" s="16"/>
    </row>
    <row r="24556" spans="6:6" x14ac:dyDescent="0.2">
      <c r="F24556" s="16"/>
    </row>
    <row r="24557" spans="6:6" x14ac:dyDescent="0.2">
      <c r="F24557" s="16"/>
    </row>
    <row r="24558" spans="6:6" x14ac:dyDescent="0.2">
      <c r="F24558" s="16"/>
    </row>
    <row r="24559" spans="6:6" x14ac:dyDescent="0.2">
      <c r="F24559" s="16"/>
    </row>
    <row r="24560" spans="6:6" x14ac:dyDescent="0.2">
      <c r="F24560" s="16"/>
    </row>
    <row r="24561" spans="6:6" x14ac:dyDescent="0.2">
      <c r="F24561" s="16"/>
    </row>
    <row r="24562" spans="6:6" x14ac:dyDescent="0.2">
      <c r="F24562" s="16"/>
    </row>
    <row r="24563" spans="6:6" x14ac:dyDescent="0.2">
      <c r="F24563" s="16"/>
    </row>
    <row r="24564" spans="6:6" x14ac:dyDescent="0.2">
      <c r="F24564" s="16"/>
    </row>
    <row r="24565" spans="6:6" x14ac:dyDescent="0.2">
      <c r="F24565" s="16"/>
    </row>
    <row r="24566" spans="6:6" x14ac:dyDescent="0.2">
      <c r="F24566" s="16"/>
    </row>
    <row r="24567" spans="6:6" x14ac:dyDescent="0.2">
      <c r="F24567" s="16"/>
    </row>
    <row r="24568" spans="6:6" x14ac:dyDescent="0.2">
      <c r="F24568" s="16"/>
    </row>
    <row r="24569" spans="6:6" x14ac:dyDescent="0.2">
      <c r="F24569" s="16"/>
    </row>
    <row r="24570" spans="6:6" x14ac:dyDescent="0.2">
      <c r="F24570" s="16"/>
    </row>
    <row r="24571" spans="6:6" x14ac:dyDescent="0.2">
      <c r="F24571" s="16"/>
    </row>
    <row r="24572" spans="6:6" x14ac:dyDescent="0.2">
      <c r="F24572" s="16"/>
    </row>
    <row r="24573" spans="6:6" x14ac:dyDescent="0.2">
      <c r="F24573" s="16"/>
    </row>
    <row r="24574" spans="6:6" x14ac:dyDescent="0.2">
      <c r="F24574" s="16"/>
    </row>
    <row r="24575" spans="6:6" x14ac:dyDescent="0.2">
      <c r="F24575" s="16"/>
    </row>
    <row r="24576" spans="6:6" x14ac:dyDescent="0.2">
      <c r="F24576" s="16"/>
    </row>
    <row r="24577" spans="6:6" x14ac:dyDescent="0.2">
      <c r="F24577" s="16"/>
    </row>
    <row r="24578" spans="6:6" x14ac:dyDescent="0.2">
      <c r="F24578" s="16"/>
    </row>
    <row r="24579" spans="6:6" x14ac:dyDescent="0.2">
      <c r="F24579" s="16"/>
    </row>
    <row r="24580" spans="6:6" x14ac:dyDescent="0.2">
      <c r="F24580" s="16"/>
    </row>
    <row r="24581" spans="6:6" x14ac:dyDescent="0.2">
      <c r="F24581" s="16"/>
    </row>
    <row r="24582" spans="6:6" x14ac:dyDescent="0.2">
      <c r="F24582" s="16"/>
    </row>
    <row r="24583" spans="6:6" x14ac:dyDescent="0.2">
      <c r="F24583" s="16"/>
    </row>
    <row r="24584" spans="6:6" x14ac:dyDescent="0.2">
      <c r="F24584" s="16"/>
    </row>
    <row r="24585" spans="6:6" x14ac:dyDescent="0.2">
      <c r="F24585" s="16"/>
    </row>
    <row r="24586" spans="6:6" x14ac:dyDescent="0.2">
      <c r="F24586" s="16"/>
    </row>
    <row r="24587" spans="6:6" x14ac:dyDescent="0.2">
      <c r="F24587" s="16"/>
    </row>
    <row r="24588" spans="6:6" x14ac:dyDescent="0.2">
      <c r="F24588" s="16"/>
    </row>
    <row r="24589" spans="6:6" x14ac:dyDescent="0.2">
      <c r="F24589" s="16"/>
    </row>
    <row r="24590" spans="6:6" x14ac:dyDescent="0.2">
      <c r="F24590" s="16"/>
    </row>
    <row r="24591" spans="6:6" x14ac:dyDescent="0.2">
      <c r="F24591" s="16"/>
    </row>
    <row r="24592" spans="6:6" x14ac:dyDescent="0.2">
      <c r="F24592" s="16"/>
    </row>
    <row r="24593" spans="6:6" x14ac:dyDescent="0.2">
      <c r="F24593" s="16"/>
    </row>
    <row r="24594" spans="6:6" x14ac:dyDescent="0.2">
      <c r="F24594" s="16"/>
    </row>
    <row r="24595" spans="6:6" x14ac:dyDescent="0.2">
      <c r="F24595" s="16"/>
    </row>
    <row r="24596" spans="6:6" x14ac:dyDescent="0.2">
      <c r="F24596" s="16"/>
    </row>
    <row r="24597" spans="6:6" x14ac:dyDescent="0.2">
      <c r="F24597" s="16"/>
    </row>
    <row r="24598" spans="6:6" x14ac:dyDescent="0.2">
      <c r="F24598" s="16"/>
    </row>
    <row r="24599" spans="6:6" x14ac:dyDescent="0.2">
      <c r="F24599" s="16"/>
    </row>
    <row r="24600" spans="6:6" x14ac:dyDescent="0.2">
      <c r="F24600" s="16"/>
    </row>
    <row r="24601" spans="6:6" x14ac:dyDescent="0.2">
      <c r="F24601" s="16"/>
    </row>
    <row r="24602" spans="6:6" x14ac:dyDescent="0.2">
      <c r="F24602" s="16"/>
    </row>
    <row r="24603" spans="6:6" x14ac:dyDescent="0.2">
      <c r="F24603" s="16"/>
    </row>
    <row r="24604" spans="6:6" x14ac:dyDescent="0.2">
      <c r="F24604" s="16"/>
    </row>
    <row r="24605" spans="6:6" x14ac:dyDescent="0.2">
      <c r="F24605" s="16"/>
    </row>
    <row r="24606" spans="6:6" x14ac:dyDescent="0.2">
      <c r="F24606" s="16"/>
    </row>
    <row r="24607" spans="6:6" x14ac:dyDescent="0.2">
      <c r="F24607" s="16"/>
    </row>
    <row r="24608" spans="6:6" x14ac:dyDescent="0.2">
      <c r="F24608" s="16"/>
    </row>
    <row r="24609" spans="6:6" x14ac:dyDescent="0.2">
      <c r="F24609" s="16"/>
    </row>
    <row r="24610" spans="6:6" x14ac:dyDescent="0.2">
      <c r="F24610" s="16"/>
    </row>
    <row r="24611" spans="6:6" x14ac:dyDescent="0.2">
      <c r="F24611" s="16"/>
    </row>
    <row r="24612" spans="6:6" x14ac:dyDescent="0.2">
      <c r="F24612" s="16"/>
    </row>
    <row r="24613" spans="6:6" x14ac:dyDescent="0.2">
      <c r="F24613" s="16"/>
    </row>
    <row r="24614" spans="6:6" x14ac:dyDescent="0.2">
      <c r="F24614" s="16"/>
    </row>
    <row r="24615" spans="6:6" x14ac:dyDescent="0.2">
      <c r="F24615" s="16"/>
    </row>
    <row r="24616" spans="6:6" x14ac:dyDescent="0.2">
      <c r="F24616" s="16"/>
    </row>
    <row r="24617" spans="6:6" x14ac:dyDescent="0.2">
      <c r="F24617" s="16"/>
    </row>
    <row r="24618" spans="6:6" x14ac:dyDescent="0.2">
      <c r="F24618" s="16"/>
    </row>
    <row r="24619" spans="6:6" x14ac:dyDescent="0.2">
      <c r="F24619" s="16"/>
    </row>
    <row r="24620" spans="6:6" x14ac:dyDescent="0.2">
      <c r="F24620" s="16"/>
    </row>
    <row r="24621" spans="6:6" x14ac:dyDescent="0.2">
      <c r="F24621" s="16"/>
    </row>
    <row r="24622" spans="6:6" x14ac:dyDescent="0.2">
      <c r="F24622" s="16"/>
    </row>
    <row r="24623" spans="6:6" x14ac:dyDescent="0.2">
      <c r="F24623" s="16"/>
    </row>
    <row r="24624" spans="6:6" x14ac:dyDescent="0.2">
      <c r="F24624" s="16"/>
    </row>
    <row r="24625" spans="6:6" x14ac:dyDescent="0.2">
      <c r="F24625" s="16"/>
    </row>
    <row r="24626" spans="6:6" x14ac:dyDescent="0.2">
      <c r="F24626" s="16"/>
    </row>
    <row r="24627" spans="6:6" x14ac:dyDescent="0.2">
      <c r="F24627" s="16"/>
    </row>
    <row r="24628" spans="6:6" x14ac:dyDescent="0.2">
      <c r="F24628" s="16"/>
    </row>
    <row r="24629" spans="6:6" x14ac:dyDescent="0.2">
      <c r="F24629" s="16"/>
    </row>
    <row r="24630" spans="6:6" x14ac:dyDescent="0.2">
      <c r="F24630" s="16"/>
    </row>
    <row r="24631" spans="6:6" x14ac:dyDescent="0.2">
      <c r="F24631" s="16"/>
    </row>
    <row r="24632" spans="6:6" x14ac:dyDescent="0.2">
      <c r="F24632" s="16"/>
    </row>
    <row r="24633" spans="6:6" x14ac:dyDescent="0.2">
      <c r="F24633" s="16"/>
    </row>
    <row r="24634" spans="6:6" x14ac:dyDescent="0.2">
      <c r="F24634" s="16"/>
    </row>
    <row r="24635" spans="6:6" x14ac:dyDescent="0.2">
      <c r="F24635" s="16"/>
    </row>
    <row r="24636" spans="6:6" x14ac:dyDescent="0.2">
      <c r="F24636" s="16"/>
    </row>
    <row r="24637" spans="6:6" x14ac:dyDescent="0.2">
      <c r="F24637" s="16"/>
    </row>
    <row r="24638" spans="6:6" x14ac:dyDescent="0.2">
      <c r="F24638" s="16"/>
    </row>
    <row r="24639" spans="6:6" x14ac:dyDescent="0.2">
      <c r="F24639" s="16"/>
    </row>
    <row r="24640" spans="6:6" x14ac:dyDescent="0.2">
      <c r="F24640" s="16"/>
    </row>
    <row r="24641" spans="6:6" x14ac:dyDescent="0.2">
      <c r="F24641" s="16"/>
    </row>
    <row r="24642" spans="6:6" x14ac:dyDescent="0.2">
      <c r="F24642" s="16"/>
    </row>
    <row r="24643" spans="6:6" x14ac:dyDescent="0.2">
      <c r="F24643" s="16"/>
    </row>
    <row r="24644" spans="6:6" x14ac:dyDescent="0.2">
      <c r="F24644" s="16"/>
    </row>
    <row r="24645" spans="6:6" x14ac:dyDescent="0.2">
      <c r="F24645" s="16"/>
    </row>
    <row r="24646" spans="6:6" x14ac:dyDescent="0.2">
      <c r="F24646" s="16"/>
    </row>
    <row r="24647" spans="6:6" x14ac:dyDescent="0.2">
      <c r="F24647" s="16"/>
    </row>
    <row r="24648" spans="6:6" x14ac:dyDescent="0.2">
      <c r="F24648" s="16"/>
    </row>
    <row r="24649" spans="6:6" x14ac:dyDescent="0.2">
      <c r="F24649" s="16"/>
    </row>
    <row r="24650" spans="6:6" x14ac:dyDescent="0.2">
      <c r="F24650" s="16"/>
    </row>
    <row r="24651" spans="6:6" x14ac:dyDescent="0.2">
      <c r="F24651" s="16"/>
    </row>
    <row r="24652" spans="6:6" x14ac:dyDescent="0.2">
      <c r="F24652" s="16"/>
    </row>
    <row r="24653" spans="6:6" x14ac:dyDescent="0.2">
      <c r="F24653" s="16"/>
    </row>
    <row r="24654" spans="6:6" x14ac:dyDescent="0.2">
      <c r="F24654" s="16"/>
    </row>
    <row r="24655" spans="6:6" x14ac:dyDescent="0.2">
      <c r="F24655" s="16"/>
    </row>
    <row r="24656" spans="6:6" x14ac:dyDescent="0.2">
      <c r="F24656" s="16"/>
    </row>
    <row r="24657" spans="6:6" x14ac:dyDescent="0.2">
      <c r="F24657" s="16"/>
    </row>
    <row r="24658" spans="6:6" x14ac:dyDescent="0.2">
      <c r="F24658" s="16"/>
    </row>
    <row r="24659" spans="6:6" x14ac:dyDescent="0.2">
      <c r="F24659" s="16"/>
    </row>
    <row r="24660" spans="6:6" x14ac:dyDescent="0.2">
      <c r="F24660" s="16"/>
    </row>
    <row r="24661" spans="6:6" x14ac:dyDescent="0.2">
      <c r="F24661" s="16"/>
    </row>
    <row r="24662" spans="6:6" x14ac:dyDescent="0.2">
      <c r="F24662" s="16"/>
    </row>
    <row r="24663" spans="6:6" x14ac:dyDescent="0.2">
      <c r="F24663" s="16"/>
    </row>
    <row r="24664" spans="6:6" x14ac:dyDescent="0.2">
      <c r="F24664" s="16"/>
    </row>
    <row r="24665" spans="6:6" x14ac:dyDescent="0.2">
      <c r="F24665" s="16"/>
    </row>
    <row r="24666" spans="6:6" x14ac:dyDescent="0.2">
      <c r="F24666" s="16"/>
    </row>
    <row r="24667" spans="6:6" x14ac:dyDescent="0.2">
      <c r="F24667" s="16"/>
    </row>
    <row r="24668" spans="6:6" x14ac:dyDescent="0.2">
      <c r="F24668" s="16"/>
    </row>
    <row r="24669" spans="6:6" x14ac:dyDescent="0.2">
      <c r="F24669" s="16"/>
    </row>
    <row r="24670" spans="6:6" x14ac:dyDescent="0.2">
      <c r="F24670" s="16"/>
    </row>
    <row r="24671" spans="6:6" x14ac:dyDescent="0.2">
      <c r="F24671" s="16"/>
    </row>
    <row r="24672" spans="6:6" x14ac:dyDescent="0.2">
      <c r="F24672" s="16"/>
    </row>
    <row r="24673" spans="6:6" x14ac:dyDescent="0.2">
      <c r="F24673" s="16"/>
    </row>
    <row r="24674" spans="6:6" x14ac:dyDescent="0.2">
      <c r="F24674" s="16"/>
    </row>
    <row r="24675" spans="6:6" x14ac:dyDescent="0.2">
      <c r="F24675" s="16"/>
    </row>
    <row r="24676" spans="6:6" x14ac:dyDescent="0.2">
      <c r="F24676" s="16"/>
    </row>
    <row r="24677" spans="6:6" x14ac:dyDescent="0.2">
      <c r="F24677" s="16"/>
    </row>
    <row r="24678" spans="6:6" x14ac:dyDescent="0.2">
      <c r="F24678" s="16"/>
    </row>
    <row r="24679" spans="6:6" x14ac:dyDescent="0.2">
      <c r="F24679" s="16"/>
    </row>
    <row r="24680" spans="6:6" x14ac:dyDescent="0.2">
      <c r="F24680" s="16"/>
    </row>
    <row r="24681" spans="6:6" x14ac:dyDescent="0.2">
      <c r="F24681" s="16"/>
    </row>
    <row r="24682" spans="6:6" x14ac:dyDescent="0.2">
      <c r="F24682" s="16"/>
    </row>
    <row r="24683" spans="6:6" x14ac:dyDescent="0.2">
      <c r="F24683" s="16"/>
    </row>
    <row r="24684" spans="6:6" x14ac:dyDescent="0.2">
      <c r="F24684" s="16"/>
    </row>
    <row r="24685" spans="6:6" x14ac:dyDescent="0.2">
      <c r="F24685" s="16"/>
    </row>
    <row r="24686" spans="6:6" x14ac:dyDescent="0.2">
      <c r="F24686" s="16"/>
    </row>
    <row r="24687" spans="6:6" x14ac:dyDescent="0.2">
      <c r="F24687" s="16"/>
    </row>
    <row r="24688" spans="6:6" x14ac:dyDescent="0.2">
      <c r="F24688" s="16"/>
    </row>
    <row r="24689" spans="6:6" x14ac:dyDescent="0.2">
      <c r="F24689" s="16"/>
    </row>
    <row r="24690" spans="6:6" x14ac:dyDescent="0.2">
      <c r="F24690" s="16"/>
    </row>
    <row r="24691" spans="6:6" x14ac:dyDescent="0.2">
      <c r="F24691" s="16"/>
    </row>
    <row r="24692" spans="6:6" x14ac:dyDescent="0.2">
      <c r="F24692" s="16"/>
    </row>
    <row r="24693" spans="6:6" x14ac:dyDescent="0.2">
      <c r="F24693" s="16"/>
    </row>
    <row r="24694" spans="6:6" x14ac:dyDescent="0.2">
      <c r="F24694" s="16"/>
    </row>
    <row r="24695" spans="6:6" x14ac:dyDescent="0.2">
      <c r="F24695" s="16"/>
    </row>
    <row r="24696" spans="6:6" x14ac:dyDescent="0.2">
      <c r="F24696" s="16"/>
    </row>
    <row r="24697" spans="6:6" x14ac:dyDescent="0.2">
      <c r="F24697" s="16"/>
    </row>
    <row r="24698" spans="6:6" x14ac:dyDescent="0.2">
      <c r="F24698" s="16"/>
    </row>
    <row r="24699" spans="6:6" x14ac:dyDescent="0.2">
      <c r="F24699" s="16"/>
    </row>
    <row r="24700" spans="6:6" x14ac:dyDescent="0.2">
      <c r="F24700" s="16"/>
    </row>
    <row r="24701" spans="6:6" x14ac:dyDescent="0.2">
      <c r="F24701" s="16"/>
    </row>
    <row r="24702" spans="6:6" x14ac:dyDescent="0.2">
      <c r="F24702" s="16"/>
    </row>
    <row r="24703" spans="6:6" x14ac:dyDescent="0.2">
      <c r="F24703" s="16"/>
    </row>
    <row r="24704" spans="6:6" x14ac:dyDescent="0.2">
      <c r="F24704" s="16"/>
    </row>
    <row r="24705" spans="6:6" x14ac:dyDescent="0.2">
      <c r="F24705" s="16"/>
    </row>
    <row r="24706" spans="6:6" x14ac:dyDescent="0.2">
      <c r="F24706" s="16"/>
    </row>
    <row r="24707" spans="6:6" x14ac:dyDescent="0.2">
      <c r="F24707" s="16"/>
    </row>
    <row r="24708" spans="6:6" x14ac:dyDescent="0.2">
      <c r="F24708" s="16"/>
    </row>
    <row r="24709" spans="6:6" x14ac:dyDescent="0.2">
      <c r="F24709" s="16"/>
    </row>
    <row r="24710" spans="6:6" x14ac:dyDescent="0.2">
      <c r="F24710" s="16"/>
    </row>
    <row r="24711" spans="6:6" x14ac:dyDescent="0.2">
      <c r="F24711" s="16"/>
    </row>
    <row r="24712" spans="6:6" x14ac:dyDescent="0.2">
      <c r="F24712" s="16"/>
    </row>
    <row r="24713" spans="6:6" x14ac:dyDescent="0.2">
      <c r="F24713" s="16"/>
    </row>
    <row r="24714" spans="6:6" x14ac:dyDescent="0.2">
      <c r="F24714" s="16"/>
    </row>
    <row r="24715" spans="6:6" x14ac:dyDescent="0.2">
      <c r="F24715" s="16"/>
    </row>
    <row r="24716" spans="6:6" x14ac:dyDescent="0.2">
      <c r="F24716" s="16"/>
    </row>
    <row r="24717" spans="6:6" x14ac:dyDescent="0.2">
      <c r="F24717" s="16"/>
    </row>
    <row r="24718" spans="6:6" x14ac:dyDescent="0.2">
      <c r="F24718" s="16"/>
    </row>
    <row r="24719" spans="6:6" x14ac:dyDescent="0.2">
      <c r="F24719" s="16"/>
    </row>
    <row r="24720" spans="6:6" x14ac:dyDescent="0.2">
      <c r="F24720" s="16"/>
    </row>
    <row r="24721" spans="6:6" x14ac:dyDescent="0.2">
      <c r="F24721" s="16"/>
    </row>
    <row r="24722" spans="6:6" x14ac:dyDescent="0.2">
      <c r="F24722" s="16"/>
    </row>
    <row r="24723" spans="6:6" x14ac:dyDescent="0.2">
      <c r="F24723" s="16"/>
    </row>
    <row r="24724" spans="6:6" x14ac:dyDescent="0.2">
      <c r="F24724" s="16"/>
    </row>
    <row r="24725" spans="6:6" x14ac:dyDescent="0.2">
      <c r="F24725" s="16"/>
    </row>
    <row r="24726" spans="6:6" x14ac:dyDescent="0.2">
      <c r="F24726" s="16"/>
    </row>
    <row r="24727" spans="6:6" x14ac:dyDescent="0.2">
      <c r="F24727" s="16"/>
    </row>
    <row r="24728" spans="6:6" x14ac:dyDescent="0.2">
      <c r="F24728" s="16"/>
    </row>
    <row r="24729" spans="6:6" x14ac:dyDescent="0.2">
      <c r="F24729" s="16"/>
    </row>
    <row r="24730" spans="6:6" x14ac:dyDescent="0.2">
      <c r="F24730" s="16"/>
    </row>
    <row r="24731" spans="6:6" x14ac:dyDescent="0.2">
      <c r="F24731" s="16"/>
    </row>
    <row r="24732" spans="6:6" x14ac:dyDescent="0.2">
      <c r="F24732" s="16"/>
    </row>
    <row r="24733" spans="6:6" x14ac:dyDescent="0.2">
      <c r="F24733" s="16"/>
    </row>
    <row r="24734" spans="6:6" x14ac:dyDescent="0.2">
      <c r="F24734" s="16"/>
    </row>
    <row r="24735" spans="6:6" x14ac:dyDescent="0.2">
      <c r="F24735" s="16"/>
    </row>
    <row r="24736" spans="6:6" x14ac:dyDescent="0.2">
      <c r="F24736" s="16"/>
    </row>
    <row r="24737" spans="6:6" x14ac:dyDescent="0.2">
      <c r="F24737" s="16"/>
    </row>
    <row r="24738" spans="6:6" x14ac:dyDescent="0.2">
      <c r="F24738" s="16"/>
    </row>
    <row r="24739" spans="6:6" x14ac:dyDescent="0.2">
      <c r="F24739" s="16"/>
    </row>
    <row r="24740" spans="6:6" x14ac:dyDescent="0.2">
      <c r="F24740" s="16"/>
    </row>
    <row r="24741" spans="6:6" x14ac:dyDescent="0.2">
      <c r="F24741" s="16"/>
    </row>
    <row r="24742" spans="6:6" x14ac:dyDescent="0.2">
      <c r="F24742" s="16"/>
    </row>
    <row r="24743" spans="6:6" x14ac:dyDescent="0.2">
      <c r="F24743" s="16"/>
    </row>
    <row r="24744" spans="6:6" x14ac:dyDescent="0.2">
      <c r="F24744" s="16"/>
    </row>
    <row r="24745" spans="6:6" x14ac:dyDescent="0.2">
      <c r="F24745" s="16"/>
    </row>
    <row r="24746" spans="6:6" x14ac:dyDescent="0.2">
      <c r="F24746" s="16"/>
    </row>
    <row r="24747" spans="6:6" x14ac:dyDescent="0.2">
      <c r="F24747" s="16"/>
    </row>
    <row r="24748" spans="6:6" x14ac:dyDescent="0.2">
      <c r="F24748" s="16"/>
    </row>
    <row r="24749" spans="6:6" x14ac:dyDescent="0.2">
      <c r="F24749" s="16"/>
    </row>
    <row r="24750" spans="6:6" x14ac:dyDescent="0.2">
      <c r="F24750" s="16"/>
    </row>
    <row r="24751" spans="6:6" x14ac:dyDescent="0.2">
      <c r="F24751" s="16"/>
    </row>
    <row r="24752" spans="6:6" x14ac:dyDescent="0.2">
      <c r="F24752" s="16"/>
    </row>
    <row r="24753" spans="6:6" x14ac:dyDescent="0.2">
      <c r="F24753" s="16"/>
    </row>
    <row r="24754" spans="6:6" x14ac:dyDescent="0.2">
      <c r="F24754" s="16"/>
    </row>
    <row r="24755" spans="6:6" x14ac:dyDescent="0.2">
      <c r="F24755" s="16"/>
    </row>
    <row r="24756" spans="6:6" x14ac:dyDescent="0.2">
      <c r="F24756" s="16"/>
    </row>
    <row r="24757" spans="6:6" x14ac:dyDescent="0.2">
      <c r="F24757" s="16"/>
    </row>
    <row r="24758" spans="6:6" x14ac:dyDescent="0.2">
      <c r="F24758" s="16"/>
    </row>
    <row r="24759" spans="6:6" x14ac:dyDescent="0.2">
      <c r="F24759" s="16"/>
    </row>
    <row r="24760" spans="6:6" x14ac:dyDescent="0.2">
      <c r="F24760" s="16"/>
    </row>
    <row r="24761" spans="6:6" x14ac:dyDescent="0.2">
      <c r="F24761" s="16"/>
    </row>
    <row r="24762" spans="6:6" x14ac:dyDescent="0.2">
      <c r="F24762" s="16"/>
    </row>
    <row r="24763" spans="6:6" x14ac:dyDescent="0.2">
      <c r="F24763" s="16"/>
    </row>
    <row r="24764" spans="6:6" x14ac:dyDescent="0.2">
      <c r="F24764" s="16"/>
    </row>
    <row r="24765" spans="6:6" x14ac:dyDescent="0.2">
      <c r="F24765" s="16"/>
    </row>
    <row r="24766" spans="6:6" x14ac:dyDescent="0.2">
      <c r="F24766" s="16"/>
    </row>
    <row r="24767" spans="6:6" x14ac:dyDescent="0.2">
      <c r="F24767" s="16"/>
    </row>
    <row r="24768" spans="6:6" x14ac:dyDescent="0.2">
      <c r="F24768" s="16"/>
    </row>
    <row r="24769" spans="6:6" x14ac:dyDescent="0.2">
      <c r="F24769" s="16"/>
    </row>
    <row r="24770" spans="6:6" x14ac:dyDescent="0.2">
      <c r="F24770" s="16"/>
    </row>
    <row r="24771" spans="6:6" x14ac:dyDescent="0.2">
      <c r="F24771" s="16"/>
    </row>
    <row r="24772" spans="6:6" x14ac:dyDescent="0.2">
      <c r="F24772" s="16"/>
    </row>
    <row r="24773" spans="6:6" x14ac:dyDescent="0.2">
      <c r="F24773" s="16"/>
    </row>
    <row r="24774" spans="6:6" x14ac:dyDescent="0.2">
      <c r="F24774" s="16"/>
    </row>
    <row r="24775" spans="6:6" x14ac:dyDescent="0.2">
      <c r="F24775" s="16"/>
    </row>
    <row r="24776" spans="6:6" x14ac:dyDescent="0.2">
      <c r="F24776" s="16"/>
    </row>
    <row r="24777" spans="6:6" x14ac:dyDescent="0.2">
      <c r="F24777" s="16"/>
    </row>
    <row r="24778" spans="6:6" x14ac:dyDescent="0.2">
      <c r="F24778" s="16"/>
    </row>
    <row r="24779" spans="6:6" x14ac:dyDescent="0.2">
      <c r="F24779" s="16"/>
    </row>
    <row r="24780" spans="6:6" x14ac:dyDescent="0.2">
      <c r="F24780" s="16"/>
    </row>
    <row r="24781" spans="6:6" x14ac:dyDescent="0.2">
      <c r="F24781" s="16"/>
    </row>
    <row r="24782" spans="6:6" x14ac:dyDescent="0.2">
      <c r="F24782" s="16"/>
    </row>
    <row r="24783" spans="6:6" x14ac:dyDescent="0.2">
      <c r="F24783" s="16"/>
    </row>
    <row r="24784" spans="6:6" x14ac:dyDescent="0.2">
      <c r="F24784" s="16"/>
    </row>
    <row r="24785" spans="6:6" x14ac:dyDescent="0.2">
      <c r="F24785" s="16"/>
    </row>
    <row r="24786" spans="6:6" x14ac:dyDescent="0.2">
      <c r="F24786" s="16"/>
    </row>
    <row r="24787" spans="6:6" x14ac:dyDescent="0.2">
      <c r="F24787" s="16"/>
    </row>
    <row r="24788" spans="6:6" x14ac:dyDescent="0.2">
      <c r="F24788" s="16"/>
    </row>
    <row r="24789" spans="6:6" x14ac:dyDescent="0.2">
      <c r="F24789" s="16"/>
    </row>
    <row r="24790" spans="6:6" x14ac:dyDescent="0.2">
      <c r="F24790" s="16"/>
    </row>
    <row r="24791" spans="6:6" x14ac:dyDescent="0.2">
      <c r="F24791" s="16"/>
    </row>
    <row r="24792" spans="6:6" x14ac:dyDescent="0.2">
      <c r="F24792" s="16"/>
    </row>
    <row r="24793" spans="6:6" x14ac:dyDescent="0.2">
      <c r="F24793" s="16"/>
    </row>
    <row r="24794" spans="6:6" x14ac:dyDescent="0.2">
      <c r="F24794" s="16"/>
    </row>
    <row r="24795" spans="6:6" x14ac:dyDescent="0.2">
      <c r="F24795" s="16"/>
    </row>
    <row r="24796" spans="6:6" x14ac:dyDescent="0.2">
      <c r="F24796" s="16"/>
    </row>
    <row r="24797" spans="6:6" x14ac:dyDescent="0.2">
      <c r="F24797" s="16"/>
    </row>
    <row r="24798" spans="6:6" x14ac:dyDescent="0.2">
      <c r="F24798" s="16"/>
    </row>
    <row r="24799" spans="6:6" x14ac:dyDescent="0.2">
      <c r="F24799" s="16"/>
    </row>
    <row r="24800" spans="6:6" x14ac:dyDescent="0.2">
      <c r="F24800" s="16"/>
    </row>
    <row r="24801" spans="6:6" x14ac:dyDescent="0.2">
      <c r="F24801" s="16"/>
    </row>
    <row r="24802" spans="6:6" x14ac:dyDescent="0.2">
      <c r="F24802" s="16"/>
    </row>
    <row r="24803" spans="6:6" x14ac:dyDescent="0.2">
      <c r="F24803" s="16"/>
    </row>
    <row r="24804" spans="6:6" x14ac:dyDescent="0.2">
      <c r="F24804" s="16"/>
    </row>
    <row r="24805" spans="6:6" x14ac:dyDescent="0.2">
      <c r="F24805" s="16"/>
    </row>
    <row r="24806" spans="6:6" x14ac:dyDescent="0.2">
      <c r="F24806" s="16"/>
    </row>
    <row r="24807" spans="6:6" x14ac:dyDescent="0.2">
      <c r="F24807" s="16"/>
    </row>
    <row r="24808" spans="6:6" x14ac:dyDescent="0.2">
      <c r="F24808" s="16"/>
    </row>
    <row r="24809" spans="6:6" x14ac:dyDescent="0.2">
      <c r="F24809" s="16"/>
    </row>
    <row r="24810" spans="6:6" x14ac:dyDescent="0.2">
      <c r="F24810" s="16"/>
    </row>
    <row r="24811" spans="6:6" x14ac:dyDescent="0.2">
      <c r="F24811" s="16"/>
    </row>
    <row r="24812" spans="6:6" x14ac:dyDescent="0.2">
      <c r="F24812" s="16"/>
    </row>
    <row r="24813" spans="6:6" x14ac:dyDescent="0.2">
      <c r="F24813" s="16"/>
    </row>
    <row r="24814" spans="6:6" x14ac:dyDescent="0.2">
      <c r="F24814" s="16"/>
    </row>
    <row r="24815" spans="6:6" x14ac:dyDescent="0.2">
      <c r="F24815" s="16"/>
    </row>
    <row r="24816" spans="6:6" x14ac:dyDescent="0.2">
      <c r="F24816" s="16"/>
    </row>
    <row r="24817" spans="6:6" x14ac:dyDescent="0.2">
      <c r="F24817" s="16"/>
    </row>
    <row r="24818" spans="6:6" x14ac:dyDescent="0.2">
      <c r="F24818" s="16"/>
    </row>
    <row r="24819" spans="6:6" x14ac:dyDescent="0.2">
      <c r="F24819" s="16"/>
    </row>
    <row r="24820" spans="6:6" x14ac:dyDescent="0.2">
      <c r="F24820" s="16"/>
    </row>
    <row r="24821" spans="6:6" x14ac:dyDescent="0.2">
      <c r="F24821" s="16"/>
    </row>
    <row r="24822" spans="6:6" x14ac:dyDescent="0.2">
      <c r="F24822" s="16"/>
    </row>
    <row r="24823" spans="6:6" x14ac:dyDescent="0.2">
      <c r="F24823" s="16"/>
    </row>
    <row r="24824" spans="6:6" x14ac:dyDescent="0.2">
      <c r="F24824" s="16"/>
    </row>
    <row r="24825" spans="6:6" x14ac:dyDescent="0.2">
      <c r="F24825" s="16"/>
    </row>
    <row r="24826" spans="6:6" x14ac:dyDescent="0.2">
      <c r="F24826" s="16"/>
    </row>
    <row r="24827" spans="6:6" x14ac:dyDescent="0.2">
      <c r="F24827" s="16"/>
    </row>
    <row r="24828" spans="6:6" x14ac:dyDescent="0.2">
      <c r="F24828" s="16"/>
    </row>
    <row r="24829" spans="6:6" x14ac:dyDescent="0.2">
      <c r="F24829" s="16"/>
    </row>
    <row r="24830" spans="6:6" x14ac:dyDescent="0.2">
      <c r="F24830" s="16"/>
    </row>
    <row r="24831" spans="6:6" x14ac:dyDescent="0.2">
      <c r="F24831" s="16"/>
    </row>
    <row r="24832" spans="6:6" x14ac:dyDescent="0.2">
      <c r="F24832" s="16"/>
    </row>
    <row r="24833" spans="6:6" x14ac:dyDescent="0.2">
      <c r="F24833" s="16"/>
    </row>
    <row r="24834" spans="6:6" x14ac:dyDescent="0.2">
      <c r="F24834" s="16"/>
    </row>
    <row r="24835" spans="6:6" x14ac:dyDescent="0.2">
      <c r="F24835" s="16"/>
    </row>
    <row r="24836" spans="6:6" x14ac:dyDescent="0.2">
      <c r="F24836" s="16"/>
    </row>
    <row r="24837" spans="6:6" x14ac:dyDescent="0.2">
      <c r="F24837" s="16"/>
    </row>
    <row r="24838" spans="6:6" x14ac:dyDescent="0.2">
      <c r="F24838" s="16"/>
    </row>
    <row r="24839" spans="6:6" x14ac:dyDescent="0.2">
      <c r="F24839" s="16"/>
    </row>
    <row r="24840" spans="6:6" x14ac:dyDescent="0.2">
      <c r="F24840" s="16"/>
    </row>
    <row r="24841" spans="6:6" x14ac:dyDescent="0.2">
      <c r="F24841" s="16"/>
    </row>
    <row r="24842" spans="6:6" x14ac:dyDescent="0.2">
      <c r="F24842" s="16"/>
    </row>
    <row r="24843" spans="6:6" x14ac:dyDescent="0.2">
      <c r="F24843" s="16"/>
    </row>
    <row r="24844" spans="6:6" x14ac:dyDescent="0.2">
      <c r="F24844" s="16"/>
    </row>
    <row r="24845" spans="6:6" x14ac:dyDescent="0.2">
      <c r="F24845" s="16"/>
    </row>
    <row r="24846" spans="6:6" x14ac:dyDescent="0.2">
      <c r="F24846" s="16"/>
    </row>
    <row r="24847" spans="6:6" x14ac:dyDescent="0.2">
      <c r="F24847" s="16"/>
    </row>
    <row r="24848" spans="6:6" x14ac:dyDescent="0.2">
      <c r="F24848" s="16"/>
    </row>
    <row r="24849" spans="6:6" x14ac:dyDescent="0.2">
      <c r="F24849" s="16"/>
    </row>
    <row r="24850" spans="6:6" x14ac:dyDescent="0.2">
      <c r="F24850" s="16"/>
    </row>
    <row r="24851" spans="6:6" x14ac:dyDescent="0.2">
      <c r="F24851" s="16"/>
    </row>
    <row r="24852" spans="6:6" x14ac:dyDescent="0.2">
      <c r="F24852" s="16"/>
    </row>
    <row r="24853" spans="6:6" x14ac:dyDescent="0.2">
      <c r="F24853" s="16"/>
    </row>
    <row r="24854" spans="6:6" x14ac:dyDescent="0.2">
      <c r="F24854" s="16"/>
    </row>
    <row r="24855" spans="6:6" x14ac:dyDescent="0.2">
      <c r="F24855" s="16"/>
    </row>
    <row r="24856" spans="6:6" x14ac:dyDescent="0.2">
      <c r="F24856" s="16"/>
    </row>
    <row r="24857" spans="6:6" x14ac:dyDescent="0.2">
      <c r="F24857" s="16"/>
    </row>
    <row r="24858" spans="6:6" x14ac:dyDescent="0.2">
      <c r="F24858" s="16"/>
    </row>
    <row r="24859" spans="6:6" x14ac:dyDescent="0.2">
      <c r="F24859" s="16"/>
    </row>
    <row r="24860" spans="6:6" x14ac:dyDescent="0.2">
      <c r="F24860" s="16"/>
    </row>
    <row r="24861" spans="6:6" x14ac:dyDescent="0.2">
      <c r="F24861" s="16"/>
    </row>
    <row r="24862" spans="6:6" x14ac:dyDescent="0.2">
      <c r="F24862" s="16"/>
    </row>
    <row r="24863" spans="6:6" x14ac:dyDescent="0.2">
      <c r="F24863" s="16"/>
    </row>
    <row r="24864" spans="6:6" x14ac:dyDescent="0.2">
      <c r="F24864" s="16"/>
    </row>
    <row r="24865" spans="6:6" x14ac:dyDescent="0.2">
      <c r="F24865" s="16"/>
    </row>
    <row r="24866" spans="6:6" x14ac:dyDescent="0.2">
      <c r="F24866" s="16"/>
    </row>
    <row r="24867" spans="6:6" x14ac:dyDescent="0.2">
      <c r="F24867" s="16"/>
    </row>
    <row r="24868" spans="6:6" x14ac:dyDescent="0.2">
      <c r="F24868" s="16"/>
    </row>
    <row r="24869" spans="6:6" x14ac:dyDescent="0.2">
      <c r="F24869" s="16"/>
    </row>
    <row r="24870" spans="6:6" x14ac:dyDescent="0.2">
      <c r="F24870" s="16"/>
    </row>
    <row r="24871" spans="6:6" x14ac:dyDescent="0.2">
      <c r="F24871" s="16"/>
    </row>
    <row r="24872" spans="6:6" x14ac:dyDescent="0.2">
      <c r="F24872" s="16"/>
    </row>
    <row r="24873" spans="6:6" x14ac:dyDescent="0.2">
      <c r="F24873" s="16"/>
    </row>
    <row r="24874" spans="6:6" x14ac:dyDescent="0.2">
      <c r="F24874" s="16"/>
    </row>
    <row r="24875" spans="6:6" x14ac:dyDescent="0.2">
      <c r="F24875" s="16"/>
    </row>
    <row r="24876" spans="6:6" x14ac:dyDescent="0.2">
      <c r="F24876" s="16"/>
    </row>
    <row r="24877" spans="6:6" x14ac:dyDescent="0.2">
      <c r="F24877" s="16"/>
    </row>
    <row r="24878" spans="6:6" x14ac:dyDescent="0.2">
      <c r="F24878" s="16"/>
    </row>
    <row r="24879" spans="6:6" x14ac:dyDescent="0.2">
      <c r="F24879" s="16"/>
    </row>
    <row r="24880" spans="6:6" x14ac:dyDescent="0.2">
      <c r="F24880" s="16"/>
    </row>
    <row r="24881" spans="6:6" x14ac:dyDescent="0.2">
      <c r="F24881" s="16"/>
    </row>
    <row r="24882" spans="6:6" x14ac:dyDescent="0.2">
      <c r="F24882" s="16"/>
    </row>
    <row r="24883" spans="6:6" x14ac:dyDescent="0.2">
      <c r="F24883" s="16"/>
    </row>
    <row r="24884" spans="6:6" x14ac:dyDescent="0.2">
      <c r="F24884" s="16"/>
    </row>
    <row r="24885" spans="6:6" x14ac:dyDescent="0.2">
      <c r="F24885" s="16"/>
    </row>
    <row r="24886" spans="6:6" x14ac:dyDescent="0.2">
      <c r="F24886" s="16"/>
    </row>
    <row r="24887" spans="6:6" x14ac:dyDescent="0.2">
      <c r="F24887" s="16"/>
    </row>
    <row r="24888" spans="6:6" x14ac:dyDescent="0.2">
      <c r="F24888" s="16"/>
    </row>
    <row r="24889" spans="6:6" x14ac:dyDescent="0.2">
      <c r="F24889" s="16"/>
    </row>
    <row r="24890" spans="6:6" x14ac:dyDescent="0.2">
      <c r="F24890" s="16"/>
    </row>
    <row r="24891" spans="6:6" x14ac:dyDescent="0.2">
      <c r="F24891" s="16"/>
    </row>
    <row r="24892" spans="6:6" x14ac:dyDescent="0.2">
      <c r="F24892" s="16"/>
    </row>
    <row r="24893" spans="6:6" x14ac:dyDescent="0.2">
      <c r="F24893" s="16"/>
    </row>
    <row r="24894" spans="6:6" x14ac:dyDescent="0.2">
      <c r="F24894" s="16"/>
    </row>
    <row r="24895" spans="6:6" x14ac:dyDescent="0.2">
      <c r="F24895" s="16"/>
    </row>
    <row r="24896" spans="6:6" x14ac:dyDescent="0.2">
      <c r="F24896" s="16"/>
    </row>
    <row r="24897" spans="6:6" x14ac:dyDescent="0.2">
      <c r="F24897" s="16"/>
    </row>
    <row r="24898" spans="6:6" x14ac:dyDescent="0.2">
      <c r="F24898" s="16"/>
    </row>
    <row r="24899" spans="6:6" x14ac:dyDescent="0.2">
      <c r="F24899" s="16"/>
    </row>
    <row r="24900" spans="6:6" x14ac:dyDescent="0.2">
      <c r="F24900" s="16"/>
    </row>
    <row r="24901" spans="6:6" x14ac:dyDescent="0.2">
      <c r="F24901" s="16"/>
    </row>
    <row r="24902" spans="6:6" x14ac:dyDescent="0.2">
      <c r="F24902" s="16"/>
    </row>
    <row r="24903" spans="6:6" x14ac:dyDescent="0.2">
      <c r="F24903" s="16"/>
    </row>
    <row r="24904" spans="6:6" x14ac:dyDescent="0.2">
      <c r="F24904" s="16"/>
    </row>
    <row r="24905" spans="6:6" x14ac:dyDescent="0.2">
      <c r="F24905" s="16"/>
    </row>
    <row r="24906" spans="6:6" x14ac:dyDescent="0.2">
      <c r="F24906" s="16"/>
    </row>
    <row r="24907" spans="6:6" x14ac:dyDescent="0.2">
      <c r="F24907" s="16"/>
    </row>
    <row r="24908" spans="6:6" x14ac:dyDescent="0.2">
      <c r="F24908" s="16"/>
    </row>
    <row r="24909" spans="6:6" x14ac:dyDescent="0.2">
      <c r="F24909" s="16"/>
    </row>
    <row r="24910" spans="6:6" x14ac:dyDescent="0.2">
      <c r="F24910" s="16"/>
    </row>
    <row r="24911" spans="6:6" x14ac:dyDescent="0.2">
      <c r="F24911" s="16"/>
    </row>
    <row r="24912" spans="6:6" x14ac:dyDescent="0.2">
      <c r="F24912" s="16"/>
    </row>
    <row r="24913" spans="6:6" x14ac:dyDescent="0.2">
      <c r="F24913" s="16"/>
    </row>
    <row r="24914" spans="6:6" x14ac:dyDescent="0.2">
      <c r="F24914" s="16"/>
    </row>
    <row r="24915" spans="6:6" x14ac:dyDescent="0.2">
      <c r="F24915" s="16"/>
    </row>
    <row r="24916" spans="6:6" x14ac:dyDescent="0.2">
      <c r="F24916" s="16"/>
    </row>
    <row r="24917" spans="6:6" x14ac:dyDescent="0.2">
      <c r="F24917" s="16"/>
    </row>
    <row r="24918" spans="6:6" x14ac:dyDescent="0.2">
      <c r="F24918" s="16"/>
    </row>
    <row r="24919" spans="6:6" x14ac:dyDescent="0.2">
      <c r="F24919" s="16"/>
    </row>
    <row r="24920" spans="6:6" x14ac:dyDescent="0.2">
      <c r="F24920" s="16"/>
    </row>
    <row r="24921" spans="6:6" x14ac:dyDescent="0.2">
      <c r="F24921" s="16"/>
    </row>
    <row r="24922" spans="6:6" x14ac:dyDescent="0.2">
      <c r="F24922" s="16"/>
    </row>
    <row r="24923" spans="6:6" x14ac:dyDescent="0.2">
      <c r="F24923" s="16"/>
    </row>
    <row r="24924" spans="6:6" x14ac:dyDescent="0.2">
      <c r="F24924" s="16"/>
    </row>
    <row r="24925" spans="6:6" x14ac:dyDescent="0.2">
      <c r="F24925" s="16"/>
    </row>
    <row r="24926" spans="6:6" x14ac:dyDescent="0.2">
      <c r="F24926" s="16"/>
    </row>
    <row r="24927" spans="6:6" x14ac:dyDescent="0.2">
      <c r="F24927" s="16"/>
    </row>
    <row r="24928" spans="6:6" x14ac:dyDescent="0.2">
      <c r="F24928" s="16"/>
    </row>
    <row r="24929" spans="6:6" x14ac:dyDescent="0.2">
      <c r="F24929" s="16"/>
    </row>
    <row r="24930" spans="6:6" x14ac:dyDescent="0.2">
      <c r="F24930" s="16"/>
    </row>
    <row r="24931" spans="6:6" x14ac:dyDescent="0.2">
      <c r="F24931" s="16"/>
    </row>
    <row r="24932" spans="6:6" x14ac:dyDescent="0.2">
      <c r="F24932" s="16"/>
    </row>
    <row r="24933" spans="6:6" x14ac:dyDescent="0.2">
      <c r="F24933" s="16"/>
    </row>
    <row r="24934" spans="6:6" x14ac:dyDescent="0.2">
      <c r="F24934" s="16"/>
    </row>
    <row r="24935" spans="6:6" x14ac:dyDescent="0.2">
      <c r="F24935" s="16"/>
    </row>
    <row r="24936" spans="6:6" x14ac:dyDescent="0.2">
      <c r="F24936" s="16"/>
    </row>
    <row r="24937" spans="6:6" x14ac:dyDescent="0.2">
      <c r="F24937" s="16"/>
    </row>
    <row r="24938" spans="6:6" x14ac:dyDescent="0.2">
      <c r="F24938" s="16"/>
    </row>
    <row r="24939" spans="6:6" x14ac:dyDescent="0.2">
      <c r="F24939" s="16"/>
    </row>
    <row r="24940" spans="6:6" x14ac:dyDescent="0.2">
      <c r="F24940" s="16"/>
    </row>
    <row r="24941" spans="6:6" x14ac:dyDescent="0.2">
      <c r="F24941" s="16"/>
    </row>
    <row r="24942" spans="6:6" x14ac:dyDescent="0.2">
      <c r="F24942" s="16"/>
    </row>
    <row r="24943" spans="6:6" x14ac:dyDescent="0.2">
      <c r="F24943" s="16"/>
    </row>
    <row r="24944" spans="6:6" x14ac:dyDescent="0.2">
      <c r="F24944" s="16"/>
    </row>
    <row r="24945" spans="6:6" x14ac:dyDescent="0.2">
      <c r="F24945" s="16"/>
    </row>
    <row r="24946" spans="6:6" x14ac:dyDescent="0.2">
      <c r="F24946" s="16"/>
    </row>
    <row r="24947" spans="6:6" x14ac:dyDescent="0.2">
      <c r="F24947" s="16"/>
    </row>
    <row r="24948" spans="6:6" x14ac:dyDescent="0.2">
      <c r="F24948" s="16"/>
    </row>
    <row r="24949" spans="6:6" x14ac:dyDescent="0.2">
      <c r="F24949" s="16"/>
    </row>
    <row r="24950" spans="6:6" x14ac:dyDescent="0.2">
      <c r="F24950" s="16"/>
    </row>
    <row r="24951" spans="6:6" x14ac:dyDescent="0.2">
      <c r="F24951" s="16"/>
    </row>
    <row r="24952" spans="6:6" x14ac:dyDescent="0.2">
      <c r="F24952" s="16"/>
    </row>
    <row r="24953" spans="6:6" x14ac:dyDescent="0.2">
      <c r="F24953" s="16"/>
    </row>
    <row r="24954" spans="6:6" x14ac:dyDescent="0.2">
      <c r="F24954" s="16"/>
    </row>
    <row r="24955" spans="6:6" x14ac:dyDescent="0.2">
      <c r="F24955" s="16"/>
    </row>
    <row r="24956" spans="6:6" x14ac:dyDescent="0.2">
      <c r="F24956" s="16"/>
    </row>
    <row r="24957" spans="6:6" x14ac:dyDescent="0.2">
      <c r="F24957" s="16"/>
    </row>
    <row r="24958" spans="6:6" x14ac:dyDescent="0.2">
      <c r="F24958" s="16"/>
    </row>
    <row r="24959" spans="6:6" x14ac:dyDescent="0.2">
      <c r="F24959" s="16"/>
    </row>
    <row r="24960" spans="6:6" x14ac:dyDescent="0.2">
      <c r="F24960" s="16"/>
    </row>
    <row r="24961" spans="6:6" x14ac:dyDescent="0.2">
      <c r="F24961" s="16"/>
    </row>
    <row r="24962" spans="6:6" x14ac:dyDescent="0.2">
      <c r="F24962" s="16"/>
    </row>
    <row r="24963" spans="6:6" x14ac:dyDescent="0.2">
      <c r="F24963" s="16"/>
    </row>
    <row r="24964" spans="6:6" x14ac:dyDescent="0.2">
      <c r="F24964" s="16"/>
    </row>
    <row r="24965" spans="6:6" x14ac:dyDescent="0.2">
      <c r="F24965" s="16"/>
    </row>
    <row r="24966" spans="6:6" x14ac:dyDescent="0.2">
      <c r="F24966" s="16"/>
    </row>
    <row r="24967" spans="6:6" x14ac:dyDescent="0.2">
      <c r="F24967" s="16"/>
    </row>
    <row r="24968" spans="6:6" x14ac:dyDescent="0.2">
      <c r="F24968" s="16"/>
    </row>
    <row r="24969" spans="6:6" x14ac:dyDescent="0.2">
      <c r="F24969" s="16"/>
    </row>
    <row r="24970" spans="6:6" x14ac:dyDescent="0.2">
      <c r="F24970" s="16"/>
    </row>
    <row r="24971" spans="6:6" x14ac:dyDescent="0.2">
      <c r="F24971" s="16"/>
    </row>
    <row r="24972" spans="6:6" x14ac:dyDescent="0.2">
      <c r="F24972" s="16"/>
    </row>
    <row r="24973" spans="6:6" x14ac:dyDescent="0.2">
      <c r="F24973" s="16"/>
    </row>
    <row r="24974" spans="6:6" x14ac:dyDescent="0.2">
      <c r="F24974" s="16"/>
    </row>
    <row r="24975" spans="6:6" x14ac:dyDescent="0.2">
      <c r="F24975" s="16"/>
    </row>
    <row r="24976" spans="6:6" x14ac:dyDescent="0.2">
      <c r="F24976" s="16"/>
    </row>
    <row r="24977" spans="6:6" x14ac:dyDescent="0.2">
      <c r="F24977" s="16"/>
    </row>
    <row r="24978" spans="6:6" x14ac:dyDescent="0.2">
      <c r="F24978" s="16"/>
    </row>
    <row r="24979" spans="6:6" x14ac:dyDescent="0.2">
      <c r="F24979" s="16"/>
    </row>
    <row r="24980" spans="6:6" x14ac:dyDescent="0.2">
      <c r="F24980" s="16"/>
    </row>
    <row r="24981" spans="6:6" x14ac:dyDescent="0.2">
      <c r="F24981" s="16"/>
    </row>
    <row r="24982" spans="6:6" x14ac:dyDescent="0.2">
      <c r="F24982" s="16"/>
    </row>
    <row r="24983" spans="6:6" x14ac:dyDescent="0.2">
      <c r="F24983" s="16"/>
    </row>
    <row r="24984" spans="6:6" x14ac:dyDescent="0.2">
      <c r="F24984" s="16"/>
    </row>
    <row r="24985" spans="6:6" x14ac:dyDescent="0.2">
      <c r="F24985" s="16"/>
    </row>
    <row r="24986" spans="6:6" x14ac:dyDescent="0.2">
      <c r="F24986" s="16"/>
    </row>
    <row r="24987" spans="6:6" x14ac:dyDescent="0.2">
      <c r="F24987" s="16"/>
    </row>
    <row r="24988" spans="6:6" x14ac:dyDescent="0.2">
      <c r="F24988" s="16"/>
    </row>
    <row r="24989" spans="6:6" x14ac:dyDescent="0.2">
      <c r="F24989" s="16"/>
    </row>
    <row r="24990" spans="6:6" x14ac:dyDescent="0.2">
      <c r="F24990" s="16"/>
    </row>
    <row r="24991" spans="6:6" x14ac:dyDescent="0.2">
      <c r="F24991" s="16"/>
    </row>
    <row r="24992" spans="6:6" x14ac:dyDescent="0.2">
      <c r="F24992" s="16"/>
    </row>
    <row r="24993" spans="6:6" x14ac:dyDescent="0.2">
      <c r="F24993" s="16"/>
    </row>
    <row r="24994" spans="6:6" x14ac:dyDescent="0.2">
      <c r="F24994" s="16"/>
    </row>
    <row r="24995" spans="6:6" x14ac:dyDescent="0.2">
      <c r="F24995" s="16"/>
    </row>
    <row r="24996" spans="6:6" x14ac:dyDescent="0.2">
      <c r="F24996" s="16"/>
    </row>
    <row r="24997" spans="6:6" x14ac:dyDescent="0.2">
      <c r="F24997" s="16"/>
    </row>
    <row r="24998" spans="6:6" x14ac:dyDescent="0.2">
      <c r="F24998" s="16"/>
    </row>
    <row r="24999" spans="6:6" x14ac:dyDescent="0.2">
      <c r="F24999" s="16"/>
    </row>
    <row r="25000" spans="6:6" x14ac:dyDescent="0.2">
      <c r="F25000" s="16"/>
    </row>
    <row r="25001" spans="6:6" x14ac:dyDescent="0.2">
      <c r="F25001" s="16"/>
    </row>
    <row r="25002" spans="6:6" x14ac:dyDescent="0.2">
      <c r="F25002" s="16"/>
    </row>
    <row r="25003" spans="6:6" x14ac:dyDescent="0.2">
      <c r="F25003" s="16"/>
    </row>
    <row r="25004" spans="6:6" x14ac:dyDescent="0.2">
      <c r="F25004" s="16"/>
    </row>
    <row r="25005" spans="6:6" x14ac:dyDescent="0.2">
      <c r="F25005" s="16"/>
    </row>
    <row r="25006" spans="6:6" x14ac:dyDescent="0.2">
      <c r="F25006" s="16"/>
    </row>
    <row r="25007" spans="6:6" x14ac:dyDescent="0.2">
      <c r="F25007" s="16"/>
    </row>
    <row r="25008" spans="6:6" x14ac:dyDescent="0.2">
      <c r="F25008" s="16"/>
    </row>
    <row r="25009" spans="6:6" x14ac:dyDescent="0.2">
      <c r="F25009" s="16"/>
    </row>
    <row r="25010" spans="6:6" x14ac:dyDescent="0.2">
      <c r="F25010" s="16"/>
    </row>
    <row r="25011" spans="6:6" x14ac:dyDescent="0.2">
      <c r="F25011" s="16"/>
    </row>
    <row r="25012" spans="6:6" x14ac:dyDescent="0.2">
      <c r="F25012" s="16"/>
    </row>
    <row r="25013" spans="6:6" x14ac:dyDescent="0.2">
      <c r="F25013" s="16"/>
    </row>
    <row r="25014" spans="6:6" x14ac:dyDescent="0.2">
      <c r="F25014" s="16"/>
    </row>
    <row r="25015" spans="6:6" x14ac:dyDescent="0.2">
      <c r="F25015" s="16"/>
    </row>
    <row r="25016" spans="6:6" x14ac:dyDescent="0.2">
      <c r="F25016" s="16"/>
    </row>
    <row r="25017" spans="6:6" x14ac:dyDescent="0.2">
      <c r="F25017" s="16"/>
    </row>
    <row r="25018" spans="6:6" x14ac:dyDescent="0.2">
      <c r="F25018" s="16"/>
    </row>
    <row r="25019" spans="6:6" x14ac:dyDescent="0.2">
      <c r="F25019" s="16"/>
    </row>
    <row r="25020" spans="6:6" x14ac:dyDescent="0.2">
      <c r="F25020" s="16"/>
    </row>
    <row r="25021" spans="6:6" x14ac:dyDescent="0.2">
      <c r="F25021" s="16"/>
    </row>
    <row r="25022" spans="6:6" x14ac:dyDescent="0.2">
      <c r="F25022" s="16"/>
    </row>
    <row r="25023" spans="6:6" x14ac:dyDescent="0.2">
      <c r="F25023" s="16"/>
    </row>
    <row r="25024" spans="6:6" x14ac:dyDescent="0.2">
      <c r="F25024" s="16"/>
    </row>
    <row r="25025" spans="6:6" x14ac:dyDescent="0.2">
      <c r="F25025" s="16"/>
    </row>
    <row r="25026" spans="6:6" x14ac:dyDescent="0.2">
      <c r="F25026" s="16"/>
    </row>
    <row r="25027" spans="6:6" x14ac:dyDescent="0.2">
      <c r="F25027" s="16"/>
    </row>
    <row r="25028" spans="6:6" x14ac:dyDescent="0.2">
      <c r="F25028" s="16"/>
    </row>
    <row r="25029" spans="6:6" x14ac:dyDescent="0.2">
      <c r="F25029" s="16"/>
    </row>
    <row r="25030" spans="6:6" x14ac:dyDescent="0.2">
      <c r="F25030" s="16"/>
    </row>
    <row r="25031" spans="6:6" x14ac:dyDescent="0.2">
      <c r="F25031" s="16"/>
    </row>
    <row r="25032" spans="6:6" x14ac:dyDescent="0.2">
      <c r="F25032" s="16"/>
    </row>
    <row r="25033" spans="6:6" x14ac:dyDescent="0.2">
      <c r="F25033" s="16"/>
    </row>
    <row r="25034" spans="6:6" x14ac:dyDescent="0.2">
      <c r="F25034" s="16"/>
    </row>
    <row r="25035" spans="6:6" x14ac:dyDescent="0.2">
      <c r="F25035" s="16"/>
    </row>
    <row r="25036" spans="6:6" x14ac:dyDescent="0.2">
      <c r="F25036" s="16"/>
    </row>
    <row r="25037" spans="6:6" x14ac:dyDescent="0.2">
      <c r="F25037" s="16"/>
    </row>
    <row r="25038" spans="6:6" x14ac:dyDescent="0.2">
      <c r="F25038" s="16"/>
    </row>
    <row r="25039" spans="6:6" x14ac:dyDescent="0.2">
      <c r="F25039" s="16"/>
    </row>
    <row r="25040" spans="6:6" x14ac:dyDescent="0.2">
      <c r="F25040" s="16"/>
    </row>
    <row r="25041" spans="6:6" x14ac:dyDescent="0.2">
      <c r="F25041" s="16"/>
    </row>
    <row r="25042" spans="6:6" x14ac:dyDescent="0.2">
      <c r="F25042" s="16"/>
    </row>
    <row r="25043" spans="6:6" x14ac:dyDescent="0.2">
      <c r="F25043" s="16"/>
    </row>
    <row r="25044" spans="6:6" x14ac:dyDescent="0.2">
      <c r="F25044" s="16"/>
    </row>
    <row r="25045" spans="6:6" x14ac:dyDescent="0.2">
      <c r="F25045" s="16"/>
    </row>
    <row r="25046" spans="6:6" x14ac:dyDescent="0.2">
      <c r="F25046" s="16"/>
    </row>
    <row r="25047" spans="6:6" x14ac:dyDescent="0.2">
      <c r="F25047" s="16"/>
    </row>
    <row r="25048" spans="6:6" x14ac:dyDescent="0.2">
      <c r="F25048" s="16"/>
    </row>
    <row r="25049" spans="6:6" x14ac:dyDescent="0.2">
      <c r="F25049" s="16"/>
    </row>
    <row r="25050" spans="6:6" x14ac:dyDescent="0.2">
      <c r="F25050" s="16"/>
    </row>
    <row r="25051" spans="6:6" x14ac:dyDescent="0.2">
      <c r="F25051" s="16"/>
    </row>
    <row r="25052" spans="6:6" x14ac:dyDescent="0.2">
      <c r="F25052" s="16"/>
    </row>
    <row r="25053" spans="6:6" x14ac:dyDescent="0.2">
      <c r="F25053" s="16"/>
    </row>
    <row r="25054" spans="6:6" x14ac:dyDescent="0.2">
      <c r="F25054" s="16"/>
    </row>
    <row r="25055" spans="6:6" x14ac:dyDescent="0.2">
      <c r="F25055" s="16"/>
    </row>
    <row r="25056" spans="6:6" x14ac:dyDescent="0.2">
      <c r="F25056" s="16"/>
    </row>
    <row r="25057" spans="6:6" x14ac:dyDescent="0.2">
      <c r="F25057" s="16"/>
    </row>
    <row r="25058" spans="6:6" x14ac:dyDescent="0.2">
      <c r="F25058" s="16"/>
    </row>
    <row r="25059" spans="6:6" x14ac:dyDescent="0.2">
      <c r="F25059" s="16"/>
    </row>
    <row r="25060" spans="6:6" x14ac:dyDescent="0.2">
      <c r="F25060" s="16"/>
    </row>
    <row r="25061" spans="6:6" x14ac:dyDescent="0.2">
      <c r="F25061" s="16"/>
    </row>
    <row r="25062" spans="6:6" x14ac:dyDescent="0.2">
      <c r="F25062" s="16"/>
    </row>
    <row r="25063" spans="6:6" x14ac:dyDescent="0.2">
      <c r="F25063" s="16"/>
    </row>
    <row r="25064" spans="6:6" x14ac:dyDescent="0.2">
      <c r="F25064" s="16"/>
    </row>
    <row r="25065" spans="6:6" x14ac:dyDescent="0.2">
      <c r="F25065" s="16"/>
    </row>
    <row r="25066" spans="6:6" x14ac:dyDescent="0.2">
      <c r="F25066" s="16"/>
    </row>
    <row r="25067" spans="6:6" x14ac:dyDescent="0.2">
      <c r="F25067" s="16"/>
    </row>
    <row r="25068" spans="6:6" x14ac:dyDescent="0.2">
      <c r="F25068" s="16"/>
    </row>
    <row r="25069" spans="6:6" x14ac:dyDescent="0.2">
      <c r="F25069" s="16"/>
    </row>
    <row r="25070" spans="6:6" x14ac:dyDescent="0.2">
      <c r="F25070" s="16"/>
    </row>
    <row r="25071" spans="6:6" x14ac:dyDescent="0.2">
      <c r="F25071" s="16"/>
    </row>
    <row r="25072" spans="6:6" x14ac:dyDescent="0.2">
      <c r="F25072" s="16"/>
    </row>
    <row r="25073" spans="6:6" x14ac:dyDescent="0.2">
      <c r="F25073" s="16"/>
    </row>
    <row r="25074" spans="6:6" x14ac:dyDescent="0.2">
      <c r="F25074" s="16"/>
    </row>
    <row r="25075" spans="6:6" x14ac:dyDescent="0.2">
      <c r="F25075" s="16"/>
    </row>
    <row r="25076" spans="6:6" x14ac:dyDescent="0.2">
      <c r="F25076" s="16"/>
    </row>
    <row r="25077" spans="6:6" x14ac:dyDescent="0.2">
      <c r="F25077" s="16"/>
    </row>
    <row r="25078" spans="6:6" x14ac:dyDescent="0.2">
      <c r="F25078" s="16"/>
    </row>
    <row r="25079" spans="6:6" x14ac:dyDescent="0.2">
      <c r="F25079" s="16"/>
    </row>
    <row r="25080" spans="6:6" x14ac:dyDescent="0.2">
      <c r="F25080" s="16"/>
    </row>
    <row r="25081" spans="6:6" x14ac:dyDescent="0.2">
      <c r="F25081" s="16"/>
    </row>
    <row r="25082" spans="6:6" x14ac:dyDescent="0.2">
      <c r="F25082" s="16"/>
    </row>
    <row r="25083" spans="6:6" x14ac:dyDescent="0.2">
      <c r="F25083" s="16"/>
    </row>
    <row r="25084" spans="6:6" x14ac:dyDescent="0.2">
      <c r="F25084" s="16"/>
    </row>
    <row r="25085" spans="6:6" x14ac:dyDescent="0.2">
      <c r="F25085" s="16"/>
    </row>
    <row r="25086" spans="6:6" x14ac:dyDescent="0.2">
      <c r="F25086" s="16"/>
    </row>
    <row r="25087" spans="6:6" x14ac:dyDescent="0.2">
      <c r="F25087" s="16"/>
    </row>
    <row r="25088" spans="6:6" x14ac:dyDescent="0.2">
      <c r="F25088" s="16"/>
    </row>
    <row r="25089" spans="6:6" x14ac:dyDescent="0.2">
      <c r="F25089" s="16"/>
    </row>
    <row r="25090" spans="6:6" x14ac:dyDescent="0.2">
      <c r="F25090" s="16"/>
    </row>
    <row r="25091" spans="6:6" x14ac:dyDescent="0.2">
      <c r="F25091" s="16"/>
    </row>
    <row r="25092" spans="6:6" x14ac:dyDescent="0.2">
      <c r="F25092" s="16"/>
    </row>
    <row r="25093" spans="6:6" x14ac:dyDescent="0.2">
      <c r="F25093" s="16"/>
    </row>
    <row r="25094" spans="6:6" x14ac:dyDescent="0.2">
      <c r="F25094" s="16"/>
    </row>
    <row r="25095" spans="6:6" x14ac:dyDescent="0.2">
      <c r="F25095" s="16"/>
    </row>
    <row r="25096" spans="6:6" x14ac:dyDescent="0.2">
      <c r="F25096" s="16"/>
    </row>
    <row r="25097" spans="6:6" x14ac:dyDescent="0.2">
      <c r="F25097" s="16"/>
    </row>
    <row r="25098" spans="6:6" x14ac:dyDescent="0.2">
      <c r="F25098" s="16"/>
    </row>
    <row r="25099" spans="6:6" x14ac:dyDescent="0.2">
      <c r="F25099" s="16"/>
    </row>
    <row r="25100" spans="6:6" x14ac:dyDescent="0.2">
      <c r="F25100" s="16"/>
    </row>
    <row r="25101" spans="6:6" x14ac:dyDescent="0.2">
      <c r="F25101" s="16"/>
    </row>
    <row r="25102" spans="6:6" x14ac:dyDescent="0.2">
      <c r="F25102" s="16"/>
    </row>
    <row r="25103" spans="6:6" x14ac:dyDescent="0.2">
      <c r="F25103" s="16"/>
    </row>
    <row r="25104" spans="6:6" x14ac:dyDescent="0.2">
      <c r="F25104" s="16"/>
    </row>
    <row r="25105" spans="6:6" x14ac:dyDescent="0.2">
      <c r="F25105" s="16"/>
    </row>
    <row r="25106" spans="6:6" x14ac:dyDescent="0.2">
      <c r="F25106" s="16"/>
    </row>
    <row r="25107" spans="6:6" x14ac:dyDescent="0.2">
      <c r="F25107" s="16"/>
    </row>
    <row r="25108" spans="6:6" x14ac:dyDescent="0.2">
      <c r="F25108" s="16"/>
    </row>
    <row r="25109" spans="6:6" x14ac:dyDescent="0.2">
      <c r="F25109" s="16"/>
    </row>
    <row r="25110" spans="6:6" x14ac:dyDescent="0.2">
      <c r="F25110" s="16"/>
    </row>
    <row r="25111" spans="6:6" x14ac:dyDescent="0.2">
      <c r="F25111" s="16"/>
    </row>
    <row r="25112" spans="6:6" x14ac:dyDescent="0.2">
      <c r="F25112" s="16"/>
    </row>
    <row r="25113" spans="6:6" x14ac:dyDescent="0.2">
      <c r="F25113" s="16"/>
    </row>
    <row r="25114" spans="6:6" x14ac:dyDescent="0.2">
      <c r="F25114" s="16"/>
    </row>
    <row r="25115" spans="6:6" x14ac:dyDescent="0.2">
      <c r="F25115" s="16"/>
    </row>
    <row r="25116" spans="6:6" x14ac:dyDescent="0.2">
      <c r="F25116" s="16"/>
    </row>
    <row r="25117" spans="6:6" x14ac:dyDescent="0.2">
      <c r="F25117" s="16"/>
    </row>
    <row r="25118" spans="6:6" x14ac:dyDescent="0.2">
      <c r="F25118" s="16"/>
    </row>
    <row r="25119" spans="6:6" x14ac:dyDescent="0.2">
      <c r="F25119" s="16"/>
    </row>
    <row r="25120" spans="6:6" x14ac:dyDescent="0.2">
      <c r="F25120" s="16"/>
    </row>
    <row r="25121" spans="6:6" x14ac:dyDescent="0.2">
      <c r="F25121" s="16"/>
    </row>
    <row r="25122" spans="6:6" x14ac:dyDescent="0.2">
      <c r="F25122" s="16"/>
    </row>
    <row r="25123" spans="6:6" x14ac:dyDescent="0.2">
      <c r="F25123" s="16"/>
    </row>
    <row r="25124" spans="6:6" x14ac:dyDescent="0.2">
      <c r="F25124" s="16"/>
    </row>
    <row r="25125" spans="6:6" x14ac:dyDescent="0.2">
      <c r="F25125" s="16"/>
    </row>
    <row r="25126" spans="6:6" x14ac:dyDescent="0.2">
      <c r="F25126" s="16"/>
    </row>
    <row r="25127" spans="6:6" x14ac:dyDescent="0.2">
      <c r="F25127" s="16"/>
    </row>
    <row r="25128" spans="6:6" x14ac:dyDescent="0.2">
      <c r="F25128" s="16"/>
    </row>
    <row r="25129" spans="6:6" x14ac:dyDescent="0.2">
      <c r="F25129" s="16"/>
    </row>
    <row r="25130" spans="6:6" x14ac:dyDescent="0.2">
      <c r="F25130" s="16"/>
    </row>
    <row r="25131" spans="6:6" x14ac:dyDescent="0.2">
      <c r="F25131" s="16"/>
    </row>
    <row r="25132" spans="6:6" x14ac:dyDescent="0.2">
      <c r="F25132" s="16"/>
    </row>
    <row r="25133" spans="6:6" x14ac:dyDescent="0.2">
      <c r="F25133" s="16"/>
    </row>
    <row r="25134" spans="6:6" x14ac:dyDescent="0.2">
      <c r="F25134" s="16"/>
    </row>
    <row r="25135" spans="6:6" x14ac:dyDescent="0.2">
      <c r="F25135" s="16"/>
    </row>
    <row r="25136" spans="6:6" x14ac:dyDescent="0.2">
      <c r="F25136" s="16"/>
    </row>
    <row r="25137" spans="6:6" x14ac:dyDescent="0.2">
      <c r="F25137" s="16"/>
    </row>
    <row r="25138" spans="6:6" x14ac:dyDescent="0.2">
      <c r="F25138" s="16"/>
    </row>
    <row r="25139" spans="6:6" x14ac:dyDescent="0.2">
      <c r="F25139" s="16"/>
    </row>
    <row r="25140" spans="6:6" x14ac:dyDescent="0.2">
      <c r="F25140" s="16"/>
    </row>
    <row r="25141" spans="6:6" x14ac:dyDescent="0.2">
      <c r="F25141" s="16"/>
    </row>
    <row r="25142" spans="6:6" x14ac:dyDescent="0.2">
      <c r="F25142" s="16"/>
    </row>
    <row r="25143" spans="6:6" x14ac:dyDescent="0.2">
      <c r="F25143" s="16"/>
    </row>
    <row r="25144" spans="6:6" x14ac:dyDescent="0.2">
      <c r="F25144" s="16"/>
    </row>
    <row r="25145" spans="6:6" x14ac:dyDescent="0.2">
      <c r="F25145" s="16"/>
    </row>
    <row r="25146" spans="6:6" x14ac:dyDescent="0.2">
      <c r="F25146" s="16"/>
    </row>
    <row r="25147" spans="6:6" x14ac:dyDescent="0.2">
      <c r="F25147" s="16"/>
    </row>
    <row r="25148" spans="6:6" x14ac:dyDescent="0.2">
      <c r="F25148" s="16"/>
    </row>
    <row r="25149" spans="6:6" x14ac:dyDescent="0.2">
      <c r="F25149" s="16"/>
    </row>
    <row r="25150" spans="6:6" x14ac:dyDescent="0.2">
      <c r="F25150" s="16"/>
    </row>
    <row r="25151" spans="6:6" x14ac:dyDescent="0.2">
      <c r="F25151" s="16"/>
    </row>
    <row r="25152" spans="6:6" x14ac:dyDescent="0.2">
      <c r="F25152" s="16"/>
    </row>
    <row r="25153" spans="6:6" x14ac:dyDescent="0.2">
      <c r="F25153" s="16"/>
    </row>
    <row r="25154" spans="6:6" x14ac:dyDescent="0.2">
      <c r="F25154" s="16"/>
    </row>
    <row r="25155" spans="6:6" x14ac:dyDescent="0.2">
      <c r="F25155" s="16"/>
    </row>
    <row r="25156" spans="6:6" x14ac:dyDescent="0.2">
      <c r="F25156" s="16"/>
    </row>
    <row r="25157" spans="6:6" x14ac:dyDescent="0.2">
      <c r="F25157" s="16"/>
    </row>
    <row r="25158" spans="6:6" x14ac:dyDescent="0.2">
      <c r="F25158" s="16"/>
    </row>
    <row r="25159" spans="6:6" x14ac:dyDescent="0.2">
      <c r="F25159" s="16"/>
    </row>
    <row r="25160" spans="6:6" x14ac:dyDescent="0.2">
      <c r="F25160" s="16"/>
    </row>
    <row r="25161" spans="6:6" x14ac:dyDescent="0.2">
      <c r="F25161" s="16"/>
    </row>
    <row r="25162" spans="6:6" x14ac:dyDescent="0.2">
      <c r="F25162" s="16"/>
    </row>
    <row r="25163" spans="6:6" x14ac:dyDescent="0.2">
      <c r="F25163" s="16"/>
    </row>
    <row r="25164" spans="6:6" x14ac:dyDescent="0.2">
      <c r="F25164" s="16"/>
    </row>
    <row r="25165" spans="6:6" x14ac:dyDescent="0.2">
      <c r="F25165" s="16"/>
    </row>
    <row r="25166" spans="6:6" x14ac:dyDescent="0.2">
      <c r="F25166" s="16"/>
    </row>
    <row r="25167" spans="6:6" x14ac:dyDescent="0.2">
      <c r="F25167" s="16"/>
    </row>
    <row r="25168" spans="6:6" x14ac:dyDescent="0.2">
      <c r="F25168" s="16"/>
    </row>
    <row r="25169" spans="6:6" x14ac:dyDescent="0.2">
      <c r="F25169" s="16"/>
    </row>
    <row r="25170" spans="6:6" x14ac:dyDescent="0.2">
      <c r="F25170" s="16"/>
    </row>
    <row r="25171" spans="6:6" x14ac:dyDescent="0.2">
      <c r="F25171" s="16"/>
    </row>
    <row r="25172" spans="6:6" x14ac:dyDescent="0.2">
      <c r="F25172" s="16"/>
    </row>
    <row r="25173" spans="6:6" x14ac:dyDescent="0.2">
      <c r="F25173" s="16"/>
    </row>
    <row r="25174" spans="6:6" x14ac:dyDescent="0.2">
      <c r="F25174" s="16"/>
    </row>
    <row r="25175" spans="6:6" x14ac:dyDescent="0.2">
      <c r="F25175" s="16"/>
    </row>
    <row r="25176" spans="6:6" x14ac:dyDescent="0.2">
      <c r="F25176" s="16"/>
    </row>
    <row r="25177" spans="6:6" x14ac:dyDescent="0.2">
      <c r="F25177" s="16"/>
    </row>
    <row r="25178" spans="6:6" x14ac:dyDescent="0.2">
      <c r="F25178" s="16"/>
    </row>
    <row r="25179" spans="6:6" x14ac:dyDescent="0.2">
      <c r="F25179" s="16"/>
    </row>
    <row r="25180" spans="6:6" x14ac:dyDescent="0.2">
      <c r="F25180" s="16"/>
    </row>
    <row r="25181" spans="6:6" x14ac:dyDescent="0.2">
      <c r="F25181" s="16"/>
    </row>
    <row r="25182" spans="6:6" x14ac:dyDescent="0.2">
      <c r="F25182" s="16"/>
    </row>
    <row r="25183" spans="6:6" x14ac:dyDescent="0.2">
      <c r="F25183" s="16"/>
    </row>
    <row r="25184" spans="6:6" x14ac:dyDescent="0.2">
      <c r="F25184" s="16"/>
    </row>
    <row r="25185" spans="6:6" x14ac:dyDescent="0.2">
      <c r="F25185" s="16"/>
    </row>
    <row r="25186" spans="6:6" x14ac:dyDescent="0.2">
      <c r="F25186" s="16"/>
    </row>
    <row r="25187" spans="6:6" x14ac:dyDescent="0.2">
      <c r="F25187" s="16"/>
    </row>
    <row r="25188" spans="6:6" x14ac:dyDescent="0.2">
      <c r="F25188" s="16"/>
    </row>
    <row r="25189" spans="6:6" x14ac:dyDescent="0.2">
      <c r="F25189" s="16"/>
    </row>
    <row r="25190" spans="6:6" x14ac:dyDescent="0.2">
      <c r="F25190" s="16"/>
    </row>
    <row r="25191" spans="6:6" x14ac:dyDescent="0.2">
      <c r="F25191" s="16"/>
    </row>
    <row r="25192" spans="6:6" x14ac:dyDescent="0.2">
      <c r="F25192" s="16"/>
    </row>
    <row r="25193" spans="6:6" x14ac:dyDescent="0.2">
      <c r="F25193" s="16"/>
    </row>
    <row r="25194" spans="6:6" x14ac:dyDescent="0.2">
      <c r="F25194" s="16"/>
    </row>
    <row r="25195" spans="6:6" x14ac:dyDescent="0.2">
      <c r="F25195" s="16"/>
    </row>
    <row r="25196" spans="6:6" x14ac:dyDescent="0.2">
      <c r="F25196" s="16"/>
    </row>
    <row r="25197" spans="6:6" x14ac:dyDescent="0.2">
      <c r="F25197" s="16"/>
    </row>
    <row r="25198" spans="6:6" x14ac:dyDescent="0.2">
      <c r="F25198" s="16"/>
    </row>
    <row r="25199" spans="6:6" x14ac:dyDescent="0.2">
      <c r="F25199" s="16"/>
    </row>
    <row r="25200" spans="6:6" x14ac:dyDescent="0.2">
      <c r="F25200" s="16"/>
    </row>
    <row r="25201" spans="6:6" x14ac:dyDescent="0.2">
      <c r="F25201" s="16"/>
    </row>
    <row r="25202" spans="6:6" x14ac:dyDescent="0.2">
      <c r="F25202" s="16"/>
    </row>
    <row r="25203" spans="6:6" x14ac:dyDescent="0.2">
      <c r="F25203" s="16"/>
    </row>
    <row r="25204" spans="6:6" x14ac:dyDescent="0.2">
      <c r="F25204" s="16"/>
    </row>
    <row r="25205" spans="6:6" x14ac:dyDescent="0.2">
      <c r="F25205" s="16"/>
    </row>
    <row r="25206" spans="6:6" x14ac:dyDescent="0.2">
      <c r="F25206" s="16"/>
    </row>
    <row r="25207" spans="6:6" x14ac:dyDescent="0.2">
      <c r="F25207" s="16"/>
    </row>
    <row r="25208" spans="6:6" x14ac:dyDescent="0.2">
      <c r="F25208" s="16"/>
    </row>
    <row r="25209" spans="6:6" x14ac:dyDescent="0.2">
      <c r="F25209" s="16"/>
    </row>
    <row r="25210" spans="6:6" x14ac:dyDescent="0.2">
      <c r="F25210" s="16"/>
    </row>
    <row r="25211" spans="6:6" x14ac:dyDescent="0.2">
      <c r="F25211" s="16"/>
    </row>
    <row r="25212" spans="6:6" x14ac:dyDescent="0.2">
      <c r="F25212" s="16"/>
    </row>
    <row r="25213" spans="6:6" x14ac:dyDescent="0.2">
      <c r="F25213" s="16"/>
    </row>
    <row r="25214" spans="6:6" x14ac:dyDescent="0.2">
      <c r="F25214" s="16"/>
    </row>
    <row r="25215" spans="6:6" x14ac:dyDescent="0.2">
      <c r="F25215" s="16"/>
    </row>
    <row r="25216" spans="6:6" x14ac:dyDescent="0.2">
      <c r="F25216" s="16"/>
    </row>
    <row r="25217" spans="6:6" x14ac:dyDescent="0.2">
      <c r="F25217" s="16"/>
    </row>
    <row r="25218" spans="6:6" x14ac:dyDescent="0.2">
      <c r="F25218" s="16"/>
    </row>
    <row r="25219" spans="6:6" x14ac:dyDescent="0.2">
      <c r="F25219" s="16"/>
    </row>
    <row r="25220" spans="6:6" x14ac:dyDescent="0.2">
      <c r="F25220" s="16"/>
    </row>
    <row r="25221" spans="6:6" x14ac:dyDescent="0.2">
      <c r="F25221" s="16"/>
    </row>
    <row r="25222" spans="6:6" x14ac:dyDescent="0.2">
      <c r="F25222" s="16"/>
    </row>
    <row r="25223" spans="6:6" x14ac:dyDescent="0.2">
      <c r="F25223" s="16"/>
    </row>
    <row r="25224" spans="6:6" x14ac:dyDescent="0.2">
      <c r="F25224" s="16"/>
    </row>
    <row r="25225" spans="6:6" x14ac:dyDescent="0.2">
      <c r="F25225" s="16"/>
    </row>
    <row r="25226" spans="6:6" x14ac:dyDescent="0.2">
      <c r="F25226" s="16"/>
    </row>
    <row r="25227" spans="6:6" x14ac:dyDescent="0.2">
      <c r="F25227" s="16"/>
    </row>
    <row r="25228" spans="6:6" x14ac:dyDescent="0.2">
      <c r="F25228" s="16"/>
    </row>
    <row r="25229" spans="6:6" x14ac:dyDescent="0.2">
      <c r="F25229" s="16"/>
    </row>
    <row r="25230" spans="6:6" x14ac:dyDescent="0.2">
      <c r="F25230" s="16"/>
    </row>
    <row r="25231" spans="6:6" x14ac:dyDescent="0.2">
      <c r="F25231" s="16"/>
    </row>
    <row r="25232" spans="6:6" x14ac:dyDescent="0.2">
      <c r="F25232" s="16"/>
    </row>
    <row r="25233" spans="6:6" x14ac:dyDescent="0.2">
      <c r="F25233" s="16"/>
    </row>
    <row r="25234" spans="6:6" x14ac:dyDescent="0.2">
      <c r="F25234" s="16"/>
    </row>
    <row r="25235" spans="6:6" x14ac:dyDescent="0.2">
      <c r="F25235" s="16"/>
    </row>
    <row r="25236" spans="6:6" x14ac:dyDescent="0.2">
      <c r="F25236" s="16"/>
    </row>
    <row r="25237" spans="6:6" x14ac:dyDescent="0.2">
      <c r="F25237" s="16"/>
    </row>
    <row r="25238" spans="6:6" x14ac:dyDescent="0.2">
      <c r="F25238" s="16"/>
    </row>
    <row r="25239" spans="6:6" x14ac:dyDescent="0.2">
      <c r="F25239" s="16"/>
    </row>
    <row r="25240" spans="6:6" x14ac:dyDescent="0.2">
      <c r="F25240" s="16"/>
    </row>
    <row r="25241" spans="6:6" x14ac:dyDescent="0.2">
      <c r="F25241" s="16"/>
    </row>
    <row r="25242" spans="6:6" x14ac:dyDescent="0.2">
      <c r="F25242" s="16"/>
    </row>
    <row r="25243" spans="6:6" x14ac:dyDescent="0.2">
      <c r="F25243" s="16"/>
    </row>
    <row r="25244" spans="6:6" x14ac:dyDescent="0.2">
      <c r="F25244" s="16"/>
    </row>
    <row r="25245" spans="6:6" x14ac:dyDescent="0.2">
      <c r="F25245" s="16"/>
    </row>
    <row r="25246" spans="6:6" x14ac:dyDescent="0.2">
      <c r="F25246" s="16"/>
    </row>
    <row r="25247" spans="6:6" x14ac:dyDescent="0.2">
      <c r="F25247" s="16"/>
    </row>
    <row r="25248" spans="6:6" x14ac:dyDescent="0.2">
      <c r="F25248" s="16"/>
    </row>
    <row r="25249" spans="6:6" x14ac:dyDescent="0.2">
      <c r="F25249" s="16"/>
    </row>
    <row r="25250" spans="6:6" x14ac:dyDescent="0.2">
      <c r="F25250" s="16"/>
    </row>
    <row r="25251" spans="6:6" x14ac:dyDescent="0.2">
      <c r="F25251" s="16"/>
    </row>
    <row r="25252" spans="6:6" x14ac:dyDescent="0.2">
      <c r="F25252" s="16"/>
    </row>
    <row r="25253" spans="6:6" x14ac:dyDescent="0.2">
      <c r="F25253" s="16"/>
    </row>
    <row r="25254" spans="6:6" x14ac:dyDescent="0.2">
      <c r="F25254" s="16"/>
    </row>
    <row r="25255" spans="6:6" x14ac:dyDescent="0.2">
      <c r="F25255" s="16"/>
    </row>
    <row r="25256" spans="6:6" x14ac:dyDescent="0.2">
      <c r="F25256" s="16"/>
    </row>
    <row r="25257" spans="6:6" x14ac:dyDescent="0.2">
      <c r="F25257" s="16"/>
    </row>
    <row r="25258" spans="6:6" x14ac:dyDescent="0.2">
      <c r="F25258" s="16"/>
    </row>
    <row r="25259" spans="6:6" x14ac:dyDescent="0.2">
      <c r="F25259" s="16"/>
    </row>
    <row r="25260" spans="6:6" x14ac:dyDescent="0.2">
      <c r="F25260" s="16"/>
    </row>
    <row r="25261" spans="6:6" x14ac:dyDescent="0.2">
      <c r="F25261" s="16"/>
    </row>
    <row r="25262" spans="6:6" x14ac:dyDescent="0.2">
      <c r="F25262" s="16"/>
    </row>
    <row r="25263" spans="6:6" x14ac:dyDescent="0.2">
      <c r="F25263" s="16"/>
    </row>
    <row r="25264" spans="6:6" x14ac:dyDescent="0.2">
      <c r="F25264" s="16"/>
    </row>
    <row r="25265" spans="6:6" x14ac:dyDescent="0.2">
      <c r="F25265" s="16"/>
    </row>
    <row r="25266" spans="6:6" x14ac:dyDescent="0.2">
      <c r="F25266" s="16"/>
    </row>
    <row r="25267" spans="6:6" x14ac:dyDescent="0.2">
      <c r="F25267" s="16"/>
    </row>
    <row r="25268" spans="6:6" x14ac:dyDescent="0.2">
      <c r="F25268" s="16"/>
    </row>
    <row r="25269" spans="6:6" x14ac:dyDescent="0.2">
      <c r="F25269" s="16"/>
    </row>
    <row r="25270" spans="6:6" x14ac:dyDescent="0.2">
      <c r="F25270" s="16"/>
    </row>
    <row r="25271" spans="6:6" x14ac:dyDescent="0.2">
      <c r="F25271" s="16"/>
    </row>
    <row r="25272" spans="6:6" x14ac:dyDescent="0.2">
      <c r="F25272" s="16"/>
    </row>
    <row r="25273" spans="6:6" x14ac:dyDescent="0.2">
      <c r="F25273" s="16"/>
    </row>
    <row r="25274" spans="6:6" x14ac:dyDescent="0.2">
      <c r="F25274" s="16"/>
    </row>
    <row r="25275" spans="6:6" x14ac:dyDescent="0.2">
      <c r="F25275" s="16"/>
    </row>
    <row r="25276" spans="6:6" x14ac:dyDescent="0.2">
      <c r="F25276" s="16"/>
    </row>
    <row r="25277" spans="6:6" x14ac:dyDescent="0.2">
      <c r="F25277" s="16"/>
    </row>
    <row r="25278" spans="6:6" x14ac:dyDescent="0.2">
      <c r="F25278" s="16"/>
    </row>
    <row r="25279" spans="6:6" x14ac:dyDescent="0.2">
      <c r="F25279" s="16"/>
    </row>
    <row r="25280" spans="6:6" x14ac:dyDescent="0.2">
      <c r="F25280" s="16"/>
    </row>
    <row r="25281" spans="6:6" x14ac:dyDescent="0.2">
      <c r="F25281" s="16"/>
    </row>
    <row r="25282" spans="6:6" x14ac:dyDescent="0.2">
      <c r="F25282" s="16"/>
    </row>
    <row r="25283" spans="6:6" x14ac:dyDescent="0.2">
      <c r="F25283" s="16"/>
    </row>
    <row r="25284" spans="6:6" x14ac:dyDescent="0.2">
      <c r="F25284" s="16"/>
    </row>
    <row r="25285" spans="6:6" x14ac:dyDescent="0.2">
      <c r="F25285" s="16"/>
    </row>
    <row r="25286" spans="6:6" x14ac:dyDescent="0.2">
      <c r="F25286" s="16"/>
    </row>
    <row r="25287" spans="6:6" x14ac:dyDescent="0.2">
      <c r="F25287" s="16"/>
    </row>
    <row r="25288" spans="6:6" x14ac:dyDescent="0.2">
      <c r="F25288" s="16"/>
    </row>
    <row r="25289" spans="6:6" x14ac:dyDescent="0.2">
      <c r="F25289" s="16"/>
    </row>
    <row r="25290" spans="6:6" x14ac:dyDescent="0.2">
      <c r="F25290" s="16"/>
    </row>
    <row r="25291" spans="6:6" x14ac:dyDescent="0.2">
      <c r="F25291" s="16"/>
    </row>
    <row r="25292" spans="6:6" x14ac:dyDescent="0.2">
      <c r="F25292" s="16"/>
    </row>
    <row r="25293" spans="6:6" x14ac:dyDescent="0.2">
      <c r="F25293" s="16"/>
    </row>
    <row r="25294" spans="6:6" x14ac:dyDescent="0.2">
      <c r="F25294" s="16"/>
    </row>
    <row r="25295" spans="6:6" x14ac:dyDescent="0.2">
      <c r="F25295" s="16"/>
    </row>
    <row r="25296" spans="6:6" x14ac:dyDescent="0.2">
      <c r="F25296" s="16"/>
    </row>
    <row r="25297" spans="6:6" x14ac:dyDescent="0.2">
      <c r="F25297" s="16"/>
    </row>
    <row r="25298" spans="6:6" x14ac:dyDescent="0.2">
      <c r="F25298" s="16"/>
    </row>
    <row r="25299" spans="6:6" x14ac:dyDescent="0.2">
      <c r="F25299" s="16"/>
    </row>
    <row r="25300" spans="6:6" x14ac:dyDescent="0.2">
      <c r="F25300" s="16"/>
    </row>
    <row r="25301" spans="6:6" x14ac:dyDescent="0.2">
      <c r="F25301" s="16"/>
    </row>
    <row r="25302" spans="6:6" x14ac:dyDescent="0.2">
      <c r="F25302" s="16"/>
    </row>
    <row r="25303" spans="6:6" x14ac:dyDescent="0.2">
      <c r="F25303" s="16"/>
    </row>
    <row r="25304" spans="6:6" x14ac:dyDescent="0.2">
      <c r="F25304" s="16"/>
    </row>
    <row r="25305" spans="6:6" x14ac:dyDescent="0.2">
      <c r="F25305" s="16"/>
    </row>
    <row r="25306" spans="6:6" x14ac:dyDescent="0.2">
      <c r="F25306" s="16"/>
    </row>
    <row r="25307" spans="6:6" x14ac:dyDescent="0.2">
      <c r="F25307" s="16"/>
    </row>
    <row r="25308" spans="6:6" x14ac:dyDescent="0.2">
      <c r="F25308" s="16"/>
    </row>
    <row r="25309" spans="6:6" x14ac:dyDescent="0.2">
      <c r="F25309" s="16"/>
    </row>
    <row r="25310" spans="6:6" x14ac:dyDescent="0.2">
      <c r="F25310" s="16"/>
    </row>
    <row r="25311" spans="6:6" x14ac:dyDescent="0.2">
      <c r="F25311" s="16"/>
    </row>
    <row r="25312" spans="6:6" x14ac:dyDescent="0.2">
      <c r="F25312" s="16"/>
    </row>
    <row r="25313" spans="6:6" x14ac:dyDescent="0.2">
      <c r="F25313" s="16"/>
    </row>
    <row r="25314" spans="6:6" x14ac:dyDescent="0.2">
      <c r="F25314" s="16"/>
    </row>
    <row r="25315" spans="6:6" x14ac:dyDescent="0.2">
      <c r="F25315" s="16"/>
    </row>
    <row r="25316" spans="6:6" x14ac:dyDescent="0.2">
      <c r="F25316" s="16"/>
    </row>
    <row r="25317" spans="6:6" x14ac:dyDescent="0.2">
      <c r="F25317" s="16"/>
    </row>
    <row r="25318" spans="6:6" x14ac:dyDescent="0.2">
      <c r="F25318" s="16"/>
    </row>
    <row r="25319" spans="6:6" x14ac:dyDescent="0.2">
      <c r="F25319" s="16"/>
    </row>
    <row r="25320" spans="6:6" x14ac:dyDescent="0.2">
      <c r="F25320" s="16"/>
    </row>
    <row r="25321" spans="6:6" x14ac:dyDescent="0.2">
      <c r="F25321" s="16"/>
    </row>
    <row r="25322" spans="6:6" x14ac:dyDescent="0.2">
      <c r="F25322" s="16"/>
    </row>
    <row r="25323" spans="6:6" x14ac:dyDescent="0.2">
      <c r="F25323" s="16"/>
    </row>
    <row r="25324" spans="6:6" x14ac:dyDescent="0.2">
      <c r="F25324" s="16"/>
    </row>
    <row r="25325" spans="6:6" x14ac:dyDescent="0.2">
      <c r="F25325" s="16"/>
    </row>
    <row r="25326" spans="6:6" x14ac:dyDescent="0.2">
      <c r="F25326" s="16"/>
    </row>
    <row r="25327" spans="6:6" x14ac:dyDescent="0.2">
      <c r="F25327" s="16"/>
    </row>
    <row r="25328" spans="6:6" x14ac:dyDescent="0.2">
      <c r="F25328" s="16"/>
    </row>
    <row r="25329" spans="6:6" x14ac:dyDescent="0.2">
      <c r="F25329" s="16"/>
    </row>
    <row r="25330" spans="6:6" x14ac:dyDescent="0.2">
      <c r="F25330" s="16"/>
    </row>
    <row r="25331" spans="6:6" x14ac:dyDescent="0.2">
      <c r="F25331" s="16"/>
    </row>
    <row r="25332" spans="6:6" x14ac:dyDescent="0.2">
      <c r="F25332" s="16"/>
    </row>
    <row r="25333" spans="6:6" x14ac:dyDescent="0.2">
      <c r="F25333" s="16"/>
    </row>
    <row r="25334" spans="6:6" x14ac:dyDescent="0.2">
      <c r="F25334" s="16"/>
    </row>
    <row r="25335" spans="6:6" x14ac:dyDescent="0.2">
      <c r="F25335" s="16"/>
    </row>
    <row r="25336" spans="6:6" x14ac:dyDescent="0.2">
      <c r="F25336" s="16"/>
    </row>
    <row r="25337" spans="6:6" x14ac:dyDescent="0.2">
      <c r="F25337" s="16"/>
    </row>
    <row r="25338" spans="6:6" x14ac:dyDescent="0.2">
      <c r="F25338" s="16"/>
    </row>
    <row r="25339" spans="6:6" x14ac:dyDescent="0.2">
      <c r="F25339" s="16"/>
    </row>
    <row r="25340" spans="6:6" x14ac:dyDescent="0.2">
      <c r="F25340" s="16"/>
    </row>
    <row r="25341" spans="6:6" x14ac:dyDescent="0.2">
      <c r="F25341" s="16"/>
    </row>
    <row r="25342" spans="6:6" x14ac:dyDescent="0.2">
      <c r="F25342" s="16"/>
    </row>
    <row r="25343" spans="6:6" x14ac:dyDescent="0.2">
      <c r="F25343" s="16"/>
    </row>
    <row r="25344" spans="6:6" x14ac:dyDescent="0.2">
      <c r="F25344" s="16"/>
    </row>
    <row r="25345" spans="6:6" x14ac:dyDescent="0.2">
      <c r="F25345" s="16"/>
    </row>
    <row r="25346" spans="6:6" x14ac:dyDescent="0.2">
      <c r="F25346" s="16"/>
    </row>
    <row r="25347" spans="6:6" x14ac:dyDescent="0.2">
      <c r="F25347" s="16"/>
    </row>
    <row r="25348" spans="6:6" x14ac:dyDescent="0.2">
      <c r="F25348" s="16"/>
    </row>
    <row r="25349" spans="6:6" x14ac:dyDescent="0.2">
      <c r="F25349" s="16"/>
    </row>
    <row r="25350" spans="6:6" x14ac:dyDescent="0.2">
      <c r="F25350" s="16"/>
    </row>
    <row r="25351" spans="6:6" x14ac:dyDescent="0.2">
      <c r="F25351" s="16"/>
    </row>
    <row r="25352" spans="6:6" x14ac:dyDescent="0.2">
      <c r="F25352" s="16"/>
    </row>
    <row r="25353" spans="6:6" x14ac:dyDescent="0.2">
      <c r="F25353" s="16"/>
    </row>
    <row r="25354" spans="6:6" x14ac:dyDescent="0.2">
      <c r="F25354" s="16"/>
    </row>
    <row r="25355" spans="6:6" x14ac:dyDescent="0.2">
      <c r="F25355" s="16"/>
    </row>
    <row r="25356" spans="6:6" x14ac:dyDescent="0.2">
      <c r="F25356" s="16"/>
    </row>
    <row r="25357" spans="6:6" x14ac:dyDescent="0.2">
      <c r="F25357" s="16"/>
    </row>
    <row r="25358" spans="6:6" x14ac:dyDescent="0.2">
      <c r="F25358" s="16"/>
    </row>
    <row r="25359" spans="6:6" x14ac:dyDescent="0.2">
      <c r="F25359" s="16"/>
    </row>
    <row r="25360" spans="6:6" x14ac:dyDescent="0.2">
      <c r="F25360" s="16"/>
    </row>
    <row r="25361" spans="6:6" x14ac:dyDescent="0.2">
      <c r="F25361" s="16"/>
    </row>
    <row r="25362" spans="6:6" x14ac:dyDescent="0.2">
      <c r="F25362" s="16"/>
    </row>
    <row r="25363" spans="6:6" x14ac:dyDescent="0.2">
      <c r="F25363" s="16"/>
    </row>
    <row r="25364" spans="6:6" x14ac:dyDescent="0.2">
      <c r="F25364" s="16"/>
    </row>
    <row r="25365" spans="6:6" x14ac:dyDescent="0.2">
      <c r="F25365" s="16"/>
    </row>
    <row r="25366" spans="6:6" x14ac:dyDescent="0.2">
      <c r="F25366" s="16"/>
    </row>
    <row r="25367" spans="6:6" x14ac:dyDescent="0.2">
      <c r="F25367" s="16"/>
    </row>
    <row r="25368" spans="6:6" x14ac:dyDescent="0.2">
      <c r="F25368" s="16"/>
    </row>
    <row r="25369" spans="6:6" x14ac:dyDescent="0.2">
      <c r="F25369" s="16"/>
    </row>
    <row r="25370" spans="6:6" x14ac:dyDescent="0.2">
      <c r="F25370" s="16"/>
    </row>
    <row r="25371" spans="6:6" x14ac:dyDescent="0.2">
      <c r="F25371" s="16"/>
    </row>
    <row r="25372" spans="6:6" x14ac:dyDescent="0.2">
      <c r="F25372" s="16"/>
    </row>
    <row r="25373" spans="6:6" x14ac:dyDescent="0.2">
      <c r="F25373" s="16"/>
    </row>
    <row r="25374" spans="6:6" x14ac:dyDescent="0.2">
      <c r="F25374" s="16"/>
    </row>
    <row r="25375" spans="6:6" x14ac:dyDescent="0.2">
      <c r="F25375" s="16"/>
    </row>
    <row r="25376" spans="6:6" x14ac:dyDescent="0.2">
      <c r="F25376" s="16"/>
    </row>
    <row r="25377" spans="6:6" x14ac:dyDescent="0.2">
      <c r="F25377" s="16"/>
    </row>
    <row r="25378" spans="6:6" x14ac:dyDescent="0.2">
      <c r="F25378" s="16"/>
    </row>
    <row r="25379" spans="6:6" x14ac:dyDescent="0.2">
      <c r="F25379" s="16"/>
    </row>
    <row r="25380" spans="6:6" x14ac:dyDescent="0.2">
      <c r="F25380" s="16"/>
    </row>
    <row r="25381" spans="6:6" x14ac:dyDescent="0.2">
      <c r="F25381" s="16"/>
    </row>
    <row r="25382" spans="6:6" x14ac:dyDescent="0.2">
      <c r="F25382" s="16"/>
    </row>
    <row r="25383" spans="6:6" x14ac:dyDescent="0.2">
      <c r="F25383" s="16"/>
    </row>
    <row r="25384" spans="6:6" x14ac:dyDescent="0.2">
      <c r="F25384" s="16"/>
    </row>
    <row r="25385" spans="6:6" x14ac:dyDescent="0.2">
      <c r="F25385" s="16"/>
    </row>
    <row r="25386" spans="6:6" x14ac:dyDescent="0.2">
      <c r="F25386" s="16"/>
    </row>
    <row r="25387" spans="6:6" x14ac:dyDescent="0.2">
      <c r="F25387" s="16"/>
    </row>
    <row r="25388" spans="6:6" x14ac:dyDescent="0.2">
      <c r="F25388" s="16"/>
    </row>
    <row r="25389" spans="6:6" x14ac:dyDescent="0.2">
      <c r="F25389" s="16"/>
    </row>
    <row r="25390" spans="6:6" x14ac:dyDescent="0.2">
      <c r="F25390" s="16"/>
    </row>
    <row r="25391" spans="6:6" x14ac:dyDescent="0.2">
      <c r="F25391" s="16"/>
    </row>
    <row r="25392" spans="6:6" x14ac:dyDescent="0.2">
      <c r="F25392" s="16"/>
    </row>
    <row r="25393" spans="6:6" x14ac:dyDescent="0.2">
      <c r="F25393" s="16"/>
    </row>
    <row r="25394" spans="6:6" x14ac:dyDescent="0.2">
      <c r="F25394" s="16"/>
    </row>
    <row r="25395" spans="6:6" x14ac:dyDescent="0.2">
      <c r="F25395" s="16"/>
    </row>
    <row r="25396" spans="6:6" x14ac:dyDescent="0.2">
      <c r="F25396" s="16"/>
    </row>
    <row r="25397" spans="6:6" x14ac:dyDescent="0.2">
      <c r="F25397" s="16"/>
    </row>
    <row r="25398" spans="6:6" x14ac:dyDescent="0.2">
      <c r="F25398" s="16"/>
    </row>
    <row r="25399" spans="6:6" x14ac:dyDescent="0.2">
      <c r="F25399" s="16"/>
    </row>
    <row r="25400" spans="6:6" x14ac:dyDescent="0.2">
      <c r="F25400" s="16"/>
    </row>
    <row r="25401" spans="6:6" x14ac:dyDescent="0.2">
      <c r="F25401" s="16"/>
    </row>
    <row r="25402" spans="6:6" x14ac:dyDescent="0.2">
      <c r="F25402" s="16"/>
    </row>
    <row r="25403" spans="6:6" x14ac:dyDescent="0.2">
      <c r="F25403" s="16"/>
    </row>
    <row r="25404" spans="6:6" x14ac:dyDescent="0.2">
      <c r="F25404" s="16"/>
    </row>
    <row r="25405" spans="6:6" x14ac:dyDescent="0.2">
      <c r="F25405" s="16"/>
    </row>
    <row r="25406" spans="6:6" x14ac:dyDescent="0.2">
      <c r="F25406" s="16"/>
    </row>
    <row r="25407" spans="6:6" x14ac:dyDescent="0.2">
      <c r="F25407" s="16"/>
    </row>
    <row r="25408" spans="6:6" x14ac:dyDescent="0.2">
      <c r="F25408" s="16"/>
    </row>
    <row r="25409" spans="6:6" x14ac:dyDescent="0.2">
      <c r="F25409" s="16"/>
    </row>
    <row r="25410" spans="6:6" x14ac:dyDescent="0.2">
      <c r="F25410" s="16"/>
    </row>
    <row r="25411" spans="6:6" x14ac:dyDescent="0.2">
      <c r="F25411" s="16"/>
    </row>
    <row r="25412" spans="6:6" x14ac:dyDescent="0.2">
      <c r="F25412" s="16"/>
    </row>
    <row r="25413" spans="6:6" x14ac:dyDescent="0.2">
      <c r="F25413" s="16"/>
    </row>
    <row r="25414" spans="6:6" x14ac:dyDescent="0.2">
      <c r="F25414" s="16"/>
    </row>
    <row r="25415" spans="6:6" x14ac:dyDescent="0.2">
      <c r="F25415" s="16"/>
    </row>
    <row r="25416" spans="6:6" x14ac:dyDescent="0.2">
      <c r="F25416" s="16"/>
    </row>
    <row r="25417" spans="6:6" x14ac:dyDescent="0.2">
      <c r="F25417" s="16"/>
    </row>
    <row r="25418" spans="6:6" x14ac:dyDescent="0.2">
      <c r="F25418" s="16"/>
    </row>
    <row r="25419" spans="6:6" x14ac:dyDescent="0.2">
      <c r="F25419" s="16"/>
    </row>
    <row r="25420" spans="6:6" x14ac:dyDescent="0.2">
      <c r="F25420" s="16"/>
    </row>
    <row r="25421" spans="6:6" x14ac:dyDescent="0.2">
      <c r="F25421" s="16"/>
    </row>
    <row r="25422" spans="6:6" x14ac:dyDescent="0.2">
      <c r="F25422" s="16"/>
    </row>
    <row r="25423" spans="6:6" x14ac:dyDescent="0.2">
      <c r="F25423" s="16"/>
    </row>
    <row r="25424" spans="6:6" x14ac:dyDescent="0.2">
      <c r="F25424" s="16"/>
    </row>
    <row r="25425" spans="6:6" x14ac:dyDescent="0.2">
      <c r="F25425" s="16"/>
    </row>
    <row r="25426" spans="6:6" x14ac:dyDescent="0.2">
      <c r="F25426" s="16"/>
    </row>
    <row r="25427" spans="6:6" x14ac:dyDescent="0.2">
      <c r="F25427" s="16"/>
    </row>
    <row r="25428" spans="6:6" x14ac:dyDescent="0.2">
      <c r="F25428" s="16"/>
    </row>
    <row r="25429" spans="6:6" x14ac:dyDescent="0.2">
      <c r="F25429" s="16"/>
    </row>
    <row r="25430" spans="6:6" x14ac:dyDescent="0.2">
      <c r="F25430" s="16"/>
    </row>
    <row r="25431" spans="6:6" x14ac:dyDescent="0.2">
      <c r="F25431" s="16"/>
    </row>
    <row r="25432" spans="6:6" x14ac:dyDescent="0.2">
      <c r="F25432" s="16"/>
    </row>
    <row r="25433" spans="6:6" x14ac:dyDescent="0.2">
      <c r="F25433" s="16"/>
    </row>
    <row r="25434" spans="6:6" x14ac:dyDescent="0.2">
      <c r="F25434" s="16"/>
    </row>
    <row r="25435" spans="6:6" x14ac:dyDescent="0.2">
      <c r="F25435" s="16"/>
    </row>
    <row r="25436" spans="6:6" x14ac:dyDescent="0.2">
      <c r="F25436" s="16"/>
    </row>
    <row r="25437" spans="6:6" x14ac:dyDescent="0.2">
      <c r="F25437" s="16"/>
    </row>
    <row r="25438" spans="6:6" x14ac:dyDescent="0.2">
      <c r="F25438" s="16"/>
    </row>
    <row r="25439" spans="6:6" x14ac:dyDescent="0.2">
      <c r="F25439" s="16"/>
    </row>
    <row r="25440" spans="6:6" x14ac:dyDescent="0.2">
      <c r="F25440" s="16"/>
    </row>
    <row r="25441" spans="6:6" x14ac:dyDescent="0.2">
      <c r="F25441" s="16"/>
    </row>
    <row r="25442" spans="6:6" x14ac:dyDescent="0.2">
      <c r="F25442" s="16"/>
    </row>
    <row r="25443" spans="6:6" x14ac:dyDescent="0.2">
      <c r="F25443" s="16"/>
    </row>
    <row r="25444" spans="6:6" x14ac:dyDescent="0.2">
      <c r="F25444" s="16"/>
    </row>
    <row r="25445" spans="6:6" x14ac:dyDescent="0.2">
      <c r="F25445" s="16"/>
    </row>
    <row r="25446" spans="6:6" x14ac:dyDescent="0.2">
      <c r="F25446" s="16"/>
    </row>
    <row r="25447" spans="6:6" x14ac:dyDescent="0.2">
      <c r="F25447" s="16"/>
    </row>
    <row r="25448" spans="6:6" x14ac:dyDescent="0.2">
      <c r="F25448" s="16"/>
    </row>
    <row r="25449" spans="6:6" x14ac:dyDescent="0.2">
      <c r="F25449" s="16"/>
    </row>
    <row r="25450" spans="6:6" x14ac:dyDescent="0.2">
      <c r="F25450" s="16"/>
    </row>
    <row r="25451" spans="6:6" x14ac:dyDescent="0.2">
      <c r="F25451" s="16"/>
    </row>
    <row r="25452" spans="6:6" x14ac:dyDescent="0.2">
      <c r="F25452" s="16"/>
    </row>
    <row r="25453" spans="6:6" x14ac:dyDescent="0.2">
      <c r="F25453" s="16"/>
    </row>
    <row r="25454" spans="6:6" x14ac:dyDescent="0.2">
      <c r="F25454" s="16"/>
    </row>
    <row r="25455" spans="6:6" x14ac:dyDescent="0.2">
      <c r="F25455" s="16"/>
    </row>
    <row r="25456" spans="6:6" x14ac:dyDescent="0.2">
      <c r="F25456" s="16"/>
    </row>
    <row r="25457" spans="6:6" x14ac:dyDescent="0.2">
      <c r="F25457" s="16"/>
    </row>
    <row r="25458" spans="6:6" x14ac:dyDescent="0.2">
      <c r="F25458" s="16"/>
    </row>
    <row r="25459" spans="6:6" x14ac:dyDescent="0.2">
      <c r="F25459" s="16"/>
    </row>
    <row r="25460" spans="6:6" x14ac:dyDescent="0.2">
      <c r="F25460" s="16"/>
    </row>
    <row r="25461" spans="6:6" x14ac:dyDescent="0.2">
      <c r="F25461" s="16"/>
    </row>
    <row r="25462" spans="6:6" x14ac:dyDescent="0.2">
      <c r="F25462" s="16"/>
    </row>
    <row r="25463" spans="6:6" x14ac:dyDescent="0.2">
      <c r="F25463" s="16"/>
    </row>
    <row r="25464" spans="6:6" x14ac:dyDescent="0.2">
      <c r="F25464" s="16"/>
    </row>
    <row r="25465" spans="6:6" x14ac:dyDescent="0.2">
      <c r="F25465" s="16"/>
    </row>
    <row r="25466" spans="6:6" x14ac:dyDescent="0.2">
      <c r="F25466" s="16"/>
    </row>
    <row r="25467" spans="6:6" x14ac:dyDescent="0.2">
      <c r="F25467" s="16"/>
    </row>
    <row r="25468" spans="6:6" x14ac:dyDescent="0.2">
      <c r="F25468" s="16"/>
    </row>
    <row r="25469" spans="6:6" x14ac:dyDescent="0.2">
      <c r="F25469" s="16"/>
    </row>
    <row r="25470" spans="6:6" x14ac:dyDescent="0.2">
      <c r="F25470" s="16"/>
    </row>
    <row r="25471" spans="6:6" x14ac:dyDescent="0.2">
      <c r="F25471" s="16"/>
    </row>
    <row r="25472" spans="6:6" x14ac:dyDescent="0.2">
      <c r="F25472" s="16"/>
    </row>
    <row r="25473" spans="6:6" x14ac:dyDescent="0.2">
      <c r="F25473" s="16"/>
    </row>
    <row r="25474" spans="6:6" x14ac:dyDescent="0.2">
      <c r="F25474" s="16"/>
    </row>
    <row r="25475" spans="6:6" x14ac:dyDescent="0.2">
      <c r="F25475" s="16"/>
    </row>
    <row r="25476" spans="6:6" x14ac:dyDescent="0.2">
      <c r="F25476" s="16"/>
    </row>
    <row r="25477" spans="6:6" x14ac:dyDescent="0.2">
      <c r="F25477" s="16"/>
    </row>
    <row r="25478" spans="6:6" x14ac:dyDescent="0.2">
      <c r="F25478" s="16"/>
    </row>
    <row r="25479" spans="6:6" x14ac:dyDescent="0.2">
      <c r="F25479" s="16"/>
    </row>
    <row r="25480" spans="6:6" x14ac:dyDescent="0.2">
      <c r="F25480" s="16"/>
    </row>
    <row r="25481" spans="6:6" x14ac:dyDescent="0.2">
      <c r="F25481" s="16"/>
    </row>
    <row r="25482" spans="6:6" x14ac:dyDescent="0.2">
      <c r="F25482" s="16"/>
    </row>
    <row r="25483" spans="6:6" x14ac:dyDescent="0.2">
      <c r="F25483" s="16"/>
    </row>
    <row r="25484" spans="6:6" x14ac:dyDescent="0.2">
      <c r="F25484" s="16"/>
    </row>
    <row r="25485" spans="6:6" x14ac:dyDescent="0.2">
      <c r="F25485" s="16"/>
    </row>
    <row r="25486" spans="6:6" x14ac:dyDescent="0.2">
      <c r="F25486" s="16"/>
    </row>
    <row r="25487" spans="6:6" x14ac:dyDescent="0.2">
      <c r="F25487" s="16"/>
    </row>
    <row r="25488" spans="6:6" x14ac:dyDescent="0.2">
      <c r="F25488" s="16"/>
    </row>
    <row r="25489" spans="6:6" x14ac:dyDescent="0.2">
      <c r="F25489" s="16"/>
    </row>
    <row r="25490" spans="6:6" x14ac:dyDescent="0.2">
      <c r="F25490" s="16"/>
    </row>
    <row r="25491" spans="6:6" x14ac:dyDescent="0.2">
      <c r="F25491" s="16"/>
    </row>
    <row r="25492" spans="6:6" x14ac:dyDescent="0.2">
      <c r="F25492" s="16"/>
    </row>
    <row r="25493" spans="6:6" x14ac:dyDescent="0.2">
      <c r="F25493" s="16"/>
    </row>
    <row r="25494" spans="6:6" x14ac:dyDescent="0.2">
      <c r="F25494" s="16"/>
    </row>
    <row r="25495" spans="6:6" x14ac:dyDescent="0.2">
      <c r="F25495" s="16"/>
    </row>
    <row r="25496" spans="6:6" x14ac:dyDescent="0.2">
      <c r="F25496" s="16"/>
    </row>
    <row r="25497" spans="6:6" x14ac:dyDescent="0.2">
      <c r="F25497" s="16"/>
    </row>
    <row r="25498" spans="6:6" x14ac:dyDescent="0.2">
      <c r="F25498" s="16"/>
    </row>
    <row r="25499" spans="6:6" x14ac:dyDescent="0.2">
      <c r="F25499" s="16"/>
    </row>
    <row r="25500" spans="6:6" x14ac:dyDescent="0.2">
      <c r="F25500" s="16"/>
    </row>
    <row r="25501" spans="6:6" x14ac:dyDescent="0.2">
      <c r="F25501" s="16"/>
    </row>
    <row r="25502" spans="6:6" x14ac:dyDescent="0.2">
      <c r="F25502" s="16"/>
    </row>
    <row r="25503" spans="6:6" x14ac:dyDescent="0.2">
      <c r="F25503" s="16"/>
    </row>
    <row r="25504" spans="6:6" x14ac:dyDescent="0.2">
      <c r="F25504" s="16"/>
    </row>
    <row r="25505" spans="6:6" x14ac:dyDescent="0.2">
      <c r="F25505" s="16"/>
    </row>
    <row r="25506" spans="6:6" x14ac:dyDescent="0.2">
      <c r="F25506" s="16"/>
    </row>
    <row r="25507" spans="6:6" x14ac:dyDescent="0.2">
      <c r="F25507" s="16"/>
    </row>
    <row r="25508" spans="6:6" x14ac:dyDescent="0.2">
      <c r="F25508" s="16"/>
    </row>
    <row r="25509" spans="6:6" x14ac:dyDescent="0.2">
      <c r="F25509" s="16"/>
    </row>
    <row r="25510" spans="6:6" x14ac:dyDescent="0.2">
      <c r="F25510" s="16"/>
    </row>
    <row r="25511" spans="6:6" x14ac:dyDescent="0.2">
      <c r="F25511" s="16"/>
    </row>
    <row r="25512" spans="6:6" x14ac:dyDescent="0.2">
      <c r="F25512" s="16"/>
    </row>
    <row r="25513" spans="6:6" x14ac:dyDescent="0.2">
      <c r="F25513" s="16"/>
    </row>
    <row r="25514" spans="6:6" x14ac:dyDescent="0.2">
      <c r="F25514" s="16"/>
    </row>
    <row r="25515" spans="6:6" x14ac:dyDescent="0.2">
      <c r="F25515" s="16"/>
    </row>
    <row r="25516" spans="6:6" x14ac:dyDescent="0.2">
      <c r="F25516" s="16"/>
    </row>
    <row r="25517" spans="6:6" x14ac:dyDescent="0.2">
      <c r="F25517" s="16"/>
    </row>
    <row r="25518" spans="6:6" x14ac:dyDescent="0.2">
      <c r="F25518" s="16"/>
    </row>
    <row r="25519" spans="6:6" x14ac:dyDescent="0.2">
      <c r="F25519" s="16"/>
    </row>
    <row r="25520" spans="6:6" x14ac:dyDescent="0.2">
      <c r="F25520" s="16"/>
    </row>
    <row r="25521" spans="6:6" x14ac:dyDescent="0.2">
      <c r="F25521" s="16"/>
    </row>
    <row r="25522" spans="6:6" x14ac:dyDescent="0.2">
      <c r="F25522" s="16"/>
    </row>
    <row r="25523" spans="6:6" x14ac:dyDescent="0.2">
      <c r="F25523" s="16"/>
    </row>
    <row r="25524" spans="6:6" x14ac:dyDescent="0.2">
      <c r="F25524" s="16"/>
    </row>
    <row r="25525" spans="6:6" x14ac:dyDescent="0.2">
      <c r="F25525" s="16"/>
    </row>
    <row r="25526" spans="6:6" x14ac:dyDescent="0.2">
      <c r="F25526" s="16"/>
    </row>
    <row r="25527" spans="6:6" x14ac:dyDescent="0.2">
      <c r="F25527" s="16"/>
    </row>
    <row r="25528" spans="6:6" x14ac:dyDescent="0.2">
      <c r="F25528" s="16"/>
    </row>
    <row r="25529" spans="6:6" x14ac:dyDescent="0.2">
      <c r="F25529" s="16"/>
    </row>
    <row r="25530" spans="6:6" x14ac:dyDescent="0.2">
      <c r="F25530" s="16"/>
    </row>
    <row r="25531" spans="6:6" x14ac:dyDescent="0.2">
      <c r="F25531" s="16"/>
    </row>
    <row r="25532" spans="6:6" x14ac:dyDescent="0.2">
      <c r="F25532" s="16"/>
    </row>
    <row r="25533" spans="6:6" x14ac:dyDescent="0.2">
      <c r="F25533" s="16"/>
    </row>
    <row r="25534" spans="6:6" x14ac:dyDescent="0.2">
      <c r="F25534" s="16"/>
    </row>
    <row r="25535" spans="6:6" x14ac:dyDescent="0.2">
      <c r="F25535" s="16"/>
    </row>
    <row r="25536" spans="6:6" x14ac:dyDescent="0.2">
      <c r="F25536" s="16"/>
    </row>
    <row r="25537" spans="6:6" x14ac:dyDescent="0.2">
      <c r="F25537" s="16"/>
    </row>
    <row r="25538" spans="6:6" x14ac:dyDescent="0.2">
      <c r="F25538" s="16"/>
    </row>
    <row r="25539" spans="6:6" x14ac:dyDescent="0.2">
      <c r="F25539" s="16"/>
    </row>
    <row r="25540" spans="6:6" x14ac:dyDescent="0.2">
      <c r="F25540" s="16"/>
    </row>
    <row r="25541" spans="6:6" x14ac:dyDescent="0.2">
      <c r="F25541" s="16"/>
    </row>
    <row r="25542" spans="6:6" x14ac:dyDescent="0.2">
      <c r="F25542" s="16"/>
    </row>
    <row r="25543" spans="6:6" x14ac:dyDescent="0.2">
      <c r="F25543" s="16"/>
    </row>
    <row r="25544" spans="6:6" x14ac:dyDescent="0.2">
      <c r="F25544" s="16"/>
    </row>
    <row r="25545" spans="6:6" x14ac:dyDescent="0.2">
      <c r="F25545" s="16"/>
    </row>
    <row r="25546" spans="6:6" x14ac:dyDescent="0.2">
      <c r="F25546" s="16"/>
    </row>
    <row r="25547" spans="6:6" x14ac:dyDescent="0.2">
      <c r="F25547" s="16"/>
    </row>
    <row r="25548" spans="6:6" x14ac:dyDescent="0.2">
      <c r="F25548" s="16"/>
    </row>
    <row r="25549" spans="6:6" x14ac:dyDescent="0.2">
      <c r="F25549" s="16"/>
    </row>
    <row r="25550" spans="6:6" x14ac:dyDescent="0.2">
      <c r="F25550" s="16"/>
    </row>
    <row r="25551" spans="6:6" x14ac:dyDescent="0.2">
      <c r="F25551" s="16"/>
    </row>
    <row r="25552" spans="6:6" x14ac:dyDescent="0.2">
      <c r="F25552" s="16"/>
    </row>
    <row r="25553" spans="6:6" x14ac:dyDescent="0.2">
      <c r="F25553" s="16"/>
    </row>
    <row r="25554" spans="6:6" x14ac:dyDescent="0.2">
      <c r="F25554" s="16"/>
    </row>
    <row r="25555" spans="6:6" x14ac:dyDescent="0.2">
      <c r="F25555" s="16"/>
    </row>
    <row r="25556" spans="6:6" x14ac:dyDescent="0.2">
      <c r="F25556" s="16"/>
    </row>
    <row r="25557" spans="6:6" x14ac:dyDescent="0.2">
      <c r="F25557" s="16"/>
    </row>
    <row r="25558" spans="6:6" x14ac:dyDescent="0.2">
      <c r="F25558" s="16"/>
    </row>
    <row r="25559" spans="6:6" x14ac:dyDescent="0.2">
      <c r="F25559" s="16"/>
    </row>
    <row r="25560" spans="6:6" x14ac:dyDescent="0.2">
      <c r="F25560" s="16"/>
    </row>
    <row r="25561" spans="6:6" x14ac:dyDescent="0.2">
      <c r="F25561" s="16"/>
    </row>
    <row r="25562" spans="6:6" x14ac:dyDescent="0.2">
      <c r="F25562" s="16"/>
    </row>
    <row r="25563" spans="6:6" x14ac:dyDescent="0.2">
      <c r="F25563" s="16"/>
    </row>
    <row r="25564" spans="6:6" x14ac:dyDescent="0.2">
      <c r="F25564" s="16"/>
    </row>
    <row r="25565" spans="6:6" x14ac:dyDescent="0.2">
      <c r="F25565" s="16"/>
    </row>
    <row r="25566" spans="6:6" x14ac:dyDescent="0.2">
      <c r="F25566" s="16"/>
    </row>
    <row r="25567" spans="6:6" x14ac:dyDescent="0.2">
      <c r="F25567" s="16"/>
    </row>
    <row r="25568" spans="6:6" x14ac:dyDescent="0.2">
      <c r="F25568" s="16"/>
    </row>
    <row r="25569" spans="6:6" x14ac:dyDescent="0.2">
      <c r="F25569" s="16"/>
    </row>
    <row r="25570" spans="6:6" x14ac:dyDescent="0.2">
      <c r="F25570" s="16"/>
    </row>
    <row r="25571" spans="6:6" x14ac:dyDescent="0.2">
      <c r="F25571" s="16"/>
    </row>
    <row r="25572" spans="6:6" x14ac:dyDescent="0.2">
      <c r="F25572" s="16"/>
    </row>
    <row r="25573" spans="6:6" x14ac:dyDescent="0.2">
      <c r="F25573" s="16"/>
    </row>
    <row r="25574" spans="6:6" x14ac:dyDescent="0.2">
      <c r="F25574" s="16"/>
    </row>
    <row r="25575" spans="6:6" x14ac:dyDescent="0.2">
      <c r="F25575" s="16"/>
    </row>
    <row r="25576" spans="6:6" x14ac:dyDescent="0.2">
      <c r="F25576" s="16"/>
    </row>
    <row r="25577" spans="6:6" x14ac:dyDescent="0.2">
      <c r="F25577" s="16"/>
    </row>
    <row r="25578" spans="6:6" x14ac:dyDescent="0.2">
      <c r="F25578" s="16"/>
    </row>
    <row r="25579" spans="6:6" x14ac:dyDescent="0.2">
      <c r="F25579" s="16"/>
    </row>
    <row r="25580" spans="6:6" x14ac:dyDescent="0.2">
      <c r="F25580" s="16"/>
    </row>
    <row r="25581" spans="6:6" x14ac:dyDescent="0.2">
      <c r="F25581" s="16"/>
    </row>
    <row r="25582" spans="6:6" x14ac:dyDescent="0.2">
      <c r="F25582" s="16"/>
    </row>
    <row r="25583" spans="6:6" x14ac:dyDescent="0.2">
      <c r="F25583" s="16"/>
    </row>
    <row r="25584" spans="6:6" x14ac:dyDescent="0.2">
      <c r="F25584" s="16"/>
    </row>
    <row r="25585" spans="6:6" x14ac:dyDescent="0.2">
      <c r="F25585" s="16"/>
    </row>
    <row r="25586" spans="6:6" x14ac:dyDescent="0.2">
      <c r="F25586" s="16"/>
    </row>
    <row r="25587" spans="6:6" x14ac:dyDescent="0.2">
      <c r="F25587" s="16"/>
    </row>
    <row r="25588" spans="6:6" x14ac:dyDescent="0.2">
      <c r="F25588" s="16"/>
    </row>
    <row r="25589" spans="6:6" x14ac:dyDescent="0.2">
      <c r="F25589" s="16"/>
    </row>
    <row r="25590" spans="6:6" x14ac:dyDescent="0.2">
      <c r="F25590" s="16"/>
    </row>
    <row r="25591" spans="6:6" x14ac:dyDescent="0.2">
      <c r="F25591" s="16"/>
    </row>
    <row r="25592" spans="6:6" x14ac:dyDescent="0.2">
      <c r="F25592" s="16"/>
    </row>
    <row r="25593" spans="6:6" x14ac:dyDescent="0.2">
      <c r="F25593" s="16"/>
    </row>
    <row r="25594" spans="6:6" x14ac:dyDescent="0.2">
      <c r="F25594" s="16"/>
    </row>
    <row r="25595" spans="6:6" x14ac:dyDescent="0.2">
      <c r="F25595" s="16"/>
    </row>
    <row r="25596" spans="6:6" x14ac:dyDescent="0.2">
      <c r="F25596" s="16"/>
    </row>
    <row r="25597" spans="6:6" x14ac:dyDescent="0.2">
      <c r="F25597" s="16"/>
    </row>
    <row r="25598" spans="6:6" x14ac:dyDescent="0.2">
      <c r="F25598" s="16"/>
    </row>
    <row r="25599" spans="6:6" x14ac:dyDescent="0.2">
      <c r="F25599" s="16"/>
    </row>
    <row r="25600" spans="6:6" x14ac:dyDescent="0.2">
      <c r="F25600" s="16"/>
    </row>
    <row r="25601" spans="6:6" x14ac:dyDescent="0.2">
      <c r="F25601" s="16"/>
    </row>
    <row r="25602" spans="6:6" x14ac:dyDescent="0.2">
      <c r="F25602" s="16"/>
    </row>
    <row r="25603" spans="6:6" x14ac:dyDescent="0.2">
      <c r="F25603" s="16"/>
    </row>
    <row r="25604" spans="6:6" x14ac:dyDescent="0.2">
      <c r="F25604" s="16"/>
    </row>
    <row r="25605" spans="6:6" x14ac:dyDescent="0.2">
      <c r="F25605" s="16"/>
    </row>
    <row r="25606" spans="6:6" x14ac:dyDescent="0.2">
      <c r="F25606" s="16"/>
    </row>
    <row r="25607" spans="6:6" x14ac:dyDescent="0.2">
      <c r="F25607" s="16"/>
    </row>
    <row r="25608" spans="6:6" x14ac:dyDescent="0.2">
      <c r="F25608" s="16"/>
    </row>
    <row r="25609" spans="6:6" x14ac:dyDescent="0.2">
      <c r="F25609" s="16"/>
    </row>
    <row r="25610" spans="6:6" x14ac:dyDescent="0.2">
      <c r="F25610" s="16"/>
    </row>
    <row r="25611" spans="6:6" x14ac:dyDescent="0.2">
      <c r="F25611" s="16"/>
    </row>
    <row r="25612" spans="6:6" x14ac:dyDescent="0.2">
      <c r="F25612" s="16"/>
    </row>
    <row r="25613" spans="6:6" x14ac:dyDescent="0.2">
      <c r="F25613" s="16"/>
    </row>
    <row r="25614" spans="6:6" x14ac:dyDescent="0.2">
      <c r="F25614" s="16"/>
    </row>
    <row r="25615" spans="6:6" x14ac:dyDescent="0.2">
      <c r="F25615" s="16"/>
    </row>
    <row r="25616" spans="6:6" x14ac:dyDescent="0.2">
      <c r="F25616" s="16"/>
    </row>
    <row r="25617" spans="6:6" x14ac:dyDescent="0.2">
      <c r="F25617" s="16"/>
    </row>
    <row r="25618" spans="6:6" x14ac:dyDescent="0.2">
      <c r="F25618" s="16"/>
    </row>
    <row r="25619" spans="6:6" x14ac:dyDescent="0.2">
      <c r="F25619" s="16"/>
    </row>
    <row r="25620" spans="6:6" x14ac:dyDescent="0.2">
      <c r="F25620" s="16"/>
    </row>
    <row r="25621" spans="6:6" x14ac:dyDescent="0.2">
      <c r="F25621" s="16"/>
    </row>
    <row r="25622" spans="6:6" x14ac:dyDescent="0.2">
      <c r="F25622" s="16"/>
    </row>
    <row r="25623" spans="6:6" x14ac:dyDescent="0.2">
      <c r="F25623" s="16"/>
    </row>
    <row r="25624" spans="6:6" x14ac:dyDescent="0.2">
      <c r="F25624" s="16"/>
    </row>
    <row r="25625" spans="6:6" x14ac:dyDescent="0.2">
      <c r="F25625" s="16"/>
    </row>
    <row r="25626" spans="6:6" x14ac:dyDescent="0.2">
      <c r="F25626" s="16"/>
    </row>
    <row r="25627" spans="6:6" x14ac:dyDescent="0.2">
      <c r="F25627" s="16"/>
    </row>
    <row r="25628" spans="6:6" x14ac:dyDescent="0.2">
      <c r="F25628" s="16"/>
    </row>
    <row r="25629" spans="6:6" x14ac:dyDescent="0.2">
      <c r="F25629" s="16"/>
    </row>
    <row r="25630" spans="6:6" x14ac:dyDescent="0.2">
      <c r="F25630" s="16"/>
    </row>
    <row r="25631" spans="6:6" x14ac:dyDescent="0.2">
      <c r="F25631" s="16"/>
    </row>
    <row r="25632" spans="6:6" x14ac:dyDescent="0.2">
      <c r="F25632" s="16"/>
    </row>
    <row r="25633" spans="6:6" x14ac:dyDescent="0.2">
      <c r="F25633" s="16"/>
    </row>
    <row r="25634" spans="6:6" x14ac:dyDescent="0.2">
      <c r="F25634" s="16"/>
    </row>
    <row r="25635" spans="6:6" x14ac:dyDescent="0.2">
      <c r="F25635" s="16"/>
    </row>
    <row r="25636" spans="6:6" x14ac:dyDescent="0.2">
      <c r="F25636" s="16"/>
    </row>
    <row r="25637" spans="6:6" x14ac:dyDescent="0.2">
      <c r="F25637" s="16"/>
    </row>
    <row r="25638" spans="6:6" x14ac:dyDescent="0.2">
      <c r="F25638" s="16"/>
    </row>
    <row r="25639" spans="6:6" x14ac:dyDescent="0.2">
      <c r="F25639" s="16"/>
    </row>
    <row r="25640" spans="6:6" x14ac:dyDescent="0.2">
      <c r="F25640" s="16"/>
    </row>
    <row r="25641" spans="6:6" x14ac:dyDescent="0.2">
      <c r="F25641" s="16"/>
    </row>
    <row r="25642" spans="6:6" x14ac:dyDescent="0.2">
      <c r="F25642" s="16"/>
    </row>
    <row r="25643" spans="6:6" x14ac:dyDescent="0.2">
      <c r="F25643" s="16"/>
    </row>
    <row r="25644" spans="6:6" x14ac:dyDescent="0.2">
      <c r="F25644" s="16"/>
    </row>
    <row r="25645" spans="6:6" x14ac:dyDescent="0.2">
      <c r="F25645" s="16"/>
    </row>
    <row r="25646" spans="6:6" x14ac:dyDescent="0.2">
      <c r="F25646" s="16"/>
    </row>
    <row r="25647" spans="6:6" x14ac:dyDescent="0.2">
      <c r="F25647" s="16"/>
    </row>
    <row r="25648" spans="6:6" x14ac:dyDescent="0.2">
      <c r="F25648" s="16"/>
    </row>
    <row r="25649" spans="6:6" x14ac:dyDescent="0.2">
      <c r="F25649" s="16"/>
    </row>
    <row r="25650" spans="6:6" x14ac:dyDescent="0.2">
      <c r="F25650" s="16"/>
    </row>
    <row r="25651" spans="6:6" x14ac:dyDescent="0.2">
      <c r="F25651" s="16"/>
    </row>
    <row r="25652" spans="6:6" x14ac:dyDescent="0.2">
      <c r="F25652" s="16"/>
    </row>
    <row r="25653" spans="6:6" x14ac:dyDescent="0.2">
      <c r="F25653" s="16"/>
    </row>
    <row r="25654" spans="6:6" x14ac:dyDescent="0.2">
      <c r="F25654" s="16"/>
    </row>
    <row r="25655" spans="6:6" x14ac:dyDescent="0.2">
      <c r="F25655" s="16"/>
    </row>
    <row r="25656" spans="6:6" x14ac:dyDescent="0.2">
      <c r="F25656" s="16"/>
    </row>
    <row r="25657" spans="6:6" x14ac:dyDescent="0.2">
      <c r="F25657" s="16"/>
    </row>
    <row r="25658" spans="6:6" x14ac:dyDescent="0.2">
      <c r="F25658" s="16"/>
    </row>
    <row r="25659" spans="6:6" x14ac:dyDescent="0.2">
      <c r="F25659" s="16"/>
    </row>
    <row r="25660" spans="6:6" x14ac:dyDescent="0.2">
      <c r="F25660" s="16"/>
    </row>
    <row r="25661" spans="6:6" x14ac:dyDescent="0.2">
      <c r="F25661" s="16"/>
    </row>
    <row r="25662" spans="6:6" x14ac:dyDescent="0.2">
      <c r="F25662" s="16"/>
    </row>
    <row r="25663" spans="6:6" x14ac:dyDescent="0.2">
      <c r="F25663" s="16"/>
    </row>
    <row r="25664" spans="6:6" x14ac:dyDescent="0.2">
      <c r="F25664" s="16"/>
    </row>
    <row r="25665" spans="6:6" x14ac:dyDescent="0.2">
      <c r="F25665" s="16"/>
    </row>
    <row r="25666" spans="6:6" x14ac:dyDescent="0.2">
      <c r="F25666" s="16"/>
    </row>
    <row r="25667" spans="6:6" x14ac:dyDescent="0.2">
      <c r="F25667" s="16"/>
    </row>
    <row r="25668" spans="6:6" x14ac:dyDescent="0.2">
      <c r="F25668" s="16"/>
    </row>
    <row r="25669" spans="6:6" x14ac:dyDescent="0.2">
      <c r="F25669" s="16"/>
    </row>
    <row r="25670" spans="6:6" x14ac:dyDescent="0.2">
      <c r="F25670" s="16"/>
    </row>
    <row r="25671" spans="6:6" x14ac:dyDescent="0.2">
      <c r="F25671" s="16"/>
    </row>
    <row r="25672" spans="6:6" x14ac:dyDescent="0.2">
      <c r="F25672" s="16"/>
    </row>
    <row r="25673" spans="6:6" x14ac:dyDescent="0.2">
      <c r="F25673" s="16"/>
    </row>
    <row r="25674" spans="6:6" x14ac:dyDescent="0.2">
      <c r="F25674" s="16"/>
    </row>
    <row r="25675" spans="6:6" x14ac:dyDescent="0.2">
      <c r="F25675" s="16"/>
    </row>
    <row r="25676" spans="6:6" x14ac:dyDescent="0.2">
      <c r="F25676" s="16"/>
    </row>
    <row r="25677" spans="6:6" x14ac:dyDescent="0.2">
      <c r="F25677" s="16"/>
    </row>
    <row r="25678" spans="6:6" x14ac:dyDescent="0.2">
      <c r="F25678" s="16"/>
    </row>
    <row r="25679" spans="6:6" x14ac:dyDescent="0.2">
      <c r="F25679" s="16"/>
    </row>
    <row r="25680" spans="6:6" x14ac:dyDescent="0.2">
      <c r="F25680" s="16"/>
    </row>
    <row r="25681" spans="6:6" x14ac:dyDescent="0.2">
      <c r="F25681" s="16"/>
    </row>
    <row r="25682" spans="6:6" x14ac:dyDescent="0.2">
      <c r="F25682" s="16"/>
    </row>
    <row r="25683" spans="6:6" x14ac:dyDescent="0.2">
      <c r="F25683" s="16"/>
    </row>
    <row r="25684" spans="6:6" x14ac:dyDescent="0.2">
      <c r="F25684" s="16"/>
    </row>
    <row r="25685" spans="6:6" x14ac:dyDescent="0.2">
      <c r="F25685" s="16"/>
    </row>
    <row r="25686" spans="6:6" x14ac:dyDescent="0.2">
      <c r="F25686" s="16"/>
    </row>
    <row r="25687" spans="6:6" x14ac:dyDescent="0.2">
      <c r="F25687" s="16"/>
    </row>
    <row r="25688" spans="6:6" x14ac:dyDescent="0.2">
      <c r="F25688" s="16"/>
    </row>
    <row r="25689" spans="6:6" x14ac:dyDescent="0.2">
      <c r="F25689" s="16"/>
    </row>
    <row r="25690" spans="6:6" x14ac:dyDescent="0.2">
      <c r="F25690" s="16"/>
    </row>
    <row r="25691" spans="6:6" x14ac:dyDescent="0.2">
      <c r="F25691" s="16"/>
    </row>
    <row r="25692" spans="6:6" x14ac:dyDescent="0.2">
      <c r="F25692" s="16"/>
    </row>
    <row r="25693" spans="6:6" x14ac:dyDescent="0.2">
      <c r="F25693" s="16"/>
    </row>
    <row r="25694" spans="6:6" x14ac:dyDescent="0.2">
      <c r="F25694" s="16"/>
    </row>
    <row r="25695" spans="6:6" x14ac:dyDescent="0.2">
      <c r="F25695" s="16"/>
    </row>
    <row r="25696" spans="6:6" x14ac:dyDescent="0.2">
      <c r="F25696" s="16"/>
    </row>
    <row r="25697" spans="6:6" x14ac:dyDescent="0.2">
      <c r="F25697" s="16"/>
    </row>
    <row r="25698" spans="6:6" x14ac:dyDescent="0.2">
      <c r="F25698" s="16"/>
    </row>
    <row r="25699" spans="6:6" x14ac:dyDescent="0.2">
      <c r="F25699" s="16"/>
    </row>
    <row r="25700" spans="6:6" x14ac:dyDescent="0.2">
      <c r="F25700" s="16"/>
    </row>
    <row r="25701" spans="6:6" x14ac:dyDescent="0.2">
      <c r="F25701" s="16"/>
    </row>
    <row r="25702" spans="6:6" x14ac:dyDescent="0.2">
      <c r="F25702" s="16"/>
    </row>
    <row r="25703" spans="6:6" x14ac:dyDescent="0.2">
      <c r="F25703" s="16"/>
    </row>
    <row r="25704" spans="6:6" x14ac:dyDescent="0.2">
      <c r="F25704" s="16"/>
    </row>
    <row r="25705" spans="6:6" x14ac:dyDescent="0.2">
      <c r="F25705" s="16"/>
    </row>
    <row r="25706" spans="6:6" x14ac:dyDescent="0.2">
      <c r="F25706" s="16"/>
    </row>
    <row r="25707" spans="6:6" x14ac:dyDescent="0.2">
      <c r="F25707" s="16"/>
    </row>
    <row r="25708" spans="6:6" x14ac:dyDescent="0.2">
      <c r="F25708" s="16"/>
    </row>
    <row r="25709" spans="6:6" x14ac:dyDescent="0.2">
      <c r="F25709" s="16"/>
    </row>
    <row r="25710" spans="6:6" x14ac:dyDescent="0.2">
      <c r="F25710" s="16"/>
    </row>
    <row r="25711" spans="6:6" x14ac:dyDescent="0.2">
      <c r="F25711" s="16"/>
    </row>
    <row r="25712" spans="6:6" x14ac:dyDescent="0.2">
      <c r="F25712" s="16"/>
    </row>
    <row r="25713" spans="6:6" x14ac:dyDescent="0.2">
      <c r="F25713" s="16"/>
    </row>
    <row r="25714" spans="6:6" x14ac:dyDescent="0.2">
      <c r="F25714" s="16"/>
    </row>
    <row r="25715" spans="6:6" x14ac:dyDescent="0.2">
      <c r="F25715" s="16"/>
    </row>
    <row r="25716" spans="6:6" x14ac:dyDescent="0.2">
      <c r="F25716" s="16"/>
    </row>
    <row r="25717" spans="6:6" x14ac:dyDescent="0.2">
      <c r="F25717" s="16"/>
    </row>
    <row r="25718" spans="6:6" x14ac:dyDescent="0.2">
      <c r="F25718" s="16"/>
    </row>
    <row r="25719" spans="6:6" x14ac:dyDescent="0.2">
      <c r="F25719" s="16"/>
    </row>
    <row r="25720" spans="6:6" x14ac:dyDescent="0.2">
      <c r="F25720" s="16"/>
    </row>
    <row r="25721" spans="6:6" x14ac:dyDescent="0.2">
      <c r="F25721" s="16"/>
    </row>
    <row r="25722" spans="6:6" x14ac:dyDescent="0.2">
      <c r="F25722" s="16"/>
    </row>
    <row r="25723" spans="6:6" x14ac:dyDescent="0.2">
      <c r="F25723" s="16"/>
    </row>
    <row r="25724" spans="6:6" x14ac:dyDescent="0.2">
      <c r="F25724" s="16"/>
    </row>
    <row r="25725" spans="6:6" x14ac:dyDescent="0.2">
      <c r="F25725" s="16"/>
    </row>
    <row r="25726" spans="6:6" x14ac:dyDescent="0.2">
      <c r="F25726" s="16"/>
    </row>
    <row r="25727" spans="6:6" x14ac:dyDescent="0.2">
      <c r="F25727" s="16"/>
    </row>
    <row r="25728" spans="6:6" x14ac:dyDescent="0.2">
      <c r="F25728" s="16"/>
    </row>
    <row r="25729" spans="6:6" x14ac:dyDescent="0.2">
      <c r="F25729" s="16"/>
    </row>
    <row r="25730" spans="6:6" x14ac:dyDescent="0.2">
      <c r="F25730" s="16"/>
    </row>
    <row r="25731" spans="6:6" x14ac:dyDescent="0.2">
      <c r="F25731" s="16"/>
    </row>
    <row r="25732" spans="6:6" x14ac:dyDescent="0.2">
      <c r="F25732" s="16"/>
    </row>
    <row r="25733" spans="6:6" x14ac:dyDescent="0.2">
      <c r="F25733" s="16"/>
    </row>
    <row r="25734" spans="6:6" x14ac:dyDescent="0.2">
      <c r="F25734" s="16"/>
    </row>
    <row r="25735" spans="6:6" x14ac:dyDescent="0.2">
      <c r="F25735" s="16"/>
    </row>
    <row r="25736" spans="6:6" x14ac:dyDescent="0.2">
      <c r="F25736" s="16"/>
    </row>
    <row r="25737" spans="6:6" x14ac:dyDescent="0.2">
      <c r="F25737" s="16"/>
    </row>
    <row r="25738" spans="6:6" x14ac:dyDescent="0.2">
      <c r="F25738" s="16"/>
    </row>
    <row r="25739" spans="6:6" x14ac:dyDescent="0.2">
      <c r="F25739" s="16"/>
    </row>
    <row r="25740" spans="6:6" x14ac:dyDescent="0.2">
      <c r="F25740" s="16"/>
    </row>
    <row r="25741" spans="6:6" x14ac:dyDescent="0.2">
      <c r="F25741" s="16"/>
    </row>
    <row r="25742" spans="6:6" x14ac:dyDescent="0.2">
      <c r="F25742" s="16"/>
    </row>
    <row r="25743" spans="6:6" x14ac:dyDescent="0.2">
      <c r="F25743" s="16"/>
    </row>
    <row r="25744" spans="6:6" x14ac:dyDescent="0.2">
      <c r="F25744" s="16"/>
    </row>
    <row r="25745" spans="6:6" x14ac:dyDescent="0.2">
      <c r="F25745" s="16"/>
    </row>
    <row r="25746" spans="6:6" x14ac:dyDescent="0.2">
      <c r="F25746" s="16"/>
    </row>
    <row r="25747" spans="6:6" x14ac:dyDescent="0.2">
      <c r="F25747" s="16"/>
    </row>
    <row r="25748" spans="6:6" x14ac:dyDescent="0.2">
      <c r="F25748" s="16"/>
    </row>
    <row r="25749" spans="6:6" x14ac:dyDescent="0.2">
      <c r="F25749" s="16"/>
    </row>
    <row r="25750" spans="6:6" x14ac:dyDescent="0.2">
      <c r="F25750" s="16"/>
    </row>
    <row r="25751" spans="6:6" x14ac:dyDescent="0.2">
      <c r="F25751" s="16"/>
    </row>
    <row r="25752" spans="6:6" x14ac:dyDescent="0.2">
      <c r="F25752" s="16"/>
    </row>
    <row r="25753" spans="6:6" x14ac:dyDescent="0.2">
      <c r="F25753" s="16"/>
    </row>
    <row r="25754" spans="6:6" x14ac:dyDescent="0.2">
      <c r="F25754" s="16"/>
    </row>
    <row r="25755" spans="6:6" x14ac:dyDescent="0.2">
      <c r="F25755" s="16"/>
    </row>
    <row r="25756" spans="6:6" x14ac:dyDescent="0.2">
      <c r="F25756" s="16"/>
    </row>
    <row r="25757" spans="6:6" x14ac:dyDescent="0.2">
      <c r="F25757" s="16"/>
    </row>
    <row r="25758" spans="6:6" x14ac:dyDescent="0.2">
      <c r="F25758" s="16"/>
    </row>
    <row r="25759" spans="6:6" x14ac:dyDescent="0.2">
      <c r="F25759" s="16"/>
    </row>
    <row r="25760" spans="6:6" x14ac:dyDescent="0.2">
      <c r="F25760" s="16"/>
    </row>
    <row r="25761" spans="6:6" x14ac:dyDescent="0.2">
      <c r="F25761" s="16"/>
    </row>
    <row r="25762" spans="6:6" x14ac:dyDescent="0.2">
      <c r="F25762" s="16"/>
    </row>
    <row r="25763" spans="6:6" x14ac:dyDescent="0.2">
      <c r="F25763" s="16"/>
    </row>
    <row r="25764" spans="6:6" x14ac:dyDescent="0.2">
      <c r="F25764" s="16"/>
    </row>
    <row r="25765" spans="6:6" x14ac:dyDescent="0.2">
      <c r="F25765" s="16"/>
    </row>
    <row r="25766" spans="6:6" x14ac:dyDescent="0.2">
      <c r="F25766" s="16"/>
    </row>
    <row r="25767" spans="6:6" x14ac:dyDescent="0.2">
      <c r="F25767" s="16"/>
    </row>
    <row r="25768" spans="6:6" x14ac:dyDescent="0.2">
      <c r="F25768" s="16"/>
    </row>
    <row r="25769" spans="6:6" x14ac:dyDescent="0.2">
      <c r="F25769" s="16"/>
    </row>
    <row r="25770" spans="6:6" x14ac:dyDescent="0.2">
      <c r="F25770" s="16"/>
    </row>
    <row r="25771" spans="6:6" x14ac:dyDescent="0.2">
      <c r="F25771" s="16"/>
    </row>
    <row r="25772" spans="6:6" x14ac:dyDescent="0.2">
      <c r="F25772" s="16"/>
    </row>
    <row r="25773" spans="6:6" x14ac:dyDescent="0.2">
      <c r="F25773" s="16"/>
    </row>
    <row r="25774" spans="6:6" x14ac:dyDescent="0.2">
      <c r="F25774" s="16"/>
    </row>
    <row r="25775" spans="6:6" x14ac:dyDescent="0.2">
      <c r="F25775" s="16"/>
    </row>
    <row r="25776" spans="6:6" x14ac:dyDescent="0.2">
      <c r="F25776" s="16"/>
    </row>
    <row r="25777" spans="6:6" x14ac:dyDescent="0.2">
      <c r="F25777" s="16"/>
    </row>
    <row r="25778" spans="6:6" x14ac:dyDescent="0.2">
      <c r="F25778" s="16"/>
    </row>
    <row r="25779" spans="6:6" x14ac:dyDescent="0.2">
      <c r="F25779" s="16"/>
    </row>
    <row r="25780" spans="6:6" x14ac:dyDescent="0.2">
      <c r="F25780" s="16"/>
    </row>
    <row r="25781" spans="6:6" x14ac:dyDescent="0.2">
      <c r="F25781" s="16"/>
    </row>
    <row r="25782" spans="6:6" x14ac:dyDescent="0.2">
      <c r="F25782" s="16"/>
    </row>
    <row r="25783" spans="6:6" x14ac:dyDescent="0.2">
      <c r="F25783" s="16"/>
    </row>
    <row r="25784" spans="6:6" x14ac:dyDescent="0.2">
      <c r="F25784" s="16"/>
    </row>
    <row r="25785" spans="6:6" x14ac:dyDescent="0.2">
      <c r="F25785" s="16"/>
    </row>
    <row r="25786" spans="6:6" x14ac:dyDescent="0.2">
      <c r="F25786" s="16"/>
    </row>
    <row r="25787" spans="6:6" x14ac:dyDescent="0.2">
      <c r="F25787" s="16"/>
    </row>
    <row r="25788" spans="6:6" x14ac:dyDescent="0.2">
      <c r="F25788" s="16"/>
    </row>
    <row r="25789" spans="6:6" x14ac:dyDescent="0.2">
      <c r="F25789" s="16"/>
    </row>
    <row r="25790" spans="6:6" x14ac:dyDescent="0.2">
      <c r="F25790" s="16"/>
    </row>
    <row r="25791" spans="6:6" x14ac:dyDescent="0.2">
      <c r="F25791" s="16"/>
    </row>
    <row r="25792" spans="6:6" x14ac:dyDescent="0.2">
      <c r="F25792" s="16"/>
    </row>
    <row r="25793" spans="6:6" x14ac:dyDescent="0.2">
      <c r="F25793" s="16"/>
    </row>
    <row r="25794" spans="6:6" x14ac:dyDescent="0.2">
      <c r="F25794" s="16"/>
    </row>
    <row r="25795" spans="6:6" x14ac:dyDescent="0.2">
      <c r="F25795" s="16"/>
    </row>
    <row r="25796" spans="6:6" x14ac:dyDescent="0.2">
      <c r="F25796" s="16"/>
    </row>
    <row r="25797" spans="6:6" x14ac:dyDescent="0.2">
      <c r="F25797" s="16"/>
    </row>
    <row r="25798" spans="6:6" x14ac:dyDescent="0.2">
      <c r="F25798" s="16"/>
    </row>
    <row r="25799" spans="6:6" x14ac:dyDescent="0.2">
      <c r="F25799" s="16"/>
    </row>
    <row r="25800" spans="6:6" x14ac:dyDescent="0.2">
      <c r="F25800" s="16"/>
    </row>
    <row r="25801" spans="6:6" x14ac:dyDescent="0.2">
      <c r="F25801" s="16"/>
    </row>
    <row r="25802" spans="6:6" x14ac:dyDescent="0.2">
      <c r="F25802" s="16"/>
    </row>
    <row r="25803" spans="6:6" x14ac:dyDescent="0.2">
      <c r="F25803" s="16"/>
    </row>
    <row r="25804" spans="6:6" x14ac:dyDescent="0.2">
      <c r="F25804" s="16"/>
    </row>
    <row r="25805" spans="6:6" x14ac:dyDescent="0.2">
      <c r="F25805" s="16"/>
    </row>
    <row r="25806" spans="6:6" x14ac:dyDescent="0.2">
      <c r="F25806" s="16"/>
    </row>
    <row r="25807" spans="6:6" x14ac:dyDescent="0.2">
      <c r="F25807" s="16"/>
    </row>
    <row r="25808" spans="6:6" x14ac:dyDescent="0.2">
      <c r="F25808" s="16"/>
    </row>
    <row r="25809" spans="6:6" x14ac:dyDescent="0.2">
      <c r="F25809" s="16"/>
    </row>
    <row r="25810" spans="6:6" x14ac:dyDescent="0.2">
      <c r="F25810" s="16"/>
    </row>
    <row r="25811" spans="6:6" x14ac:dyDescent="0.2">
      <c r="F25811" s="16"/>
    </row>
    <row r="25812" spans="6:6" x14ac:dyDescent="0.2">
      <c r="F25812" s="16"/>
    </row>
    <row r="25813" spans="6:6" x14ac:dyDescent="0.2">
      <c r="F25813" s="16"/>
    </row>
    <row r="25814" spans="6:6" x14ac:dyDescent="0.2">
      <c r="F25814" s="16"/>
    </row>
    <row r="25815" spans="6:6" x14ac:dyDescent="0.2">
      <c r="F25815" s="16"/>
    </row>
    <row r="25816" spans="6:6" x14ac:dyDescent="0.2">
      <c r="F25816" s="16"/>
    </row>
    <row r="25817" spans="6:6" x14ac:dyDescent="0.2">
      <c r="F25817" s="16"/>
    </row>
    <row r="25818" spans="6:6" x14ac:dyDescent="0.2">
      <c r="F25818" s="16"/>
    </row>
    <row r="25819" spans="6:6" x14ac:dyDescent="0.2">
      <c r="F25819" s="16"/>
    </row>
    <row r="25820" spans="6:6" x14ac:dyDescent="0.2">
      <c r="F25820" s="16"/>
    </row>
    <row r="25821" spans="6:6" x14ac:dyDescent="0.2">
      <c r="F25821" s="16"/>
    </row>
    <row r="25822" spans="6:6" x14ac:dyDescent="0.2">
      <c r="F25822" s="16"/>
    </row>
    <row r="25823" spans="6:6" x14ac:dyDescent="0.2">
      <c r="F25823" s="16"/>
    </row>
    <row r="25824" spans="6:6" x14ac:dyDescent="0.2">
      <c r="F25824" s="16"/>
    </row>
    <row r="25825" spans="6:6" x14ac:dyDescent="0.2">
      <c r="F25825" s="16"/>
    </row>
    <row r="25826" spans="6:6" x14ac:dyDescent="0.2">
      <c r="F25826" s="16"/>
    </row>
    <row r="25827" spans="6:6" x14ac:dyDescent="0.2">
      <c r="F25827" s="16"/>
    </row>
    <row r="25828" spans="6:6" x14ac:dyDescent="0.2">
      <c r="F25828" s="16"/>
    </row>
    <row r="25829" spans="6:6" x14ac:dyDescent="0.2">
      <c r="F25829" s="16"/>
    </row>
    <row r="25830" spans="6:6" x14ac:dyDescent="0.2">
      <c r="F25830" s="16"/>
    </row>
    <row r="25831" spans="6:6" x14ac:dyDescent="0.2">
      <c r="F25831" s="16"/>
    </row>
    <row r="25832" spans="6:6" x14ac:dyDescent="0.2">
      <c r="F25832" s="16"/>
    </row>
    <row r="25833" spans="6:6" x14ac:dyDescent="0.2">
      <c r="F25833" s="16"/>
    </row>
    <row r="25834" spans="6:6" x14ac:dyDescent="0.2">
      <c r="F25834" s="16"/>
    </row>
    <row r="25835" spans="6:6" x14ac:dyDescent="0.2">
      <c r="F25835" s="16"/>
    </row>
    <row r="25836" spans="6:6" x14ac:dyDescent="0.2">
      <c r="F25836" s="16"/>
    </row>
    <row r="25837" spans="6:6" x14ac:dyDescent="0.2">
      <c r="F25837" s="16"/>
    </row>
    <row r="25838" spans="6:6" x14ac:dyDescent="0.2">
      <c r="F25838" s="16"/>
    </row>
    <row r="25839" spans="6:6" x14ac:dyDescent="0.2">
      <c r="F25839" s="16"/>
    </row>
    <row r="25840" spans="6:6" x14ac:dyDescent="0.2">
      <c r="F25840" s="16"/>
    </row>
    <row r="25841" spans="6:6" x14ac:dyDescent="0.2">
      <c r="F25841" s="16"/>
    </row>
    <row r="25842" spans="6:6" x14ac:dyDescent="0.2">
      <c r="F25842" s="16"/>
    </row>
    <row r="25843" spans="6:6" x14ac:dyDescent="0.2">
      <c r="F25843" s="16"/>
    </row>
    <row r="25844" spans="6:6" x14ac:dyDescent="0.2">
      <c r="F25844" s="16"/>
    </row>
    <row r="25845" spans="6:6" x14ac:dyDescent="0.2">
      <c r="F25845" s="16"/>
    </row>
    <row r="25846" spans="6:6" x14ac:dyDescent="0.2">
      <c r="F25846" s="16"/>
    </row>
    <row r="25847" spans="6:6" x14ac:dyDescent="0.2">
      <c r="F25847" s="16"/>
    </row>
    <row r="25848" spans="6:6" x14ac:dyDescent="0.2">
      <c r="F25848" s="16"/>
    </row>
    <row r="25849" spans="6:6" x14ac:dyDescent="0.2">
      <c r="F25849" s="16"/>
    </row>
    <row r="25850" spans="6:6" x14ac:dyDescent="0.2">
      <c r="F25850" s="16"/>
    </row>
    <row r="25851" spans="6:6" x14ac:dyDescent="0.2">
      <c r="F25851" s="16"/>
    </row>
    <row r="25852" spans="6:6" x14ac:dyDescent="0.2">
      <c r="F25852" s="16"/>
    </row>
    <row r="25853" spans="6:6" x14ac:dyDescent="0.2">
      <c r="F25853" s="16"/>
    </row>
    <row r="25854" spans="6:6" x14ac:dyDescent="0.2">
      <c r="F25854" s="16"/>
    </row>
    <row r="25855" spans="6:6" x14ac:dyDescent="0.2">
      <c r="F25855" s="16"/>
    </row>
    <row r="25856" spans="6:6" x14ac:dyDescent="0.2">
      <c r="F25856" s="16"/>
    </row>
    <row r="25857" spans="6:6" x14ac:dyDescent="0.2">
      <c r="F25857" s="16"/>
    </row>
    <row r="25858" spans="6:6" x14ac:dyDescent="0.2">
      <c r="F25858" s="16"/>
    </row>
    <row r="25859" spans="6:6" x14ac:dyDescent="0.2">
      <c r="F25859" s="16"/>
    </row>
    <row r="25860" spans="6:6" x14ac:dyDescent="0.2">
      <c r="F25860" s="16"/>
    </row>
    <row r="25861" spans="6:6" x14ac:dyDescent="0.2">
      <c r="F25861" s="16"/>
    </row>
    <row r="25862" spans="6:6" x14ac:dyDescent="0.2">
      <c r="F25862" s="16"/>
    </row>
    <row r="25863" spans="6:6" x14ac:dyDescent="0.2">
      <c r="F25863" s="16"/>
    </row>
    <row r="25864" spans="6:6" x14ac:dyDescent="0.2">
      <c r="F25864" s="16"/>
    </row>
    <row r="25865" spans="6:6" x14ac:dyDescent="0.2">
      <c r="F25865" s="16"/>
    </row>
    <row r="25866" spans="6:6" x14ac:dyDescent="0.2">
      <c r="F25866" s="16"/>
    </row>
    <row r="25867" spans="6:6" x14ac:dyDescent="0.2">
      <c r="F25867" s="16"/>
    </row>
    <row r="25868" spans="6:6" x14ac:dyDescent="0.2">
      <c r="F25868" s="16"/>
    </row>
    <row r="25869" spans="6:6" x14ac:dyDescent="0.2">
      <c r="F25869" s="16"/>
    </row>
    <row r="25870" spans="6:6" x14ac:dyDescent="0.2">
      <c r="F25870" s="16"/>
    </row>
    <row r="25871" spans="6:6" x14ac:dyDescent="0.2">
      <c r="F25871" s="16"/>
    </row>
    <row r="25872" spans="6:6" x14ac:dyDescent="0.2">
      <c r="F25872" s="16"/>
    </row>
    <row r="25873" spans="6:6" x14ac:dyDescent="0.2">
      <c r="F25873" s="16"/>
    </row>
    <row r="25874" spans="6:6" x14ac:dyDescent="0.2">
      <c r="F25874" s="16"/>
    </row>
    <row r="25875" spans="6:6" x14ac:dyDescent="0.2">
      <c r="F25875" s="16"/>
    </row>
    <row r="25876" spans="6:6" x14ac:dyDescent="0.2">
      <c r="F25876" s="16"/>
    </row>
    <row r="25877" spans="6:6" x14ac:dyDescent="0.2">
      <c r="F25877" s="16"/>
    </row>
    <row r="25878" spans="6:6" x14ac:dyDescent="0.2">
      <c r="F25878" s="16"/>
    </row>
    <row r="25879" spans="6:6" x14ac:dyDescent="0.2">
      <c r="F25879" s="16"/>
    </row>
    <row r="25880" spans="6:6" x14ac:dyDescent="0.2">
      <c r="F25880" s="16"/>
    </row>
    <row r="25881" spans="6:6" x14ac:dyDescent="0.2">
      <c r="F25881" s="16"/>
    </row>
    <row r="25882" spans="6:6" x14ac:dyDescent="0.2">
      <c r="F25882" s="16"/>
    </row>
    <row r="25883" spans="6:6" x14ac:dyDescent="0.2">
      <c r="F25883" s="16"/>
    </row>
    <row r="25884" spans="6:6" x14ac:dyDescent="0.2">
      <c r="F25884" s="16"/>
    </row>
    <row r="25885" spans="6:6" x14ac:dyDescent="0.2">
      <c r="F25885" s="16"/>
    </row>
    <row r="25886" spans="6:6" x14ac:dyDescent="0.2">
      <c r="F25886" s="16"/>
    </row>
    <row r="25887" spans="6:6" x14ac:dyDescent="0.2">
      <c r="F25887" s="16"/>
    </row>
    <row r="25888" spans="6:6" x14ac:dyDescent="0.2">
      <c r="F25888" s="16"/>
    </row>
    <row r="25889" spans="6:6" x14ac:dyDescent="0.2">
      <c r="F25889" s="16"/>
    </row>
    <row r="25890" spans="6:6" x14ac:dyDescent="0.2">
      <c r="F25890" s="16"/>
    </row>
    <row r="25891" spans="6:6" x14ac:dyDescent="0.2">
      <c r="F25891" s="16"/>
    </row>
    <row r="25892" spans="6:6" x14ac:dyDescent="0.2">
      <c r="F25892" s="16"/>
    </row>
    <row r="25893" spans="6:6" x14ac:dyDescent="0.2">
      <c r="F25893" s="16"/>
    </row>
    <row r="25894" spans="6:6" x14ac:dyDescent="0.2">
      <c r="F25894" s="16"/>
    </row>
    <row r="25895" spans="6:6" x14ac:dyDescent="0.2">
      <c r="F25895" s="16"/>
    </row>
    <row r="25896" spans="6:6" x14ac:dyDescent="0.2">
      <c r="F25896" s="16"/>
    </row>
    <row r="25897" spans="6:6" x14ac:dyDescent="0.2">
      <c r="F25897" s="16"/>
    </row>
    <row r="25898" spans="6:6" x14ac:dyDescent="0.2">
      <c r="F25898" s="16"/>
    </row>
    <row r="25899" spans="6:6" x14ac:dyDescent="0.2">
      <c r="F25899" s="16"/>
    </row>
    <row r="25900" spans="6:6" x14ac:dyDescent="0.2">
      <c r="F25900" s="16"/>
    </row>
    <row r="25901" spans="6:6" x14ac:dyDescent="0.2">
      <c r="F25901" s="16"/>
    </row>
    <row r="25902" spans="6:6" x14ac:dyDescent="0.2">
      <c r="F25902" s="16"/>
    </row>
    <row r="25903" spans="6:6" x14ac:dyDescent="0.2">
      <c r="F25903" s="16"/>
    </row>
    <row r="25904" spans="6:6" x14ac:dyDescent="0.2">
      <c r="F25904" s="16"/>
    </row>
    <row r="25905" spans="6:6" x14ac:dyDescent="0.2">
      <c r="F25905" s="16"/>
    </row>
    <row r="25906" spans="6:6" x14ac:dyDescent="0.2">
      <c r="F25906" s="16"/>
    </row>
    <row r="25907" spans="6:6" x14ac:dyDescent="0.2">
      <c r="F25907" s="16"/>
    </row>
    <row r="25908" spans="6:6" x14ac:dyDescent="0.2">
      <c r="F25908" s="16"/>
    </row>
    <row r="25909" spans="6:6" x14ac:dyDescent="0.2">
      <c r="F25909" s="16"/>
    </row>
    <row r="25910" spans="6:6" x14ac:dyDescent="0.2">
      <c r="F25910" s="16"/>
    </row>
    <row r="25911" spans="6:6" x14ac:dyDescent="0.2">
      <c r="F25911" s="16"/>
    </row>
    <row r="25912" spans="6:6" x14ac:dyDescent="0.2">
      <c r="F25912" s="16"/>
    </row>
    <row r="25913" spans="6:6" x14ac:dyDescent="0.2">
      <c r="F25913" s="16"/>
    </row>
    <row r="25914" spans="6:6" x14ac:dyDescent="0.2">
      <c r="F25914" s="16"/>
    </row>
    <row r="25915" spans="6:6" x14ac:dyDescent="0.2">
      <c r="F25915" s="16"/>
    </row>
    <row r="25916" spans="6:6" x14ac:dyDescent="0.2">
      <c r="F25916" s="16"/>
    </row>
    <row r="25917" spans="6:6" x14ac:dyDescent="0.2">
      <c r="F25917" s="16"/>
    </row>
    <row r="25918" spans="6:6" x14ac:dyDescent="0.2">
      <c r="F25918" s="16"/>
    </row>
    <row r="25919" spans="6:6" x14ac:dyDescent="0.2">
      <c r="F25919" s="16"/>
    </row>
    <row r="25920" spans="6:6" x14ac:dyDescent="0.2">
      <c r="F25920" s="16"/>
    </row>
    <row r="25921" spans="6:6" x14ac:dyDescent="0.2">
      <c r="F25921" s="16"/>
    </row>
    <row r="25922" spans="6:6" x14ac:dyDescent="0.2">
      <c r="F25922" s="16"/>
    </row>
    <row r="25923" spans="6:6" x14ac:dyDescent="0.2">
      <c r="F25923" s="16"/>
    </row>
    <row r="25924" spans="6:6" x14ac:dyDescent="0.2">
      <c r="F25924" s="16"/>
    </row>
    <row r="25925" spans="6:6" x14ac:dyDescent="0.2">
      <c r="F25925" s="16"/>
    </row>
    <row r="25926" spans="6:6" x14ac:dyDescent="0.2">
      <c r="F25926" s="16"/>
    </row>
    <row r="25927" spans="6:6" x14ac:dyDescent="0.2">
      <c r="F25927" s="16"/>
    </row>
    <row r="25928" spans="6:6" x14ac:dyDescent="0.2">
      <c r="F25928" s="16"/>
    </row>
    <row r="25929" spans="6:6" x14ac:dyDescent="0.2">
      <c r="F25929" s="16"/>
    </row>
    <row r="25930" spans="6:6" x14ac:dyDescent="0.2">
      <c r="F25930" s="16"/>
    </row>
    <row r="25931" spans="6:6" x14ac:dyDescent="0.2">
      <c r="F25931" s="16"/>
    </row>
    <row r="25932" spans="6:6" x14ac:dyDescent="0.2">
      <c r="F25932" s="16"/>
    </row>
    <row r="25933" spans="6:6" x14ac:dyDescent="0.2">
      <c r="F25933" s="16"/>
    </row>
    <row r="25934" spans="6:6" x14ac:dyDescent="0.2">
      <c r="F25934" s="16"/>
    </row>
    <row r="25935" spans="6:6" x14ac:dyDescent="0.2">
      <c r="F25935" s="16"/>
    </row>
    <row r="25936" spans="6:6" x14ac:dyDescent="0.2">
      <c r="F25936" s="16"/>
    </row>
    <row r="25937" spans="6:6" x14ac:dyDescent="0.2">
      <c r="F25937" s="16"/>
    </row>
    <row r="25938" spans="6:6" x14ac:dyDescent="0.2">
      <c r="F25938" s="16"/>
    </row>
    <row r="25939" spans="6:6" x14ac:dyDescent="0.2">
      <c r="F25939" s="16"/>
    </row>
    <row r="25940" spans="6:6" x14ac:dyDescent="0.2">
      <c r="F25940" s="16"/>
    </row>
    <row r="25941" spans="6:6" x14ac:dyDescent="0.2">
      <c r="F25941" s="16"/>
    </row>
    <row r="25942" spans="6:6" x14ac:dyDescent="0.2">
      <c r="F25942" s="16"/>
    </row>
    <row r="25943" spans="6:6" x14ac:dyDescent="0.2">
      <c r="F25943" s="16"/>
    </row>
    <row r="25944" spans="6:6" x14ac:dyDescent="0.2">
      <c r="F25944" s="16"/>
    </row>
    <row r="25945" spans="6:6" x14ac:dyDescent="0.2">
      <c r="F25945" s="16"/>
    </row>
    <row r="25946" spans="6:6" x14ac:dyDescent="0.2">
      <c r="F25946" s="16"/>
    </row>
    <row r="25947" spans="6:6" x14ac:dyDescent="0.2">
      <c r="F25947" s="16"/>
    </row>
    <row r="25948" spans="6:6" x14ac:dyDescent="0.2">
      <c r="F25948" s="16"/>
    </row>
    <row r="25949" spans="6:6" x14ac:dyDescent="0.2">
      <c r="F25949" s="16"/>
    </row>
    <row r="25950" spans="6:6" x14ac:dyDescent="0.2">
      <c r="F25950" s="16"/>
    </row>
    <row r="25951" spans="6:6" x14ac:dyDescent="0.2">
      <c r="F25951" s="16"/>
    </row>
    <row r="25952" spans="6:6" x14ac:dyDescent="0.2">
      <c r="F25952" s="16"/>
    </row>
    <row r="25953" spans="6:6" x14ac:dyDescent="0.2">
      <c r="F25953" s="16"/>
    </row>
    <row r="25954" spans="6:6" x14ac:dyDescent="0.2">
      <c r="F25954" s="16"/>
    </row>
    <row r="25955" spans="6:6" x14ac:dyDescent="0.2">
      <c r="F25955" s="16"/>
    </row>
    <row r="25956" spans="6:6" x14ac:dyDescent="0.2">
      <c r="F25956" s="16"/>
    </row>
    <row r="25957" spans="6:6" x14ac:dyDescent="0.2">
      <c r="F25957" s="16"/>
    </row>
    <row r="25958" spans="6:6" x14ac:dyDescent="0.2">
      <c r="F25958" s="16"/>
    </row>
    <row r="25959" spans="6:6" x14ac:dyDescent="0.2">
      <c r="F25959" s="16"/>
    </row>
    <row r="25960" spans="6:6" x14ac:dyDescent="0.2">
      <c r="F25960" s="16"/>
    </row>
    <row r="25961" spans="6:6" x14ac:dyDescent="0.2">
      <c r="F25961" s="16"/>
    </row>
    <row r="25962" spans="6:6" x14ac:dyDescent="0.2">
      <c r="F25962" s="16"/>
    </row>
    <row r="25963" spans="6:6" x14ac:dyDescent="0.2">
      <c r="F25963" s="16"/>
    </row>
    <row r="25964" spans="6:6" x14ac:dyDescent="0.2">
      <c r="F25964" s="16"/>
    </row>
    <row r="25965" spans="6:6" x14ac:dyDescent="0.2">
      <c r="F25965" s="16"/>
    </row>
    <row r="25966" spans="6:6" x14ac:dyDescent="0.2">
      <c r="F25966" s="16"/>
    </row>
    <row r="25967" spans="6:6" x14ac:dyDescent="0.2">
      <c r="F25967" s="16"/>
    </row>
    <row r="25968" spans="6:6" x14ac:dyDescent="0.2">
      <c r="F25968" s="16"/>
    </row>
    <row r="25969" spans="6:6" x14ac:dyDescent="0.2">
      <c r="F25969" s="16"/>
    </row>
    <row r="25970" spans="6:6" x14ac:dyDescent="0.2">
      <c r="F25970" s="16"/>
    </row>
    <row r="25971" spans="6:6" x14ac:dyDescent="0.2">
      <c r="F25971" s="16"/>
    </row>
    <row r="25972" spans="6:6" x14ac:dyDescent="0.2">
      <c r="F25972" s="16"/>
    </row>
    <row r="25973" spans="6:6" x14ac:dyDescent="0.2">
      <c r="F25973" s="16"/>
    </row>
    <row r="25974" spans="6:6" x14ac:dyDescent="0.2">
      <c r="F25974" s="16"/>
    </row>
    <row r="25975" spans="6:6" x14ac:dyDescent="0.2">
      <c r="F25975" s="16"/>
    </row>
    <row r="25976" spans="6:6" x14ac:dyDescent="0.2">
      <c r="F25976" s="16"/>
    </row>
    <row r="25977" spans="6:6" x14ac:dyDescent="0.2">
      <c r="F25977" s="16"/>
    </row>
    <row r="25978" spans="6:6" x14ac:dyDescent="0.2">
      <c r="F25978" s="16"/>
    </row>
    <row r="25979" spans="6:6" x14ac:dyDescent="0.2">
      <c r="F25979" s="16"/>
    </row>
    <row r="25980" spans="6:6" x14ac:dyDescent="0.2">
      <c r="F25980" s="16"/>
    </row>
    <row r="25981" spans="6:6" x14ac:dyDescent="0.2">
      <c r="F25981" s="16"/>
    </row>
    <row r="25982" spans="6:6" x14ac:dyDescent="0.2">
      <c r="F25982" s="16"/>
    </row>
    <row r="25983" spans="6:6" x14ac:dyDescent="0.2">
      <c r="F25983" s="16"/>
    </row>
    <row r="25984" spans="6:6" x14ac:dyDescent="0.2">
      <c r="F25984" s="16"/>
    </row>
    <row r="25985" spans="6:6" x14ac:dyDescent="0.2">
      <c r="F25985" s="16"/>
    </row>
    <row r="25986" spans="6:6" x14ac:dyDescent="0.2">
      <c r="F25986" s="16"/>
    </row>
    <row r="25987" spans="6:6" x14ac:dyDescent="0.2">
      <c r="F25987" s="16"/>
    </row>
    <row r="25988" spans="6:6" x14ac:dyDescent="0.2">
      <c r="F25988" s="16"/>
    </row>
    <row r="25989" spans="6:6" x14ac:dyDescent="0.2">
      <c r="F25989" s="16"/>
    </row>
    <row r="25990" spans="6:6" x14ac:dyDescent="0.2">
      <c r="F25990" s="16"/>
    </row>
    <row r="25991" spans="6:6" x14ac:dyDescent="0.2">
      <c r="F25991" s="16"/>
    </row>
    <row r="25992" spans="6:6" x14ac:dyDescent="0.2">
      <c r="F25992" s="16"/>
    </row>
    <row r="25993" spans="6:6" x14ac:dyDescent="0.2">
      <c r="F25993" s="16"/>
    </row>
    <row r="25994" spans="6:6" x14ac:dyDescent="0.2">
      <c r="F25994" s="16"/>
    </row>
    <row r="25995" spans="6:6" x14ac:dyDescent="0.2">
      <c r="F25995" s="16"/>
    </row>
    <row r="25996" spans="6:6" x14ac:dyDescent="0.2">
      <c r="F25996" s="16"/>
    </row>
    <row r="25997" spans="6:6" x14ac:dyDescent="0.2">
      <c r="F25997" s="16"/>
    </row>
    <row r="25998" spans="6:6" x14ac:dyDescent="0.2">
      <c r="F25998" s="16"/>
    </row>
    <row r="25999" spans="6:6" x14ac:dyDescent="0.2">
      <c r="F25999" s="16"/>
    </row>
    <row r="26000" spans="6:6" x14ac:dyDescent="0.2">
      <c r="F26000" s="16"/>
    </row>
    <row r="26001" spans="6:6" x14ac:dyDescent="0.2">
      <c r="F26001" s="16"/>
    </row>
    <row r="26002" spans="6:6" x14ac:dyDescent="0.2">
      <c r="F26002" s="16"/>
    </row>
    <row r="26003" spans="6:6" x14ac:dyDescent="0.2">
      <c r="F26003" s="16"/>
    </row>
    <row r="26004" spans="6:6" x14ac:dyDescent="0.2">
      <c r="F26004" s="16"/>
    </row>
    <row r="26005" spans="6:6" x14ac:dyDescent="0.2">
      <c r="F26005" s="16"/>
    </row>
    <row r="26006" spans="6:6" x14ac:dyDescent="0.2">
      <c r="F26006" s="16"/>
    </row>
    <row r="26007" spans="6:6" x14ac:dyDescent="0.2">
      <c r="F26007" s="16"/>
    </row>
    <row r="26008" spans="6:6" x14ac:dyDescent="0.2">
      <c r="F26008" s="16"/>
    </row>
    <row r="26009" spans="6:6" x14ac:dyDescent="0.2">
      <c r="F26009" s="16"/>
    </row>
    <row r="26010" spans="6:6" x14ac:dyDescent="0.2">
      <c r="F26010" s="16"/>
    </row>
    <row r="26011" spans="6:6" x14ac:dyDescent="0.2">
      <c r="F26011" s="16"/>
    </row>
    <row r="26012" spans="6:6" x14ac:dyDescent="0.2">
      <c r="F26012" s="16"/>
    </row>
    <row r="26013" spans="6:6" x14ac:dyDescent="0.2">
      <c r="F26013" s="16"/>
    </row>
    <row r="26014" spans="6:6" x14ac:dyDescent="0.2">
      <c r="F26014" s="16"/>
    </row>
    <row r="26015" spans="6:6" x14ac:dyDescent="0.2">
      <c r="F26015" s="16"/>
    </row>
    <row r="26016" spans="6:6" x14ac:dyDescent="0.2">
      <c r="F26016" s="16"/>
    </row>
    <row r="26017" spans="6:6" x14ac:dyDescent="0.2">
      <c r="F26017" s="16"/>
    </row>
    <row r="26018" spans="6:6" x14ac:dyDescent="0.2">
      <c r="F26018" s="16"/>
    </row>
    <row r="26019" spans="6:6" x14ac:dyDescent="0.2">
      <c r="F26019" s="16"/>
    </row>
    <row r="26020" spans="6:6" x14ac:dyDescent="0.2">
      <c r="F26020" s="16"/>
    </row>
    <row r="26021" spans="6:6" x14ac:dyDescent="0.2">
      <c r="F26021" s="16"/>
    </row>
    <row r="26022" spans="6:6" x14ac:dyDescent="0.2">
      <c r="F26022" s="16"/>
    </row>
    <row r="26023" spans="6:6" x14ac:dyDescent="0.2">
      <c r="F26023" s="16"/>
    </row>
    <row r="26024" spans="6:6" x14ac:dyDescent="0.2">
      <c r="F26024" s="16"/>
    </row>
    <row r="26025" spans="6:6" x14ac:dyDescent="0.2">
      <c r="F26025" s="16"/>
    </row>
    <row r="26026" spans="6:6" x14ac:dyDescent="0.2">
      <c r="F26026" s="16"/>
    </row>
    <row r="26027" spans="6:6" x14ac:dyDescent="0.2">
      <c r="F26027" s="16"/>
    </row>
    <row r="26028" spans="6:6" x14ac:dyDescent="0.2">
      <c r="F26028" s="16"/>
    </row>
    <row r="26029" spans="6:6" x14ac:dyDescent="0.2">
      <c r="F26029" s="16"/>
    </row>
    <row r="26030" spans="6:6" x14ac:dyDescent="0.2">
      <c r="F26030" s="16"/>
    </row>
    <row r="26031" spans="6:6" x14ac:dyDescent="0.2">
      <c r="F26031" s="16"/>
    </row>
    <row r="26032" spans="6:6" x14ac:dyDescent="0.2">
      <c r="F26032" s="16"/>
    </row>
    <row r="26033" spans="6:6" x14ac:dyDescent="0.2">
      <c r="F26033" s="16"/>
    </row>
    <row r="26034" spans="6:6" x14ac:dyDescent="0.2">
      <c r="F26034" s="16"/>
    </row>
    <row r="26035" spans="6:6" x14ac:dyDescent="0.2">
      <c r="F26035" s="16"/>
    </row>
    <row r="26036" spans="6:6" x14ac:dyDescent="0.2">
      <c r="F26036" s="16"/>
    </row>
    <row r="26037" spans="6:6" x14ac:dyDescent="0.2">
      <c r="F26037" s="16"/>
    </row>
    <row r="26038" spans="6:6" x14ac:dyDescent="0.2">
      <c r="F26038" s="16"/>
    </row>
    <row r="26039" spans="6:6" x14ac:dyDescent="0.2">
      <c r="F26039" s="16"/>
    </row>
    <row r="26040" spans="6:6" x14ac:dyDescent="0.2">
      <c r="F26040" s="16"/>
    </row>
    <row r="26041" spans="6:6" x14ac:dyDescent="0.2">
      <c r="F26041" s="16"/>
    </row>
    <row r="26042" spans="6:6" x14ac:dyDescent="0.2">
      <c r="F26042" s="16"/>
    </row>
    <row r="26043" spans="6:6" x14ac:dyDescent="0.2">
      <c r="F26043" s="16"/>
    </row>
    <row r="26044" spans="6:6" x14ac:dyDescent="0.2">
      <c r="F26044" s="16"/>
    </row>
    <row r="26045" spans="6:6" x14ac:dyDescent="0.2">
      <c r="F26045" s="16"/>
    </row>
    <row r="26046" spans="6:6" x14ac:dyDescent="0.2">
      <c r="F26046" s="16"/>
    </row>
    <row r="26047" spans="6:6" x14ac:dyDescent="0.2">
      <c r="F26047" s="16"/>
    </row>
    <row r="26048" spans="6:6" x14ac:dyDescent="0.2">
      <c r="F26048" s="16"/>
    </row>
    <row r="26049" spans="6:6" x14ac:dyDescent="0.2">
      <c r="F26049" s="16"/>
    </row>
    <row r="26050" spans="6:6" x14ac:dyDescent="0.2">
      <c r="F26050" s="16"/>
    </row>
    <row r="26051" spans="6:6" x14ac:dyDescent="0.2">
      <c r="F26051" s="16"/>
    </row>
    <row r="26052" spans="6:6" x14ac:dyDescent="0.2">
      <c r="F26052" s="16"/>
    </row>
    <row r="26053" spans="6:6" x14ac:dyDescent="0.2">
      <c r="F26053" s="16"/>
    </row>
    <row r="26054" spans="6:6" x14ac:dyDescent="0.2">
      <c r="F26054" s="16"/>
    </row>
    <row r="26055" spans="6:6" x14ac:dyDescent="0.2">
      <c r="F26055" s="16"/>
    </row>
    <row r="26056" spans="6:6" x14ac:dyDescent="0.2">
      <c r="F26056" s="16"/>
    </row>
    <row r="26057" spans="6:6" x14ac:dyDescent="0.2">
      <c r="F26057" s="16"/>
    </row>
    <row r="26058" spans="6:6" x14ac:dyDescent="0.2">
      <c r="F26058" s="16"/>
    </row>
    <row r="26059" spans="6:6" x14ac:dyDescent="0.2">
      <c r="F26059" s="16"/>
    </row>
    <row r="26060" spans="6:6" x14ac:dyDescent="0.2">
      <c r="F26060" s="16"/>
    </row>
    <row r="26061" spans="6:6" x14ac:dyDescent="0.2">
      <c r="F26061" s="16"/>
    </row>
    <row r="26062" spans="6:6" x14ac:dyDescent="0.2">
      <c r="F26062" s="16"/>
    </row>
    <row r="26063" spans="6:6" x14ac:dyDescent="0.2">
      <c r="F26063" s="16"/>
    </row>
    <row r="26064" spans="6:6" x14ac:dyDescent="0.2">
      <c r="F26064" s="16"/>
    </row>
    <row r="26065" spans="6:6" x14ac:dyDescent="0.2">
      <c r="F26065" s="16"/>
    </row>
    <row r="26066" spans="6:6" x14ac:dyDescent="0.2">
      <c r="F26066" s="16"/>
    </row>
    <row r="26067" spans="6:6" x14ac:dyDescent="0.2">
      <c r="F26067" s="16"/>
    </row>
    <row r="26068" spans="6:6" x14ac:dyDescent="0.2">
      <c r="F26068" s="16"/>
    </row>
    <row r="26069" spans="6:6" x14ac:dyDescent="0.2">
      <c r="F26069" s="16"/>
    </row>
    <row r="26070" spans="6:6" x14ac:dyDescent="0.2">
      <c r="F26070" s="16"/>
    </row>
    <row r="26071" spans="6:6" x14ac:dyDescent="0.2">
      <c r="F26071" s="16"/>
    </row>
    <row r="26072" spans="6:6" x14ac:dyDescent="0.2">
      <c r="F26072" s="16"/>
    </row>
    <row r="26073" spans="6:6" x14ac:dyDescent="0.2">
      <c r="F26073" s="16"/>
    </row>
    <row r="26074" spans="6:6" x14ac:dyDescent="0.2">
      <c r="F26074" s="16"/>
    </row>
    <row r="26075" spans="6:6" x14ac:dyDescent="0.2">
      <c r="F26075" s="16"/>
    </row>
    <row r="26076" spans="6:6" x14ac:dyDescent="0.2">
      <c r="F26076" s="16"/>
    </row>
    <row r="26077" spans="6:6" x14ac:dyDescent="0.2">
      <c r="F26077" s="16"/>
    </row>
    <row r="26078" spans="6:6" x14ac:dyDescent="0.2">
      <c r="F26078" s="16"/>
    </row>
    <row r="26079" spans="6:6" x14ac:dyDescent="0.2">
      <c r="F26079" s="16"/>
    </row>
    <row r="26080" spans="6:6" x14ac:dyDescent="0.2">
      <c r="F26080" s="16"/>
    </row>
    <row r="26081" spans="6:6" x14ac:dyDescent="0.2">
      <c r="F26081" s="16"/>
    </row>
    <row r="26082" spans="6:6" x14ac:dyDescent="0.2">
      <c r="F26082" s="16"/>
    </row>
    <row r="26083" spans="6:6" x14ac:dyDescent="0.2">
      <c r="F26083" s="16"/>
    </row>
    <row r="26084" spans="6:6" x14ac:dyDescent="0.2">
      <c r="F26084" s="16"/>
    </row>
    <row r="26085" spans="6:6" x14ac:dyDescent="0.2">
      <c r="F26085" s="16"/>
    </row>
    <row r="26086" spans="6:6" x14ac:dyDescent="0.2">
      <c r="F26086" s="16"/>
    </row>
    <row r="26087" spans="6:6" x14ac:dyDescent="0.2">
      <c r="F26087" s="16"/>
    </row>
    <row r="26088" spans="6:6" x14ac:dyDescent="0.2">
      <c r="F26088" s="16"/>
    </row>
    <row r="26089" spans="6:6" x14ac:dyDescent="0.2">
      <c r="F26089" s="16"/>
    </row>
    <row r="26090" spans="6:6" x14ac:dyDescent="0.2">
      <c r="F26090" s="16"/>
    </row>
    <row r="26091" spans="6:6" x14ac:dyDescent="0.2">
      <c r="F26091" s="16"/>
    </row>
    <row r="26092" spans="6:6" x14ac:dyDescent="0.2">
      <c r="F26092" s="16"/>
    </row>
    <row r="26093" spans="6:6" x14ac:dyDescent="0.2">
      <c r="F26093" s="16"/>
    </row>
    <row r="26094" spans="6:6" x14ac:dyDescent="0.2">
      <c r="F26094" s="16"/>
    </row>
    <row r="26095" spans="6:6" x14ac:dyDescent="0.2">
      <c r="F26095" s="16"/>
    </row>
    <row r="26096" spans="6:6" x14ac:dyDescent="0.2">
      <c r="F26096" s="16"/>
    </row>
    <row r="26097" spans="6:6" x14ac:dyDescent="0.2">
      <c r="F26097" s="16"/>
    </row>
    <row r="26098" spans="6:6" x14ac:dyDescent="0.2">
      <c r="F26098" s="16"/>
    </row>
    <row r="26099" spans="6:6" x14ac:dyDescent="0.2">
      <c r="F26099" s="16"/>
    </row>
    <row r="26100" spans="6:6" x14ac:dyDescent="0.2">
      <c r="F26100" s="16"/>
    </row>
    <row r="26101" spans="6:6" x14ac:dyDescent="0.2">
      <c r="F26101" s="16"/>
    </row>
    <row r="26102" spans="6:6" x14ac:dyDescent="0.2">
      <c r="F26102" s="16"/>
    </row>
    <row r="26103" spans="6:6" x14ac:dyDescent="0.2">
      <c r="F26103" s="16"/>
    </row>
    <row r="26104" spans="6:6" x14ac:dyDescent="0.2">
      <c r="F26104" s="16"/>
    </row>
    <row r="26105" spans="6:6" x14ac:dyDescent="0.2">
      <c r="F26105" s="16"/>
    </row>
    <row r="26106" spans="6:6" x14ac:dyDescent="0.2">
      <c r="F26106" s="16"/>
    </row>
    <row r="26107" spans="6:6" x14ac:dyDescent="0.2">
      <c r="F26107" s="16"/>
    </row>
    <row r="26108" spans="6:6" x14ac:dyDescent="0.2">
      <c r="F26108" s="16"/>
    </row>
    <row r="26109" spans="6:6" x14ac:dyDescent="0.2">
      <c r="F26109" s="16"/>
    </row>
    <row r="26110" spans="6:6" x14ac:dyDescent="0.2">
      <c r="F26110" s="16"/>
    </row>
    <row r="26111" spans="6:6" x14ac:dyDescent="0.2">
      <c r="F26111" s="16"/>
    </row>
    <row r="26112" spans="6:6" x14ac:dyDescent="0.2">
      <c r="F26112" s="16"/>
    </row>
    <row r="26113" spans="6:6" x14ac:dyDescent="0.2">
      <c r="F26113" s="16"/>
    </row>
    <row r="26114" spans="6:6" x14ac:dyDescent="0.2">
      <c r="F26114" s="16"/>
    </row>
    <row r="26115" spans="6:6" x14ac:dyDescent="0.2">
      <c r="F26115" s="16"/>
    </row>
    <row r="26116" spans="6:6" x14ac:dyDescent="0.2">
      <c r="F26116" s="16"/>
    </row>
    <row r="26117" spans="6:6" x14ac:dyDescent="0.2">
      <c r="F26117" s="16"/>
    </row>
    <row r="26118" spans="6:6" x14ac:dyDescent="0.2">
      <c r="F26118" s="16"/>
    </row>
    <row r="26119" spans="6:6" x14ac:dyDescent="0.2">
      <c r="F26119" s="16"/>
    </row>
    <row r="26120" spans="6:6" x14ac:dyDescent="0.2">
      <c r="F26120" s="16"/>
    </row>
    <row r="26121" spans="6:6" x14ac:dyDescent="0.2">
      <c r="F26121" s="16"/>
    </row>
    <row r="26122" spans="6:6" x14ac:dyDescent="0.2">
      <c r="F26122" s="16"/>
    </row>
    <row r="26123" spans="6:6" x14ac:dyDescent="0.2">
      <c r="F26123" s="16"/>
    </row>
    <row r="26124" spans="6:6" x14ac:dyDescent="0.2">
      <c r="F26124" s="16"/>
    </row>
    <row r="26125" spans="6:6" x14ac:dyDescent="0.2">
      <c r="F26125" s="16"/>
    </row>
    <row r="26126" spans="6:6" x14ac:dyDescent="0.2">
      <c r="F26126" s="16"/>
    </row>
    <row r="26127" spans="6:6" x14ac:dyDescent="0.2">
      <c r="F26127" s="16"/>
    </row>
    <row r="26128" spans="6:6" x14ac:dyDescent="0.2">
      <c r="F26128" s="16"/>
    </row>
    <row r="26129" spans="6:6" x14ac:dyDescent="0.2">
      <c r="F26129" s="16"/>
    </row>
    <row r="26130" spans="6:6" x14ac:dyDescent="0.2">
      <c r="F26130" s="16"/>
    </row>
    <row r="26131" spans="6:6" x14ac:dyDescent="0.2">
      <c r="F26131" s="16"/>
    </row>
    <row r="26132" spans="6:6" x14ac:dyDescent="0.2">
      <c r="F26132" s="16"/>
    </row>
    <row r="26133" spans="6:6" x14ac:dyDescent="0.2">
      <c r="F26133" s="16"/>
    </row>
    <row r="26134" spans="6:6" x14ac:dyDescent="0.2">
      <c r="F26134" s="16"/>
    </row>
    <row r="26135" spans="6:6" x14ac:dyDescent="0.2">
      <c r="F26135" s="16"/>
    </row>
    <row r="26136" spans="6:6" x14ac:dyDescent="0.2">
      <c r="F26136" s="16"/>
    </row>
    <row r="26137" spans="6:6" x14ac:dyDescent="0.2">
      <c r="F26137" s="16"/>
    </row>
    <row r="26138" spans="6:6" x14ac:dyDescent="0.2">
      <c r="F26138" s="16"/>
    </row>
    <row r="26139" spans="6:6" x14ac:dyDescent="0.2">
      <c r="F26139" s="16"/>
    </row>
    <row r="26140" spans="6:6" x14ac:dyDescent="0.2">
      <c r="F26140" s="16"/>
    </row>
    <row r="26141" spans="6:6" x14ac:dyDescent="0.2">
      <c r="F26141" s="16"/>
    </row>
    <row r="26142" spans="6:6" x14ac:dyDescent="0.2">
      <c r="F26142" s="16"/>
    </row>
    <row r="26143" spans="6:6" x14ac:dyDescent="0.2">
      <c r="F26143" s="16"/>
    </row>
    <row r="26144" spans="6:6" x14ac:dyDescent="0.2">
      <c r="F26144" s="16"/>
    </row>
    <row r="26145" spans="6:6" x14ac:dyDescent="0.2">
      <c r="F26145" s="16"/>
    </row>
    <row r="26146" spans="6:6" x14ac:dyDescent="0.2">
      <c r="F26146" s="16"/>
    </row>
    <row r="26147" spans="6:6" x14ac:dyDescent="0.2">
      <c r="F26147" s="16"/>
    </row>
    <row r="26148" spans="6:6" x14ac:dyDescent="0.2">
      <c r="F26148" s="16"/>
    </row>
    <row r="26149" spans="6:6" x14ac:dyDescent="0.2">
      <c r="F26149" s="16"/>
    </row>
    <row r="26150" spans="6:6" x14ac:dyDescent="0.2">
      <c r="F26150" s="16"/>
    </row>
    <row r="26151" spans="6:6" x14ac:dyDescent="0.2">
      <c r="F26151" s="16"/>
    </row>
    <row r="26152" spans="6:6" x14ac:dyDescent="0.2">
      <c r="F26152" s="16"/>
    </row>
    <row r="26153" spans="6:6" x14ac:dyDescent="0.2">
      <c r="F26153" s="16"/>
    </row>
    <row r="26154" spans="6:6" x14ac:dyDescent="0.2">
      <c r="F26154" s="16"/>
    </row>
    <row r="26155" spans="6:6" x14ac:dyDescent="0.2">
      <c r="F26155" s="16"/>
    </row>
    <row r="26156" spans="6:6" x14ac:dyDescent="0.2">
      <c r="F26156" s="16"/>
    </row>
    <row r="26157" spans="6:6" x14ac:dyDescent="0.2">
      <c r="F26157" s="16"/>
    </row>
    <row r="26158" spans="6:6" x14ac:dyDescent="0.2">
      <c r="F26158" s="16"/>
    </row>
    <row r="26159" spans="6:6" x14ac:dyDescent="0.2">
      <c r="F26159" s="16"/>
    </row>
    <row r="26160" spans="6:6" x14ac:dyDescent="0.2">
      <c r="F26160" s="16"/>
    </row>
    <row r="26161" spans="6:6" x14ac:dyDescent="0.2">
      <c r="F26161" s="16"/>
    </row>
    <row r="26162" spans="6:6" x14ac:dyDescent="0.2">
      <c r="F26162" s="16"/>
    </row>
    <row r="26163" spans="6:6" x14ac:dyDescent="0.2">
      <c r="F26163" s="16"/>
    </row>
    <row r="26164" spans="6:6" x14ac:dyDescent="0.2">
      <c r="F26164" s="16"/>
    </row>
    <row r="26165" spans="6:6" x14ac:dyDescent="0.2">
      <c r="F26165" s="16"/>
    </row>
    <row r="26166" spans="6:6" x14ac:dyDescent="0.2">
      <c r="F26166" s="16"/>
    </row>
    <row r="26167" spans="6:6" x14ac:dyDescent="0.2">
      <c r="F26167" s="16"/>
    </row>
    <row r="26168" spans="6:6" x14ac:dyDescent="0.2">
      <c r="F26168" s="16"/>
    </row>
    <row r="26169" spans="6:6" x14ac:dyDescent="0.2">
      <c r="F26169" s="16"/>
    </row>
    <row r="26170" spans="6:6" x14ac:dyDescent="0.2">
      <c r="F26170" s="16"/>
    </row>
    <row r="26171" spans="6:6" x14ac:dyDescent="0.2">
      <c r="F26171" s="16"/>
    </row>
    <row r="26172" spans="6:6" x14ac:dyDescent="0.2">
      <c r="F26172" s="16"/>
    </row>
    <row r="26173" spans="6:6" x14ac:dyDescent="0.2">
      <c r="F26173" s="16"/>
    </row>
    <row r="26174" spans="6:6" x14ac:dyDescent="0.2">
      <c r="F26174" s="16"/>
    </row>
    <row r="26175" spans="6:6" x14ac:dyDescent="0.2">
      <c r="F26175" s="16"/>
    </row>
    <row r="26176" spans="6:6" x14ac:dyDescent="0.2">
      <c r="F26176" s="16"/>
    </row>
    <row r="26177" spans="6:6" x14ac:dyDescent="0.2">
      <c r="F26177" s="16"/>
    </row>
    <row r="26178" spans="6:6" x14ac:dyDescent="0.2">
      <c r="F26178" s="16"/>
    </row>
    <row r="26179" spans="6:6" x14ac:dyDescent="0.2">
      <c r="F26179" s="16"/>
    </row>
    <row r="26180" spans="6:6" x14ac:dyDescent="0.2">
      <c r="F26180" s="16"/>
    </row>
    <row r="26181" spans="6:6" x14ac:dyDescent="0.2">
      <c r="F26181" s="16"/>
    </row>
    <row r="26182" spans="6:6" x14ac:dyDescent="0.2">
      <c r="F26182" s="16"/>
    </row>
    <row r="26183" spans="6:6" x14ac:dyDescent="0.2">
      <c r="F26183" s="16"/>
    </row>
    <row r="26184" spans="6:6" x14ac:dyDescent="0.2">
      <c r="F26184" s="16"/>
    </row>
    <row r="26185" spans="6:6" x14ac:dyDescent="0.2">
      <c r="F26185" s="16"/>
    </row>
    <row r="26186" spans="6:6" x14ac:dyDescent="0.2">
      <c r="F26186" s="16"/>
    </row>
    <row r="26187" spans="6:6" x14ac:dyDescent="0.2">
      <c r="F26187" s="16"/>
    </row>
    <row r="26188" spans="6:6" x14ac:dyDescent="0.2">
      <c r="F26188" s="16"/>
    </row>
    <row r="26189" spans="6:6" x14ac:dyDescent="0.2">
      <c r="F26189" s="16"/>
    </row>
    <row r="26190" spans="6:6" x14ac:dyDescent="0.2">
      <c r="F26190" s="16"/>
    </row>
    <row r="26191" spans="6:6" x14ac:dyDescent="0.2">
      <c r="F26191" s="16"/>
    </row>
    <row r="26192" spans="6:6" x14ac:dyDescent="0.2">
      <c r="F26192" s="16"/>
    </row>
    <row r="26193" spans="6:6" x14ac:dyDescent="0.2">
      <c r="F26193" s="16"/>
    </row>
    <row r="26194" spans="6:6" x14ac:dyDescent="0.2">
      <c r="F26194" s="16"/>
    </row>
    <row r="26195" spans="6:6" x14ac:dyDescent="0.2">
      <c r="F26195" s="16"/>
    </row>
    <row r="26196" spans="6:6" x14ac:dyDescent="0.2">
      <c r="F26196" s="16"/>
    </row>
    <row r="26197" spans="6:6" x14ac:dyDescent="0.2">
      <c r="F26197" s="16"/>
    </row>
    <row r="26198" spans="6:6" x14ac:dyDescent="0.2">
      <c r="F26198" s="16"/>
    </row>
    <row r="26199" spans="6:6" x14ac:dyDescent="0.2">
      <c r="F26199" s="16"/>
    </row>
    <row r="26200" spans="6:6" x14ac:dyDescent="0.2">
      <c r="F26200" s="16"/>
    </row>
    <row r="26201" spans="6:6" x14ac:dyDescent="0.2">
      <c r="F26201" s="16"/>
    </row>
    <row r="26202" spans="6:6" x14ac:dyDescent="0.2">
      <c r="F26202" s="16"/>
    </row>
    <row r="26203" spans="6:6" x14ac:dyDescent="0.2">
      <c r="F26203" s="16"/>
    </row>
    <row r="26204" spans="6:6" x14ac:dyDescent="0.2">
      <c r="F26204" s="16"/>
    </row>
    <row r="26205" spans="6:6" x14ac:dyDescent="0.2">
      <c r="F26205" s="16"/>
    </row>
    <row r="26206" spans="6:6" x14ac:dyDescent="0.2">
      <c r="F26206" s="16"/>
    </row>
    <row r="26207" spans="6:6" x14ac:dyDescent="0.2">
      <c r="F26207" s="16"/>
    </row>
    <row r="26208" spans="6:6" x14ac:dyDescent="0.2">
      <c r="F26208" s="16"/>
    </row>
    <row r="26209" spans="6:6" x14ac:dyDescent="0.2">
      <c r="F26209" s="16"/>
    </row>
    <row r="26210" spans="6:6" x14ac:dyDescent="0.2">
      <c r="F26210" s="16"/>
    </row>
    <row r="26211" spans="6:6" x14ac:dyDescent="0.2">
      <c r="F26211" s="16"/>
    </row>
    <row r="26212" spans="6:6" x14ac:dyDescent="0.2">
      <c r="F26212" s="16"/>
    </row>
    <row r="26213" spans="6:6" x14ac:dyDescent="0.2">
      <c r="F26213" s="16"/>
    </row>
    <row r="26214" spans="6:6" x14ac:dyDescent="0.2">
      <c r="F26214" s="16"/>
    </row>
    <row r="26215" spans="6:6" x14ac:dyDescent="0.2">
      <c r="F26215" s="16"/>
    </row>
    <row r="26216" spans="6:6" x14ac:dyDescent="0.2">
      <c r="F26216" s="16"/>
    </row>
    <row r="26217" spans="6:6" x14ac:dyDescent="0.2">
      <c r="F26217" s="16"/>
    </row>
    <row r="26218" spans="6:6" x14ac:dyDescent="0.2">
      <c r="F26218" s="16"/>
    </row>
    <row r="26219" spans="6:6" x14ac:dyDescent="0.2">
      <c r="F26219" s="16"/>
    </row>
    <row r="26220" spans="6:6" x14ac:dyDescent="0.2">
      <c r="F26220" s="16"/>
    </row>
    <row r="26221" spans="6:6" x14ac:dyDescent="0.2">
      <c r="F26221" s="16"/>
    </row>
    <row r="26222" spans="6:6" x14ac:dyDescent="0.2">
      <c r="F26222" s="16"/>
    </row>
    <row r="26223" spans="6:6" x14ac:dyDescent="0.2">
      <c r="F26223" s="16"/>
    </row>
    <row r="26224" spans="6:6" x14ac:dyDescent="0.2">
      <c r="F26224" s="16"/>
    </row>
    <row r="26225" spans="6:6" x14ac:dyDescent="0.2">
      <c r="F26225" s="16"/>
    </row>
    <row r="26226" spans="6:6" x14ac:dyDescent="0.2">
      <c r="F26226" s="16"/>
    </row>
    <row r="26227" spans="6:6" x14ac:dyDescent="0.2">
      <c r="F26227" s="16"/>
    </row>
    <row r="26228" spans="6:6" x14ac:dyDescent="0.2">
      <c r="F26228" s="16"/>
    </row>
    <row r="26229" spans="6:6" x14ac:dyDescent="0.2">
      <c r="F26229" s="16"/>
    </row>
    <row r="26230" spans="6:6" x14ac:dyDescent="0.2">
      <c r="F26230" s="16"/>
    </row>
    <row r="26231" spans="6:6" x14ac:dyDescent="0.2">
      <c r="F26231" s="16"/>
    </row>
    <row r="26232" spans="6:6" x14ac:dyDescent="0.2">
      <c r="F26232" s="16"/>
    </row>
    <row r="26233" spans="6:6" x14ac:dyDescent="0.2">
      <c r="F26233" s="16"/>
    </row>
    <row r="26234" spans="6:6" x14ac:dyDescent="0.2">
      <c r="F26234" s="16"/>
    </row>
    <row r="26235" spans="6:6" x14ac:dyDescent="0.2">
      <c r="F26235" s="16"/>
    </row>
    <row r="26236" spans="6:6" x14ac:dyDescent="0.2">
      <c r="F26236" s="16"/>
    </row>
    <row r="26237" spans="6:6" x14ac:dyDescent="0.2">
      <c r="F26237" s="16"/>
    </row>
    <row r="26238" spans="6:6" x14ac:dyDescent="0.2">
      <c r="F26238" s="16"/>
    </row>
    <row r="26239" spans="6:6" x14ac:dyDescent="0.2">
      <c r="F26239" s="16"/>
    </row>
    <row r="26240" spans="6:6" x14ac:dyDescent="0.2">
      <c r="F26240" s="16"/>
    </row>
    <row r="26241" spans="6:6" x14ac:dyDescent="0.2">
      <c r="F26241" s="16"/>
    </row>
    <row r="26242" spans="6:6" x14ac:dyDescent="0.2">
      <c r="F26242" s="16"/>
    </row>
    <row r="26243" spans="6:6" x14ac:dyDescent="0.2">
      <c r="F26243" s="16"/>
    </row>
    <row r="26244" spans="6:6" x14ac:dyDescent="0.2">
      <c r="F26244" s="16"/>
    </row>
    <row r="26245" spans="6:6" x14ac:dyDescent="0.2">
      <c r="F26245" s="16"/>
    </row>
    <row r="26246" spans="6:6" x14ac:dyDescent="0.2">
      <c r="F26246" s="16"/>
    </row>
    <row r="26247" spans="6:6" x14ac:dyDescent="0.2">
      <c r="F26247" s="16"/>
    </row>
    <row r="26248" spans="6:6" x14ac:dyDescent="0.2">
      <c r="F26248" s="16"/>
    </row>
    <row r="26249" spans="6:6" x14ac:dyDescent="0.2">
      <c r="F26249" s="16"/>
    </row>
    <row r="26250" spans="6:6" x14ac:dyDescent="0.2">
      <c r="F26250" s="16"/>
    </row>
    <row r="26251" spans="6:6" x14ac:dyDescent="0.2">
      <c r="F26251" s="16"/>
    </row>
    <row r="26252" spans="6:6" x14ac:dyDescent="0.2">
      <c r="F26252" s="16"/>
    </row>
    <row r="26253" spans="6:6" x14ac:dyDescent="0.2">
      <c r="F26253" s="16"/>
    </row>
    <row r="26254" spans="6:6" x14ac:dyDescent="0.2">
      <c r="F26254" s="16"/>
    </row>
    <row r="26255" spans="6:6" x14ac:dyDescent="0.2">
      <c r="F26255" s="16"/>
    </row>
    <row r="26256" spans="6:6" x14ac:dyDescent="0.2">
      <c r="F26256" s="16"/>
    </row>
    <row r="26257" spans="6:6" x14ac:dyDescent="0.2">
      <c r="F26257" s="16"/>
    </row>
    <row r="26258" spans="6:6" x14ac:dyDescent="0.2">
      <c r="F26258" s="16"/>
    </row>
    <row r="26259" spans="6:6" x14ac:dyDescent="0.2">
      <c r="F26259" s="16"/>
    </row>
    <row r="26260" spans="6:6" x14ac:dyDescent="0.2">
      <c r="F26260" s="16"/>
    </row>
    <row r="26261" spans="6:6" x14ac:dyDescent="0.2">
      <c r="F26261" s="16"/>
    </row>
    <row r="26262" spans="6:6" x14ac:dyDescent="0.2">
      <c r="F26262" s="16"/>
    </row>
    <row r="26263" spans="6:6" x14ac:dyDescent="0.2">
      <c r="F26263" s="16"/>
    </row>
    <row r="26264" spans="6:6" x14ac:dyDescent="0.2">
      <c r="F26264" s="16"/>
    </row>
    <row r="26265" spans="6:6" x14ac:dyDescent="0.2">
      <c r="F26265" s="16"/>
    </row>
    <row r="26266" spans="6:6" x14ac:dyDescent="0.2">
      <c r="F26266" s="16"/>
    </row>
    <row r="26267" spans="6:6" x14ac:dyDescent="0.2">
      <c r="F26267" s="16"/>
    </row>
    <row r="26268" spans="6:6" x14ac:dyDescent="0.2">
      <c r="F26268" s="16"/>
    </row>
    <row r="26269" spans="6:6" x14ac:dyDescent="0.2">
      <c r="F26269" s="16"/>
    </row>
    <row r="26270" spans="6:6" x14ac:dyDescent="0.2">
      <c r="F26270" s="16"/>
    </row>
    <row r="26271" spans="6:6" x14ac:dyDescent="0.2">
      <c r="F26271" s="16"/>
    </row>
    <row r="26272" spans="6:6" x14ac:dyDescent="0.2">
      <c r="F26272" s="16"/>
    </row>
    <row r="26273" spans="6:6" x14ac:dyDescent="0.2">
      <c r="F26273" s="16"/>
    </row>
    <row r="26274" spans="6:6" x14ac:dyDescent="0.2">
      <c r="F26274" s="16"/>
    </row>
    <row r="26275" spans="6:6" x14ac:dyDescent="0.2">
      <c r="F26275" s="16"/>
    </row>
    <row r="26276" spans="6:6" x14ac:dyDescent="0.2">
      <c r="F26276" s="16"/>
    </row>
    <row r="26277" spans="6:6" x14ac:dyDescent="0.2">
      <c r="F26277" s="16"/>
    </row>
    <row r="26278" spans="6:6" x14ac:dyDescent="0.2">
      <c r="F26278" s="16"/>
    </row>
    <row r="26279" spans="6:6" x14ac:dyDescent="0.2">
      <c r="F26279" s="16"/>
    </row>
    <row r="26280" spans="6:6" x14ac:dyDescent="0.2">
      <c r="F26280" s="16"/>
    </row>
    <row r="26281" spans="6:6" x14ac:dyDescent="0.2">
      <c r="F26281" s="16"/>
    </row>
    <row r="26282" spans="6:6" x14ac:dyDescent="0.2">
      <c r="F26282" s="16"/>
    </row>
    <row r="26283" spans="6:6" x14ac:dyDescent="0.2">
      <c r="F26283" s="16"/>
    </row>
    <row r="26284" spans="6:6" x14ac:dyDescent="0.2">
      <c r="F26284" s="16"/>
    </row>
    <row r="26285" spans="6:6" x14ac:dyDescent="0.2">
      <c r="F26285" s="16"/>
    </row>
    <row r="26286" spans="6:6" x14ac:dyDescent="0.2">
      <c r="F26286" s="16"/>
    </row>
    <row r="26287" spans="6:6" x14ac:dyDescent="0.2">
      <c r="F26287" s="16"/>
    </row>
    <row r="26288" spans="6:6" x14ac:dyDescent="0.2">
      <c r="F26288" s="16"/>
    </row>
    <row r="26289" spans="6:6" x14ac:dyDescent="0.2">
      <c r="F26289" s="16"/>
    </row>
    <row r="26290" spans="6:6" x14ac:dyDescent="0.2">
      <c r="F26290" s="16"/>
    </row>
    <row r="26291" spans="6:6" x14ac:dyDescent="0.2">
      <c r="F26291" s="16"/>
    </row>
    <row r="26292" spans="6:6" x14ac:dyDescent="0.2">
      <c r="F26292" s="16"/>
    </row>
    <row r="26293" spans="6:6" x14ac:dyDescent="0.2">
      <c r="F26293" s="16"/>
    </row>
    <row r="26294" spans="6:6" x14ac:dyDescent="0.2">
      <c r="F26294" s="16"/>
    </row>
    <row r="26295" spans="6:6" x14ac:dyDescent="0.2">
      <c r="F26295" s="16"/>
    </row>
    <row r="26296" spans="6:6" x14ac:dyDescent="0.2">
      <c r="F26296" s="16"/>
    </row>
    <row r="26297" spans="6:6" x14ac:dyDescent="0.2">
      <c r="F26297" s="16"/>
    </row>
    <row r="26298" spans="6:6" x14ac:dyDescent="0.2">
      <c r="F26298" s="16"/>
    </row>
    <row r="26299" spans="6:6" x14ac:dyDescent="0.2">
      <c r="F26299" s="16"/>
    </row>
    <row r="26300" spans="6:6" x14ac:dyDescent="0.2">
      <c r="F26300" s="16"/>
    </row>
    <row r="26301" spans="6:6" x14ac:dyDescent="0.2">
      <c r="F26301" s="16"/>
    </row>
    <row r="26302" spans="6:6" x14ac:dyDescent="0.2">
      <c r="F26302" s="16"/>
    </row>
    <row r="26303" spans="6:6" x14ac:dyDescent="0.2">
      <c r="F26303" s="16"/>
    </row>
    <row r="26304" spans="6:6" x14ac:dyDescent="0.2">
      <c r="F26304" s="16"/>
    </row>
    <row r="26305" spans="6:6" x14ac:dyDescent="0.2">
      <c r="F26305" s="16"/>
    </row>
    <row r="26306" spans="6:6" x14ac:dyDescent="0.2">
      <c r="F26306" s="16"/>
    </row>
    <row r="26307" spans="6:6" x14ac:dyDescent="0.2">
      <c r="F26307" s="16"/>
    </row>
    <row r="26308" spans="6:6" x14ac:dyDescent="0.2">
      <c r="F26308" s="16"/>
    </row>
    <row r="26309" spans="6:6" x14ac:dyDescent="0.2">
      <c r="F26309" s="16"/>
    </row>
    <row r="26310" spans="6:6" x14ac:dyDescent="0.2">
      <c r="F26310" s="16"/>
    </row>
    <row r="26311" spans="6:6" x14ac:dyDescent="0.2">
      <c r="F26311" s="16"/>
    </row>
    <row r="26312" spans="6:6" x14ac:dyDescent="0.2">
      <c r="F26312" s="16"/>
    </row>
    <row r="26313" spans="6:6" x14ac:dyDescent="0.2">
      <c r="F26313" s="16"/>
    </row>
    <row r="26314" spans="6:6" x14ac:dyDescent="0.2">
      <c r="F26314" s="16"/>
    </row>
    <row r="26315" spans="6:6" x14ac:dyDescent="0.2">
      <c r="F26315" s="16"/>
    </row>
    <row r="26316" spans="6:6" x14ac:dyDescent="0.2">
      <c r="F26316" s="16"/>
    </row>
    <row r="26317" spans="6:6" x14ac:dyDescent="0.2">
      <c r="F26317" s="16"/>
    </row>
    <row r="26318" spans="6:6" x14ac:dyDescent="0.2">
      <c r="F26318" s="16"/>
    </row>
    <row r="26319" spans="6:6" x14ac:dyDescent="0.2">
      <c r="F26319" s="16"/>
    </row>
    <row r="26320" spans="6:6" x14ac:dyDescent="0.2">
      <c r="F26320" s="16"/>
    </row>
    <row r="26321" spans="6:6" x14ac:dyDescent="0.2">
      <c r="F26321" s="16"/>
    </row>
    <row r="26322" spans="6:6" x14ac:dyDescent="0.2">
      <c r="F26322" s="16"/>
    </row>
    <row r="26323" spans="6:6" x14ac:dyDescent="0.2">
      <c r="F26323" s="16"/>
    </row>
    <row r="26324" spans="6:6" x14ac:dyDescent="0.2">
      <c r="F26324" s="16"/>
    </row>
    <row r="26325" spans="6:6" x14ac:dyDescent="0.2">
      <c r="F26325" s="16"/>
    </row>
    <row r="26326" spans="6:6" x14ac:dyDescent="0.2">
      <c r="F26326" s="16"/>
    </row>
    <row r="26327" spans="6:6" x14ac:dyDescent="0.2">
      <c r="F26327" s="16"/>
    </row>
    <row r="26328" spans="6:6" x14ac:dyDescent="0.2">
      <c r="F26328" s="16"/>
    </row>
    <row r="26329" spans="6:6" x14ac:dyDescent="0.2">
      <c r="F26329" s="16"/>
    </row>
    <row r="26330" spans="6:6" x14ac:dyDescent="0.2">
      <c r="F26330" s="16"/>
    </row>
    <row r="26331" spans="6:6" x14ac:dyDescent="0.2">
      <c r="F26331" s="16"/>
    </row>
    <row r="26332" spans="6:6" x14ac:dyDescent="0.2">
      <c r="F26332" s="16"/>
    </row>
    <row r="26333" spans="6:6" x14ac:dyDescent="0.2">
      <c r="F26333" s="16"/>
    </row>
    <row r="26334" spans="6:6" x14ac:dyDescent="0.2">
      <c r="F26334" s="16"/>
    </row>
    <row r="26335" spans="6:6" x14ac:dyDescent="0.2">
      <c r="F26335" s="16"/>
    </row>
    <row r="26336" spans="6:6" x14ac:dyDescent="0.2">
      <c r="F26336" s="16"/>
    </row>
    <row r="26337" spans="6:6" x14ac:dyDescent="0.2">
      <c r="F26337" s="16"/>
    </row>
    <row r="26338" spans="6:6" x14ac:dyDescent="0.2">
      <c r="F26338" s="16"/>
    </row>
    <row r="26339" spans="6:6" x14ac:dyDescent="0.2">
      <c r="F26339" s="16"/>
    </row>
    <row r="26340" spans="6:6" x14ac:dyDescent="0.2">
      <c r="F26340" s="16"/>
    </row>
    <row r="26341" spans="6:6" x14ac:dyDescent="0.2">
      <c r="F26341" s="16"/>
    </row>
    <row r="26342" spans="6:6" x14ac:dyDescent="0.2">
      <c r="F26342" s="16"/>
    </row>
    <row r="26343" spans="6:6" x14ac:dyDescent="0.2">
      <c r="F26343" s="16"/>
    </row>
    <row r="26344" spans="6:6" x14ac:dyDescent="0.2">
      <c r="F26344" s="16"/>
    </row>
    <row r="26345" spans="6:6" x14ac:dyDescent="0.2">
      <c r="F26345" s="16"/>
    </row>
    <row r="26346" spans="6:6" x14ac:dyDescent="0.2">
      <c r="F26346" s="16"/>
    </row>
    <row r="26347" spans="6:6" x14ac:dyDescent="0.2">
      <c r="F26347" s="16"/>
    </row>
    <row r="26348" spans="6:6" x14ac:dyDescent="0.2">
      <c r="F26348" s="16"/>
    </row>
    <row r="26349" spans="6:6" x14ac:dyDescent="0.2">
      <c r="F26349" s="16"/>
    </row>
    <row r="26350" spans="6:6" x14ac:dyDescent="0.2">
      <c r="F26350" s="16"/>
    </row>
    <row r="26351" spans="6:6" x14ac:dyDescent="0.2">
      <c r="F26351" s="16"/>
    </row>
    <row r="26352" spans="6:6" x14ac:dyDescent="0.2">
      <c r="F26352" s="16"/>
    </row>
    <row r="26353" spans="6:6" x14ac:dyDescent="0.2">
      <c r="F26353" s="16"/>
    </row>
    <row r="26354" spans="6:6" x14ac:dyDescent="0.2">
      <c r="F26354" s="16"/>
    </row>
    <row r="26355" spans="6:6" x14ac:dyDescent="0.2">
      <c r="F26355" s="16"/>
    </row>
    <row r="26356" spans="6:6" x14ac:dyDescent="0.2">
      <c r="F26356" s="16"/>
    </row>
    <row r="26357" spans="6:6" x14ac:dyDescent="0.2">
      <c r="F26357" s="16"/>
    </row>
    <row r="26358" spans="6:6" x14ac:dyDescent="0.2">
      <c r="F26358" s="16"/>
    </row>
    <row r="26359" spans="6:6" x14ac:dyDescent="0.2">
      <c r="F26359" s="16"/>
    </row>
    <row r="26360" spans="6:6" x14ac:dyDescent="0.2">
      <c r="F26360" s="16"/>
    </row>
    <row r="26361" spans="6:6" x14ac:dyDescent="0.2">
      <c r="F26361" s="16"/>
    </row>
    <row r="26362" spans="6:6" x14ac:dyDescent="0.2">
      <c r="F26362" s="16"/>
    </row>
    <row r="26363" spans="6:6" x14ac:dyDescent="0.2">
      <c r="F26363" s="16"/>
    </row>
    <row r="26364" spans="6:6" x14ac:dyDescent="0.2">
      <c r="F26364" s="16"/>
    </row>
    <row r="26365" spans="6:6" x14ac:dyDescent="0.2">
      <c r="F26365" s="16"/>
    </row>
    <row r="26366" spans="6:6" x14ac:dyDescent="0.2">
      <c r="F26366" s="16"/>
    </row>
    <row r="26367" spans="6:6" x14ac:dyDescent="0.2">
      <c r="F26367" s="16"/>
    </row>
    <row r="26368" spans="6:6" x14ac:dyDescent="0.2">
      <c r="F26368" s="16"/>
    </row>
    <row r="26369" spans="6:6" x14ac:dyDescent="0.2">
      <c r="F26369" s="16"/>
    </row>
    <row r="26370" spans="6:6" x14ac:dyDescent="0.2">
      <c r="F26370" s="16"/>
    </row>
    <row r="26371" spans="6:6" x14ac:dyDescent="0.2">
      <c r="F26371" s="16"/>
    </row>
    <row r="26372" spans="6:6" x14ac:dyDescent="0.2">
      <c r="F26372" s="16"/>
    </row>
    <row r="26373" spans="6:6" x14ac:dyDescent="0.2">
      <c r="F26373" s="16"/>
    </row>
    <row r="26374" spans="6:6" x14ac:dyDescent="0.2">
      <c r="F26374" s="16"/>
    </row>
    <row r="26375" spans="6:6" x14ac:dyDescent="0.2">
      <c r="F26375" s="16"/>
    </row>
    <row r="26376" spans="6:6" x14ac:dyDescent="0.2">
      <c r="F26376" s="16"/>
    </row>
    <row r="26377" spans="6:6" x14ac:dyDescent="0.2">
      <c r="F26377" s="16"/>
    </row>
    <row r="26378" spans="6:6" x14ac:dyDescent="0.2">
      <c r="F26378" s="16"/>
    </row>
    <row r="26379" spans="6:6" x14ac:dyDescent="0.2">
      <c r="F26379" s="16"/>
    </row>
    <row r="26380" spans="6:6" x14ac:dyDescent="0.2">
      <c r="F26380" s="16"/>
    </row>
    <row r="26381" spans="6:6" x14ac:dyDescent="0.2">
      <c r="F26381" s="16"/>
    </row>
    <row r="26382" spans="6:6" x14ac:dyDescent="0.2">
      <c r="F26382" s="16"/>
    </row>
    <row r="26383" spans="6:6" x14ac:dyDescent="0.2">
      <c r="F26383" s="16"/>
    </row>
    <row r="26384" spans="6:6" x14ac:dyDescent="0.2">
      <c r="F26384" s="16"/>
    </row>
    <row r="26385" spans="6:6" x14ac:dyDescent="0.2">
      <c r="F26385" s="16"/>
    </row>
    <row r="26386" spans="6:6" x14ac:dyDescent="0.2">
      <c r="F26386" s="16"/>
    </row>
    <row r="26387" spans="6:6" x14ac:dyDescent="0.2">
      <c r="F26387" s="16"/>
    </row>
    <row r="26388" spans="6:6" x14ac:dyDescent="0.2">
      <c r="F26388" s="16"/>
    </row>
    <row r="26389" spans="6:6" x14ac:dyDescent="0.2">
      <c r="F26389" s="16"/>
    </row>
    <row r="26390" spans="6:6" x14ac:dyDescent="0.2">
      <c r="F26390" s="16"/>
    </row>
    <row r="26391" spans="6:6" x14ac:dyDescent="0.2">
      <c r="F26391" s="16"/>
    </row>
    <row r="26392" spans="6:6" x14ac:dyDescent="0.2">
      <c r="F26392" s="16"/>
    </row>
    <row r="26393" spans="6:6" x14ac:dyDescent="0.2">
      <c r="F26393" s="16"/>
    </row>
    <row r="26394" spans="6:6" x14ac:dyDescent="0.2">
      <c r="F26394" s="16"/>
    </row>
    <row r="26395" spans="6:6" x14ac:dyDescent="0.2">
      <c r="F26395" s="16"/>
    </row>
    <row r="26396" spans="6:6" x14ac:dyDescent="0.2">
      <c r="F26396" s="16"/>
    </row>
    <row r="26397" spans="6:6" x14ac:dyDescent="0.2">
      <c r="F26397" s="16"/>
    </row>
    <row r="26398" spans="6:6" x14ac:dyDescent="0.2">
      <c r="F26398" s="16"/>
    </row>
    <row r="26399" spans="6:6" x14ac:dyDescent="0.2">
      <c r="F26399" s="16"/>
    </row>
    <row r="26400" spans="6:6" x14ac:dyDescent="0.2">
      <c r="F26400" s="16"/>
    </row>
    <row r="26401" spans="6:6" x14ac:dyDescent="0.2">
      <c r="F26401" s="16"/>
    </row>
    <row r="26402" spans="6:6" x14ac:dyDescent="0.2">
      <c r="F26402" s="16"/>
    </row>
    <row r="26403" spans="6:6" x14ac:dyDescent="0.2">
      <c r="F26403" s="16"/>
    </row>
    <row r="26404" spans="6:6" x14ac:dyDescent="0.2">
      <c r="F26404" s="16"/>
    </row>
    <row r="26405" spans="6:6" x14ac:dyDescent="0.2">
      <c r="F26405" s="16"/>
    </row>
    <row r="26406" spans="6:6" x14ac:dyDescent="0.2">
      <c r="F26406" s="16"/>
    </row>
    <row r="26407" spans="6:6" x14ac:dyDescent="0.2">
      <c r="F26407" s="16"/>
    </row>
    <row r="26408" spans="6:6" x14ac:dyDescent="0.2">
      <c r="F26408" s="16"/>
    </row>
    <row r="26409" spans="6:6" x14ac:dyDescent="0.2">
      <c r="F26409" s="16"/>
    </row>
    <row r="26410" spans="6:6" x14ac:dyDescent="0.2">
      <c r="F26410" s="16"/>
    </row>
    <row r="26411" spans="6:6" x14ac:dyDescent="0.2">
      <c r="F26411" s="16"/>
    </row>
    <row r="26412" spans="6:6" x14ac:dyDescent="0.2">
      <c r="F26412" s="16"/>
    </row>
    <row r="26413" spans="6:6" x14ac:dyDescent="0.2">
      <c r="F26413" s="16"/>
    </row>
    <row r="26414" spans="6:6" x14ac:dyDescent="0.2">
      <c r="F26414" s="16"/>
    </row>
    <row r="26415" spans="6:6" x14ac:dyDescent="0.2">
      <c r="F26415" s="16"/>
    </row>
    <row r="26416" spans="6:6" x14ac:dyDescent="0.2">
      <c r="F26416" s="16"/>
    </row>
    <row r="26417" spans="6:6" x14ac:dyDescent="0.2">
      <c r="F26417" s="16"/>
    </row>
    <row r="26418" spans="6:6" x14ac:dyDescent="0.2">
      <c r="F26418" s="16"/>
    </row>
    <row r="26419" spans="6:6" x14ac:dyDescent="0.2">
      <c r="F26419" s="16"/>
    </row>
    <row r="26420" spans="6:6" x14ac:dyDescent="0.2">
      <c r="F26420" s="16"/>
    </row>
    <row r="26421" spans="6:6" x14ac:dyDescent="0.2">
      <c r="F26421" s="16"/>
    </row>
    <row r="26422" spans="6:6" x14ac:dyDescent="0.2">
      <c r="F26422" s="16"/>
    </row>
    <row r="26423" spans="6:6" x14ac:dyDescent="0.2">
      <c r="F26423" s="16"/>
    </row>
    <row r="26424" spans="6:6" x14ac:dyDescent="0.2">
      <c r="F26424" s="16"/>
    </row>
    <row r="26425" spans="6:6" x14ac:dyDescent="0.2">
      <c r="F26425" s="16"/>
    </row>
    <row r="26426" spans="6:6" x14ac:dyDescent="0.2">
      <c r="F26426" s="16"/>
    </row>
    <row r="26427" spans="6:6" x14ac:dyDescent="0.2">
      <c r="F26427" s="16"/>
    </row>
    <row r="26428" spans="6:6" x14ac:dyDescent="0.2">
      <c r="F26428" s="16"/>
    </row>
    <row r="26429" spans="6:6" x14ac:dyDescent="0.2">
      <c r="F26429" s="16"/>
    </row>
    <row r="26430" spans="6:6" x14ac:dyDescent="0.2">
      <c r="F26430" s="16"/>
    </row>
    <row r="26431" spans="6:6" x14ac:dyDescent="0.2">
      <c r="F26431" s="16"/>
    </row>
    <row r="26432" spans="6:6" x14ac:dyDescent="0.2">
      <c r="F26432" s="16"/>
    </row>
    <row r="26433" spans="6:6" x14ac:dyDescent="0.2">
      <c r="F26433" s="16"/>
    </row>
    <row r="26434" spans="6:6" x14ac:dyDescent="0.2">
      <c r="F26434" s="16"/>
    </row>
    <row r="26435" spans="6:6" x14ac:dyDescent="0.2">
      <c r="F26435" s="16"/>
    </row>
    <row r="26436" spans="6:6" x14ac:dyDescent="0.2">
      <c r="F26436" s="16"/>
    </row>
    <row r="26437" spans="6:6" x14ac:dyDescent="0.2">
      <c r="F26437" s="16"/>
    </row>
    <row r="26438" spans="6:6" x14ac:dyDescent="0.2">
      <c r="F26438" s="16"/>
    </row>
    <row r="26439" spans="6:6" x14ac:dyDescent="0.2">
      <c r="F26439" s="16"/>
    </row>
    <row r="26440" spans="6:6" x14ac:dyDescent="0.2">
      <c r="F26440" s="16"/>
    </row>
    <row r="26441" spans="6:6" x14ac:dyDescent="0.2">
      <c r="F26441" s="16"/>
    </row>
    <row r="26442" spans="6:6" x14ac:dyDescent="0.2">
      <c r="F26442" s="16"/>
    </row>
    <row r="26443" spans="6:6" x14ac:dyDescent="0.2">
      <c r="F26443" s="16"/>
    </row>
    <row r="26444" spans="6:6" x14ac:dyDescent="0.2">
      <c r="F26444" s="16"/>
    </row>
    <row r="26445" spans="6:6" x14ac:dyDescent="0.2">
      <c r="F26445" s="16"/>
    </row>
    <row r="26446" spans="6:6" x14ac:dyDescent="0.2">
      <c r="F26446" s="16"/>
    </row>
    <row r="26447" spans="6:6" x14ac:dyDescent="0.2">
      <c r="F26447" s="16"/>
    </row>
    <row r="26448" spans="6:6" x14ac:dyDescent="0.2">
      <c r="F26448" s="16"/>
    </row>
    <row r="26449" spans="6:6" x14ac:dyDescent="0.2">
      <c r="F26449" s="16"/>
    </row>
    <row r="26450" spans="6:6" x14ac:dyDescent="0.2">
      <c r="F26450" s="16"/>
    </row>
    <row r="26451" spans="6:6" x14ac:dyDescent="0.2">
      <c r="F26451" s="16"/>
    </row>
    <row r="26452" spans="6:6" x14ac:dyDescent="0.2">
      <c r="F26452" s="16"/>
    </row>
    <row r="26453" spans="6:6" x14ac:dyDescent="0.2">
      <c r="F26453" s="16"/>
    </row>
    <row r="26454" spans="6:6" x14ac:dyDescent="0.2">
      <c r="F26454" s="16"/>
    </row>
    <row r="26455" spans="6:6" x14ac:dyDescent="0.2">
      <c r="F26455" s="16"/>
    </row>
    <row r="26456" spans="6:6" x14ac:dyDescent="0.2">
      <c r="F26456" s="16"/>
    </row>
    <row r="26457" spans="6:6" x14ac:dyDescent="0.2">
      <c r="F26457" s="16"/>
    </row>
    <row r="26458" spans="6:6" x14ac:dyDescent="0.2">
      <c r="F26458" s="16"/>
    </row>
    <row r="26459" spans="6:6" x14ac:dyDescent="0.2">
      <c r="F26459" s="16"/>
    </row>
    <row r="26460" spans="6:6" x14ac:dyDescent="0.2">
      <c r="F26460" s="16"/>
    </row>
    <row r="26461" spans="6:6" x14ac:dyDescent="0.2">
      <c r="F26461" s="16"/>
    </row>
    <row r="26462" spans="6:6" x14ac:dyDescent="0.2">
      <c r="F26462" s="16"/>
    </row>
    <row r="26463" spans="6:6" x14ac:dyDescent="0.2">
      <c r="F26463" s="16"/>
    </row>
    <row r="26464" spans="6:6" x14ac:dyDescent="0.2">
      <c r="F26464" s="16"/>
    </row>
    <row r="26465" spans="6:6" x14ac:dyDescent="0.2">
      <c r="F26465" s="16"/>
    </row>
    <row r="26466" spans="6:6" x14ac:dyDescent="0.2">
      <c r="F26466" s="16"/>
    </row>
    <row r="26467" spans="6:6" x14ac:dyDescent="0.2">
      <c r="F26467" s="16"/>
    </row>
    <row r="26468" spans="6:6" x14ac:dyDescent="0.2">
      <c r="F26468" s="16"/>
    </row>
    <row r="26469" spans="6:6" x14ac:dyDescent="0.2">
      <c r="F26469" s="16"/>
    </row>
    <row r="26470" spans="6:6" x14ac:dyDescent="0.2">
      <c r="F26470" s="16"/>
    </row>
    <row r="26471" spans="6:6" x14ac:dyDescent="0.2">
      <c r="F26471" s="16"/>
    </row>
    <row r="26472" spans="6:6" x14ac:dyDescent="0.2">
      <c r="F26472" s="16"/>
    </row>
    <row r="26473" spans="6:6" x14ac:dyDescent="0.2">
      <c r="F26473" s="16"/>
    </row>
    <row r="26474" spans="6:6" x14ac:dyDescent="0.2">
      <c r="F26474" s="16"/>
    </row>
    <row r="26475" spans="6:6" x14ac:dyDescent="0.2">
      <c r="F26475" s="16"/>
    </row>
    <row r="26476" spans="6:6" x14ac:dyDescent="0.2">
      <c r="F26476" s="16"/>
    </row>
    <row r="26477" spans="6:6" x14ac:dyDescent="0.2">
      <c r="F26477" s="16"/>
    </row>
    <row r="26478" spans="6:6" x14ac:dyDescent="0.2">
      <c r="F26478" s="16"/>
    </row>
    <row r="26479" spans="6:6" x14ac:dyDescent="0.2">
      <c r="F26479" s="16"/>
    </row>
    <row r="26480" spans="6:6" x14ac:dyDescent="0.2">
      <c r="F26480" s="16"/>
    </row>
    <row r="26481" spans="6:6" x14ac:dyDescent="0.2">
      <c r="F26481" s="16"/>
    </row>
    <row r="26482" spans="6:6" x14ac:dyDescent="0.2">
      <c r="F26482" s="16"/>
    </row>
    <row r="26483" spans="6:6" x14ac:dyDescent="0.2">
      <c r="F26483" s="16"/>
    </row>
    <row r="26484" spans="6:6" x14ac:dyDescent="0.2">
      <c r="F26484" s="16"/>
    </row>
    <row r="26485" spans="6:6" x14ac:dyDescent="0.2">
      <c r="F26485" s="16"/>
    </row>
    <row r="26486" spans="6:6" x14ac:dyDescent="0.2">
      <c r="F26486" s="16"/>
    </row>
    <row r="26487" spans="6:6" x14ac:dyDescent="0.2">
      <c r="F26487" s="16"/>
    </row>
    <row r="26488" spans="6:6" x14ac:dyDescent="0.2">
      <c r="F26488" s="16"/>
    </row>
    <row r="26489" spans="6:6" x14ac:dyDescent="0.2">
      <c r="F26489" s="16"/>
    </row>
    <row r="26490" spans="6:6" x14ac:dyDescent="0.2">
      <c r="F26490" s="16"/>
    </row>
    <row r="26491" spans="6:6" x14ac:dyDescent="0.2">
      <c r="F26491" s="16"/>
    </row>
    <row r="26492" spans="6:6" x14ac:dyDescent="0.2">
      <c r="F26492" s="16"/>
    </row>
    <row r="26493" spans="6:6" x14ac:dyDescent="0.2">
      <c r="F26493" s="16"/>
    </row>
    <row r="26494" spans="6:6" x14ac:dyDescent="0.2">
      <c r="F26494" s="16"/>
    </row>
    <row r="26495" spans="6:6" x14ac:dyDescent="0.2">
      <c r="F26495" s="16"/>
    </row>
    <row r="26496" spans="6:6" x14ac:dyDescent="0.2">
      <c r="F26496" s="16"/>
    </row>
    <row r="26497" spans="6:6" x14ac:dyDescent="0.2">
      <c r="F26497" s="16"/>
    </row>
    <row r="26498" spans="6:6" x14ac:dyDescent="0.2">
      <c r="F26498" s="16"/>
    </row>
    <row r="26499" spans="6:6" x14ac:dyDescent="0.2">
      <c r="F26499" s="16"/>
    </row>
    <row r="26500" spans="6:6" x14ac:dyDescent="0.2">
      <c r="F26500" s="16"/>
    </row>
    <row r="26501" spans="6:6" x14ac:dyDescent="0.2">
      <c r="F26501" s="16"/>
    </row>
    <row r="26502" spans="6:6" x14ac:dyDescent="0.2">
      <c r="F26502" s="16"/>
    </row>
    <row r="26503" spans="6:6" x14ac:dyDescent="0.2">
      <c r="F26503" s="16"/>
    </row>
    <row r="26504" spans="6:6" x14ac:dyDescent="0.2">
      <c r="F26504" s="16"/>
    </row>
    <row r="26505" spans="6:6" x14ac:dyDescent="0.2">
      <c r="F26505" s="16"/>
    </row>
    <row r="26506" spans="6:6" x14ac:dyDescent="0.2">
      <c r="F26506" s="16"/>
    </row>
    <row r="26507" spans="6:6" x14ac:dyDescent="0.2">
      <c r="F26507" s="16"/>
    </row>
    <row r="26508" spans="6:6" x14ac:dyDescent="0.2">
      <c r="F26508" s="16"/>
    </row>
    <row r="26509" spans="6:6" x14ac:dyDescent="0.2">
      <c r="F26509" s="16"/>
    </row>
    <row r="26510" spans="6:6" x14ac:dyDescent="0.2">
      <c r="F26510" s="16"/>
    </row>
    <row r="26511" spans="6:6" x14ac:dyDescent="0.2">
      <c r="F26511" s="16"/>
    </row>
    <row r="26512" spans="6:6" x14ac:dyDescent="0.2">
      <c r="F26512" s="16"/>
    </row>
    <row r="26513" spans="6:6" x14ac:dyDescent="0.2">
      <c r="F26513" s="16"/>
    </row>
    <row r="26514" spans="6:6" x14ac:dyDescent="0.2">
      <c r="F26514" s="16"/>
    </row>
    <row r="26515" spans="6:6" x14ac:dyDescent="0.2">
      <c r="F26515" s="16"/>
    </row>
    <row r="26516" spans="6:6" x14ac:dyDescent="0.2">
      <c r="F26516" s="16"/>
    </row>
    <row r="26517" spans="6:6" x14ac:dyDescent="0.2">
      <c r="F26517" s="16"/>
    </row>
    <row r="26518" spans="6:6" x14ac:dyDescent="0.2">
      <c r="F26518" s="16"/>
    </row>
    <row r="26519" spans="6:6" x14ac:dyDescent="0.2">
      <c r="F26519" s="16"/>
    </row>
    <row r="26520" spans="6:6" x14ac:dyDescent="0.2">
      <c r="F26520" s="16"/>
    </row>
    <row r="26521" spans="6:6" x14ac:dyDescent="0.2">
      <c r="F26521" s="16"/>
    </row>
    <row r="26522" spans="6:6" x14ac:dyDescent="0.2">
      <c r="F26522" s="16"/>
    </row>
    <row r="26523" spans="6:6" x14ac:dyDescent="0.2">
      <c r="F26523" s="16"/>
    </row>
    <row r="26524" spans="6:6" x14ac:dyDescent="0.2">
      <c r="F26524" s="16"/>
    </row>
    <row r="26525" spans="6:6" x14ac:dyDescent="0.2">
      <c r="F26525" s="16"/>
    </row>
    <row r="26526" spans="6:6" x14ac:dyDescent="0.2">
      <c r="F26526" s="16"/>
    </row>
    <row r="26527" spans="6:6" x14ac:dyDescent="0.2">
      <c r="F26527" s="16"/>
    </row>
    <row r="26528" spans="6:6" x14ac:dyDescent="0.2">
      <c r="F26528" s="16"/>
    </row>
    <row r="26529" spans="6:6" x14ac:dyDescent="0.2">
      <c r="F26529" s="16"/>
    </row>
    <row r="26530" spans="6:6" x14ac:dyDescent="0.2">
      <c r="F26530" s="16"/>
    </row>
    <row r="26531" spans="6:6" x14ac:dyDescent="0.2">
      <c r="F26531" s="16"/>
    </row>
    <row r="26532" spans="6:6" x14ac:dyDescent="0.2">
      <c r="F26532" s="16"/>
    </row>
    <row r="26533" spans="6:6" x14ac:dyDescent="0.2">
      <c r="F26533" s="16"/>
    </row>
    <row r="26534" spans="6:6" x14ac:dyDescent="0.2">
      <c r="F26534" s="16"/>
    </row>
    <row r="26535" spans="6:6" x14ac:dyDescent="0.2">
      <c r="F26535" s="16"/>
    </row>
    <row r="26536" spans="6:6" x14ac:dyDescent="0.2">
      <c r="F26536" s="16"/>
    </row>
    <row r="26537" spans="6:6" x14ac:dyDescent="0.2">
      <c r="F26537" s="16"/>
    </row>
    <row r="26538" spans="6:6" x14ac:dyDescent="0.2">
      <c r="F26538" s="16"/>
    </row>
    <row r="26539" spans="6:6" x14ac:dyDescent="0.2">
      <c r="F26539" s="16"/>
    </row>
    <row r="26540" spans="6:6" x14ac:dyDescent="0.2">
      <c r="F26540" s="16"/>
    </row>
    <row r="26541" spans="6:6" x14ac:dyDescent="0.2">
      <c r="F26541" s="16"/>
    </row>
    <row r="26542" spans="6:6" x14ac:dyDescent="0.2">
      <c r="F26542" s="16"/>
    </row>
    <row r="26543" spans="6:6" x14ac:dyDescent="0.2">
      <c r="F26543" s="16"/>
    </row>
    <row r="26544" spans="6:6" x14ac:dyDescent="0.2">
      <c r="F26544" s="16"/>
    </row>
    <row r="26545" spans="6:6" x14ac:dyDescent="0.2">
      <c r="F26545" s="16"/>
    </row>
    <row r="26546" spans="6:6" x14ac:dyDescent="0.2">
      <c r="F26546" s="16"/>
    </row>
    <row r="26547" spans="6:6" x14ac:dyDescent="0.2">
      <c r="F26547" s="16"/>
    </row>
    <row r="26548" spans="6:6" x14ac:dyDescent="0.2">
      <c r="F26548" s="16"/>
    </row>
    <row r="26549" spans="6:6" x14ac:dyDescent="0.2">
      <c r="F26549" s="16"/>
    </row>
    <row r="26550" spans="6:6" x14ac:dyDescent="0.2">
      <c r="F26550" s="16"/>
    </row>
    <row r="26551" spans="6:6" x14ac:dyDescent="0.2">
      <c r="F26551" s="16"/>
    </row>
    <row r="26552" spans="6:6" x14ac:dyDescent="0.2">
      <c r="F26552" s="16"/>
    </row>
    <row r="26553" spans="6:6" x14ac:dyDescent="0.2">
      <c r="F26553" s="16"/>
    </row>
    <row r="26554" spans="6:6" x14ac:dyDescent="0.2">
      <c r="F26554" s="16"/>
    </row>
    <row r="26555" spans="6:6" x14ac:dyDescent="0.2">
      <c r="F26555" s="16"/>
    </row>
    <row r="26556" spans="6:6" x14ac:dyDescent="0.2">
      <c r="F26556" s="16"/>
    </row>
    <row r="26557" spans="6:6" x14ac:dyDescent="0.2">
      <c r="F26557" s="16"/>
    </row>
    <row r="26558" spans="6:6" x14ac:dyDescent="0.2">
      <c r="F26558" s="16"/>
    </row>
    <row r="26559" spans="6:6" x14ac:dyDescent="0.2">
      <c r="F26559" s="16"/>
    </row>
    <row r="26560" spans="6:6" x14ac:dyDescent="0.2">
      <c r="F26560" s="16"/>
    </row>
    <row r="26561" spans="6:6" x14ac:dyDescent="0.2">
      <c r="F26561" s="16"/>
    </row>
    <row r="26562" spans="6:6" x14ac:dyDescent="0.2">
      <c r="F26562" s="16"/>
    </row>
    <row r="26563" spans="6:6" x14ac:dyDescent="0.2">
      <c r="F26563" s="16"/>
    </row>
    <row r="26564" spans="6:6" x14ac:dyDescent="0.2">
      <c r="F26564" s="16"/>
    </row>
    <row r="26565" spans="6:6" x14ac:dyDescent="0.2">
      <c r="F26565" s="16"/>
    </row>
    <row r="26566" spans="6:6" x14ac:dyDescent="0.2">
      <c r="F26566" s="16"/>
    </row>
    <row r="26567" spans="6:6" x14ac:dyDescent="0.2">
      <c r="F26567" s="16"/>
    </row>
    <row r="26568" spans="6:6" x14ac:dyDescent="0.2">
      <c r="F26568" s="16"/>
    </row>
    <row r="26569" spans="6:6" x14ac:dyDescent="0.2">
      <c r="F26569" s="16"/>
    </row>
    <row r="26570" spans="6:6" x14ac:dyDescent="0.2">
      <c r="F26570" s="16"/>
    </row>
    <row r="26571" spans="6:6" x14ac:dyDescent="0.2">
      <c r="F26571" s="16"/>
    </row>
    <row r="26572" spans="6:6" x14ac:dyDescent="0.2">
      <c r="F26572" s="16"/>
    </row>
    <row r="26573" spans="6:6" x14ac:dyDescent="0.2">
      <c r="F26573" s="16"/>
    </row>
    <row r="26574" spans="6:6" x14ac:dyDescent="0.2">
      <c r="F26574" s="16"/>
    </row>
    <row r="26575" spans="6:6" x14ac:dyDescent="0.2">
      <c r="F26575" s="16"/>
    </row>
    <row r="26576" spans="6:6" x14ac:dyDescent="0.2">
      <c r="F26576" s="16"/>
    </row>
    <row r="26577" spans="6:6" x14ac:dyDescent="0.2">
      <c r="F26577" s="16"/>
    </row>
    <row r="26578" spans="6:6" x14ac:dyDescent="0.2">
      <c r="F26578" s="16"/>
    </row>
    <row r="26579" spans="6:6" x14ac:dyDescent="0.2">
      <c r="F26579" s="16"/>
    </row>
    <row r="26580" spans="6:6" x14ac:dyDescent="0.2">
      <c r="F26580" s="16"/>
    </row>
    <row r="26581" spans="6:6" x14ac:dyDescent="0.2">
      <c r="F26581" s="16"/>
    </row>
    <row r="26582" spans="6:6" x14ac:dyDescent="0.2">
      <c r="F26582" s="16"/>
    </row>
    <row r="26583" spans="6:6" x14ac:dyDescent="0.2">
      <c r="F26583" s="16"/>
    </row>
    <row r="26584" spans="6:6" x14ac:dyDescent="0.2">
      <c r="F26584" s="16"/>
    </row>
    <row r="26585" spans="6:6" x14ac:dyDescent="0.2">
      <c r="F26585" s="16"/>
    </row>
    <row r="26586" spans="6:6" x14ac:dyDescent="0.2">
      <c r="F26586" s="16"/>
    </row>
    <row r="26587" spans="6:6" x14ac:dyDescent="0.2">
      <c r="F26587" s="16"/>
    </row>
    <row r="26588" spans="6:6" x14ac:dyDescent="0.2">
      <c r="F26588" s="16"/>
    </row>
    <row r="26589" spans="6:6" x14ac:dyDescent="0.2">
      <c r="F26589" s="16"/>
    </row>
    <row r="26590" spans="6:6" x14ac:dyDescent="0.2">
      <c r="F26590" s="16"/>
    </row>
    <row r="26591" spans="6:6" x14ac:dyDescent="0.2">
      <c r="F26591" s="16"/>
    </row>
    <row r="26592" spans="6:6" x14ac:dyDescent="0.2">
      <c r="F26592" s="16"/>
    </row>
    <row r="26593" spans="6:6" x14ac:dyDescent="0.2">
      <c r="F26593" s="16"/>
    </row>
    <row r="26594" spans="6:6" x14ac:dyDescent="0.2">
      <c r="F26594" s="16"/>
    </row>
    <row r="26595" spans="6:6" x14ac:dyDescent="0.2">
      <c r="F26595" s="16"/>
    </row>
    <row r="26596" spans="6:6" x14ac:dyDescent="0.2">
      <c r="F26596" s="16"/>
    </row>
    <row r="26597" spans="6:6" x14ac:dyDescent="0.2">
      <c r="F26597" s="16"/>
    </row>
    <row r="26598" spans="6:6" x14ac:dyDescent="0.2">
      <c r="F26598" s="16"/>
    </row>
    <row r="26599" spans="6:6" x14ac:dyDescent="0.2">
      <c r="F26599" s="16"/>
    </row>
    <row r="26600" spans="6:6" x14ac:dyDescent="0.2">
      <c r="F26600" s="16"/>
    </row>
    <row r="26601" spans="6:6" x14ac:dyDescent="0.2">
      <c r="F26601" s="16"/>
    </row>
    <row r="26602" spans="6:6" x14ac:dyDescent="0.2">
      <c r="F26602" s="16"/>
    </row>
    <row r="26603" spans="6:6" x14ac:dyDescent="0.2">
      <c r="F26603" s="16"/>
    </row>
    <row r="26604" spans="6:6" x14ac:dyDescent="0.2">
      <c r="F26604" s="16"/>
    </row>
    <row r="26605" spans="6:6" x14ac:dyDescent="0.2">
      <c r="F26605" s="16"/>
    </row>
    <row r="26606" spans="6:6" x14ac:dyDescent="0.2">
      <c r="F26606" s="16"/>
    </row>
    <row r="26607" spans="6:6" x14ac:dyDescent="0.2">
      <c r="F26607" s="16"/>
    </row>
    <row r="26608" spans="6:6" x14ac:dyDescent="0.2">
      <c r="F26608" s="16"/>
    </row>
    <row r="26609" spans="6:6" x14ac:dyDescent="0.2">
      <c r="F26609" s="16"/>
    </row>
    <row r="26610" spans="6:6" x14ac:dyDescent="0.2">
      <c r="F26610" s="16"/>
    </row>
    <row r="26611" spans="6:6" x14ac:dyDescent="0.2">
      <c r="F26611" s="16"/>
    </row>
    <row r="26612" spans="6:6" x14ac:dyDescent="0.2">
      <c r="F26612" s="16"/>
    </row>
    <row r="26613" spans="6:6" x14ac:dyDescent="0.2">
      <c r="F26613" s="16"/>
    </row>
    <row r="26614" spans="6:6" x14ac:dyDescent="0.2">
      <c r="F26614" s="16"/>
    </row>
    <row r="26615" spans="6:6" x14ac:dyDescent="0.2">
      <c r="F26615" s="16"/>
    </row>
    <row r="26616" spans="6:6" x14ac:dyDescent="0.2">
      <c r="F26616" s="16"/>
    </row>
    <row r="26617" spans="6:6" x14ac:dyDescent="0.2">
      <c r="F26617" s="16"/>
    </row>
    <row r="26618" spans="6:6" x14ac:dyDescent="0.2">
      <c r="F26618" s="16"/>
    </row>
    <row r="26619" spans="6:6" x14ac:dyDescent="0.2">
      <c r="F26619" s="16"/>
    </row>
    <row r="26620" spans="6:6" x14ac:dyDescent="0.2">
      <c r="F26620" s="16"/>
    </row>
    <row r="26621" spans="6:6" x14ac:dyDescent="0.2">
      <c r="F26621" s="16"/>
    </row>
    <row r="26622" spans="6:6" x14ac:dyDescent="0.2">
      <c r="F26622" s="16"/>
    </row>
    <row r="26623" spans="6:6" x14ac:dyDescent="0.2">
      <c r="F26623" s="16"/>
    </row>
    <row r="26624" spans="6:6" x14ac:dyDescent="0.2">
      <c r="F26624" s="16"/>
    </row>
    <row r="26625" spans="6:6" x14ac:dyDescent="0.2">
      <c r="F26625" s="16"/>
    </row>
    <row r="26626" spans="6:6" x14ac:dyDescent="0.2">
      <c r="F26626" s="16"/>
    </row>
    <row r="26627" spans="6:6" x14ac:dyDescent="0.2">
      <c r="F26627" s="16"/>
    </row>
    <row r="26628" spans="6:6" x14ac:dyDescent="0.2">
      <c r="F26628" s="16"/>
    </row>
    <row r="26629" spans="6:6" x14ac:dyDescent="0.2">
      <c r="F26629" s="16"/>
    </row>
    <row r="26630" spans="6:6" x14ac:dyDescent="0.2">
      <c r="F26630" s="16"/>
    </row>
    <row r="26631" spans="6:6" x14ac:dyDescent="0.2">
      <c r="F26631" s="16"/>
    </row>
    <row r="26632" spans="6:6" x14ac:dyDescent="0.2">
      <c r="F26632" s="16"/>
    </row>
    <row r="26633" spans="6:6" x14ac:dyDescent="0.2">
      <c r="F26633" s="16"/>
    </row>
    <row r="26634" spans="6:6" x14ac:dyDescent="0.2">
      <c r="F26634" s="16"/>
    </row>
    <row r="26635" spans="6:6" x14ac:dyDescent="0.2">
      <c r="F26635" s="16"/>
    </row>
    <row r="26636" spans="6:6" x14ac:dyDescent="0.2">
      <c r="F26636" s="16"/>
    </row>
    <row r="26637" spans="6:6" x14ac:dyDescent="0.2">
      <c r="F26637" s="16"/>
    </row>
    <row r="26638" spans="6:6" x14ac:dyDescent="0.2">
      <c r="F26638" s="16"/>
    </row>
    <row r="26639" spans="6:6" x14ac:dyDescent="0.2">
      <c r="F26639" s="16"/>
    </row>
    <row r="26640" spans="6:6" x14ac:dyDescent="0.2">
      <c r="F26640" s="16"/>
    </row>
    <row r="26641" spans="6:6" x14ac:dyDescent="0.2">
      <c r="F26641" s="16"/>
    </row>
    <row r="26642" spans="6:6" x14ac:dyDescent="0.2">
      <c r="F26642" s="16"/>
    </row>
    <row r="26643" spans="6:6" x14ac:dyDescent="0.2">
      <c r="F26643" s="16"/>
    </row>
    <row r="26644" spans="6:6" x14ac:dyDescent="0.2">
      <c r="F26644" s="16"/>
    </row>
    <row r="26645" spans="6:6" x14ac:dyDescent="0.2">
      <c r="F26645" s="16"/>
    </row>
    <row r="26646" spans="6:6" x14ac:dyDescent="0.2">
      <c r="F26646" s="16"/>
    </row>
    <row r="26647" spans="6:6" x14ac:dyDescent="0.2">
      <c r="F26647" s="16"/>
    </row>
    <row r="26648" spans="6:6" x14ac:dyDescent="0.2">
      <c r="F26648" s="16"/>
    </row>
    <row r="26649" spans="6:6" x14ac:dyDescent="0.2">
      <c r="F26649" s="16"/>
    </row>
    <row r="26650" spans="6:6" x14ac:dyDescent="0.2">
      <c r="F26650" s="16"/>
    </row>
    <row r="26651" spans="6:6" x14ac:dyDescent="0.2">
      <c r="F26651" s="16"/>
    </row>
    <row r="26652" spans="6:6" x14ac:dyDescent="0.2">
      <c r="F26652" s="16"/>
    </row>
    <row r="26653" spans="6:6" x14ac:dyDescent="0.2">
      <c r="F26653" s="16"/>
    </row>
    <row r="26654" spans="6:6" x14ac:dyDescent="0.2">
      <c r="F26654" s="16"/>
    </row>
    <row r="26655" spans="6:6" x14ac:dyDescent="0.2">
      <c r="F26655" s="16"/>
    </row>
    <row r="26656" spans="6:6" x14ac:dyDescent="0.2">
      <c r="F26656" s="16"/>
    </row>
    <row r="26657" spans="6:6" x14ac:dyDescent="0.2">
      <c r="F26657" s="16"/>
    </row>
    <row r="26658" spans="6:6" x14ac:dyDescent="0.2">
      <c r="F26658" s="16"/>
    </row>
    <row r="26659" spans="6:6" x14ac:dyDescent="0.2">
      <c r="F26659" s="16"/>
    </row>
    <row r="26660" spans="6:6" x14ac:dyDescent="0.2">
      <c r="F26660" s="16"/>
    </row>
    <row r="26661" spans="6:6" x14ac:dyDescent="0.2">
      <c r="F26661" s="16"/>
    </row>
    <row r="26662" spans="6:6" x14ac:dyDescent="0.2">
      <c r="F26662" s="16"/>
    </row>
    <row r="26663" spans="6:6" x14ac:dyDescent="0.2">
      <c r="F26663" s="16"/>
    </row>
    <row r="26664" spans="6:6" x14ac:dyDescent="0.2">
      <c r="F26664" s="16"/>
    </row>
    <row r="26665" spans="6:6" x14ac:dyDescent="0.2">
      <c r="F26665" s="16"/>
    </row>
    <row r="26666" spans="6:6" x14ac:dyDescent="0.2">
      <c r="F26666" s="16"/>
    </row>
    <row r="26667" spans="6:6" x14ac:dyDescent="0.2">
      <c r="F26667" s="16"/>
    </row>
    <row r="26668" spans="6:6" x14ac:dyDescent="0.2">
      <c r="F26668" s="16"/>
    </row>
    <row r="26669" spans="6:6" x14ac:dyDescent="0.2">
      <c r="F26669" s="16"/>
    </row>
    <row r="26670" spans="6:6" x14ac:dyDescent="0.2">
      <c r="F26670" s="16"/>
    </row>
    <row r="26671" spans="6:6" x14ac:dyDescent="0.2">
      <c r="F26671" s="16"/>
    </row>
    <row r="26672" spans="6:6" x14ac:dyDescent="0.2">
      <c r="F26672" s="16"/>
    </row>
    <row r="26673" spans="6:6" x14ac:dyDescent="0.2">
      <c r="F26673" s="16"/>
    </row>
    <row r="26674" spans="6:6" x14ac:dyDescent="0.2">
      <c r="F26674" s="16"/>
    </row>
    <row r="26675" spans="6:6" x14ac:dyDescent="0.2">
      <c r="F26675" s="16"/>
    </row>
    <row r="26676" spans="6:6" x14ac:dyDescent="0.2">
      <c r="F26676" s="16"/>
    </row>
    <row r="26677" spans="6:6" x14ac:dyDescent="0.2">
      <c r="F26677" s="16"/>
    </row>
    <row r="26678" spans="6:6" x14ac:dyDescent="0.2">
      <c r="F26678" s="16"/>
    </row>
    <row r="26679" spans="6:6" x14ac:dyDescent="0.2">
      <c r="F26679" s="16"/>
    </row>
    <row r="26680" spans="6:6" x14ac:dyDescent="0.2">
      <c r="F26680" s="16"/>
    </row>
    <row r="26681" spans="6:6" x14ac:dyDescent="0.2">
      <c r="F26681" s="16"/>
    </row>
    <row r="26682" spans="6:6" x14ac:dyDescent="0.2">
      <c r="F26682" s="16"/>
    </row>
    <row r="26683" spans="6:6" x14ac:dyDescent="0.2">
      <c r="F26683" s="16"/>
    </row>
    <row r="26684" spans="6:6" x14ac:dyDescent="0.2">
      <c r="F26684" s="16"/>
    </row>
    <row r="26685" spans="6:6" x14ac:dyDescent="0.2">
      <c r="F26685" s="16"/>
    </row>
    <row r="26686" spans="6:6" x14ac:dyDescent="0.2">
      <c r="F26686" s="16"/>
    </row>
    <row r="26687" spans="6:6" x14ac:dyDescent="0.2">
      <c r="F26687" s="16"/>
    </row>
    <row r="26688" spans="6:6" x14ac:dyDescent="0.2">
      <c r="F26688" s="16"/>
    </row>
    <row r="26689" spans="6:6" x14ac:dyDescent="0.2">
      <c r="F26689" s="16"/>
    </row>
    <row r="26690" spans="6:6" x14ac:dyDescent="0.2">
      <c r="F26690" s="16"/>
    </row>
    <row r="26691" spans="6:6" x14ac:dyDescent="0.2">
      <c r="F26691" s="16"/>
    </row>
    <row r="26692" spans="6:6" x14ac:dyDescent="0.2">
      <c r="F26692" s="16"/>
    </row>
    <row r="26693" spans="6:6" x14ac:dyDescent="0.2">
      <c r="F26693" s="16"/>
    </row>
    <row r="26694" spans="6:6" x14ac:dyDescent="0.2">
      <c r="F26694" s="16"/>
    </row>
    <row r="26695" spans="6:6" x14ac:dyDescent="0.2">
      <c r="F26695" s="16"/>
    </row>
    <row r="26696" spans="6:6" x14ac:dyDescent="0.2">
      <c r="F26696" s="16"/>
    </row>
    <row r="26697" spans="6:6" x14ac:dyDescent="0.2">
      <c r="F26697" s="16"/>
    </row>
    <row r="26698" spans="6:6" x14ac:dyDescent="0.2">
      <c r="F26698" s="16"/>
    </row>
    <row r="26699" spans="6:6" x14ac:dyDescent="0.2">
      <c r="F26699" s="16"/>
    </row>
    <row r="26700" spans="6:6" x14ac:dyDescent="0.2">
      <c r="F26700" s="16"/>
    </row>
    <row r="26701" spans="6:6" x14ac:dyDescent="0.2">
      <c r="F26701" s="16"/>
    </row>
    <row r="26702" spans="6:6" x14ac:dyDescent="0.2">
      <c r="F26702" s="16"/>
    </row>
    <row r="26703" spans="6:6" x14ac:dyDescent="0.2">
      <c r="F26703" s="16"/>
    </row>
    <row r="26704" spans="6:6" x14ac:dyDescent="0.2">
      <c r="F26704" s="16"/>
    </row>
    <row r="26705" spans="6:6" x14ac:dyDescent="0.2">
      <c r="F26705" s="16"/>
    </row>
    <row r="26706" spans="6:6" x14ac:dyDescent="0.2">
      <c r="F26706" s="16"/>
    </row>
    <row r="26707" spans="6:6" x14ac:dyDescent="0.2">
      <c r="F26707" s="16"/>
    </row>
    <row r="26708" spans="6:6" x14ac:dyDescent="0.2">
      <c r="F26708" s="16"/>
    </row>
    <row r="26709" spans="6:6" x14ac:dyDescent="0.2">
      <c r="F26709" s="16"/>
    </row>
    <row r="26710" spans="6:6" x14ac:dyDescent="0.2">
      <c r="F26710" s="16"/>
    </row>
    <row r="26711" spans="6:6" x14ac:dyDescent="0.2">
      <c r="F26711" s="16"/>
    </row>
    <row r="26712" spans="6:6" x14ac:dyDescent="0.2">
      <c r="F26712" s="16"/>
    </row>
    <row r="26713" spans="6:6" x14ac:dyDescent="0.2">
      <c r="F26713" s="16"/>
    </row>
    <row r="26714" spans="6:6" x14ac:dyDescent="0.2">
      <c r="F26714" s="16"/>
    </row>
    <row r="26715" spans="6:6" x14ac:dyDescent="0.2">
      <c r="F26715" s="16"/>
    </row>
    <row r="26716" spans="6:6" x14ac:dyDescent="0.2">
      <c r="F26716" s="16"/>
    </row>
    <row r="26717" spans="6:6" x14ac:dyDescent="0.2">
      <c r="F26717" s="16"/>
    </row>
    <row r="26718" spans="6:6" x14ac:dyDescent="0.2">
      <c r="F26718" s="16"/>
    </row>
    <row r="26719" spans="6:6" x14ac:dyDescent="0.2">
      <c r="F26719" s="16"/>
    </row>
    <row r="26720" spans="6:6" x14ac:dyDescent="0.2">
      <c r="F26720" s="16"/>
    </row>
    <row r="26721" spans="6:6" x14ac:dyDescent="0.2">
      <c r="F26721" s="16"/>
    </row>
    <row r="26722" spans="6:6" x14ac:dyDescent="0.2">
      <c r="F26722" s="16"/>
    </row>
    <row r="26723" spans="6:6" x14ac:dyDescent="0.2">
      <c r="F26723" s="16"/>
    </row>
    <row r="26724" spans="6:6" x14ac:dyDescent="0.2">
      <c r="F26724" s="16"/>
    </row>
    <row r="26725" spans="6:6" x14ac:dyDescent="0.2">
      <c r="F26725" s="16"/>
    </row>
    <row r="26726" spans="6:6" x14ac:dyDescent="0.2">
      <c r="F26726" s="16"/>
    </row>
    <row r="26727" spans="6:6" x14ac:dyDescent="0.2">
      <c r="F26727" s="16"/>
    </row>
    <row r="26728" spans="6:6" x14ac:dyDescent="0.2">
      <c r="F26728" s="16"/>
    </row>
    <row r="26729" spans="6:6" x14ac:dyDescent="0.2">
      <c r="F26729" s="16"/>
    </row>
    <row r="26730" spans="6:6" x14ac:dyDescent="0.2">
      <c r="F26730" s="16"/>
    </row>
    <row r="26731" spans="6:6" x14ac:dyDescent="0.2">
      <c r="F26731" s="16"/>
    </row>
    <row r="26732" spans="6:6" x14ac:dyDescent="0.2">
      <c r="F26732" s="16"/>
    </row>
    <row r="26733" spans="6:6" x14ac:dyDescent="0.2">
      <c r="F26733" s="16"/>
    </row>
    <row r="26734" spans="6:6" x14ac:dyDescent="0.2">
      <c r="F26734" s="16"/>
    </row>
    <row r="26735" spans="6:6" x14ac:dyDescent="0.2">
      <c r="F26735" s="16"/>
    </row>
    <row r="26736" spans="6:6" x14ac:dyDescent="0.2">
      <c r="F26736" s="16"/>
    </row>
    <row r="26737" spans="6:6" x14ac:dyDescent="0.2">
      <c r="F26737" s="16"/>
    </row>
    <row r="26738" spans="6:6" x14ac:dyDescent="0.2">
      <c r="F26738" s="16"/>
    </row>
    <row r="26739" spans="6:6" x14ac:dyDescent="0.2">
      <c r="F26739" s="16"/>
    </row>
    <row r="26740" spans="6:6" x14ac:dyDescent="0.2">
      <c r="F26740" s="16"/>
    </row>
    <row r="26741" spans="6:6" x14ac:dyDescent="0.2">
      <c r="F26741" s="16"/>
    </row>
    <row r="26742" spans="6:6" x14ac:dyDescent="0.2">
      <c r="F26742" s="16"/>
    </row>
    <row r="26743" spans="6:6" x14ac:dyDescent="0.2">
      <c r="F26743" s="16"/>
    </row>
    <row r="26744" spans="6:6" x14ac:dyDescent="0.2">
      <c r="F26744" s="16"/>
    </row>
    <row r="26745" spans="6:6" x14ac:dyDescent="0.2">
      <c r="F26745" s="16"/>
    </row>
    <row r="26746" spans="6:6" x14ac:dyDescent="0.2">
      <c r="F26746" s="16"/>
    </row>
    <row r="26747" spans="6:6" x14ac:dyDescent="0.2">
      <c r="F26747" s="16"/>
    </row>
    <row r="26748" spans="6:6" x14ac:dyDescent="0.2">
      <c r="F26748" s="16"/>
    </row>
    <row r="26749" spans="6:6" x14ac:dyDescent="0.2">
      <c r="F26749" s="16"/>
    </row>
    <row r="26750" spans="6:6" x14ac:dyDescent="0.2">
      <c r="F26750" s="16"/>
    </row>
    <row r="26751" spans="6:6" x14ac:dyDescent="0.2">
      <c r="F26751" s="16"/>
    </row>
    <row r="26752" spans="6:6" x14ac:dyDescent="0.2">
      <c r="F26752" s="16"/>
    </row>
    <row r="26753" spans="6:6" x14ac:dyDescent="0.2">
      <c r="F26753" s="16"/>
    </row>
    <row r="26754" spans="6:6" x14ac:dyDescent="0.2">
      <c r="F26754" s="16"/>
    </row>
    <row r="26755" spans="6:6" x14ac:dyDescent="0.2">
      <c r="F26755" s="16"/>
    </row>
    <row r="26756" spans="6:6" x14ac:dyDescent="0.2">
      <c r="F26756" s="16"/>
    </row>
    <row r="26757" spans="6:6" x14ac:dyDescent="0.2">
      <c r="F26757" s="16"/>
    </row>
    <row r="26758" spans="6:6" x14ac:dyDescent="0.2">
      <c r="F26758" s="16"/>
    </row>
    <row r="26759" spans="6:6" x14ac:dyDescent="0.2">
      <c r="F26759" s="16"/>
    </row>
    <row r="26760" spans="6:6" x14ac:dyDescent="0.2">
      <c r="F26760" s="16"/>
    </row>
    <row r="26761" spans="6:6" x14ac:dyDescent="0.2">
      <c r="F26761" s="16"/>
    </row>
    <row r="26762" spans="6:6" x14ac:dyDescent="0.2">
      <c r="F26762" s="16"/>
    </row>
    <row r="26763" spans="6:6" x14ac:dyDescent="0.2">
      <c r="F26763" s="16"/>
    </row>
    <row r="26764" spans="6:6" x14ac:dyDescent="0.2">
      <c r="F26764" s="16"/>
    </row>
    <row r="26765" spans="6:6" x14ac:dyDescent="0.2">
      <c r="F26765" s="16"/>
    </row>
    <row r="26766" spans="6:6" x14ac:dyDescent="0.2">
      <c r="F26766" s="16"/>
    </row>
    <row r="26767" spans="6:6" x14ac:dyDescent="0.2">
      <c r="F26767" s="16"/>
    </row>
    <row r="26768" spans="6:6" x14ac:dyDescent="0.2">
      <c r="F26768" s="16"/>
    </row>
    <row r="26769" spans="6:6" x14ac:dyDescent="0.2">
      <c r="F26769" s="16"/>
    </row>
    <row r="26770" spans="6:6" x14ac:dyDescent="0.2">
      <c r="F26770" s="16"/>
    </row>
    <row r="26771" spans="6:6" x14ac:dyDescent="0.2">
      <c r="F26771" s="16"/>
    </row>
    <row r="26772" spans="6:6" x14ac:dyDescent="0.2">
      <c r="F26772" s="16"/>
    </row>
    <row r="26773" spans="6:6" x14ac:dyDescent="0.2">
      <c r="F26773" s="16"/>
    </row>
    <row r="26774" spans="6:6" x14ac:dyDescent="0.2">
      <c r="F26774" s="16"/>
    </row>
    <row r="26775" spans="6:6" x14ac:dyDescent="0.2">
      <c r="F26775" s="16"/>
    </row>
    <row r="26776" spans="6:6" x14ac:dyDescent="0.2">
      <c r="F26776" s="16"/>
    </row>
    <row r="26777" spans="6:6" x14ac:dyDescent="0.2">
      <c r="F26777" s="16"/>
    </row>
    <row r="26778" spans="6:6" x14ac:dyDescent="0.2">
      <c r="F26778" s="16"/>
    </row>
    <row r="26779" spans="6:6" x14ac:dyDescent="0.2">
      <c r="F26779" s="16"/>
    </row>
    <row r="26780" spans="6:6" x14ac:dyDescent="0.2">
      <c r="F26780" s="16"/>
    </row>
    <row r="26781" spans="6:6" x14ac:dyDescent="0.2">
      <c r="F26781" s="16"/>
    </row>
    <row r="26782" spans="6:6" x14ac:dyDescent="0.2">
      <c r="F26782" s="16"/>
    </row>
    <row r="26783" spans="6:6" x14ac:dyDescent="0.2">
      <c r="F26783" s="16"/>
    </row>
    <row r="26784" spans="6:6" x14ac:dyDescent="0.2">
      <c r="F26784" s="16"/>
    </row>
    <row r="26785" spans="6:6" x14ac:dyDescent="0.2">
      <c r="F26785" s="16"/>
    </row>
    <row r="26786" spans="6:6" x14ac:dyDescent="0.2">
      <c r="F26786" s="16"/>
    </row>
    <row r="26787" spans="6:6" x14ac:dyDescent="0.2">
      <c r="F26787" s="16"/>
    </row>
    <row r="26788" spans="6:6" x14ac:dyDescent="0.2">
      <c r="F26788" s="16"/>
    </row>
    <row r="26789" spans="6:6" x14ac:dyDescent="0.2">
      <c r="F26789" s="16"/>
    </row>
    <row r="26790" spans="6:6" x14ac:dyDescent="0.2">
      <c r="F26790" s="16"/>
    </row>
    <row r="26791" spans="6:6" x14ac:dyDescent="0.2">
      <c r="F26791" s="16"/>
    </row>
    <row r="26792" spans="6:6" x14ac:dyDescent="0.2">
      <c r="F26792" s="16"/>
    </row>
    <row r="26793" spans="6:6" x14ac:dyDescent="0.2">
      <c r="F26793" s="16"/>
    </row>
    <row r="26794" spans="6:6" x14ac:dyDescent="0.2">
      <c r="F26794" s="16"/>
    </row>
    <row r="26795" spans="6:6" x14ac:dyDescent="0.2">
      <c r="F26795" s="16"/>
    </row>
    <row r="26796" spans="6:6" x14ac:dyDescent="0.2">
      <c r="F26796" s="16"/>
    </row>
    <row r="26797" spans="6:6" x14ac:dyDescent="0.2">
      <c r="F26797" s="16"/>
    </row>
    <row r="26798" spans="6:6" x14ac:dyDescent="0.2">
      <c r="F26798" s="16"/>
    </row>
    <row r="26799" spans="6:6" x14ac:dyDescent="0.2">
      <c r="F26799" s="16"/>
    </row>
    <row r="26800" spans="6:6" x14ac:dyDescent="0.2">
      <c r="F26800" s="16"/>
    </row>
    <row r="26801" spans="6:6" x14ac:dyDescent="0.2">
      <c r="F26801" s="16"/>
    </row>
    <row r="26802" spans="6:6" x14ac:dyDescent="0.2">
      <c r="F26802" s="16"/>
    </row>
    <row r="26803" spans="6:6" x14ac:dyDescent="0.2">
      <c r="F26803" s="16"/>
    </row>
    <row r="26804" spans="6:6" x14ac:dyDescent="0.2">
      <c r="F26804" s="16"/>
    </row>
    <row r="26805" spans="6:6" x14ac:dyDescent="0.2">
      <c r="F26805" s="16"/>
    </row>
    <row r="26806" spans="6:6" x14ac:dyDescent="0.2">
      <c r="F26806" s="16"/>
    </row>
    <row r="26807" spans="6:6" x14ac:dyDescent="0.2">
      <c r="F26807" s="16"/>
    </row>
    <row r="26808" spans="6:6" x14ac:dyDescent="0.2">
      <c r="F26808" s="16"/>
    </row>
    <row r="26809" spans="6:6" x14ac:dyDescent="0.2">
      <c r="F26809" s="16"/>
    </row>
    <row r="26810" spans="6:6" x14ac:dyDescent="0.2">
      <c r="F26810" s="16"/>
    </row>
    <row r="26811" spans="6:6" x14ac:dyDescent="0.2">
      <c r="F26811" s="16"/>
    </row>
    <row r="26812" spans="6:6" x14ac:dyDescent="0.2">
      <c r="F26812" s="16"/>
    </row>
    <row r="26813" spans="6:6" x14ac:dyDescent="0.2">
      <c r="F26813" s="16"/>
    </row>
    <row r="26814" spans="6:6" x14ac:dyDescent="0.2">
      <c r="F26814" s="16"/>
    </row>
    <row r="26815" spans="6:6" x14ac:dyDescent="0.2">
      <c r="F26815" s="16"/>
    </row>
    <row r="26816" spans="6:6" x14ac:dyDescent="0.2">
      <c r="F26816" s="16"/>
    </row>
    <row r="26817" spans="6:6" x14ac:dyDescent="0.2">
      <c r="F26817" s="16"/>
    </row>
    <row r="26818" spans="6:6" x14ac:dyDescent="0.2">
      <c r="F26818" s="16"/>
    </row>
    <row r="26819" spans="6:6" x14ac:dyDescent="0.2">
      <c r="F26819" s="16"/>
    </row>
    <row r="26820" spans="6:6" x14ac:dyDescent="0.2">
      <c r="F26820" s="16"/>
    </row>
    <row r="26821" spans="6:6" x14ac:dyDescent="0.2">
      <c r="F26821" s="16"/>
    </row>
    <row r="26822" spans="6:6" x14ac:dyDescent="0.2">
      <c r="F26822" s="16"/>
    </row>
    <row r="26823" spans="6:6" x14ac:dyDescent="0.2">
      <c r="F26823" s="16"/>
    </row>
    <row r="26824" spans="6:6" x14ac:dyDescent="0.2">
      <c r="F26824" s="16"/>
    </row>
    <row r="26825" spans="6:6" x14ac:dyDescent="0.2">
      <c r="F26825" s="16"/>
    </row>
    <row r="26826" spans="6:6" x14ac:dyDescent="0.2">
      <c r="F26826" s="16"/>
    </row>
    <row r="26827" spans="6:6" x14ac:dyDescent="0.2">
      <c r="F26827" s="16"/>
    </row>
    <row r="26828" spans="6:6" x14ac:dyDescent="0.2">
      <c r="F26828" s="16"/>
    </row>
    <row r="26829" spans="6:6" x14ac:dyDescent="0.2">
      <c r="F26829" s="16"/>
    </row>
    <row r="26830" spans="6:6" x14ac:dyDescent="0.2">
      <c r="F26830" s="16"/>
    </row>
    <row r="26831" spans="6:6" x14ac:dyDescent="0.2">
      <c r="F26831" s="16"/>
    </row>
    <row r="26832" spans="6:6" x14ac:dyDescent="0.2">
      <c r="F26832" s="16"/>
    </row>
    <row r="26833" spans="6:6" x14ac:dyDescent="0.2">
      <c r="F26833" s="16"/>
    </row>
    <row r="26834" spans="6:6" x14ac:dyDescent="0.2">
      <c r="F26834" s="16"/>
    </row>
    <row r="26835" spans="6:6" x14ac:dyDescent="0.2">
      <c r="F26835" s="16"/>
    </row>
    <row r="26836" spans="6:6" x14ac:dyDescent="0.2">
      <c r="F26836" s="16"/>
    </row>
    <row r="26837" spans="6:6" x14ac:dyDescent="0.2">
      <c r="F26837" s="16"/>
    </row>
    <row r="26838" spans="6:6" x14ac:dyDescent="0.2">
      <c r="F26838" s="16"/>
    </row>
    <row r="26839" spans="6:6" x14ac:dyDescent="0.2">
      <c r="F26839" s="16"/>
    </row>
    <row r="26840" spans="6:6" x14ac:dyDescent="0.2">
      <c r="F26840" s="16"/>
    </row>
    <row r="26841" spans="6:6" x14ac:dyDescent="0.2">
      <c r="F26841" s="16"/>
    </row>
    <row r="26842" spans="6:6" x14ac:dyDescent="0.2">
      <c r="F26842" s="16"/>
    </row>
    <row r="26843" spans="6:6" x14ac:dyDescent="0.2">
      <c r="F26843" s="16"/>
    </row>
    <row r="26844" spans="6:6" x14ac:dyDescent="0.2">
      <c r="F26844" s="16"/>
    </row>
    <row r="26845" spans="6:6" x14ac:dyDescent="0.2">
      <c r="F26845" s="16"/>
    </row>
    <row r="26846" spans="6:6" x14ac:dyDescent="0.2">
      <c r="F26846" s="16"/>
    </row>
    <row r="26847" spans="6:6" x14ac:dyDescent="0.2">
      <c r="F26847" s="16"/>
    </row>
    <row r="26848" spans="6:6" x14ac:dyDescent="0.2">
      <c r="F26848" s="16"/>
    </row>
    <row r="26849" spans="6:6" x14ac:dyDescent="0.2">
      <c r="F26849" s="16"/>
    </row>
    <row r="26850" spans="6:6" x14ac:dyDescent="0.2">
      <c r="F26850" s="16"/>
    </row>
    <row r="26851" spans="6:6" x14ac:dyDescent="0.2">
      <c r="F26851" s="16"/>
    </row>
    <row r="26852" spans="6:6" x14ac:dyDescent="0.2">
      <c r="F26852" s="16"/>
    </row>
    <row r="26853" spans="6:6" x14ac:dyDescent="0.2">
      <c r="F26853" s="16"/>
    </row>
    <row r="26854" spans="6:6" x14ac:dyDescent="0.2">
      <c r="F26854" s="16"/>
    </row>
    <row r="26855" spans="6:6" x14ac:dyDescent="0.2">
      <c r="F26855" s="16"/>
    </row>
    <row r="26856" spans="6:6" x14ac:dyDescent="0.2">
      <c r="F26856" s="16"/>
    </row>
    <row r="26857" spans="6:6" x14ac:dyDescent="0.2">
      <c r="F26857" s="16"/>
    </row>
    <row r="26858" spans="6:6" x14ac:dyDescent="0.2">
      <c r="F26858" s="16"/>
    </row>
    <row r="26859" spans="6:6" x14ac:dyDescent="0.2">
      <c r="F26859" s="16"/>
    </row>
    <row r="26860" spans="6:6" x14ac:dyDescent="0.2">
      <c r="F26860" s="16"/>
    </row>
    <row r="26861" spans="6:6" x14ac:dyDescent="0.2">
      <c r="F26861" s="16"/>
    </row>
    <row r="26862" spans="6:6" x14ac:dyDescent="0.2">
      <c r="F26862" s="16"/>
    </row>
    <row r="26863" spans="6:6" x14ac:dyDescent="0.2">
      <c r="F26863" s="16"/>
    </row>
    <row r="26864" spans="6:6" x14ac:dyDescent="0.2">
      <c r="F26864" s="16"/>
    </row>
    <row r="26865" spans="6:6" x14ac:dyDescent="0.2">
      <c r="F26865" s="16"/>
    </row>
    <row r="26866" spans="6:6" x14ac:dyDescent="0.2">
      <c r="F26866" s="16"/>
    </row>
    <row r="26867" spans="6:6" x14ac:dyDescent="0.2">
      <c r="F26867" s="16"/>
    </row>
    <row r="26868" spans="6:6" x14ac:dyDescent="0.2">
      <c r="F26868" s="16"/>
    </row>
    <row r="26869" spans="6:6" x14ac:dyDescent="0.2">
      <c r="F26869" s="16"/>
    </row>
    <row r="26870" spans="6:6" x14ac:dyDescent="0.2">
      <c r="F26870" s="16"/>
    </row>
    <row r="26871" spans="6:6" x14ac:dyDescent="0.2">
      <c r="F26871" s="16"/>
    </row>
    <row r="26872" spans="6:6" x14ac:dyDescent="0.2">
      <c r="F26872" s="16"/>
    </row>
    <row r="26873" spans="6:6" x14ac:dyDescent="0.2">
      <c r="F26873" s="16"/>
    </row>
    <row r="26874" spans="6:6" x14ac:dyDescent="0.2">
      <c r="F26874" s="16"/>
    </row>
    <row r="26875" spans="6:6" x14ac:dyDescent="0.2">
      <c r="F26875" s="16"/>
    </row>
    <row r="26876" spans="6:6" x14ac:dyDescent="0.2">
      <c r="F26876" s="16"/>
    </row>
    <row r="26877" spans="6:6" x14ac:dyDescent="0.2">
      <c r="F26877" s="16"/>
    </row>
    <row r="26878" spans="6:6" x14ac:dyDescent="0.2">
      <c r="F26878" s="16"/>
    </row>
    <row r="26879" spans="6:6" x14ac:dyDescent="0.2">
      <c r="F26879" s="16"/>
    </row>
    <row r="26880" spans="6:6" x14ac:dyDescent="0.2">
      <c r="F26880" s="16"/>
    </row>
    <row r="26881" spans="6:6" x14ac:dyDescent="0.2">
      <c r="F26881" s="16"/>
    </row>
    <row r="26882" spans="6:6" x14ac:dyDescent="0.2">
      <c r="F26882" s="16"/>
    </row>
    <row r="26883" spans="6:6" x14ac:dyDescent="0.2">
      <c r="F26883" s="16"/>
    </row>
    <row r="26884" spans="6:6" x14ac:dyDescent="0.2">
      <c r="F26884" s="16"/>
    </row>
    <row r="26885" spans="6:6" x14ac:dyDescent="0.2">
      <c r="F26885" s="16"/>
    </row>
    <row r="26886" spans="6:6" x14ac:dyDescent="0.2">
      <c r="F26886" s="16"/>
    </row>
    <row r="26887" spans="6:6" x14ac:dyDescent="0.2">
      <c r="F26887" s="16"/>
    </row>
    <row r="26888" spans="6:6" x14ac:dyDescent="0.2">
      <c r="F26888" s="16"/>
    </row>
    <row r="26889" spans="6:6" x14ac:dyDescent="0.2">
      <c r="F26889" s="16"/>
    </row>
    <row r="26890" spans="6:6" x14ac:dyDescent="0.2">
      <c r="F26890" s="16"/>
    </row>
    <row r="26891" spans="6:6" x14ac:dyDescent="0.2">
      <c r="F26891" s="16"/>
    </row>
    <row r="26892" spans="6:6" x14ac:dyDescent="0.2">
      <c r="F26892" s="16"/>
    </row>
    <row r="26893" spans="6:6" x14ac:dyDescent="0.2">
      <c r="F26893" s="16"/>
    </row>
    <row r="26894" spans="6:6" x14ac:dyDescent="0.2">
      <c r="F26894" s="16"/>
    </row>
    <row r="26895" spans="6:6" x14ac:dyDescent="0.2">
      <c r="F26895" s="16"/>
    </row>
    <row r="26896" spans="6:6" x14ac:dyDescent="0.2">
      <c r="F26896" s="16"/>
    </row>
    <row r="26897" spans="6:6" x14ac:dyDescent="0.2">
      <c r="F26897" s="16"/>
    </row>
    <row r="26898" spans="6:6" x14ac:dyDescent="0.2">
      <c r="F26898" s="16"/>
    </row>
    <row r="26899" spans="6:6" x14ac:dyDescent="0.2">
      <c r="F26899" s="16"/>
    </row>
    <row r="26900" spans="6:6" x14ac:dyDescent="0.2">
      <c r="F26900" s="16"/>
    </row>
    <row r="26901" spans="6:6" x14ac:dyDescent="0.2">
      <c r="F26901" s="16"/>
    </row>
    <row r="26902" spans="6:6" x14ac:dyDescent="0.2">
      <c r="F26902" s="16"/>
    </row>
    <row r="26903" spans="6:6" x14ac:dyDescent="0.2">
      <c r="F26903" s="16"/>
    </row>
    <row r="26904" spans="6:6" x14ac:dyDescent="0.2">
      <c r="F26904" s="16"/>
    </row>
    <row r="26905" spans="6:6" x14ac:dyDescent="0.2">
      <c r="F26905" s="16"/>
    </row>
    <row r="26906" spans="6:6" x14ac:dyDescent="0.2">
      <c r="F26906" s="16"/>
    </row>
    <row r="26907" spans="6:6" x14ac:dyDescent="0.2">
      <c r="F26907" s="16"/>
    </row>
    <row r="26908" spans="6:6" x14ac:dyDescent="0.2">
      <c r="F26908" s="16"/>
    </row>
    <row r="26909" spans="6:6" x14ac:dyDescent="0.2">
      <c r="F26909" s="16"/>
    </row>
    <row r="26910" spans="6:6" x14ac:dyDescent="0.2">
      <c r="F26910" s="16"/>
    </row>
    <row r="26911" spans="6:6" x14ac:dyDescent="0.2">
      <c r="F26911" s="16"/>
    </row>
    <row r="26912" spans="6:6" x14ac:dyDescent="0.2">
      <c r="F26912" s="16"/>
    </row>
    <row r="26913" spans="6:6" x14ac:dyDescent="0.2">
      <c r="F26913" s="16"/>
    </row>
    <row r="26914" spans="6:6" x14ac:dyDescent="0.2">
      <c r="F26914" s="16"/>
    </row>
    <row r="26915" spans="6:6" x14ac:dyDescent="0.2">
      <c r="F26915" s="16"/>
    </row>
    <row r="26916" spans="6:6" x14ac:dyDescent="0.2">
      <c r="F26916" s="16"/>
    </row>
    <row r="26917" spans="6:6" x14ac:dyDescent="0.2">
      <c r="F26917" s="16"/>
    </row>
    <row r="26918" spans="6:6" x14ac:dyDescent="0.2">
      <c r="F26918" s="16"/>
    </row>
    <row r="26919" spans="6:6" x14ac:dyDescent="0.2">
      <c r="F26919" s="16"/>
    </row>
    <row r="26920" spans="6:6" x14ac:dyDescent="0.2">
      <c r="F26920" s="16"/>
    </row>
    <row r="26921" spans="6:6" x14ac:dyDescent="0.2">
      <c r="F26921" s="16"/>
    </row>
    <row r="26922" spans="6:6" x14ac:dyDescent="0.2">
      <c r="F26922" s="16"/>
    </row>
    <row r="26923" spans="6:6" x14ac:dyDescent="0.2">
      <c r="F26923" s="16"/>
    </row>
    <row r="26924" spans="6:6" x14ac:dyDescent="0.2">
      <c r="F26924" s="16"/>
    </row>
    <row r="26925" spans="6:6" x14ac:dyDescent="0.2">
      <c r="F26925" s="16"/>
    </row>
    <row r="26926" spans="6:6" x14ac:dyDescent="0.2">
      <c r="F26926" s="16"/>
    </row>
    <row r="26927" spans="6:6" x14ac:dyDescent="0.2">
      <c r="F26927" s="16"/>
    </row>
    <row r="26928" spans="6:6" x14ac:dyDescent="0.2">
      <c r="F26928" s="16"/>
    </row>
    <row r="26929" spans="6:6" x14ac:dyDescent="0.2">
      <c r="F26929" s="16"/>
    </row>
    <row r="26930" spans="6:6" x14ac:dyDescent="0.2">
      <c r="F26930" s="16"/>
    </row>
    <row r="26931" spans="6:6" x14ac:dyDescent="0.2">
      <c r="F26931" s="16"/>
    </row>
    <row r="26932" spans="6:6" x14ac:dyDescent="0.2">
      <c r="F26932" s="16"/>
    </row>
    <row r="26933" spans="6:6" x14ac:dyDescent="0.2">
      <c r="F26933" s="16"/>
    </row>
    <row r="26934" spans="6:6" x14ac:dyDescent="0.2">
      <c r="F26934" s="16"/>
    </row>
    <row r="26935" spans="6:6" x14ac:dyDescent="0.2">
      <c r="F26935" s="16"/>
    </row>
    <row r="26936" spans="6:6" x14ac:dyDescent="0.2">
      <c r="F26936" s="16"/>
    </row>
    <row r="26937" spans="6:6" x14ac:dyDescent="0.2">
      <c r="F26937" s="16"/>
    </row>
    <row r="26938" spans="6:6" x14ac:dyDescent="0.2">
      <c r="F26938" s="16"/>
    </row>
    <row r="26939" spans="6:6" x14ac:dyDescent="0.2">
      <c r="F26939" s="16"/>
    </row>
    <row r="26940" spans="6:6" x14ac:dyDescent="0.2">
      <c r="F26940" s="16"/>
    </row>
    <row r="26941" spans="6:6" x14ac:dyDescent="0.2">
      <c r="F26941" s="16"/>
    </row>
    <row r="26942" spans="6:6" x14ac:dyDescent="0.2">
      <c r="F26942" s="16"/>
    </row>
    <row r="26943" spans="6:6" x14ac:dyDescent="0.2">
      <c r="F26943" s="16"/>
    </row>
    <row r="26944" spans="6:6" x14ac:dyDescent="0.2">
      <c r="F26944" s="16"/>
    </row>
    <row r="26945" spans="6:6" x14ac:dyDescent="0.2">
      <c r="F26945" s="16"/>
    </row>
    <row r="26946" spans="6:6" x14ac:dyDescent="0.2">
      <c r="F26946" s="16"/>
    </row>
    <row r="26947" spans="6:6" x14ac:dyDescent="0.2">
      <c r="F26947" s="16"/>
    </row>
    <row r="26948" spans="6:6" x14ac:dyDescent="0.2">
      <c r="F26948" s="16"/>
    </row>
    <row r="26949" spans="6:6" x14ac:dyDescent="0.2">
      <c r="F26949" s="16"/>
    </row>
    <row r="26950" spans="6:6" x14ac:dyDescent="0.2">
      <c r="F26950" s="16"/>
    </row>
    <row r="26951" spans="6:6" x14ac:dyDescent="0.2">
      <c r="F26951" s="16"/>
    </row>
    <row r="26952" spans="6:6" x14ac:dyDescent="0.2">
      <c r="F26952" s="16"/>
    </row>
    <row r="26953" spans="6:6" x14ac:dyDescent="0.2">
      <c r="F26953" s="16"/>
    </row>
    <row r="26954" spans="6:6" x14ac:dyDescent="0.2">
      <c r="F26954" s="16"/>
    </row>
    <row r="26955" spans="6:6" x14ac:dyDescent="0.2">
      <c r="F26955" s="16"/>
    </row>
    <row r="26956" spans="6:6" x14ac:dyDescent="0.2">
      <c r="F26956" s="16"/>
    </row>
    <row r="26957" spans="6:6" x14ac:dyDescent="0.2">
      <c r="F26957" s="16"/>
    </row>
    <row r="26958" spans="6:6" x14ac:dyDescent="0.2">
      <c r="F26958" s="16"/>
    </row>
    <row r="26959" spans="6:6" x14ac:dyDescent="0.2">
      <c r="F26959" s="16"/>
    </row>
    <row r="26960" spans="6:6" x14ac:dyDescent="0.2">
      <c r="F26960" s="16"/>
    </row>
    <row r="26961" spans="6:6" x14ac:dyDescent="0.2">
      <c r="F26961" s="16"/>
    </row>
    <row r="26962" spans="6:6" x14ac:dyDescent="0.2">
      <c r="F26962" s="16"/>
    </row>
    <row r="26963" spans="6:6" x14ac:dyDescent="0.2">
      <c r="F26963" s="16"/>
    </row>
    <row r="26964" spans="6:6" x14ac:dyDescent="0.2">
      <c r="F26964" s="16"/>
    </row>
    <row r="26965" spans="6:6" x14ac:dyDescent="0.2">
      <c r="F26965" s="16"/>
    </row>
    <row r="26966" spans="6:6" x14ac:dyDescent="0.2">
      <c r="F26966" s="16"/>
    </row>
    <row r="26967" spans="6:6" x14ac:dyDescent="0.2">
      <c r="F26967" s="16"/>
    </row>
    <row r="26968" spans="6:6" x14ac:dyDescent="0.2">
      <c r="F26968" s="16"/>
    </row>
    <row r="26969" spans="6:6" x14ac:dyDescent="0.2">
      <c r="F26969" s="16"/>
    </row>
    <row r="26970" spans="6:6" x14ac:dyDescent="0.2">
      <c r="F26970" s="16"/>
    </row>
    <row r="26971" spans="6:6" x14ac:dyDescent="0.2">
      <c r="F26971" s="16"/>
    </row>
    <row r="26972" spans="6:6" x14ac:dyDescent="0.2">
      <c r="F26972" s="16"/>
    </row>
    <row r="26973" spans="6:6" x14ac:dyDescent="0.2">
      <c r="F26973" s="16"/>
    </row>
    <row r="26974" spans="6:6" x14ac:dyDescent="0.2">
      <c r="F26974" s="16"/>
    </row>
    <row r="26975" spans="6:6" x14ac:dyDescent="0.2">
      <c r="F26975" s="16"/>
    </row>
    <row r="26976" spans="6:6" x14ac:dyDescent="0.2">
      <c r="F26976" s="16"/>
    </row>
    <row r="26977" spans="6:6" x14ac:dyDescent="0.2">
      <c r="F26977" s="16"/>
    </row>
    <row r="26978" spans="6:6" x14ac:dyDescent="0.2">
      <c r="F26978" s="16"/>
    </row>
    <row r="26979" spans="6:6" x14ac:dyDescent="0.2">
      <c r="F26979" s="16"/>
    </row>
    <row r="26980" spans="6:6" x14ac:dyDescent="0.2">
      <c r="F26980" s="16"/>
    </row>
    <row r="26981" spans="6:6" x14ac:dyDescent="0.2">
      <c r="F26981" s="16"/>
    </row>
    <row r="26982" spans="6:6" x14ac:dyDescent="0.2">
      <c r="F26982" s="16"/>
    </row>
    <row r="26983" spans="6:6" x14ac:dyDescent="0.2">
      <c r="F26983" s="16"/>
    </row>
    <row r="26984" spans="6:6" x14ac:dyDescent="0.2">
      <c r="F26984" s="16"/>
    </row>
    <row r="26985" spans="6:6" x14ac:dyDescent="0.2">
      <c r="F26985" s="16"/>
    </row>
    <row r="26986" spans="6:6" x14ac:dyDescent="0.2">
      <c r="F26986" s="16"/>
    </row>
    <row r="26987" spans="6:6" x14ac:dyDescent="0.2">
      <c r="F26987" s="16"/>
    </row>
    <row r="26988" spans="6:6" x14ac:dyDescent="0.2">
      <c r="F26988" s="16"/>
    </row>
    <row r="26989" spans="6:6" x14ac:dyDescent="0.2">
      <c r="F26989" s="16"/>
    </row>
    <row r="26990" spans="6:6" x14ac:dyDescent="0.2">
      <c r="F26990" s="16"/>
    </row>
    <row r="26991" spans="6:6" x14ac:dyDescent="0.2">
      <c r="F26991" s="16"/>
    </row>
    <row r="26992" spans="6:6" x14ac:dyDescent="0.2">
      <c r="F26992" s="16"/>
    </row>
    <row r="26993" spans="6:6" x14ac:dyDescent="0.2">
      <c r="F26993" s="16"/>
    </row>
    <row r="26994" spans="6:6" x14ac:dyDescent="0.2">
      <c r="F26994" s="16"/>
    </row>
    <row r="26995" spans="6:6" x14ac:dyDescent="0.2">
      <c r="F26995" s="16"/>
    </row>
    <row r="26996" spans="6:6" x14ac:dyDescent="0.2">
      <c r="F26996" s="16"/>
    </row>
    <row r="26997" spans="6:6" x14ac:dyDescent="0.2">
      <c r="F26997" s="16"/>
    </row>
    <row r="26998" spans="6:6" x14ac:dyDescent="0.2">
      <c r="F26998" s="16"/>
    </row>
    <row r="26999" spans="6:6" x14ac:dyDescent="0.2">
      <c r="F26999" s="16"/>
    </row>
    <row r="27000" spans="6:6" x14ac:dyDescent="0.2">
      <c r="F27000" s="16"/>
    </row>
    <row r="27001" spans="6:6" x14ac:dyDescent="0.2">
      <c r="F27001" s="16"/>
    </row>
    <row r="27002" spans="6:6" x14ac:dyDescent="0.2">
      <c r="F27002" s="16"/>
    </row>
    <row r="27003" spans="6:6" x14ac:dyDescent="0.2">
      <c r="F27003" s="16"/>
    </row>
    <row r="27004" spans="6:6" x14ac:dyDescent="0.2">
      <c r="F27004" s="16"/>
    </row>
    <row r="27005" spans="6:6" x14ac:dyDescent="0.2">
      <c r="F27005" s="16"/>
    </row>
    <row r="27006" spans="6:6" x14ac:dyDescent="0.2">
      <c r="F27006" s="16"/>
    </row>
    <row r="27007" spans="6:6" x14ac:dyDescent="0.2">
      <c r="F27007" s="16"/>
    </row>
    <row r="27008" spans="6:6" x14ac:dyDescent="0.2">
      <c r="F27008" s="16"/>
    </row>
    <row r="27009" spans="6:6" x14ac:dyDescent="0.2">
      <c r="F27009" s="16"/>
    </row>
    <row r="27010" spans="6:6" x14ac:dyDescent="0.2">
      <c r="F27010" s="16"/>
    </row>
    <row r="27011" spans="6:6" x14ac:dyDescent="0.2">
      <c r="F27011" s="16"/>
    </row>
    <row r="27012" spans="6:6" x14ac:dyDescent="0.2">
      <c r="F27012" s="16"/>
    </row>
    <row r="27013" spans="6:6" x14ac:dyDescent="0.2">
      <c r="F27013" s="16"/>
    </row>
    <row r="27014" spans="6:6" x14ac:dyDescent="0.2">
      <c r="F27014" s="16"/>
    </row>
    <row r="27015" spans="6:6" x14ac:dyDescent="0.2">
      <c r="F27015" s="16"/>
    </row>
    <row r="27016" spans="6:6" x14ac:dyDescent="0.2">
      <c r="F27016" s="16"/>
    </row>
    <row r="27017" spans="6:6" x14ac:dyDescent="0.2">
      <c r="F27017" s="16"/>
    </row>
    <row r="27018" spans="6:6" x14ac:dyDescent="0.2">
      <c r="F27018" s="16"/>
    </row>
    <row r="27019" spans="6:6" x14ac:dyDescent="0.2">
      <c r="F27019" s="16"/>
    </row>
    <row r="27020" spans="6:6" x14ac:dyDescent="0.2">
      <c r="F27020" s="16"/>
    </row>
    <row r="27021" spans="6:6" x14ac:dyDescent="0.2">
      <c r="F27021" s="16"/>
    </row>
    <row r="27022" spans="6:6" x14ac:dyDescent="0.2">
      <c r="F27022" s="16"/>
    </row>
    <row r="27023" spans="6:6" x14ac:dyDescent="0.2">
      <c r="F27023" s="16"/>
    </row>
    <row r="27024" spans="6:6" x14ac:dyDescent="0.2">
      <c r="F27024" s="16"/>
    </row>
    <row r="27025" spans="6:6" x14ac:dyDescent="0.2">
      <c r="F27025" s="16"/>
    </row>
    <row r="27026" spans="6:6" x14ac:dyDescent="0.2">
      <c r="F27026" s="16"/>
    </row>
    <row r="27027" spans="6:6" x14ac:dyDescent="0.2">
      <c r="F27027" s="16"/>
    </row>
    <row r="27028" spans="6:6" x14ac:dyDescent="0.2">
      <c r="F27028" s="16"/>
    </row>
    <row r="27029" spans="6:6" x14ac:dyDescent="0.2">
      <c r="F27029" s="16"/>
    </row>
    <row r="27030" spans="6:6" x14ac:dyDescent="0.2">
      <c r="F27030" s="16"/>
    </row>
    <row r="27031" spans="6:6" x14ac:dyDescent="0.2">
      <c r="F27031" s="16"/>
    </row>
    <row r="27032" spans="6:6" x14ac:dyDescent="0.2">
      <c r="F27032" s="16"/>
    </row>
    <row r="27033" spans="6:6" x14ac:dyDescent="0.2">
      <c r="F27033" s="16"/>
    </row>
    <row r="27034" spans="6:6" x14ac:dyDescent="0.2">
      <c r="F27034" s="16"/>
    </row>
    <row r="27035" spans="6:6" x14ac:dyDescent="0.2">
      <c r="F27035" s="16"/>
    </row>
    <row r="27036" spans="6:6" x14ac:dyDescent="0.2">
      <c r="F27036" s="16"/>
    </row>
    <row r="27037" spans="6:6" x14ac:dyDescent="0.2">
      <c r="F27037" s="16"/>
    </row>
    <row r="27038" spans="6:6" x14ac:dyDescent="0.2">
      <c r="F27038" s="16"/>
    </row>
    <row r="27039" spans="6:6" x14ac:dyDescent="0.2">
      <c r="F27039" s="16"/>
    </row>
    <row r="27040" spans="6:6" x14ac:dyDescent="0.2">
      <c r="F27040" s="16"/>
    </row>
    <row r="27041" spans="6:6" x14ac:dyDescent="0.2">
      <c r="F27041" s="16"/>
    </row>
    <row r="27042" spans="6:6" x14ac:dyDescent="0.2">
      <c r="F27042" s="16"/>
    </row>
    <row r="27043" spans="6:6" x14ac:dyDescent="0.2">
      <c r="F27043" s="16"/>
    </row>
    <row r="27044" spans="6:6" x14ac:dyDescent="0.2">
      <c r="F27044" s="16"/>
    </row>
    <row r="27045" spans="6:6" x14ac:dyDescent="0.2">
      <c r="F27045" s="16"/>
    </row>
    <row r="27046" spans="6:6" x14ac:dyDescent="0.2">
      <c r="F27046" s="16"/>
    </row>
    <row r="27047" spans="6:6" x14ac:dyDescent="0.2">
      <c r="F27047" s="16"/>
    </row>
    <row r="27048" spans="6:6" x14ac:dyDescent="0.2">
      <c r="F27048" s="16"/>
    </row>
    <row r="27049" spans="6:6" x14ac:dyDescent="0.2">
      <c r="F27049" s="16"/>
    </row>
    <row r="27050" spans="6:6" x14ac:dyDescent="0.2">
      <c r="F27050" s="16"/>
    </row>
    <row r="27051" spans="6:6" x14ac:dyDescent="0.2">
      <c r="F27051" s="16"/>
    </row>
    <row r="27052" spans="6:6" x14ac:dyDescent="0.2">
      <c r="F27052" s="16"/>
    </row>
    <row r="27053" spans="6:6" x14ac:dyDescent="0.2">
      <c r="F27053" s="16"/>
    </row>
    <row r="27054" spans="6:6" x14ac:dyDescent="0.2">
      <c r="F27054" s="16"/>
    </row>
    <row r="27055" spans="6:6" x14ac:dyDescent="0.2">
      <c r="F27055" s="16"/>
    </row>
    <row r="27056" spans="6:6" x14ac:dyDescent="0.2">
      <c r="F27056" s="16"/>
    </row>
    <row r="27057" spans="6:6" x14ac:dyDescent="0.2">
      <c r="F27057" s="16"/>
    </row>
    <row r="27058" spans="6:6" x14ac:dyDescent="0.2">
      <c r="F27058" s="16"/>
    </row>
    <row r="27059" spans="6:6" x14ac:dyDescent="0.2">
      <c r="F27059" s="16"/>
    </row>
    <row r="27060" spans="6:6" x14ac:dyDescent="0.2">
      <c r="F27060" s="16"/>
    </row>
    <row r="27061" spans="6:6" x14ac:dyDescent="0.2">
      <c r="F27061" s="16"/>
    </row>
    <row r="27062" spans="6:6" x14ac:dyDescent="0.2">
      <c r="F27062" s="16"/>
    </row>
    <row r="27063" spans="6:6" x14ac:dyDescent="0.2">
      <c r="F27063" s="16"/>
    </row>
    <row r="27064" spans="6:6" x14ac:dyDescent="0.2">
      <c r="F27064" s="16"/>
    </row>
    <row r="27065" spans="6:6" x14ac:dyDescent="0.2">
      <c r="F27065" s="16"/>
    </row>
    <row r="27066" spans="6:6" x14ac:dyDescent="0.2">
      <c r="F27066" s="16"/>
    </row>
    <row r="27067" spans="6:6" x14ac:dyDescent="0.2">
      <c r="F27067" s="16"/>
    </row>
    <row r="27068" spans="6:6" x14ac:dyDescent="0.2">
      <c r="F27068" s="16"/>
    </row>
    <row r="27069" spans="6:6" x14ac:dyDescent="0.2">
      <c r="F27069" s="16"/>
    </row>
    <row r="27070" spans="6:6" x14ac:dyDescent="0.2">
      <c r="F27070" s="16"/>
    </row>
    <row r="27071" spans="6:6" x14ac:dyDescent="0.2">
      <c r="F27071" s="16"/>
    </row>
    <row r="27072" spans="6:6" x14ac:dyDescent="0.2">
      <c r="F27072" s="16"/>
    </row>
    <row r="27073" spans="6:6" x14ac:dyDescent="0.2">
      <c r="F27073" s="16"/>
    </row>
    <row r="27074" spans="6:6" x14ac:dyDescent="0.2">
      <c r="F27074" s="16"/>
    </row>
    <row r="27075" spans="6:6" x14ac:dyDescent="0.2">
      <c r="F27075" s="16"/>
    </row>
    <row r="27076" spans="6:6" x14ac:dyDescent="0.2">
      <c r="F27076" s="16"/>
    </row>
    <row r="27077" spans="6:6" x14ac:dyDescent="0.2">
      <c r="F27077" s="16"/>
    </row>
    <row r="27078" spans="6:6" x14ac:dyDescent="0.2">
      <c r="F27078" s="16"/>
    </row>
    <row r="27079" spans="6:6" x14ac:dyDescent="0.2">
      <c r="F27079" s="16"/>
    </row>
    <row r="27080" spans="6:6" x14ac:dyDescent="0.2">
      <c r="F27080" s="16"/>
    </row>
    <row r="27081" spans="6:6" x14ac:dyDescent="0.2">
      <c r="F27081" s="16"/>
    </row>
    <row r="27082" spans="6:6" x14ac:dyDescent="0.2">
      <c r="F27082" s="16"/>
    </row>
    <row r="27083" spans="6:6" x14ac:dyDescent="0.2">
      <c r="F27083" s="16"/>
    </row>
    <row r="27084" spans="6:6" x14ac:dyDescent="0.2">
      <c r="F27084" s="16"/>
    </row>
    <row r="27085" spans="6:6" x14ac:dyDescent="0.2">
      <c r="F27085" s="16"/>
    </row>
    <row r="27086" spans="6:6" x14ac:dyDescent="0.2">
      <c r="F27086" s="16"/>
    </row>
    <row r="27087" spans="6:6" x14ac:dyDescent="0.2">
      <c r="F27087" s="16"/>
    </row>
    <row r="27088" spans="6:6" x14ac:dyDescent="0.2">
      <c r="F27088" s="16"/>
    </row>
    <row r="27089" spans="6:6" x14ac:dyDescent="0.2">
      <c r="F27089" s="16"/>
    </row>
    <row r="27090" spans="6:6" x14ac:dyDescent="0.2">
      <c r="F27090" s="16"/>
    </row>
    <row r="27091" spans="6:6" x14ac:dyDescent="0.2">
      <c r="F27091" s="16"/>
    </row>
    <row r="27092" spans="6:6" x14ac:dyDescent="0.2">
      <c r="F27092" s="16"/>
    </row>
    <row r="27093" spans="6:6" x14ac:dyDescent="0.2">
      <c r="F27093" s="16"/>
    </row>
    <row r="27094" spans="6:6" x14ac:dyDescent="0.2">
      <c r="F27094" s="16"/>
    </row>
    <row r="27095" spans="6:6" x14ac:dyDescent="0.2">
      <c r="F27095" s="16"/>
    </row>
    <row r="27096" spans="6:6" x14ac:dyDescent="0.2">
      <c r="F27096" s="16"/>
    </row>
    <row r="27097" spans="6:6" x14ac:dyDescent="0.2">
      <c r="F27097" s="16"/>
    </row>
    <row r="27098" spans="6:6" x14ac:dyDescent="0.2">
      <c r="F27098" s="16"/>
    </row>
    <row r="27099" spans="6:6" x14ac:dyDescent="0.2">
      <c r="F27099" s="16"/>
    </row>
    <row r="27100" spans="6:6" x14ac:dyDescent="0.2">
      <c r="F27100" s="16"/>
    </row>
    <row r="27101" spans="6:6" x14ac:dyDescent="0.2">
      <c r="F27101" s="16"/>
    </row>
    <row r="27102" spans="6:6" x14ac:dyDescent="0.2">
      <c r="F27102" s="16"/>
    </row>
    <row r="27103" spans="6:6" x14ac:dyDescent="0.2">
      <c r="F27103" s="16"/>
    </row>
    <row r="27104" spans="6:6" x14ac:dyDescent="0.2">
      <c r="F27104" s="16"/>
    </row>
    <row r="27105" spans="6:6" x14ac:dyDescent="0.2">
      <c r="F27105" s="16"/>
    </row>
    <row r="27106" spans="6:6" x14ac:dyDescent="0.2">
      <c r="F27106" s="16"/>
    </row>
    <row r="27107" spans="6:6" x14ac:dyDescent="0.2">
      <c r="F27107" s="16"/>
    </row>
    <row r="27108" spans="6:6" x14ac:dyDescent="0.2">
      <c r="F27108" s="16"/>
    </row>
    <row r="27109" spans="6:6" x14ac:dyDescent="0.2">
      <c r="F27109" s="16"/>
    </row>
    <row r="27110" spans="6:6" x14ac:dyDescent="0.2">
      <c r="F27110" s="16"/>
    </row>
    <row r="27111" spans="6:6" x14ac:dyDescent="0.2">
      <c r="F27111" s="16"/>
    </row>
    <row r="27112" spans="6:6" x14ac:dyDescent="0.2">
      <c r="F27112" s="16"/>
    </row>
    <row r="27113" spans="6:6" x14ac:dyDescent="0.2">
      <c r="F27113" s="16"/>
    </row>
    <row r="27114" spans="6:6" x14ac:dyDescent="0.2">
      <c r="F27114" s="16"/>
    </row>
    <row r="27115" spans="6:6" x14ac:dyDescent="0.2">
      <c r="F27115" s="16"/>
    </row>
    <row r="27116" spans="6:6" x14ac:dyDescent="0.2">
      <c r="F27116" s="16"/>
    </row>
    <row r="27117" spans="6:6" x14ac:dyDescent="0.2">
      <c r="F27117" s="16"/>
    </row>
    <row r="27118" spans="6:6" x14ac:dyDescent="0.2">
      <c r="F27118" s="16"/>
    </row>
    <row r="27119" spans="6:6" x14ac:dyDescent="0.2">
      <c r="F27119" s="16"/>
    </row>
    <row r="27120" spans="6:6" x14ac:dyDescent="0.2">
      <c r="F27120" s="16"/>
    </row>
    <row r="27121" spans="6:6" x14ac:dyDescent="0.2">
      <c r="F27121" s="16"/>
    </row>
    <row r="27122" spans="6:6" x14ac:dyDescent="0.2">
      <c r="F27122" s="16"/>
    </row>
    <row r="27123" spans="6:6" x14ac:dyDescent="0.2">
      <c r="F27123" s="16"/>
    </row>
    <row r="27124" spans="6:6" x14ac:dyDescent="0.2">
      <c r="F27124" s="16"/>
    </row>
    <row r="27125" spans="6:6" x14ac:dyDescent="0.2">
      <c r="F27125" s="16"/>
    </row>
    <row r="27126" spans="6:6" x14ac:dyDescent="0.2">
      <c r="F27126" s="16"/>
    </row>
    <row r="27127" spans="6:6" x14ac:dyDescent="0.2">
      <c r="F27127" s="16"/>
    </row>
    <row r="27128" spans="6:6" x14ac:dyDescent="0.2">
      <c r="F27128" s="16"/>
    </row>
    <row r="27129" spans="6:6" x14ac:dyDescent="0.2">
      <c r="F27129" s="16"/>
    </row>
    <row r="27130" spans="6:6" x14ac:dyDescent="0.2">
      <c r="F27130" s="16"/>
    </row>
    <row r="27131" spans="6:6" x14ac:dyDescent="0.2">
      <c r="F27131" s="16"/>
    </row>
    <row r="27132" spans="6:6" x14ac:dyDescent="0.2">
      <c r="F27132" s="16"/>
    </row>
    <row r="27133" spans="6:6" x14ac:dyDescent="0.2">
      <c r="F27133" s="16"/>
    </row>
    <row r="27134" spans="6:6" x14ac:dyDescent="0.2">
      <c r="F27134" s="16"/>
    </row>
    <row r="27135" spans="6:6" x14ac:dyDescent="0.2">
      <c r="F27135" s="16"/>
    </row>
    <row r="27136" spans="6:6" x14ac:dyDescent="0.2">
      <c r="F27136" s="16"/>
    </row>
    <row r="27137" spans="6:6" x14ac:dyDescent="0.2">
      <c r="F27137" s="16"/>
    </row>
    <row r="27138" spans="6:6" x14ac:dyDescent="0.2">
      <c r="F27138" s="16"/>
    </row>
    <row r="27139" spans="6:6" x14ac:dyDescent="0.2">
      <c r="F27139" s="16"/>
    </row>
    <row r="27140" spans="6:6" x14ac:dyDescent="0.2">
      <c r="F27140" s="16"/>
    </row>
    <row r="27141" spans="6:6" x14ac:dyDescent="0.2">
      <c r="F27141" s="16"/>
    </row>
    <row r="27142" spans="6:6" x14ac:dyDescent="0.2">
      <c r="F27142" s="16"/>
    </row>
    <row r="27143" spans="6:6" x14ac:dyDescent="0.2">
      <c r="F27143" s="16"/>
    </row>
    <row r="27144" spans="6:6" x14ac:dyDescent="0.2">
      <c r="F27144" s="16"/>
    </row>
    <row r="27145" spans="6:6" x14ac:dyDescent="0.2">
      <c r="F27145" s="16"/>
    </row>
    <row r="27146" spans="6:6" x14ac:dyDescent="0.2">
      <c r="F27146" s="16"/>
    </row>
    <row r="27147" spans="6:6" x14ac:dyDescent="0.2">
      <c r="F27147" s="16"/>
    </row>
    <row r="27148" spans="6:6" x14ac:dyDescent="0.2">
      <c r="F27148" s="16"/>
    </row>
    <row r="27149" spans="6:6" x14ac:dyDescent="0.2">
      <c r="F27149" s="16"/>
    </row>
    <row r="27150" spans="6:6" x14ac:dyDescent="0.2">
      <c r="F27150" s="16"/>
    </row>
    <row r="27151" spans="6:6" x14ac:dyDescent="0.2">
      <c r="F27151" s="16"/>
    </row>
    <row r="27152" spans="6:6" x14ac:dyDescent="0.2">
      <c r="F27152" s="16"/>
    </row>
    <row r="27153" spans="6:6" x14ac:dyDescent="0.2">
      <c r="F27153" s="16"/>
    </row>
    <row r="27154" spans="6:6" x14ac:dyDescent="0.2">
      <c r="F27154" s="16"/>
    </row>
    <row r="27155" spans="6:6" x14ac:dyDescent="0.2">
      <c r="F27155" s="16"/>
    </row>
    <row r="27156" spans="6:6" x14ac:dyDescent="0.2">
      <c r="F27156" s="16"/>
    </row>
    <row r="27157" spans="6:6" x14ac:dyDescent="0.2">
      <c r="F27157" s="16"/>
    </row>
    <row r="27158" spans="6:6" x14ac:dyDescent="0.2">
      <c r="F27158" s="16"/>
    </row>
    <row r="27159" spans="6:6" x14ac:dyDescent="0.2">
      <c r="F27159" s="16"/>
    </row>
    <row r="27160" spans="6:6" x14ac:dyDescent="0.2">
      <c r="F27160" s="16"/>
    </row>
    <row r="27161" spans="6:6" x14ac:dyDescent="0.2">
      <c r="F27161" s="16"/>
    </row>
    <row r="27162" spans="6:6" x14ac:dyDescent="0.2">
      <c r="F27162" s="16"/>
    </row>
    <row r="27163" spans="6:6" x14ac:dyDescent="0.2">
      <c r="F27163" s="16"/>
    </row>
    <row r="27164" spans="6:6" x14ac:dyDescent="0.2">
      <c r="F27164" s="16"/>
    </row>
    <row r="27165" spans="6:6" x14ac:dyDescent="0.2">
      <c r="F27165" s="16"/>
    </row>
    <row r="27166" spans="6:6" x14ac:dyDescent="0.2">
      <c r="F27166" s="16"/>
    </row>
    <row r="27167" spans="6:6" x14ac:dyDescent="0.2">
      <c r="F27167" s="16"/>
    </row>
    <row r="27168" spans="6:6" x14ac:dyDescent="0.2">
      <c r="F27168" s="16"/>
    </row>
    <row r="27169" spans="6:6" x14ac:dyDescent="0.2">
      <c r="F27169" s="16"/>
    </row>
    <row r="27170" spans="6:6" x14ac:dyDescent="0.2">
      <c r="F27170" s="16"/>
    </row>
    <row r="27171" spans="6:6" x14ac:dyDescent="0.2">
      <c r="F27171" s="16"/>
    </row>
    <row r="27172" spans="6:6" x14ac:dyDescent="0.2">
      <c r="F27172" s="16"/>
    </row>
    <row r="27173" spans="6:6" x14ac:dyDescent="0.2">
      <c r="F27173" s="16"/>
    </row>
    <row r="27174" spans="6:6" x14ac:dyDescent="0.2">
      <c r="F27174" s="16"/>
    </row>
    <row r="27175" spans="6:6" x14ac:dyDescent="0.2">
      <c r="F27175" s="16"/>
    </row>
    <row r="27176" spans="6:6" x14ac:dyDescent="0.2">
      <c r="F27176" s="16"/>
    </row>
    <row r="27177" spans="6:6" x14ac:dyDescent="0.2">
      <c r="F27177" s="16"/>
    </row>
    <row r="27178" spans="6:6" x14ac:dyDescent="0.2">
      <c r="F27178" s="16"/>
    </row>
    <row r="27179" spans="6:6" x14ac:dyDescent="0.2">
      <c r="F27179" s="16"/>
    </row>
    <row r="27180" spans="6:6" x14ac:dyDescent="0.2">
      <c r="F27180" s="16"/>
    </row>
    <row r="27181" spans="6:6" x14ac:dyDescent="0.2">
      <c r="F27181" s="16"/>
    </row>
    <row r="27182" spans="6:6" x14ac:dyDescent="0.2">
      <c r="F27182" s="16"/>
    </row>
    <row r="27183" spans="6:6" x14ac:dyDescent="0.2">
      <c r="F27183" s="16"/>
    </row>
    <row r="27184" spans="6:6" x14ac:dyDescent="0.2">
      <c r="F27184" s="16"/>
    </row>
    <row r="27185" spans="6:6" x14ac:dyDescent="0.2">
      <c r="F27185" s="16"/>
    </row>
    <row r="27186" spans="6:6" x14ac:dyDescent="0.2">
      <c r="F27186" s="16"/>
    </row>
    <row r="27187" spans="6:6" x14ac:dyDescent="0.2">
      <c r="F27187" s="16"/>
    </row>
    <row r="27188" spans="6:6" x14ac:dyDescent="0.2">
      <c r="F27188" s="16"/>
    </row>
    <row r="27189" spans="6:6" x14ac:dyDescent="0.2">
      <c r="F27189" s="16"/>
    </row>
    <row r="27190" spans="6:6" x14ac:dyDescent="0.2">
      <c r="F27190" s="16"/>
    </row>
    <row r="27191" spans="6:6" x14ac:dyDescent="0.2">
      <c r="F27191" s="16"/>
    </row>
    <row r="27192" spans="6:6" x14ac:dyDescent="0.2">
      <c r="F27192" s="16"/>
    </row>
    <row r="27193" spans="6:6" x14ac:dyDescent="0.2">
      <c r="F27193" s="16"/>
    </row>
    <row r="27194" spans="6:6" x14ac:dyDescent="0.2">
      <c r="F27194" s="16"/>
    </row>
    <row r="27195" spans="6:6" x14ac:dyDescent="0.2">
      <c r="F27195" s="16"/>
    </row>
    <row r="27196" spans="6:6" x14ac:dyDescent="0.2">
      <c r="F27196" s="16"/>
    </row>
    <row r="27197" spans="6:6" x14ac:dyDescent="0.2">
      <c r="F27197" s="16"/>
    </row>
    <row r="27198" spans="6:6" x14ac:dyDescent="0.2">
      <c r="F27198" s="16"/>
    </row>
    <row r="27199" spans="6:6" x14ac:dyDescent="0.2">
      <c r="F27199" s="16"/>
    </row>
    <row r="27200" spans="6:6" x14ac:dyDescent="0.2">
      <c r="F27200" s="16"/>
    </row>
    <row r="27201" spans="6:6" x14ac:dyDescent="0.2">
      <c r="F27201" s="16"/>
    </row>
    <row r="27202" spans="6:6" x14ac:dyDescent="0.2">
      <c r="F27202" s="16"/>
    </row>
    <row r="27203" spans="6:6" x14ac:dyDescent="0.2">
      <c r="F27203" s="16"/>
    </row>
    <row r="27204" spans="6:6" x14ac:dyDescent="0.2">
      <c r="F27204" s="16"/>
    </row>
    <row r="27205" spans="6:6" x14ac:dyDescent="0.2">
      <c r="F27205" s="16"/>
    </row>
    <row r="27206" spans="6:6" x14ac:dyDescent="0.2">
      <c r="F27206" s="16"/>
    </row>
    <row r="27207" spans="6:6" x14ac:dyDescent="0.2">
      <c r="F27207" s="16"/>
    </row>
    <row r="27208" spans="6:6" x14ac:dyDescent="0.2">
      <c r="F27208" s="16"/>
    </row>
    <row r="27209" spans="6:6" x14ac:dyDescent="0.2">
      <c r="F27209" s="16"/>
    </row>
    <row r="27210" spans="6:6" x14ac:dyDescent="0.2">
      <c r="F27210" s="16"/>
    </row>
    <row r="27211" spans="6:6" x14ac:dyDescent="0.2">
      <c r="F27211" s="16"/>
    </row>
    <row r="27212" spans="6:6" x14ac:dyDescent="0.2">
      <c r="F27212" s="16"/>
    </row>
    <row r="27213" spans="6:6" x14ac:dyDescent="0.2">
      <c r="F27213" s="16"/>
    </row>
    <row r="27214" spans="6:6" x14ac:dyDescent="0.2">
      <c r="F27214" s="16"/>
    </row>
    <row r="27215" spans="6:6" x14ac:dyDescent="0.2">
      <c r="F27215" s="16"/>
    </row>
    <row r="27216" spans="6:6" x14ac:dyDescent="0.2">
      <c r="F27216" s="16"/>
    </row>
    <row r="27217" spans="6:6" x14ac:dyDescent="0.2">
      <c r="F27217" s="16"/>
    </row>
    <row r="27218" spans="6:6" x14ac:dyDescent="0.2">
      <c r="F27218" s="16"/>
    </row>
    <row r="27219" spans="6:6" x14ac:dyDescent="0.2">
      <c r="F27219" s="16"/>
    </row>
    <row r="27220" spans="6:6" x14ac:dyDescent="0.2">
      <c r="F27220" s="16"/>
    </row>
    <row r="27221" spans="6:6" x14ac:dyDescent="0.2">
      <c r="F27221" s="16"/>
    </row>
    <row r="27222" spans="6:6" x14ac:dyDescent="0.2">
      <c r="F27222" s="16"/>
    </row>
    <row r="27223" spans="6:6" x14ac:dyDescent="0.2">
      <c r="F27223" s="16"/>
    </row>
    <row r="27224" spans="6:6" x14ac:dyDescent="0.2">
      <c r="F27224" s="16"/>
    </row>
    <row r="27225" spans="6:6" x14ac:dyDescent="0.2">
      <c r="F27225" s="16"/>
    </row>
    <row r="27226" spans="6:6" x14ac:dyDescent="0.2">
      <c r="F27226" s="16"/>
    </row>
    <row r="27227" spans="6:6" x14ac:dyDescent="0.2">
      <c r="F27227" s="16"/>
    </row>
    <row r="27228" spans="6:6" x14ac:dyDescent="0.2">
      <c r="F27228" s="16"/>
    </row>
    <row r="27229" spans="6:6" x14ac:dyDescent="0.2">
      <c r="F27229" s="16"/>
    </row>
    <row r="27230" spans="6:6" x14ac:dyDescent="0.2">
      <c r="F27230" s="16"/>
    </row>
    <row r="27231" spans="6:6" x14ac:dyDescent="0.2">
      <c r="F27231" s="16"/>
    </row>
    <row r="27232" spans="6:6" x14ac:dyDescent="0.2">
      <c r="F27232" s="16"/>
    </row>
    <row r="27233" spans="6:6" x14ac:dyDescent="0.2">
      <c r="F27233" s="16"/>
    </row>
    <row r="27234" spans="6:6" x14ac:dyDescent="0.2">
      <c r="F27234" s="16"/>
    </row>
    <row r="27235" spans="6:6" x14ac:dyDescent="0.2">
      <c r="F27235" s="16"/>
    </row>
    <row r="27236" spans="6:6" x14ac:dyDescent="0.2">
      <c r="F27236" s="16"/>
    </row>
    <row r="27237" spans="6:6" x14ac:dyDescent="0.2">
      <c r="F27237" s="16"/>
    </row>
    <row r="27238" spans="6:6" x14ac:dyDescent="0.2">
      <c r="F27238" s="16"/>
    </row>
    <row r="27239" spans="6:6" x14ac:dyDescent="0.2">
      <c r="F27239" s="16"/>
    </row>
    <row r="27240" spans="6:6" x14ac:dyDescent="0.2">
      <c r="F27240" s="16"/>
    </row>
    <row r="27241" spans="6:6" x14ac:dyDescent="0.2">
      <c r="F27241" s="16"/>
    </row>
    <row r="27242" spans="6:6" x14ac:dyDescent="0.2">
      <c r="F27242" s="16"/>
    </row>
    <row r="27243" spans="6:6" x14ac:dyDescent="0.2">
      <c r="F27243" s="16"/>
    </row>
    <row r="27244" spans="6:6" x14ac:dyDescent="0.2">
      <c r="F27244" s="16"/>
    </row>
    <row r="27245" spans="6:6" x14ac:dyDescent="0.2">
      <c r="F27245" s="16"/>
    </row>
    <row r="27246" spans="6:6" x14ac:dyDescent="0.2">
      <c r="F27246" s="16"/>
    </row>
    <row r="27247" spans="6:6" x14ac:dyDescent="0.2">
      <c r="F27247" s="16"/>
    </row>
    <row r="27248" spans="6:6" x14ac:dyDescent="0.2">
      <c r="F27248" s="16"/>
    </row>
    <row r="27249" spans="6:6" x14ac:dyDescent="0.2">
      <c r="F27249" s="16"/>
    </row>
    <row r="27250" spans="6:6" x14ac:dyDescent="0.2">
      <c r="F27250" s="16"/>
    </row>
    <row r="27251" spans="6:6" x14ac:dyDescent="0.2">
      <c r="F27251" s="16"/>
    </row>
    <row r="27252" spans="6:6" x14ac:dyDescent="0.2">
      <c r="F27252" s="16"/>
    </row>
    <row r="27253" spans="6:6" x14ac:dyDescent="0.2">
      <c r="F27253" s="16"/>
    </row>
    <row r="27254" spans="6:6" x14ac:dyDescent="0.2">
      <c r="F27254" s="16"/>
    </row>
    <row r="27255" spans="6:6" x14ac:dyDescent="0.2">
      <c r="F27255" s="16"/>
    </row>
    <row r="27256" spans="6:6" x14ac:dyDescent="0.2">
      <c r="F27256" s="16"/>
    </row>
    <row r="27257" spans="6:6" x14ac:dyDescent="0.2">
      <c r="F27257" s="16"/>
    </row>
    <row r="27258" spans="6:6" x14ac:dyDescent="0.2">
      <c r="F27258" s="16"/>
    </row>
    <row r="27259" spans="6:6" x14ac:dyDescent="0.2">
      <c r="F27259" s="16"/>
    </row>
    <row r="27260" spans="6:6" x14ac:dyDescent="0.2">
      <c r="F27260" s="16"/>
    </row>
    <row r="27261" spans="6:6" x14ac:dyDescent="0.2">
      <c r="F27261" s="16"/>
    </row>
    <row r="27262" spans="6:6" x14ac:dyDescent="0.2">
      <c r="F27262" s="16"/>
    </row>
    <row r="27263" spans="6:6" x14ac:dyDescent="0.2">
      <c r="F27263" s="16"/>
    </row>
    <row r="27264" spans="6:6" x14ac:dyDescent="0.2">
      <c r="F27264" s="16"/>
    </row>
    <row r="27265" spans="6:6" x14ac:dyDescent="0.2">
      <c r="F27265" s="16"/>
    </row>
    <row r="27266" spans="6:6" x14ac:dyDescent="0.2">
      <c r="F27266" s="16"/>
    </row>
    <row r="27267" spans="6:6" x14ac:dyDescent="0.2">
      <c r="F27267" s="16"/>
    </row>
    <row r="27268" spans="6:6" x14ac:dyDescent="0.2">
      <c r="F27268" s="16"/>
    </row>
    <row r="27269" spans="6:6" x14ac:dyDescent="0.2">
      <c r="F27269" s="16"/>
    </row>
    <row r="27270" spans="6:6" x14ac:dyDescent="0.2">
      <c r="F27270" s="16"/>
    </row>
    <row r="27271" spans="6:6" x14ac:dyDescent="0.2">
      <c r="F27271" s="16"/>
    </row>
    <row r="27272" spans="6:6" x14ac:dyDescent="0.2">
      <c r="F27272" s="16"/>
    </row>
    <row r="27273" spans="6:6" x14ac:dyDescent="0.2">
      <c r="F27273" s="16"/>
    </row>
    <row r="27274" spans="6:6" x14ac:dyDescent="0.2">
      <c r="F27274" s="16"/>
    </row>
    <row r="27275" spans="6:6" x14ac:dyDescent="0.2">
      <c r="F27275" s="16"/>
    </row>
    <row r="27276" spans="6:6" x14ac:dyDescent="0.2">
      <c r="F27276" s="16"/>
    </row>
    <row r="27277" spans="6:6" x14ac:dyDescent="0.2">
      <c r="F27277" s="16"/>
    </row>
    <row r="27278" spans="6:6" x14ac:dyDescent="0.2">
      <c r="F27278" s="16"/>
    </row>
    <row r="27279" spans="6:6" x14ac:dyDescent="0.2">
      <c r="F27279" s="16"/>
    </row>
    <row r="27280" spans="6:6" x14ac:dyDescent="0.2">
      <c r="F27280" s="16"/>
    </row>
    <row r="27281" spans="6:6" x14ac:dyDescent="0.2">
      <c r="F27281" s="16"/>
    </row>
    <row r="27282" spans="6:6" x14ac:dyDescent="0.2">
      <c r="F27282" s="16"/>
    </row>
    <row r="27283" spans="6:6" x14ac:dyDescent="0.2">
      <c r="F27283" s="16"/>
    </row>
    <row r="27284" spans="6:6" x14ac:dyDescent="0.2">
      <c r="F27284" s="16"/>
    </row>
    <row r="27285" spans="6:6" x14ac:dyDescent="0.2">
      <c r="F27285" s="16"/>
    </row>
    <row r="27286" spans="6:6" x14ac:dyDescent="0.2">
      <c r="F27286" s="16"/>
    </row>
    <row r="27287" spans="6:6" x14ac:dyDescent="0.2">
      <c r="F27287" s="16"/>
    </row>
    <row r="27288" spans="6:6" x14ac:dyDescent="0.2">
      <c r="F27288" s="16"/>
    </row>
    <row r="27289" spans="6:6" x14ac:dyDescent="0.2">
      <c r="F27289" s="16"/>
    </row>
    <row r="27290" spans="6:6" x14ac:dyDescent="0.2">
      <c r="F27290" s="16"/>
    </row>
    <row r="27291" spans="6:6" x14ac:dyDescent="0.2">
      <c r="F27291" s="16"/>
    </row>
    <row r="27292" spans="6:6" x14ac:dyDescent="0.2">
      <c r="F27292" s="16"/>
    </row>
    <row r="27293" spans="6:6" x14ac:dyDescent="0.2">
      <c r="F27293" s="16"/>
    </row>
    <row r="27294" spans="6:6" x14ac:dyDescent="0.2">
      <c r="F27294" s="16"/>
    </row>
    <row r="27295" spans="6:6" x14ac:dyDescent="0.2">
      <c r="F27295" s="16"/>
    </row>
    <row r="27296" spans="6:6" x14ac:dyDescent="0.2">
      <c r="F27296" s="16"/>
    </row>
    <row r="27297" spans="6:6" x14ac:dyDescent="0.2">
      <c r="F27297" s="16"/>
    </row>
    <row r="27298" spans="6:6" x14ac:dyDescent="0.2">
      <c r="F27298" s="16"/>
    </row>
    <row r="27299" spans="6:6" x14ac:dyDescent="0.2">
      <c r="F27299" s="16"/>
    </row>
    <row r="27300" spans="6:6" x14ac:dyDescent="0.2">
      <c r="F27300" s="16"/>
    </row>
    <row r="27301" spans="6:6" x14ac:dyDescent="0.2">
      <c r="F27301" s="16"/>
    </row>
    <row r="27302" spans="6:6" x14ac:dyDescent="0.2">
      <c r="F27302" s="16"/>
    </row>
    <row r="27303" spans="6:6" x14ac:dyDescent="0.2">
      <c r="F27303" s="16"/>
    </row>
    <row r="27304" spans="6:6" x14ac:dyDescent="0.2">
      <c r="F27304" s="16"/>
    </row>
    <row r="27305" spans="6:6" x14ac:dyDescent="0.2">
      <c r="F27305" s="16"/>
    </row>
    <row r="27306" spans="6:6" x14ac:dyDescent="0.2">
      <c r="F27306" s="16"/>
    </row>
    <row r="27307" spans="6:6" x14ac:dyDescent="0.2">
      <c r="F27307" s="16"/>
    </row>
    <row r="27308" spans="6:6" x14ac:dyDescent="0.2">
      <c r="F27308" s="16"/>
    </row>
    <row r="27309" spans="6:6" x14ac:dyDescent="0.2">
      <c r="F27309" s="16"/>
    </row>
    <row r="27310" spans="6:6" x14ac:dyDescent="0.2">
      <c r="F27310" s="16"/>
    </row>
    <row r="27311" spans="6:6" x14ac:dyDescent="0.2">
      <c r="F27311" s="16"/>
    </row>
    <row r="27312" spans="6:6" x14ac:dyDescent="0.2">
      <c r="F27312" s="16"/>
    </row>
    <row r="27313" spans="6:6" x14ac:dyDescent="0.2">
      <c r="F27313" s="16"/>
    </row>
    <row r="27314" spans="6:6" x14ac:dyDescent="0.2">
      <c r="F27314" s="16"/>
    </row>
    <row r="27315" spans="6:6" x14ac:dyDescent="0.2">
      <c r="F27315" s="16"/>
    </row>
    <row r="27316" spans="6:6" x14ac:dyDescent="0.2">
      <c r="F27316" s="16"/>
    </row>
    <row r="27317" spans="6:6" x14ac:dyDescent="0.2">
      <c r="F27317" s="16"/>
    </row>
    <row r="27318" spans="6:6" x14ac:dyDescent="0.2">
      <c r="F27318" s="16"/>
    </row>
    <row r="27319" spans="6:6" x14ac:dyDescent="0.2">
      <c r="F27319" s="16"/>
    </row>
    <row r="27320" spans="6:6" x14ac:dyDescent="0.2">
      <c r="F27320" s="16"/>
    </row>
    <row r="27321" spans="6:6" x14ac:dyDescent="0.2">
      <c r="F27321" s="16"/>
    </row>
    <row r="27322" spans="6:6" x14ac:dyDescent="0.2">
      <c r="F27322" s="16"/>
    </row>
    <row r="27323" spans="6:6" x14ac:dyDescent="0.2">
      <c r="F27323" s="16"/>
    </row>
    <row r="27324" spans="6:6" x14ac:dyDescent="0.2">
      <c r="F27324" s="16"/>
    </row>
    <row r="27325" spans="6:6" x14ac:dyDescent="0.2">
      <c r="F27325" s="16"/>
    </row>
    <row r="27326" spans="6:6" x14ac:dyDescent="0.2">
      <c r="F27326" s="16"/>
    </row>
    <row r="27327" spans="6:6" x14ac:dyDescent="0.2">
      <c r="F27327" s="16"/>
    </row>
    <row r="27328" spans="6:6" x14ac:dyDescent="0.2">
      <c r="F27328" s="16"/>
    </row>
    <row r="27329" spans="6:6" x14ac:dyDescent="0.2">
      <c r="F27329" s="16"/>
    </row>
    <row r="27330" spans="6:6" x14ac:dyDescent="0.2">
      <c r="F27330" s="16"/>
    </row>
    <row r="27331" spans="6:6" x14ac:dyDescent="0.2">
      <c r="F27331" s="16"/>
    </row>
    <row r="27332" spans="6:6" x14ac:dyDescent="0.2">
      <c r="F27332" s="16"/>
    </row>
    <row r="27333" spans="6:6" x14ac:dyDescent="0.2">
      <c r="F27333" s="16"/>
    </row>
    <row r="27334" spans="6:6" x14ac:dyDescent="0.2">
      <c r="F27334" s="16"/>
    </row>
    <row r="27335" spans="6:6" x14ac:dyDescent="0.2">
      <c r="F27335" s="16"/>
    </row>
    <row r="27336" spans="6:6" x14ac:dyDescent="0.2">
      <c r="F27336" s="16"/>
    </row>
    <row r="27337" spans="6:6" x14ac:dyDescent="0.2">
      <c r="F27337" s="16"/>
    </row>
    <row r="27338" spans="6:6" x14ac:dyDescent="0.2">
      <c r="F27338" s="16"/>
    </row>
    <row r="27339" spans="6:6" x14ac:dyDescent="0.2">
      <c r="F27339" s="16"/>
    </row>
    <row r="27340" spans="6:6" x14ac:dyDescent="0.2">
      <c r="F27340" s="16"/>
    </row>
    <row r="27341" spans="6:6" x14ac:dyDescent="0.2">
      <c r="F27341" s="16"/>
    </row>
    <row r="27342" spans="6:6" x14ac:dyDescent="0.2">
      <c r="F27342" s="16"/>
    </row>
    <row r="27343" spans="6:6" x14ac:dyDescent="0.2">
      <c r="F27343" s="16"/>
    </row>
    <row r="27344" spans="6:6" x14ac:dyDescent="0.2">
      <c r="F27344" s="16"/>
    </row>
    <row r="27345" spans="6:6" x14ac:dyDescent="0.2">
      <c r="F27345" s="16"/>
    </row>
    <row r="27346" spans="6:6" x14ac:dyDescent="0.2">
      <c r="F27346" s="16"/>
    </row>
    <row r="27347" spans="6:6" x14ac:dyDescent="0.2">
      <c r="F27347" s="16"/>
    </row>
    <row r="27348" spans="6:6" x14ac:dyDescent="0.2">
      <c r="F27348" s="16"/>
    </row>
    <row r="27349" spans="6:6" x14ac:dyDescent="0.2">
      <c r="F27349" s="16"/>
    </row>
    <row r="27350" spans="6:6" x14ac:dyDescent="0.2">
      <c r="F27350" s="16"/>
    </row>
    <row r="27351" spans="6:6" x14ac:dyDescent="0.2">
      <c r="F27351" s="16"/>
    </row>
    <row r="27352" spans="6:6" x14ac:dyDescent="0.2">
      <c r="F27352" s="16"/>
    </row>
    <row r="27353" spans="6:6" x14ac:dyDescent="0.2">
      <c r="F27353" s="16"/>
    </row>
    <row r="27354" spans="6:6" x14ac:dyDescent="0.2">
      <c r="F27354" s="16"/>
    </row>
    <row r="27355" spans="6:6" x14ac:dyDescent="0.2">
      <c r="F27355" s="16"/>
    </row>
    <row r="27356" spans="6:6" x14ac:dyDescent="0.2">
      <c r="F27356" s="16"/>
    </row>
    <row r="27357" spans="6:6" x14ac:dyDescent="0.2">
      <c r="F27357" s="16"/>
    </row>
    <row r="27358" spans="6:6" x14ac:dyDescent="0.2">
      <c r="F27358" s="16"/>
    </row>
    <row r="27359" spans="6:6" x14ac:dyDescent="0.2">
      <c r="F27359" s="16"/>
    </row>
    <row r="27360" spans="6:6" x14ac:dyDescent="0.2">
      <c r="F27360" s="16"/>
    </row>
    <row r="27361" spans="6:6" x14ac:dyDescent="0.2">
      <c r="F27361" s="16"/>
    </row>
    <row r="27362" spans="6:6" x14ac:dyDescent="0.2">
      <c r="F27362" s="16"/>
    </row>
    <row r="27363" spans="6:6" x14ac:dyDescent="0.2">
      <c r="F27363" s="16"/>
    </row>
    <row r="27364" spans="6:6" x14ac:dyDescent="0.2">
      <c r="F27364" s="16"/>
    </row>
    <row r="27365" spans="6:6" x14ac:dyDescent="0.2">
      <c r="F27365" s="16"/>
    </row>
    <row r="27366" spans="6:6" x14ac:dyDescent="0.2">
      <c r="F27366" s="16"/>
    </row>
    <row r="27367" spans="6:6" x14ac:dyDescent="0.2">
      <c r="F27367" s="16"/>
    </row>
    <row r="27368" spans="6:6" x14ac:dyDescent="0.2">
      <c r="F27368" s="16"/>
    </row>
    <row r="27369" spans="6:6" x14ac:dyDescent="0.2">
      <c r="F27369" s="16"/>
    </row>
    <row r="27370" spans="6:6" x14ac:dyDescent="0.2">
      <c r="F27370" s="16"/>
    </row>
    <row r="27371" spans="6:6" x14ac:dyDescent="0.2">
      <c r="F27371" s="16"/>
    </row>
    <row r="27372" spans="6:6" x14ac:dyDescent="0.2">
      <c r="F27372" s="16"/>
    </row>
    <row r="27373" spans="6:6" x14ac:dyDescent="0.2">
      <c r="F27373" s="16"/>
    </row>
    <row r="27374" spans="6:6" x14ac:dyDescent="0.2">
      <c r="F27374" s="16"/>
    </row>
    <row r="27375" spans="6:6" x14ac:dyDescent="0.2">
      <c r="F27375" s="16"/>
    </row>
    <row r="27376" spans="6:6" x14ac:dyDescent="0.2">
      <c r="F27376" s="16"/>
    </row>
    <row r="27377" spans="6:6" x14ac:dyDescent="0.2">
      <c r="F27377" s="16"/>
    </row>
    <row r="27378" spans="6:6" x14ac:dyDescent="0.2">
      <c r="F27378" s="16"/>
    </row>
    <row r="27379" spans="6:6" x14ac:dyDescent="0.2">
      <c r="F27379" s="16"/>
    </row>
    <row r="27380" spans="6:6" x14ac:dyDescent="0.2">
      <c r="F27380" s="16"/>
    </row>
    <row r="27381" spans="6:6" x14ac:dyDescent="0.2">
      <c r="F27381" s="16"/>
    </row>
    <row r="27382" spans="6:6" x14ac:dyDescent="0.2">
      <c r="F27382" s="16"/>
    </row>
    <row r="27383" spans="6:6" x14ac:dyDescent="0.2">
      <c r="F27383" s="16"/>
    </row>
    <row r="27384" spans="6:6" x14ac:dyDescent="0.2">
      <c r="F27384" s="16"/>
    </row>
    <row r="27385" spans="6:6" x14ac:dyDescent="0.2">
      <c r="F27385" s="16"/>
    </row>
    <row r="27386" spans="6:6" x14ac:dyDescent="0.2">
      <c r="F27386" s="16"/>
    </row>
    <row r="27387" spans="6:6" x14ac:dyDescent="0.2">
      <c r="F27387" s="16"/>
    </row>
    <row r="27388" spans="6:6" x14ac:dyDescent="0.2">
      <c r="F27388" s="16"/>
    </row>
    <row r="27389" spans="6:6" x14ac:dyDescent="0.2">
      <c r="F27389" s="16"/>
    </row>
    <row r="27390" spans="6:6" x14ac:dyDescent="0.2">
      <c r="F27390" s="16"/>
    </row>
    <row r="27391" spans="6:6" x14ac:dyDescent="0.2">
      <c r="F27391" s="16"/>
    </row>
    <row r="27392" spans="6:6" x14ac:dyDescent="0.2">
      <c r="F27392" s="16"/>
    </row>
    <row r="27393" spans="6:6" x14ac:dyDescent="0.2">
      <c r="F27393" s="16"/>
    </row>
    <row r="27394" spans="6:6" x14ac:dyDescent="0.2">
      <c r="F27394" s="16"/>
    </row>
    <row r="27395" spans="6:6" x14ac:dyDescent="0.2">
      <c r="F27395" s="16"/>
    </row>
    <row r="27396" spans="6:6" x14ac:dyDescent="0.2">
      <c r="F27396" s="16"/>
    </row>
    <row r="27397" spans="6:6" x14ac:dyDescent="0.2">
      <c r="F27397" s="16"/>
    </row>
    <row r="27398" spans="6:6" x14ac:dyDescent="0.2">
      <c r="F27398" s="16"/>
    </row>
    <row r="27399" spans="6:6" x14ac:dyDescent="0.2">
      <c r="F27399" s="16"/>
    </row>
    <row r="27400" spans="6:6" x14ac:dyDescent="0.2">
      <c r="F27400" s="16"/>
    </row>
    <row r="27401" spans="6:6" x14ac:dyDescent="0.2">
      <c r="F27401" s="16"/>
    </row>
    <row r="27402" spans="6:6" x14ac:dyDescent="0.2">
      <c r="F27402" s="16"/>
    </row>
    <row r="27403" spans="6:6" x14ac:dyDescent="0.2">
      <c r="F27403" s="16"/>
    </row>
    <row r="27404" spans="6:6" x14ac:dyDescent="0.2">
      <c r="F27404" s="16"/>
    </row>
    <row r="27405" spans="6:6" x14ac:dyDescent="0.2">
      <c r="F27405" s="16"/>
    </row>
    <row r="27406" spans="6:6" x14ac:dyDescent="0.2">
      <c r="F27406" s="16"/>
    </row>
    <row r="27407" spans="6:6" x14ac:dyDescent="0.2">
      <c r="F27407" s="16"/>
    </row>
    <row r="27408" spans="6:6" x14ac:dyDescent="0.2">
      <c r="F27408" s="16"/>
    </row>
    <row r="27409" spans="6:6" x14ac:dyDescent="0.2">
      <c r="F27409" s="16"/>
    </row>
    <row r="27410" spans="6:6" x14ac:dyDescent="0.2">
      <c r="F27410" s="16"/>
    </row>
    <row r="27411" spans="6:6" x14ac:dyDescent="0.2">
      <c r="F27411" s="16"/>
    </row>
    <row r="27412" spans="6:6" x14ac:dyDescent="0.2">
      <c r="F27412" s="16"/>
    </row>
    <row r="27413" spans="6:6" x14ac:dyDescent="0.2">
      <c r="F27413" s="16"/>
    </row>
    <row r="27414" spans="6:6" x14ac:dyDescent="0.2">
      <c r="F27414" s="16"/>
    </row>
    <row r="27415" spans="6:6" x14ac:dyDescent="0.2">
      <c r="F27415" s="16"/>
    </row>
    <row r="27416" spans="6:6" x14ac:dyDescent="0.2">
      <c r="F27416" s="16"/>
    </row>
    <row r="27417" spans="6:6" x14ac:dyDescent="0.2">
      <c r="F27417" s="16"/>
    </row>
    <row r="27418" spans="6:6" x14ac:dyDescent="0.2">
      <c r="F27418" s="16"/>
    </row>
    <row r="27419" spans="6:6" x14ac:dyDescent="0.2">
      <c r="F27419" s="16"/>
    </row>
    <row r="27420" spans="6:6" x14ac:dyDescent="0.2">
      <c r="F27420" s="16"/>
    </row>
    <row r="27421" spans="6:6" x14ac:dyDescent="0.2">
      <c r="F27421" s="16"/>
    </row>
    <row r="27422" spans="6:6" x14ac:dyDescent="0.2">
      <c r="F27422" s="16"/>
    </row>
    <row r="27423" spans="6:6" x14ac:dyDescent="0.2">
      <c r="F27423" s="16"/>
    </row>
    <row r="27424" spans="6:6" x14ac:dyDescent="0.2">
      <c r="F27424" s="16"/>
    </row>
    <row r="27425" spans="6:6" x14ac:dyDescent="0.2">
      <c r="F27425" s="16"/>
    </row>
    <row r="27426" spans="6:6" x14ac:dyDescent="0.2">
      <c r="F27426" s="16"/>
    </row>
    <row r="27427" spans="6:6" x14ac:dyDescent="0.2">
      <c r="F27427" s="16"/>
    </row>
    <row r="27428" spans="6:6" x14ac:dyDescent="0.2">
      <c r="F27428" s="16"/>
    </row>
    <row r="27429" spans="6:6" x14ac:dyDescent="0.2">
      <c r="F27429" s="16"/>
    </row>
    <row r="27430" spans="6:6" x14ac:dyDescent="0.2">
      <c r="F27430" s="16"/>
    </row>
    <row r="27431" spans="6:6" x14ac:dyDescent="0.2">
      <c r="F27431" s="16"/>
    </row>
    <row r="27432" spans="6:6" x14ac:dyDescent="0.2">
      <c r="F27432" s="16"/>
    </row>
    <row r="27433" spans="6:6" x14ac:dyDescent="0.2">
      <c r="F27433" s="16"/>
    </row>
    <row r="27434" spans="6:6" x14ac:dyDescent="0.2">
      <c r="F27434" s="16"/>
    </row>
    <row r="27435" spans="6:6" x14ac:dyDescent="0.2">
      <c r="F27435" s="16"/>
    </row>
    <row r="27436" spans="6:6" x14ac:dyDescent="0.2">
      <c r="F27436" s="16"/>
    </row>
    <row r="27437" spans="6:6" x14ac:dyDescent="0.2">
      <c r="F27437" s="16"/>
    </row>
    <row r="27438" spans="6:6" x14ac:dyDescent="0.2">
      <c r="F27438" s="16"/>
    </row>
    <row r="27439" spans="6:6" x14ac:dyDescent="0.2">
      <c r="F27439" s="16"/>
    </row>
    <row r="27440" spans="6:6" x14ac:dyDescent="0.2">
      <c r="F27440" s="16"/>
    </row>
    <row r="27441" spans="6:6" x14ac:dyDescent="0.2">
      <c r="F27441" s="16"/>
    </row>
    <row r="27442" spans="6:6" x14ac:dyDescent="0.2">
      <c r="F27442" s="16"/>
    </row>
    <row r="27443" spans="6:6" x14ac:dyDescent="0.2">
      <c r="F27443" s="16"/>
    </row>
    <row r="27444" spans="6:6" x14ac:dyDescent="0.2">
      <c r="F27444" s="16"/>
    </row>
    <row r="27445" spans="6:6" x14ac:dyDescent="0.2">
      <c r="F27445" s="16"/>
    </row>
    <row r="27446" spans="6:6" x14ac:dyDescent="0.2">
      <c r="F27446" s="16"/>
    </row>
    <row r="27447" spans="6:6" x14ac:dyDescent="0.2">
      <c r="F27447" s="16"/>
    </row>
    <row r="27448" spans="6:6" x14ac:dyDescent="0.2">
      <c r="F27448" s="16"/>
    </row>
    <row r="27449" spans="6:6" x14ac:dyDescent="0.2">
      <c r="F27449" s="16"/>
    </row>
    <row r="27450" spans="6:6" x14ac:dyDescent="0.2">
      <c r="F27450" s="16"/>
    </row>
    <row r="27451" spans="6:6" x14ac:dyDescent="0.2">
      <c r="F27451" s="16"/>
    </row>
    <row r="27452" spans="6:6" x14ac:dyDescent="0.2">
      <c r="F27452" s="16"/>
    </row>
    <row r="27453" spans="6:6" x14ac:dyDescent="0.2">
      <c r="F27453" s="16"/>
    </row>
    <row r="27454" spans="6:6" x14ac:dyDescent="0.2">
      <c r="F27454" s="16"/>
    </row>
    <row r="27455" spans="6:6" x14ac:dyDescent="0.2">
      <c r="F27455" s="16"/>
    </row>
    <row r="27456" spans="6:6" x14ac:dyDescent="0.2">
      <c r="F27456" s="16"/>
    </row>
    <row r="27457" spans="6:6" x14ac:dyDescent="0.2">
      <c r="F27457" s="16"/>
    </row>
    <row r="27458" spans="6:6" x14ac:dyDescent="0.2">
      <c r="F27458" s="16"/>
    </row>
    <row r="27459" spans="6:6" x14ac:dyDescent="0.2">
      <c r="F27459" s="16"/>
    </row>
    <row r="27460" spans="6:6" x14ac:dyDescent="0.2">
      <c r="F27460" s="16"/>
    </row>
    <row r="27461" spans="6:6" x14ac:dyDescent="0.2">
      <c r="F27461" s="16"/>
    </row>
    <row r="27462" spans="6:6" x14ac:dyDescent="0.2">
      <c r="F27462" s="16"/>
    </row>
    <row r="27463" spans="6:6" x14ac:dyDescent="0.2">
      <c r="F27463" s="16"/>
    </row>
    <row r="27464" spans="6:6" x14ac:dyDescent="0.2">
      <c r="F27464" s="16"/>
    </row>
    <row r="27465" spans="6:6" x14ac:dyDescent="0.2">
      <c r="F27465" s="16"/>
    </row>
    <row r="27466" spans="6:6" x14ac:dyDescent="0.2">
      <c r="F27466" s="16"/>
    </row>
    <row r="27467" spans="6:6" x14ac:dyDescent="0.2">
      <c r="F27467" s="16"/>
    </row>
    <row r="27468" spans="6:6" x14ac:dyDescent="0.2">
      <c r="F27468" s="16"/>
    </row>
    <row r="27469" spans="6:6" x14ac:dyDescent="0.2">
      <c r="F27469" s="16"/>
    </row>
    <row r="27470" spans="6:6" x14ac:dyDescent="0.2">
      <c r="F27470" s="16"/>
    </row>
    <row r="27471" spans="6:6" x14ac:dyDescent="0.2">
      <c r="F27471" s="16"/>
    </row>
    <row r="27472" spans="6:6" x14ac:dyDescent="0.2">
      <c r="F27472" s="16"/>
    </row>
    <row r="27473" spans="6:6" x14ac:dyDescent="0.2">
      <c r="F27473" s="16"/>
    </row>
    <row r="27474" spans="6:6" x14ac:dyDescent="0.2">
      <c r="F27474" s="16"/>
    </row>
    <row r="27475" spans="6:6" x14ac:dyDescent="0.2">
      <c r="F27475" s="16"/>
    </row>
    <row r="27476" spans="6:6" x14ac:dyDescent="0.2">
      <c r="F27476" s="16"/>
    </row>
    <row r="27477" spans="6:6" x14ac:dyDescent="0.2">
      <c r="F27477" s="16"/>
    </row>
    <row r="27478" spans="6:6" x14ac:dyDescent="0.2">
      <c r="F27478" s="16"/>
    </row>
    <row r="27479" spans="6:6" x14ac:dyDescent="0.2">
      <c r="F27479" s="16"/>
    </row>
    <row r="27480" spans="6:6" x14ac:dyDescent="0.2">
      <c r="F27480" s="16"/>
    </row>
    <row r="27481" spans="6:6" x14ac:dyDescent="0.2">
      <c r="F27481" s="16"/>
    </row>
    <row r="27482" spans="6:6" x14ac:dyDescent="0.2">
      <c r="F27482" s="16"/>
    </row>
    <row r="27483" spans="6:6" x14ac:dyDescent="0.2">
      <c r="F27483" s="16"/>
    </row>
    <row r="27484" spans="6:6" x14ac:dyDescent="0.2">
      <c r="F27484" s="16"/>
    </row>
    <row r="27485" spans="6:6" x14ac:dyDescent="0.2">
      <c r="F27485" s="16"/>
    </row>
    <row r="27486" spans="6:6" x14ac:dyDescent="0.2">
      <c r="F27486" s="16"/>
    </row>
    <row r="27487" spans="6:6" x14ac:dyDescent="0.2">
      <c r="F27487" s="16"/>
    </row>
    <row r="27488" spans="6:6" x14ac:dyDescent="0.2">
      <c r="F27488" s="16"/>
    </row>
    <row r="27489" spans="6:6" x14ac:dyDescent="0.2">
      <c r="F27489" s="16"/>
    </row>
    <row r="27490" spans="6:6" x14ac:dyDescent="0.2">
      <c r="F27490" s="16"/>
    </row>
    <row r="27491" spans="6:6" x14ac:dyDescent="0.2">
      <c r="F27491" s="16"/>
    </row>
    <row r="27492" spans="6:6" x14ac:dyDescent="0.2">
      <c r="F27492" s="16"/>
    </row>
    <row r="27493" spans="6:6" x14ac:dyDescent="0.2">
      <c r="F27493" s="16"/>
    </row>
    <row r="27494" spans="6:6" x14ac:dyDescent="0.2">
      <c r="F27494" s="16"/>
    </row>
    <row r="27495" spans="6:6" x14ac:dyDescent="0.2">
      <c r="F27495" s="16"/>
    </row>
    <row r="27496" spans="6:6" x14ac:dyDescent="0.2">
      <c r="F27496" s="16"/>
    </row>
    <row r="27497" spans="6:6" x14ac:dyDescent="0.2">
      <c r="F27497" s="16"/>
    </row>
    <row r="27498" spans="6:6" x14ac:dyDescent="0.2">
      <c r="F27498" s="16"/>
    </row>
    <row r="27499" spans="6:6" x14ac:dyDescent="0.2">
      <c r="F27499" s="16"/>
    </row>
    <row r="27500" spans="6:6" x14ac:dyDescent="0.2">
      <c r="F27500" s="16"/>
    </row>
    <row r="27501" spans="6:6" x14ac:dyDescent="0.2">
      <c r="F27501" s="16"/>
    </row>
    <row r="27502" spans="6:6" x14ac:dyDescent="0.2">
      <c r="F27502" s="16"/>
    </row>
    <row r="27503" spans="6:6" x14ac:dyDescent="0.2">
      <c r="F27503" s="16"/>
    </row>
    <row r="27504" spans="6:6" x14ac:dyDescent="0.2">
      <c r="F27504" s="16"/>
    </row>
    <row r="27505" spans="6:6" x14ac:dyDescent="0.2">
      <c r="F27505" s="16"/>
    </row>
    <row r="27506" spans="6:6" x14ac:dyDescent="0.2">
      <c r="F27506" s="16"/>
    </row>
    <row r="27507" spans="6:6" x14ac:dyDescent="0.2">
      <c r="F27507" s="16"/>
    </row>
    <row r="27508" spans="6:6" x14ac:dyDescent="0.2">
      <c r="F27508" s="16"/>
    </row>
    <row r="27509" spans="6:6" x14ac:dyDescent="0.2">
      <c r="F27509" s="16"/>
    </row>
    <row r="27510" spans="6:6" x14ac:dyDescent="0.2">
      <c r="F27510" s="16"/>
    </row>
    <row r="27511" spans="6:6" x14ac:dyDescent="0.2">
      <c r="F27511" s="16"/>
    </row>
    <row r="27512" spans="6:6" x14ac:dyDescent="0.2">
      <c r="F27512" s="16"/>
    </row>
    <row r="27513" spans="6:6" x14ac:dyDescent="0.2">
      <c r="F27513" s="16"/>
    </row>
    <row r="27514" spans="6:6" x14ac:dyDescent="0.2">
      <c r="F27514" s="16"/>
    </row>
    <row r="27515" spans="6:6" x14ac:dyDescent="0.2">
      <c r="F27515" s="16"/>
    </row>
    <row r="27516" spans="6:6" x14ac:dyDescent="0.2">
      <c r="F27516" s="16"/>
    </row>
    <row r="27517" spans="6:6" x14ac:dyDescent="0.2">
      <c r="F27517" s="16"/>
    </row>
    <row r="27518" spans="6:6" x14ac:dyDescent="0.2">
      <c r="F27518" s="16"/>
    </row>
    <row r="27519" spans="6:6" x14ac:dyDescent="0.2">
      <c r="F27519" s="16"/>
    </row>
    <row r="27520" spans="6:6" x14ac:dyDescent="0.2">
      <c r="F27520" s="16"/>
    </row>
    <row r="27521" spans="6:6" x14ac:dyDescent="0.2">
      <c r="F27521" s="16"/>
    </row>
    <row r="27522" spans="6:6" x14ac:dyDescent="0.2">
      <c r="F27522" s="16"/>
    </row>
    <row r="27523" spans="6:6" x14ac:dyDescent="0.2">
      <c r="F27523" s="16"/>
    </row>
    <row r="27524" spans="6:6" x14ac:dyDescent="0.2">
      <c r="F27524" s="16"/>
    </row>
    <row r="27525" spans="6:6" x14ac:dyDescent="0.2">
      <c r="F27525" s="16"/>
    </row>
    <row r="27526" spans="6:6" x14ac:dyDescent="0.2">
      <c r="F27526" s="16"/>
    </row>
    <row r="27527" spans="6:6" x14ac:dyDescent="0.2">
      <c r="F27527" s="16"/>
    </row>
    <row r="27528" spans="6:6" x14ac:dyDescent="0.2">
      <c r="F27528" s="16"/>
    </row>
    <row r="27529" spans="6:6" x14ac:dyDescent="0.2">
      <c r="F27529" s="16"/>
    </row>
    <row r="27530" spans="6:6" x14ac:dyDescent="0.2">
      <c r="F27530" s="16"/>
    </row>
    <row r="27531" spans="6:6" x14ac:dyDescent="0.2">
      <c r="F27531" s="16"/>
    </row>
    <row r="27532" spans="6:6" x14ac:dyDescent="0.2">
      <c r="F27532" s="16"/>
    </row>
    <row r="27533" spans="6:6" x14ac:dyDescent="0.2">
      <c r="F27533" s="16"/>
    </row>
    <row r="27534" spans="6:6" x14ac:dyDescent="0.2">
      <c r="F27534" s="16"/>
    </row>
    <row r="27535" spans="6:6" x14ac:dyDescent="0.2">
      <c r="F27535" s="16"/>
    </row>
    <row r="27536" spans="6:6" x14ac:dyDescent="0.2">
      <c r="F27536" s="16"/>
    </row>
    <row r="27537" spans="6:6" x14ac:dyDescent="0.2">
      <c r="F27537" s="16"/>
    </row>
    <row r="27538" spans="6:6" x14ac:dyDescent="0.2">
      <c r="F27538" s="16"/>
    </row>
    <row r="27539" spans="6:6" x14ac:dyDescent="0.2">
      <c r="F27539" s="16"/>
    </row>
    <row r="27540" spans="6:6" x14ac:dyDescent="0.2">
      <c r="F27540" s="16"/>
    </row>
    <row r="27541" spans="6:6" x14ac:dyDescent="0.2">
      <c r="F27541" s="16"/>
    </row>
    <row r="27542" spans="6:6" x14ac:dyDescent="0.2">
      <c r="F27542" s="16"/>
    </row>
    <row r="27543" spans="6:6" x14ac:dyDescent="0.2">
      <c r="F27543" s="16"/>
    </row>
    <row r="27544" spans="6:6" x14ac:dyDescent="0.2">
      <c r="F27544" s="16"/>
    </row>
    <row r="27545" spans="6:6" x14ac:dyDescent="0.2">
      <c r="F27545" s="16"/>
    </row>
    <row r="27546" spans="6:6" x14ac:dyDescent="0.2">
      <c r="F27546" s="16"/>
    </row>
    <row r="27547" spans="6:6" x14ac:dyDescent="0.2">
      <c r="F27547" s="16"/>
    </row>
    <row r="27548" spans="6:6" x14ac:dyDescent="0.2">
      <c r="F27548" s="16"/>
    </row>
    <row r="27549" spans="6:6" x14ac:dyDescent="0.2">
      <c r="F27549" s="16"/>
    </row>
    <row r="27550" spans="6:6" x14ac:dyDescent="0.2">
      <c r="F27550" s="16"/>
    </row>
    <row r="27551" spans="6:6" x14ac:dyDescent="0.2">
      <c r="F27551" s="16"/>
    </row>
    <row r="27552" spans="6:6" x14ac:dyDescent="0.2">
      <c r="F27552" s="16"/>
    </row>
    <row r="27553" spans="6:6" x14ac:dyDescent="0.2">
      <c r="F27553" s="16"/>
    </row>
    <row r="27554" spans="6:6" x14ac:dyDescent="0.2">
      <c r="F27554" s="16"/>
    </row>
    <row r="27555" spans="6:6" x14ac:dyDescent="0.2">
      <c r="F27555" s="16"/>
    </row>
    <row r="27556" spans="6:6" x14ac:dyDescent="0.2">
      <c r="F27556" s="16"/>
    </row>
    <row r="27557" spans="6:6" x14ac:dyDescent="0.2">
      <c r="F27557" s="16"/>
    </row>
    <row r="27558" spans="6:6" x14ac:dyDescent="0.2">
      <c r="F27558" s="16"/>
    </row>
    <row r="27559" spans="6:6" x14ac:dyDescent="0.2">
      <c r="F27559" s="16"/>
    </row>
    <row r="27560" spans="6:6" x14ac:dyDescent="0.2">
      <c r="F27560" s="16"/>
    </row>
    <row r="27561" spans="6:6" x14ac:dyDescent="0.2">
      <c r="F27561" s="16"/>
    </row>
    <row r="27562" spans="6:6" x14ac:dyDescent="0.2">
      <c r="F27562" s="16"/>
    </row>
    <row r="27563" spans="6:6" x14ac:dyDescent="0.2">
      <c r="F27563" s="16"/>
    </row>
    <row r="27564" spans="6:6" x14ac:dyDescent="0.2">
      <c r="F27564" s="16"/>
    </row>
    <row r="27565" spans="6:6" x14ac:dyDescent="0.2">
      <c r="F27565" s="16"/>
    </row>
    <row r="27566" spans="6:6" x14ac:dyDescent="0.2">
      <c r="F27566" s="16"/>
    </row>
    <row r="27567" spans="6:6" x14ac:dyDescent="0.2">
      <c r="F27567" s="16"/>
    </row>
    <row r="27568" spans="6:6" x14ac:dyDescent="0.2">
      <c r="F27568" s="16"/>
    </row>
    <row r="27569" spans="6:6" x14ac:dyDescent="0.2">
      <c r="F27569" s="16"/>
    </row>
    <row r="27570" spans="6:6" x14ac:dyDescent="0.2">
      <c r="F27570" s="16"/>
    </row>
    <row r="27571" spans="6:6" x14ac:dyDescent="0.2">
      <c r="F27571" s="16"/>
    </row>
    <row r="27572" spans="6:6" x14ac:dyDescent="0.2">
      <c r="F27572" s="16"/>
    </row>
    <row r="27573" spans="6:6" x14ac:dyDescent="0.2">
      <c r="F27573" s="16"/>
    </row>
    <row r="27574" spans="6:6" x14ac:dyDescent="0.2">
      <c r="F27574" s="16"/>
    </row>
    <row r="27575" spans="6:6" x14ac:dyDescent="0.2">
      <c r="F27575" s="16"/>
    </row>
    <row r="27576" spans="6:6" x14ac:dyDescent="0.2">
      <c r="F27576" s="16"/>
    </row>
    <row r="27577" spans="6:6" x14ac:dyDescent="0.2">
      <c r="F27577" s="16"/>
    </row>
    <row r="27578" spans="6:6" x14ac:dyDescent="0.2">
      <c r="F27578" s="16"/>
    </row>
    <row r="27579" spans="6:6" x14ac:dyDescent="0.2">
      <c r="F27579" s="16"/>
    </row>
    <row r="27580" spans="6:6" x14ac:dyDescent="0.2">
      <c r="F27580" s="16"/>
    </row>
    <row r="27581" spans="6:6" x14ac:dyDescent="0.2">
      <c r="F27581" s="16"/>
    </row>
    <row r="27582" spans="6:6" x14ac:dyDescent="0.2">
      <c r="F27582" s="16"/>
    </row>
    <row r="27583" spans="6:6" x14ac:dyDescent="0.2">
      <c r="F27583" s="16"/>
    </row>
    <row r="27584" spans="6:6" x14ac:dyDescent="0.2">
      <c r="F27584" s="16"/>
    </row>
    <row r="27585" spans="6:6" x14ac:dyDescent="0.2">
      <c r="F27585" s="16"/>
    </row>
    <row r="27586" spans="6:6" x14ac:dyDescent="0.2">
      <c r="F27586" s="16"/>
    </row>
    <row r="27587" spans="6:6" x14ac:dyDescent="0.2">
      <c r="F27587" s="16"/>
    </row>
    <row r="27588" spans="6:6" x14ac:dyDescent="0.2">
      <c r="F27588" s="16"/>
    </row>
    <row r="27589" spans="6:6" x14ac:dyDescent="0.2">
      <c r="F27589" s="16"/>
    </row>
    <row r="27590" spans="6:6" x14ac:dyDescent="0.2">
      <c r="F27590" s="16"/>
    </row>
    <row r="27591" spans="6:6" x14ac:dyDescent="0.2">
      <c r="F27591" s="16"/>
    </row>
    <row r="27592" spans="6:6" x14ac:dyDescent="0.2">
      <c r="F27592" s="16"/>
    </row>
    <row r="27593" spans="6:6" x14ac:dyDescent="0.2">
      <c r="F27593" s="16"/>
    </row>
    <row r="27594" spans="6:6" x14ac:dyDescent="0.2">
      <c r="F27594" s="16"/>
    </row>
    <row r="27595" spans="6:6" x14ac:dyDescent="0.2">
      <c r="F27595" s="16"/>
    </row>
    <row r="27596" spans="6:6" x14ac:dyDescent="0.2">
      <c r="F27596" s="16"/>
    </row>
    <row r="27597" spans="6:6" x14ac:dyDescent="0.2">
      <c r="F27597" s="16"/>
    </row>
    <row r="27598" spans="6:6" x14ac:dyDescent="0.2">
      <c r="F27598" s="16"/>
    </row>
    <row r="27599" spans="6:6" x14ac:dyDescent="0.2">
      <c r="F27599" s="16"/>
    </row>
    <row r="27600" spans="6:6" x14ac:dyDescent="0.2">
      <c r="F27600" s="16"/>
    </row>
    <row r="27601" spans="6:6" x14ac:dyDescent="0.2">
      <c r="F27601" s="16"/>
    </row>
    <row r="27602" spans="6:6" x14ac:dyDescent="0.2">
      <c r="F27602" s="16"/>
    </row>
    <row r="27603" spans="6:6" x14ac:dyDescent="0.2">
      <c r="F27603" s="16"/>
    </row>
    <row r="27604" spans="6:6" x14ac:dyDescent="0.2">
      <c r="F27604" s="16"/>
    </row>
    <row r="27605" spans="6:6" x14ac:dyDescent="0.2">
      <c r="F27605" s="16"/>
    </row>
    <row r="27606" spans="6:6" x14ac:dyDescent="0.2">
      <c r="F27606" s="16"/>
    </row>
    <row r="27607" spans="6:6" x14ac:dyDescent="0.2">
      <c r="F27607" s="16"/>
    </row>
    <row r="27608" spans="6:6" x14ac:dyDescent="0.2">
      <c r="F27608" s="16"/>
    </row>
    <row r="27609" spans="6:6" x14ac:dyDescent="0.2">
      <c r="F27609" s="16"/>
    </row>
    <row r="27610" spans="6:6" x14ac:dyDescent="0.2">
      <c r="F27610" s="16"/>
    </row>
    <row r="27611" spans="6:6" x14ac:dyDescent="0.2">
      <c r="F27611" s="16"/>
    </row>
    <row r="27612" spans="6:6" x14ac:dyDescent="0.2">
      <c r="F27612" s="16"/>
    </row>
    <row r="27613" spans="6:6" x14ac:dyDescent="0.2">
      <c r="F27613" s="16"/>
    </row>
    <row r="27614" spans="6:6" x14ac:dyDescent="0.2">
      <c r="F27614" s="16"/>
    </row>
    <row r="27615" spans="6:6" x14ac:dyDescent="0.2">
      <c r="F27615" s="16"/>
    </row>
    <row r="27616" spans="6:6" x14ac:dyDescent="0.2">
      <c r="F27616" s="16"/>
    </row>
    <row r="27617" spans="6:6" x14ac:dyDescent="0.2">
      <c r="F27617" s="16"/>
    </row>
    <row r="27618" spans="6:6" x14ac:dyDescent="0.2">
      <c r="F27618" s="16"/>
    </row>
    <row r="27619" spans="6:6" x14ac:dyDescent="0.2">
      <c r="F27619" s="16"/>
    </row>
    <row r="27620" spans="6:6" x14ac:dyDescent="0.2">
      <c r="F27620" s="16"/>
    </row>
    <row r="27621" spans="6:6" x14ac:dyDescent="0.2">
      <c r="F27621" s="16"/>
    </row>
    <row r="27622" spans="6:6" x14ac:dyDescent="0.2">
      <c r="F27622" s="16"/>
    </row>
    <row r="27623" spans="6:6" x14ac:dyDescent="0.2">
      <c r="F27623" s="16"/>
    </row>
    <row r="27624" spans="6:6" x14ac:dyDescent="0.2">
      <c r="F27624" s="16"/>
    </row>
    <row r="27625" spans="6:6" x14ac:dyDescent="0.2">
      <c r="F27625" s="16"/>
    </row>
    <row r="27626" spans="6:6" x14ac:dyDescent="0.2">
      <c r="F27626" s="16"/>
    </row>
    <row r="27627" spans="6:6" x14ac:dyDescent="0.2">
      <c r="F27627" s="16"/>
    </row>
    <row r="27628" spans="6:6" x14ac:dyDescent="0.2">
      <c r="F27628" s="16"/>
    </row>
    <row r="27629" spans="6:6" x14ac:dyDescent="0.2">
      <c r="F27629" s="16"/>
    </row>
    <row r="27630" spans="6:6" x14ac:dyDescent="0.2">
      <c r="F27630" s="16"/>
    </row>
    <row r="27631" spans="6:6" x14ac:dyDescent="0.2">
      <c r="F27631" s="16"/>
    </row>
    <row r="27632" spans="6:6" x14ac:dyDescent="0.2">
      <c r="F27632" s="16"/>
    </row>
    <row r="27633" spans="6:6" x14ac:dyDescent="0.2">
      <c r="F27633" s="16"/>
    </row>
    <row r="27634" spans="6:6" x14ac:dyDescent="0.2">
      <c r="F27634" s="16"/>
    </row>
    <row r="27635" spans="6:6" x14ac:dyDescent="0.2">
      <c r="F27635" s="16"/>
    </row>
    <row r="27636" spans="6:6" x14ac:dyDescent="0.2">
      <c r="F27636" s="16"/>
    </row>
    <row r="27637" spans="6:6" x14ac:dyDescent="0.2">
      <c r="F27637" s="16"/>
    </row>
    <row r="27638" spans="6:6" x14ac:dyDescent="0.2">
      <c r="F27638" s="16"/>
    </row>
    <row r="27639" spans="6:6" x14ac:dyDescent="0.2">
      <c r="F27639" s="16"/>
    </row>
    <row r="27640" spans="6:6" x14ac:dyDescent="0.2">
      <c r="F27640" s="16"/>
    </row>
    <row r="27641" spans="6:6" x14ac:dyDescent="0.2">
      <c r="F27641" s="16"/>
    </row>
    <row r="27642" spans="6:6" x14ac:dyDescent="0.2">
      <c r="F27642" s="16"/>
    </row>
    <row r="27643" spans="6:6" x14ac:dyDescent="0.2">
      <c r="F27643" s="16"/>
    </row>
    <row r="27644" spans="6:6" x14ac:dyDescent="0.2">
      <c r="F27644" s="16"/>
    </row>
    <row r="27645" spans="6:6" x14ac:dyDescent="0.2">
      <c r="F27645" s="16"/>
    </row>
    <row r="27646" spans="6:6" x14ac:dyDescent="0.2">
      <c r="F27646" s="16"/>
    </row>
    <row r="27647" spans="6:6" x14ac:dyDescent="0.2">
      <c r="F27647" s="16"/>
    </row>
    <row r="27648" spans="6:6" x14ac:dyDescent="0.2">
      <c r="F27648" s="16"/>
    </row>
    <row r="27649" spans="6:6" x14ac:dyDescent="0.2">
      <c r="F27649" s="16"/>
    </row>
    <row r="27650" spans="6:6" x14ac:dyDescent="0.2">
      <c r="F27650" s="16"/>
    </row>
    <row r="27651" spans="6:6" x14ac:dyDescent="0.2">
      <c r="F27651" s="16"/>
    </row>
    <row r="27652" spans="6:6" x14ac:dyDescent="0.2">
      <c r="F27652" s="16"/>
    </row>
    <row r="27653" spans="6:6" x14ac:dyDescent="0.2">
      <c r="F27653" s="16"/>
    </row>
    <row r="27654" spans="6:6" x14ac:dyDescent="0.2">
      <c r="F27654" s="16"/>
    </row>
    <row r="27655" spans="6:6" x14ac:dyDescent="0.2">
      <c r="F27655" s="16"/>
    </row>
    <row r="27656" spans="6:6" x14ac:dyDescent="0.2">
      <c r="F27656" s="16"/>
    </row>
    <row r="27657" spans="6:6" x14ac:dyDescent="0.2">
      <c r="F27657" s="16"/>
    </row>
    <row r="27658" spans="6:6" x14ac:dyDescent="0.2">
      <c r="F27658" s="16"/>
    </row>
    <row r="27659" spans="6:6" x14ac:dyDescent="0.2">
      <c r="F27659" s="16"/>
    </row>
    <row r="27660" spans="6:6" x14ac:dyDescent="0.2">
      <c r="F27660" s="16"/>
    </row>
    <row r="27661" spans="6:6" x14ac:dyDescent="0.2">
      <c r="F27661" s="16"/>
    </row>
    <row r="27662" spans="6:6" x14ac:dyDescent="0.2">
      <c r="F27662" s="16"/>
    </row>
    <row r="27663" spans="6:6" x14ac:dyDescent="0.2">
      <c r="F27663" s="16"/>
    </row>
    <row r="27664" spans="6:6" x14ac:dyDescent="0.2">
      <c r="F27664" s="16"/>
    </row>
    <row r="27665" spans="6:6" x14ac:dyDescent="0.2">
      <c r="F27665" s="16"/>
    </row>
    <row r="27666" spans="6:6" x14ac:dyDescent="0.2">
      <c r="F27666" s="16"/>
    </row>
    <row r="27667" spans="6:6" x14ac:dyDescent="0.2">
      <c r="F27667" s="16"/>
    </row>
    <row r="27668" spans="6:6" x14ac:dyDescent="0.2">
      <c r="F27668" s="16"/>
    </row>
    <row r="27669" spans="6:6" x14ac:dyDescent="0.2">
      <c r="F27669" s="16"/>
    </row>
    <row r="27670" spans="6:6" x14ac:dyDescent="0.2">
      <c r="F27670" s="16"/>
    </row>
    <row r="27671" spans="6:6" x14ac:dyDescent="0.2">
      <c r="F27671" s="16"/>
    </row>
    <row r="27672" spans="6:6" x14ac:dyDescent="0.2">
      <c r="F27672" s="16"/>
    </row>
    <row r="27673" spans="6:6" x14ac:dyDescent="0.2">
      <c r="F27673" s="16"/>
    </row>
    <row r="27674" spans="6:6" x14ac:dyDescent="0.2">
      <c r="F27674" s="16"/>
    </row>
    <row r="27675" spans="6:6" x14ac:dyDescent="0.2">
      <c r="F27675" s="16"/>
    </row>
    <row r="27676" spans="6:6" x14ac:dyDescent="0.2">
      <c r="F27676" s="16"/>
    </row>
    <row r="27677" spans="6:6" x14ac:dyDescent="0.2">
      <c r="F27677" s="16"/>
    </row>
    <row r="27678" spans="6:6" x14ac:dyDescent="0.2">
      <c r="F27678" s="16"/>
    </row>
    <row r="27679" spans="6:6" x14ac:dyDescent="0.2">
      <c r="F27679" s="16"/>
    </row>
    <row r="27680" spans="6:6" x14ac:dyDescent="0.2">
      <c r="F27680" s="16"/>
    </row>
    <row r="27681" spans="6:6" x14ac:dyDescent="0.2">
      <c r="F27681" s="16"/>
    </row>
    <row r="27682" spans="6:6" x14ac:dyDescent="0.2">
      <c r="F27682" s="16"/>
    </row>
    <row r="27683" spans="6:6" x14ac:dyDescent="0.2">
      <c r="F27683" s="16"/>
    </row>
    <row r="27684" spans="6:6" x14ac:dyDescent="0.2">
      <c r="F27684" s="16"/>
    </row>
    <row r="27685" spans="6:6" x14ac:dyDescent="0.2">
      <c r="F27685" s="16"/>
    </row>
    <row r="27686" spans="6:6" x14ac:dyDescent="0.2">
      <c r="F27686" s="16"/>
    </row>
    <row r="27687" spans="6:6" x14ac:dyDescent="0.2">
      <c r="F27687" s="16"/>
    </row>
    <row r="27688" spans="6:6" x14ac:dyDescent="0.2">
      <c r="F27688" s="16"/>
    </row>
    <row r="27689" spans="6:6" x14ac:dyDescent="0.2">
      <c r="F27689" s="16"/>
    </row>
    <row r="27690" spans="6:6" x14ac:dyDescent="0.2">
      <c r="F27690" s="16"/>
    </row>
    <row r="27691" spans="6:6" x14ac:dyDescent="0.2">
      <c r="F27691" s="16"/>
    </row>
    <row r="27692" spans="6:6" x14ac:dyDescent="0.2">
      <c r="F27692" s="16"/>
    </row>
    <row r="27693" spans="6:6" x14ac:dyDescent="0.2">
      <c r="F27693" s="16"/>
    </row>
    <row r="27694" spans="6:6" x14ac:dyDescent="0.2">
      <c r="F27694" s="16"/>
    </row>
    <row r="27695" spans="6:6" x14ac:dyDescent="0.2">
      <c r="F27695" s="16"/>
    </row>
    <row r="27696" spans="6:6" x14ac:dyDescent="0.2">
      <c r="F27696" s="16"/>
    </row>
    <row r="27697" spans="6:6" x14ac:dyDescent="0.2">
      <c r="F27697" s="16"/>
    </row>
    <row r="27698" spans="6:6" x14ac:dyDescent="0.2">
      <c r="F27698" s="16"/>
    </row>
    <row r="27699" spans="6:6" x14ac:dyDescent="0.2">
      <c r="F27699" s="16"/>
    </row>
    <row r="27700" spans="6:6" x14ac:dyDescent="0.2">
      <c r="F27700" s="16"/>
    </row>
    <row r="27701" spans="6:6" x14ac:dyDescent="0.2">
      <c r="F27701" s="16"/>
    </row>
    <row r="27702" spans="6:6" x14ac:dyDescent="0.2">
      <c r="F27702" s="16"/>
    </row>
    <row r="27703" spans="6:6" x14ac:dyDescent="0.2">
      <c r="F27703" s="16"/>
    </row>
    <row r="27704" spans="6:6" x14ac:dyDescent="0.2">
      <c r="F27704" s="16"/>
    </row>
    <row r="27705" spans="6:6" x14ac:dyDescent="0.2">
      <c r="F27705" s="16"/>
    </row>
    <row r="27706" spans="6:6" x14ac:dyDescent="0.2">
      <c r="F27706" s="16"/>
    </row>
    <row r="27707" spans="6:6" x14ac:dyDescent="0.2">
      <c r="F27707" s="16"/>
    </row>
    <row r="27708" spans="6:6" x14ac:dyDescent="0.2">
      <c r="F27708" s="16"/>
    </row>
    <row r="27709" spans="6:6" x14ac:dyDescent="0.2">
      <c r="F27709" s="16"/>
    </row>
    <row r="27710" spans="6:6" x14ac:dyDescent="0.2">
      <c r="F27710" s="16"/>
    </row>
    <row r="27711" spans="6:6" x14ac:dyDescent="0.2">
      <c r="F27711" s="16"/>
    </row>
    <row r="27712" spans="6:6" x14ac:dyDescent="0.2">
      <c r="F27712" s="16"/>
    </row>
    <row r="27713" spans="6:6" x14ac:dyDescent="0.2">
      <c r="F27713" s="16"/>
    </row>
    <row r="27714" spans="6:6" x14ac:dyDescent="0.2">
      <c r="F27714" s="16"/>
    </row>
    <row r="27715" spans="6:6" x14ac:dyDescent="0.2">
      <c r="F27715" s="16"/>
    </row>
    <row r="27716" spans="6:6" x14ac:dyDescent="0.2">
      <c r="F27716" s="16"/>
    </row>
    <row r="27717" spans="6:6" x14ac:dyDescent="0.2">
      <c r="F27717" s="16"/>
    </row>
    <row r="27718" spans="6:6" x14ac:dyDescent="0.2">
      <c r="F27718" s="16"/>
    </row>
    <row r="27719" spans="6:6" x14ac:dyDescent="0.2">
      <c r="F27719" s="16"/>
    </row>
    <row r="27720" spans="6:6" x14ac:dyDescent="0.2">
      <c r="F27720" s="16"/>
    </row>
    <row r="27721" spans="6:6" x14ac:dyDescent="0.2">
      <c r="F27721" s="16"/>
    </row>
    <row r="27722" spans="6:6" x14ac:dyDescent="0.2">
      <c r="F27722" s="16"/>
    </row>
    <row r="27723" spans="6:6" x14ac:dyDescent="0.2">
      <c r="F27723" s="16"/>
    </row>
    <row r="27724" spans="6:6" x14ac:dyDescent="0.2">
      <c r="F27724" s="16"/>
    </row>
    <row r="27725" spans="6:6" x14ac:dyDescent="0.2">
      <c r="F27725" s="16"/>
    </row>
    <row r="27726" spans="6:6" x14ac:dyDescent="0.2">
      <c r="F27726" s="16"/>
    </row>
    <row r="27727" spans="6:6" x14ac:dyDescent="0.2">
      <c r="F27727" s="16"/>
    </row>
    <row r="27728" spans="6:6" x14ac:dyDescent="0.2">
      <c r="F27728" s="16"/>
    </row>
    <row r="27729" spans="6:6" x14ac:dyDescent="0.2">
      <c r="F27729" s="16"/>
    </row>
    <row r="27730" spans="6:6" x14ac:dyDescent="0.2">
      <c r="F27730" s="16"/>
    </row>
    <row r="27731" spans="6:6" x14ac:dyDescent="0.2">
      <c r="F27731" s="16"/>
    </row>
    <row r="27732" spans="6:6" x14ac:dyDescent="0.2">
      <c r="F27732" s="16"/>
    </row>
    <row r="27733" spans="6:6" x14ac:dyDescent="0.2">
      <c r="F27733" s="16"/>
    </row>
    <row r="27734" spans="6:6" x14ac:dyDescent="0.2">
      <c r="F27734" s="16"/>
    </row>
    <row r="27735" spans="6:6" x14ac:dyDescent="0.2">
      <c r="F27735" s="16"/>
    </row>
    <row r="27736" spans="6:6" x14ac:dyDescent="0.2">
      <c r="F27736" s="16"/>
    </row>
    <row r="27737" spans="6:6" x14ac:dyDescent="0.2">
      <c r="F27737" s="16"/>
    </row>
    <row r="27738" spans="6:6" x14ac:dyDescent="0.2">
      <c r="F27738" s="16"/>
    </row>
    <row r="27739" spans="6:6" x14ac:dyDescent="0.2">
      <c r="F27739" s="16"/>
    </row>
    <row r="27740" spans="6:6" x14ac:dyDescent="0.2">
      <c r="F27740" s="16"/>
    </row>
    <row r="27741" spans="6:6" x14ac:dyDescent="0.2">
      <c r="F27741" s="16"/>
    </row>
    <row r="27742" spans="6:6" x14ac:dyDescent="0.2">
      <c r="F27742" s="16"/>
    </row>
    <row r="27743" spans="6:6" x14ac:dyDescent="0.2">
      <c r="F27743" s="16"/>
    </row>
    <row r="27744" spans="6:6" x14ac:dyDescent="0.2">
      <c r="F27744" s="16"/>
    </row>
    <row r="27745" spans="6:6" x14ac:dyDescent="0.2">
      <c r="F27745" s="16"/>
    </row>
    <row r="27746" spans="6:6" x14ac:dyDescent="0.2">
      <c r="F27746" s="16"/>
    </row>
    <row r="27747" spans="6:6" x14ac:dyDescent="0.2">
      <c r="F27747" s="16"/>
    </row>
    <row r="27748" spans="6:6" x14ac:dyDescent="0.2">
      <c r="F27748" s="16"/>
    </row>
    <row r="27749" spans="6:6" x14ac:dyDescent="0.2">
      <c r="F27749" s="16"/>
    </row>
    <row r="27750" spans="6:6" x14ac:dyDescent="0.2">
      <c r="F27750" s="16"/>
    </row>
    <row r="27751" spans="6:6" x14ac:dyDescent="0.2">
      <c r="F27751" s="16"/>
    </row>
    <row r="27752" spans="6:6" x14ac:dyDescent="0.2">
      <c r="F27752" s="16"/>
    </row>
    <row r="27753" spans="6:6" x14ac:dyDescent="0.2">
      <c r="F27753" s="16"/>
    </row>
    <row r="27754" spans="6:6" x14ac:dyDescent="0.2">
      <c r="F27754" s="16"/>
    </row>
    <row r="27755" spans="6:6" x14ac:dyDescent="0.2">
      <c r="F27755" s="16"/>
    </row>
    <row r="27756" spans="6:6" x14ac:dyDescent="0.2">
      <c r="F27756" s="16"/>
    </row>
    <row r="27757" spans="6:6" x14ac:dyDescent="0.2">
      <c r="F27757" s="16"/>
    </row>
    <row r="27758" spans="6:6" x14ac:dyDescent="0.2">
      <c r="F27758" s="16"/>
    </row>
    <row r="27759" spans="6:6" x14ac:dyDescent="0.2">
      <c r="F27759" s="16"/>
    </row>
    <row r="27760" spans="6:6" x14ac:dyDescent="0.2">
      <c r="F27760" s="16"/>
    </row>
    <row r="27761" spans="6:6" x14ac:dyDescent="0.2">
      <c r="F27761" s="16"/>
    </row>
    <row r="27762" spans="6:6" x14ac:dyDescent="0.2">
      <c r="F27762" s="16"/>
    </row>
    <row r="27763" spans="6:6" x14ac:dyDescent="0.2">
      <c r="F27763" s="16"/>
    </row>
    <row r="27764" spans="6:6" x14ac:dyDescent="0.2">
      <c r="F27764" s="16"/>
    </row>
    <row r="27765" spans="6:6" x14ac:dyDescent="0.2">
      <c r="F27765" s="16"/>
    </row>
    <row r="27766" spans="6:6" x14ac:dyDescent="0.2">
      <c r="F27766" s="16"/>
    </row>
    <row r="27767" spans="6:6" x14ac:dyDescent="0.2">
      <c r="F27767" s="16"/>
    </row>
    <row r="27768" spans="6:6" x14ac:dyDescent="0.2">
      <c r="F27768" s="16"/>
    </row>
    <row r="27769" spans="6:6" x14ac:dyDescent="0.2">
      <c r="F27769" s="16"/>
    </row>
    <row r="27770" spans="6:6" x14ac:dyDescent="0.2">
      <c r="F27770" s="16"/>
    </row>
    <row r="27771" spans="6:6" x14ac:dyDescent="0.2">
      <c r="F27771" s="16"/>
    </row>
    <row r="27772" spans="6:6" x14ac:dyDescent="0.2">
      <c r="F27772" s="16"/>
    </row>
    <row r="27773" spans="6:6" x14ac:dyDescent="0.2">
      <c r="F27773" s="16"/>
    </row>
    <row r="27774" spans="6:6" x14ac:dyDescent="0.2">
      <c r="F27774" s="16"/>
    </row>
    <row r="27775" spans="6:6" x14ac:dyDescent="0.2">
      <c r="F27775" s="16"/>
    </row>
    <row r="27776" spans="6:6" x14ac:dyDescent="0.2">
      <c r="F27776" s="16"/>
    </row>
    <row r="27777" spans="6:6" x14ac:dyDescent="0.2">
      <c r="F27777" s="16"/>
    </row>
    <row r="27778" spans="6:6" x14ac:dyDescent="0.2">
      <c r="F27778" s="16"/>
    </row>
    <row r="27779" spans="6:6" x14ac:dyDescent="0.2">
      <c r="F27779" s="16"/>
    </row>
    <row r="27780" spans="6:6" x14ac:dyDescent="0.2">
      <c r="F27780" s="16"/>
    </row>
    <row r="27781" spans="6:6" x14ac:dyDescent="0.2">
      <c r="F27781" s="16"/>
    </row>
    <row r="27782" spans="6:6" x14ac:dyDescent="0.2">
      <c r="F27782" s="16"/>
    </row>
    <row r="27783" spans="6:6" x14ac:dyDescent="0.2">
      <c r="F27783" s="16"/>
    </row>
    <row r="27784" spans="6:6" x14ac:dyDescent="0.2">
      <c r="F27784" s="16"/>
    </row>
    <row r="27785" spans="6:6" x14ac:dyDescent="0.2">
      <c r="F27785" s="16"/>
    </row>
    <row r="27786" spans="6:6" x14ac:dyDescent="0.2">
      <c r="F27786" s="16"/>
    </row>
    <row r="27787" spans="6:6" x14ac:dyDescent="0.2">
      <c r="F27787" s="16"/>
    </row>
    <row r="27788" spans="6:6" x14ac:dyDescent="0.2">
      <c r="F27788" s="16"/>
    </row>
    <row r="27789" spans="6:6" x14ac:dyDescent="0.2">
      <c r="F27789" s="16"/>
    </row>
    <row r="27790" spans="6:6" x14ac:dyDescent="0.2">
      <c r="F27790" s="16"/>
    </row>
    <row r="27791" spans="6:6" x14ac:dyDescent="0.2">
      <c r="F27791" s="16"/>
    </row>
    <row r="27792" spans="6:6" x14ac:dyDescent="0.2">
      <c r="F27792" s="16"/>
    </row>
    <row r="27793" spans="6:6" x14ac:dyDescent="0.2">
      <c r="F27793" s="16"/>
    </row>
    <row r="27794" spans="6:6" x14ac:dyDescent="0.2">
      <c r="F27794" s="16"/>
    </row>
    <row r="27795" spans="6:6" x14ac:dyDescent="0.2">
      <c r="F27795" s="16"/>
    </row>
    <row r="27796" spans="6:6" x14ac:dyDescent="0.2">
      <c r="F27796" s="16"/>
    </row>
    <row r="27797" spans="6:6" x14ac:dyDescent="0.2">
      <c r="F27797" s="16"/>
    </row>
    <row r="27798" spans="6:6" x14ac:dyDescent="0.2">
      <c r="F27798" s="16"/>
    </row>
    <row r="27799" spans="6:6" x14ac:dyDescent="0.2">
      <c r="F27799" s="16"/>
    </row>
    <row r="27800" spans="6:6" x14ac:dyDescent="0.2">
      <c r="F27800" s="16"/>
    </row>
    <row r="27801" spans="6:6" x14ac:dyDescent="0.2">
      <c r="F27801" s="16"/>
    </row>
    <row r="27802" spans="6:6" x14ac:dyDescent="0.2">
      <c r="F27802" s="16"/>
    </row>
    <row r="27803" spans="6:6" x14ac:dyDescent="0.2">
      <c r="F27803" s="16"/>
    </row>
    <row r="27804" spans="6:6" x14ac:dyDescent="0.2">
      <c r="F27804" s="16"/>
    </row>
    <row r="27805" spans="6:6" x14ac:dyDescent="0.2">
      <c r="F27805" s="16"/>
    </row>
    <row r="27806" spans="6:6" x14ac:dyDescent="0.2">
      <c r="F27806" s="16"/>
    </row>
    <row r="27807" spans="6:6" x14ac:dyDescent="0.2">
      <c r="F27807" s="16"/>
    </row>
    <row r="27808" spans="6:6" x14ac:dyDescent="0.2">
      <c r="F27808" s="16"/>
    </row>
    <row r="27809" spans="6:6" x14ac:dyDescent="0.2">
      <c r="F27809" s="16"/>
    </row>
    <row r="27810" spans="6:6" x14ac:dyDescent="0.2">
      <c r="F27810" s="16"/>
    </row>
    <row r="27811" spans="6:6" x14ac:dyDescent="0.2">
      <c r="F27811" s="16"/>
    </row>
    <row r="27812" spans="6:6" x14ac:dyDescent="0.2">
      <c r="F27812" s="16"/>
    </row>
    <row r="27813" spans="6:6" x14ac:dyDescent="0.2">
      <c r="F27813" s="16"/>
    </row>
    <row r="27814" spans="6:6" x14ac:dyDescent="0.2">
      <c r="F27814" s="16"/>
    </row>
    <row r="27815" spans="6:6" x14ac:dyDescent="0.2">
      <c r="F27815" s="16"/>
    </row>
    <row r="27816" spans="6:6" x14ac:dyDescent="0.2">
      <c r="F27816" s="16"/>
    </row>
    <row r="27817" spans="6:6" x14ac:dyDescent="0.2">
      <c r="F27817" s="16"/>
    </row>
    <row r="27818" spans="6:6" x14ac:dyDescent="0.2">
      <c r="F27818" s="16"/>
    </row>
    <row r="27819" spans="6:6" x14ac:dyDescent="0.2">
      <c r="F27819" s="16"/>
    </row>
    <row r="27820" spans="6:6" x14ac:dyDescent="0.2">
      <c r="F27820" s="16"/>
    </row>
    <row r="27821" spans="6:6" x14ac:dyDescent="0.2">
      <c r="F27821" s="16"/>
    </row>
    <row r="27822" spans="6:6" x14ac:dyDescent="0.2">
      <c r="F27822" s="16"/>
    </row>
    <row r="27823" spans="6:6" x14ac:dyDescent="0.2">
      <c r="F27823" s="16"/>
    </row>
    <row r="27824" spans="6:6" x14ac:dyDescent="0.2">
      <c r="F27824" s="16"/>
    </row>
    <row r="27825" spans="6:6" x14ac:dyDescent="0.2">
      <c r="F27825" s="16"/>
    </row>
    <row r="27826" spans="6:6" x14ac:dyDescent="0.2">
      <c r="F27826" s="16"/>
    </row>
    <row r="27827" spans="6:6" x14ac:dyDescent="0.2">
      <c r="F27827" s="16"/>
    </row>
    <row r="27828" spans="6:6" x14ac:dyDescent="0.2">
      <c r="F27828" s="16"/>
    </row>
    <row r="27829" spans="6:6" x14ac:dyDescent="0.2">
      <c r="F27829" s="16"/>
    </row>
    <row r="27830" spans="6:6" x14ac:dyDescent="0.2">
      <c r="F27830" s="16"/>
    </row>
    <row r="27831" spans="6:6" x14ac:dyDescent="0.2">
      <c r="F27831" s="16"/>
    </row>
    <row r="27832" spans="6:6" x14ac:dyDescent="0.2">
      <c r="F27832" s="16"/>
    </row>
    <row r="27833" spans="6:6" x14ac:dyDescent="0.2">
      <c r="F27833" s="16"/>
    </row>
    <row r="27834" spans="6:6" x14ac:dyDescent="0.2">
      <c r="F27834" s="16"/>
    </row>
    <row r="27835" spans="6:6" x14ac:dyDescent="0.2">
      <c r="F27835" s="16"/>
    </row>
    <row r="27836" spans="6:6" x14ac:dyDescent="0.2">
      <c r="F27836" s="16"/>
    </row>
    <row r="27837" spans="6:6" x14ac:dyDescent="0.2">
      <c r="F27837" s="16"/>
    </row>
    <row r="27838" spans="6:6" x14ac:dyDescent="0.2">
      <c r="F27838" s="16"/>
    </row>
    <row r="27839" spans="6:6" x14ac:dyDescent="0.2">
      <c r="F27839" s="16"/>
    </row>
    <row r="27840" spans="6:6" x14ac:dyDescent="0.2">
      <c r="F27840" s="16"/>
    </row>
    <row r="27841" spans="6:6" x14ac:dyDescent="0.2">
      <c r="F27841" s="16"/>
    </row>
    <row r="27842" spans="6:6" x14ac:dyDescent="0.2">
      <c r="F27842" s="16"/>
    </row>
    <row r="27843" spans="6:6" x14ac:dyDescent="0.2">
      <c r="F27843" s="16"/>
    </row>
    <row r="27844" spans="6:6" x14ac:dyDescent="0.2">
      <c r="F27844" s="16"/>
    </row>
    <row r="27845" spans="6:6" x14ac:dyDescent="0.2">
      <c r="F27845" s="16"/>
    </row>
    <row r="27846" spans="6:6" x14ac:dyDescent="0.2">
      <c r="F27846" s="16"/>
    </row>
    <row r="27847" spans="6:6" x14ac:dyDescent="0.2">
      <c r="F27847" s="16"/>
    </row>
    <row r="27848" spans="6:6" x14ac:dyDescent="0.2">
      <c r="F27848" s="16"/>
    </row>
    <row r="27849" spans="6:6" x14ac:dyDescent="0.2">
      <c r="F27849" s="16"/>
    </row>
    <row r="27850" spans="6:6" x14ac:dyDescent="0.2">
      <c r="F27850" s="16"/>
    </row>
    <row r="27851" spans="6:6" x14ac:dyDescent="0.2">
      <c r="F27851" s="16"/>
    </row>
    <row r="27852" spans="6:6" x14ac:dyDescent="0.2">
      <c r="F27852" s="16"/>
    </row>
    <row r="27853" spans="6:6" x14ac:dyDescent="0.2">
      <c r="F27853" s="16"/>
    </row>
    <row r="27854" spans="6:6" x14ac:dyDescent="0.2">
      <c r="F27854" s="16"/>
    </row>
    <row r="27855" spans="6:6" x14ac:dyDescent="0.2">
      <c r="F27855" s="16"/>
    </row>
    <row r="27856" spans="6:6" x14ac:dyDescent="0.2">
      <c r="F27856" s="16"/>
    </row>
    <row r="27857" spans="6:6" x14ac:dyDescent="0.2">
      <c r="F27857" s="16"/>
    </row>
    <row r="27858" spans="6:6" x14ac:dyDescent="0.2">
      <c r="F27858" s="16"/>
    </row>
    <row r="27859" spans="6:6" x14ac:dyDescent="0.2">
      <c r="F27859" s="16"/>
    </row>
    <row r="27860" spans="6:6" x14ac:dyDescent="0.2">
      <c r="F27860" s="16"/>
    </row>
    <row r="27861" spans="6:6" x14ac:dyDescent="0.2">
      <c r="F27861" s="16"/>
    </row>
    <row r="27862" spans="6:6" x14ac:dyDescent="0.2">
      <c r="F27862" s="16"/>
    </row>
    <row r="27863" spans="6:6" x14ac:dyDescent="0.2">
      <c r="F27863" s="16"/>
    </row>
    <row r="27864" spans="6:6" x14ac:dyDescent="0.2">
      <c r="F27864" s="16"/>
    </row>
    <row r="27865" spans="6:6" x14ac:dyDescent="0.2">
      <c r="F27865" s="16"/>
    </row>
    <row r="27866" spans="6:6" x14ac:dyDescent="0.2">
      <c r="F27866" s="16"/>
    </row>
    <row r="27867" spans="6:6" x14ac:dyDescent="0.2">
      <c r="F27867" s="16"/>
    </row>
    <row r="27868" spans="6:6" x14ac:dyDescent="0.2">
      <c r="F27868" s="16"/>
    </row>
    <row r="27869" spans="6:6" x14ac:dyDescent="0.2">
      <c r="F27869" s="16"/>
    </row>
    <row r="27870" spans="6:6" x14ac:dyDescent="0.2">
      <c r="F27870" s="16"/>
    </row>
    <row r="27871" spans="6:6" x14ac:dyDescent="0.2">
      <c r="F27871" s="16"/>
    </row>
    <row r="27872" spans="6:6" x14ac:dyDescent="0.2">
      <c r="F27872" s="16"/>
    </row>
    <row r="27873" spans="6:6" x14ac:dyDescent="0.2">
      <c r="F27873" s="16"/>
    </row>
    <row r="27874" spans="6:6" x14ac:dyDescent="0.2">
      <c r="F27874" s="16"/>
    </row>
    <row r="27875" spans="6:6" x14ac:dyDescent="0.2">
      <c r="F27875" s="16"/>
    </row>
    <row r="27876" spans="6:6" x14ac:dyDescent="0.2">
      <c r="F27876" s="16"/>
    </row>
    <row r="27877" spans="6:6" x14ac:dyDescent="0.2">
      <c r="F27877" s="16"/>
    </row>
    <row r="27878" spans="6:6" x14ac:dyDescent="0.2">
      <c r="F27878" s="16"/>
    </row>
    <row r="27879" spans="6:6" x14ac:dyDescent="0.2">
      <c r="F27879" s="16"/>
    </row>
    <row r="27880" spans="6:6" x14ac:dyDescent="0.2">
      <c r="F27880" s="16"/>
    </row>
    <row r="27881" spans="6:6" x14ac:dyDescent="0.2">
      <c r="F27881" s="16"/>
    </row>
    <row r="27882" spans="6:6" x14ac:dyDescent="0.2">
      <c r="F27882" s="16"/>
    </row>
    <row r="27883" spans="6:6" x14ac:dyDescent="0.2">
      <c r="F27883" s="16"/>
    </row>
    <row r="27884" spans="6:6" x14ac:dyDescent="0.2">
      <c r="F27884" s="16"/>
    </row>
    <row r="27885" spans="6:6" x14ac:dyDescent="0.2">
      <c r="F27885" s="16"/>
    </row>
    <row r="27886" spans="6:6" x14ac:dyDescent="0.2">
      <c r="F27886" s="16"/>
    </row>
    <row r="27887" spans="6:6" x14ac:dyDescent="0.2">
      <c r="F27887" s="16"/>
    </row>
    <row r="27888" spans="6:6" x14ac:dyDescent="0.2">
      <c r="F27888" s="16"/>
    </row>
    <row r="27889" spans="6:6" x14ac:dyDescent="0.2">
      <c r="F27889" s="16"/>
    </row>
    <row r="27890" spans="6:6" x14ac:dyDescent="0.2">
      <c r="F27890" s="16"/>
    </row>
    <row r="27891" spans="6:6" x14ac:dyDescent="0.2">
      <c r="F27891" s="16"/>
    </row>
    <row r="27892" spans="6:6" x14ac:dyDescent="0.2">
      <c r="F27892" s="16"/>
    </row>
    <row r="27893" spans="6:6" x14ac:dyDescent="0.2">
      <c r="F27893" s="16"/>
    </row>
    <row r="27894" spans="6:6" x14ac:dyDescent="0.2">
      <c r="F27894" s="16"/>
    </row>
    <row r="27895" spans="6:6" x14ac:dyDescent="0.2">
      <c r="F27895" s="16"/>
    </row>
    <row r="27896" spans="6:6" x14ac:dyDescent="0.2">
      <c r="F27896" s="16"/>
    </row>
    <row r="27897" spans="6:6" x14ac:dyDescent="0.2">
      <c r="F27897" s="16"/>
    </row>
    <row r="27898" spans="6:6" x14ac:dyDescent="0.2">
      <c r="F27898" s="16"/>
    </row>
    <row r="27899" spans="6:6" x14ac:dyDescent="0.2">
      <c r="F27899" s="16"/>
    </row>
    <row r="27900" spans="6:6" x14ac:dyDescent="0.2">
      <c r="F27900" s="16"/>
    </row>
    <row r="27901" spans="6:6" x14ac:dyDescent="0.2">
      <c r="F27901" s="16"/>
    </row>
    <row r="27902" spans="6:6" x14ac:dyDescent="0.2">
      <c r="F27902" s="16"/>
    </row>
    <row r="27903" spans="6:6" x14ac:dyDescent="0.2">
      <c r="F27903" s="16"/>
    </row>
    <row r="27904" spans="6:6" x14ac:dyDescent="0.2">
      <c r="F27904" s="16"/>
    </row>
    <row r="27905" spans="6:6" x14ac:dyDescent="0.2">
      <c r="F27905" s="16"/>
    </row>
    <row r="27906" spans="6:6" x14ac:dyDescent="0.2">
      <c r="F27906" s="16"/>
    </row>
    <row r="27907" spans="6:6" x14ac:dyDescent="0.2">
      <c r="F27907" s="16"/>
    </row>
    <row r="27908" spans="6:6" x14ac:dyDescent="0.2">
      <c r="F27908" s="16"/>
    </row>
    <row r="27909" spans="6:6" x14ac:dyDescent="0.2">
      <c r="F27909" s="16"/>
    </row>
    <row r="27910" spans="6:6" x14ac:dyDescent="0.2">
      <c r="F27910" s="16"/>
    </row>
    <row r="27911" spans="6:6" x14ac:dyDescent="0.2">
      <c r="F27911" s="16"/>
    </row>
    <row r="27912" spans="6:6" x14ac:dyDescent="0.2">
      <c r="F27912" s="16"/>
    </row>
    <row r="27913" spans="6:6" x14ac:dyDescent="0.2">
      <c r="F27913" s="16"/>
    </row>
    <row r="27914" spans="6:6" x14ac:dyDescent="0.2">
      <c r="F27914" s="16"/>
    </row>
    <row r="27915" spans="6:6" x14ac:dyDescent="0.2">
      <c r="F27915" s="16"/>
    </row>
    <row r="27916" spans="6:6" x14ac:dyDescent="0.2">
      <c r="F27916" s="16"/>
    </row>
    <row r="27917" spans="6:6" x14ac:dyDescent="0.2">
      <c r="F27917" s="16"/>
    </row>
    <row r="27918" spans="6:6" x14ac:dyDescent="0.2">
      <c r="F27918" s="16"/>
    </row>
    <row r="27919" spans="6:6" x14ac:dyDescent="0.2">
      <c r="F27919" s="16"/>
    </row>
    <row r="27920" spans="6:6" x14ac:dyDescent="0.2">
      <c r="F27920" s="16"/>
    </row>
    <row r="27921" spans="6:6" x14ac:dyDescent="0.2">
      <c r="F27921" s="16"/>
    </row>
    <row r="27922" spans="6:6" x14ac:dyDescent="0.2">
      <c r="F27922" s="16"/>
    </row>
    <row r="27923" spans="6:6" x14ac:dyDescent="0.2">
      <c r="F27923" s="16"/>
    </row>
    <row r="27924" spans="6:6" x14ac:dyDescent="0.2">
      <c r="F27924" s="16"/>
    </row>
    <row r="27925" spans="6:6" x14ac:dyDescent="0.2">
      <c r="F27925" s="16"/>
    </row>
    <row r="27926" spans="6:6" x14ac:dyDescent="0.2">
      <c r="F27926" s="16"/>
    </row>
    <row r="27927" spans="6:6" x14ac:dyDescent="0.2">
      <c r="F27927" s="16"/>
    </row>
    <row r="27928" spans="6:6" x14ac:dyDescent="0.2">
      <c r="F27928" s="16"/>
    </row>
    <row r="27929" spans="6:6" x14ac:dyDescent="0.2">
      <c r="F27929" s="16"/>
    </row>
    <row r="27930" spans="6:6" x14ac:dyDescent="0.2">
      <c r="F27930" s="16"/>
    </row>
    <row r="27931" spans="6:6" x14ac:dyDescent="0.2">
      <c r="F27931" s="16"/>
    </row>
    <row r="27932" spans="6:6" x14ac:dyDescent="0.2">
      <c r="F27932" s="16"/>
    </row>
    <row r="27933" spans="6:6" x14ac:dyDescent="0.2">
      <c r="F27933" s="16"/>
    </row>
    <row r="27934" spans="6:6" x14ac:dyDescent="0.2">
      <c r="F27934" s="16"/>
    </row>
    <row r="27935" spans="6:6" x14ac:dyDescent="0.2">
      <c r="F27935" s="16"/>
    </row>
    <row r="27936" spans="6:6" x14ac:dyDescent="0.2">
      <c r="F27936" s="16"/>
    </row>
    <row r="27937" spans="6:6" x14ac:dyDescent="0.2">
      <c r="F27937" s="16"/>
    </row>
    <row r="27938" spans="6:6" x14ac:dyDescent="0.2">
      <c r="F27938" s="16"/>
    </row>
    <row r="27939" spans="6:6" x14ac:dyDescent="0.2">
      <c r="F27939" s="16"/>
    </row>
    <row r="27940" spans="6:6" x14ac:dyDescent="0.2">
      <c r="F27940" s="16"/>
    </row>
    <row r="27941" spans="6:6" x14ac:dyDescent="0.2">
      <c r="F27941" s="16"/>
    </row>
    <row r="27942" spans="6:6" x14ac:dyDescent="0.2">
      <c r="F27942" s="16"/>
    </row>
    <row r="27943" spans="6:6" x14ac:dyDescent="0.2">
      <c r="F27943" s="16"/>
    </row>
    <row r="27944" spans="6:6" x14ac:dyDescent="0.2">
      <c r="F27944" s="16"/>
    </row>
    <row r="27945" spans="6:6" x14ac:dyDescent="0.2">
      <c r="F27945" s="16"/>
    </row>
    <row r="27946" spans="6:6" x14ac:dyDescent="0.2">
      <c r="F27946" s="16"/>
    </row>
    <row r="27947" spans="6:6" x14ac:dyDescent="0.2">
      <c r="F27947" s="16"/>
    </row>
    <row r="27948" spans="6:6" x14ac:dyDescent="0.2">
      <c r="F27948" s="16"/>
    </row>
    <row r="27949" spans="6:6" x14ac:dyDescent="0.2">
      <c r="F27949" s="16"/>
    </row>
    <row r="27950" spans="6:6" x14ac:dyDescent="0.2">
      <c r="F27950" s="16"/>
    </row>
    <row r="27951" spans="6:6" x14ac:dyDescent="0.2">
      <c r="F27951" s="16"/>
    </row>
    <row r="27952" spans="6:6" x14ac:dyDescent="0.2">
      <c r="F27952" s="16"/>
    </row>
    <row r="27953" spans="6:6" x14ac:dyDescent="0.2">
      <c r="F27953" s="16"/>
    </row>
    <row r="27954" spans="6:6" x14ac:dyDescent="0.2">
      <c r="F27954" s="16"/>
    </row>
    <row r="27955" spans="6:6" x14ac:dyDescent="0.2">
      <c r="F27955" s="16"/>
    </row>
    <row r="27956" spans="6:6" x14ac:dyDescent="0.2">
      <c r="F27956" s="16"/>
    </row>
    <row r="27957" spans="6:6" x14ac:dyDescent="0.2">
      <c r="F27957" s="16"/>
    </row>
    <row r="27958" spans="6:6" x14ac:dyDescent="0.2">
      <c r="F27958" s="16"/>
    </row>
    <row r="27959" spans="6:6" x14ac:dyDescent="0.2">
      <c r="F27959" s="16"/>
    </row>
    <row r="27960" spans="6:6" x14ac:dyDescent="0.2">
      <c r="F27960" s="16"/>
    </row>
    <row r="27961" spans="6:6" x14ac:dyDescent="0.2">
      <c r="F27961" s="16"/>
    </row>
    <row r="27962" spans="6:6" x14ac:dyDescent="0.2">
      <c r="F27962" s="16"/>
    </row>
    <row r="27963" spans="6:6" x14ac:dyDescent="0.2">
      <c r="F27963" s="16"/>
    </row>
    <row r="27964" spans="6:6" x14ac:dyDescent="0.2">
      <c r="F27964" s="16"/>
    </row>
    <row r="27965" spans="6:6" x14ac:dyDescent="0.2">
      <c r="F27965" s="16"/>
    </row>
    <row r="27966" spans="6:6" x14ac:dyDescent="0.2">
      <c r="F27966" s="16"/>
    </row>
    <row r="27967" spans="6:6" x14ac:dyDescent="0.2">
      <c r="F27967" s="16"/>
    </row>
    <row r="27968" spans="6:6" x14ac:dyDescent="0.2">
      <c r="F27968" s="16"/>
    </row>
    <row r="27969" spans="6:6" x14ac:dyDescent="0.2">
      <c r="F27969" s="16"/>
    </row>
    <row r="27970" spans="6:6" x14ac:dyDescent="0.2">
      <c r="F27970" s="16"/>
    </row>
    <row r="27971" spans="6:6" x14ac:dyDescent="0.2">
      <c r="F27971" s="16"/>
    </row>
    <row r="27972" spans="6:6" x14ac:dyDescent="0.2">
      <c r="F27972" s="16"/>
    </row>
    <row r="27973" spans="6:6" x14ac:dyDescent="0.2">
      <c r="F27973" s="16"/>
    </row>
    <row r="27974" spans="6:6" x14ac:dyDescent="0.2">
      <c r="F27974" s="16"/>
    </row>
    <row r="27975" spans="6:6" x14ac:dyDescent="0.2">
      <c r="F27975" s="16"/>
    </row>
    <row r="27976" spans="6:6" x14ac:dyDescent="0.2">
      <c r="F27976" s="16"/>
    </row>
    <row r="27977" spans="6:6" x14ac:dyDescent="0.2">
      <c r="F27977" s="16"/>
    </row>
    <row r="27978" spans="6:6" x14ac:dyDescent="0.2">
      <c r="F27978" s="16"/>
    </row>
    <row r="27979" spans="6:6" x14ac:dyDescent="0.2">
      <c r="F27979" s="16"/>
    </row>
    <row r="27980" spans="6:6" x14ac:dyDescent="0.2">
      <c r="F27980" s="16"/>
    </row>
    <row r="27981" spans="6:6" x14ac:dyDescent="0.2">
      <c r="F27981" s="16"/>
    </row>
    <row r="27982" spans="6:6" x14ac:dyDescent="0.2">
      <c r="F27982" s="16"/>
    </row>
    <row r="27983" spans="6:6" x14ac:dyDescent="0.2">
      <c r="F27983" s="16"/>
    </row>
    <row r="27984" spans="6:6" x14ac:dyDescent="0.2">
      <c r="F27984" s="16"/>
    </row>
    <row r="27985" spans="6:6" x14ac:dyDescent="0.2">
      <c r="F27985" s="16"/>
    </row>
    <row r="27986" spans="6:6" x14ac:dyDescent="0.2">
      <c r="F27986" s="16"/>
    </row>
    <row r="27987" spans="6:6" x14ac:dyDescent="0.2">
      <c r="F27987" s="16"/>
    </row>
    <row r="27988" spans="6:6" x14ac:dyDescent="0.2">
      <c r="F27988" s="16"/>
    </row>
    <row r="27989" spans="6:6" x14ac:dyDescent="0.2">
      <c r="F27989" s="16"/>
    </row>
    <row r="27990" spans="6:6" x14ac:dyDescent="0.2">
      <c r="F27990" s="16"/>
    </row>
    <row r="27991" spans="6:6" x14ac:dyDescent="0.2">
      <c r="F27991" s="16"/>
    </row>
    <row r="27992" spans="6:6" x14ac:dyDescent="0.2">
      <c r="F27992" s="16"/>
    </row>
    <row r="27993" spans="6:6" x14ac:dyDescent="0.2">
      <c r="F27993" s="16"/>
    </row>
    <row r="27994" spans="6:6" x14ac:dyDescent="0.2">
      <c r="F27994" s="16"/>
    </row>
    <row r="27995" spans="6:6" x14ac:dyDescent="0.2">
      <c r="F27995" s="16"/>
    </row>
    <row r="27996" spans="6:6" x14ac:dyDescent="0.2">
      <c r="F27996" s="16"/>
    </row>
    <row r="27997" spans="6:6" x14ac:dyDescent="0.2">
      <c r="F27997" s="16"/>
    </row>
    <row r="27998" spans="6:6" x14ac:dyDescent="0.2">
      <c r="F27998" s="16"/>
    </row>
    <row r="27999" spans="6:6" x14ac:dyDescent="0.2">
      <c r="F27999" s="16"/>
    </row>
    <row r="28000" spans="6:6" x14ac:dyDescent="0.2">
      <c r="F28000" s="16"/>
    </row>
    <row r="28001" spans="6:6" x14ac:dyDescent="0.2">
      <c r="F28001" s="16"/>
    </row>
    <row r="28002" spans="6:6" x14ac:dyDescent="0.2">
      <c r="F28002" s="16"/>
    </row>
    <row r="28003" spans="6:6" x14ac:dyDescent="0.2">
      <c r="F28003" s="16"/>
    </row>
    <row r="28004" spans="6:6" x14ac:dyDescent="0.2">
      <c r="F28004" s="16"/>
    </row>
    <row r="28005" spans="6:6" x14ac:dyDescent="0.2">
      <c r="F28005" s="16"/>
    </row>
    <row r="28006" spans="6:6" x14ac:dyDescent="0.2">
      <c r="F28006" s="16"/>
    </row>
    <row r="28007" spans="6:6" x14ac:dyDescent="0.2">
      <c r="F28007" s="16"/>
    </row>
    <row r="28008" spans="6:6" x14ac:dyDescent="0.2">
      <c r="F28008" s="16"/>
    </row>
    <row r="28009" spans="6:6" x14ac:dyDescent="0.2">
      <c r="F28009" s="16"/>
    </row>
    <row r="28010" spans="6:6" x14ac:dyDescent="0.2">
      <c r="F28010" s="16"/>
    </row>
    <row r="28011" spans="6:6" x14ac:dyDescent="0.2">
      <c r="F28011" s="16"/>
    </row>
    <row r="28012" spans="6:6" x14ac:dyDescent="0.2">
      <c r="F28012" s="16"/>
    </row>
    <row r="28013" spans="6:6" x14ac:dyDescent="0.2">
      <c r="F28013" s="16"/>
    </row>
    <row r="28014" spans="6:6" x14ac:dyDescent="0.2">
      <c r="F28014" s="16"/>
    </row>
    <row r="28015" spans="6:6" x14ac:dyDescent="0.2">
      <c r="F28015" s="16"/>
    </row>
    <row r="28016" spans="6:6" x14ac:dyDescent="0.2">
      <c r="F28016" s="16"/>
    </row>
    <row r="28017" spans="6:6" x14ac:dyDescent="0.2">
      <c r="F28017" s="16"/>
    </row>
    <row r="28018" spans="6:6" x14ac:dyDescent="0.2">
      <c r="F28018" s="16"/>
    </row>
    <row r="28019" spans="6:6" x14ac:dyDescent="0.2">
      <c r="F28019" s="16"/>
    </row>
    <row r="28020" spans="6:6" x14ac:dyDescent="0.2">
      <c r="F28020" s="16"/>
    </row>
    <row r="28021" spans="6:6" x14ac:dyDescent="0.2">
      <c r="F28021" s="16"/>
    </row>
    <row r="28022" spans="6:6" x14ac:dyDescent="0.2">
      <c r="F28022" s="16"/>
    </row>
    <row r="28023" spans="6:6" x14ac:dyDescent="0.2">
      <c r="F28023" s="16"/>
    </row>
    <row r="28024" spans="6:6" x14ac:dyDescent="0.2">
      <c r="F28024" s="16"/>
    </row>
    <row r="28025" spans="6:6" x14ac:dyDescent="0.2">
      <c r="F28025" s="16"/>
    </row>
    <row r="28026" spans="6:6" x14ac:dyDescent="0.2">
      <c r="F28026" s="16"/>
    </row>
    <row r="28027" spans="6:6" x14ac:dyDescent="0.2">
      <c r="F28027" s="16"/>
    </row>
    <row r="28028" spans="6:6" x14ac:dyDescent="0.2">
      <c r="F28028" s="16"/>
    </row>
    <row r="28029" spans="6:6" x14ac:dyDescent="0.2">
      <c r="F28029" s="16"/>
    </row>
    <row r="28030" spans="6:6" x14ac:dyDescent="0.2">
      <c r="F28030" s="16"/>
    </row>
    <row r="28031" spans="6:6" x14ac:dyDescent="0.2">
      <c r="F28031" s="16"/>
    </row>
    <row r="28032" spans="6:6" x14ac:dyDescent="0.2">
      <c r="F28032" s="16"/>
    </row>
    <row r="28033" spans="6:6" x14ac:dyDescent="0.2">
      <c r="F28033" s="16"/>
    </row>
    <row r="28034" spans="6:6" x14ac:dyDescent="0.2">
      <c r="F28034" s="16"/>
    </row>
    <row r="28035" spans="6:6" x14ac:dyDescent="0.2">
      <c r="F28035" s="16"/>
    </row>
    <row r="28036" spans="6:6" x14ac:dyDescent="0.2">
      <c r="F28036" s="16"/>
    </row>
    <row r="28037" spans="6:6" x14ac:dyDescent="0.2">
      <c r="F28037" s="16"/>
    </row>
    <row r="28038" spans="6:6" x14ac:dyDescent="0.2">
      <c r="F28038" s="16"/>
    </row>
    <row r="28039" spans="6:6" x14ac:dyDescent="0.2">
      <c r="F28039" s="16"/>
    </row>
    <row r="28040" spans="6:6" x14ac:dyDescent="0.2">
      <c r="F28040" s="16"/>
    </row>
    <row r="28041" spans="6:6" x14ac:dyDescent="0.2">
      <c r="F28041" s="16"/>
    </row>
    <row r="28042" spans="6:6" x14ac:dyDescent="0.2">
      <c r="F28042" s="16"/>
    </row>
    <row r="28043" spans="6:6" x14ac:dyDescent="0.2">
      <c r="F28043" s="16"/>
    </row>
    <row r="28044" spans="6:6" x14ac:dyDescent="0.2">
      <c r="F28044" s="16"/>
    </row>
    <row r="28045" spans="6:6" x14ac:dyDescent="0.2">
      <c r="F28045" s="16"/>
    </row>
    <row r="28046" spans="6:6" x14ac:dyDescent="0.2">
      <c r="F28046" s="16"/>
    </row>
    <row r="28047" spans="6:6" x14ac:dyDescent="0.2">
      <c r="F28047" s="16"/>
    </row>
    <row r="28048" spans="6:6" x14ac:dyDescent="0.2">
      <c r="F28048" s="16"/>
    </row>
    <row r="28049" spans="6:6" x14ac:dyDescent="0.2">
      <c r="F28049" s="16"/>
    </row>
    <row r="28050" spans="6:6" x14ac:dyDescent="0.2">
      <c r="F28050" s="16"/>
    </row>
    <row r="28051" spans="6:6" x14ac:dyDescent="0.2">
      <c r="F28051" s="16"/>
    </row>
    <row r="28052" spans="6:6" x14ac:dyDescent="0.2">
      <c r="F28052" s="16"/>
    </row>
    <row r="28053" spans="6:6" x14ac:dyDescent="0.2">
      <c r="F28053" s="16"/>
    </row>
    <row r="28054" spans="6:6" x14ac:dyDescent="0.2">
      <c r="F28054" s="16"/>
    </row>
    <row r="28055" spans="6:6" x14ac:dyDescent="0.2">
      <c r="F28055" s="16"/>
    </row>
    <row r="28056" spans="6:6" x14ac:dyDescent="0.2">
      <c r="F28056" s="16"/>
    </row>
    <row r="28057" spans="6:6" x14ac:dyDescent="0.2">
      <c r="F28057" s="16"/>
    </row>
    <row r="28058" spans="6:6" x14ac:dyDescent="0.2">
      <c r="F28058" s="16"/>
    </row>
    <row r="28059" spans="6:6" x14ac:dyDescent="0.2">
      <c r="F28059" s="16"/>
    </row>
    <row r="28060" spans="6:6" x14ac:dyDescent="0.2">
      <c r="F28060" s="16"/>
    </row>
    <row r="28061" spans="6:6" x14ac:dyDescent="0.2">
      <c r="F28061" s="16"/>
    </row>
    <row r="28062" spans="6:6" x14ac:dyDescent="0.2">
      <c r="F28062" s="16"/>
    </row>
    <row r="28063" spans="6:6" x14ac:dyDescent="0.2">
      <c r="F28063" s="16"/>
    </row>
    <row r="28064" spans="6:6" x14ac:dyDescent="0.2">
      <c r="F28064" s="16"/>
    </row>
    <row r="28065" spans="6:6" x14ac:dyDescent="0.2">
      <c r="F28065" s="16"/>
    </row>
    <row r="28066" spans="6:6" x14ac:dyDescent="0.2">
      <c r="F28066" s="16"/>
    </row>
    <row r="28067" spans="6:6" x14ac:dyDescent="0.2">
      <c r="F28067" s="16"/>
    </row>
    <row r="28068" spans="6:6" x14ac:dyDescent="0.2">
      <c r="F28068" s="16"/>
    </row>
    <row r="28069" spans="6:6" x14ac:dyDescent="0.2">
      <c r="F28069" s="16"/>
    </row>
    <row r="28070" spans="6:6" x14ac:dyDescent="0.2">
      <c r="F28070" s="16"/>
    </row>
    <row r="28071" spans="6:6" x14ac:dyDescent="0.2">
      <c r="F28071" s="16"/>
    </row>
    <row r="28072" spans="6:6" x14ac:dyDescent="0.2">
      <c r="F28072" s="16"/>
    </row>
    <row r="28073" spans="6:6" x14ac:dyDescent="0.2">
      <c r="F28073" s="16"/>
    </row>
    <row r="28074" spans="6:6" x14ac:dyDescent="0.2">
      <c r="F28074" s="16"/>
    </row>
    <row r="28075" spans="6:6" x14ac:dyDescent="0.2">
      <c r="F28075" s="16"/>
    </row>
    <row r="28076" spans="6:6" x14ac:dyDescent="0.2">
      <c r="F28076" s="16"/>
    </row>
    <row r="28077" spans="6:6" x14ac:dyDescent="0.2">
      <c r="F28077" s="16"/>
    </row>
    <row r="28078" spans="6:6" x14ac:dyDescent="0.2">
      <c r="F28078" s="16"/>
    </row>
    <row r="28079" spans="6:6" x14ac:dyDescent="0.2">
      <c r="F28079" s="16"/>
    </row>
    <row r="28080" spans="6:6" x14ac:dyDescent="0.2">
      <c r="F28080" s="16"/>
    </row>
    <row r="28081" spans="6:6" x14ac:dyDescent="0.2">
      <c r="F28081" s="16"/>
    </row>
    <row r="28082" spans="6:6" x14ac:dyDescent="0.2">
      <c r="F28082" s="16"/>
    </row>
    <row r="28083" spans="6:6" x14ac:dyDescent="0.2">
      <c r="F28083" s="16"/>
    </row>
    <row r="28084" spans="6:6" x14ac:dyDescent="0.2">
      <c r="F28084" s="16"/>
    </row>
    <row r="28085" spans="6:6" x14ac:dyDescent="0.2">
      <c r="F28085" s="16"/>
    </row>
    <row r="28086" spans="6:6" x14ac:dyDescent="0.2">
      <c r="F28086" s="16"/>
    </row>
    <row r="28087" spans="6:6" x14ac:dyDescent="0.2">
      <c r="F28087" s="16"/>
    </row>
    <row r="28088" spans="6:6" x14ac:dyDescent="0.2">
      <c r="F28088" s="16"/>
    </row>
    <row r="28089" spans="6:6" x14ac:dyDescent="0.2">
      <c r="F28089" s="16"/>
    </row>
    <row r="28090" spans="6:6" x14ac:dyDescent="0.2">
      <c r="F28090" s="16"/>
    </row>
    <row r="28091" spans="6:6" x14ac:dyDescent="0.2">
      <c r="F28091" s="16"/>
    </row>
    <row r="28092" spans="6:6" x14ac:dyDescent="0.2">
      <c r="F28092" s="16"/>
    </row>
    <row r="28093" spans="6:6" x14ac:dyDescent="0.2">
      <c r="F28093" s="16"/>
    </row>
    <row r="28094" spans="6:6" x14ac:dyDescent="0.2">
      <c r="F28094" s="16"/>
    </row>
    <row r="28095" spans="6:6" x14ac:dyDescent="0.2">
      <c r="F28095" s="16"/>
    </row>
    <row r="28096" spans="6:6" x14ac:dyDescent="0.2">
      <c r="F28096" s="16"/>
    </row>
    <row r="28097" spans="6:6" x14ac:dyDescent="0.2">
      <c r="F28097" s="16"/>
    </row>
    <row r="28098" spans="6:6" x14ac:dyDescent="0.2">
      <c r="F28098" s="16"/>
    </row>
    <row r="28099" spans="6:6" x14ac:dyDescent="0.2">
      <c r="F28099" s="16"/>
    </row>
    <row r="28100" spans="6:6" x14ac:dyDescent="0.2">
      <c r="F28100" s="16"/>
    </row>
    <row r="28101" spans="6:6" x14ac:dyDescent="0.2">
      <c r="F28101" s="16"/>
    </row>
    <row r="28102" spans="6:6" x14ac:dyDescent="0.2">
      <c r="F28102" s="16"/>
    </row>
    <row r="28103" spans="6:6" x14ac:dyDescent="0.2">
      <c r="F28103" s="16"/>
    </row>
    <row r="28104" spans="6:6" x14ac:dyDescent="0.2">
      <c r="F28104" s="16"/>
    </row>
    <row r="28105" spans="6:6" x14ac:dyDescent="0.2">
      <c r="F28105" s="16"/>
    </row>
    <row r="28106" spans="6:6" x14ac:dyDescent="0.2">
      <c r="F28106" s="16"/>
    </row>
    <row r="28107" spans="6:6" x14ac:dyDescent="0.2">
      <c r="F28107" s="16"/>
    </row>
    <row r="28108" spans="6:6" x14ac:dyDescent="0.2">
      <c r="F28108" s="16"/>
    </row>
    <row r="28109" spans="6:6" x14ac:dyDescent="0.2">
      <c r="F28109" s="16"/>
    </row>
    <row r="28110" spans="6:6" x14ac:dyDescent="0.2">
      <c r="F28110" s="16"/>
    </row>
    <row r="28111" spans="6:6" x14ac:dyDescent="0.2">
      <c r="F28111" s="16"/>
    </row>
    <row r="28112" spans="6:6" x14ac:dyDescent="0.2">
      <c r="F28112" s="16"/>
    </row>
    <row r="28113" spans="6:6" x14ac:dyDescent="0.2">
      <c r="F28113" s="16"/>
    </row>
    <row r="28114" spans="6:6" x14ac:dyDescent="0.2">
      <c r="F28114" s="16"/>
    </row>
    <row r="28115" spans="6:6" x14ac:dyDescent="0.2">
      <c r="F28115" s="16"/>
    </row>
    <row r="28116" spans="6:6" x14ac:dyDescent="0.2">
      <c r="F28116" s="16"/>
    </row>
    <row r="28117" spans="6:6" x14ac:dyDescent="0.2">
      <c r="F28117" s="16"/>
    </row>
    <row r="28118" spans="6:6" x14ac:dyDescent="0.2">
      <c r="F28118" s="16"/>
    </row>
    <row r="28119" spans="6:6" x14ac:dyDescent="0.2">
      <c r="F28119" s="16"/>
    </row>
    <row r="28120" spans="6:6" x14ac:dyDescent="0.2">
      <c r="F28120" s="16"/>
    </row>
    <row r="28121" spans="6:6" x14ac:dyDescent="0.2">
      <c r="F28121" s="16"/>
    </row>
    <row r="28122" spans="6:6" x14ac:dyDescent="0.2">
      <c r="F28122" s="16"/>
    </row>
    <row r="28123" spans="6:6" x14ac:dyDescent="0.2">
      <c r="F28123" s="16"/>
    </row>
    <row r="28124" spans="6:6" x14ac:dyDescent="0.2">
      <c r="F28124" s="16"/>
    </row>
    <row r="28125" spans="6:6" x14ac:dyDescent="0.2">
      <c r="F28125" s="16"/>
    </row>
    <row r="28126" spans="6:6" x14ac:dyDescent="0.2">
      <c r="F28126" s="16"/>
    </row>
    <row r="28127" spans="6:6" x14ac:dyDescent="0.2">
      <c r="F28127" s="16"/>
    </row>
    <row r="28128" spans="6:6" x14ac:dyDescent="0.2">
      <c r="F28128" s="16"/>
    </row>
    <row r="28129" spans="6:6" x14ac:dyDescent="0.2">
      <c r="F28129" s="16"/>
    </row>
    <row r="28130" spans="6:6" x14ac:dyDescent="0.2">
      <c r="F28130" s="16"/>
    </row>
    <row r="28131" spans="6:6" x14ac:dyDescent="0.2">
      <c r="F28131" s="16"/>
    </row>
    <row r="28132" spans="6:6" x14ac:dyDescent="0.2">
      <c r="F28132" s="16"/>
    </row>
    <row r="28133" spans="6:6" x14ac:dyDescent="0.2">
      <c r="F28133" s="16"/>
    </row>
    <row r="28134" spans="6:6" x14ac:dyDescent="0.2">
      <c r="F28134" s="16"/>
    </row>
    <row r="28135" spans="6:6" x14ac:dyDescent="0.2">
      <c r="F28135" s="16"/>
    </row>
    <row r="28136" spans="6:6" x14ac:dyDescent="0.2">
      <c r="F28136" s="16"/>
    </row>
    <row r="28137" spans="6:6" x14ac:dyDescent="0.2">
      <c r="F28137" s="16"/>
    </row>
    <row r="28138" spans="6:6" x14ac:dyDescent="0.2">
      <c r="F28138" s="16"/>
    </row>
    <row r="28139" spans="6:6" x14ac:dyDescent="0.2">
      <c r="F28139" s="16"/>
    </row>
    <row r="28140" spans="6:6" x14ac:dyDescent="0.2">
      <c r="F28140" s="16"/>
    </row>
    <row r="28141" spans="6:6" x14ac:dyDescent="0.2">
      <c r="F28141" s="16"/>
    </row>
    <row r="28142" spans="6:6" x14ac:dyDescent="0.2">
      <c r="F28142" s="16"/>
    </row>
    <row r="28143" spans="6:6" x14ac:dyDescent="0.2">
      <c r="F28143" s="16"/>
    </row>
    <row r="28144" spans="6:6" x14ac:dyDescent="0.2">
      <c r="F28144" s="16"/>
    </row>
    <row r="28145" spans="6:6" x14ac:dyDescent="0.2">
      <c r="F28145" s="16"/>
    </row>
    <row r="28146" spans="6:6" x14ac:dyDescent="0.2">
      <c r="F28146" s="16"/>
    </row>
    <row r="28147" spans="6:6" x14ac:dyDescent="0.2">
      <c r="F28147" s="16"/>
    </row>
    <row r="28148" spans="6:6" x14ac:dyDescent="0.2">
      <c r="F28148" s="16"/>
    </row>
    <row r="28149" spans="6:6" x14ac:dyDescent="0.2">
      <c r="F28149" s="16"/>
    </row>
    <row r="28150" spans="6:6" x14ac:dyDescent="0.2">
      <c r="F28150" s="16"/>
    </row>
    <row r="28151" spans="6:6" x14ac:dyDescent="0.2">
      <c r="F28151" s="16"/>
    </row>
    <row r="28152" spans="6:6" x14ac:dyDescent="0.2">
      <c r="F28152" s="16"/>
    </row>
    <row r="28153" spans="6:6" x14ac:dyDescent="0.2">
      <c r="F28153" s="16"/>
    </row>
    <row r="28154" spans="6:6" x14ac:dyDescent="0.2">
      <c r="F28154" s="16"/>
    </row>
    <row r="28155" spans="6:6" x14ac:dyDescent="0.2">
      <c r="F28155" s="16"/>
    </row>
    <row r="28156" spans="6:6" x14ac:dyDescent="0.2">
      <c r="F28156" s="16"/>
    </row>
    <row r="28157" spans="6:6" x14ac:dyDescent="0.2">
      <c r="F28157" s="16"/>
    </row>
    <row r="28158" spans="6:6" x14ac:dyDescent="0.2">
      <c r="F28158" s="16"/>
    </row>
    <row r="28159" spans="6:6" x14ac:dyDescent="0.2">
      <c r="F28159" s="16"/>
    </row>
    <row r="28160" spans="6:6" x14ac:dyDescent="0.2">
      <c r="F28160" s="16"/>
    </row>
    <row r="28161" spans="6:6" x14ac:dyDescent="0.2">
      <c r="F28161" s="16"/>
    </row>
    <row r="28162" spans="6:6" x14ac:dyDescent="0.2">
      <c r="F28162" s="16"/>
    </row>
    <row r="28163" spans="6:6" x14ac:dyDescent="0.2">
      <c r="F28163" s="16"/>
    </row>
    <row r="28164" spans="6:6" x14ac:dyDescent="0.2">
      <c r="F28164" s="16"/>
    </row>
    <row r="28165" spans="6:6" x14ac:dyDescent="0.2">
      <c r="F28165" s="16"/>
    </row>
    <row r="28166" spans="6:6" x14ac:dyDescent="0.2">
      <c r="F28166" s="16"/>
    </row>
    <row r="28167" spans="6:6" x14ac:dyDescent="0.2">
      <c r="F28167" s="16"/>
    </row>
    <row r="28168" spans="6:6" x14ac:dyDescent="0.2">
      <c r="F28168" s="16"/>
    </row>
    <row r="28169" spans="6:6" x14ac:dyDescent="0.2">
      <c r="F28169" s="16"/>
    </row>
    <row r="28170" spans="6:6" x14ac:dyDescent="0.2">
      <c r="F28170" s="16"/>
    </row>
    <row r="28171" spans="6:6" x14ac:dyDescent="0.2">
      <c r="F28171" s="16"/>
    </row>
    <row r="28172" spans="6:6" x14ac:dyDescent="0.2">
      <c r="F28172" s="16"/>
    </row>
    <row r="28173" spans="6:6" x14ac:dyDescent="0.2">
      <c r="F28173" s="16"/>
    </row>
    <row r="28174" spans="6:6" x14ac:dyDescent="0.2">
      <c r="F28174" s="16"/>
    </row>
    <row r="28175" spans="6:6" x14ac:dyDescent="0.2">
      <c r="F28175" s="16"/>
    </row>
    <row r="28176" spans="6:6" x14ac:dyDescent="0.2">
      <c r="F28176" s="16"/>
    </row>
    <row r="28177" spans="6:6" x14ac:dyDescent="0.2">
      <c r="F28177" s="16"/>
    </row>
    <row r="28178" spans="6:6" x14ac:dyDescent="0.2">
      <c r="F28178" s="16"/>
    </row>
    <row r="28179" spans="6:6" x14ac:dyDescent="0.2">
      <c r="F28179" s="16"/>
    </row>
    <row r="28180" spans="6:6" x14ac:dyDescent="0.2">
      <c r="F28180" s="16"/>
    </row>
    <row r="28181" spans="6:6" x14ac:dyDescent="0.2">
      <c r="F28181" s="16"/>
    </row>
    <row r="28182" spans="6:6" x14ac:dyDescent="0.2">
      <c r="F28182" s="16"/>
    </row>
    <row r="28183" spans="6:6" x14ac:dyDescent="0.2">
      <c r="F28183" s="16"/>
    </row>
    <row r="28184" spans="6:6" x14ac:dyDescent="0.2">
      <c r="F28184" s="16"/>
    </row>
    <row r="28185" spans="6:6" x14ac:dyDescent="0.2">
      <c r="F28185" s="16"/>
    </row>
    <row r="28186" spans="6:6" x14ac:dyDescent="0.2">
      <c r="F28186" s="16"/>
    </row>
    <row r="28187" spans="6:6" x14ac:dyDescent="0.2">
      <c r="F28187" s="16"/>
    </row>
    <row r="28188" spans="6:6" x14ac:dyDescent="0.2">
      <c r="F28188" s="16"/>
    </row>
    <row r="28189" spans="6:6" x14ac:dyDescent="0.2">
      <c r="F28189" s="16"/>
    </row>
    <row r="28190" spans="6:6" x14ac:dyDescent="0.2">
      <c r="F28190" s="16"/>
    </row>
    <row r="28191" spans="6:6" x14ac:dyDescent="0.2">
      <c r="F28191" s="16"/>
    </row>
    <row r="28192" spans="6:6" x14ac:dyDescent="0.2">
      <c r="F28192" s="16"/>
    </row>
    <row r="28193" spans="6:6" x14ac:dyDescent="0.2">
      <c r="F28193" s="16"/>
    </row>
    <row r="28194" spans="6:6" x14ac:dyDescent="0.2">
      <c r="F28194" s="16"/>
    </row>
    <row r="28195" spans="6:6" x14ac:dyDescent="0.2">
      <c r="F28195" s="16"/>
    </row>
    <row r="28196" spans="6:6" x14ac:dyDescent="0.2">
      <c r="F28196" s="16"/>
    </row>
    <row r="28197" spans="6:6" x14ac:dyDescent="0.2">
      <c r="F28197" s="16"/>
    </row>
    <row r="28198" spans="6:6" x14ac:dyDescent="0.2">
      <c r="F28198" s="16"/>
    </row>
    <row r="28199" spans="6:6" x14ac:dyDescent="0.2">
      <c r="F28199" s="16"/>
    </row>
    <row r="28200" spans="6:6" x14ac:dyDescent="0.2">
      <c r="F28200" s="16"/>
    </row>
    <row r="28201" spans="6:6" x14ac:dyDescent="0.2">
      <c r="F28201" s="16"/>
    </row>
    <row r="28202" spans="6:6" x14ac:dyDescent="0.2">
      <c r="F28202" s="16"/>
    </row>
    <row r="28203" spans="6:6" x14ac:dyDescent="0.2">
      <c r="F28203" s="16"/>
    </row>
    <row r="28204" spans="6:6" x14ac:dyDescent="0.2">
      <c r="F28204" s="16"/>
    </row>
    <row r="28205" spans="6:6" x14ac:dyDescent="0.2">
      <c r="F28205" s="16"/>
    </row>
    <row r="28206" spans="6:6" x14ac:dyDescent="0.2">
      <c r="F28206" s="16"/>
    </row>
    <row r="28207" spans="6:6" x14ac:dyDescent="0.2">
      <c r="F28207" s="16"/>
    </row>
    <row r="28208" spans="6:6" x14ac:dyDescent="0.2">
      <c r="F28208" s="16"/>
    </row>
    <row r="28209" spans="6:6" x14ac:dyDescent="0.2">
      <c r="F28209" s="16"/>
    </row>
    <row r="28210" spans="6:6" x14ac:dyDescent="0.2">
      <c r="F28210" s="16"/>
    </row>
    <row r="28211" spans="6:6" x14ac:dyDescent="0.2">
      <c r="F28211" s="16"/>
    </row>
    <row r="28212" spans="6:6" x14ac:dyDescent="0.2">
      <c r="F28212" s="16"/>
    </row>
    <row r="28213" spans="6:6" x14ac:dyDescent="0.2">
      <c r="F28213" s="16"/>
    </row>
    <row r="28214" spans="6:6" x14ac:dyDescent="0.2">
      <c r="F28214" s="16"/>
    </row>
    <row r="28215" spans="6:6" x14ac:dyDescent="0.2">
      <c r="F28215" s="16"/>
    </row>
    <row r="28216" spans="6:6" x14ac:dyDescent="0.2">
      <c r="F28216" s="16"/>
    </row>
    <row r="28217" spans="6:6" x14ac:dyDescent="0.2">
      <c r="F28217" s="16"/>
    </row>
    <row r="28218" spans="6:6" x14ac:dyDescent="0.2">
      <c r="F28218" s="16"/>
    </row>
    <row r="28219" spans="6:6" x14ac:dyDescent="0.2">
      <c r="F28219" s="16"/>
    </row>
    <row r="28220" spans="6:6" x14ac:dyDescent="0.2">
      <c r="F28220" s="16"/>
    </row>
    <row r="28221" spans="6:6" x14ac:dyDescent="0.2">
      <c r="F28221" s="16"/>
    </row>
    <row r="28222" spans="6:6" x14ac:dyDescent="0.2">
      <c r="F28222" s="16"/>
    </row>
    <row r="28223" spans="6:6" x14ac:dyDescent="0.2">
      <c r="F28223" s="16"/>
    </row>
    <row r="28224" spans="6:6" x14ac:dyDescent="0.2">
      <c r="F28224" s="16"/>
    </row>
    <row r="28225" spans="6:6" x14ac:dyDescent="0.2">
      <c r="F28225" s="16"/>
    </row>
    <row r="28226" spans="6:6" x14ac:dyDescent="0.2">
      <c r="F28226" s="16"/>
    </row>
    <row r="28227" spans="6:6" x14ac:dyDescent="0.2">
      <c r="F28227" s="16"/>
    </row>
    <row r="28228" spans="6:6" x14ac:dyDescent="0.2">
      <c r="F28228" s="16"/>
    </row>
    <row r="28229" spans="6:6" x14ac:dyDescent="0.2">
      <c r="F28229" s="16"/>
    </row>
    <row r="28230" spans="6:6" x14ac:dyDescent="0.2">
      <c r="F28230" s="16"/>
    </row>
    <row r="28231" spans="6:6" x14ac:dyDescent="0.2">
      <c r="F28231" s="16"/>
    </row>
    <row r="28232" spans="6:6" x14ac:dyDescent="0.2">
      <c r="F28232" s="16"/>
    </row>
    <row r="28233" spans="6:6" x14ac:dyDescent="0.2">
      <c r="F28233" s="16"/>
    </row>
    <row r="28234" spans="6:6" x14ac:dyDescent="0.2">
      <c r="F28234" s="16"/>
    </row>
    <row r="28235" spans="6:6" x14ac:dyDescent="0.2">
      <c r="F28235" s="16"/>
    </row>
    <row r="28236" spans="6:6" x14ac:dyDescent="0.2">
      <c r="F28236" s="16"/>
    </row>
    <row r="28237" spans="6:6" x14ac:dyDescent="0.2">
      <c r="F28237" s="16"/>
    </row>
    <row r="28238" spans="6:6" x14ac:dyDescent="0.2">
      <c r="F28238" s="16"/>
    </row>
    <row r="28239" spans="6:6" x14ac:dyDescent="0.2">
      <c r="F28239" s="16"/>
    </row>
    <row r="28240" spans="6:6" x14ac:dyDescent="0.2">
      <c r="F28240" s="16"/>
    </row>
    <row r="28241" spans="6:6" x14ac:dyDescent="0.2">
      <c r="F28241" s="16"/>
    </row>
    <row r="28242" spans="6:6" x14ac:dyDescent="0.2">
      <c r="F28242" s="16"/>
    </row>
    <row r="28243" spans="6:6" x14ac:dyDescent="0.2">
      <c r="F28243" s="16"/>
    </row>
    <row r="28244" spans="6:6" x14ac:dyDescent="0.2">
      <c r="F28244" s="16"/>
    </row>
    <row r="28245" spans="6:6" x14ac:dyDescent="0.2">
      <c r="F28245" s="16"/>
    </row>
    <row r="28246" spans="6:6" x14ac:dyDescent="0.2">
      <c r="F28246" s="16"/>
    </row>
    <row r="28247" spans="6:6" x14ac:dyDescent="0.2">
      <c r="F28247" s="16"/>
    </row>
    <row r="28248" spans="6:6" x14ac:dyDescent="0.2">
      <c r="F28248" s="16"/>
    </row>
    <row r="28249" spans="6:6" x14ac:dyDescent="0.2">
      <c r="F28249" s="16"/>
    </row>
    <row r="28250" spans="6:6" x14ac:dyDescent="0.2">
      <c r="F28250" s="16"/>
    </row>
    <row r="28251" spans="6:6" x14ac:dyDescent="0.2">
      <c r="F28251" s="16"/>
    </row>
    <row r="28252" spans="6:6" x14ac:dyDescent="0.2">
      <c r="F28252" s="16"/>
    </row>
    <row r="28253" spans="6:6" x14ac:dyDescent="0.2">
      <c r="F28253" s="16"/>
    </row>
    <row r="28254" spans="6:6" x14ac:dyDescent="0.2">
      <c r="F28254" s="16"/>
    </row>
    <row r="28255" spans="6:6" x14ac:dyDescent="0.2">
      <c r="F28255" s="16"/>
    </row>
    <row r="28256" spans="6:6" x14ac:dyDescent="0.2">
      <c r="F28256" s="16"/>
    </row>
    <row r="28257" spans="6:6" x14ac:dyDescent="0.2">
      <c r="F28257" s="16"/>
    </row>
    <row r="28258" spans="6:6" x14ac:dyDescent="0.2">
      <c r="F28258" s="16"/>
    </row>
    <row r="28259" spans="6:6" x14ac:dyDescent="0.2">
      <c r="F28259" s="16"/>
    </row>
    <row r="28260" spans="6:6" x14ac:dyDescent="0.2">
      <c r="F28260" s="16"/>
    </row>
    <row r="28261" spans="6:6" x14ac:dyDescent="0.2">
      <c r="F28261" s="16"/>
    </row>
    <row r="28262" spans="6:6" x14ac:dyDescent="0.2">
      <c r="F28262" s="16"/>
    </row>
    <row r="28263" spans="6:6" x14ac:dyDescent="0.2">
      <c r="F28263" s="16"/>
    </row>
    <row r="28264" spans="6:6" x14ac:dyDescent="0.2">
      <c r="F28264" s="16"/>
    </row>
    <row r="28265" spans="6:6" x14ac:dyDescent="0.2">
      <c r="F28265" s="16"/>
    </row>
    <row r="28266" spans="6:6" x14ac:dyDescent="0.2">
      <c r="F28266" s="16"/>
    </row>
    <row r="28267" spans="6:6" x14ac:dyDescent="0.2">
      <c r="F28267" s="16"/>
    </row>
    <row r="28268" spans="6:6" x14ac:dyDescent="0.2">
      <c r="F28268" s="16"/>
    </row>
    <row r="28269" spans="6:6" x14ac:dyDescent="0.2">
      <c r="F28269" s="16"/>
    </row>
    <row r="28270" spans="6:6" x14ac:dyDescent="0.2">
      <c r="F28270" s="16"/>
    </row>
    <row r="28271" spans="6:6" x14ac:dyDescent="0.2">
      <c r="F28271" s="16"/>
    </row>
    <row r="28272" spans="6:6" x14ac:dyDescent="0.2">
      <c r="F28272" s="16"/>
    </row>
    <row r="28273" spans="6:6" x14ac:dyDescent="0.2">
      <c r="F28273" s="16"/>
    </row>
    <row r="28274" spans="6:6" x14ac:dyDescent="0.2">
      <c r="F28274" s="16"/>
    </row>
    <row r="28275" spans="6:6" x14ac:dyDescent="0.2">
      <c r="F28275" s="16"/>
    </row>
    <row r="28276" spans="6:6" x14ac:dyDescent="0.2">
      <c r="F28276" s="16"/>
    </row>
    <row r="28277" spans="6:6" x14ac:dyDescent="0.2">
      <c r="F28277" s="16"/>
    </row>
    <row r="28278" spans="6:6" x14ac:dyDescent="0.2">
      <c r="F28278" s="16"/>
    </row>
    <row r="28279" spans="6:6" x14ac:dyDescent="0.2">
      <c r="F28279" s="16"/>
    </row>
    <row r="28280" spans="6:6" x14ac:dyDescent="0.2">
      <c r="F28280" s="16"/>
    </row>
    <row r="28281" spans="6:6" x14ac:dyDescent="0.2">
      <c r="F28281" s="16"/>
    </row>
    <row r="28282" spans="6:6" x14ac:dyDescent="0.2">
      <c r="F28282" s="16"/>
    </row>
    <row r="28283" spans="6:6" x14ac:dyDescent="0.2">
      <c r="F28283" s="16"/>
    </row>
    <row r="28284" spans="6:6" x14ac:dyDescent="0.2">
      <c r="F28284" s="16"/>
    </row>
    <row r="28285" spans="6:6" x14ac:dyDescent="0.2">
      <c r="F28285" s="16"/>
    </row>
    <row r="28286" spans="6:6" x14ac:dyDescent="0.2">
      <c r="F28286" s="16"/>
    </row>
    <row r="28287" spans="6:6" x14ac:dyDescent="0.2">
      <c r="F28287" s="16"/>
    </row>
    <row r="28288" spans="6:6" x14ac:dyDescent="0.2">
      <c r="F28288" s="16"/>
    </row>
    <row r="28289" spans="6:6" x14ac:dyDescent="0.2">
      <c r="F28289" s="16"/>
    </row>
    <row r="28290" spans="6:6" x14ac:dyDescent="0.2">
      <c r="F28290" s="16"/>
    </row>
    <row r="28291" spans="6:6" x14ac:dyDescent="0.2">
      <c r="F28291" s="16"/>
    </row>
    <row r="28292" spans="6:6" x14ac:dyDescent="0.2">
      <c r="F28292" s="16"/>
    </row>
    <row r="28293" spans="6:6" x14ac:dyDescent="0.2">
      <c r="F28293" s="16"/>
    </row>
    <row r="28294" spans="6:6" x14ac:dyDescent="0.2">
      <c r="F28294" s="16"/>
    </row>
    <row r="28295" spans="6:6" x14ac:dyDescent="0.2">
      <c r="F28295" s="16"/>
    </row>
    <row r="28296" spans="6:6" x14ac:dyDescent="0.2">
      <c r="F28296" s="16"/>
    </row>
    <row r="28297" spans="6:6" x14ac:dyDescent="0.2">
      <c r="F28297" s="16"/>
    </row>
    <row r="28298" spans="6:6" x14ac:dyDescent="0.2">
      <c r="F28298" s="16"/>
    </row>
    <row r="28299" spans="6:6" x14ac:dyDescent="0.2">
      <c r="F28299" s="16"/>
    </row>
    <row r="28300" spans="6:6" x14ac:dyDescent="0.2">
      <c r="F28300" s="16"/>
    </row>
    <row r="28301" spans="6:6" x14ac:dyDescent="0.2">
      <c r="F28301" s="16"/>
    </row>
    <row r="28302" spans="6:6" x14ac:dyDescent="0.2">
      <c r="F28302" s="16"/>
    </row>
    <row r="28303" spans="6:6" x14ac:dyDescent="0.2">
      <c r="F28303" s="16"/>
    </row>
    <row r="28304" spans="6:6" x14ac:dyDescent="0.2">
      <c r="F28304" s="16"/>
    </row>
    <row r="28305" spans="6:6" x14ac:dyDescent="0.2">
      <c r="F28305" s="16"/>
    </row>
    <row r="28306" spans="6:6" x14ac:dyDescent="0.2">
      <c r="F28306" s="16"/>
    </row>
    <row r="28307" spans="6:6" x14ac:dyDescent="0.2">
      <c r="F28307" s="16"/>
    </row>
    <row r="28308" spans="6:6" x14ac:dyDescent="0.2">
      <c r="F28308" s="16"/>
    </row>
    <row r="28309" spans="6:6" x14ac:dyDescent="0.2">
      <c r="F28309" s="16"/>
    </row>
    <row r="28310" spans="6:6" x14ac:dyDescent="0.2">
      <c r="F28310" s="16"/>
    </row>
    <row r="28311" spans="6:6" x14ac:dyDescent="0.2">
      <c r="F28311" s="16"/>
    </row>
    <row r="28312" spans="6:6" x14ac:dyDescent="0.2">
      <c r="F28312" s="16"/>
    </row>
    <row r="28313" spans="6:6" x14ac:dyDescent="0.2">
      <c r="F28313" s="16"/>
    </row>
    <row r="28314" spans="6:6" x14ac:dyDescent="0.2">
      <c r="F28314" s="16"/>
    </row>
    <row r="28315" spans="6:6" x14ac:dyDescent="0.2">
      <c r="F28315" s="16"/>
    </row>
    <row r="28316" spans="6:6" x14ac:dyDescent="0.2">
      <c r="F28316" s="16"/>
    </row>
    <row r="28317" spans="6:6" x14ac:dyDescent="0.2">
      <c r="F28317" s="16"/>
    </row>
    <row r="28318" spans="6:6" x14ac:dyDescent="0.2">
      <c r="F28318" s="16"/>
    </row>
    <row r="28319" spans="6:6" x14ac:dyDescent="0.2">
      <c r="F28319" s="16"/>
    </row>
    <row r="28320" spans="6:6" x14ac:dyDescent="0.2">
      <c r="F28320" s="16"/>
    </row>
    <row r="28321" spans="6:6" x14ac:dyDescent="0.2">
      <c r="F28321" s="16"/>
    </row>
    <row r="28322" spans="6:6" x14ac:dyDescent="0.2">
      <c r="F28322" s="16"/>
    </row>
    <row r="28323" spans="6:6" x14ac:dyDescent="0.2">
      <c r="F28323" s="16"/>
    </row>
    <row r="28324" spans="6:6" x14ac:dyDescent="0.2">
      <c r="F28324" s="16"/>
    </row>
    <row r="28325" spans="6:6" x14ac:dyDescent="0.2">
      <c r="F28325" s="16"/>
    </row>
    <row r="28326" spans="6:6" x14ac:dyDescent="0.2">
      <c r="F28326" s="16"/>
    </row>
    <row r="28327" spans="6:6" x14ac:dyDescent="0.2">
      <c r="F28327" s="16"/>
    </row>
    <row r="28328" spans="6:6" x14ac:dyDescent="0.2">
      <c r="F28328" s="16"/>
    </row>
    <row r="28329" spans="6:6" x14ac:dyDescent="0.2">
      <c r="F28329" s="16"/>
    </row>
    <row r="28330" spans="6:6" x14ac:dyDescent="0.2">
      <c r="F28330" s="16"/>
    </row>
    <row r="28331" spans="6:6" x14ac:dyDescent="0.2">
      <c r="F28331" s="16"/>
    </row>
    <row r="28332" spans="6:6" x14ac:dyDescent="0.2">
      <c r="F28332" s="16"/>
    </row>
    <row r="28333" spans="6:6" x14ac:dyDescent="0.2">
      <c r="F28333" s="16"/>
    </row>
    <row r="28334" spans="6:6" x14ac:dyDescent="0.2">
      <c r="F28334" s="16"/>
    </row>
    <row r="28335" spans="6:6" x14ac:dyDescent="0.2">
      <c r="F28335" s="16"/>
    </row>
    <row r="28336" spans="6:6" x14ac:dyDescent="0.2">
      <c r="F28336" s="16"/>
    </row>
    <row r="28337" spans="6:6" x14ac:dyDescent="0.2">
      <c r="F28337" s="16"/>
    </row>
    <row r="28338" spans="6:6" x14ac:dyDescent="0.2">
      <c r="F28338" s="16"/>
    </row>
    <row r="28339" spans="6:6" x14ac:dyDescent="0.2">
      <c r="F28339" s="16"/>
    </row>
    <row r="28340" spans="6:6" x14ac:dyDescent="0.2">
      <c r="F28340" s="16"/>
    </row>
    <row r="28341" spans="6:6" x14ac:dyDescent="0.2">
      <c r="F28341" s="16"/>
    </row>
    <row r="28342" spans="6:6" x14ac:dyDescent="0.2">
      <c r="F28342" s="16"/>
    </row>
    <row r="28343" spans="6:6" x14ac:dyDescent="0.2">
      <c r="F28343" s="16"/>
    </row>
    <row r="28344" spans="6:6" x14ac:dyDescent="0.2">
      <c r="F28344" s="16"/>
    </row>
    <row r="28345" spans="6:6" x14ac:dyDescent="0.2">
      <c r="F28345" s="16"/>
    </row>
    <row r="28346" spans="6:6" x14ac:dyDescent="0.2">
      <c r="F28346" s="16"/>
    </row>
    <row r="28347" spans="6:6" x14ac:dyDescent="0.2">
      <c r="F28347" s="16"/>
    </row>
    <row r="28348" spans="6:6" x14ac:dyDescent="0.2">
      <c r="F28348" s="16"/>
    </row>
    <row r="28349" spans="6:6" x14ac:dyDescent="0.2">
      <c r="F28349" s="16"/>
    </row>
    <row r="28350" spans="6:6" x14ac:dyDescent="0.2">
      <c r="F28350" s="16"/>
    </row>
    <row r="28351" spans="6:6" x14ac:dyDescent="0.2">
      <c r="F28351" s="16"/>
    </row>
    <row r="28352" spans="6:6" x14ac:dyDescent="0.2">
      <c r="F28352" s="16"/>
    </row>
    <row r="28353" spans="6:6" x14ac:dyDescent="0.2">
      <c r="F28353" s="16"/>
    </row>
    <row r="28354" spans="6:6" x14ac:dyDescent="0.2">
      <c r="F28354" s="16"/>
    </row>
    <row r="28355" spans="6:6" x14ac:dyDescent="0.2">
      <c r="F28355" s="16"/>
    </row>
    <row r="28356" spans="6:6" x14ac:dyDescent="0.2">
      <c r="F28356" s="16"/>
    </row>
    <row r="28357" spans="6:6" x14ac:dyDescent="0.2">
      <c r="F28357" s="16"/>
    </row>
    <row r="28358" spans="6:6" x14ac:dyDescent="0.2">
      <c r="F28358" s="16"/>
    </row>
    <row r="28359" spans="6:6" x14ac:dyDescent="0.2">
      <c r="F28359" s="16"/>
    </row>
    <row r="28360" spans="6:6" x14ac:dyDescent="0.2">
      <c r="F28360" s="16"/>
    </row>
    <row r="28361" spans="6:6" x14ac:dyDescent="0.2">
      <c r="F28361" s="16"/>
    </row>
    <row r="28362" spans="6:6" x14ac:dyDescent="0.2">
      <c r="F28362" s="16"/>
    </row>
    <row r="28363" spans="6:6" x14ac:dyDescent="0.2">
      <c r="F28363" s="16"/>
    </row>
    <row r="28364" spans="6:6" x14ac:dyDescent="0.2">
      <c r="F28364" s="16"/>
    </row>
    <row r="28365" spans="6:6" x14ac:dyDescent="0.2">
      <c r="F28365" s="16"/>
    </row>
    <row r="28366" spans="6:6" x14ac:dyDescent="0.2">
      <c r="F28366" s="16"/>
    </row>
    <row r="28367" spans="6:6" x14ac:dyDescent="0.2">
      <c r="F28367" s="16"/>
    </row>
    <row r="28368" spans="6:6" x14ac:dyDescent="0.2">
      <c r="F28368" s="16"/>
    </row>
    <row r="28369" spans="6:6" x14ac:dyDescent="0.2">
      <c r="F28369" s="16"/>
    </row>
    <row r="28370" spans="6:6" x14ac:dyDescent="0.2">
      <c r="F28370" s="16"/>
    </row>
    <row r="28371" spans="6:6" x14ac:dyDescent="0.2">
      <c r="F28371" s="16"/>
    </row>
    <row r="28372" spans="6:6" x14ac:dyDescent="0.2">
      <c r="F28372" s="16"/>
    </row>
    <row r="28373" spans="6:6" x14ac:dyDescent="0.2">
      <c r="F28373" s="16"/>
    </row>
    <row r="28374" spans="6:6" x14ac:dyDescent="0.2">
      <c r="F28374" s="16"/>
    </row>
    <row r="28375" spans="6:6" x14ac:dyDescent="0.2">
      <c r="F28375" s="16"/>
    </row>
    <row r="28376" spans="6:6" x14ac:dyDescent="0.2">
      <c r="F28376" s="16"/>
    </row>
    <row r="28377" spans="6:6" x14ac:dyDescent="0.2">
      <c r="F28377" s="16"/>
    </row>
    <row r="28378" spans="6:6" x14ac:dyDescent="0.2">
      <c r="F28378" s="16"/>
    </row>
    <row r="28379" spans="6:6" x14ac:dyDescent="0.2">
      <c r="F28379" s="16"/>
    </row>
    <row r="28380" spans="6:6" x14ac:dyDescent="0.2">
      <c r="F28380" s="16"/>
    </row>
    <row r="28381" spans="6:6" x14ac:dyDescent="0.2">
      <c r="F28381" s="16"/>
    </row>
    <row r="28382" spans="6:6" x14ac:dyDescent="0.2">
      <c r="F28382" s="16"/>
    </row>
    <row r="28383" spans="6:6" x14ac:dyDescent="0.2">
      <c r="F28383" s="16"/>
    </row>
    <row r="28384" spans="6:6" x14ac:dyDescent="0.2">
      <c r="F28384" s="16"/>
    </row>
    <row r="28385" spans="6:6" x14ac:dyDescent="0.2">
      <c r="F28385" s="16"/>
    </row>
    <row r="28386" spans="6:6" x14ac:dyDescent="0.2">
      <c r="F28386" s="16"/>
    </row>
    <row r="28387" spans="6:6" x14ac:dyDescent="0.2">
      <c r="F28387" s="16"/>
    </row>
    <row r="28388" spans="6:6" x14ac:dyDescent="0.2">
      <c r="F28388" s="16"/>
    </row>
    <row r="28389" spans="6:6" x14ac:dyDescent="0.2">
      <c r="F28389" s="16"/>
    </row>
    <row r="28390" spans="6:6" x14ac:dyDescent="0.2">
      <c r="F28390" s="16"/>
    </row>
    <row r="28391" spans="6:6" x14ac:dyDescent="0.2">
      <c r="F28391" s="16"/>
    </row>
    <row r="28392" spans="6:6" x14ac:dyDescent="0.2">
      <c r="F28392" s="16"/>
    </row>
    <row r="28393" spans="6:6" x14ac:dyDescent="0.2">
      <c r="F28393" s="16"/>
    </row>
    <row r="28394" spans="6:6" x14ac:dyDescent="0.2">
      <c r="F28394" s="16"/>
    </row>
    <row r="28395" spans="6:6" x14ac:dyDescent="0.2">
      <c r="F28395" s="16"/>
    </row>
    <row r="28396" spans="6:6" x14ac:dyDescent="0.2">
      <c r="F28396" s="16"/>
    </row>
    <row r="28397" spans="6:6" x14ac:dyDescent="0.2">
      <c r="F28397" s="16"/>
    </row>
    <row r="28398" spans="6:6" x14ac:dyDescent="0.2">
      <c r="F28398" s="16"/>
    </row>
    <row r="28399" spans="6:6" x14ac:dyDescent="0.2">
      <c r="F28399" s="16"/>
    </row>
    <row r="28400" spans="6:6" x14ac:dyDescent="0.2">
      <c r="F28400" s="16"/>
    </row>
    <row r="28401" spans="6:6" x14ac:dyDescent="0.2">
      <c r="F28401" s="16"/>
    </row>
    <row r="28402" spans="6:6" x14ac:dyDescent="0.2">
      <c r="F28402" s="16"/>
    </row>
    <row r="28403" spans="6:6" x14ac:dyDescent="0.2">
      <c r="F28403" s="16"/>
    </row>
    <row r="28404" spans="6:6" x14ac:dyDescent="0.2">
      <c r="F28404" s="16"/>
    </row>
    <row r="28405" spans="6:6" x14ac:dyDescent="0.2">
      <c r="F28405" s="16"/>
    </row>
    <row r="28406" spans="6:6" x14ac:dyDescent="0.2">
      <c r="F28406" s="16"/>
    </row>
    <row r="28407" spans="6:6" x14ac:dyDescent="0.2">
      <c r="F28407" s="16"/>
    </row>
    <row r="28408" spans="6:6" x14ac:dyDescent="0.2">
      <c r="F28408" s="16"/>
    </row>
    <row r="28409" spans="6:6" x14ac:dyDescent="0.2">
      <c r="F28409" s="16"/>
    </row>
    <row r="28410" spans="6:6" x14ac:dyDescent="0.2">
      <c r="F28410" s="16"/>
    </row>
    <row r="28411" spans="6:6" x14ac:dyDescent="0.2">
      <c r="F28411" s="16"/>
    </row>
    <row r="28412" spans="6:6" x14ac:dyDescent="0.2">
      <c r="F28412" s="16"/>
    </row>
    <row r="28413" spans="6:6" x14ac:dyDescent="0.2">
      <c r="F28413" s="16"/>
    </row>
    <row r="28414" spans="6:6" x14ac:dyDescent="0.2">
      <c r="F28414" s="16"/>
    </row>
    <row r="28415" spans="6:6" x14ac:dyDescent="0.2">
      <c r="F28415" s="16"/>
    </row>
    <row r="28416" spans="6:6" x14ac:dyDescent="0.2">
      <c r="F28416" s="16"/>
    </row>
    <row r="28417" spans="6:6" x14ac:dyDescent="0.2">
      <c r="F28417" s="16"/>
    </row>
    <row r="28418" spans="6:6" x14ac:dyDescent="0.2">
      <c r="F28418" s="16"/>
    </row>
    <row r="28419" spans="6:6" x14ac:dyDescent="0.2">
      <c r="F28419" s="16"/>
    </row>
    <row r="28420" spans="6:6" x14ac:dyDescent="0.2">
      <c r="F28420" s="16"/>
    </row>
    <row r="28421" spans="6:6" x14ac:dyDescent="0.2">
      <c r="F28421" s="16"/>
    </row>
    <row r="28422" spans="6:6" x14ac:dyDescent="0.2">
      <c r="F28422" s="16"/>
    </row>
    <row r="28423" spans="6:6" x14ac:dyDescent="0.2">
      <c r="F28423" s="16"/>
    </row>
    <row r="28424" spans="6:6" x14ac:dyDescent="0.2">
      <c r="F28424" s="16"/>
    </row>
    <row r="28425" spans="6:6" x14ac:dyDescent="0.2">
      <c r="F28425" s="16"/>
    </row>
    <row r="28426" spans="6:6" x14ac:dyDescent="0.2">
      <c r="F28426" s="16"/>
    </row>
    <row r="28427" spans="6:6" x14ac:dyDescent="0.2">
      <c r="F28427" s="16"/>
    </row>
    <row r="28428" spans="6:6" x14ac:dyDescent="0.2">
      <c r="F28428" s="16"/>
    </row>
    <row r="28429" spans="6:6" x14ac:dyDescent="0.2">
      <c r="F28429" s="16"/>
    </row>
    <row r="28430" spans="6:6" x14ac:dyDescent="0.2">
      <c r="F28430" s="16"/>
    </row>
    <row r="28431" spans="6:6" x14ac:dyDescent="0.2">
      <c r="F28431" s="16"/>
    </row>
    <row r="28432" spans="6:6" x14ac:dyDescent="0.2">
      <c r="F28432" s="16"/>
    </row>
    <row r="28433" spans="6:6" x14ac:dyDescent="0.2">
      <c r="F28433" s="16"/>
    </row>
    <row r="28434" spans="6:6" x14ac:dyDescent="0.2">
      <c r="F28434" s="16"/>
    </row>
    <row r="28435" spans="6:6" x14ac:dyDescent="0.2">
      <c r="F28435" s="16"/>
    </row>
    <row r="28436" spans="6:6" x14ac:dyDescent="0.2">
      <c r="F28436" s="16"/>
    </row>
    <row r="28437" spans="6:6" x14ac:dyDescent="0.2">
      <c r="F28437" s="16"/>
    </row>
    <row r="28438" spans="6:6" x14ac:dyDescent="0.2">
      <c r="F28438" s="16"/>
    </row>
    <row r="28439" spans="6:6" x14ac:dyDescent="0.2">
      <c r="F28439" s="16"/>
    </row>
    <row r="28440" spans="6:6" x14ac:dyDescent="0.2">
      <c r="F28440" s="16"/>
    </row>
    <row r="28441" spans="6:6" x14ac:dyDescent="0.2">
      <c r="F28441" s="16"/>
    </row>
    <row r="28442" spans="6:6" x14ac:dyDescent="0.2">
      <c r="F28442" s="16"/>
    </row>
    <row r="28443" spans="6:6" x14ac:dyDescent="0.2">
      <c r="F28443" s="16"/>
    </row>
    <row r="28444" spans="6:6" x14ac:dyDescent="0.2">
      <c r="F28444" s="16"/>
    </row>
    <row r="28445" spans="6:6" x14ac:dyDescent="0.2">
      <c r="F28445" s="16"/>
    </row>
    <row r="28446" spans="6:6" x14ac:dyDescent="0.2">
      <c r="F28446" s="16"/>
    </row>
    <row r="28447" spans="6:6" x14ac:dyDescent="0.2">
      <c r="F28447" s="16"/>
    </row>
    <row r="28448" spans="6:6" x14ac:dyDescent="0.2">
      <c r="F28448" s="16"/>
    </row>
    <row r="28449" spans="6:6" x14ac:dyDescent="0.2">
      <c r="F28449" s="16"/>
    </row>
    <row r="28450" spans="6:6" x14ac:dyDescent="0.2">
      <c r="F28450" s="16"/>
    </row>
    <row r="28451" spans="6:6" x14ac:dyDescent="0.2">
      <c r="F28451" s="16"/>
    </row>
    <row r="28452" spans="6:6" x14ac:dyDescent="0.2">
      <c r="F28452" s="16"/>
    </row>
    <row r="28453" spans="6:6" x14ac:dyDescent="0.2">
      <c r="F28453" s="16"/>
    </row>
    <row r="28454" spans="6:6" x14ac:dyDescent="0.2">
      <c r="F28454" s="16"/>
    </row>
    <row r="28455" spans="6:6" x14ac:dyDescent="0.2">
      <c r="F28455" s="16"/>
    </row>
    <row r="28456" spans="6:6" x14ac:dyDescent="0.2">
      <c r="F28456" s="16"/>
    </row>
    <row r="28457" spans="6:6" x14ac:dyDescent="0.2">
      <c r="F28457" s="16"/>
    </row>
    <row r="28458" spans="6:6" x14ac:dyDescent="0.2">
      <c r="F28458" s="16"/>
    </row>
    <row r="28459" spans="6:6" x14ac:dyDescent="0.2">
      <c r="F28459" s="16"/>
    </row>
    <row r="28460" spans="6:6" x14ac:dyDescent="0.2">
      <c r="F28460" s="16"/>
    </row>
    <row r="28461" spans="6:6" x14ac:dyDescent="0.2">
      <c r="F28461" s="16"/>
    </row>
    <row r="28462" spans="6:6" x14ac:dyDescent="0.2">
      <c r="F28462" s="16"/>
    </row>
    <row r="28463" spans="6:6" x14ac:dyDescent="0.2">
      <c r="F28463" s="16"/>
    </row>
    <row r="28464" spans="6:6" x14ac:dyDescent="0.2">
      <c r="F28464" s="16"/>
    </row>
    <row r="28465" spans="6:6" x14ac:dyDescent="0.2">
      <c r="F28465" s="16"/>
    </row>
    <row r="28466" spans="6:6" x14ac:dyDescent="0.2">
      <c r="F28466" s="16"/>
    </row>
    <row r="28467" spans="6:6" x14ac:dyDescent="0.2">
      <c r="F28467" s="16"/>
    </row>
    <row r="28468" spans="6:6" x14ac:dyDescent="0.2">
      <c r="F28468" s="16"/>
    </row>
    <row r="28469" spans="6:6" x14ac:dyDescent="0.2">
      <c r="F28469" s="16"/>
    </row>
    <row r="28470" spans="6:6" x14ac:dyDescent="0.2">
      <c r="F28470" s="16"/>
    </row>
    <row r="28471" spans="6:6" x14ac:dyDescent="0.2">
      <c r="F28471" s="16"/>
    </row>
    <row r="28472" spans="6:6" x14ac:dyDescent="0.2">
      <c r="F28472" s="16"/>
    </row>
    <row r="28473" spans="6:6" x14ac:dyDescent="0.2">
      <c r="F28473" s="16"/>
    </row>
    <row r="28474" spans="6:6" x14ac:dyDescent="0.2">
      <c r="F28474" s="16"/>
    </row>
    <row r="28475" spans="6:6" x14ac:dyDescent="0.2">
      <c r="F28475" s="16"/>
    </row>
    <row r="28476" spans="6:6" x14ac:dyDescent="0.2">
      <c r="F28476" s="16"/>
    </row>
    <row r="28477" spans="6:6" x14ac:dyDescent="0.2">
      <c r="F28477" s="16"/>
    </row>
    <row r="28478" spans="6:6" x14ac:dyDescent="0.2">
      <c r="F28478" s="16"/>
    </row>
    <row r="28479" spans="6:6" x14ac:dyDescent="0.2">
      <c r="F28479" s="16"/>
    </row>
    <row r="28480" spans="6:6" x14ac:dyDescent="0.2">
      <c r="F28480" s="16"/>
    </row>
    <row r="28481" spans="6:6" x14ac:dyDescent="0.2">
      <c r="F28481" s="16"/>
    </row>
    <row r="28482" spans="6:6" x14ac:dyDescent="0.2">
      <c r="F28482" s="16"/>
    </row>
    <row r="28483" spans="6:6" x14ac:dyDescent="0.2">
      <c r="F28483" s="16"/>
    </row>
    <row r="28484" spans="6:6" x14ac:dyDescent="0.2">
      <c r="F28484" s="16"/>
    </row>
    <row r="28485" spans="6:6" x14ac:dyDescent="0.2">
      <c r="F28485" s="16"/>
    </row>
    <row r="28486" spans="6:6" x14ac:dyDescent="0.2">
      <c r="F28486" s="16"/>
    </row>
    <row r="28487" spans="6:6" x14ac:dyDescent="0.2">
      <c r="F28487" s="16"/>
    </row>
    <row r="28488" spans="6:6" x14ac:dyDescent="0.2">
      <c r="F28488" s="16"/>
    </row>
    <row r="28489" spans="6:6" x14ac:dyDescent="0.2">
      <c r="F28489" s="16"/>
    </row>
    <row r="28490" spans="6:6" x14ac:dyDescent="0.2">
      <c r="F28490" s="16"/>
    </row>
    <row r="28491" spans="6:6" x14ac:dyDescent="0.2">
      <c r="F28491" s="16"/>
    </row>
    <row r="28492" spans="6:6" x14ac:dyDescent="0.2">
      <c r="F28492" s="16"/>
    </row>
    <row r="28493" spans="6:6" x14ac:dyDescent="0.2">
      <c r="F28493" s="16"/>
    </row>
    <row r="28494" spans="6:6" x14ac:dyDescent="0.2">
      <c r="F28494" s="16"/>
    </row>
    <row r="28495" spans="6:6" x14ac:dyDescent="0.2">
      <c r="F28495" s="16"/>
    </row>
    <row r="28496" spans="6:6" x14ac:dyDescent="0.2">
      <c r="F28496" s="16"/>
    </row>
    <row r="28497" spans="6:6" x14ac:dyDescent="0.2">
      <c r="F28497" s="16"/>
    </row>
    <row r="28498" spans="6:6" x14ac:dyDescent="0.2">
      <c r="F28498" s="16"/>
    </row>
    <row r="28499" spans="6:6" x14ac:dyDescent="0.2">
      <c r="F28499" s="16"/>
    </row>
    <row r="28500" spans="6:6" x14ac:dyDescent="0.2">
      <c r="F28500" s="16"/>
    </row>
    <row r="28501" spans="6:6" x14ac:dyDescent="0.2">
      <c r="F28501" s="16"/>
    </row>
    <row r="28502" spans="6:6" x14ac:dyDescent="0.2">
      <c r="F28502" s="16"/>
    </row>
    <row r="28503" spans="6:6" x14ac:dyDescent="0.2">
      <c r="F28503" s="16"/>
    </row>
    <row r="28504" spans="6:6" x14ac:dyDescent="0.2">
      <c r="F28504" s="16"/>
    </row>
    <row r="28505" spans="6:6" x14ac:dyDescent="0.2">
      <c r="F28505" s="16"/>
    </row>
    <row r="28506" spans="6:6" x14ac:dyDescent="0.2">
      <c r="F28506" s="16"/>
    </row>
    <row r="28507" spans="6:6" x14ac:dyDescent="0.2">
      <c r="F28507" s="16"/>
    </row>
    <row r="28508" spans="6:6" x14ac:dyDescent="0.2">
      <c r="F28508" s="16"/>
    </row>
    <row r="28509" spans="6:6" x14ac:dyDescent="0.2">
      <c r="F28509" s="16"/>
    </row>
    <row r="28510" spans="6:6" x14ac:dyDescent="0.2">
      <c r="F28510" s="16"/>
    </row>
    <row r="28511" spans="6:6" x14ac:dyDescent="0.2">
      <c r="F28511" s="16"/>
    </row>
    <row r="28512" spans="6:6" x14ac:dyDescent="0.2">
      <c r="F28512" s="16"/>
    </row>
    <row r="28513" spans="6:6" x14ac:dyDescent="0.2">
      <c r="F28513" s="16"/>
    </row>
    <row r="28514" spans="6:6" x14ac:dyDescent="0.2">
      <c r="F28514" s="16"/>
    </row>
    <row r="28515" spans="6:6" x14ac:dyDescent="0.2">
      <c r="F28515" s="16"/>
    </row>
    <row r="28516" spans="6:6" x14ac:dyDescent="0.2">
      <c r="F28516" s="16"/>
    </row>
    <row r="28517" spans="6:6" x14ac:dyDescent="0.2">
      <c r="F28517" s="16"/>
    </row>
    <row r="28518" spans="6:6" x14ac:dyDescent="0.2">
      <c r="F28518" s="16"/>
    </row>
    <row r="28519" spans="6:6" x14ac:dyDescent="0.2">
      <c r="F28519" s="16"/>
    </row>
    <row r="28520" spans="6:6" x14ac:dyDescent="0.2">
      <c r="F28520" s="16"/>
    </row>
    <row r="28521" spans="6:6" x14ac:dyDescent="0.2">
      <c r="F28521" s="16"/>
    </row>
    <row r="28522" spans="6:6" x14ac:dyDescent="0.2">
      <c r="F28522" s="16"/>
    </row>
    <row r="28523" spans="6:6" x14ac:dyDescent="0.2">
      <c r="F28523" s="16"/>
    </row>
    <row r="28524" spans="6:6" x14ac:dyDescent="0.2">
      <c r="F28524" s="16"/>
    </row>
    <row r="28525" spans="6:6" x14ac:dyDescent="0.2">
      <c r="F28525" s="16"/>
    </row>
    <row r="28526" spans="6:6" x14ac:dyDescent="0.2">
      <c r="F28526" s="16"/>
    </row>
    <row r="28527" spans="6:6" x14ac:dyDescent="0.2">
      <c r="F28527" s="16"/>
    </row>
    <row r="28528" spans="6:6" x14ac:dyDescent="0.2">
      <c r="F28528" s="16"/>
    </row>
    <row r="28529" spans="6:6" x14ac:dyDescent="0.2">
      <c r="F28529" s="16"/>
    </row>
    <row r="28530" spans="6:6" x14ac:dyDescent="0.2">
      <c r="F28530" s="16"/>
    </row>
    <row r="28531" spans="6:6" x14ac:dyDescent="0.2">
      <c r="F28531" s="16"/>
    </row>
    <row r="28532" spans="6:6" x14ac:dyDescent="0.2">
      <c r="F28532" s="16"/>
    </row>
    <row r="28533" spans="6:6" x14ac:dyDescent="0.2">
      <c r="F28533" s="16"/>
    </row>
    <row r="28534" spans="6:6" x14ac:dyDescent="0.2">
      <c r="F28534" s="16"/>
    </row>
    <row r="28535" spans="6:6" x14ac:dyDescent="0.2">
      <c r="F28535" s="16"/>
    </row>
    <row r="28536" spans="6:6" x14ac:dyDescent="0.2">
      <c r="F28536" s="16"/>
    </row>
    <row r="28537" spans="6:6" x14ac:dyDescent="0.2">
      <c r="F28537" s="16"/>
    </row>
    <row r="28538" spans="6:6" x14ac:dyDescent="0.2">
      <c r="F28538" s="16"/>
    </row>
    <row r="28539" spans="6:6" x14ac:dyDescent="0.2">
      <c r="F28539" s="16"/>
    </row>
    <row r="28540" spans="6:6" x14ac:dyDescent="0.2">
      <c r="F28540" s="16"/>
    </row>
    <row r="28541" spans="6:6" x14ac:dyDescent="0.2">
      <c r="F28541" s="16"/>
    </row>
    <row r="28542" spans="6:6" x14ac:dyDescent="0.2">
      <c r="F28542" s="16"/>
    </row>
    <row r="28543" spans="6:6" x14ac:dyDescent="0.2">
      <c r="F28543" s="16"/>
    </row>
    <row r="28544" spans="6:6" x14ac:dyDescent="0.2">
      <c r="F28544" s="16"/>
    </row>
    <row r="28545" spans="6:6" x14ac:dyDescent="0.2">
      <c r="F28545" s="16"/>
    </row>
    <row r="28546" spans="6:6" x14ac:dyDescent="0.2">
      <c r="F28546" s="16"/>
    </row>
    <row r="28547" spans="6:6" x14ac:dyDescent="0.2">
      <c r="F28547" s="16"/>
    </row>
    <row r="28548" spans="6:6" x14ac:dyDescent="0.2">
      <c r="F28548" s="16"/>
    </row>
    <row r="28549" spans="6:6" x14ac:dyDescent="0.2">
      <c r="F28549" s="16"/>
    </row>
    <row r="28550" spans="6:6" x14ac:dyDescent="0.2">
      <c r="F28550" s="16"/>
    </row>
    <row r="28551" spans="6:6" x14ac:dyDescent="0.2">
      <c r="F28551" s="16"/>
    </row>
    <row r="28552" spans="6:6" x14ac:dyDescent="0.2">
      <c r="F28552" s="16"/>
    </row>
    <row r="28553" spans="6:6" x14ac:dyDescent="0.2">
      <c r="F28553" s="16"/>
    </row>
    <row r="28554" spans="6:6" x14ac:dyDescent="0.2">
      <c r="F28554" s="16"/>
    </row>
    <row r="28555" spans="6:6" x14ac:dyDescent="0.2">
      <c r="F28555" s="16"/>
    </row>
    <row r="28556" spans="6:6" x14ac:dyDescent="0.2">
      <c r="F28556" s="16"/>
    </row>
    <row r="28557" spans="6:6" x14ac:dyDescent="0.2">
      <c r="F28557" s="16"/>
    </row>
    <row r="28558" spans="6:6" x14ac:dyDescent="0.2">
      <c r="F28558" s="16"/>
    </row>
    <row r="28559" spans="6:6" x14ac:dyDescent="0.2">
      <c r="F28559" s="16"/>
    </row>
    <row r="28560" spans="6:6" x14ac:dyDescent="0.2">
      <c r="F28560" s="16"/>
    </row>
    <row r="28561" spans="6:6" x14ac:dyDescent="0.2">
      <c r="F28561" s="16"/>
    </row>
    <row r="28562" spans="6:6" x14ac:dyDescent="0.2">
      <c r="F28562" s="16"/>
    </row>
    <row r="28563" spans="6:6" x14ac:dyDescent="0.2">
      <c r="F28563" s="16"/>
    </row>
    <row r="28564" spans="6:6" x14ac:dyDescent="0.2">
      <c r="F28564" s="16"/>
    </row>
    <row r="28565" spans="6:6" x14ac:dyDescent="0.2">
      <c r="F28565" s="16"/>
    </row>
    <row r="28566" spans="6:6" x14ac:dyDescent="0.2">
      <c r="F28566" s="16"/>
    </row>
    <row r="28567" spans="6:6" x14ac:dyDescent="0.2">
      <c r="F28567" s="16"/>
    </row>
    <row r="28568" spans="6:6" x14ac:dyDescent="0.2">
      <c r="F28568" s="16"/>
    </row>
    <row r="28569" spans="6:6" x14ac:dyDescent="0.2">
      <c r="F28569" s="16"/>
    </row>
    <row r="28570" spans="6:6" x14ac:dyDescent="0.2">
      <c r="F28570" s="16"/>
    </row>
    <row r="28571" spans="6:6" x14ac:dyDescent="0.2">
      <c r="F28571" s="16"/>
    </row>
    <row r="28572" spans="6:6" x14ac:dyDescent="0.2">
      <c r="F28572" s="16"/>
    </row>
    <row r="28573" spans="6:6" x14ac:dyDescent="0.2">
      <c r="F28573" s="16"/>
    </row>
    <row r="28574" spans="6:6" x14ac:dyDescent="0.2">
      <c r="F28574" s="16"/>
    </row>
    <row r="28575" spans="6:6" x14ac:dyDescent="0.2">
      <c r="F28575" s="16"/>
    </row>
    <row r="28576" spans="6:6" x14ac:dyDescent="0.2">
      <c r="F28576" s="16"/>
    </row>
    <row r="28577" spans="6:6" x14ac:dyDescent="0.2">
      <c r="F28577" s="16"/>
    </row>
    <row r="28578" spans="6:6" x14ac:dyDescent="0.2">
      <c r="F28578" s="16"/>
    </row>
    <row r="28579" spans="6:6" x14ac:dyDescent="0.2">
      <c r="F28579" s="16"/>
    </row>
    <row r="28580" spans="6:6" x14ac:dyDescent="0.2">
      <c r="F28580" s="16"/>
    </row>
    <row r="28581" spans="6:6" x14ac:dyDescent="0.2">
      <c r="F28581" s="16"/>
    </row>
    <row r="28582" spans="6:6" x14ac:dyDescent="0.2">
      <c r="F28582" s="16"/>
    </row>
    <row r="28583" spans="6:6" x14ac:dyDescent="0.2">
      <c r="F28583" s="16"/>
    </row>
    <row r="28584" spans="6:6" x14ac:dyDescent="0.2">
      <c r="F28584" s="16"/>
    </row>
    <row r="28585" spans="6:6" x14ac:dyDescent="0.2">
      <c r="F28585" s="16"/>
    </row>
    <row r="28586" spans="6:6" x14ac:dyDescent="0.2">
      <c r="F28586" s="16"/>
    </row>
    <row r="28587" spans="6:6" x14ac:dyDescent="0.2">
      <c r="F28587" s="16"/>
    </row>
    <row r="28588" spans="6:6" x14ac:dyDescent="0.2">
      <c r="F28588" s="16"/>
    </row>
    <row r="28589" spans="6:6" x14ac:dyDescent="0.2">
      <c r="F28589" s="16"/>
    </row>
    <row r="28590" spans="6:6" x14ac:dyDescent="0.2">
      <c r="F28590" s="16"/>
    </row>
    <row r="28591" spans="6:6" x14ac:dyDescent="0.2">
      <c r="F28591" s="16"/>
    </row>
    <row r="28592" spans="6:6" x14ac:dyDescent="0.2">
      <c r="F28592" s="16"/>
    </row>
    <row r="28593" spans="6:6" x14ac:dyDescent="0.2">
      <c r="F28593" s="16"/>
    </row>
    <row r="28594" spans="6:6" x14ac:dyDescent="0.2">
      <c r="F28594" s="16"/>
    </row>
    <row r="28595" spans="6:6" x14ac:dyDescent="0.2">
      <c r="F28595" s="16"/>
    </row>
    <row r="28596" spans="6:6" x14ac:dyDescent="0.2">
      <c r="F28596" s="16"/>
    </row>
    <row r="28597" spans="6:6" x14ac:dyDescent="0.2">
      <c r="F28597" s="16"/>
    </row>
    <row r="28598" spans="6:6" x14ac:dyDescent="0.2">
      <c r="F28598" s="16"/>
    </row>
    <row r="28599" spans="6:6" x14ac:dyDescent="0.2">
      <c r="F28599" s="16"/>
    </row>
    <row r="28600" spans="6:6" x14ac:dyDescent="0.2">
      <c r="F28600" s="16"/>
    </row>
    <row r="28601" spans="6:6" x14ac:dyDescent="0.2">
      <c r="F28601" s="16"/>
    </row>
    <row r="28602" spans="6:6" x14ac:dyDescent="0.2">
      <c r="F28602" s="16"/>
    </row>
    <row r="28603" spans="6:6" x14ac:dyDescent="0.2">
      <c r="F28603" s="16"/>
    </row>
    <row r="28604" spans="6:6" x14ac:dyDescent="0.2">
      <c r="F28604" s="16"/>
    </row>
    <row r="28605" spans="6:6" x14ac:dyDescent="0.2">
      <c r="F28605" s="16"/>
    </row>
    <row r="28606" spans="6:6" x14ac:dyDescent="0.2">
      <c r="F28606" s="16"/>
    </row>
    <row r="28607" spans="6:6" x14ac:dyDescent="0.2">
      <c r="F28607" s="16"/>
    </row>
    <row r="28608" spans="6:6" x14ac:dyDescent="0.2">
      <c r="F28608" s="16"/>
    </row>
    <row r="28609" spans="6:6" x14ac:dyDescent="0.2">
      <c r="F28609" s="16"/>
    </row>
    <row r="28610" spans="6:6" x14ac:dyDescent="0.2">
      <c r="F28610" s="16"/>
    </row>
    <row r="28611" spans="6:6" x14ac:dyDescent="0.2">
      <c r="F28611" s="16"/>
    </row>
    <row r="28612" spans="6:6" x14ac:dyDescent="0.2">
      <c r="F28612" s="16"/>
    </row>
    <row r="28613" spans="6:6" x14ac:dyDescent="0.2">
      <c r="F28613" s="16"/>
    </row>
    <row r="28614" spans="6:6" x14ac:dyDescent="0.2">
      <c r="F28614" s="16"/>
    </row>
    <row r="28615" spans="6:6" x14ac:dyDescent="0.2">
      <c r="F28615" s="16"/>
    </row>
    <row r="28616" spans="6:6" x14ac:dyDescent="0.2">
      <c r="F28616" s="16"/>
    </row>
    <row r="28617" spans="6:6" x14ac:dyDescent="0.2">
      <c r="F28617" s="16"/>
    </row>
    <row r="28618" spans="6:6" x14ac:dyDescent="0.2">
      <c r="F28618" s="16"/>
    </row>
    <row r="28619" spans="6:6" x14ac:dyDescent="0.2">
      <c r="F28619" s="16"/>
    </row>
    <row r="28620" spans="6:6" x14ac:dyDescent="0.2">
      <c r="F28620" s="16"/>
    </row>
    <row r="28621" spans="6:6" x14ac:dyDescent="0.2">
      <c r="F28621" s="16"/>
    </row>
    <row r="28622" spans="6:6" x14ac:dyDescent="0.2">
      <c r="F28622" s="16"/>
    </row>
    <row r="28623" spans="6:6" x14ac:dyDescent="0.2">
      <c r="F28623" s="16"/>
    </row>
    <row r="28624" spans="6:6" x14ac:dyDescent="0.2">
      <c r="F28624" s="16"/>
    </row>
    <row r="28625" spans="6:6" x14ac:dyDescent="0.2">
      <c r="F28625" s="16"/>
    </row>
    <row r="28626" spans="6:6" x14ac:dyDescent="0.2">
      <c r="F28626" s="16"/>
    </row>
    <row r="28627" spans="6:6" x14ac:dyDescent="0.2">
      <c r="F28627" s="16"/>
    </row>
    <row r="28628" spans="6:6" x14ac:dyDescent="0.2">
      <c r="F28628" s="16"/>
    </row>
    <row r="28629" spans="6:6" x14ac:dyDescent="0.2">
      <c r="F28629" s="16"/>
    </row>
    <row r="28630" spans="6:6" x14ac:dyDescent="0.2">
      <c r="F28630" s="16"/>
    </row>
    <row r="28631" spans="6:6" x14ac:dyDescent="0.2">
      <c r="F28631" s="16"/>
    </row>
    <row r="28632" spans="6:6" x14ac:dyDescent="0.2">
      <c r="F28632" s="16"/>
    </row>
    <row r="28633" spans="6:6" x14ac:dyDescent="0.2">
      <c r="F28633" s="16"/>
    </row>
    <row r="28634" spans="6:6" x14ac:dyDescent="0.2">
      <c r="F28634" s="16"/>
    </row>
    <row r="28635" spans="6:6" x14ac:dyDescent="0.2">
      <c r="F28635" s="16"/>
    </row>
    <row r="28636" spans="6:6" x14ac:dyDescent="0.2">
      <c r="F28636" s="16"/>
    </row>
    <row r="28637" spans="6:6" x14ac:dyDescent="0.2">
      <c r="F28637" s="16"/>
    </row>
    <row r="28638" spans="6:6" x14ac:dyDescent="0.2">
      <c r="F28638" s="16"/>
    </row>
    <row r="28639" spans="6:6" x14ac:dyDescent="0.2">
      <c r="F28639" s="16"/>
    </row>
    <row r="28640" spans="6:6" x14ac:dyDescent="0.2">
      <c r="F28640" s="16"/>
    </row>
    <row r="28641" spans="6:6" x14ac:dyDescent="0.2">
      <c r="F28641" s="16"/>
    </row>
    <row r="28642" spans="6:6" x14ac:dyDescent="0.2">
      <c r="F28642" s="16"/>
    </row>
    <row r="28643" spans="6:6" x14ac:dyDescent="0.2">
      <c r="F28643" s="16"/>
    </row>
    <row r="28644" spans="6:6" x14ac:dyDescent="0.2">
      <c r="F28644" s="16"/>
    </row>
    <row r="28645" spans="6:6" x14ac:dyDescent="0.2">
      <c r="F28645" s="16"/>
    </row>
    <row r="28646" spans="6:6" x14ac:dyDescent="0.2">
      <c r="F28646" s="16"/>
    </row>
    <row r="28647" spans="6:6" x14ac:dyDescent="0.2">
      <c r="F28647" s="16"/>
    </row>
    <row r="28648" spans="6:6" x14ac:dyDescent="0.2">
      <c r="F28648" s="16"/>
    </row>
    <row r="28649" spans="6:6" x14ac:dyDescent="0.2">
      <c r="F28649" s="16"/>
    </row>
    <row r="28650" spans="6:6" x14ac:dyDescent="0.2">
      <c r="F28650" s="16"/>
    </row>
    <row r="28651" spans="6:6" x14ac:dyDescent="0.2">
      <c r="F28651" s="16"/>
    </row>
    <row r="28652" spans="6:6" x14ac:dyDescent="0.2">
      <c r="F28652" s="16"/>
    </row>
    <row r="28653" spans="6:6" x14ac:dyDescent="0.2">
      <c r="F28653" s="16"/>
    </row>
    <row r="28654" spans="6:6" x14ac:dyDescent="0.2">
      <c r="F28654" s="16"/>
    </row>
    <row r="28655" spans="6:6" x14ac:dyDescent="0.2">
      <c r="F28655" s="16"/>
    </row>
    <row r="28656" spans="6:6" x14ac:dyDescent="0.2">
      <c r="F28656" s="16"/>
    </row>
    <row r="28657" spans="6:6" x14ac:dyDescent="0.2">
      <c r="F28657" s="16"/>
    </row>
    <row r="28658" spans="6:6" x14ac:dyDescent="0.2">
      <c r="F28658" s="16"/>
    </row>
    <row r="28659" spans="6:6" x14ac:dyDescent="0.2">
      <c r="F28659" s="16"/>
    </row>
    <row r="28660" spans="6:6" x14ac:dyDescent="0.2">
      <c r="F28660" s="16"/>
    </row>
    <row r="28661" spans="6:6" x14ac:dyDescent="0.2">
      <c r="F28661" s="16"/>
    </row>
    <row r="28662" spans="6:6" x14ac:dyDescent="0.2">
      <c r="F28662" s="16"/>
    </row>
    <row r="28663" spans="6:6" x14ac:dyDescent="0.2">
      <c r="F28663" s="16"/>
    </row>
    <row r="28664" spans="6:6" x14ac:dyDescent="0.2">
      <c r="F28664" s="16"/>
    </row>
    <row r="28665" spans="6:6" x14ac:dyDescent="0.2">
      <c r="F28665" s="16"/>
    </row>
    <row r="28666" spans="6:6" x14ac:dyDescent="0.2">
      <c r="F28666" s="16"/>
    </row>
    <row r="28667" spans="6:6" x14ac:dyDescent="0.2">
      <c r="F28667" s="16"/>
    </row>
    <row r="28668" spans="6:6" x14ac:dyDescent="0.2">
      <c r="F28668" s="16"/>
    </row>
    <row r="28669" spans="6:6" x14ac:dyDescent="0.2">
      <c r="F28669" s="16"/>
    </row>
    <row r="28670" spans="6:6" x14ac:dyDescent="0.2">
      <c r="F28670" s="16"/>
    </row>
    <row r="28671" spans="6:6" x14ac:dyDescent="0.2">
      <c r="F28671" s="16"/>
    </row>
    <row r="28672" spans="6:6" x14ac:dyDescent="0.2">
      <c r="F28672" s="16"/>
    </row>
    <row r="28673" spans="6:6" x14ac:dyDescent="0.2">
      <c r="F28673" s="16"/>
    </row>
    <row r="28674" spans="6:6" x14ac:dyDescent="0.2">
      <c r="F28674" s="16"/>
    </row>
    <row r="28675" spans="6:6" x14ac:dyDescent="0.2">
      <c r="F28675" s="16"/>
    </row>
    <row r="28676" spans="6:6" x14ac:dyDescent="0.2">
      <c r="F28676" s="16"/>
    </row>
    <row r="28677" spans="6:6" x14ac:dyDescent="0.2">
      <c r="F28677" s="16"/>
    </row>
    <row r="28678" spans="6:6" x14ac:dyDescent="0.2">
      <c r="F28678" s="16"/>
    </row>
    <row r="28679" spans="6:6" x14ac:dyDescent="0.2">
      <c r="F28679" s="16"/>
    </row>
    <row r="28680" spans="6:6" x14ac:dyDescent="0.2">
      <c r="F28680" s="16"/>
    </row>
    <row r="28681" spans="6:6" x14ac:dyDescent="0.2">
      <c r="F28681" s="16"/>
    </row>
    <row r="28682" spans="6:6" x14ac:dyDescent="0.2">
      <c r="F28682" s="16"/>
    </row>
    <row r="28683" spans="6:6" x14ac:dyDescent="0.2">
      <c r="F28683" s="16"/>
    </row>
    <row r="28684" spans="6:6" x14ac:dyDescent="0.2">
      <c r="F28684" s="16"/>
    </row>
    <row r="28685" spans="6:6" x14ac:dyDescent="0.2">
      <c r="F28685" s="16"/>
    </row>
    <row r="28686" spans="6:6" x14ac:dyDescent="0.2">
      <c r="F28686" s="16"/>
    </row>
    <row r="28687" spans="6:6" x14ac:dyDescent="0.2">
      <c r="F28687" s="16"/>
    </row>
    <row r="28688" spans="6:6" x14ac:dyDescent="0.2">
      <c r="F28688" s="16"/>
    </row>
    <row r="28689" spans="6:6" x14ac:dyDescent="0.2">
      <c r="F28689" s="16"/>
    </row>
    <row r="28690" spans="6:6" x14ac:dyDescent="0.2">
      <c r="F28690" s="16"/>
    </row>
    <row r="28691" spans="6:6" x14ac:dyDescent="0.2">
      <c r="F28691" s="16"/>
    </row>
    <row r="28692" spans="6:6" x14ac:dyDescent="0.2">
      <c r="F28692" s="16"/>
    </row>
    <row r="28693" spans="6:6" x14ac:dyDescent="0.2">
      <c r="F28693" s="16"/>
    </row>
    <row r="28694" spans="6:6" x14ac:dyDescent="0.2">
      <c r="F28694" s="16"/>
    </row>
    <row r="28695" spans="6:6" x14ac:dyDescent="0.2">
      <c r="F28695" s="16"/>
    </row>
    <row r="28696" spans="6:6" x14ac:dyDescent="0.2">
      <c r="F28696" s="16"/>
    </row>
    <row r="28697" spans="6:6" x14ac:dyDescent="0.2">
      <c r="F28697" s="16"/>
    </row>
    <row r="28698" spans="6:6" x14ac:dyDescent="0.2">
      <c r="F28698" s="16"/>
    </row>
    <row r="28699" spans="6:6" x14ac:dyDescent="0.2">
      <c r="F28699" s="16"/>
    </row>
    <row r="28700" spans="6:6" x14ac:dyDescent="0.2">
      <c r="F28700" s="16"/>
    </row>
    <row r="28701" spans="6:6" x14ac:dyDescent="0.2">
      <c r="F28701" s="16"/>
    </row>
    <row r="28702" spans="6:6" x14ac:dyDescent="0.2">
      <c r="F28702" s="16"/>
    </row>
    <row r="28703" spans="6:6" x14ac:dyDescent="0.2">
      <c r="F28703" s="16"/>
    </row>
    <row r="28704" spans="6:6" x14ac:dyDescent="0.2">
      <c r="F28704" s="16"/>
    </row>
    <row r="28705" spans="6:6" x14ac:dyDescent="0.2">
      <c r="F28705" s="16"/>
    </row>
    <row r="28706" spans="6:6" x14ac:dyDescent="0.2">
      <c r="F28706" s="16"/>
    </row>
    <row r="28707" spans="6:6" x14ac:dyDescent="0.2">
      <c r="F28707" s="16"/>
    </row>
    <row r="28708" spans="6:6" x14ac:dyDescent="0.2">
      <c r="F28708" s="16"/>
    </row>
    <row r="28709" spans="6:6" x14ac:dyDescent="0.2">
      <c r="F28709" s="16"/>
    </row>
    <row r="28710" spans="6:6" x14ac:dyDescent="0.2">
      <c r="F28710" s="16"/>
    </row>
    <row r="28711" spans="6:6" x14ac:dyDescent="0.2">
      <c r="F28711" s="16"/>
    </row>
    <row r="28712" spans="6:6" x14ac:dyDescent="0.2">
      <c r="F28712" s="16"/>
    </row>
    <row r="28713" spans="6:6" x14ac:dyDescent="0.2">
      <c r="F28713" s="16"/>
    </row>
    <row r="28714" spans="6:6" x14ac:dyDescent="0.2">
      <c r="F28714" s="16"/>
    </row>
    <row r="28715" spans="6:6" x14ac:dyDescent="0.2">
      <c r="F28715" s="16"/>
    </row>
    <row r="28716" spans="6:6" x14ac:dyDescent="0.2">
      <c r="F28716" s="16"/>
    </row>
    <row r="28717" spans="6:6" x14ac:dyDescent="0.2">
      <c r="F28717" s="16"/>
    </row>
    <row r="28718" spans="6:6" x14ac:dyDescent="0.2">
      <c r="F28718" s="16"/>
    </row>
    <row r="28719" spans="6:6" x14ac:dyDescent="0.2">
      <c r="F28719" s="16"/>
    </row>
    <row r="28720" spans="6:6" x14ac:dyDescent="0.2">
      <c r="F28720" s="16"/>
    </row>
    <row r="28721" spans="6:6" x14ac:dyDescent="0.2">
      <c r="F28721" s="16"/>
    </row>
    <row r="28722" spans="6:6" x14ac:dyDescent="0.2">
      <c r="F28722" s="16"/>
    </row>
    <row r="28723" spans="6:6" x14ac:dyDescent="0.2">
      <c r="F28723" s="16"/>
    </row>
    <row r="28724" spans="6:6" x14ac:dyDescent="0.2">
      <c r="F28724" s="16"/>
    </row>
    <row r="28725" spans="6:6" x14ac:dyDescent="0.2">
      <c r="F28725" s="16"/>
    </row>
    <row r="28726" spans="6:6" x14ac:dyDescent="0.2">
      <c r="F28726" s="16"/>
    </row>
    <row r="28727" spans="6:6" x14ac:dyDescent="0.2">
      <c r="F28727" s="16"/>
    </row>
    <row r="28728" spans="6:6" x14ac:dyDescent="0.2">
      <c r="F28728" s="16"/>
    </row>
    <row r="28729" spans="6:6" x14ac:dyDescent="0.2">
      <c r="F28729" s="16"/>
    </row>
    <row r="28730" spans="6:6" x14ac:dyDescent="0.2">
      <c r="F28730" s="16"/>
    </row>
    <row r="28731" spans="6:6" x14ac:dyDescent="0.2">
      <c r="F28731" s="16"/>
    </row>
    <row r="28732" spans="6:6" x14ac:dyDescent="0.2">
      <c r="F28732" s="16"/>
    </row>
    <row r="28733" spans="6:6" x14ac:dyDescent="0.2">
      <c r="F28733" s="16"/>
    </row>
    <row r="28734" spans="6:6" x14ac:dyDescent="0.2">
      <c r="F28734" s="16"/>
    </row>
    <row r="28735" spans="6:6" x14ac:dyDescent="0.2">
      <c r="F28735" s="16"/>
    </row>
    <row r="28736" spans="6:6" x14ac:dyDescent="0.2">
      <c r="F28736" s="16"/>
    </row>
    <row r="28737" spans="6:6" x14ac:dyDescent="0.2">
      <c r="F28737" s="16"/>
    </row>
    <row r="28738" spans="6:6" x14ac:dyDescent="0.2">
      <c r="F28738" s="16"/>
    </row>
    <row r="28739" spans="6:6" x14ac:dyDescent="0.2">
      <c r="F28739" s="16"/>
    </row>
    <row r="28740" spans="6:6" x14ac:dyDescent="0.2">
      <c r="F28740" s="16"/>
    </row>
    <row r="28741" spans="6:6" x14ac:dyDescent="0.2">
      <c r="F28741" s="16"/>
    </row>
    <row r="28742" spans="6:6" x14ac:dyDescent="0.2">
      <c r="F28742" s="16"/>
    </row>
    <row r="28743" spans="6:6" x14ac:dyDescent="0.2">
      <c r="F28743" s="16"/>
    </row>
    <row r="28744" spans="6:6" x14ac:dyDescent="0.2">
      <c r="F28744" s="16"/>
    </row>
    <row r="28745" spans="6:6" x14ac:dyDescent="0.2">
      <c r="F28745" s="16"/>
    </row>
    <row r="28746" spans="6:6" x14ac:dyDescent="0.2">
      <c r="F28746" s="16"/>
    </row>
    <row r="28747" spans="6:6" x14ac:dyDescent="0.2">
      <c r="F28747" s="16"/>
    </row>
    <row r="28748" spans="6:6" x14ac:dyDescent="0.2">
      <c r="F28748" s="16"/>
    </row>
    <row r="28749" spans="6:6" x14ac:dyDescent="0.2">
      <c r="F28749" s="16"/>
    </row>
    <row r="28750" spans="6:6" x14ac:dyDescent="0.2">
      <c r="F28750" s="16"/>
    </row>
    <row r="28751" spans="6:6" x14ac:dyDescent="0.2">
      <c r="F28751" s="16"/>
    </row>
    <row r="28752" spans="6:6" x14ac:dyDescent="0.2">
      <c r="F28752" s="16"/>
    </row>
    <row r="28753" spans="6:6" x14ac:dyDescent="0.2">
      <c r="F28753" s="16"/>
    </row>
    <row r="28754" spans="6:6" x14ac:dyDescent="0.2">
      <c r="F28754" s="16"/>
    </row>
    <row r="28755" spans="6:6" x14ac:dyDescent="0.2">
      <c r="F28755" s="16"/>
    </row>
    <row r="28756" spans="6:6" x14ac:dyDescent="0.2">
      <c r="F28756" s="16"/>
    </row>
    <row r="28757" spans="6:6" x14ac:dyDescent="0.2">
      <c r="F28757" s="16"/>
    </row>
    <row r="28758" spans="6:6" x14ac:dyDescent="0.2">
      <c r="F28758" s="16"/>
    </row>
    <row r="28759" spans="6:6" x14ac:dyDescent="0.2">
      <c r="F28759" s="16"/>
    </row>
    <row r="28760" spans="6:6" x14ac:dyDescent="0.2">
      <c r="F28760" s="16"/>
    </row>
    <row r="28761" spans="6:6" x14ac:dyDescent="0.2">
      <c r="F28761" s="16"/>
    </row>
    <row r="28762" spans="6:6" x14ac:dyDescent="0.2">
      <c r="F28762" s="16"/>
    </row>
    <row r="28763" spans="6:6" x14ac:dyDescent="0.2">
      <c r="F28763" s="16"/>
    </row>
    <row r="28764" spans="6:6" x14ac:dyDescent="0.2">
      <c r="F28764" s="16"/>
    </row>
    <row r="28765" spans="6:6" x14ac:dyDescent="0.2">
      <c r="F28765" s="16"/>
    </row>
    <row r="28766" spans="6:6" x14ac:dyDescent="0.2">
      <c r="F28766" s="16"/>
    </row>
    <row r="28767" spans="6:6" x14ac:dyDescent="0.2">
      <c r="F28767" s="16"/>
    </row>
    <row r="28768" spans="6:6" x14ac:dyDescent="0.2">
      <c r="F28768" s="16"/>
    </row>
    <row r="28769" spans="6:6" x14ac:dyDescent="0.2">
      <c r="F28769" s="16"/>
    </row>
    <row r="28770" spans="6:6" x14ac:dyDescent="0.2">
      <c r="F28770" s="16"/>
    </row>
    <row r="28771" spans="6:6" x14ac:dyDescent="0.2">
      <c r="F28771" s="16"/>
    </row>
    <row r="28772" spans="6:6" x14ac:dyDescent="0.2">
      <c r="F28772" s="16"/>
    </row>
    <row r="28773" spans="6:6" x14ac:dyDescent="0.2">
      <c r="F28773" s="16"/>
    </row>
    <row r="28774" spans="6:6" x14ac:dyDescent="0.2">
      <c r="F28774" s="16"/>
    </row>
    <row r="28775" spans="6:6" x14ac:dyDescent="0.2">
      <c r="F28775" s="16"/>
    </row>
    <row r="28776" spans="6:6" x14ac:dyDescent="0.2">
      <c r="F28776" s="16"/>
    </row>
    <row r="28777" spans="6:6" x14ac:dyDescent="0.2">
      <c r="F28777" s="16"/>
    </row>
    <row r="28778" spans="6:6" x14ac:dyDescent="0.2">
      <c r="F28778" s="16"/>
    </row>
    <row r="28779" spans="6:6" x14ac:dyDescent="0.2">
      <c r="F28779" s="16"/>
    </row>
    <row r="28780" spans="6:6" x14ac:dyDescent="0.2">
      <c r="F28780" s="16"/>
    </row>
    <row r="28781" spans="6:6" x14ac:dyDescent="0.2">
      <c r="F28781" s="16"/>
    </row>
    <row r="28782" spans="6:6" x14ac:dyDescent="0.2">
      <c r="F28782" s="16"/>
    </row>
    <row r="28783" spans="6:6" x14ac:dyDescent="0.2">
      <c r="F28783" s="16"/>
    </row>
    <row r="28784" spans="6:6" x14ac:dyDescent="0.2">
      <c r="F28784" s="16"/>
    </row>
    <row r="28785" spans="6:6" x14ac:dyDescent="0.2">
      <c r="F28785" s="16"/>
    </row>
    <row r="28786" spans="6:6" x14ac:dyDescent="0.2">
      <c r="F28786" s="16"/>
    </row>
    <row r="28787" spans="6:6" x14ac:dyDescent="0.2">
      <c r="F28787" s="16"/>
    </row>
    <row r="28788" spans="6:6" x14ac:dyDescent="0.2">
      <c r="F28788" s="16"/>
    </row>
    <row r="28789" spans="6:6" x14ac:dyDescent="0.2">
      <c r="F28789" s="16"/>
    </row>
    <row r="28790" spans="6:6" x14ac:dyDescent="0.2">
      <c r="F28790" s="16"/>
    </row>
    <row r="28791" spans="6:6" x14ac:dyDescent="0.2">
      <c r="F28791" s="16"/>
    </row>
    <row r="28792" spans="6:6" x14ac:dyDescent="0.2">
      <c r="F28792" s="16"/>
    </row>
    <row r="28793" spans="6:6" x14ac:dyDescent="0.2">
      <c r="F28793" s="16"/>
    </row>
    <row r="28794" spans="6:6" x14ac:dyDescent="0.2">
      <c r="F28794" s="16"/>
    </row>
    <row r="28795" spans="6:6" x14ac:dyDescent="0.2">
      <c r="F28795" s="16"/>
    </row>
    <row r="28796" spans="6:6" x14ac:dyDescent="0.2">
      <c r="F28796" s="16"/>
    </row>
    <row r="28797" spans="6:6" x14ac:dyDescent="0.2">
      <c r="F28797" s="16"/>
    </row>
    <row r="28798" spans="6:6" x14ac:dyDescent="0.2">
      <c r="F28798" s="16"/>
    </row>
    <row r="28799" spans="6:6" x14ac:dyDescent="0.2">
      <c r="F28799" s="16"/>
    </row>
    <row r="28800" spans="6:6" x14ac:dyDescent="0.2">
      <c r="F28800" s="16"/>
    </row>
    <row r="28801" spans="6:6" x14ac:dyDescent="0.2">
      <c r="F28801" s="16"/>
    </row>
    <row r="28802" spans="6:6" x14ac:dyDescent="0.2">
      <c r="F28802" s="16"/>
    </row>
    <row r="28803" spans="6:6" x14ac:dyDescent="0.2">
      <c r="F28803" s="16"/>
    </row>
    <row r="28804" spans="6:6" x14ac:dyDescent="0.2">
      <c r="F28804" s="16"/>
    </row>
    <row r="28805" spans="6:6" x14ac:dyDescent="0.2">
      <c r="F28805" s="16"/>
    </row>
    <row r="28806" spans="6:6" x14ac:dyDescent="0.2">
      <c r="F28806" s="16"/>
    </row>
    <row r="28807" spans="6:6" x14ac:dyDescent="0.2">
      <c r="F28807" s="16"/>
    </row>
    <row r="28808" spans="6:6" x14ac:dyDescent="0.2">
      <c r="F28808" s="16"/>
    </row>
    <row r="28809" spans="6:6" x14ac:dyDescent="0.2">
      <c r="F28809" s="16"/>
    </row>
    <row r="28810" spans="6:6" x14ac:dyDescent="0.2">
      <c r="F28810" s="16"/>
    </row>
    <row r="28811" spans="6:6" x14ac:dyDescent="0.2">
      <c r="F28811" s="16"/>
    </row>
    <row r="28812" spans="6:6" x14ac:dyDescent="0.2">
      <c r="F28812" s="16"/>
    </row>
    <row r="28813" spans="6:6" x14ac:dyDescent="0.2">
      <c r="F28813" s="16"/>
    </row>
    <row r="28814" spans="6:6" x14ac:dyDescent="0.2">
      <c r="F28814" s="16"/>
    </row>
    <row r="28815" spans="6:6" x14ac:dyDescent="0.2">
      <c r="F28815" s="16"/>
    </row>
    <row r="28816" spans="6:6" x14ac:dyDescent="0.2">
      <c r="F28816" s="16"/>
    </row>
    <row r="28817" spans="6:6" x14ac:dyDescent="0.2">
      <c r="F28817" s="16"/>
    </row>
    <row r="28818" spans="6:6" x14ac:dyDescent="0.2">
      <c r="F28818" s="16"/>
    </row>
    <row r="28819" spans="6:6" x14ac:dyDescent="0.2">
      <c r="F28819" s="16"/>
    </row>
    <row r="28820" spans="6:6" x14ac:dyDescent="0.2">
      <c r="F28820" s="16"/>
    </row>
    <row r="28821" spans="6:6" x14ac:dyDescent="0.2">
      <c r="F28821" s="16"/>
    </row>
    <row r="28822" spans="6:6" x14ac:dyDescent="0.2">
      <c r="F28822" s="16"/>
    </row>
    <row r="28823" spans="6:6" x14ac:dyDescent="0.2">
      <c r="F28823" s="16"/>
    </row>
    <row r="28824" spans="6:6" x14ac:dyDescent="0.2">
      <c r="F28824" s="16"/>
    </row>
    <row r="28825" spans="6:6" x14ac:dyDescent="0.2">
      <c r="F28825" s="16"/>
    </row>
    <row r="28826" spans="6:6" x14ac:dyDescent="0.2">
      <c r="F28826" s="16"/>
    </row>
    <row r="28827" spans="6:6" x14ac:dyDescent="0.2">
      <c r="F28827" s="16"/>
    </row>
    <row r="28828" spans="6:6" x14ac:dyDescent="0.2">
      <c r="F28828" s="16"/>
    </row>
    <row r="28829" spans="6:6" x14ac:dyDescent="0.2">
      <c r="F28829" s="16"/>
    </row>
    <row r="28830" spans="6:6" x14ac:dyDescent="0.2">
      <c r="F28830" s="16"/>
    </row>
    <row r="28831" spans="6:6" x14ac:dyDescent="0.2">
      <c r="F28831" s="16"/>
    </row>
    <row r="28832" spans="6:6" x14ac:dyDescent="0.2">
      <c r="F28832" s="16"/>
    </row>
    <row r="28833" spans="6:6" x14ac:dyDescent="0.2">
      <c r="F28833" s="16"/>
    </row>
    <row r="28834" spans="6:6" x14ac:dyDescent="0.2">
      <c r="F28834" s="16"/>
    </row>
    <row r="28835" spans="6:6" x14ac:dyDescent="0.2">
      <c r="F28835" s="16"/>
    </row>
    <row r="28836" spans="6:6" x14ac:dyDescent="0.2">
      <c r="F28836" s="16"/>
    </row>
    <row r="28837" spans="6:6" x14ac:dyDescent="0.2">
      <c r="F28837" s="16"/>
    </row>
    <row r="28838" spans="6:6" x14ac:dyDescent="0.2">
      <c r="F28838" s="16"/>
    </row>
    <row r="28839" spans="6:6" x14ac:dyDescent="0.2">
      <c r="F28839" s="16"/>
    </row>
    <row r="28840" spans="6:6" x14ac:dyDescent="0.2">
      <c r="F28840" s="16"/>
    </row>
    <row r="28841" spans="6:6" x14ac:dyDescent="0.2">
      <c r="F28841" s="16"/>
    </row>
    <row r="28842" spans="6:6" x14ac:dyDescent="0.2">
      <c r="F28842" s="16"/>
    </row>
    <row r="28843" spans="6:6" x14ac:dyDescent="0.2">
      <c r="F28843" s="16"/>
    </row>
    <row r="28844" spans="6:6" x14ac:dyDescent="0.2">
      <c r="F28844" s="16"/>
    </row>
    <row r="28845" spans="6:6" x14ac:dyDescent="0.2">
      <c r="F28845" s="16"/>
    </row>
    <row r="28846" spans="6:6" x14ac:dyDescent="0.2">
      <c r="F28846" s="16"/>
    </row>
    <row r="28847" spans="6:6" x14ac:dyDescent="0.2">
      <c r="F28847" s="16"/>
    </row>
    <row r="28848" spans="6:6" x14ac:dyDescent="0.2">
      <c r="F28848" s="16"/>
    </row>
    <row r="28849" spans="6:6" x14ac:dyDescent="0.2">
      <c r="F28849" s="16"/>
    </row>
    <row r="28850" spans="6:6" x14ac:dyDescent="0.2">
      <c r="F28850" s="16"/>
    </row>
    <row r="28851" spans="6:6" x14ac:dyDescent="0.2">
      <c r="F28851" s="16"/>
    </row>
    <row r="28852" spans="6:6" x14ac:dyDescent="0.2">
      <c r="F28852" s="16"/>
    </row>
    <row r="28853" spans="6:6" x14ac:dyDescent="0.2">
      <c r="F28853" s="16"/>
    </row>
    <row r="28854" spans="6:6" x14ac:dyDescent="0.2">
      <c r="F28854" s="16"/>
    </row>
    <row r="28855" spans="6:6" x14ac:dyDescent="0.2">
      <c r="F28855" s="16"/>
    </row>
    <row r="28856" spans="6:6" x14ac:dyDescent="0.2">
      <c r="F28856" s="16"/>
    </row>
    <row r="28857" spans="6:6" x14ac:dyDescent="0.2">
      <c r="F28857" s="16"/>
    </row>
    <row r="28858" spans="6:6" x14ac:dyDescent="0.2">
      <c r="F28858" s="16"/>
    </row>
    <row r="28859" spans="6:6" x14ac:dyDescent="0.2">
      <c r="F28859" s="16"/>
    </row>
    <row r="28860" spans="6:6" x14ac:dyDescent="0.2">
      <c r="F28860" s="16"/>
    </row>
    <row r="28861" spans="6:6" x14ac:dyDescent="0.2">
      <c r="F28861" s="16"/>
    </row>
    <row r="28862" spans="6:6" x14ac:dyDescent="0.2">
      <c r="F28862" s="16"/>
    </row>
    <row r="28863" spans="6:6" x14ac:dyDescent="0.2">
      <c r="F28863" s="16"/>
    </row>
    <row r="28864" spans="6:6" x14ac:dyDescent="0.2">
      <c r="F28864" s="16"/>
    </row>
    <row r="28865" spans="6:6" x14ac:dyDescent="0.2">
      <c r="F28865" s="16"/>
    </row>
    <row r="28866" spans="6:6" x14ac:dyDescent="0.2">
      <c r="F28866" s="16"/>
    </row>
    <row r="28867" spans="6:6" x14ac:dyDescent="0.2">
      <c r="F28867" s="16"/>
    </row>
    <row r="28868" spans="6:6" x14ac:dyDescent="0.2">
      <c r="F28868" s="16"/>
    </row>
    <row r="28869" spans="6:6" x14ac:dyDescent="0.2">
      <c r="F28869" s="16"/>
    </row>
    <row r="28870" spans="6:6" x14ac:dyDescent="0.2">
      <c r="F28870" s="16"/>
    </row>
    <row r="28871" spans="6:6" x14ac:dyDescent="0.2">
      <c r="F28871" s="16"/>
    </row>
    <row r="28872" spans="6:6" x14ac:dyDescent="0.2">
      <c r="F28872" s="16"/>
    </row>
    <row r="28873" spans="6:6" x14ac:dyDescent="0.2">
      <c r="F28873" s="16"/>
    </row>
    <row r="28874" spans="6:6" x14ac:dyDescent="0.2">
      <c r="F28874" s="16"/>
    </row>
    <row r="28875" spans="6:6" x14ac:dyDescent="0.2">
      <c r="F28875" s="16"/>
    </row>
    <row r="28876" spans="6:6" x14ac:dyDescent="0.2">
      <c r="F28876" s="16"/>
    </row>
    <row r="28877" spans="6:6" x14ac:dyDescent="0.2">
      <c r="F28877" s="16"/>
    </row>
    <row r="28878" spans="6:6" x14ac:dyDescent="0.2">
      <c r="F28878" s="16"/>
    </row>
    <row r="28879" spans="6:6" x14ac:dyDescent="0.2">
      <c r="F28879" s="16"/>
    </row>
    <row r="28880" spans="6:6" x14ac:dyDescent="0.2">
      <c r="F28880" s="16"/>
    </row>
    <row r="28881" spans="6:6" x14ac:dyDescent="0.2">
      <c r="F28881" s="16"/>
    </row>
    <row r="28882" spans="6:6" x14ac:dyDescent="0.2">
      <c r="F28882" s="16"/>
    </row>
    <row r="28883" spans="6:6" x14ac:dyDescent="0.2">
      <c r="F28883" s="16"/>
    </row>
    <row r="28884" spans="6:6" x14ac:dyDescent="0.2">
      <c r="F28884" s="16"/>
    </row>
    <row r="28885" spans="6:6" x14ac:dyDescent="0.2">
      <c r="F28885" s="16"/>
    </row>
    <row r="28886" spans="6:6" x14ac:dyDescent="0.2">
      <c r="F28886" s="16"/>
    </row>
    <row r="28887" spans="6:6" x14ac:dyDescent="0.2">
      <c r="F28887" s="16"/>
    </row>
    <row r="28888" spans="6:6" x14ac:dyDescent="0.2">
      <c r="F28888" s="16"/>
    </row>
    <row r="28889" spans="6:6" x14ac:dyDescent="0.2">
      <c r="F28889" s="16"/>
    </row>
    <row r="28890" spans="6:6" x14ac:dyDescent="0.2">
      <c r="F28890" s="16"/>
    </row>
    <row r="28891" spans="6:6" x14ac:dyDescent="0.2">
      <c r="F28891" s="16"/>
    </row>
    <row r="28892" spans="6:6" x14ac:dyDescent="0.2">
      <c r="F28892" s="16"/>
    </row>
    <row r="28893" spans="6:6" x14ac:dyDescent="0.2">
      <c r="F28893" s="16"/>
    </row>
    <row r="28894" spans="6:6" x14ac:dyDescent="0.2">
      <c r="F28894" s="16"/>
    </row>
    <row r="28895" spans="6:6" x14ac:dyDescent="0.2">
      <c r="F28895" s="16"/>
    </row>
    <row r="28896" spans="6:6" x14ac:dyDescent="0.2">
      <c r="F28896" s="16"/>
    </row>
    <row r="28897" spans="6:6" x14ac:dyDescent="0.2">
      <c r="F28897" s="16"/>
    </row>
    <row r="28898" spans="6:6" x14ac:dyDescent="0.2">
      <c r="F28898" s="16"/>
    </row>
    <row r="28899" spans="6:6" x14ac:dyDescent="0.2">
      <c r="F28899" s="16"/>
    </row>
    <row r="28900" spans="6:6" x14ac:dyDescent="0.2">
      <c r="F28900" s="16"/>
    </row>
    <row r="28901" spans="6:6" x14ac:dyDescent="0.2">
      <c r="F28901" s="16"/>
    </row>
    <row r="28902" spans="6:6" x14ac:dyDescent="0.2">
      <c r="F28902" s="16"/>
    </row>
    <row r="28903" spans="6:6" x14ac:dyDescent="0.2">
      <c r="F28903" s="16"/>
    </row>
    <row r="28904" spans="6:6" x14ac:dyDescent="0.2">
      <c r="F28904" s="16"/>
    </row>
    <row r="28905" spans="6:6" x14ac:dyDescent="0.2">
      <c r="F28905" s="16"/>
    </row>
    <row r="28906" spans="6:6" x14ac:dyDescent="0.2">
      <c r="F28906" s="16"/>
    </row>
    <row r="28907" spans="6:6" x14ac:dyDescent="0.2">
      <c r="F28907" s="16"/>
    </row>
    <row r="28908" spans="6:6" x14ac:dyDescent="0.2">
      <c r="F28908" s="16"/>
    </row>
    <row r="28909" spans="6:6" x14ac:dyDescent="0.2">
      <c r="F28909" s="16"/>
    </row>
    <row r="28910" spans="6:6" x14ac:dyDescent="0.2">
      <c r="F28910" s="16"/>
    </row>
    <row r="28911" spans="6:6" x14ac:dyDescent="0.2">
      <c r="F28911" s="16"/>
    </row>
    <row r="28912" spans="6:6" x14ac:dyDescent="0.2">
      <c r="F28912" s="16"/>
    </row>
    <row r="28913" spans="6:6" x14ac:dyDescent="0.2">
      <c r="F28913" s="16"/>
    </row>
    <row r="28914" spans="6:6" x14ac:dyDescent="0.2">
      <c r="F28914" s="16"/>
    </row>
    <row r="28915" spans="6:6" x14ac:dyDescent="0.2">
      <c r="F28915" s="16"/>
    </row>
    <row r="28916" spans="6:6" x14ac:dyDescent="0.2">
      <c r="F28916" s="16"/>
    </row>
    <row r="28917" spans="6:6" x14ac:dyDescent="0.2">
      <c r="F28917" s="16"/>
    </row>
    <row r="28918" spans="6:6" x14ac:dyDescent="0.2">
      <c r="F28918" s="16"/>
    </row>
    <row r="28919" spans="6:6" x14ac:dyDescent="0.2">
      <c r="F28919" s="16"/>
    </row>
    <row r="28920" spans="6:6" x14ac:dyDescent="0.2">
      <c r="F28920" s="16"/>
    </row>
    <row r="28921" spans="6:6" x14ac:dyDescent="0.2">
      <c r="F28921" s="16"/>
    </row>
    <row r="28922" spans="6:6" x14ac:dyDescent="0.2">
      <c r="F28922" s="16"/>
    </row>
    <row r="28923" spans="6:6" x14ac:dyDescent="0.2">
      <c r="F28923" s="16"/>
    </row>
    <row r="28924" spans="6:6" x14ac:dyDescent="0.2">
      <c r="F28924" s="16"/>
    </row>
    <row r="28925" spans="6:6" x14ac:dyDescent="0.2">
      <c r="F28925" s="16"/>
    </row>
    <row r="28926" spans="6:6" x14ac:dyDescent="0.2">
      <c r="F28926" s="16"/>
    </row>
    <row r="28927" spans="6:6" x14ac:dyDescent="0.2">
      <c r="F28927" s="16"/>
    </row>
    <row r="28928" spans="6:6" x14ac:dyDescent="0.2">
      <c r="F28928" s="16"/>
    </row>
    <row r="28929" spans="6:6" x14ac:dyDescent="0.2">
      <c r="F28929" s="16"/>
    </row>
    <row r="28930" spans="6:6" x14ac:dyDescent="0.2">
      <c r="F28930" s="16"/>
    </row>
    <row r="28931" spans="6:6" x14ac:dyDescent="0.2">
      <c r="F28931" s="16"/>
    </row>
    <row r="28932" spans="6:6" x14ac:dyDescent="0.2">
      <c r="F28932" s="16"/>
    </row>
    <row r="28933" spans="6:6" x14ac:dyDescent="0.2">
      <c r="F28933" s="16"/>
    </row>
    <row r="28934" spans="6:6" x14ac:dyDescent="0.2">
      <c r="F28934" s="16"/>
    </row>
    <row r="28935" spans="6:6" x14ac:dyDescent="0.2">
      <c r="F28935" s="16"/>
    </row>
    <row r="28936" spans="6:6" x14ac:dyDescent="0.2">
      <c r="F28936" s="16"/>
    </row>
    <row r="28937" spans="6:6" x14ac:dyDescent="0.2">
      <c r="F28937" s="16"/>
    </row>
    <row r="28938" spans="6:6" x14ac:dyDescent="0.2">
      <c r="F28938" s="16"/>
    </row>
    <row r="28939" spans="6:6" x14ac:dyDescent="0.2">
      <c r="F28939" s="16"/>
    </row>
    <row r="28940" spans="6:6" x14ac:dyDescent="0.2">
      <c r="F28940" s="16"/>
    </row>
    <row r="28941" spans="6:6" x14ac:dyDescent="0.2">
      <c r="F28941" s="16"/>
    </row>
    <row r="28942" spans="6:6" x14ac:dyDescent="0.2">
      <c r="F28942" s="16"/>
    </row>
    <row r="28943" spans="6:6" x14ac:dyDescent="0.2">
      <c r="F28943" s="16"/>
    </row>
    <row r="28944" spans="6:6" x14ac:dyDescent="0.2">
      <c r="F28944" s="16"/>
    </row>
    <row r="28945" spans="6:6" x14ac:dyDescent="0.2">
      <c r="F28945" s="16"/>
    </row>
    <row r="28946" spans="6:6" x14ac:dyDescent="0.2">
      <c r="F28946" s="16"/>
    </row>
    <row r="28947" spans="6:6" x14ac:dyDescent="0.2">
      <c r="F28947" s="16"/>
    </row>
    <row r="28948" spans="6:6" x14ac:dyDescent="0.2">
      <c r="F28948" s="16"/>
    </row>
    <row r="28949" spans="6:6" x14ac:dyDescent="0.2">
      <c r="F28949" s="16"/>
    </row>
    <row r="28950" spans="6:6" x14ac:dyDescent="0.2">
      <c r="F28950" s="16"/>
    </row>
    <row r="28951" spans="6:6" x14ac:dyDescent="0.2">
      <c r="F28951" s="16"/>
    </row>
    <row r="28952" spans="6:6" x14ac:dyDescent="0.2">
      <c r="F28952" s="16"/>
    </row>
    <row r="28953" spans="6:6" x14ac:dyDescent="0.2">
      <c r="F28953" s="16"/>
    </row>
    <row r="28954" spans="6:6" x14ac:dyDescent="0.2">
      <c r="F28954" s="16"/>
    </row>
    <row r="28955" spans="6:6" x14ac:dyDescent="0.2">
      <c r="F28955" s="16"/>
    </row>
    <row r="28956" spans="6:6" x14ac:dyDescent="0.2">
      <c r="F28956" s="16"/>
    </row>
    <row r="28957" spans="6:6" x14ac:dyDescent="0.2">
      <c r="F28957" s="16"/>
    </row>
    <row r="28958" spans="6:6" x14ac:dyDescent="0.2">
      <c r="F28958" s="16"/>
    </row>
    <row r="28959" spans="6:6" x14ac:dyDescent="0.2">
      <c r="F28959" s="16"/>
    </row>
    <row r="28960" spans="6:6" x14ac:dyDescent="0.2">
      <c r="F28960" s="16"/>
    </row>
    <row r="28961" spans="6:6" x14ac:dyDescent="0.2">
      <c r="F28961" s="16"/>
    </row>
    <row r="28962" spans="6:6" x14ac:dyDescent="0.2">
      <c r="F28962" s="16"/>
    </row>
    <row r="28963" spans="6:6" x14ac:dyDescent="0.2">
      <c r="F28963" s="16"/>
    </row>
    <row r="28964" spans="6:6" x14ac:dyDescent="0.2">
      <c r="F28964" s="16"/>
    </row>
    <row r="28965" spans="6:6" x14ac:dyDescent="0.2">
      <c r="F28965" s="16"/>
    </row>
    <row r="28966" spans="6:6" x14ac:dyDescent="0.2">
      <c r="F28966" s="16"/>
    </row>
    <row r="28967" spans="6:6" x14ac:dyDescent="0.2">
      <c r="F28967" s="16"/>
    </row>
    <row r="28968" spans="6:6" x14ac:dyDescent="0.2">
      <c r="F28968" s="16"/>
    </row>
    <row r="28969" spans="6:6" x14ac:dyDescent="0.2">
      <c r="F28969" s="16"/>
    </row>
    <row r="28970" spans="6:6" x14ac:dyDescent="0.2">
      <c r="F28970" s="16"/>
    </row>
    <row r="28971" spans="6:6" x14ac:dyDescent="0.2">
      <c r="F28971" s="16"/>
    </row>
    <row r="28972" spans="6:6" x14ac:dyDescent="0.2">
      <c r="F28972" s="16"/>
    </row>
    <row r="28973" spans="6:6" x14ac:dyDescent="0.2">
      <c r="F28973" s="16"/>
    </row>
    <row r="28974" spans="6:6" x14ac:dyDescent="0.2">
      <c r="F28974" s="16"/>
    </row>
    <row r="28975" spans="6:6" x14ac:dyDescent="0.2">
      <c r="F28975" s="16"/>
    </row>
    <row r="28976" spans="6:6" x14ac:dyDescent="0.2">
      <c r="F28976" s="16"/>
    </row>
    <row r="28977" spans="6:6" x14ac:dyDescent="0.2">
      <c r="F28977" s="16"/>
    </row>
    <row r="28978" spans="6:6" x14ac:dyDescent="0.2">
      <c r="F28978" s="16"/>
    </row>
    <row r="28979" spans="6:6" x14ac:dyDescent="0.2">
      <c r="F28979" s="16"/>
    </row>
    <row r="28980" spans="6:6" x14ac:dyDescent="0.2">
      <c r="F28980" s="16"/>
    </row>
    <row r="28981" spans="6:6" x14ac:dyDescent="0.2">
      <c r="F28981" s="16"/>
    </row>
    <row r="28982" spans="6:6" x14ac:dyDescent="0.2">
      <c r="F28982" s="16"/>
    </row>
    <row r="28983" spans="6:6" x14ac:dyDescent="0.2">
      <c r="F28983" s="16"/>
    </row>
    <row r="28984" spans="6:6" x14ac:dyDescent="0.2">
      <c r="F28984" s="16"/>
    </row>
    <row r="28985" spans="6:6" x14ac:dyDescent="0.2">
      <c r="F28985" s="16"/>
    </row>
    <row r="28986" spans="6:6" x14ac:dyDescent="0.2">
      <c r="F28986" s="16"/>
    </row>
    <row r="28987" spans="6:6" x14ac:dyDescent="0.2">
      <c r="F28987" s="16"/>
    </row>
    <row r="28988" spans="6:6" x14ac:dyDescent="0.2">
      <c r="F28988" s="16"/>
    </row>
    <row r="28989" spans="6:6" x14ac:dyDescent="0.2">
      <c r="F28989" s="16"/>
    </row>
    <row r="28990" spans="6:6" x14ac:dyDescent="0.2">
      <c r="F28990" s="16"/>
    </row>
    <row r="28991" spans="6:6" x14ac:dyDescent="0.2">
      <c r="F28991" s="16"/>
    </row>
    <row r="28992" spans="6:6" x14ac:dyDescent="0.2">
      <c r="F28992" s="16"/>
    </row>
    <row r="28993" spans="6:6" x14ac:dyDescent="0.2">
      <c r="F28993" s="16"/>
    </row>
    <row r="28994" spans="6:6" x14ac:dyDescent="0.2">
      <c r="F28994" s="16"/>
    </row>
    <row r="28995" spans="6:6" x14ac:dyDescent="0.2">
      <c r="F28995" s="16"/>
    </row>
    <row r="28996" spans="6:6" x14ac:dyDescent="0.2">
      <c r="F28996" s="16"/>
    </row>
    <row r="28997" spans="6:6" x14ac:dyDescent="0.2">
      <c r="F28997" s="16"/>
    </row>
    <row r="28998" spans="6:6" x14ac:dyDescent="0.2">
      <c r="F28998" s="16"/>
    </row>
    <row r="28999" spans="6:6" x14ac:dyDescent="0.2">
      <c r="F28999" s="16"/>
    </row>
    <row r="29000" spans="6:6" x14ac:dyDescent="0.2">
      <c r="F29000" s="16"/>
    </row>
    <row r="29001" spans="6:6" x14ac:dyDescent="0.2">
      <c r="F29001" s="16"/>
    </row>
    <row r="29002" spans="6:6" x14ac:dyDescent="0.2">
      <c r="F29002" s="16"/>
    </row>
    <row r="29003" spans="6:6" x14ac:dyDescent="0.2">
      <c r="F29003" s="16"/>
    </row>
    <row r="29004" spans="6:6" x14ac:dyDescent="0.2">
      <c r="F29004" s="16"/>
    </row>
    <row r="29005" spans="6:6" x14ac:dyDescent="0.2">
      <c r="F29005" s="16"/>
    </row>
    <row r="29006" spans="6:6" x14ac:dyDescent="0.2">
      <c r="F29006" s="16"/>
    </row>
    <row r="29007" spans="6:6" x14ac:dyDescent="0.2">
      <c r="F29007" s="16"/>
    </row>
    <row r="29008" spans="6:6" x14ac:dyDescent="0.2">
      <c r="F29008" s="16"/>
    </row>
    <row r="29009" spans="6:6" x14ac:dyDescent="0.2">
      <c r="F29009" s="16"/>
    </row>
    <row r="29010" spans="6:6" x14ac:dyDescent="0.2">
      <c r="F29010" s="16"/>
    </row>
    <row r="29011" spans="6:6" x14ac:dyDescent="0.2">
      <c r="F29011" s="16"/>
    </row>
    <row r="29012" spans="6:6" x14ac:dyDescent="0.2">
      <c r="F29012" s="16"/>
    </row>
    <row r="29013" spans="6:6" x14ac:dyDescent="0.2">
      <c r="F29013" s="16"/>
    </row>
    <row r="29014" spans="6:6" x14ac:dyDescent="0.2">
      <c r="F29014" s="16"/>
    </row>
    <row r="29015" spans="6:6" x14ac:dyDescent="0.2">
      <c r="F29015" s="16"/>
    </row>
    <row r="29016" spans="6:6" x14ac:dyDescent="0.2">
      <c r="F29016" s="16"/>
    </row>
    <row r="29017" spans="6:6" x14ac:dyDescent="0.2">
      <c r="F29017" s="16"/>
    </row>
    <row r="29018" spans="6:6" x14ac:dyDescent="0.2">
      <c r="F29018" s="16"/>
    </row>
    <row r="29019" spans="6:6" x14ac:dyDescent="0.2">
      <c r="F29019" s="16"/>
    </row>
    <row r="29020" spans="6:6" x14ac:dyDescent="0.2">
      <c r="F29020" s="16"/>
    </row>
    <row r="29021" spans="6:6" x14ac:dyDescent="0.2">
      <c r="F29021" s="16"/>
    </row>
    <row r="29022" spans="6:6" x14ac:dyDescent="0.2">
      <c r="F29022" s="16"/>
    </row>
    <row r="29023" spans="6:6" x14ac:dyDescent="0.2">
      <c r="F29023" s="16"/>
    </row>
    <row r="29024" spans="6:6" x14ac:dyDescent="0.2">
      <c r="F29024" s="16"/>
    </row>
    <row r="29025" spans="6:6" x14ac:dyDescent="0.2">
      <c r="F29025" s="16"/>
    </row>
    <row r="29026" spans="6:6" x14ac:dyDescent="0.2">
      <c r="F29026" s="16"/>
    </row>
    <row r="29027" spans="6:6" x14ac:dyDescent="0.2">
      <c r="F29027" s="16"/>
    </row>
    <row r="29028" spans="6:6" x14ac:dyDescent="0.2">
      <c r="F29028" s="16"/>
    </row>
    <row r="29029" spans="6:6" x14ac:dyDescent="0.2">
      <c r="F29029" s="16"/>
    </row>
    <row r="29030" spans="6:6" x14ac:dyDescent="0.2">
      <c r="F29030" s="16"/>
    </row>
    <row r="29031" spans="6:6" x14ac:dyDescent="0.2">
      <c r="F29031" s="16"/>
    </row>
    <row r="29032" spans="6:6" x14ac:dyDescent="0.2">
      <c r="F29032" s="16"/>
    </row>
    <row r="29033" spans="6:6" x14ac:dyDescent="0.2">
      <c r="F29033" s="16"/>
    </row>
    <row r="29034" spans="6:6" x14ac:dyDescent="0.2">
      <c r="F29034" s="16"/>
    </row>
    <row r="29035" spans="6:6" x14ac:dyDescent="0.2">
      <c r="F29035" s="16"/>
    </row>
    <row r="29036" spans="6:6" x14ac:dyDescent="0.2">
      <c r="F29036" s="16"/>
    </row>
    <row r="29037" spans="6:6" x14ac:dyDescent="0.2">
      <c r="F29037" s="16"/>
    </row>
    <row r="29038" spans="6:6" x14ac:dyDescent="0.2">
      <c r="F29038" s="16"/>
    </row>
    <row r="29039" spans="6:6" x14ac:dyDescent="0.2">
      <c r="F29039" s="16"/>
    </row>
    <row r="29040" spans="6:6" x14ac:dyDescent="0.2">
      <c r="F29040" s="16"/>
    </row>
    <row r="29041" spans="6:6" x14ac:dyDescent="0.2">
      <c r="F29041" s="16"/>
    </row>
    <row r="29042" spans="6:6" x14ac:dyDescent="0.2">
      <c r="F29042" s="16"/>
    </row>
    <row r="29043" spans="6:6" x14ac:dyDescent="0.2">
      <c r="F29043" s="16"/>
    </row>
    <row r="29044" spans="6:6" x14ac:dyDescent="0.2">
      <c r="F29044" s="16"/>
    </row>
    <row r="29045" spans="6:6" x14ac:dyDescent="0.2">
      <c r="F29045" s="16"/>
    </row>
    <row r="29046" spans="6:6" x14ac:dyDescent="0.2">
      <c r="F29046" s="16"/>
    </row>
    <row r="29047" spans="6:6" x14ac:dyDescent="0.2">
      <c r="F29047" s="16"/>
    </row>
    <row r="29048" spans="6:6" x14ac:dyDescent="0.2">
      <c r="F29048" s="16"/>
    </row>
    <row r="29049" spans="6:6" x14ac:dyDescent="0.2">
      <c r="F29049" s="16"/>
    </row>
    <row r="29050" spans="6:6" x14ac:dyDescent="0.2">
      <c r="F29050" s="16"/>
    </row>
    <row r="29051" spans="6:6" x14ac:dyDescent="0.2">
      <c r="F29051" s="16"/>
    </row>
    <row r="29052" spans="6:6" x14ac:dyDescent="0.2">
      <c r="F29052" s="16"/>
    </row>
    <row r="29053" spans="6:6" x14ac:dyDescent="0.2">
      <c r="F29053" s="16"/>
    </row>
    <row r="29054" spans="6:6" x14ac:dyDescent="0.2">
      <c r="F29054" s="16"/>
    </row>
    <row r="29055" spans="6:6" x14ac:dyDescent="0.2">
      <c r="F29055" s="16"/>
    </row>
    <row r="29056" spans="6:6" x14ac:dyDescent="0.2">
      <c r="F29056" s="16"/>
    </row>
    <row r="29057" spans="6:6" x14ac:dyDescent="0.2">
      <c r="F29057" s="16"/>
    </row>
    <row r="29058" spans="6:6" x14ac:dyDescent="0.2">
      <c r="F29058" s="16"/>
    </row>
    <row r="29059" spans="6:6" x14ac:dyDescent="0.2">
      <c r="F29059" s="16"/>
    </row>
    <row r="29060" spans="6:6" x14ac:dyDescent="0.2">
      <c r="F29060" s="16"/>
    </row>
    <row r="29061" spans="6:6" x14ac:dyDescent="0.2">
      <c r="F29061" s="16"/>
    </row>
    <row r="29062" spans="6:6" x14ac:dyDescent="0.2">
      <c r="F29062" s="16"/>
    </row>
    <row r="29063" spans="6:6" x14ac:dyDescent="0.2">
      <c r="F29063" s="16"/>
    </row>
    <row r="29064" spans="6:6" x14ac:dyDescent="0.2">
      <c r="F29064" s="16"/>
    </row>
    <row r="29065" spans="6:6" x14ac:dyDescent="0.2">
      <c r="F29065" s="16"/>
    </row>
    <row r="29066" spans="6:6" x14ac:dyDescent="0.2">
      <c r="F29066" s="16"/>
    </row>
    <row r="29067" spans="6:6" x14ac:dyDescent="0.2">
      <c r="F29067" s="16"/>
    </row>
    <row r="29068" spans="6:6" x14ac:dyDescent="0.2">
      <c r="F29068" s="16"/>
    </row>
    <row r="29069" spans="6:6" x14ac:dyDescent="0.2">
      <c r="F29069" s="16"/>
    </row>
    <row r="29070" spans="6:6" x14ac:dyDescent="0.2">
      <c r="F29070" s="16"/>
    </row>
    <row r="29071" spans="6:6" x14ac:dyDescent="0.2">
      <c r="F29071" s="16"/>
    </row>
    <row r="29072" spans="6:6" x14ac:dyDescent="0.2">
      <c r="F29072" s="16"/>
    </row>
    <row r="29073" spans="6:6" x14ac:dyDescent="0.2">
      <c r="F29073" s="16"/>
    </row>
    <row r="29074" spans="6:6" x14ac:dyDescent="0.2">
      <c r="F29074" s="16"/>
    </row>
    <row r="29075" spans="6:6" x14ac:dyDescent="0.2">
      <c r="F29075" s="16"/>
    </row>
    <row r="29076" spans="6:6" x14ac:dyDescent="0.2">
      <c r="F29076" s="16"/>
    </row>
    <row r="29077" spans="6:6" x14ac:dyDescent="0.2">
      <c r="F29077" s="16"/>
    </row>
    <row r="29078" spans="6:6" x14ac:dyDescent="0.2">
      <c r="F29078" s="16"/>
    </row>
    <row r="29079" spans="6:6" x14ac:dyDescent="0.2">
      <c r="F29079" s="16"/>
    </row>
    <row r="29080" spans="6:6" x14ac:dyDescent="0.2">
      <c r="F29080" s="16"/>
    </row>
    <row r="29081" spans="6:6" x14ac:dyDescent="0.2">
      <c r="F29081" s="16"/>
    </row>
    <row r="29082" spans="6:6" x14ac:dyDescent="0.2">
      <c r="F29082" s="16"/>
    </row>
    <row r="29083" spans="6:6" x14ac:dyDescent="0.2">
      <c r="F29083" s="16"/>
    </row>
    <row r="29084" spans="6:6" x14ac:dyDescent="0.2">
      <c r="F29084" s="16"/>
    </row>
    <row r="29085" spans="6:6" x14ac:dyDescent="0.2">
      <c r="F29085" s="16"/>
    </row>
    <row r="29086" spans="6:6" x14ac:dyDescent="0.2">
      <c r="F29086" s="16"/>
    </row>
    <row r="29087" spans="6:6" x14ac:dyDescent="0.2">
      <c r="F29087" s="16"/>
    </row>
    <row r="29088" spans="6:6" x14ac:dyDescent="0.2">
      <c r="F29088" s="16"/>
    </row>
    <row r="29089" spans="6:6" x14ac:dyDescent="0.2">
      <c r="F29089" s="16"/>
    </row>
    <row r="29090" spans="6:6" x14ac:dyDescent="0.2">
      <c r="F29090" s="16"/>
    </row>
    <row r="29091" spans="6:6" x14ac:dyDescent="0.2">
      <c r="F29091" s="16"/>
    </row>
    <row r="29092" spans="6:6" x14ac:dyDescent="0.2">
      <c r="F29092" s="16"/>
    </row>
    <row r="29093" spans="6:6" x14ac:dyDescent="0.2">
      <c r="F29093" s="16"/>
    </row>
    <row r="29094" spans="6:6" x14ac:dyDescent="0.2">
      <c r="F29094" s="16"/>
    </row>
    <row r="29095" spans="6:6" x14ac:dyDescent="0.2">
      <c r="F29095" s="16"/>
    </row>
    <row r="29096" spans="6:6" x14ac:dyDescent="0.2">
      <c r="F29096" s="16"/>
    </row>
    <row r="29097" spans="6:6" x14ac:dyDescent="0.2">
      <c r="F29097" s="16"/>
    </row>
    <row r="29098" spans="6:6" x14ac:dyDescent="0.2">
      <c r="F29098" s="16"/>
    </row>
    <row r="29099" spans="6:6" x14ac:dyDescent="0.2">
      <c r="F29099" s="16"/>
    </row>
    <row r="29100" spans="6:6" x14ac:dyDescent="0.2">
      <c r="F29100" s="16"/>
    </row>
    <row r="29101" spans="6:6" x14ac:dyDescent="0.2">
      <c r="F29101" s="16"/>
    </row>
    <row r="29102" spans="6:6" x14ac:dyDescent="0.2">
      <c r="F29102" s="16"/>
    </row>
    <row r="29103" spans="6:6" x14ac:dyDescent="0.2">
      <c r="F29103" s="16"/>
    </row>
    <row r="29104" spans="6:6" x14ac:dyDescent="0.2">
      <c r="F29104" s="16"/>
    </row>
    <row r="29105" spans="6:6" x14ac:dyDescent="0.2">
      <c r="F29105" s="16"/>
    </row>
    <row r="29106" spans="6:6" x14ac:dyDescent="0.2">
      <c r="F29106" s="16"/>
    </row>
    <row r="29107" spans="6:6" x14ac:dyDescent="0.2">
      <c r="F29107" s="16"/>
    </row>
    <row r="29108" spans="6:6" x14ac:dyDescent="0.2">
      <c r="F29108" s="16"/>
    </row>
    <row r="29109" spans="6:6" x14ac:dyDescent="0.2">
      <c r="F29109" s="16"/>
    </row>
    <row r="29110" spans="6:6" x14ac:dyDescent="0.2">
      <c r="F29110" s="16"/>
    </row>
    <row r="29111" spans="6:6" x14ac:dyDescent="0.2">
      <c r="F29111" s="16"/>
    </row>
    <row r="29112" spans="6:6" x14ac:dyDescent="0.2">
      <c r="F29112" s="16"/>
    </row>
    <row r="29113" spans="6:6" x14ac:dyDescent="0.2">
      <c r="F29113" s="16"/>
    </row>
    <row r="29114" spans="6:6" x14ac:dyDescent="0.2">
      <c r="F29114" s="16"/>
    </row>
    <row r="29115" spans="6:6" x14ac:dyDescent="0.2">
      <c r="F29115" s="16"/>
    </row>
    <row r="29116" spans="6:6" x14ac:dyDescent="0.2">
      <c r="F29116" s="16"/>
    </row>
    <row r="29117" spans="6:6" x14ac:dyDescent="0.2">
      <c r="F29117" s="16"/>
    </row>
    <row r="29118" spans="6:6" x14ac:dyDescent="0.2">
      <c r="F29118" s="16"/>
    </row>
    <row r="29119" spans="6:6" x14ac:dyDescent="0.2">
      <c r="F29119" s="16"/>
    </row>
    <row r="29120" spans="6:6" x14ac:dyDescent="0.2">
      <c r="F29120" s="16"/>
    </row>
    <row r="29121" spans="6:6" x14ac:dyDescent="0.2">
      <c r="F29121" s="16"/>
    </row>
    <row r="29122" spans="6:6" x14ac:dyDescent="0.2">
      <c r="F29122" s="16"/>
    </row>
    <row r="29123" spans="6:6" x14ac:dyDescent="0.2">
      <c r="F29123" s="16"/>
    </row>
    <row r="29124" spans="6:6" x14ac:dyDescent="0.2">
      <c r="F29124" s="16"/>
    </row>
    <row r="29125" spans="6:6" x14ac:dyDescent="0.2">
      <c r="F29125" s="16"/>
    </row>
    <row r="29126" spans="6:6" x14ac:dyDescent="0.2">
      <c r="F29126" s="16"/>
    </row>
    <row r="29127" spans="6:6" x14ac:dyDescent="0.2">
      <c r="F29127" s="16"/>
    </row>
    <row r="29128" spans="6:6" x14ac:dyDescent="0.2">
      <c r="F29128" s="16"/>
    </row>
    <row r="29129" spans="6:6" x14ac:dyDescent="0.2">
      <c r="F29129" s="16"/>
    </row>
    <row r="29130" spans="6:6" x14ac:dyDescent="0.2">
      <c r="F29130" s="16"/>
    </row>
    <row r="29131" spans="6:6" x14ac:dyDescent="0.2">
      <c r="F29131" s="16"/>
    </row>
    <row r="29132" spans="6:6" x14ac:dyDescent="0.2">
      <c r="F29132" s="16"/>
    </row>
    <row r="29133" spans="6:6" x14ac:dyDescent="0.2">
      <c r="F29133" s="16"/>
    </row>
    <row r="29134" spans="6:6" x14ac:dyDescent="0.2">
      <c r="F29134" s="16"/>
    </row>
    <row r="29135" spans="6:6" x14ac:dyDescent="0.2">
      <c r="F29135" s="16"/>
    </row>
    <row r="29136" spans="6:6" x14ac:dyDescent="0.2">
      <c r="F29136" s="16"/>
    </row>
    <row r="29137" spans="6:6" x14ac:dyDescent="0.2">
      <c r="F29137" s="16"/>
    </row>
    <row r="29138" spans="6:6" x14ac:dyDescent="0.2">
      <c r="F29138" s="16"/>
    </row>
    <row r="29139" spans="6:6" x14ac:dyDescent="0.2">
      <c r="F29139" s="16"/>
    </row>
    <row r="29140" spans="6:6" x14ac:dyDescent="0.2">
      <c r="F29140" s="16"/>
    </row>
    <row r="29141" spans="6:6" x14ac:dyDescent="0.2">
      <c r="F29141" s="16"/>
    </row>
    <row r="29142" spans="6:6" x14ac:dyDescent="0.2">
      <c r="F29142" s="16"/>
    </row>
    <row r="29143" spans="6:6" x14ac:dyDescent="0.2">
      <c r="F29143" s="16"/>
    </row>
    <row r="29144" spans="6:6" x14ac:dyDescent="0.2">
      <c r="F29144" s="16"/>
    </row>
    <row r="29145" spans="6:6" x14ac:dyDescent="0.2">
      <c r="F29145" s="16"/>
    </row>
    <row r="29146" spans="6:6" x14ac:dyDescent="0.2">
      <c r="F29146" s="16"/>
    </row>
    <row r="29147" spans="6:6" x14ac:dyDescent="0.2">
      <c r="F29147" s="16"/>
    </row>
    <row r="29148" spans="6:6" x14ac:dyDescent="0.2">
      <c r="F29148" s="16"/>
    </row>
    <row r="29149" spans="6:6" x14ac:dyDescent="0.2">
      <c r="F29149" s="16"/>
    </row>
    <row r="29150" spans="6:6" x14ac:dyDescent="0.2">
      <c r="F29150" s="16"/>
    </row>
    <row r="29151" spans="6:6" x14ac:dyDescent="0.2">
      <c r="F29151" s="16"/>
    </row>
    <row r="29152" spans="6:6" x14ac:dyDescent="0.2">
      <c r="F29152" s="16"/>
    </row>
    <row r="29153" spans="6:6" x14ac:dyDescent="0.2">
      <c r="F29153" s="16"/>
    </row>
    <row r="29154" spans="6:6" x14ac:dyDescent="0.2">
      <c r="F29154" s="16"/>
    </row>
    <row r="29155" spans="6:6" x14ac:dyDescent="0.2">
      <c r="F29155" s="16"/>
    </row>
    <row r="29156" spans="6:6" x14ac:dyDescent="0.2">
      <c r="F29156" s="16"/>
    </row>
    <row r="29157" spans="6:6" x14ac:dyDescent="0.2">
      <c r="F29157" s="16"/>
    </row>
    <row r="29158" spans="6:6" x14ac:dyDescent="0.2">
      <c r="F29158" s="16"/>
    </row>
    <row r="29159" spans="6:6" x14ac:dyDescent="0.2">
      <c r="F29159" s="16"/>
    </row>
    <row r="29160" spans="6:6" x14ac:dyDescent="0.2">
      <c r="F29160" s="16"/>
    </row>
    <row r="29161" spans="6:6" x14ac:dyDescent="0.2">
      <c r="F29161" s="16"/>
    </row>
    <row r="29162" spans="6:6" x14ac:dyDescent="0.2">
      <c r="F29162" s="16"/>
    </row>
    <row r="29163" spans="6:6" x14ac:dyDescent="0.2">
      <c r="F29163" s="16"/>
    </row>
    <row r="29164" spans="6:6" x14ac:dyDescent="0.2">
      <c r="F29164" s="16"/>
    </row>
    <row r="29165" spans="6:6" x14ac:dyDescent="0.2">
      <c r="F29165" s="16"/>
    </row>
    <row r="29166" spans="6:6" x14ac:dyDescent="0.2">
      <c r="F29166" s="16"/>
    </row>
    <row r="29167" spans="6:6" x14ac:dyDescent="0.2">
      <c r="F29167" s="16"/>
    </row>
    <row r="29168" spans="6:6" x14ac:dyDescent="0.2">
      <c r="F29168" s="16"/>
    </row>
    <row r="29169" spans="6:6" x14ac:dyDescent="0.2">
      <c r="F29169" s="16"/>
    </row>
    <row r="29170" spans="6:6" x14ac:dyDescent="0.2">
      <c r="F29170" s="16"/>
    </row>
    <row r="29171" spans="6:6" x14ac:dyDescent="0.2">
      <c r="F29171" s="16"/>
    </row>
    <row r="29172" spans="6:6" x14ac:dyDescent="0.2">
      <c r="F29172" s="16"/>
    </row>
    <row r="29173" spans="6:6" x14ac:dyDescent="0.2">
      <c r="F29173" s="16"/>
    </row>
    <row r="29174" spans="6:6" x14ac:dyDescent="0.2">
      <c r="F29174" s="16"/>
    </row>
    <row r="29175" spans="6:6" x14ac:dyDescent="0.2">
      <c r="F29175" s="16"/>
    </row>
    <row r="29176" spans="6:6" x14ac:dyDescent="0.2">
      <c r="F29176" s="16"/>
    </row>
    <row r="29177" spans="6:6" x14ac:dyDescent="0.2">
      <c r="F29177" s="16"/>
    </row>
    <row r="29178" spans="6:6" x14ac:dyDescent="0.2">
      <c r="F29178" s="16"/>
    </row>
    <row r="29179" spans="6:6" x14ac:dyDescent="0.2">
      <c r="F29179" s="16"/>
    </row>
    <row r="29180" spans="6:6" x14ac:dyDescent="0.2">
      <c r="F29180" s="16"/>
    </row>
    <row r="29181" spans="6:6" x14ac:dyDescent="0.2">
      <c r="F29181" s="16"/>
    </row>
    <row r="29182" spans="6:6" x14ac:dyDescent="0.2">
      <c r="F29182" s="16"/>
    </row>
    <row r="29183" spans="6:6" x14ac:dyDescent="0.2">
      <c r="F29183" s="16"/>
    </row>
    <row r="29184" spans="6:6" x14ac:dyDescent="0.2">
      <c r="F29184" s="16"/>
    </row>
    <row r="29185" spans="6:6" x14ac:dyDescent="0.2">
      <c r="F29185" s="16"/>
    </row>
    <row r="29186" spans="6:6" x14ac:dyDescent="0.2">
      <c r="F29186" s="16"/>
    </row>
    <row r="29187" spans="6:6" x14ac:dyDescent="0.2">
      <c r="F29187" s="16"/>
    </row>
    <row r="29188" spans="6:6" x14ac:dyDescent="0.2">
      <c r="F29188" s="16"/>
    </row>
    <row r="29189" spans="6:6" x14ac:dyDescent="0.2">
      <c r="F29189" s="16"/>
    </row>
    <row r="29190" spans="6:6" x14ac:dyDescent="0.2">
      <c r="F29190" s="16"/>
    </row>
    <row r="29191" spans="6:6" x14ac:dyDescent="0.2">
      <c r="F29191" s="16"/>
    </row>
    <row r="29192" spans="6:6" x14ac:dyDescent="0.2">
      <c r="F29192" s="16"/>
    </row>
    <row r="29193" spans="6:6" x14ac:dyDescent="0.2">
      <c r="F29193" s="16"/>
    </row>
    <row r="29194" spans="6:6" x14ac:dyDescent="0.2">
      <c r="F29194" s="16"/>
    </row>
    <row r="29195" spans="6:6" x14ac:dyDescent="0.2">
      <c r="F29195" s="16"/>
    </row>
    <row r="29196" spans="6:6" x14ac:dyDescent="0.2">
      <c r="F29196" s="16"/>
    </row>
    <row r="29197" spans="6:6" x14ac:dyDescent="0.2">
      <c r="F29197" s="16"/>
    </row>
    <row r="29198" spans="6:6" x14ac:dyDescent="0.2">
      <c r="F29198" s="16"/>
    </row>
    <row r="29199" spans="6:6" x14ac:dyDescent="0.2">
      <c r="F29199" s="16"/>
    </row>
    <row r="29200" spans="6:6" x14ac:dyDescent="0.2">
      <c r="F29200" s="16"/>
    </row>
    <row r="29201" spans="6:6" x14ac:dyDescent="0.2">
      <c r="F29201" s="16"/>
    </row>
    <row r="29202" spans="6:6" x14ac:dyDescent="0.2">
      <c r="F29202" s="16"/>
    </row>
    <row r="29203" spans="6:6" x14ac:dyDescent="0.2">
      <c r="F29203" s="16"/>
    </row>
    <row r="29204" spans="6:6" x14ac:dyDescent="0.2">
      <c r="F29204" s="16"/>
    </row>
    <row r="29205" spans="6:6" x14ac:dyDescent="0.2">
      <c r="F29205" s="16"/>
    </row>
    <row r="29206" spans="6:6" x14ac:dyDescent="0.2">
      <c r="F29206" s="16"/>
    </row>
    <row r="29207" spans="6:6" x14ac:dyDescent="0.2">
      <c r="F29207" s="16"/>
    </row>
    <row r="29208" spans="6:6" x14ac:dyDescent="0.2">
      <c r="F29208" s="16"/>
    </row>
    <row r="29209" spans="6:6" x14ac:dyDescent="0.2">
      <c r="F29209" s="16"/>
    </row>
    <row r="29210" spans="6:6" x14ac:dyDescent="0.2">
      <c r="F29210" s="16"/>
    </row>
    <row r="29211" spans="6:6" x14ac:dyDescent="0.2">
      <c r="F29211" s="16"/>
    </row>
    <row r="29212" spans="6:6" x14ac:dyDescent="0.2">
      <c r="F29212" s="16"/>
    </row>
    <row r="29213" spans="6:6" x14ac:dyDescent="0.2">
      <c r="F29213" s="16"/>
    </row>
    <row r="29214" spans="6:6" x14ac:dyDescent="0.2">
      <c r="F29214" s="16"/>
    </row>
    <row r="29215" spans="6:6" x14ac:dyDescent="0.2">
      <c r="F29215" s="16"/>
    </row>
    <row r="29216" spans="6:6" x14ac:dyDescent="0.2">
      <c r="F29216" s="16"/>
    </row>
    <row r="29217" spans="6:6" x14ac:dyDescent="0.2">
      <c r="F29217" s="16"/>
    </row>
    <row r="29218" spans="6:6" x14ac:dyDescent="0.2">
      <c r="F29218" s="16"/>
    </row>
    <row r="29219" spans="6:6" x14ac:dyDescent="0.2">
      <c r="F29219" s="16"/>
    </row>
    <row r="29220" spans="6:6" x14ac:dyDescent="0.2">
      <c r="F29220" s="16"/>
    </row>
    <row r="29221" spans="6:6" x14ac:dyDescent="0.2">
      <c r="F29221" s="16"/>
    </row>
    <row r="29222" spans="6:6" x14ac:dyDescent="0.2">
      <c r="F29222" s="16"/>
    </row>
    <row r="29223" spans="6:6" x14ac:dyDescent="0.2">
      <c r="F29223" s="16"/>
    </row>
    <row r="29224" spans="6:6" x14ac:dyDescent="0.2">
      <c r="F29224" s="16"/>
    </row>
    <row r="29225" spans="6:6" x14ac:dyDescent="0.2">
      <c r="F29225" s="16"/>
    </row>
    <row r="29226" spans="6:6" x14ac:dyDescent="0.2">
      <c r="F29226" s="16"/>
    </row>
    <row r="29227" spans="6:6" x14ac:dyDescent="0.2">
      <c r="F29227" s="16"/>
    </row>
    <row r="29228" spans="6:6" x14ac:dyDescent="0.2">
      <c r="F29228" s="16"/>
    </row>
    <row r="29229" spans="6:6" x14ac:dyDescent="0.2">
      <c r="F29229" s="16"/>
    </row>
    <row r="29230" spans="6:6" x14ac:dyDescent="0.2">
      <c r="F29230" s="16"/>
    </row>
    <row r="29231" spans="6:6" x14ac:dyDescent="0.2">
      <c r="F29231" s="16"/>
    </row>
    <row r="29232" spans="6:6" x14ac:dyDescent="0.2">
      <c r="F29232" s="16"/>
    </row>
    <row r="29233" spans="6:6" x14ac:dyDescent="0.2">
      <c r="F29233" s="16"/>
    </row>
    <row r="29234" spans="6:6" x14ac:dyDescent="0.2">
      <c r="F29234" s="16"/>
    </row>
    <row r="29235" spans="6:6" x14ac:dyDescent="0.2">
      <c r="F29235" s="16"/>
    </row>
    <row r="29236" spans="6:6" x14ac:dyDescent="0.2">
      <c r="F29236" s="16"/>
    </row>
    <row r="29237" spans="6:6" x14ac:dyDescent="0.2">
      <c r="F29237" s="16"/>
    </row>
    <row r="29238" spans="6:6" x14ac:dyDescent="0.2">
      <c r="F29238" s="16"/>
    </row>
    <row r="29239" spans="6:6" x14ac:dyDescent="0.2">
      <c r="F29239" s="16"/>
    </row>
    <row r="29240" spans="6:6" x14ac:dyDescent="0.2">
      <c r="F29240" s="16"/>
    </row>
    <row r="29241" spans="6:6" x14ac:dyDescent="0.2">
      <c r="F29241" s="16"/>
    </row>
    <row r="29242" spans="6:6" x14ac:dyDescent="0.2">
      <c r="F29242" s="16"/>
    </row>
    <row r="29243" spans="6:6" x14ac:dyDescent="0.2">
      <c r="F29243" s="16"/>
    </row>
    <row r="29244" spans="6:6" x14ac:dyDescent="0.2">
      <c r="F29244" s="16"/>
    </row>
    <row r="29245" spans="6:6" x14ac:dyDescent="0.2">
      <c r="F29245" s="16"/>
    </row>
    <row r="29246" spans="6:6" x14ac:dyDescent="0.2">
      <c r="F29246" s="16"/>
    </row>
    <row r="29247" spans="6:6" x14ac:dyDescent="0.2">
      <c r="F29247" s="16"/>
    </row>
    <row r="29248" spans="6:6" x14ac:dyDescent="0.2">
      <c r="F29248" s="16"/>
    </row>
    <row r="29249" spans="6:6" x14ac:dyDescent="0.2">
      <c r="F29249" s="16"/>
    </row>
    <row r="29250" spans="6:6" x14ac:dyDescent="0.2">
      <c r="F29250" s="16"/>
    </row>
    <row r="29251" spans="6:6" x14ac:dyDescent="0.2">
      <c r="F29251" s="16"/>
    </row>
    <row r="29252" spans="6:6" x14ac:dyDescent="0.2">
      <c r="F29252" s="16"/>
    </row>
    <row r="29253" spans="6:6" x14ac:dyDescent="0.2">
      <c r="F29253" s="16"/>
    </row>
    <row r="29254" spans="6:6" x14ac:dyDescent="0.2">
      <c r="F29254" s="16"/>
    </row>
    <row r="29255" spans="6:6" x14ac:dyDescent="0.2">
      <c r="F29255" s="16"/>
    </row>
    <row r="29256" spans="6:6" x14ac:dyDescent="0.2">
      <c r="F29256" s="16"/>
    </row>
    <row r="29257" spans="6:6" x14ac:dyDescent="0.2">
      <c r="F29257" s="16"/>
    </row>
    <row r="29258" spans="6:6" x14ac:dyDescent="0.2">
      <c r="F29258" s="16"/>
    </row>
    <row r="29259" spans="6:6" x14ac:dyDescent="0.2">
      <c r="F29259" s="16"/>
    </row>
    <row r="29260" spans="6:6" x14ac:dyDescent="0.2">
      <c r="F29260" s="16"/>
    </row>
    <row r="29261" spans="6:6" x14ac:dyDescent="0.2">
      <c r="F29261" s="16"/>
    </row>
    <row r="29262" spans="6:6" x14ac:dyDescent="0.2">
      <c r="F29262" s="16"/>
    </row>
    <row r="29263" spans="6:6" x14ac:dyDescent="0.2">
      <c r="F29263" s="16"/>
    </row>
    <row r="29264" spans="6:6" x14ac:dyDescent="0.2">
      <c r="F29264" s="16"/>
    </row>
    <row r="29265" spans="6:6" x14ac:dyDescent="0.2">
      <c r="F29265" s="16"/>
    </row>
    <row r="29266" spans="6:6" x14ac:dyDescent="0.2">
      <c r="F29266" s="16"/>
    </row>
    <row r="29267" spans="6:6" x14ac:dyDescent="0.2">
      <c r="F29267" s="16"/>
    </row>
    <row r="29268" spans="6:6" x14ac:dyDescent="0.2">
      <c r="F29268" s="16"/>
    </row>
    <row r="29269" spans="6:6" x14ac:dyDescent="0.2">
      <c r="F29269" s="16"/>
    </row>
    <row r="29270" spans="6:6" x14ac:dyDescent="0.2">
      <c r="F29270" s="16"/>
    </row>
    <row r="29271" spans="6:6" x14ac:dyDescent="0.2">
      <c r="F29271" s="16"/>
    </row>
    <row r="29272" spans="6:6" x14ac:dyDescent="0.2">
      <c r="F29272" s="16"/>
    </row>
    <row r="29273" spans="6:6" x14ac:dyDescent="0.2">
      <c r="F29273" s="16"/>
    </row>
    <row r="29274" spans="6:6" x14ac:dyDescent="0.2">
      <c r="F29274" s="16"/>
    </row>
    <row r="29275" spans="6:6" x14ac:dyDescent="0.2">
      <c r="F29275" s="16"/>
    </row>
    <row r="29276" spans="6:6" x14ac:dyDescent="0.2">
      <c r="F29276" s="16"/>
    </row>
    <row r="29277" spans="6:6" x14ac:dyDescent="0.2">
      <c r="F29277" s="16"/>
    </row>
    <row r="29278" spans="6:6" x14ac:dyDescent="0.2">
      <c r="F29278" s="16"/>
    </row>
    <row r="29279" spans="6:6" x14ac:dyDescent="0.2">
      <c r="F29279" s="16"/>
    </row>
    <row r="29280" spans="6:6" x14ac:dyDescent="0.2">
      <c r="F29280" s="16"/>
    </row>
    <row r="29281" spans="6:6" x14ac:dyDescent="0.2">
      <c r="F29281" s="16"/>
    </row>
    <row r="29282" spans="6:6" x14ac:dyDescent="0.2">
      <c r="F29282" s="16"/>
    </row>
    <row r="29283" spans="6:6" x14ac:dyDescent="0.2">
      <c r="F29283" s="16"/>
    </row>
    <row r="29284" spans="6:6" x14ac:dyDescent="0.2">
      <c r="F29284" s="16"/>
    </row>
    <row r="29285" spans="6:6" x14ac:dyDescent="0.2">
      <c r="F29285" s="16"/>
    </row>
    <row r="29286" spans="6:6" x14ac:dyDescent="0.2">
      <c r="F29286" s="16"/>
    </row>
    <row r="29287" spans="6:6" x14ac:dyDescent="0.2">
      <c r="F29287" s="16"/>
    </row>
    <row r="29288" spans="6:6" x14ac:dyDescent="0.2">
      <c r="F29288" s="16"/>
    </row>
    <row r="29289" spans="6:6" x14ac:dyDescent="0.2">
      <c r="F29289" s="16"/>
    </row>
    <row r="29290" spans="6:6" x14ac:dyDescent="0.2">
      <c r="F29290" s="16"/>
    </row>
    <row r="29291" spans="6:6" x14ac:dyDescent="0.2">
      <c r="F29291" s="16"/>
    </row>
    <row r="29292" spans="6:6" x14ac:dyDescent="0.2">
      <c r="F29292" s="16"/>
    </row>
    <row r="29293" spans="6:6" x14ac:dyDescent="0.2">
      <c r="F29293" s="16"/>
    </row>
    <row r="29294" spans="6:6" x14ac:dyDescent="0.2">
      <c r="F29294" s="16"/>
    </row>
    <row r="29295" spans="6:6" x14ac:dyDescent="0.2">
      <c r="F29295" s="16"/>
    </row>
    <row r="29296" spans="6:6" x14ac:dyDescent="0.2">
      <c r="F29296" s="16"/>
    </row>
    <row r="29297" spans="6:6" x14ac:dyDescent="0.2">
      <c r="F29297" s="16"/>
    </row>
    <row r="29298" spans="6:6" x14ac:dyDescent="0.2">
      <c r="F29298" s="16"/>
    </row>
    <row r="29299" spans="6:6" x14ac:dyDescent="0.2">
      <c r="F29299" s="16"/>
    </row>
    <row r="29300" spans="6:6" x14ac:dyDescent="0.2">
      <c r="F29300" s="16"/>
    </row>
    <row r="29301" spans="6:6" x14ac:dyDescent="0.2">
      <c r="F29301" s="16"/>
    </row>
    <row r="29302" spans="6:6" x14ac:dyDescent="0.2">
      <c r="F29302" s="16"/>
    </row>
    <row r="29303" spans="6:6" x14ac:dyDescent="0.2">
      <c r="F29303" s="16"/>
    </row>
    <row r="29304" spans="6:6" x14ac:dyDescent="0.2">
      <c r="F29304" s="16"/>
    </row>
    <row r="29305" spans="6:6" x14ac:dyDescent="0.2">
      <c r="F29305" s="16"/>
    </row>
    <row r="29306" spans="6:6" x14ac:dyDescent="0.2">
      <c r="F29306" s="16"/>
    </row>
    <row r="29307" spans="6:6" x14ac:dyDescent="0.2">
      <c r="F29307" s="16"/>
    </row>
    <row r="29308" spans="6:6" x14ac:dyDescent="0.2">
      <c r="F29308" s="16"/>
    </row>
    <row r="29309" spans="6:6" x14ac:dyDescent="0.2">
      <c r="F29309" s="16"/>
    </row>
    <row r="29310" spans="6:6" x14ac:dyDescent="0.2">
      <c r="F29310" s="16"/>
    </row>
    <row r="29311" spans="6:6" x14ac:dyDescent="0.2">
      <c r="F29311" s="16"/>
    </row>
    <row r="29312" spans="6:6" x14ac:dyDescent="0.2">
      <c r="F29312" s="16"/>
    </row>
    <row r="29313" spans="6:6" x14ac:dyDescent="0.2">
      <c r="F29313" s="16"/>
    </row>
    <row r="29314" spans="6:6" x14ac:dyDescent="0.2">
      <c r="F29314" s="16"/>
    </row>
    <row r="29315" spans="6:6" x14ac:dyDescent="0.2">
      <c r="F29315" s="16"/>
    </row>
    <row r="29316" spans="6:6" x14ac:dyDescent="0.2">
      <c r="F29316" s="16"/>
    </row>
    <row r="29317" spans="6:6" x14ac:dyDescent="0.2">
      <c r="F29317" s="16"/>
    </row>
    <row r="29318" spans="6:6" x14ac:dyDescent="0.2">
      <c r="F29318" s="16"/>
    </row>
    <row r="29319" spans="6:6" x14ac:dyDescent="0.2">
      <c r="F29319" s="16"/>
    </row>
    <row r="29320" spans="6:6" x14ac:dyDescent="0.2">
      <c r="F29320" s="16"/>
    </row>
    <row r="29321" spans="6:6" x14ac:dyDescent="0.2">
      <c r="F29321" s="16"/>
    </row>
    <row r="29322" spans="6:6" x14ac:dyDescent="0.2">
      <c r="F29322" s="16"/>
    </row>
    <row r="29323" spans="6:6" x14ac:dyDescent="0.2">
      <c r="F29323" s="16"/>
    </row>
    <row r="29324" spans="6:6" x14ac:dyDescent="0.2">
      <c r="F29324" s="16"/>
    </row>
    <row r="29325" spans="6:6" x14ac:dyDescent="0.2">
      <c r="F29325" s="16"/>
    </row>
    <row r="29326" spans="6:6" x14ac:dyDescent="0.2">
      <c r="F29326" s="16"/>
    </row>
    <row r="29327" spans="6:6" x14ac:dyDescent="0.2">
      <c r="F29327" s="16"/>
    </row>
    <row r="29328" spans="6:6" x14ac:dyDescent="0.2">
      <c r="F29328" s="16"/>
    </row>
    <row r="29329" spans="6:6" x14ac:dyDescent="0.2">
      <c r="F29329" s="16"/>
    </row>
    <row r="29330" spans="6:6" x14ac:dyDescent="0.2">
      <c r="F29330" s="16"/>
    </row>
    <row r="29331" spans="6:6" x14ac:dyDescent="0.2">
      <c r="F29331" s="16"/>
    </row>
    <row r="29332" spans="6:6" x14ac:dyDescent="0.2">
      <c r="F29332" s="16"/>
    </row>
    <row r="29333" spans="6:6" x14ac:dyDescent="0.2">
      <c r="F29333" s="16"/>
    </row>
    <row r="29334" spans="6:6" x14ac:dyDescent="0.2">
      <c r="F29334" s="16"/>
    </row>
    <row r="29335" spans="6:6" x14ac:dyDescent="0.2">
      <c r="F29335" s="16"/>
    </row>
    <row r="29336" spans="6:6" x14ac:dyDescent="0.2">
      <c r="F29336" s="16"/>
    </row>
    <row r="29337" spans="6:6" x14ac:dyDescent="0.2">
      <c r="F29337" s="16"/>
    </row>
    <row r="29338" spans="6:6" x14ac:dyDescent="0.2">
      <c r="F29338" s="16"/>
    </row>
    <row r="29339" spans="6:6" x14ac:dyDescent="0.2">
      <c r="F29339" s="16"/>
    </row>
    <row r="29340" spans="6:6" x14ac:dyDescent="0.2">
      <c r="F29340" s="16"/>
    </row>
    <row r="29341" spans="6:6" x14ac:dyDescent="0.2">
      <c r="F29341" s="16"/>
    </row>
    <row r="29342" spans="6:6" x14ac:dyDescent="0.2">
      <c r="F29342" s="16"/>
    </row>
    <row r="29343" spans="6:6" x14ac:dyDescent="0.2">
      <c r="F29343" s="16"/>
    </row>
    <row r="29344" spans="6:6" x14ac:dyDescent="0.2">
      <c r="F29344" s="16"/>
    </row>
    <row r="29345" spans="6:6" x14ac:dyDescent="0.2">
      <c r="F29345" s="16"/>
    </row>
    <row r="29346" spans="6:6" x14ac:dyDescent="0.2">
      <c r="F29346" s="16"/>
    </row>
    <row r="29347" spans="6:6" x14ac:dyDescent="0.2">
      <c r="F29347" s="16"/>
    </row>
    <row r="29348" spans="6:6" x14ac:dyDescent="0.2">
      <c r="F29348" s="16"/>
    </row>
    <row r="29349" spans="6:6" x14ac:dyDescent="0.2">
      <c r="F29349" s="16"/>
    </row>
    <row r="29350" spans="6:6" x14ac:dyDescent="0.2">
      <c r="F29350" s="16"/>
    </row>
    <row r="29351" spans="6:6" x14ac:dyDescent="0.2">
      <c r="F29351" s="16"/>
    </row>
    <row r="29352" spans="6:6" x14ac:dyDescent="0.2">
      <c r="F29352" s="16"/>
    </row>
    <row r="29353" spans="6:6" x14ac:dyDescent="0.2">
      <c r="F29353" s="16"/>
    </row>
    <row r="29354" spans="6:6" x14ac:dyDescent="0.2">
      <c r="F29354" s="16"/>
    </row>
    <row r="29355" spans="6:6" x14ac:dyDescent="0.2">
      <c r="F29355" s="16"/>
    </row>
    <row r="29356" spans="6:6" x14ac:dyDescent="0.2">
      <c r="F29356" s="16"/>
    </row>
    <row r="29357" spans="6:6" x14ac:dyDescent="0.2">
      <c r="F29357" s="16"/>
    </row>
    <row r="29358" spans="6:6" x14ac:dyDescent="0.2">
      <c r="F29358" s="16"/>
    </row>
    <row r="29359" spans="6:6" x14ac:dyDescent="0.2">
      <c r="F29359" s="16"/>
    </row>
    <row r="29360" spans="6:6" x14ac:dyDescent="0.2">
      <c r="F29360" s="16"/>
    </row>
    <row r="29361" spans="6:6" x14ac:dyDescent="0.2">
      <c r="F29361" s="16"/>
    </row>
    <row r="29362" spans="6:6" x14ac:dyDescent="0.2">
      <c r="F29362" s="16"/>
    </row>
    <row r="29363" spans="6:6" x14ac:dyDescent="0.2">
      <c r="F29363" s="16"/>
    </row>
    <row r="29364" spans="6:6" x14ac:dyDescent="0.2">
      <c r="F29364" s="16"/>
    </row>
    <row r="29365" spans="6:6" x14ac:dyDescent="0.2">
      <c r="F29365" s="16"/>
    </row>
    <row r="29366" spans="6:6" x14ac:dyDescent="0.2">
      <c r="F29366" s="16"/>
    </row>
    <row r="29367" spans="6:6" x14ac:dyDescent="0.2">
      <c r="F29367" s="16"/>
    </row>
    <row r="29368" spans="6:6" x14ac:dyDescent="0.2">
      <c r="F29368" s="16"/>
    </row>
    <row r="29369" spans="6:6" x14ac:dyDescent="0.2">
      <c r="F29369" s="16"/>
    </row>
    <row r="29370" spans="6:6" x14ac:dyDescent="0.2">
      <c r="F29370" s="16"/>
    </row>
    <row r="29371" spans="6:6" x14ac:dyDescent="0.2">
      <c r="F29371" s="16"/>
    </row>
    <row r="29372" spans="6:6" x14ac:dyDescent="0.2">
      <c r="F29372" s="16"/>
    </row>
    <row r="29373" spans="6:6" x14ac:dyDescent="0.2">
      <c r="F29373" s="16"/>
    </row>
    <row r="29374" spans="6:6" x14ac:dyDescent="0.2">
      <c r="F29374" s="16"/>
    </row>
    <row r="29375" spans="6:6" x14ac:dyDescent="0.2">
      <c r="F29375" s="16"/>
    </row>
    <row r="29376" spans="6:6" x14ac:dyDescent="0.2">
      <c r="F29376" s="16"/>
    </row>
    <row r="29377" spans="6:6" x14ac:dyDescent="0.2">
      <c r="F29377" s="16"/>
    </row>
    <row r="29378" spans="6:6" x14ac:dyDescent="0.2">
      <c r="F29378" s="16"/>
    </row>
    <row r="29379" spans="6:6" x14ac:dyDescent="0.2">
      <c r="F29379" s="16"/>
    </row>
    <row r="29380" spans="6:6" x14ac:dyDescent="0.2">
      <c r="F29380" s="16"/>
    </row>
    <row r="29381" spans="6:6" x14ac:dyDescent="0.2">
      <c r="F29381" s="16"/>
    </row>
    <row r="29382" spans="6:6" x14ac:dyDescent="0.2">
      <c r="F29382" s="16"/>
    </row>
    <row r="29383" spans="6:6" x14ac:dyDescent="0.2">
      <c r="F29383" s="16"/>
    </row>
    <row r="29384" spans="6:6" x14ac:dyDescent="0.2">
      <c r="F29384" s="16"/>
    </row>
    <row r="29385" spans="6:6" x14ac:dyDescent="0.2">
      <c r="F29385" s="16"/>
    </row>
    <row r="29386" spans="6:6" x14ac:dyDescent="0.2">
      <c r="F29386" s="16"/>
    </row>
    <row r="29387" spans="6:6" x14ac:dyDescent="0.2">
      <c r="F29387" s="16"/>
    </row>
    <row r="29388" spans="6:6" x14ac:dyDescent="0.2">
      <c r="F29388" s="16"/>
    </row>
    <row r="29389" spans="6:6" x14ac:dyDescent="0.2">
      <c r="F29389" s="16"/>
    </row>
    <row r="29390" spans="6:6" x14ac:dyDescent="0.2">
      <c r="F29390" s="16"/>
    </row>
    <row r="29391" spans="6:6" x14ac:dyDescent="0.2">
      <c r="F29391" s="16"/>
    </row>
    <row r="29392" spans="6:6" x14ac:dyDescent="0.2">
      <c r="F29392" s="16"/>
    </row>
    <row r="29393" spans="6:6" x14ac:dyDescent="0.2">
      <c r="F29393" s="16"/>
    </row>
    <row r="29394" spans="6:6" x14ac:dyDescent="0.2">
      <c r="F29394" s="16"/>
    </row>
    <row r="29395" spans="6:6" x14ac:dyDescent="0.2">
      <c r="F29395" s="16"/>
    </row>
    <row r="29396" spans="6:6" x14ac:dyDescent="0.2">
      <c r="F29396" s="16"/>
    </row>
    <row r="29397" spans="6:6" x14ac:dyDescent="0.2">
      <c r="F29397" s="16"/>
    </row>
    <row r="29398" spans="6:6" x14ac:dyDescent="0.2">
      <c r="F29398" s="16"/>
    </row>
    <row r="29399" spans="6:6" x14ac:dyDescent="0.2">
      <c r="F29399" s="16"/>
    </row>
    <row r="29400" spans="6:6" x14ac:dyDescent="0.2">
      <c r="F29400" s="16"/>
    </row>
    <row r="29401" spans="6:6" x14ac:dyDescent="0.2">
      <c r="F29401" s="16"/>
    </row>
    <row r="29402" spans="6:6" x14ac:dyDescent="0.2">
      <c r="F29402" s="16"/>
    </row>
    <row r="29403" spans="6:6" x14ac:dyDescent="0.2">
      <c r="F29403" s="16"/>
    </row>
    <row r="29404" spans="6:6" x14ac:dyDescent="0.2">
      <c r="F29404" s="16"/>
    </row>
    <row r="29405" spans="6:6" x14ac:dyDescent="0.2">
      <c r="F29405" s="16"/>
    </row>
    <row r="29406" spans="6:6" x14ac:dyDescent="0.2">
      <c r="F29406" s="16"/>
    </row>
    <row r="29407" spans="6:6" x14ac:dyDescent="0.2">
      <c r="F29407" s="16"/>
    </row>
    <row r="29408" spans="6:6" x14ac:dyDescent="0.2">
      <c r="F29408" s="16"/>
    </row>
    <row r="29409" spans="6:6" x14ac:dyDescent="0.2">
      <c r="F29409" s="16"/>
    </row>
    <row r="29410" spans="6:6" x14ac:dyDescent="0.2">
      <c r="F29410" s="16"/>
    </row>
    <row r="29411" spans="6:6" x14ac:dyDescent="0.2">
      <c r="F29411" s="16"/>
    </row>
    <row r="29412" spans="6:6" x14ac:dyDescent="0.2">
      <c r="F29412" s="16"/>
    </row>
    <row r="29413" spans="6:6" x14ac:dyDescent="0.2">
      <c r="F29413" s="16"/>
    </row>
    <row r="29414" spans="6:6" x14ac:dyDescent="0.2">
      <c r="F29414" s="16"/>
    </row>
    <row r="29415" spans="6:6" x14ac:dyDescent="0.2">
      <c r="F29415" s="16"/>
    </row>
    <row r="29416" spans="6:6" x14ac:dyDescent="0.2">
      <c r="F29416" s="16"/>
    </row>
    <row r="29417" spans="6:6" x14ac:dyDescent="0.2">
      <c r="F29417" s="16"/>
    </row>
    <row r="29418" spans="6:6" x14ac:dyDescent="0.2">
      <c r="F29418" s="16"/>
    </row>
    <row r="29419" spans="6:6" x14ac:dyDescent="0.2">
      <c r="F29419" s="16"/>
    </row>
    <row r="29420" spans="6:6" x14ac:dyDescent="0.2">
      <c r="F29420" s="16"/>
    </row>
    <row r="29421" spans="6:6" x14ac:dyDescent="0.2">
      <c r="F29421" s="16"/>
    </row>
    <row r="29422" spans="6:6" x14ac:dyDescent="0.2">
      <c r="F29422" s="16"/>
    </row>
    <row r="29423" spans="6:6" x14ac:dyDescent="0.2">
      <c r="F29423" s="16"/>
    </row>
    <row r="29424" spans="6:6" x14ac:dyDescent="0.2">
      <c r="F29424" s="16"/>
    </row>
    <row r="29425" spans="6:6" x14ac:dyDescent="0.2">
      <c r="F29425" s="16"/>
    </row>
    <row r="29426" spans="6:6" x14ac:dyDescent="0.2">
      <c r="F29426" s="16"/>
    </row>
    <row r="29427" spans="6:6" x14ac:dyDescent="0.2">
      <c r="F29427" s="16"/>
    </row>
    <row r="29428" spans="6:6" x14ac:dyDescent="0.2">
      <c r="F29428" s="16"/>
    </row>
    <row r="29429" spans="6:6" x14ac:dyDescent="0.2">
      <c r="F29429" s="16"/>
    </row>
    <row r="29430" spans="6:6" x14ac:dyDescent="0.2">
      <c r="F29430" s="16"/>
    </row>
    <row r="29431" spans="6:6" x14ac:dyDescent="0.2">
      <c r="F29431" s="16"/>
    </row>
    <row r="29432" spans="6:6" x14ac:dyDescent="0.2">
      <c r="F29432" s="16"/>
    </row>
    <row r="29433" spans="6:6" x14ac:dyDescent="0.2">
      <c r="F29433" s="16"/>
    </row>
    <row r="29434" spans="6:6" x14ac:dyDescent="0.2">
      <c r="F29434" s="16"/>
    </row>
    <row r="29435" spans="6:6" x14ac:dyDescent="0.2">
      <c r="F29435" s="16"/>
    </row>
    <row r="29436" spans="6:6" x14ac:dyDescent="0.2">
      <c r="F29436" s="16"/>
    </row>
    <row r="29437" spans="6:6" x14ac:dyDescent="0.2">
      <c r="F29437" s="16"/>
    </row>
    <row r="29438" spans="6:6" x14ac:dyDescent="0.2">
      <c r="F29438" s="16"/>
    </row>
    <row r="29439" spans="6:6" x14ac:dyDescent="0.2">
      <c r="F29439" s="16"/>
    </row>
    <row r="29440" spans="6:6" x14ac:dyDescent="0.2">
      <c r="F29440" s="16"/>
    </row>
    <row r="29441" spans="6:6" x14ac:dyDescent="0.2">
      <c r="F29441" s="16"/>
    </row>
    <row r="29442" spans="6:6" x14ac:dyDescent="0.2">
      <c r="F29442" s="16"/>
    </row>
    <row r="29443" spans="6:6" x14ac:dyDescent="0.2">
      <c r="F29443" s="16"/>
    </row>
    <row r="29444" spans="6:6" x14ac:dyDescent="0.2">
      <c r="F29444" s="16"/>
    </row>
    <row r="29445" spans="6:6" x14ac:dyDescent="0.2">
      <c r="F29445" s="16"/>
    </row>
    <row r="29446" spans="6:6" x14ac:dyDescent="0.2">
      <c r="F29446" s="16"/>
    </row>
    <row r="29447" spans="6:6" x14ac:dyDescent="0.2">
      <c r="F29447" s="16"/>
    </row>
    <row r="29448" spans="6:6" x14ac:dyDescent="0.2">
      <c r="F29448" s="16"/>
    </row>
    <row r="29449" spans="6:6" x14ac:dyDescent="0.2">
      <c r="F29449" s="16"/>
    </row>
    <row r="29450" spans="6:6" x14ac:dyDescent="0.2">
      <c r="F29450" s="16"/>
    </row>
    <row r="29451" spans="6:6" x14ac:dyDescent="0.2">
      <c r="F29451" s="16"/>
    </row>
    <row r="29452" spans="6:6" x14ac:dyDescent="0.2">
      <c r="F29452" s="16"/>
    </row>
    <row r="29453" spans="6:6" x14ac:dyDescent="0.2">
      <c r="F29453" s="16"/>
    </row>
    <row r="29454" spans="6:6" x14ac:dyDescent="0.2">
      <c r="F29454" s="16"/>
    </row>
    <row r="29455" spans="6:6" x14ac:dyDescent="0.2">
      <c r="F29455" s="16"/>
    </row>
    <row r="29456" spans="6:6" x14ac:dyDescent="0.2">
      <c r="F29456" s="16"/>
    </row>
    <row r="29457" spans="6:6" x14ac:dyDescent="0.2">
      <c r="F29457" s="16"/>
    </row>
    <row r="29458" spans="6:6" x14ac:dyDescent="0.2">
      <c r="F29458" s="16"/>
    </row>
    <row r="29459" spans="6:6" x14ac:dyDescent="0.2">
      <c r="F29459" s="16"/>
    </row>
    <row r="29460" spans="6:6" x14ac:dyDescent="0.2">
      <c r="F29460" s="16"/>
    </row>
    <row r="29461" spans="6:6" x14ac:dyDescent="0.2">
      <c r="F29461" s="16"/>
    </row>
    <row r="29462" spans="6:6" x14ac:dyDescent="0.2">
      <c r="F29462" s="16"/>
    </row>
    <row r="29463" spans="6:6" x14ac:dyDescent="0.2">
      <c r="F29463" s="16"/>
    </row>
    <row r="29464" spans="6:6" x14ac:dyDescent="0.2">
      <c r="F29464" s="16"/>
    </row>
    <row r="29465" spans="6:6" x14ac:dyDescent="0.2">
      <c r="F29465" s="16"/>
    </row>
    <row r="29466" spans="6:6" x14ac:dyDescent="0.2">
      <c r="F29466" s="16"/>
    </row>
    <row r="29467" spans="6:6" x14ac:dyDescent="0.2">
      <c r="F29467" s="16"/>
    </row>
    <row r="29468" spans="6:6" x14ac:dyDescent="0.2">
      <c r="F29468" s="16"/>
    </row>
    <row r="29469" spans="6:6" x14ac:dyDescent="0.2">
      <c r="F29469" s="16"/>
    </row>
    <row r="29470" spans="6:6" x14ac:dyDescent="0.2">
      <c r="F29470" s="16"/>
    </row>
    <row r="29471" spans="6:6" x14ac:dyDescent="0.2">
      <c r="F29471" s="16"/>
    </row>
    <row r="29472" spans="6:6" x14ac:dyDescent="0.2">
      <c r="F29472" s="16"/>
    </row>
    <row r="29473" spans="6:6" x14ac:dyDescent="0.2">
      <c r="F29473" s="16"/>
    </row>
    <row r="29474" spans="6:6" x14ac:dyDescent="0.2">
      <c r="F29474" s="16"/>
    </row>
    <row r="29475" spans="6:6" x14ac:dyDescent="0.2">
      <c r="F29475" s="16"/>
    </row>
    <row r="29476" spans="6:6" x14ac:dyDescent="0.2">
      <c r="F29476" s="16"/>
    </row>
    <row r="29477" spans="6:6" x14ac:dyDescent="0.2">
      <c r="F29477" s="16"/>
    </row>
    <row r="29478" spans="6:6" x14ac:dyDescent="0.2">
      <c r="F29478" s="16"/>
    </row>
    <row r="29479" spans="6:6" x14ac:dyDescent="0.2">
      <c r="F29479" s="16"/>
    </row>
    <row r="29480" spans="6:6" x14ac:dyDescent="0.2">
      <c r="F29480" s="16"/>
    </row>
    <row r="29481" spans="6:6" x14ac:dyDescent="0.2">
      <c r="F29481" s="16"/>
    </row>
    <row r="29482" spans="6:6" x14ac:dyDescent="0.2">
      <c r="F29482" s="16"/>
    </row>
    <row r="29483" spans="6:6" x14ac:dyDescent="0.2">
      <c r="F29483" s="16"/>
    </row>
    <row r="29484" spans="6:6" x14ac:dyDescent="0.2">
      <c r="F29484" s="16"/>
    </row>
    <row r="29485" spans="6:6" x14ac:dyDescent="0.2">
      <c r="F29485" s="16"/>
    </row>
    <row r="29486" spans="6:6" x14ac:dyDescent="0.2">
      <c r="F29486" s="16"/>
    </row>
    <row r="29487" spans="6:6" x14ac:dyDescent="0.2">
      <c r="F29487" s="16"/>
    </row>
    <row r="29488" spans="6:6" x14ac:dyDescent="0.2">
      <c r="F29488" s="16"/>
    </row>
    <row r="29489" spans="6:6" x14ac:dyDescent="0.2">
      <c r="F29489" s="16"/>
    </row>
    <row r="29490" spans="6:6" x14ac:dyDescent="0.2">
      <c r="F29490" s="16"/>
    </row>
    <row r="29491" spans="6:6" x14ac:dyDescent="0.2">
      <c r="F29491" s="16"/>
    </row>
    <row r="29492" spans="6:6" x14ac:dyDescent="0.2">
      <c r="F29492" s="16"/>
    </row>
    <row r="29493" spans="6:6" x14ac:dyDescent="0.2">
      <c r="F29493" s="16"/>
    </row>
    <row r="29494" spans="6:6" x14ac:dyDescent="0.2">
      <c r="F29494" s="16"/>
    </row>
    <row r="29495" spans="6:6" x14ac:dyDescent="0.2">
      <c r="F29495" s="16"/>
    </row>
    <row r="29496" spans="6:6" x14ac:dyDescent="0.2">
      <c r="F29496" s="16"/>
    </row>
    <row r="29497" spans="6:6" x14ac:dyDescent="0.2">
      <c r="F29497" s="16"/>
    </row>
    <row r="29498" spans="6:6" x14ac:dyDescent="0.2">
      <c r="F29498" s="16"/>
    </row>
    <row r="29499" spans="6:6" x14ac:dyDescent="0.2">
      <c r="F29499" s="16"/>
    </row>
    <row r="29500" spans="6:6" x14ac:dyDescent="0.2">
      <c r="F29500" s="16"/>
    </row>
    <row r="29501" spans="6:6" x14ac:dyDescent="0.2">
      <c r="F29501" s="16"/>
    </row>
    <row r="29502" spans="6:6" x14ac:dyDescent="0.2">
      <c r="F29502" s="16"/>
    </row>
    <row r="29503" spans="6:6" x14ac:dyDescent="0.2">
      <c r="F29503" s="16"/>
    </row>
    <row r="29504" spans="6:6" x14ac:dyDescent="0.2">
      <c r="F29504" s="16"/>
    </row>
    <row r="29505" spans="6:6" x14ac:dyDescent="0.2">
      <c r="F29505" s="16"/>
    </row>
    <row r="29506" spans="6:6" x14ac:dyDescent="0.2">
      <c r="F29506" s="16"/>
    </row>
    <row r="29507" spans="6:6" x14ac:dyDescent="0.2">
      <c r="F29507" s="16"/>
    </row>
    <row r="29508" spans="6:6" x14ac:dyDescent="0.2">
      <c r="F29508" s="16"/>
    </row>
    <row r="29509" spans="6:6" x14ac:dyDescent="0.2">
      <c r="F29509" s="16"/>
    </row>
    <row r="29510" spans="6:6" x14ac:dyDescent="0.2">
      <c r="F29510" s="16"/>
    </row>
    <row r="29511" spans="6:6" x14ac:dyDescent="0.2">
      <c r="F29511" s="16"/>
    </row>
    <row r="29512" spans="6:6" x14ac:dyDescent="0.2">
      <c r="F29512" s="16"/>
    </row>
    <row r="29513" spans="6:6" x14ac:dyDescent="0.2">
      <c r="F29513" s="16"/>
    </row>
    <row r="29514" spans="6:6" x14ac:dyDescent="0.2">
      <c r="F29514" s="16"/>
    </row>
    <row r="29515" spans="6:6" x14ac:dyDescent="0.2">
      <c r="F29515" s="16"/>
    </row>
    <row r="29516" spans="6:6" x14ac:dyDescent="0.2">
      <c r="F29516" s="16"/>
    </row>
    <row r="29517" spans="6:6" x14ac:dyDescent="0.2">
      <c r="F29517" s="16"/>
    </row>
    <row r="29518" spans="6:6" x14ac:dyDescent="0.2">
      <c r="F29518" s="16"/>
    </row>
    <row r="29519" spans="6:6" x14ac:dyDescent="0.2">
      <c r="F29519" s="16"/>
    </row>
    <row r="29520" spans="6:6" x14ac:dyDescent="0.2">
      <c r="F29520" s="16"/>
    </row>
    <row r="29521" spans="6:6" x14ac:dyDescent="0.2">
      <c r="F29521" s="16"/>
    </row>
    <row r="29522" spans="6:6" x14ac:dyDescent="0.2">
      <c r="F29522" s="16"/>
    </row>
    <row r="29523" spans="6:6" x14ac:dyDescent="0.2">
      <c r="F29523" s="16"/>
    </row>
    <row r="29524" spans="6:6" x14ac:dyDescent="0.2">
      <c r="F29524" s="16"/>
    </row>
    <row r="29525" spans="6:6" x14ac:dyDescent="0.2">
      <c r="F29525" s="16"/>
    </row>
    <row r="29526" spans="6:6" x14ac:dyDescent="0.2">
      <c r="F29526" s="16"/>
    </row>
    <row r="29527" spans="6:6" x14ac:dyDescent="0.2">
      <c r="F29527" s="16"/>
    </row>
    <row r="29528" spans="6:6" x14ac:dyDescent="0.2">
      <c r="F29528" s="16"/>
    </row>
    <row r="29529" spans="6:6" x14ac:dyDescent="0.2">
      <c r="F29529" s="16"/>
    </row>
    <row r="29530" spans="6:6" x14ac:dyDescent="0.2">
      <c r="F29530" s="16"/>
    </row>
    <row r="29531" spans="6:6" x14ac:dyDescent="0.2">
      <c r="F29531" s="16"/>
    </row>
    <row r="29532" spans="6:6" x14ac:dyDescent="0.2">
      <c r="F29532" s="16"/>
    </row>
    <row r="29533" spans="6:6" x14ac:dyDescent="0.2">
      <c r="F29533" s="16"/>
    </row>
    <row r="29534" spans="6:6" x14ac:dyDescent="0.2">
      <c r="F29534" s="16"/>
    </row>
    <row r="29535" spans="6:6" x14ac:dyDescent="0.2">
      <c r="F29535" s="16"/>
    </row>
    <row r="29536" spans="6:6" x14ac:dyDescent="0.2">
      <c r="F29536" s="16"/>
    </row>
    <row r="29537" spans="6:6" x14ac:dyDescent="0.2">
      <c r="F29537" s="16"/>
    </row>
    <row r="29538" spans="6:6" x14ac:dyDescent="0.2">
      <c r="F29538" s="16"/>
    </row>
    <row r="29539" spans="6:6" x14ac:dyDescent="0.2">
      <c r="F29539" s="16"/>
    </row>
    <row r="29540" spans="6:6" x14ac:dyDescent="0.2">
      <c r="F29540" s="16"/>
    </row>
    <row r="29541" spans="6:6" x14ac:dyDescent="0.2">
      <c r="F29541" s="16"/>
    </row>
    <row r="29542" spans="6:6" x14ac:dyDescent="0.2">
      <c r="F29542" s="16"/>
    </row>
    <row r="29543" spans="6:6" x14ac:dyDescent="0.2">
      <c r="F29543" s="16"/>
    </row>
    <row r="29544" spans="6:6" x14ac:dyDescent="0.2">
      <c r="F29544" s="16"/>
    </row>
    <row r="29545" spans="6:6" x14ac:dyDescent="0.2">
      <c r="F29545" s="16"/>
    </row>
    <row r="29546" spans="6:6" x14ac:dyDescent="0.2">
      <c r="F29546" s="16"/>
    </row>
    <row r="29547" spans="6:6" x14ac:dyDescent="0.2">
      <c r="F29547" s="16"/>
    </row>
    <row r="29548" spans="6:6" x14ac:dyDescent="0.2">
      <c r="F29548" s="16"/>
    </row>
    <row r="29549" spans="6:6" x14ac:dyDescent="0.2">
      <c r="F29549" s="16"/>
    </row>
    <row r="29550" spans="6:6" x14ac:dyDescent="0.2">
      <c r="F29550" s="16"/>
    </row>
    <row r="29551" spans="6:6" x14ac:dyDescent="0.2">
      <c r="F29551" s="16"/>
    </row>
    <row r="29552" spans="6:6" x14ac:dyDescent="0.2">
      <c r="F29552" s="16"/>
    </row>
    <row r="29553" spans="6:6" x14ac:dyDescent="0.2">
      <c r="F29553" s="16"/>
    </row>
    <row r="29554" spans="6:6" x14ac:dyDescent="0.2">
      <c r="F29554" s="16"/>
    </row>
    <row r="29555" spans="6:6" x14ac:dyDescent="0.2">
      <c r="F29555" s="16"/>
    </row>
    <row r="29556" spans="6:6" x14ac:dyDescent="0.2">
      <c r="F29556" s="16"/>
    </row>
    <row r="29557" spans="6:6" x14ac:dyDescent="0.2">
      <c r="F29557" s="16"/>
    </row>
    <row r="29558" spans="6:6" x14ac:dyDescent="0.2">
      <c r="F29558" s="16"/>
    </row>
    <row r="29559" spans="6:6" x14ac:dyDescent="0.2">
      <c r="F29559" s="16"/>
    </row>
    <row r="29560" spans="6:6" x14ac:dyDescent="0.2">
      <c r="F29560" s="16"/>
    </row>
    <row r="29561" spans="6:6" x14ac:dyDescent="0.2">
      <c r="F29561" s="16"/>
    </row>
    <row r="29562" spans="6:6" x14ac:dyDescent="0.2">
      <c r="F29562" s="16"/>
    </row>
    <row r="29563" spans="6:6" x14ac:dyDescent="0.2">
      <c r="F29563" s="16"/>
    </row>
    <row r="29564" spans="6:6" x14ac:dyDescent="0.2">
      <c r="F29564" s="16"/>
    </row>
    <row r="29565" spans="6:6" x14ac:dyDescent="0.2">
      <c r="F29565" s="16"/>
    </row>
    <row r="29566" spans="6:6" x14ac:dyDescent="0.2">
      <c r="F29566" s="16"/>
    </row>
    <row r="29567" spans="6:6" x14ac:dyDescent="0.2">
      <c r="F29567" s="16"/>
    </row>
    <row r="29568" spans="6:6" x14ac:dyDescent="0.2">
      <c r="F29568" s="16"/>
    </row>
    <row r="29569" spans="6:6" x14ac:dyDescent="0.2">
      <c r="F29569" s="16"/>
    </row>
    <row r="29570" spans="6:6" x14ac:dyDescent="0.2">
      <c r="F29570" s="16"/>
    </row>
    <row r="29571" spans="6:6" x14ac:dyDescent="0.2">
      <c r="F29571" s="16"/>
    </row>
    <row r="29572" spans="6:6" x14ac:dyDescent="0.2">
      <c r="F29572" s="16"/>
    </row>
    <row r="29573" spans="6:6" x14ac:dyDescent="0.2">
      <c r="F29573" s="16"/>
    </row>
    <row r="29574" spans="6:6" x14ac:dyDescent="0.2">
      <c r="F29574" s="16"/>
    </row>
    <row r="29575" spans="6:6" x14ac:dyDescent="0.2">
      <c r="F29575" s="16"/>
    </row>
    <row r="29576" spans="6:6" x14ac:dyDescent="0.2">
      <c r="F29576" s="16"/>
    </row>
    <row r="29577" spans="6:6" x14ac:dyDescent="0.2">
      <c r="F29577" s="16"/>
    </row>
    <row r="29578" spans="6:6" x14ac:dyDescent="0.2">
      <c r="F29578" s="16"/>
    </row>
    <row r="29579" spans="6:6" x14ac:dyDescent="0.2">
      <c r="F29579" s="16"/>
    </row>
    <row r="29580" spans="6:6" x14ac:dyDescent="0.2">
      <c r="F29580" s="16"/>
    </row>
    <row r="29581" spans="6:6" x14ac:dyDescent="0.2">
      <c r="F29581" s="16"/>
    </row>
    <row r="29582" spans="6:6" x14ac:dyDescent="0.2">
      <c r="F29582" s="16"/>
    </row>
    <row r="29583" spans="6:6" x14ac:dyDescent="0.2">
      <c r="F29583" s="16"/>
    </row>
    <row r="29584" spans="6:6" x14ac:dyDescent="0.2">
      <c r="F29584" s="16"/>
    </row>
    <row r="29585" spans="6:6" x14ac:dyDescent="0.2">
      <c r="F29585" s="16"/>
    </row>
    <row r="29586" spans="6:6" x14ac:dyDescent="0.2">
      <c r="F29586" s="16"/>
    </row>
    <row r="29587" spans="6:6" x14ac:dyDescent="0.2">
      <c r="F29587" s="16"/>
    </row>
    <row r="29588" spans="6:6" x14ac:dyDescent="0.2">
      <c r="F29588" s="16"/>
    </row>
    <row r="29589" spans="6:6" x14ac:dyDescent="0.2">
      <c r="F29589" s="16"/>
    </row>
    <row r="29590" spans="6:6" x14ac:dyDescent="0.2">
      <c r="F29590" s="16"/>
    </row>
    <row r="29591" spans="6:6" x14ac:dyDescent="0.2">
      <c r="F29591" s="16"/>
    </row>
    <row r="29592" spans="6:6" x14ac:dyDescent="0.2">
      <c r="F29592" s="16"/>
    </row>
    <row r="29593" spans="6:6" x14ac:dyDescent="0.2">
      <c r="F29593" s="16"/>
    </row>
    <row r="29594" spans="6:6" x14ac:dyDescent="0.2">
      <c r="F29594" s="16"/>
    </row>
    <row r="29595" spans="6:6" x14ac:dyDescent="0.2">
      <c r="F29595" s="16"/>
    </row>
    <row r="29596" spans="6:6" x14ac:dyDescent="0.2">
      <c r="F29596" s="16"/>
    </row>
    <row r="29597" spans="6:6" x14ac:dyDescent="0.2">
      <c r="F29597" s="16"/>
    </row>
    <row r="29598" spans="6:6" x14ac:dyDescent="0.2">
      <c r="F29598" s="16"/>
    </row>
    <row r="29599" spans="6:6" x14ac:dyDescent="0.2">
      <c r="F29599" s="16"/>
    </row>
    <row r="29600" spans="6:6" x14ac:dyDescent="0.2">
      <c r="F29600" s="16"/>
    </row>
    <row r="29601" spans="6:6" x14ac:dyDescent="0.2">
      <c r="F29601" s="16"/>
    </row>
    <row r="29602" spans="6:6" x14ac:dyDescent="0.2">
      <c r="F29602" s="16"/>
    </row>
    <row r="29603" spans="6:6" x14ac:dyDescent="0.2">
      <c r="F29603" s="16"/>
    </row>
    <row r="29604" spans="6:6" x14ac:dyDescent="0.2">
      <c r="F29604" s="16"/>
    </row>
    <row r="29605" spans="6:6" x14ac:dyDescent="0.2">
      <c r="F29605" s="16"/>
    </row>
    <row r="29606" spans="6:6" x14ac:dyDescent="0.2">
      <c r="F29606" s="16"/>
    </row>
    <row r="29607" spans="6:6" x14ac:dyDescent="0.2">
      <c r="F29607" s="16"/>
    </row>
    <row r="29608" spans="6:6" x14ac:dyDescent="0.2">
      <c r="F29608" s="16"/>
    </row>
    <row r="29609" spans="6:6" x14ac:dyDescent="0.2">
      <c r="F29609" s="16"/>
    </row>
    <row r="29610" spans="6:6" x14ac:dyDescent="0.2">
      <c r="F29610" s="16"/>
    </row>
    <row r="29611" spans="6:6" x14ac:dyDescent="0.2">
      <c r="F29611" s="16"/>
    </row>
    <row r="29612" spans="6:6" x14ac:dyDescent="0.2">
      <c r="F29612" s="16"/>
    </row>
    <row r="29613" spans="6:6" x14ac:dyDescent="0.2">
      <c r="F29613" s="16"/>
    </row>
    <row r="29614" spans="6:6" x14ac:dyDescent="0.2">
      <c r="F29614" s="16"/>
    </row>
    <row r="29615" spans="6:6" x14ac:dyDescent="0.2">
      <c r="F29615" s="16"/>
    </row>
    <row r="29616" spans="6:6" x14ac:dyDescent="0.2">
      <c r="F29616" s="16"/>
    </row>
    <row r="29617" spans="6:6" x14ac:dyDescent="0.2">
      <c r="F29617" s="16"/>
    </row>
    <row r="29618" spans="6:6" x14ac:dyDescent="0.2">
      <c r="F29618" s="16"/>
    </row>
    <row r="29619" spans="6:6" x14ac:dyDescent="0.2">
      <c r="F29619" s="16"/>
    </row>
    <row r="29620" spans="6:6" x14ac:dyDescent="0.2">
      <c r="F29620" s="16"/>
    </row>
    <row r="29621" spans="6:6" x14ac:dyDescent="0.2">
      <c r="F29621" s="16"/>
    </row>
    <row r="29622" spans="6:6" x14ac:dyDescent="0.2">
      <c r="F29622" s="16"/>
    </row>
    <row r="29623" spans="6:6" x14ac:dyDescent="0.2">
      <c r="F29623" s="16"/>
    </row>
    <row r="29624" spans="6:6" x14ac:dyDescent="0.2">
      <c r="F29624" s="16"/>
    </row>
    <row r="29625" spans="6:6" x14ac:dyDescent="0.2">
      <c r="F29625" s="16"/>
    </row>
    <row r="29626" spans="6:6" x14ac:dyDescent="0.2">
      <c r="F29626" s="16"/>
    </row>
    <row r="29627" spans="6:6" x14ac:dyDescent="0.2">
      <c r="F29627" s="16"/>
    </row>
    <row r="29628" spans="6:6" x14ac:dyDescent="0.2">
      <c r="F29628" s="16"/>
    </row>
    <row r="29629" spans="6:6" x14ac:dyDescent="0.2">
      <c r="F29629" s="16"/>
    </row>
    <row r="29630" spans="6:6" x14ac:dyDescent="0.2">
      <c r="F29630" s="16"/>
    </row>
    <row r="29631" spans="6:6" x14ac:dyDescent="0.2">
      <c r="F29631" s="16"/>
    </row>
    <row r="29632" spans="6:6" x14ac:dyDescent="0.2">
      <c r="F29632" s="16"/>
    </row>
    <row r="29633" spans="6:6" x14ac:dyDescent="0.2">
      <c r="F29633" s="16"/>
    </row>
    <row r="29634" spans="6:6" x14ac:dyDescent="0.2">
      <c r="F29634" s="16"/>
    </row>
    <row r="29635" spans="6:6" x14ac:dyDescent="0.2">
      <c r="F29635" s="16"/>
    </row>
    <row r="29636" spans="6:6" x14ac:dyDescent="0.2">
      <c r="F29636" s="16"/>
    </row>
    <row r="29637" spans="6:6" x14ac:dyDescent="0.2">
      <c r="F29637" s="16"/>
    </row>
    <row r="29638" spans="6:6" x14ac:dyDescent="0.2">
      <c r="F29638" s="16"/>
    </row>
    <row r="29639" spans="6:6" x14ac:dyDescent="0.2">
      <c r="F29639" s="16"/>
    </row>
    <row r="29640" spans="6:6" x14ac:dyDescent="0.2">
      <c r="F29640" s="16"/>
    </row>
    <row r="29641" spans="6:6" x14ac:dyDescent="0.2">
      <c r="F29641" s="16"/>
    </row>
    <row r="29642" spans="6:6" x14ac:dyDescent="0.2">
      <c r="F29642" s="16"/>
    </row>
    <row r="29643" spans="6:6" x14ac:dyDescent="0.2">
      <c r="F29643" s="16"/>
    </row>
    <row r="29644" spans="6:6" x14ac:dyDescent="0.2">
      <c r="F29644" s="16"/>
    </row>
    <row r="29645" spans="6:6" x14ac:dyDescent="0.2">
      <c r="F29645" s="16"/>
    </row>
    <row r="29646" spans="6:6" x14ac:dyDescent="0.2">
      <c r="F29646" s="16"/>
    </row>
    <row r="29647" spans="6:6" x14ac:dyDescent="0.2">
      <c r="F29647" s="16"/>
    </row>
    <row r="29648" spans="6:6" x14ac:dyDescent="0.2">
      <c r="F29648" s="16"/>
    </row>
    <row r="29649" spans="6:6" x14ac:dyDescent="0.2">
      <c r="F29649" s="16"/>
    </row>
    <row r="29650" spans="6:6" x14ac:dyDescent="0.2">
      <c r="F29650" s="16"/>
    </row>
    <row r="29651" spans="6:6" x14ac:dyDescent="0.2">
      <c r="F29651" s="16"/>
    </row>
    <row r="29652" spans="6:6" x14ac:dyDescent="0.2">
      <c r="F29652" s="16"/>
    </row>
    <row r="29653" spans="6:6" x14ac:dyDescent="0.2">
      <c r="F29653" s="16"/>
    </row>
    <row r="29654" spans="6:6" x14ac:dyDescent="0.2">
      <c r="F29654" s="16"/>
    </row>
    <row r="29655" spans="6:6" x14ac:dyDescent="0.2">
      <c r="F29655" s="16"/>
    </row>
    <row r="29656" spans="6:6" x14ac:dyDescent="0.2">
      <c r="F29656" s="16"/>
    </row>
    <row r="29657" spans="6:6" x14ac:dyDescent="0.2">
      <c r="F29657" s="16"/>
    </row>
    <row r="29658" spans="6:6" x14ac:dyDescent="0.2">
      <c r="F29658" s="16"/>
    </row>
    <row r="29659" spans="6:6" x14ac:dyDescent="0.2">
      <c r="F29659" s="16"/>
    </row>
    <row r="29660" spans="6:6" x14ac:dyDescent="0.2">
      <c r="F29660" s="16"/>
    </row>
    <row r="29661" spans="6:6" x14ac:dyDescent="0.2">
      <c r="F29661" s="16"/>
    </row>
    <row r="29662" spans="6:6" x14ac:dyDescent="0.2">
      <c r="F29662" s="16"/>
    </row>
    <row r="29663" spans="6:6" x14ac:dyDescent="0.2">
      <c r="F29663" s="16"/>
    </row>
    <row r="29664" spans="6:6" x14ac:dyDescent="0.2">
      <c r="F29664" s="16"/>
    </row>
    <row r="29665" spans="6:6" x14ac:dyDescent="0.2">
      <c r="F29665" s="16"/>
    </row>
    <row r="29666" spans="6:6" x14ac:dyDescent="0.2">
      <c r="F29666" s="16"/>
    </row>
    <row r="29667" spans="6:6" x14ac:dyDescent="0.2">
      <c r="F29667" s="16"/>
    </row>
    <row r="29668" spans="6:6" x14ac:dyDescent="0.2">
      <c r="F29668" s="16"/>
    </row>
    <row r="29669" spans="6:6" x14ac:dyDescent="0.2">
      <c r="F29669" s="16"/>
    </row>
    <row r="29670" spans="6:6" x14ac:dyDescent="0.2">
      <c r="F29670" s="16"/>
    </row>
    <row r="29671" spans="6:6" x14ac:dyDescent="0.2">
      <c r="F29671" s="16"/>
    </row>
    <row r="29672" spans="6:6" x14ac:dyDescent="0.2">
      <c r="F29672" s="16"/>
    </row>
    <row r="29673" spans="6:6" x14ac:dyDescent="0.2">
      <c r="F29673" s="16"/>
    </row>
    <row r="29674" spans="6:6" x14ac:dyDescent="0.2">
      <c r="F29674" s="16"/>
    </row>
    <row r="29675" spans="6:6" x14ac:dyDescent="0.2">
      <c r="F29675" s="16"/>
    </row>
    <row r="29676" spans="6:6" x14ac:dyDescent="0.2">
      <c r="F29676" s="16"/>
    </row>
    <row r="29677" spans="6:6" x14ac:dyDescent="0.2">
      <c r="F29677" s="16"/>
    </row>
    <row r="29678" spans="6:6" x14ac:dyDescent="0.2">
      <c r="F29678" s="16"/>
    </row>
    <row r="29679" spans="6:6" x14ac:dyDescent="0.2">
      <c r="F29679" s="16"/>
    </row>
    <row r="29680" spans="6:6" x14ac:dyDescent="0.2">
      <c r="F29680" s="16"/>
    </row>
    <row r="29681" spans="6:6" x14ac:dyDescent="0.2">
      <c r="F29681" s="16"/>
    </row>
    <row r="29682" spans="6:6" x14ac:dyDescent="0.2">
      <c r="F29682" s="16"/>
    </row>
    <row r="29683" spans="6:6" x14ac:dyDescent="0.2">
      <c r="F29683" s="16"/>
    </row>
    <row r="29684" spans="6:6" x14ac:dyDescent="0.2">
      <c r="F29684" s="16"/>
    </row>
    <row r="29685" spans="6:6" x14ac:dyDescent="0.2">
      <c r="F29685" s="16"/>
    </row>
    <row r="29686" spans="6:6" x14ac:dyDescent="0.2">
      <c r="F29686" s="16"/>
    </row>
    <row r="29687" spans="6:6" x14ac:dyDescent="0.2">
      <c r="F29687" s="16"/>
    </row>
    <row r="29688" spans="6:6" x14ac:dyDescent="0.2">
      <c r="F29688" s="16"/>
    </row>
    <row r="29689" spans="6:6" x14ac:dyDescent="0.2">
      <c r="F29689" s="16"/>
    </row>
    <row r="29690" spans="6:6" x14ac:dyDescent="0.2">
      <c r="F29690" s="16"/>
    </row>
    <row r="29691" spans="6:6" x14ac:dyDescent="0.2">
      <c r="F29691" s="16"/>
    </row>
    <row r="29692" spans="6:6" x14ac:dyDescent="0.2">
      <c r="F29692" s="16"/>
    </row>
    <row r="29693" spans="6:6" x14ac:dyDescent="0.2">
      <c r="F29693" s="16"/>
    </row>
    <row r="29694" spans="6:6" x14ac:dyDescent="0.2">
      <c r="F29694" s="16"/>
    </row>
    <row r="29695" spans="6:6" x14ac:dyDescent="0.2">
      <c r="F29695" s="16"/>
    </row>
    <row r="29696" spans="6:6" x14ac:dyDescent="0.2">
      <c r="F29696" s="16"/>
    </row>
    <row r="29697" spans="6:6" x14ac:dyDescent="0.2">
      <c r="F29697" s="16"/>
    </row>
    <row r="29698" spans="6:6" x14ac:dyDescent="0.2">
      <c r="F29698" s="16"/>
    </row>
    <row r="29699" spans="6:6" x14ac:dyDescent="0.2">
      <c r="F29699" s="16"/>
    </row>
    <row r="29700" spans="6:6" x14ac:dyDescent="0.2">
      <c r="F29700" s="16"/>
    </row>
    <row r="29701" spans="6:6" x14ac:dyDescent="0.2">
      <c r="F29701" s="16"/>
    </row>
    <row r="29702" spans="6:6" x14ac:dyDescent="0.2">
      <c r="F29702" s="16"/>
    </row>
    <row r="29703" spans="6:6" x14ac:dyDescent="0.2">
      <c r="F29703" s="16"/>
    </row>
    <row r="29704" spans="6:6" x14ac:dyDescent="0.2">
      <c r="F29704" s="16"/>
    </row>
    <row r="29705" spans="6:6" x14ac:dyDescent="0.2">
      <c r="F29705" s="16"/>
    </row>
    <row r="29706" spans="6:6" x14ac:dyDescent="0.2">
      <c r="F29706" s="16"/>
    </row>
    <row r="29707" spans="6:6" x14ac:dyDescent="0.2">
      <c r="F29707" s="16"/>
    </row>
    <row r="29708" spans="6:6" x14ac:dyDescent="0.2">
      <c r="F29708" s="16"/>
    </row>
    <row r="29709" spans="6:6" x14ac:dyDescent="0.2">
      <c r="F29709" s="16"/>
    </row>
    <row r="29710" spans="6:6" x14ac:dyDescent="0.2">
      <c r="F29710" s="16"/>
    </row>
    <row r="29711" spans="6:6" x14ac:dyDescent="0.2">
      <c r="F29711" s="16"/>
    </row>
    <row r="29712" spans="6:6" x14ac:dyDescent="0.2">
      <c r="F29712" s="16"/>
    </row>
    <row r="29713" spans="6:6" x14ac:dyDescent="0.2">
      <c r="F29713" s="16"/>
    </row>
    <row r="29714" spans="6:6" x14ac:dyDescent="0.2">
      <c r="F29714" s="16"/>
    </row>
    <row r="29715" spans="6:6" x14ac:dyDescent="0.2">
      <c r="F29715" s="16"/>
    </row>
    <row r="29716" spans="6:6" x14ac:dyDescent="0.2">
      <c r="F29716" s="16"/>
    </row>
    <row r="29717" spans="6:6" x14ac:dyDescent="0.2">
      <c r="F29717" s="16"/>
    </row>
    <row r="29718" spans="6:6" x14ac:dyDescent="0.2">
      <c r="F29718" s="16"/>
    </row>
    <row r="29719" spans="6:6" x14ac:dyDescent="0.2">
      <c r="F29719" s="16"/>
    </row>
    <row r="29720" spans="6:6" x14ac:dyDescent="0.2">
      <c r="F29720" s="16"/>
    </row>
    <row r="29721" spans="6:6" x14ac:dyDescent="0.2">
      <c r="F29721" s="16"/>
    </row>
    <row r="29722" spans="6:6" x14ac:dyDescent="0.2">
      <c r="F29722" s="16"/>
    </row>
    <row r="29723" spans="6:6" x14ac:dyDescent="0.2">
      <c r="F29723" s="16"/>
    </row>
    <row r="29724" spans="6:6" x14ac:dyDescent="0.2">
      <c r="F29724" s="16"/>
    </row>
    <row r="29725" spans="6:6" x14ac:dyDescent="0.2">
      <c r="F29725" s="16"/>
    </row>
    <row r="29726" spans="6:6" x14ac:dyDescent="0.2">
      <c r="F29726" s="16"/>
    </row>
    <row r="29727" spans="6:6" x14ac:dyDescent="0.2">
      <c r="F29727" s="16"/>
    </row>
    <row r="29728" spans="6:6" x14ac:dyDescent="0.2">
      <c r="F29728" s="16"/>
    </row>
    <row r="29729" spans="6:6" x14ac:dyDescent="0.2">
      <c r="F29729" s="16"/>
    </row>
    <row r="29730" spans="6:6" x14ac:dyDescent="0.2">
      <c r="F29730" s="16"/>
    </row>
    <row r="29731" spans="6:6" x14ac:dyDescent="0.2">
      <c r="F29731" s="16"/>
    </row>
    <row r="29732" spans="6:6" x14ac:dyDescent="0.2">
      <c r="F29732" s="16"/>
    </row>
    <row r="29733" spans="6:6" x14ac:dyDescent="0.2">
      <c r="F29733" s="16"/>
    </row>
    <row r="29734" spans="6:6" x14ac:dyDescent="0.2">
      <c r="F29734" s="16"/>
    </row>
    <row r="29735" spans="6:6" x14ac:dyDescent="0.2">
      <c r="F29735" s="16"/>
    </row>
    <row r="29736" spans="6:6" x14ac:dyDescent="0.2">
      <c r="F29736" s="16"/>
    </row>
    <row r="29737" spans="6:6" x14ac:dyDescent="0.2">
      <c r="F29737" s="16"/>
    </row>
    <row r="29738" spans="6:6" x14ac:dyDescent="0.2">
      <c r="F29738" s="16"/>
    </row>
    <row r="29739" spans="6:6" x14ac:dyDescent="0.2">
      <c r="F29739" s="16"/>
    </row>
    <row r="29740" spans="6:6" x14ac:dyDescent="0.2">
      <c r="F29740" s="16"/>
    </row>
    <row r="29741" spans="6:6" x14ac:dyDescent="0.2">
      <c r="F29741" s="16"/>
    </row>
    <row r="29742" spans="6:6" x14ac:dyDescent="0.2">
      <c r="F29742" s="16"/>
    </row>
    <row r="29743" spans="6:6" x14ac:dyDescent="0.2">
      <c r="F29743" s="16"/>
    </row>
    <row r="29744" spans="6:6" x14ac:dyDescent="0.2">
      <c r="F29744" s="16"/>
    </row>
    <row r="29745" spans="6:6" x14ac:dyDescent="0.2">
      <c r="F29745" s="16"/>
    </row>
    <row r="29746" spans="6:6" x14ac:dyDescent="0.2">
      <c r="F29746" s="16"/>
    </row>
    <row r="29747" spans="6:6" x14ac:dyDescent="0.2">
      <c r="F29747" s="16"/>
    </row>
    <row r="29748" spans="6:6" x14ac:dyDescent="0.2">
      <c r="F29748" s="16"/>
    </row>
    <row r="29749" spans="6:6" x14ac:dyDescent="0.2">
      <c r="F29749" s="16"/>
    </row>
    <row r="29750" spans="6:6" x14ac:dyDescent="0.2">
      <c r="F29750" s="16"/>
    </row>
    <row r="29751" spans="6:6" x14ac:dyDescent="0.2">
      <c r="F29751" s="16"/>
    </row>
    <row r="29752" spans="6:6" x14ac:dyDescent="0.2">
      <c r="F29752" s="16"/>
    </row>
    <row r="29753" spans="6:6" x14ac:dyDescent="0.2">
      <c r="F29753" s="16"/>
    </row>
    <row r="29754" spans="6:6" x14ac:dyDescent="0.2">
      <c r="F29754" s="16"/>
    </row>
    <row r="29755" spans="6:6" x14ac:dyDescent="0.2">
      <c r="F29755" s="16"/>
    </row>
    <row r="29756" spans="6:6" x14ac:dyDescent="0.2">
      <c r="F29756" s="16"/>
    </row>
    <row r="29757" spans="6:6" x14ac:dyDescent="0.2">
      <c r="F29757" s="16"/>
    </row>
    <row r="29758" spans="6:6" x14ac:dyDescent="0.2">
      <c r="F29758" s="16"/>
    </row>
    <row r="29759" spans="6:6" x14ac:dyDescent="0.2">
      <c r="F29759" s="16"/>
    </row>
    <row r="29760" spans="6:6" x14ac:dyDescent="0.2">
      <c r="F29760" s="16"/>
    </row>
    <row r="29761" spans="6:6" x14ac:dyDescent="0.2">
      <c r="F29761" s="16"/>
    </row>
    <row r="29762" spans="6:6" x14ac:dyDescent="0.2">
      <c r="F29762" s="16"/>
    </row>
    <row r="29763" spans="6:6" x14ac:dyDescent="0.2">
      <c r="F29763" s="16"/>
    </row>
    <row r="29764" spans="6:6" x14ac:dyDescent="0.2">
      <c r="F29764" s="16"/>
    </row>
    <row r="29765" spans="6:6" x14ac:dyDescent="0.2">
      <c r="F29765" s="16"/>
    </row>
    <row r="29766" spans="6:6" x14ac:dyDescent="0.2">
      <c r="F29766" s="16"/>
    </row>
    <row r="29767" spans="6:6" x14ac:dyDescent="0.2">
      <c r="F29767" s="16"/>
    </row>
    <row r="29768" spans="6:6" x14ac:dyDescent="0.2">
      <c r="F29768" s="16"/>
    </row>
    <row r="29769" spans="6:6" x14ac:dyDescent="0.2">
      <c r="F29769" s="16"/>
    </row>
    <row r="29770" spans="6:6" x14ac:dyDescent="0.2">
      <c r="F29770" s="16"/>
    </row>
    <row r="29771" spans="6:6" x14ac:dyDescent="0.2">
      <c r="F29771" s="16"/>
    </row>
    <row r="29772" spans="6:6" x14ac:dyDescent="0.2">
      <c r="F29772" s="16"/>
    </row>
    <row r="29773" spans="6:6" x14ac:dyDescent="0.2">
      <c r="F29773" s="16"/>
    </row>
    <row r="29774" spans="6:6" x14ac:dyDescent="0.2">
      <c r="F29774" s="16"/>
    </row>
    <row r="29775" spans="6:6" x14ac:dyDescent="0.2">
      <c r="F29775" s="16"/>
    </row>
    <row r="29776" spans="6:6" x14ac:dyDescent="0.2">
      <c r="F29776" s="16"/>
    </row>
    <row r="29777" spans="6:6" x14ac:dyDescent="0.2">
      <c r="F29777" s="16"/>
    </row>
    <row r="29778" spans="6:6" x14ac:dyDescent="0.2">
      <c r="F29778" s="16"/>
    </row>
    <row r="29779" spans="6:6" x14ac:dyDescent="0.2">
      <c r="F29779" s="16"/>
    </row>
    <row r="29780" spans="6:6" x14ac:dyDescent="0.2">
      <c r="F29780" s="16"/>
    </row>
    <row r="29781" spans="6:6" x14ac:dyDescent="0.2">
      <c r="F29781" s="16"/>
    </row>
    <row r="29782" spans="6:6" x14ac:dyDescent="0.2">
      <c r="F29782" s="16"/>
    </row>
    <row r="29783" spans="6:6" x14ac:dyDescent="0.2">
      <c r="F29783" s="16"/>
    </row>
    <row r="29784" spans="6:6" x14ac:dyDescent="0.2">
      <c r="F29784" s="16"/>
    </row>
    <row r="29785" spans="6:6" x14ac:dyDescent="0.2">
      <c r="F29785" s="16"/>
    </row>
    <row r="29786" spans="6:6" x14ac:dyDescent="0.2">
      <c r="F29786" s="16"/>
    </row>
    <row r="29787" spans="6:6" x14ac:dyDescent="0.2">
      <c r="F29787" s="16"/>
    </row>
    <row r="29788" spans="6:6" x14ac:dyDescent="0.2">
      <c r="F29788" s="16"/>
    </row>
    <row r="29789" spans="6:6" x14ac:dyDescent="0.2">
      <c r="F29789" s="16"/>
    </row>
    <row r="29790" spans="6:6" x14ac:dyDescent="0.2">
      <c r="F29790" s="16"/>
    </row>
    <row r="29791" spans="6:6" x14ac:dyDescent="0.2">
      <c r="F29791" s="16"/>
    </row>
    <row r="29792" spans="6:6" x14ac:dyDescent="0.2">
      <c r="F29792" s="16"/>
    </row>
    <row r="29793" spans="6:6" x14ac:dyDescent="0.2">
      <c r="F29793" s="16"/>
    </row>
    <row r="29794" spans="6:6" x14ac:dyDescent="0.2">
      <c r="F29794" s="16"/>
    </row>
    <row r="29795" spans="6:6" x14ac:dyDescent="0.2">
      <c r="F29795" s="16"/>
    </row>
    <row r="29796" spans="6:6" x14ac:dyDescent="0.2">
      <c r="F29796" s="16"/>
    </row>
    <row r="29797" spans="6:6" x14ac:dyDescent="0.2">
      <c r="F29797" s="16"/>
    </row>
    <row r="29798" spans="6:6" x14ac:dyDescent="0.2">
      <c r="F29798" s="16"/>
    </row>
    <row r="29799" spans="6:6" x14ac:dyDescent="0.2">
      <c r="F29799" s="16"/>
    </row>
    <row r="29800" spans="6:6" x14ac:dyDescent="0.2">
      <c r="F29800" s="16"/>
    </row>
    <row r="29801" spans="6:6" x14ac:dyDescent="0.2">
      <c r="F29801" s="16"/>
    </row>
    <row r="29802" spans="6:6" x14ac:dyDescent="0.2">
      <c r="F29802" s="16"/>
    </row>
    <row r="29803" spans="6:6" x14ac:dyDescent="0.2">
      <c r="F29803" s="16"/>
    </row>
    <row r="29804" spans="6:6" x14ac:dyDescent="0.2">
      <c r="F29804" s="16"/>
    </row>
    <row r="29805" spans="6:6" x14ac:dyDescent="0.2">
      <c r="F29805" s="16"/>
    </row>
    <row r="29806" spans="6:6" x14ac:dyDescent="0.2">
      <c r="F29806" s="16"/>
    </row>
    <row r="29807" spans="6:6" x14ac:dyDescent="0.2">
      <c r="F29807" s="16"/>
    </row>
    <row r="29808" spans="6:6" x14ac:dyDescent="0.2">
      <c r="F29808" s="16"/>
    </row>
    <row r="29809" spans="6:6" x14ac:dyDescent="0.2">
      <c r="F29809" s="16"/>
    </row>
    <row r="29810" spans="6:6" x14ac:dyDescent="0.2">
      <c r="F29810" s="16"/>
    </row>
    <row r="29811" spans="6:6" x14ac:dyDescent="0.2">
      <c r="F29811" s="16"/>
    </row>
    <row r="29812" spans="6:6" x14ac:dyDescent="0.2">
      <c r="F29812" s="16"/>
    </row>
    <row r="29813" spans="6:6" x14ac:dyDescent="0.2">
      <c r="F29813" s="16"/>
    </row>
    <row r="29814" spans="6:6" x14ac:dyDescent="0.2">
      <c r="F29814" s="16"/>
    </row>
    <row r="29815" spans="6:6" x14ac:dyDescent="0.2">
      <c r="F29815" s="16"/>
    </row>
    <row r="29816" spans="6:6" x14ac:dyDescent="0.2">
      <c r="F29816" s="16"/>
    </row>
    <row r="29817" spans="6:6" x14ac:dyDescent="0.2">
      <c r="F29817" s="16"/>
    </row>
    <row r="29818" spans="6:6" x14ac:dyDescent="0.2">
      <c r="F29818" s="16"/>
    </row>
    <row r="29819" spans="6:6" x14ac:dyDescent="0.2">
      <c r="F29819" s="16"/>
    </row>
    <row r="29820" spans="6:6" x14ac:dyDescent="0.2">
      <c r="F29820" s="16"/>
    </row>
    <row r="29821" spans="6:6" x14ac:dyDescent="0.2">
      <c r="F29821" s="16"/>
    </row>
    <row r="29822" spans="6:6" x14ac:dyDescent="0.2">
      <c r="F29822" s="16"/>
    </row>
    <row r="29823" spans="6:6" x14ac:dyDescent="0.2">
      <c r="F29823" s="16"/>
    </row>
    <row r="29824" spans="6:6" x14ac:dyDescent="0.2">
      <c r="F29824" s="16"/>
    </row>
    <row r="29825" spans="6:6" x14ac:dyDescent="0.2">
      <c r="F29825" s="16"/>
    </row>
    <row r="29826" spans="6:6" x14ac:dyDescent="0.2">
      <c r="F29826" s="16"/>
    </row>
    <row r="29827" spans="6:6" x14ac:dyDescent="0.2">
      <c r="F29827" s="16"/>
    </row>
    <row r="29828" spans="6:6" x14ac:dyDescent="0.2">
      <c r="F29828" s="16"/>
    </row>
    <row r="29829" spans="6:6" x14ac:dyDescent="0.2">
      <c r="F29829" s="16"/>
    </row>
    <row r="29830" spans="6:6" x14ac:dyDescent="0.2">
      <c r="F29830" s="16"/>
    </row>
    <row r="29831" spans="6:6" x14ac:dyDescent="0.2">
      <c r="F29831" s="16"/>
    </row>
    <row r="29832" spans="6:6" x14ac:dyDescent="0.2">
      <c r="F29832" s="16"/>
    </row>
    <row r="29833" spans="6:6" x14ac:dyDescent="0.2">
      <c r="F29833" s="16"/>
    </row>
    <row r="29834" spans="6:6" x14ac:dyDescent="0.2">
      <c r="F29834" s="16"/>
    </row>
    <row r="29835" spans="6:6" x14ac:dyDescent="0.2">
      <c r="F29835" s="16"/>
    </row>
    <row r="29836" spans="6:6" x14ac:dyDescent="0.2">
      <c r="F29836" s="16"/>
    </row>
    <row r="29837" spans="6:6" x14ac:dyDescent="0.2">
      <c r="F29837" s="16"/>
    </row>
    <row r="29838" spans="6:6" x14ac:dyDescent="0.2">
      <c r="F29838" s="16"/>
    </row>
    <row r="29839" spans="6:6" x14ac:dyDescent="0.2">
      <c r="F29839" s="16"/>
    </row>
    <row r="29840" spans="6:6" x14ac:dyDescent="0.2">
      <c r="F29840" s="16"/>
    </row>
    <row r="29841" spans="6:6" x14ac:dyDescent="0.2">
      <c r="F29841" s="16"/>
    </row>
    <row r="29842" spans="6:6" x14ac:dyDescent="0.2">
      <c r="F29842" s="16"/>
    </row>
    <row r="29843" spans="6:6" x14ac:dyDescent="0.2">
      <c r="F29843" s="16"/>
    </row>
    <row r="29844" spans="6:6" x14ac:dyDescent="0.2">
      <c r="F29844" s="16"/>
    </row>
    <row r="29845" spans="6:6" x14ac:dyDescent="0.2">
      <c r="F29845" s="16"/>
    </row>
    <row r="29846" spans="6:6" x14ac:dyDescent="0.2">
      <c r="F29846" s="16"/>
    </row>
    <row r="29847" spans="6:6" x14ac:dyDescent="0.2">
      <c r="F29847" s="16"/>
    </row>
    <row r="29848" spans="6:6" x14ac:dyDescent="0.2">
      <c r="F29848" s="16"/>
    </row>
    <row r="29849" spans="6:6" x14ac:dyDescent="0.2">
      <c r="F29849" s="16"/>
    </row>
    <row r="29850" spans="6:6" x14ac:dyDescent="0.2">
      <c r="F29850" s="16"/>
    </row>
    <row r="29851" spans="6:6" x14ac:dyDescent="0.2">
      <c r="F29851" s="16"/>
    </row>
    <row r="29852" spans="6:6" x14ac:dyDescent="0.2">
      <c r="F29852" s="16"/>
    </row>
    <row r="29853" spans="6:6" x14ac:dyDescent="0.2">
      <c r="F29853" s="16"/>
    </row>
    <row r="29854" spans="6:6" x14ac:dyDescent="0.2">
      <c r="F29854" s="16"/>
    </row>
    <row r="29855" spans="6:6" x14ac:dyDescent="0.2">
      <c r="F29855" s="16"/>
    </row>
    <row r="29856" spans="6:6" x14ac:dyDescent="0.2">
      <c r="F29856" s="16"/>
    </row>
    <row r="29857" spans="6:6" x14ac:dyDescent="0.2">
      <c r="F29857" s="16"/>
    </row>
    <row r="29858" spans="6:6" x14ac:dyDescent="0.2">
      <c r="F29858" s="16"/>
    </row>
    <row r="29859" spans="6:6" x14ac:dyDescent="0.2">
      <c r="F29859" s="16"/>
    </row>
    <row r="29860" spans="6:6" x14ac:dyDescent="0.2">
      <c r="F29860" s="16"/>
    </row>
    <row r="29861" spans="6:6" x14ac:dyDescent="0.2">
      <c r="F29861" s="16"/>
    </row>
    <row r="29862" spans="6:6" x14ac:dyDescent="0.2">
      <c r="F29862" s="16"/>
    </row>
    <row r="29863" spans="6:6" x14ac:dyDescent="0.2">
      <c r="F29863" s="16"/>
    </row>
    <row r="29864" spans="6:6" x14ac:dyDescent="0.2">
      <c r="F29864" s="16"/>
    </row>
    <row r="29865" spans="6:6" x14ac:dyDescent="0.2">
      <c r="F29865" s="16"/>
    </row>
    <row r="29866" spans="6:6" x14ac:dyDescent="0.2">
      <c r="F29866" s="16"/>
    </row>
    <row r="29867" spans="6:6" x14ac:dyDescent="0.2">
      <c r="F29867" s="16"/>
    </row>
    <row r="29868" spans="6:6" x14ac:dyDescent="0.2">
      <c r="F29868" s="16"/>
    </row>
    <row r="29869" spans="6:6" x14ac:dyDescent="0.2">
      <c r="F29869" s="16"/>
    </row>
    <row r="29870" spans="6:6" x14ac:dyDescent="0.2">
      <c r="F29870" s="16"/>
    </row>
    <row r="29871" spans="6:6" x14ac:dyDescent="0.2">
      <c r="F29871" s="16"/>
    </row>
    <row r="29872" spans="6:6" x14ac:dyDescent="0.2">
      <c r="F29872" s="16"/>
    </row>
    <row r="29873" spans="6:6" x14ac:dyDescent="0.2">
      <c r="F29873" s="16"/>
    </row>
    <row r="29874" spans="6:6" x14ac:dyDescent="0.2">
      <c r="F29874" s="16"/>
    </row>
    <row r="29875" spans="6:6" x14ac:dyDescent="0.2">
      <c r="F29875" s="16"/>
    </row>
    <row r="29876" spans="6:6" x14ac:dyDescent="0.2">
      <c r="F29876" s="16"/>
    </row>
    <row r="29877" spans="6:6" x14ac:dyDescent="0.2">
      <c r="F29877" s="16"/>
    </row>
    <row r="29878" spans="6:6" x14ac:dyDescent="0.2">
      <c r="F29878" s="16"/>
    </row>
    <row r="29879" spans="6:6" x14ac:dyDescent="0.2">
      <c r="F29879" s="16"/>
    </row>
    <row r="29880" spans="6:6" x14ac:dyDescent="0.2">
      <c r="F29880" s="16"/>
    </row>
    <row r="29881" spans="6:6" x14ac:dyDescent="0.2">
      <c r="F29881" s="16"/>
    </row>
    <row r="29882" spans="6:6" x14ac:dyDescent="0.2">
      <c r="F29882" s="16"/>
    </row>
    <row r="29883" spans="6:6" x14ac:dyDescent="0.2">
      <c r="F29883" s="16"/>
    </row>
    <row r="29884" spans="6:6" x14ac:dyDescent="0.2">
      <c r="F29884" s="16"/>
    </row>
    <row r="29885" spans="6:6" x14ac:dyDescent="0.2">
      <c r="F29885" s="16"/>
    </row>
    <row r="29886" spans="6:6" x14ac:dyDescent="0.2">
      <c r="F29886" s="16"/>
    </row>
    <row r="29887" spans="6:6" x14ac:dyDescent="0.2">
      <c r="F29887" s="16"/>
    </row>
    <row r="29888" spans="6:6" x14ac:dyDescent="0.2">
      <c r="F29888" s="16"/>
    </row>
    <row r="29889" spans="6:6" x14ac:dyDescent="0.2">
      <c r="F29889" s="16"/>
    </row>
    <row r="29890" spans="6:6" x14ac:dyDescent="0.2">
      <c r="F29890" s="16"/>
    </row>
    <row r="29891" spans="6:6" x14ac:dyDescent="0.2">
      <c r="F29891" s="16"/>
    </row>
    <row r="29892" spans="6:6" x14ac:dyDescent="0.2">
      <c r="F29892" s="16"/>
    </row>
    <row r="29893" spans="6:6" x14ac:dyDescent="0.2">
      <c r="F29893" s="16"/>
    </row>
    <row r="29894" spans="6:6" x14ac:dyDescent="0.2">
      <c r="F29894" s="16"/>
    </row>
    <row r="29895" spans="6:6" x14ac:dyDescent="0.2">
      <c r="F29895" s="16"/>
    </row>
    <row r="29896" spans="6:6" x14ac:dyDescent="0.2">
      <c r="F29896" s="16"/>
    </row>
    <row r="29897" spans="6:6" x14ac:dyDescent="0.2">
      <c r="F29897" s="16"/>
    </row>
    <row r="29898" spans="6:6" x14ac:dyDescent="0.2">
      <c r="F29898" s="16"/>
    </row>
    <row r="29899" spans="6:6" x14ac:dyDescent="0.2">
      <c r="F29899" s="16"/>
    </row>
    <row r="29900" spans="6:6" x14ac:dyDescent="0.2">
      <c r="F29900" s="16"/>
    </row>
    <row r="29901" spans="6:6" x14ac:dyDescent="0.2">
      <c r="F29901" s="16"/>
    </row>
    <row r="29902" spans="6:6" x14ac:dyDescent="0.2">
      <c r="F29902" s="16"/>
    </row>
    <row r="29903" spans="6:6" x14ac:dyDescent="0.2">
      <c r="F29903" s="16"/>
    </row>
    <row r="29904" spans="6:6" x14ac:dyDescent="0.2">
      <c r="F29904" s="16"/>
    </row>
    <row r="29905" spans="6:6" x14ac:dyDescent="0.2">
      <c r="F29905" s="16"/>
    </row>
    <row r="29906" spans="6:6" x14ac:dyDescent="0.2">
      <c r="F29906" s="16"/>
    </row>
    <row r="29907" spans="6:6" x14ac:dyDescent="0.2">
      <c r="F29907" s="16"/>
    </row>
    <row r="29908" spans="6:6" x14ac:dyDescent="0.2">
      <c r="F29908" s="16"/>
    </row>
    <row r="29909" spans="6:6" x14ac:dyDescent="0.2">
      <c r="F29909" s="16"/>
    </row>
    <row r="29910" spans="6:6" x14ac:dyDescent="0.2">
      <c r="F29910" s="16"/>
    </row>
    <row r="29911" spans="6:6" x14ac:dyDescent="0.2">
      <c r="F29911" s="16"/>
    </row>
    <row r="29912" spans="6:6" x14ac:dyDescent="0.2">
      <c r="F29912" s="16"/>
    </row>
    <row r="29913" spans="6:6" x14ac:dyDescent="0.2">
      <c r="F29913" s="16"/>
    </row>
    <row r="29914" spans="6:6" x14ac:dyDescent="0.2">
      <c r="F29914" s="16"/>
    </row>
    <row r="29915" spans="6:6" x14ac:dyDescent="0.2">
      <c r="F29915" s="16"/>
    </row>
    <row r="29916" spans="6:6" x14ac:dyDescent="0.2">
      <c r="F29916" s="16"/>
    </row>
    <row r="29917" spans="6:6" x14ac:dyDescent="0.2">
      <c r="F29917" s="16"/>
    </row>
    <row r="29918" spans="6:6" x14ac:dyDescent="0.2">
      <c r="F29918" s="16"/>
    </row>
    <row r="29919" spans="6:6" x14ac:dyDescent="0.2">
      <c r="F29919" s="16"/>
    </row>
    <row r="29920" spans="6:6" x14ac:dyDescent="0.2">
      <c r="F29920" s="16"/>
    </row>
    <row r="29921" spans="6:6" x14ac:dyDescent="0.2">
      <c r="F29921" s="16"/>
    </row>
    <row r="29922" spans="6:6" x14ac:dyDescent="0.2">
      <c r="F29922" s="16"/>
    </row>
    <row r="29923" spans="6:6" x14ac:dyDescent="0.2">
      <c r="F29923" s="16"/>
    </row>
    <row r="29924" spans="6:6" x14ac:dyDescent="0.2">
      <c r="F29924" s="16"/>
    </row>
    <row r="29925" spans="6:6" x14ac:dyDescent="0.2">
      <c r="F29925" s="16"/>
    </row>
    <row r="29926" spans="6:6" x14ac:dyDescent="0.2">
      <c r="F29926" s="16"/>
    </row>
    <row r="29927" spans="6:6" x14ac:dyDescent="0.2">
      <c r="F29927" s="16"/>
    </row>
    <row r="29928" spans="6:6" x14ac:dyDescent="0.2">
      <c r="F29928" s="16"/>
    </row>
    <row r="29929" spans="6:6" x14ac:dyDescent="0.2">
      <c r="F29929" s="16"/>
    </row>
    <row r="29930" spans="6:6" x14ac:dyDescent="0.2">
      <c r="F29930" s="16"/>
    </row>
    <row r="29931" spans="6:6" x14ac:dyDescent="0.2">
      <c r="F29931" s="16"/>
    </row>
    <row r="29932" spans="6:6" x14ac:dyDescent="0.2">
      <c r="F29932" s="16"/>
    </row>
    <row r="29933" spans="6:6" x14ac:dyDescent="0.2">
      <c r="F29933" s="16"/>
    </row>
    <row r="29934" spans="6:6" x14ac:dyDescent="0.2">
      <c r="F29934" s="16"/>
    </row>
    <row r="29935" spans="6:6" x14ac:dyDescent="0.2">
      <c r="F29935" s="16"/>
    </row>
    <row r="29936" spans="6:6" x14ac:dyDescent="0.2">
      <c r="F29936" s="16"/>
    </row>
    <row r="29937" spans="6:6" x14ac:dyDescent="0.2">
      <c r="F29937" s="16"/>
    </row>
    <row r="29938" spans="6:6" x14ac:dyDescent="0.2">
      <c r="F29938" s="16"/>
    </row>
    <row r="29939" spans="6:6" x14ac:dyDescent="0.2">
      <c r="F29939" s="16"/>
    </row>
    <row r="29940" spans="6:6" x14ac:dyDescent="0.2">
      <c r="F29940" s="16"/>
    </row>
    <row r="29941" spans="6:6" x14ac:dyDescent="0.2">
      <c r="F29941" s="16"/>
    </row>
    <row r="29942" spans="6:6" x14ac:dyDescent="0.2">
      <c r="F29942" s="16"/>
    </row>
    <row r="29943" spans="6:6" x14ac:dyDescent="0.2">
      <c r="F29943" s="16"/>
    </row>
    <row r="29944" spans="6:6" x14ac:dyDescent="0.2">
      <c r="F29944" s="16"/>
    </row>
    <row r="29945" spans="6:6" x14ac:dyDescent="0.2">
      <c r="F29945" s="16"/>
    </row>
    <row r="29946" spans="6:6" x14ac:dyDescent="0.2">
      <c r="F29946" s="16"/>
    </row>
    <row r="29947" spans="6:6" x14ac:dyDescent="0.2">
      <c r="F29947" s="16"/>
    </row>
    <row r="29948" spans="6:6" x14ac:dyDescent="0.2">
      <c r="F29948" s="16"/>
    </row>
    <row r="29949" spans="6:6" x14ac:dyDescent="0.2">
      <c r="F29949" s="16"/>
    </row>
    <row r="29950" spans="6:6" x14ac:dyDescent="0.2">
      <c r="F29950" s="16"/>
    </row>
    <row r="29951" spans="6:6" x14ac:dyDescent="0.2">
      <c r="F29951" s="16"/>
    </row>
    <row r="29952" spans="6:6" x14ac:dyDescent="0.2">
      <c r="F29952" s="16"/>
    </row>
    <row r="29953" spans="6:6" x14ac:dyDescent="0.2">
      <c r="F29953" s="16"/>
    </row>
    <row r="29954" spans="6:6" x14ac:dyDescent="0.2">
      <c r="F29954" s="16"/>
    </row>
    <row r="29955" spans="6:6" x14ac:dyDescent="0.2">
      <c r="F29955" s="16"/>
    </row>
    <row r="29956" spans="6:6" x14ac:dyDescent="0.2">
      <c r="F29956" s="16"/>
    </row>
    <row r="29957" spans="6:6" x14ac:dyDescent="0.2">
      <c r="F29957" s="16"/>
    </row>
    <row r="29958" spans="6:6" x14ac:dyDescent="0.2">
      <c r="F29958" s="16"/>
    </row>
    <row r="29959" spans="6:6" x14ac:dyDescent="0.2">
      <c r="F29959" s="16"/>
    </row>
    <row r="29960" spans="6:6" x14ac:dyDescent="0.2">
      <c r="F29960" s="16"/>
    </row>
    <row r="29961" spans="6:6" x14ac:dyDescent="0.2">
      <c r="F29961" s="16"/>
    </row>
    <row r="29962" spans="6:6" x14ac:dyDescent="0.2">
      <c r="F29962" s="16"/>
    </row>
    <row r="29963" spans="6:6" x14ac:dyDescent="0.2">
      <c r="F29963" s="16"/>
    </row>
    <row r="29964" spans="6:6" x14ac:dyDescent="0.2">
      <c r="F29964" s="16"/>
    </row>
    <row r="29965" spans="6:6" x14ac:dyDescent="0.2">
      <c r="F29965" s="16"/>
    </row>
    <row r="29966" spans="6:6" x14ac:dyDescent="0.2">
      <c r="F29966" s="16"/>
    </row>
    <row r="29967" spans="6:6" x14ac:dyDescent="0.2">
      <c r="F29967" s="16"/>
    </row>
    <row r="29968" spans="6:6" x14ac:dyDescent="0.2">
      <c r="F29968" s="16"/>
    </row>
    <row r="29969" spans="6:6" x14ac:dyDescent="0.2">
      <c r="F29969" s="16"/>
    </row>
    <row r="29970" spans="6:6" x14ac:dyDescent="0.2">
      <c r="F29970" s="16"/>
    </row>
    <row r="29971" spans="6:6" x14ac:dyDescent="0.2">
      <c r="F29971" s="16"/>
    </row>
    <row r="29972" spans="6:6" x14ac:dyDescent="0.2">
      <c r="F29972" s="16"/>
    </row>
    <row r="29973" spans="6:6" x14ac:dyDescent="0.2">
      <c r="F29973" s="16"/>
    </row>
    <row r="29974" spans="6:6" x14ac:dyDescent="0.2">
      <c r="F29974" s="16"/>
    </row>
    <row r="29975" spans="6:6" x14ac:dyDescent="0.2">
      <c r="F29975" s="16"/>
    </row>
    <row r="29976" spans="6:6" x14ac:dyDescent="0.2">
      <c r="F29976" s="16"/>
    </row>
    <row r="29977" spans="6:6" x14ac:dyDescent="0.2">
      <c r="F29977" s="16"/>
    </row>
    <row r="29978" spans="6:6" x14ac:dyDescent="0.2">
      <c r="F29978" s="16"/>
    </row>
    <row r="29979" spans="6:6" x14ac:dyDescent="0.2">
      <c r="F29979" s="16"/>
    </row>
    <row r="29980" spans="6:6" x14ac:dyDescent="0.2">
      <c r="F29980" s="16"/>
    </row>
    <row r="29981" spans="6:6" x14ac:dyDescent="0.2">
      <c r="F29981" s="16"/>
    </row>
    <row r="29982" spans="6:6" x14ac:dyDescent="0.2">
      <c r="F29982" s="16"/>
    </row>
    <row r="29983" spans="6:6" x14ac:dyDescent="0.2">
      <c r="F29983" s="16"/>
    </row>
    <row r="29984" spans="6:6" x14ac:dyDescent="0.2">
      <c r="F29984" s="16"/>
    </row>
    <row r="29985" spans="6:6" x14ac:dyDescent="0.2">
      <c r="F29985" s="16"/>
    </row>
    <row r="29986" spans="6:6" x14ac:dyDescent="0.2">
      <c r="F29986" s="16"/>
    </row>
    <row r="29987" spans="6:6" x14ac:dyDescent="0.2">
      <c r="F29987" s="16"/>
    </row>
    <row r="29988" spans="6:6" x14ac:dyDescent="0.2">
      <c r="F29988" s="16"/>
    </row>
    <row r="29989" spans="6:6" x14ac:dyDescent="0.2">
      <c r="F29989" s="16"/>
    </row>
    <row r="29990" spans="6:6" x14ac:dyDescent="0.2">
      <c r="F29990" s="16"/>
    </row>
    <row r="29991" spans="6:6" x14ac:dyDescent="0.2">
      <c r="F29991" s="16"/>
    </row>
    <row r="29992" spans="6:6" x14ac:dyDescent="0.2">
      <c r="F29992" s="16"/>
    </row>
    <row r="29993" spans="6:6" x14ac:dyDescent="0.2">
      <c r="F29993" s="16"/>
    </row>
    <row r="29994" spans="6:6" x14ac:dyDescent="0.2">
      <c r="F29994" s="16"/>
    </row>
    <row r="29995" spans="6:6" x14ac:dyDescent="0.2">
      <c r="F29995" s="16"/>
    </row>
    <row r="29996" spans="6:6" x14ac:dyDescent="0.2">
      <c r="F29996" s="16"/>
    </row>
    <row r="29997" spans="6:6" x14ac:dyDescent="0.2">
      <c r="F29997" s="16"/>
    </row>
    <row r="29998" spans="6:6" x14ac:dyDescent="0.2">
      <c r="F29998" s="16"/>
    </row>
    <row r="29999" spans="6:6" x14ac:dyDescent="0.2">
      <c r="F29999" s="16"/>
    </row>
    <row r="30000" spans="6:6" x14ac:dyDescent="0.2">
      <c r="F30000" s="16"/>
    </row>
    <row r="30001" spans="6:6" x14ac:dyDescent="0.2">
      <c r="F30001" s="16"/>
    </row>
    <row r="30002" spans="6:6" x14ac:dyDescent="0.2">
      <c r="F30002" s="16"/>
    </row>
    <row r="30003" spans="6:6" x14ac:dyDescent="0.2">
      <c r="F30003" s="16"/>
    </row>
    <row r="30004" spans="6:6" x14ac:dyDescent="0.2">
      <c r="F30004" s="16"/>
    </row>
    <row r="30005" spans="6:6" x14ac:dyDescent="0.2">
      <c r="F30005" s="16"/>
    </row>
    <row r="30006" spans="6:6" x14ac:dyDescent="0.2">
      <c r="F30006" s="16"/>
    </row>
    <row r="30007" spans="6:6" x14ac:dyDescent="0.2">
      <c r="F30007" s="16"/>
    </row>
    <row r="30008" spans="6:6" x14ac:dyDescent="0.2">
      <c r="F30008" s="16"/>
    </row>
    <row r="30009" spans="6:6" x14ac:dyDescent="0.2">
      <c r="F30009" s="16"/>
    </row>
    <row r="30010" spans="6:6" x14ac:dyDescent="0.2">
      <c r="F30010" s="16"/>
    </row>
    <row r="30011" spans="6:6" x14ac:dyDescent="0.2">
      <c r="F30011" s="16"/>
    </row>
    <row r="30012" spans="6:6" x14ac:dyDescent="0.2">
      <c r="F30012" s="16"/>
    </row>
    <row r="30013" spans="6:6" x14ac:dyDescent="0.2">
      <c r="F30013" s="16"/>
    </row>
    <row r="30014" spans="6:6" x14ac:dyDescent="0.2">
      <c r="F30014" s="16"/>
    </row>
    <row r="30015" spans="6:6" x14ac:dyDescent="0.2">
      <c r="F30015" s="16"/>
    </row>
    <row r="30016" spans="6:6" x14ac:dyDescent="0.2">
      <c r="F30016" s="16"/>
    </row>
    <row r="30017" spans="6:6" x14ac:dyDescent="0.2">
      <c r="F30017" s="16"/>
    </row>
    <row r="30018" spans="6:6" x14ac:dyDescent="0.2">
      <c r="F30018" s="16"/>
    </row>
    <row r="30019" spans="6:6" x14ac:dyDescent="0.2">
      <c r="F30019" s="16"/>
    </row>
    <row r="30020" spans="6:6" x14ac:dyDescent="0.2">
      <c r="F30020" s="16"/>
    </row>
    <row r="30021" spans="6:6" x14ac:dyDescent="0.2">
      <c r="F30021" s="16"/>
    </row>
    <row r="30022" spans="6:6" x14ac:dyDescent="0.2">
      <c r="F30022" s="16"/>
    </row>
    <row r="30023" spans="6:6" x14ac:dyDescent="0.2">
      <c r="F30023" s="16"/>
    </row>
    <row r="30024" spans="6:6" x14ac:dyDescent="0.2">
      <c r="F30024" s="16"/>
    </row>
    <row r="30025" spans="6:6" x14ac:dyDescent="0.2">
      <c r="F30025" s="16"/>
    </row>
    <row r="30026" spans="6:6" x14ac:dyDescent="0.2">
      <c r="F30026" s="16"/>
    </row>
    <row r="30027" spans="6:6" x14ac:dyDescent="0.2">
      <c r="F30027" s="16"/>
    </row>
    <row r="30028" spans="6:6" x14ac:dyDescent="0.2">
      <c r="F30028" s="16"/>
    </row>
    <row r="30029" spans="6:6" x14ac:dyDescent="0.2">
      <c r="F30029" s="16"/>
    </row>
    <row r="30030" spans="6:6" x14ac:dyDescent="0.2">
      <c r="F30030" s="16"/>
    </row>
    <row r="30031" spans="6:6" x14ac:dyDescent="0.2">
      <c r="F30031" s="16"/>
    </row>
    <row r="30032" spans="6:6" x14ac:dyDescent="0.2">
      <c r="F30032" s="16"/>
    </row>
    <row r="30033" spans="6:6" x14ac:dyDescent="0.2">
      <c r="F30033" s="16"/>
    </row>
    <row r="30034" spans="6:6" x14ac:dyDescent="0.2">
      <c r="F30034" s="16"/>
    </row>
    <row r="30035" spans="6:6" x14ac:dyDescent="0.2">
      <c r="F30035" s="16"/>
    </row>
    <row r="30036" spans="6:6" x14ac:dyDescent="0.2">
      <c r="F30036" s="16"/>
    </row>
    <row r="30037" spans="6:6" x14ac:dyDescent="0.2">
      <c r="F30037" s="16"/>
    </row>
    <row r="30038" spans="6:6" x14ac:dyDescent="0.2">
      <c r="F30038" s="16"/>
    </row>
    <row r="30039" spans="6:6" x14ac:dyDescent="0.2">
      <c r="F30039" s="16"/>
    </row>
    <row r="30040" spans="6:6" x14ac:dyDescent="0.2">
      <c r="F30040" s="16"/>
    </row>
    <row r="30041" spans="6:6" x14ac:dyDescent="0.2">
      <c r="F30041" s="16"/>
    </row>
    <row r="30042" spans="6:6" x14ac:dyDescent="0.2">
      <c r="F30042" s="16"/>
    </row>
    <row r="30043" spans="6:6" x14ac:dyDescent="0.2">
      <c r="F30043" s="16"/>
    </row>
    <row r="30044" spans="6:6" x14ac:dyDescent="0.2">
      <c r="F30044" s="16"/>
    </row>
    <row r="30045" spans="6:6" x14ac:dyDescent="0.2">
      <c r="F30045" s="16"/>
    </row>
    <row r="30046" spans="6:6" x14ac:dyDescent="0.2">
      <c r="F30046" s="16"/>
    </row>
    <row r="30047" spans="6:6" x14ac:dyDescent="0.2">
      <c r="F30047" s="16"/>
    </row>
    <row r="30048" spans="6:6" x14ac:dyDescent="0.2">
      <c r="F30048" s="16"/>
    </row>
    <row r="30049" spans="6:6" x14ac:dyDescent="0.2">
      <c r="F30049" s="16"/>
    </row>
    <row r="30050" spans="6:6" x14ac:dyDescent="0.2">
      <c r="F30050" s="16"/>
    </row>
    <row r="30051" spans="6:6" x14ac:dyDescent="0.2">
      <c r="F30051" s="16"/>
    </row>
    <row r="30052" spans="6:6" x14ac:dyDescent="0.2">
      <c r="F30052" s="16"/>
    </row>
    <row r="30053" spans="6:6" x14ac:dyDescent="0.2">
      <c r="F30053" s="16"/>
    </row>
    <row r="30054" spans="6:6" x14ac:dyDescent="0.2">
      <c r="F30054" s="16"/>
    </row>
    <row r="30055" spans="6:6" x14ac:dyDescent="0.2">
      <c r="F30055" s="16"/>
    </row>
    <row r="30056" spans="6:6" x14ac:dyDescent="0.2">
      <c r="F30056" s="16"/>
    </row>
    <row r="30057" spans="6:6" x14ac:dyDescent="0.2">
      <c r="F30057" s="16"/>
    </row>
    <row r="30058" spans="6:6" x14ac:dyDescent="0.2">
      <c r="F30058" s="16"/>
    </row>
    <row r="30059" spans="6:6" x14ac:dyDescent="0.2">
      <c r="F30059" s="16"/>
    </row>
    <row r="30060" spans="6:6" x14ac:dyDescent="0.2">
      <c r="F30060" s="16"/>
    </row>
    <row r="30061" spans="6:6" x14ac:dyDescent="0.2">
      <c r="F30061" s="16"/>
    </row>
    <row r="30062" spans="6:6" x14ac:dyDescent="0.2">
      <c r="F30062" s="16"/>
    </row>
    <row r="30063" spans="6:6" x14ac:dyDescent="0.2">
      <c r="F30063" s="16"/>
    </row>
    <row r="30064" spans="6:6" x14ac:dyDescent="0.2">
      <c r="F30064" s="16"/>
    </row>
    <row r="30065" spans="6:6" x14ac:dyDescent="0.2">
      <c r="F30065" s="16"/>
    </row>
    <row r="30066" spans="6:6" x14ac:dyDescent="0.2">
      <c r="F30066" s="16"/>
    </row>
    <row r="30067" spans="6:6" x14ac:dyDescent="0.2">
      <c r="F30067" s="16"/>
    </row>
    <row r="30068" spans="6:6" x14ac:dyDescent="0.2">
      <c r="F30068" s="16"/>
    </row>
    <row r="30069" spans="6:6" x14ac:dyDescent="0.2">
      <c r="F30069" s="16"/>
    </row>
    <row r="30070" spans="6:6" x14ac:dyDescent="0.2">
      <c r="F30070" s="16"/>
    </row>
    <row r="30071" spans="6:6" x14ac:dyDescent="0.2">
      <c r="F30071" s="16"/>
    </row>
    <row r="30072" spans="6:6" x14ac:dyDescent="0.2">
      <c r="F30072" s="16"/>
    </row>
    <row r="30073" spans="6:6" x14ac:dyDescent="0.2">
      <c r="F30073" s="16"/>
    </row>
    <row r="30074" spans="6:6" x14ac:dyDescent="0.2">
      <c r="F30074" s="16"/>
    </row>
    <row r="30075" spans="6:6" x14ac:dyDescent="0.2">
      <c r="F30075" s="16"/>
    </row>
    <row r="30076" spans="6:6" x14ac:dyDescent="0.2">
      <c r="F30076" s="16"/>
    </row>
    <row r="30077" spans="6:6" x14ac:dyDescent="0.2">
      <c r="F30077" s="16"/>
    </row>
    <row r="30078" spans="6:6" x14ac:dyDescent="0.2">
      <c r="F30078" s="16"/>
    </row>
    <row r="30079" spans="6:6" x14ac:dyDescent="0.2">
      <c r="F30079" s="16"/>
    </row>
    <row r="30080" spans="6:6" x14ac:dyDescent="0.2">
      <c r="F30080" s="16"/>
    </row>
    <row r="30081" spans="6:6" x14ac:dyDescent="0.2">
      <c r="F30081" s="16"/>
    </row>
    <row r="30082" spans="6:6" x14ac:dyDescent="0.2">
      <c r="F30082" s="16"/>
    </row>
    <row r="30083" spans="6:6" x14ac:dyDescent="0.2">
      <c r="F30083" s="16"/>
    </row>
    <row r="30084" spans="6:6" x14ac:dyDescent="0.2">
      <c r="F30084" s="16"/>
    </row>
    <row r="30085" spans="6:6" x14ac:dyDescent="0.2">
      <c r="F30085" s="16"/>
    </row>
    <row r="30086" spans="6:6" x14ac:dyDescent="0.2">
      <c r="F30086" s="16"/>
    </row>
    <row r="30087" spans="6:6" x14ac:dyDescent="0.2">
      <c r="F30087" s="16"/>
    </row>
    <row r="30088" spans="6:6" x14ac:dyDescent="0.2">
      <c r="F30088" s="16"/>
    </row>
    <row r="30089" spans="6:6" x14ac:dyDescent="0.2">
      <c r="F30089" s="16"/>
    </row>
    <row r="30090" spans="6:6" x14ac:dyDescent="0.2">
      <c r="F30090" s="16"/>
    </row>
    <row r="30091" spans="6:6" x14ac:dyDescent="0.2">
      <c r="F30091" s="16"/>
    </row>
    <row r="30092" spans="6:6" x14ac:dyDescent="0.2">
      <c r="F30092" s="16"/>
    </row>
    <row r="30093" spans="6:6" x14ac:dyDescent="0.2">
      <c r="F30093" s="16"/>
    </row>
    <row r="30094" spans="6:6" x14ac:dyDescent="0.2">
      <c r="F30094" s="16"/>
    </row>
    <row r="30095" spans="6:6" x14ac:dyDescent="0.2">
      <c r="F30095" s="16"/>
    </row>
    <row r="30096" spans="6:6" x14ac:dyDescent="0.2">
      <c r="F30096" s="16"/>
    </row>
    <row r="30097" spans="6:6" x14ac:dyDescent="0.2">
      <c r="F30097" s="16"/>
    </row>
    <row r="30098" spans="6:6" x14ac:dyDescent="0.2">
      <c r="F30098" s="16"/>
    </row>
    <row r="30099" spans="6:6" x14ac:dyDescent="0.2">
      <c r="F30099" s="16"/>
    </row>
    <row r="30100" spans="6:6" x14ac:dyDescent="0.2">
      <c r="F30100" s="16"/>
    </row>
    <row r="30101" spans="6:6" x14ac:dyDescent="0.2">
      <c r="F30101" s="16"/>
    </row>
    <row r="30102" spans="6:6" x14ac:dyDescent="0.2">
      <c r="F30102" s="16"/>
    </row>
    <row r="30103" spans="6:6" x14ac:dyDescent="0.2">
      <c r="F30103" s="16"/>
    </row>
    <row r="30104" spans="6:6" x14ac:dyDescent="0.2">
      <c r="F30104" s="16"/>
    </row>
    <row r="30105" spans="6:6" x14ac:dyDescent="0.2">
      <c r="F30105" s="16"/>
    </row>
    <row r="30106" spans="6:6" x14ac:dyDescent="0.2">
      <c r="F30106" s="16"/>
    </row>
    <row r="30107" spans="6:6" x14ac:dyDescent="0.2">
      <c r="F30107" s="16"/>
    </row>
    <row r="30108" spans="6:6" x14ac:dyDescent="0.2">
      <c r="F30108" s="16"/>
    </row>
    <row r="30109" spans="6:6" x14ac:dyDescent="0.2">
      <c r="F30109" s="16"/>
    </row>
    <row r="30110" spans="6:6" x14ac:dyDescent="0.2">
      <c r="F30110" s="16"/>
    </row>
    <row r="30111" spans="6:6" x14ac:dyDescent="0.2">
      <c r="F30111" s="16"/>
    </row>
    <row r="30112" spans="6:6" x14ac:dyDescent="0.2">
      <c r="F30112" s="16"/>
    </row>
    <row r="30113" spans="6:6" x14ac:dyDescent="0.2">
      <c r="F30113" s="16"/>
    </row>
    <row r="30114" spans="6:6" x14ac:dyDescent="0.2">
      <c r="F30114" s="16"/>
    </row>
    <row r="30115" spans="6:6" x14ac:dyDescent="0.2">
      <c r="F30115" s="16"/>
    </row>
    <row r="30116" spans="6:6" x14ac:dyDescent="0.2">
      <c r="F30116" s="16"/>
    </row>
    <row r="30117" spans="6:6" x14ac:dyDescent="0.2">
      <c r="F30117" s="16"/>
    </row>
    <row r="30118" spans="6:6" x14ac:dyDescent="0.2">
      <c r="F30118" s="16"/>
    </row>
    <row r="30119" spans="6:6" x14ac:dyDescent="0.2">
      <c r="F30119" s="16"/>
    </row>
    <row r="30120" spans="6:6" x14ac:dyDescent="0.2">
      <c r="F30120" s="16"/>
    </row>
    <row r="30121" spans="6:6" x14ac:dyDescent="0.2">
      <c r="F30121" s="16"/>
    </row>
    <row r="30122" spans="6:6" x14ac:dyDescent="0.2">
      <c r="F30122" s="16"/>
    </row>
    <row r="30123" spans="6:6" x14ac:dyDescent="0.2">
      <c r="F30123" s="16"/>
    </row>
    <row r="30124" spans="6:6" x14ac:dyDescent="0.2">
      <c r="F30124" s="16"/>
    </row>
    <row r="30125" spans="6:6" x14ac:dyDescent="0.2">
      <c r="F30125" s="16"/>
    </row>
    <row r="30126" spans="6:6" x14ac:dyDescent="0.2">
      <c r="F30126" s="16"/>
    </row>
    <row r="30127" spans="6:6" x14ac:dyDescent="0.2">
      <c r="F30127" s="16"/>
    </row>
    <row r="30128" spans="6:6" x14ac:dyDescent="0.2">
      <c r="F30128" s="16"/>
    </row>
    <row r="30129" spans="6:6" x14ac:dyDescent="0.2">
      <c r="F30129" s="16"/>
    </row>
    <row r="30130" spans="6:6" x14ac:dyDescent="0.2">
      <c r="F30130" s="16"/>
    </row>
    <row r="30131" spans="6:6" x14ac:dyDescent="0.2">
      <c r="F30131" s="16"/>
    </row>
    <row r="30132" spans="6:6" x14ac:dyDescent="0.2">
      <c r="F30132" s="16"/>
    </row>
    <row r="30133" spans="6:6" x14ac:dyDescent="0.2">
      <c r="F30133" s="16"/>
    </row>
    <row r="30134" spans="6:6" x14ac:dyDescent="0.2">
      <c r="F30134" s="16"/>
    </row>
    <row r="30135" spans="6:6" x14ac:dyDescent="0.2">
      <c r="F30135" s="16"/>
    </row>
    <row r="30136" spans="6:6" x14ac:dyDescent="0.2">
      <c r="F30136" s="16"/>
    </row>
    <row r="30137" spans="6:6" x14ac:dyDescent="0.2">
      <c r="F30137" s="16"/>
    </row>
    <row r="30138" spans="6:6" x14ac:dyDescent="0.2">
      <c r="F30138" s="16"/>
    </row>
    <row r="30139" spans="6:6" x14ac:dyDescent="0.2">
      <c r="F30139" s="16"/>
    </row>
    <row r="30140" spans="6:6" x14ac:dyDescent="0.2">
      <c r="F30140" s="16"/>
    </row>
    <row r="30141" spans="6:6" x14ac:dyDescent="0.2">
      <c r="F30141" s="16"/>
    </row>
    <row r="30142" spans="6:6" x14ac:dyDescent="0.2">
      <c r="F30142" s="16"/>
    </row>
    <row r="30143" spans="6:6" x14ac:dyDescent="0.2">
      <c r="F30143" s="16"/>
    </row>
    <row r="30144" spans="6:6" x14ac:dyDescent="0.2">
      <c r="F30144" s="16"/>
    </row>
    <row r="30145" spans="6:6" x14ac:dyDescent="0.2">
      <c r="F30145" s="16"/>
    </row>
    <row r="30146" spans="6:6" x14ac:dyDescent="0.2">
      <c r="F30146" s="16"/>
    </row>
    <row r="30147" spans="6:6" x14ac:dyDescent="0.2">
      <c r="F30147" s="16"/>
    </row>
    <row r="30148" spans="6:6" x14ac:dyDescent="0.2">
      <c r="F30148" s="16"/>
    </row>
    <row r="30149" spans="6:6" x14ac:dyDescent="0.2">
      <c r="F30149" s="16"/>
    </row>
    <row r="30150" spans="6:6" x14ac:dyDescent="0.2">
      <c r="F30150" s="16"/>
    </row>
    <row r="30151" spans="6:6" x14ac:dyDescent="0.2">
      <c r="F30151" s="16"/>
    </row>
    <row r="30152" spans="6:6" x14ac:dyDescent="0.2">
      <c r="F30152" s="16"/>
    </row>
    <row r="30153" spans="6:6" x14ac:dyDescent="0.2">
      <c r="F30153" s="16"/>
    </row>
    <row r="30154" spans="6:6" x14ac:dyDescent="0.2">
      <c r="F30154" s="16"/>
    </row>
    <row r="30155" spans="6:6" x14ac:dyDescent="0.2">
      <c r="F30155" s="16"/>
    </row>
    <row r="30156" spans="6:6" x14ac:dyDescent="0.2">
      <c r="F30156" s="16"/>
    </row>
    <row r="30157" spans="6:6" x14ac:dyDescent="0.2">
      <c r="F30157" s="16"/>
    </row>
    <row r="30158" spans="6:6" x14ac:dyDescent="0.2">
      <c r="F30158" s="16"/>
    </row>
    <row r="30159" spans="6:6" x14ac:dyDescent="0.2">
      <c r="F30159" s="16"/>
    </row>
    <row r="30160" spans="6:6" x14ac:dyDescent="0.2">
      <c r="F30160" s="16"/>
    </row>
    <row r="30161" spans="6:6" x14ac:dyDescent="0.2">
      <c r="F30161" s="16"/>
    </row>
    <row r="30162" spans="6:6" x14ac:dyDescent="0.2">
      <c r="F30162" s="16"/>
    </row>
    <row r="30163" spans="6:6" x14ac:dyDescent="0.2">
      <c r="F30163" s="16"/>
    </row>
    <row r="30164" spans="6:6" x14ac:dyDescent="0.2">
      <c r="F30164" s="16"/>
    </row>
    <row r="30165" spans="6:6" x14ac:dyDescent="0.2">
      <c r="F30165" s="16"/>
    </row>
    <row r="30166" spans="6:6" x14ac:dyDescent="0.2">
      <c r="F30166" s="16"/>
    </row>
    <row r="30167" spans="6:6" x14ac:dyDescent="0.2">
      <c r="F30167" s="16"/>
    </row>
    <row r="30168" spans="6:6" x14ac:dyDescent="0.2">
      <c r="F30168" s="16"/>
    </row>
    <row r="30169" spans="6:6" x14ac:dyDescent="0.2">
      <c r="F30169" s="16"/>
    </row>
    <row r="30170" spans="6:6" x14ac:dyDescent="0.2">
      <c r="F30170" s="16"/>
    </row>
    <row r="30171" spans="6:6" x14ac:dyDescent="0.2">
      <c r="F30171" s="16"/>
    </row>
    <row r="30172" spans="6:6" x14ac:dyDescent="0.2">
      <c r="F30172" s="16"/>
    </row>
    <row r="30173" spans="6:6" x14ac:dyDescent="0.2">
      <c r="F30173" s="16"/>
    </row>
    <row r="30174" spans="6:6" x14ac:dyDescent="0.2">
      <c r="F30174" s="16"/>
    </row>
    <row r="30175" spans="6:6" x14ac:dyDescent="0.2">
      <c r="F30175" s="16"/>
    </row>
    <row r="30176" spans="6:6" x14ac:dyDescent="0.2">
      <c r="F30176" s="16"/>
    </row>
    <row r="30177" spans="6:6" x14ac:dyDescent="0.2">
      <c r="F30177" s="16"/>
    </row>
    <row r="30178" spans="6:6" x14ac:dyDescent="0.2">
      <c r="F30178" s="16"/>
    </row>
    <row r="30179" spans="6:6" x14ac:dyDescent="0.2">
      <c r="F30179" s="16"/>
    </row>
    <row r="30180" spans="6:6" x14ac:dyDescent="0.2">
      <c r="F30180" s="16"/>
    </row>
    <row r="30181" spans="6:6" x14ac:dyDescent="0.2">
      <c r="F30181" s="16"/>
    </row>
    <row r="30182" spans="6:6" x14ac:dyDescent="0.2">
      <c r="F30182" s="16"/>
    </row>
    <row r="30183" spans="6:6" x14ac:dyDescent="0.2">
      <c r="F30183" s="16"/>
    </row>
    <row r="30184" spans="6:6" x14ac:dyDescent="0.2">
      <c r="F30184" s="16"/>
    </row>
    <row r="30185" spans="6:6" x14ac:dyDescent="0.2">
      <c r="F30185" s="16"/>
    </row>
    <row r="30186" spans="6:6" x14ac:dyDescent="0.2">
      <c r="F30186" s="16"/>
    </row>
    <row r="30187" spans="6:6" x14ac:dyDescent="0.2">
      <c r="F30187" s="16"/>
    </row>
    <row r="30188" spans="6:6" x14ac:dyDescent="0.2">
      <c r="F30188" s="16"/>
    </row>
    <row r="30189" spans="6:6" x14ac:dyDescent="0.2">
      <c r="F30189" s="16"/>
    </row>
    <row r="30190" spans="6:6" x14ac:dyDescent="0.2">
      <c r="F30190" s="16"/>
    </row>
    <row r="30191" spans="6:6" x14ac:dyDescent="0.2">
      <c r="F30191" s="16"/>
    </row>
    <row r="30192" spans="6:6" x14ac:dyDescent="0.2">
      <c r="F30192" s="16"/>
    </row>
    <row r="30193" spans="6:6" x14ac:dyDescent="0.2">
      <c r="F30193" s="16"/>
    </row>
    <row r="30194" spans="6:6" x14ac:dyDescent="0.2">
      <c r="F30194" s="16"/>
    </row>
    <row r="30195" spans="6:6" x14ac:dyDescent="0.2">
      <c r="F30195" s="16"/>
    </row>
    <row r="30196" spans="6:6" x14ac:dyDescent="0.2">
      <c r="F30196" s="16"/>
    </row>
    <row r="30197" spans="6:6" x14ac:dyDescent="0.2">
      <c r="F30197" s="16"/>
    </row>
    <row r="30198" spans="6:6" x14ac:dyDescent="0.2">
      <c r="F30198" s="16"/>
    </row>
    <row r="30199" spans="6:6" x14ac:dyDescent="0.2">
      <c r="F30199" s="16"/>
    </row>
    <row r="30200" spans="6:6" x14ac:dyDescent="0.2">
      <c r="F30200" s="16"/>
    </row>
    <row r="30201" spans="6:6" x14ac:dyDescent="0.2">
      <c r="F30201" s="16"/>
    </row>
    <row r="30202" spans="6:6" x14ac:dyDescent="0.2">
      <c r="F30202" s="16"/>
    </row>
    <row r="30203" spans="6:6" x14ac:dyDescent="0.2">
      <c r="F30203" s="16"/>
    </row>
    <row r="30204" spans="6:6" x14ac:dyDescent="0.2">
      <c r="F30204" s="16"/>
    </row>
    <row r="30205" spans="6:6" x14ac:dyDescent="0.2">
      <c r="F30205" s="16"/>
    </row>
    <row r="30206" spans="6:6" x14ac:dyDescent="0.2">
      <c r="F30206" s="16"/>
    </row>
    <row r="30207" spans="6:6" x14ac:dyDescent="0.2">
      <c r="F30207" s="16"/>
    </row>
    <row r="30208" spans="6:6" x14ac:dyDescent="0.2">
      <c r="F30208" s="16"/>
    </row>
    <row r="30209" spans="6:6" x14ac:dyDescent="0.2">
      <c r="F30209" s="16"/>
    </row>
    <row r="30210" spans="6:6" x14ac:dyDescent="0.2">
      <c r="F30210" s="16"/>
    </row>
    <row r="30211" spans="6:6" x14ac:dyDescent="0.2">
      <c r="F30211" s="16"/>
    </row>
    <row r="30212" spans="6:6" x14ac:dyDescent="0.2">
      <c r="F30212" s="16"/>
    </row>
    <row r="30213" spans="6:6" x14ac:dyDescent="0.2">
      <c r="F30213" s="16"/>
    </row>
    <row r="30214" spans="6:6" x14ac:dyDescent="0.2">
      <c r="F30214" s="16"/>
    </row>
    <row r="30215" spans="6:6" x14ac:dyDescent="0.2">
      <c r="F30215" s="16"/>
    </row>
    <row r="30216" spans="6:6" x14ac:dyDescent="0.2">
      <c r="F30216" s="16"/>
    </row>
    <row r="30217" spans="6:6" x14ac:dyDescent="0.2">
      <c r="F30217" s="16"/>
    </row>
    <row r="30218" spans="6:6" x14ac:dyDescent="0.2">
      <c r="F30218" s="16"/>
    </row>
    <row r="30219" spans="6:6" x14ac:dyDescent="0.2">
      <c r="F30219" s="16"/>
    </row>
    <row r="30220" spans="6:6" x14ac:dyDescent="0.2">
      <c r="F30220" s="16"/>
    </row>
    <row r="30221" spans="6:6" x14ac:dyDescent="0.2">
      <c r="F30221" s="16"/>
    </row>
    <row r="30222" spans="6:6" x14ac:dyDescent="0.2">
      <c r="F30222" s="16"/>
    </row>
    <row r="30223" spans="6:6" x14ac:dyDescent="0.2">
      <c r="F30223" s="16"/>
    </row>
    <row r="30224" spans="6:6" x14ac:dyDescent="0.2">
      <c r="F30224" s="16"/>
    </row>
    <row r="30225" spans="6:6" x14ac:dyDescent="0.2">
      <c r="F30225" s="16"/>
    </row>
    <row r="30226" spans="6:6" x14ac:dyDescent="0.2">
      <c r="F30226" s="16"/>
    </row>
    <row r="30227" spans="6:6" x14ac:dyDescent="0.2">
      <c r="F30227" s="16"/>
    </row>
    <row r="30228" spans="6:6" x14ac:dyDescent="0.2">
      <c r="F30228" s="16"/>
    </row>
    <row r="30229" spans="6:6" x14ac:dyDescent="0.2">
      <c r="F30229" s="16"/>
    </row>
    <row r="30230" spans="6:6" x14ac:dyDescent="0.2">
      <c r="F30230" s="16"/>
    </row>
    <row r="30231" spans="6:6" x14ac:dyDescent="0.2">
      <c r="F30231" s="16"/>
    </row>
    <row r="30232" spans="6:6" x14ac:dyDescent="0.2">
      <c r="F30232" s="16"/>
    </row>
    <row r="30233" spans="6:6" x14ac:dyDescent="0.2">
      <c r="F30233" s="16"/>
    </row>
    <row r="30234" spans="6:6" x14ac:dyDescent="0.2">
      <c r="F30234" s="16"/>
    </row>
    <row r="30235" spans="6:6" x14ac:dyDescent="0.2">
      <c r="F30235" s="16"/>
    </row>
    <row r="30236" spans="6:6" x14ac:dyDescent="0.2">
      <c r="F30236" s="16"/>
    </row>
    <row r="30237" spans="6:6" x14ac:dyDescent="0.2">
      <c r="F30237" s="16"/>
    </row>
    <row r="30238" spans="6:6" x14ac:dyDescent="0.2">
      <c r="F30238" s="16"/>
    </row>
    <row r="30239" spans="6:6" x14ac:dyDescent="0.2">
      <c r="F30239" s="16"/>
    </row>
    <row r="30240" spans="6:6" x14ac:dyDescent="0.2">
      <c r="F30240" s="16"/>
    </row>
    <row r="30241" spans="6:6" x14ac:dyDescent="0.2">
      <c r="F30241" s="16"/>
    </row>
    <row r="30242" spans="6:6" x14ac:dyDescent="0.2">
      <c r="F30242" s="16"/>
    </row>
    <row r="30243" spans="6:6" x14ac:dyDescent="0.2">
      <c r="F30243" s="16"/>
    </row>
    <row r="30244" spans="6:6" x14ac:dyDescent="0.2">
      <c r="F30244" s="16"/>
    </row>
    <row r="30245" spans="6:6" x14ac:dyDescent="0.2">
      <c r="F30245" s="16"/>
    </row>
    <row r="30246" spans="6:6" x14ac:dyDescent="0.2">
      <c r="F30246" s="16"/>
    </row>
    <row r="30247" spans="6:6" x14ac:dyDescent="0.2">
      <c r="F30247" s="16"/>
    </row>
    <row r="30248" spans="6:6" x14ac:dyDescent="0.2">
      <c r="F30248" s="16"/>
    </row>
    <row r="30249" spans="6:6" x14ac:dyDescent="0.2">
      <c r="F30249" s="16"/>
    </row>
    <row r="30250" spans="6:6" x14ac:dyDescent="0.2">
      <c r="F30250" s="16"/>
    </row>
    <row r="30251" spans="6:6" x14ac:dyDescent="0.2">
      <c r="F30251" s="16"/>
    </row>
    <row r="30252" spans="6:6" x14ac:dyDescent="0.2">
      <c r="F30252" s="16"/>
    </row>
    <row r="30253" spans="6:6" x14ac:dyDescent="0.2">
      <c r="F30253" s="16"/>
    </row>
    <row r="30254" spans="6:6" x14ac:dyDescent="0.2">
      <c r="F30254" s="16"/>
    </row>
    <row r="30255" spans="6:6" x14ac:dyDescent="0.2">
      <c r="F30255" s="16"/>
    </row>
    <row r="30256" spans="6:6" x14ac:dyDescent="0.2">
      <c r="F30256" s="16"/>
    </row>
    <row r="30257" spans="6:6" x14ac:dyDescent="0.2">
      <c r="F30257" s="16"/>
    </row>
    <row r="30258" spans="6:6" x14ac:dyDescent="0.2">
      <c r="F30258" s="16"/>
    </row>
    <row r="30259" spans="6:6" x14ac:dyDescent="0.2">
      <c r="F30259" s="16"/>
    </row>
    <row r="30260" spans="6:6" x14ac:dyDescent="0.2">
      <c r="F30260" s="16"/>
    </row>
    <row r="30261" spans="6:6" x14ac:dyDescent="0.2">
      <c r="F30261" s="16"/>
    </row>
    <row r="30262" spans="6:6" x14ac:dyDescent="0.2">
      <c r="F30262" s="16"/>
    </row>
    <row r="30263" spans="6:6" x14ac:dyDescent="0.2">
      <c r="F30263" s="16"/>
    </row>
    <row r="30264" spans="6:6" x14ac:dyDescent="0.2">
      <c r="F30264" s="16"/>
    </row>
    <row r="30265" spans="6:6" x14ac:dyDescent="0.2">
      <c r="F30265" s="16"/>
    </row>
    <row r="30266" spans="6:6" x14ac:dyDescent="0.2">
      <c r="F30266" s="16"/>
    </row>
    <row r="30267" spans="6:6" x14ac:dyDescent="0.2">
      <c r="F30267" s="16"/>
    </row>
    <row r="30268" spans="6:6" x14ac:dyDescent="0.2">
      <c r="F30268" s="16"/>
    </row>
    <row r="30269" spans="6:6" x14ac:dyDescent="0.2">
      <c r="F30269" s="16"/>
    </row>
    <row r="30270" spans="6:6" x14ac:dyDescent="0.2">
      <c r="F30270" s="16"/>
    </row>
    <row r="30271" spans="6:6" x14ac:dyDescent="0.2">
      <c r="F30271" s="16"/>
    </row>
    <row r="30272" spans="6:6" x14ac:dyDescent="0.2">
      <c r="F30272" s="16"/>
    </row>
    <row r="30273" spans="6:6" x14ac:dyDescent="0.2">
      <c r="F30273" s="16"/>
    </row>
    <row r="30274" spans="6:6" x14ac:dyDescent="0.2">
      <c r="F30274" s="16"/>
    </row>
    <row r="30275" spans="6:6" x14ac:dyDescent="0.2">
      <c r="F30275" s="16"/>
    </row>
    <row r="30276" spans="6:6" x14ac:dyDescent="0.2">
      <c r="F30276" s="16"/>
    </row>
    <row r="30277" spans="6:6" x14ac:dyDescent="0.2">
      <c r="F30277" s="16"/>
    </row>
    <row r="30278" spans="6:6" x14ac:dyDescent="0.2">
      <c r="F30278" s="16"/>
    </row>
    <row r="30279" spans="6:6" x14ac:dyDescent="0.2">
      <c r="F30279" s="16"/>
    </row>
    <row r="30280" spans="6:6" x14ac:dyDescent="0.2">
      <c r="F30280" s="16"/>
    </row>
    <row r="30281" spans="6:6" x14ac:dyDescent="0.2">
      <c r="F30281" s="16"/>
    </row>
    <row r="30282" spans="6:6" x14ac:dyDescent="0.2">
      <c r="F30282" s="16"/>
    </row>
    <row r="30283" spans="6:6" x14ac:dyDescent="0.2">
      <c r="F30283" s="16"/>
    </row>
    <row r="30284" spans="6:6" x14ac:dyDescent="0.2">
      <c r="F30284" s="16"/>
    </row>
    <row r="30285" spans="6:6" x14ac:dyDescent="0.2">
      <c r="F30285" s="16"/>
    </row>
    <row r="30286" spans="6:6" x14ac:dyDescent="0.2">
      <c r="F30286" s="16"/>
    </row>
    <row r="30287" spans="6:6" x14ac:dyDescent="0.2">
      <c r="F30287" s="16"/>
    </row>
    <row r="30288" spans="6:6" x14ac:dyDescent="0.2">
      <c r="F30288" s="16"/>
    </row>
    <row r="30289" spans="6:6" x14ac:dyDescent="0.2">
      <c r="F30289" s="16"/>
    </row>
    <row r="30290" spans="6:6" x14ac:dyDescent="0.2">
      <c r="F30290" s="16"/>
    </row>
    <row r="30291" spans="6:6" x14ac:dyDescent="0.2">
      <c r="F30291" s="16"/>
    </row>
    <row r="30292" spans="6:6" x14ac:dyDescent="0.2">
      <c r="F30292" s="16"/>
    </row>
    <row r="30293" spans="6:6" x14ac:dyDescent="0.2">
      <c r="F30293" s="16"/>
    </row>
    <row r="30294" spans="6:6" x14ac:dyDescent="0.2">
      <c r="F30294" s="16"/>
    </row>
    <row r="30295" spans="6:6" x14ac:dyDescent="0.2">
      <c r="F30295" s="16"/>
    </row>
    <row r="30296" spans="6:6" x14ac:dyDescent="0.2">
      <c r="F30296" s="16"/>
    </row>
    <row r="30297" spans="6:6" x14ac:dyDescent="0.2">
      <c r="F30297" s="16"/>
    </row>
    <row r="30298" spans="6:6" x14ac:dyDescent="0.2">
      <c r="F30298" s="16"/>
    </row>
    <row r="30299" spans="6:6" x14ac:dyDescent="0.2">
      <c r="F30299" s="16"/>
    </row>
    <row r="30300" spans="6:6" x14ac:dyDescent="0.2">
      <c r="F30300" s="16"/>
    </row>
    <row r="30301" spans="6:6" x14ac:dyDescent="0.2">
      <c r="F30301" s="16"/>
    </row>
    <row r="30302" spans="6:6" x14ac:dyDescent="0.2">
      <c r="F30302" s="16"/>
    </row>
    <row r="30303" spans="6:6" x14ac:dyDescent="0.2">
      <c r="F30303" s="16"/>
    </row>
    <row r="30304" spans="6:6" x14ac:dyDescent="0.2">
      <c r="F30304" s="16"/>
    </row>
    <row r="30305" spans="6:6" x14ac:dyDescent="0.2">
      <c r="F30305" s="16"/>
    </row>
    <row r="30306" spans="6:6" x14ac:dyDescent="0.2">
      <c r="F30306" s="16"/>
    </row>
    <row r="30307" spans="6:6" x14ac:dyDescent="0.2">
      <c r="F30307" s="16"/>
    </row>
    <row r="30308" spans="6:6" x14ac:dyDescent="0.2">
      <c r="F30308" s="16"/>
    </row>
    <row r="30309" spans="6:6" x14ac:dyDescent="0.2">
      <c r="F30309" s="16"/>
    </row>
    <row r="30310" spans="6:6" x14ac:dyDescent="0.2">
      <c r="F30310" s="16"/>
    </row>
    <row r="30311" spans="6:6" x14ac:dyDescent="0.2">
      <c r="F30311" s="16"/>
    </row>
    <row r="30312" spans="6:6" x14ac:dyDescent="0.2">
      <c r="F30312" s="16"/>
    </row>
    <row r="30313" spans="6:6" x14ac:dyDescent="0.2">
      <c r="F30313" s="16"/>
    </row>
    <row r="30314" spans="6:6" x14ac:dyDescent="0.2">
      <c r="F30314" s="16"/>
    </row>
    <row r="30315" spans="6:6" x14ac:dyDescent="0.2">
      <c r="F30315" s="16"/>
    </row>
    <row r="30316" spans="6:6" x14ac:dyDescent="0.2">
      <c r="F30316" s="16"/>
    </row>
    <row r="30317" spans="6:6" x14ac:dyDescent="0.2">
      <c r="F30317" s="16"/>
    </row>
    <row r="30318" spans="6:6" x14ac:dyDescent="0.2">
      <c r="F30318" s="16"/>
    </row>
    <row r="30319" spans="6:6" x14ac:dyDescent="0.2">
      <c r="F30319" s="16"/>
    </row>
    <row r="30320" spans="6:6" x14ac:dyDescent="0.2">
      <c r="F30320" s="16"/>
    </row>
    <row r="30321" spans="6:6" x14ac:dyDescent="0.2">
      <c r="F30321" s="16"/>
    </row>
    <row r="30322" spans="6:6" x14ac:dyDescent="0.2">
      <c r="F30322" s="16"/>
    </row>
    <row r="30323" spans="6:6" x14ac:dyDescent="0.2">
      <c r="F30323" s="16"/>
    </row>
    <row r="30324" spans="6:6" x14ac:dyDescent="0.2">
      <c r="F30324" s="16"/>
    </row>
    <row r="30325" spans="6:6" x14ac:dyDescent="0.2">
      <c r="F30325" s="16"/>
    </row>
    <row r="30326" spans="6:6" x14ac:dyDescent="0.2">
      <c r="F30326" s="16"/>
    </row>
    <row r="30327" spans="6:6" x14ac:dyDescent="0.2">
      <c r="F30327" s="16"/>
    </row>
    <row r="30328" spans="6:6" x14ac:dyDescent="0.2">
      <c r="F30328" s="16"/>
    </row>
    <row r="30329" spans="6:6" x14ac:dyDescent="0.2">
      <c r="F30329" s="16"/>
    </row>
    <row r="30330" spans="6:6" x14ac:dyDescent="0.2">
      <c r="F30330" s="16"/>
    </row>
    <row r="30331" spans="6:6" x14ac:dyDescent="0.2">
      <c r="F30331" s="16"/>
    </row>
    <row r="30332" spans="6:6" x14ac:dyDescent="0.2">
      <c r="F30332" s="16"/>
    </row>
    <row r="30333" spans="6:6" x14ac:dyDescent="0.2">
      <c r="F30333" s="16"/>
    </row>
    <row r="30334" spans="6:6" x14ac:dyDescent="0.2">
      <c r="F30334" s="16"/>
    </row>
    <row r="30335" spans="6:6" x14ac:dyDescent="0.2">
      <c r="F30335" s="16"/>
    </row>
    <row r="30336" spans="6:6" x14ac:dyDescent="0.2">
      <c r="F30336" s="16"/>
    </row>
    <row r="30337" spans="6:6" x14ac:dyDescent="0.2">
      <c r="F30337" s="16"/>
    </row>
    <row r="30338" spans="6:6" x14ac:dyDescent="0.2">
      <c r="F30338" s="16"/>
    </row>
    <row r="30339" spans="6:6" x14ac:dyDescent="0.2">
      <c r="F30339" s="16"/>
    </row>
    <row r="30340" spans="6:6" x14ac:dyDescent="0.2">
      <c r="F30340" s="16"/>
    </row>
    <row r="30341" spans="6:6" x14ac:dyDescent="0.2">
      <c r="F30341" s="16"/>
    </row>
    <row r="30342" spans="6:6" x14ac:dyDescent="0.2">
      <c r="F30342" s="16"/>
    </row>
    <row r="30343" spans="6:6" x14ac:dyDescent="0.2">
      <c r="F30343" s="16"/>
    </row>
    <row r="30344" spans="6:6" x14ac:dyDescent="0.2">
      <c r="F30344" s="16"/>
    </row>
    <row r="30345" spans="6:6" x14ac:dyDescent="0.2">
      <c r="F30345" s="16"/>
    </row>
    <row r="30346" spans="6:6" x14ac:dyDescent="0.2">
      <c r="F30346" s="16"/>
    </row>
    <row r="30347" spans="6:6" x14ac:dyDescent="0.2">
      <c r="F30347" s="16"/>
    </row>
    <row r="30348" spans="6:6" x14ac:dyDescent="0.2">
      <c r="F30348" s="16"/>
    </row>
    <row r="30349" spans="6:6" x14ac:dyDescent="0.2">
      <c r="F30349" s="16"/>
    </row>
    <row r="30350" spans="6:6" x14ac:dyDescent="0.2">
      <c r="F30350" s="16"/>
    </row>
    <row r="30351" spans="6:6" x14ac:dyDescent="0.2">
      <c r="F30351" s="16"/>
    </row>
    <row r="30352" spans="6:6" x14ac:dyDescent="0.2">
      <c r="F30352" s="16"/>
    </row>
    <row r="30353" spans="6:6" x14ac:dyDescent="0.2">
      <c r="F30353" s="16"/>
    </row>
    <row r="30354" spans="6:6" x14ac:dyDescent="0.2">
      <c r="F30354" s="16"/>
    </row>
    <row r="30355" spans="6:6" x14ac:dyDescent="0.2">
      <c r="F30355" s="16"/>
    </row>
    <row r="30356" spans="6:6" x14ac:dyDescent="0.2">
      <c r="F30356" s="16"/>
    </row>
    <row r="30357" spans="6:6" x14ac:dyDescent="0.2">
      <c r="F30357" s="16"/>
    </row>
    <row r="30358" spans="6:6" x14ac:dyDescent="0.2">
      <c r="F30358" s="16"/>
    </row>
    <row r="30359" spans="6:6" x14ac:dyDescent="0.2">
      <c r="F30359" s="16"/>
    </row>
    <row r="30360" spans="6:6" x14ac:dyDescent="0.2">
      <c r="F30360" s="16"/>
    </row>
    <row r="30361" spans="6:6" x14ac:dyDescent="0.2">
      <c r="F30361" s="16"/>
    </row>
    <row r="30362" spans="6:6" x14ac:dyDescent="0.2">
      <c r="F30362" s="16"/>
    </row>
    <row r="30363" spans="6:6" x14ac:dyDescent="0.2">
      <c r="F30363" s="16"/>
    </row>
    <row r="30364" spans="6:6" x14ac:dyDescent="0.2">
      <c r="F30364" s="16"/>
    </row>
    <row r="30365" spans="6:6" x14ac:dyDescent="0.2">
      <c r="F30365" s="16"/>
    </row>
    <row r="30366" spans="6:6" x14ac:dyDescent="0.2">
      <c r="F30366" s="16"/>
    </row>
    <row r="30367" spans="6:6" x14ac:dyDescent="0.2">
      <c r="F30367" s="16"/>
    </row>
    <row r="30368" spans="6:6" x14ac:dyDescent="0.2">
      <c r="F30368" s="16"/>
    </row>
    <row r="30369" spans="6:6" x14ac:dyDescent="0.2">
      <c r="F30369" s="16"/>
    </row>
    <row r="30370" spans="6:6" x14ac:dyDescent="0.2">
      <c r="F30370" s="16"/>
    </row>
    <row r="30371" spans="6:6" x14ac:dyDescent="0.2">
      <c r="F30371" s="16"/>
    </row>
    <row r="30372" spans="6:6" x14ac:dyDescent="0.2">
      <c r="F30372" s="16"/>
    </row>
    <row r="30373" spans="6:6" x14ac:dyDescent="0.2">
      <c r="F30373" s="16"/>
    </row>
    <row r="30374" spans="6:6" x14ac:dyDescent="0.2">
      <c r="F30374" s="16"/>
    </row>
    <row r="30375" spans="6:6" x14ac:dyDescent="0.2">
      <c r="F30375" s="16"/>
    </row>
    <row r="30376" spans="6:6" x14ac:dyDescent="0.2">
      <c r="F30376" s="16"/>
    </row>
    <row r="30377" spans="6:6" x14ac:dyDescent="0.2">
      <c r="F30377" s="16"/>
    </row>
    <row r="30378" spans="6:6" x14ac:dyDescent="0.2">
      <c r="F30378" s="16"/>
    </row>
    <row r="30379" spans="6:6" x14ac:dyDescent="0.2">
      <c r="F30379" s="16"/>
    </row>
    <row r="30380" spans="6:6" x14ac:dyDescent="0.2">
      <c r="F30380" s="16"/>
    </row>
    <row r="30381" spans="6:6" x14ac:dyDescent="0.2">
      <c r="F30381" s="16"/>
    </row>
    <row r="30382" spans="6:6" x14ac:dyDescent="0.2">
      <c r="F30382" s="16"/>
    </row>
    <row r="30383" spans="6:6" x14ac:dyDescent="0.2">
      <c r="F30383" s="16"/>
    </row>
    <row r="30384" spans="6:6" x14ac:dyDescent="0.2">
      <c r="F30384" s="16"/>
    </row>
    <row r="30385" spans="6:6" x14ac:dyDescent="0.2">
      <c r="F30385" s="16"/>
    </row>
    <row r="30386" spans="6:6" x14ac:dyDescent="0.2">
      <c r="F30386" s="16"/>
    </row>
    <row r="30387" spans="6:6" x14ac:dyDescent="0.2">
      <c r="F30387" s="16"/>
    </row>
    <row r="30388" spans="6:6" x14ac:dyDescent="0.2">
      <c r="F30388" s="16"/>
    </row>
    <row r="30389" spans="6:6" x14ac:dyDescent="0.2">
      <c r="F30389" s="16"/>
    </row>
    <row r="30390" spans="6:6" x14ac:dyDescent="0.2">
      <c r="F30390" s="16"/>
    </row>
    <row r="30391" spans="6:6" x14ac:dyDescent="0.2">
      <c r="F30391" s="16"/>
    </row>
    <row r="30392" spans="6:6" x14ac:dyDescent="0.2">
      <c r="F30392" s="16"/>
    </row>
    <row r="30393" spans="6:6" x14ac:dyDescent="0.2">
      <c r="F30393" s="16"/>
    </row>
    <row r="30394" spans="6:6" x14ac:dyDescent="0.2">
      <c r="F30394" s="16"/>
    </row>
    <row r="30395" spans="6:6" x14ac:dyDescent="0.2">
      <c r="F30395" s="16"/>
    </row>
    <row r="30396" spans="6:6" x14ac:dyDescent="0.2">
      <c r="F30396" s="16"/>
    </row>
    <row r="30397" spans="6:6" x14ac:dyDescent="0.2">
      <c r="F30397" s="16"/>
    </row>
    <row r="30398" spans="6:6" x14ac:dyDescent="0.2">
      <c r="F30398" s="16"/>
    </row>
    <row r="30399" spans="6:6" x14ac:dyDescent="0.2">
      <c r="F30399" s="16"/>
    </row>
    <row r="30400" spans="6:6" x14ac:dyDescent="0.2">
      <c r="F30400" s="16"/>
    </row>
    <row r="30401" spans="6:6" x14ac:dyDescent="0.2">
      <c r="F30401" s="16"/>
    </row>
    <row r="30402" spans="6:6" x14ac:dyDescent="0.2">
      <c r="F30402" s="16"/>
    </row>
    <row r="30403" spans="6:6" x14ac:dyDescent="0.2">
      <c r="F30403" s="16"/>
    </row>
    <row r="30404" spans="6:6" x14ac:dyDescent="0.2">
      <c r="F30404" s="16"/>
    </row>
    <row r="30405" spans="6:6" x14ac:dyDescent="0.2">
      <c r="F30405" s="16"/>
    </row>
    <row r="30406" spans="6:6" x14ac:dyDescent="0.2">
      <c r="F30406" s="16"/>
    </row>
    <row r="30407" spans="6:6" x14ac:dyDescent="0.2">
      <c r="F30407" s="16"/>
    </row>
    <row r="30408" spans="6:6" x14ac:dyDescent="0.2">
      <c r="F30408" s="16"/>
    </row>
    <row r="30409" spans="6:6" x14ac:dyDescent="0.2">
      <c r="F30409" s="16"/>
    </row>
    <row r="30410" spans="6:6" x14ac:dyDescent="0.2">
      <c r="F30410" s="16"/>
    </row>
    <row r="30411" spans="6:6" x14ac:dyDescent="0.2">
      <c r="F30411" s="16"/>
    </row>
    <row r="30412" spans="6:6" x14ac:dyDescent="0.2">
      <c r="F30412" s="16"/>
    </row>
    <row r="30413" spans="6:6" x14ac:dyDescent="0.2">
      <c r="F30413" s="16"/>
    </row>
    <row r="30414" spans="6:6" x14ac:dyDescent="0.2">
      <c r="F30414" s="16"/>
    </row>
    <row r="30415" spans="6:6" x14ac:dyDescent="0.2">
      <c r="F30415" s="16"/>
    </row>
    <row r="30416" spans="6:6" x14ac:dyDescent="0.2">
      <c r="F30416" s="16"/>
    </row>
    <row r="30417" spans="6:6" x14ac:dyDescent="0.2">
      <c r="F30417" s="16"/>
    </row>
    <row r="30418" spans="6:6" x14ac:dyDescent="0.2">
      <c r="F30418" s="16"/>
    </row>
    <row r="30419" spans="6:6" x14ac:dyDescent="0.2">
      <c r="F30419" s="16"/>
    </row>
    <row r="30420" spans="6:6" x14ac:dyDescent="0.2">
      <c r="F30420" s="16"/>
    </row>
    <row r="30421" spans="6:6" x14ac:dyDescent="0.2">
      <c r="F30421" s="16"/>
    </row>
    <row r="30422" spans="6:6" x14ac:dyDescent="0.2">
      <c r="F30422" s="16"/>
    </row>
    <row r="30423" spans="6:6" x14ac:dyDescent="0.2">
      <c r="F30423" s="16"/>
    </row>
    <row r="30424" spans="6:6" x14ac:dyDescent="0.2">
      <c r="F30424" s="16"/>
    </row>
    <row r="30425" spans="6:6" x14ac:dyDescent="0.2">
      <c r="F30425" s="16"/>
    </row>
    <row r="30426" spans="6:6" x14ac:dyDescent="0.2">
      <c r="F30426" s="16"/>
    </row>
    <row r="30427" spans="6:6" x14ac:dyDescent="0.2">
      <c r="F30427" s="16"/>
    </row>
    <row r="30428" spans="6:6" x14ac:dyDescent="0.2">
      <c r="F30428" s="16"/>
    </row>
    <row r="30429" spans="6:6" x14ac:dyDescent="0.2">
      <c r="F30429" s="16"/>
    </row>
    <row r="30430" spans="6:6" x14ac:dyDescent="0.2">
      <c r="F30430" s="16"/>
    </row>
    <row r="30431" spans="6:6" x14ac:dyDescent="0.2">
      <c r="F30431" s="16"/>
    </row>
    <row r="30432" spans="6:6" x14ac:dyDescent="0.2">
      <c r="F30432" s="16"/>
    </row>
    <row r="30433" spans="6:6" x14ac:dyDescent="0.2">
      <c r="F30433" s="16"/>
    </row>
    <row r="30434" spans="6:6" x14ac:dyDescent="0.2">
      <c r="F30434" s="16"/>
    </row>
    <row r="30435" spans="6:6" x14ac:dyDescent="0.2">
      <c r="F30435" s="16"/>
    </row>
    <row r="30436" spans="6:6" x14ac:dyDescent="0.2">
      <c r="F30436" s="16"/>
    </row>
    <row r="30437" spans="6:6" x14ac:dyDescent="0.2">
      <c r="F30437" s="16"/>
    </row>
    <row r="30438" spans="6:6" x14ac:dyDescent="0.2">
      <c r="F30438" s="16"/>
    </row>
    <row r="30439" spans="6:6" x14ac:dyDescent="0.2">
      <c r="F30439" s="16"/>
    </row>
    <row r="30440" spans="6:6" x14ac:dyDescent="0.2">
      <c r="F30440" s="16"/>
    </row>
    <row r="30441" spans="6:6" x14ac:dyDescent="0.2">
      <c r="F30441" s="16"/>
    </row>
    <row r="30442" spans="6:6" x14ac:dyDescent="0.2">
      <c r="F30442" s="16"/>
    </row>
    <row r="30443" spans="6:6" x14ac:dyDescent="0.2">
      <c r="F30443" s="16"/>
    </row>
    <row r="30444" spans="6:6" x14ac:dyDescent="0.2">
      <c r="F30444" s="16"/>
    </row>
    <row r="30445" spans="6:6" x14ac:dyDescent="0.2">
      <c r="F30445" s="16"/>
    </row>
    <row r="30446" spans="6:6" x14ac:dyDescent="0.2">
      <c r="F30446" s="16"/>
    </row>
    <row r="30447" spans="6:6" x14ac:dyDescent="0.2">
      <c r="F30447" s="16"/>
    </row>
    <row r="30448" spans="6:6" x14ac:dyDescent="0.2">
      <c r="F30448" s="16"/>
    </row>
    <row r="30449" spans="6:6" x14ac:dyDescent="0.2">
      <c r="F30449" s="16"/>
    </row>
    <row r="30450" spans="6:6" x14ac:dyDescent="0.2">
      <c r="F30450" s="16"/>
    </row>
    <row r="30451" spans="6:6" x14ac:dyDescent="0.2">
      <c r="F30451" s="16"/>
    </row>
    <row r="30452" spans="6:6" x14ac:dyDescent="0.2">
      <c r="F30452" s="16"/>
    </row>
    <row r="30453" spans="6:6" x14ac:dyDescent="0.2">
      <c r="F30453" s="16"/>
    </row>
    <row r="30454" spans="6:6" x14ac:dyDescent="0.2">
      <c r="F30454" s="16"/>
    </row>
    <row r="30455" spans="6:6" x14ac:dyDescent="0.2">
      <c r="F30455" s="16"/>
    </row>
    <row r="30456" spans="6:6" x14ac:dyDescent="0.2">
      <c r="F30456" s="16"/>
    </row>
    <row r="30457" spans="6:6" x14ac:dyDescent="0.2">
      <c r="F30457" s="16"/>
    </row>
    <row r="30458" spans="6:6" x14ac:dyDescent="0.2">
      <c r="F30458" s="16"/>
    </row>
    <row r="30459" spans="6:6" x14ac:dyDescent="0.2">
      <c r="F30459" s="16"/>
    </row>
    <row r="30460" spans="6:6" x14ac:dyDescent="0.2">
      <c r="F30460" s="16"/>
    </row>
    <row r="30461" spans="6:6" x14ac:dyDescent="0.2">
      <c r="F30461" s="16"/>
    </row>
    <row r="30462" spans="6:6" x14ac:dyDescent="0.2">
      <c r="F30462" s="16"/>
    </row>
    <row r="30463" spans="6:6" x14ac:dyDescent="0.2">
      <c r="F30463" s="16"/>
    </row>
    <row r="30464" spans="6:6" x14ac:dyDescent="0.2">
      <c r="F30464" s="16"/>
    </row>
    <row r="30465" spans="6:6" x14ac:dyDescent="0.2">
      <c r="F30465" s="16"/>
    </row>
    <row r="30466" spans="6:6" x14ac:dyDescent="0.2">
      <c r="F30466" s="16"/>
    </row>
    <row r="30467" spans="6:6" x14ac:dyDescent="0.2">
      <c r="F30467" s="16"/>
    </row>
    <row r="30468" spans="6:6" x14ac:dyDescent="0.2">
      <c r="F30468" s="16"/>
    </row>
    <row r="30469" spans="6:6" x14ac:dyDescent="0.2">
      <c r="F30469" s="16"/>
    </row>
    <row r="30470" spans="6:6" x14ac:dyDescent="0.2">
      <c r="F30470" s="16"/>
    </row>
    <row r="30471" spans="6:6" x14ac:dyDescent="0.2">
      <c r="F30471" s="16"/>
    </row>
    <row r="30472" spans="6:6" x14ac:dyDescent="0.2">
      <c r="F30472" s="16"/>
    </row>
    <row r="30473" spans="6:6" x14ac:dyDescent="0.2">
      <c r="F30473" s="16"/>
    </row>
    <row r="30474" spans="6:6" x14ac:dyDescent="0.2">
      <c r="F30474" s="16"/>
    </row>
    <row r="30475" spans="6:6" x14ac:dyDescent="0.2">
      <c r="F30475" s="16"/>
    </row>
    <row r="30476" spans="6:6" x14ac:dyDescent="0.2">
      <c r="F30476" s="16"/>
    </row>
    <row r="30477" spans="6:6" x14ac:dyDescent="0.2">
      <c r="F30477" s="16"/>
    </row>
    <row r="30478" spans="6:6" x14ac:dyDescent="0.2">
      <c r="F30478" s="16"/>
    </row>
    <row r="30479" spans="6:6" x14ac:dyDescent="0.2">
      <c r="F30479" s="16"/>
    </row>
    <row r="30480" spans="6:6" x14ac:dyDescent="0.2">
      <c r="F30480" s="16"/>
    </row>
    <row r="30481" spans="6:6" x14ac:dyDescent="0.2">
      <c r="F30481" s="16"/>
    </row>
    <row r="30482" spans="6:6" x14ac:dyDescent="0.2">
      <c r="F30482" s="16"/>
    </row>
    <row r="30483" spans="6:6" x14ac:dyDescent="0.2">
      <c r="F30483" s="16"/>
    </row>
    <row r="30484" spans="6:6" x14ac:dyDescent="0.2">
      <c r="F30484" s="16"/>
    </row>
    <row r="30485" spans="6:6" x14ac:dyDescent="0.2">
      <c r="F30485" s="16"/>
    </row>
    <row r="30486" spans="6:6" x14ac:dyDescent="0.2">
      <c r="F30486" s="16"/>
    </row>
    <row r="30487" spans="6:6" x14ac:dyDescent="0.2">
      <c r="F30487" s="16"/>
    </row>
    <row r="30488" spans="6:6" x14ac:dyDescent="0.2">
      <c r="F30488" s="16"/>
    </row>
    <row r="30489" spans="6:6" x14ac:dyDescent="0.2">
      <c r="F30489" s="16"/>
    </row>
    <row r="30490" spans="6:6" x14ac:dyDescent="0.2">
      <c r="F30490" s="16"/>
    </row>
    <row r="30491" spans="6:6" x14ac:dyDescent="0.2">
      <c r="F30491" s="16"/>
    </row>
    <row r="30492" spans="6:6" x14ac:dyDescent="0.2">
      <c r="F30492" s="16"/>
    </row>
    <row r="30493" spans="6:6" x14ac:dyDescent="0.2">
      <c r="F30493" s="16"/>
    </row>
    <row r="30494" spans="6:6" x14ac:dyDescent="0.2">
      <c r="F30494" s="16"/>
    </row>
    <row r="30495" spans="6:6" x14ac:dyDescent="0.2">
      <c r="F30495" s="16"/>
    </row>
    <row r="30496" spans="6:6" x14ac:dyDescent="0.2">
      <c r="F30496" s="16"/>
    </row>
    <row r="30497" spans="6:6" x14ac:dyDescent="0.2">
      <c r="F30497" s="16"/>
    </row>
    <row r="30498" spans="6:6" x14ac:dyDescent="0.2">
      <c r="F30498" s="16"/>
    </row>
    <row r="30499" spans="6:6" x14ac:dyDescent="0.2">
      <c r="F30499" s="16"/>
    </row>
    <row r="30500" spans="6:6" x14ac:dyDescent="0.2">
      <c r="F30500" s="16"/>
    </row>
    <row r="30501" spans="6:6" x14ac:dyDescent="0.2">
      <c r="F30501" s="16"/>
    </row>
    <row r="30502" spans="6:6" x14ac:dyDescent="0.2">
      <c r="F30502" s="16"/>
    </row>
    <row r="30503" spans="6:6" x14ac:dyDescent="0.2">
      <c r="F30503" s="16"/>
    </row>
    <row r="30504" spans="6:6" x14ac:dyDescent="0.2">
      <c r="F30504" s="16"/>
    </row>
    <row r="30505" spans="6:6" x14ac:dyDescent="0.2">
      <c r="F30505" s="16"/>
    </row>
    <row r="30506" spans="6:6" x14ac:dyDescent="0.2">
      <c r="F30506" s="16"/>
    </row>
    <row r="30507" spans="6:6" x14ac:dyDescent="0.2">
      <c r="F30507" s="16"/>
    </row>
    <row r="30508" spans="6:6" x14ac:dyDescent="0.2">
      <c r="F30508" s="16"/>
    </row>
    <row r="30509" spans="6:6" x14ac:dyDescent="0.2">
      <c r="F30509" s="16"/>
    </row>
    <row r="30510" spans="6:6" x14ac:dyDescent="0.2">
      <c r="F30510" s="16"/>
    </row>
    <row r="30511" spans="6:6" x14ac:dyDescent="0.2">
      <c r="F30511" s="16"/>
    </row>
    <row r="30512" spans="6:6" x14ac:dyDescent="0.2">
      <c r="F30512" s="16"/>
    </row>
    <row r="30513" spans="6:6" x14ac:dyDescent="0.2">
      <c r="F30513" s="16"/>
    </row>
    <row r="30514" spans="6:6" x14ac:dyDescent="0.2">
      <c r="F30514" s="16"/>
    </row>
    <row r="30515" spans="6:6" x14ac:dyDescent="0.2">
      <c r="F30515" s="16"/>
    </row>
    <row r="30516" spans="6:6" x14ac:dyDescent="0.2">
      <c r="F30516" s="16"/>
    </row>
    <row r="30517" spans="6:6" x14ac:dyDescent="0.2">
      <c r="F30517" s="16"/>
    </row>
    <row r="30518" spans="6:6" x14ac:dyDescent="0.2">
      <c r="F30518" s="16"/>
    </row>
    <row r="30519" spans="6:6" x14ac:dyDescent="0.2">
      <c r="F30519" s="16"/>
    </row>
    <row r="30520" spans="6:6" x14ac:dyDescent="0.2">
      <c r="F30520" s="16"/>
    </row>
    <row r="30521" spans="6:6" x14ac:dyDescent="0.2">
      <c r="F30521" s="16"/>
    </row>
    <row r="30522" spans="6:6" x14ac:dyDescent="0.2">
      <c r="F30522" s="16"/>
    </row>
    <row r="30523" spans="6:6" x14ac:dyDescent="0.2">
      <c r="F30523" s="16"/>
    </row>
    <row r="30524" spans="6:6" x14ac:dyDescent="0.2">
      <c r="F30524" s="16"/>
    </row>
    <row r="30525" spans="6:6" x14ac:dyDescent="0.2">
      <c r="F30525" s="16"/>
    </row>
    <row r="30526" spans="6:6" x14ac:dyDescent="0.2">
      <c r="F30526" s="16"/>
    </row>
    <row r="30527" spans="6:6" x14ac:dyDescent="0.2">
      <c r="F30527" s="16"/>
    </row>
    <row r="30528" spans="6:6" x14ac:dyDescent="0.2">
      <c r="F30528" s="16"/>
    </row>
    <row r="30529" spans="6:6" x14ac:dyDescent="0.2">
      <c r="F30529" s="16"/>
    </row>
    <row r="30530" spans="6:6" x14ac:dyDescent="0.2">
      <c r="F30530" s="16"/>
    </row>
    <row r="30531" spans="6:6" x14ac:dyDescent="0.2">
      <c r="F30531" s="16"/>
    </row>
    <row r="30532" spans="6:6" x14ac:dyDescent="0.2">
      <c r="F30532" s="16"/>
    </row>
    <row r="30533" spans="6:6" x14ac:dyDescent="0.2">
      <c r="F30533" s="16"/>
    </row>
    <row r="30534" spans="6:6" x14ac:dyDescent="0.2">
      <c r="F30534" s="16"/>
    </row>
    <row r="30535" spans="6:6" x14ac:dyDescent="0.2">
      <c r="F30535" s="16"/>
    </row>
    <row r="30536" spans="6:6" x14ac:dyDescent="0.2">
      <c r="F30536" s="16"/>
    </row>
    <row r="30537" spans="6:6" x14ac:dyDescent="0.2">
      <c r="F30537" s="16"/>
    </row>
    <row r="30538" spans="6:6" x14ac:dyDescent="0.2">
      <c r="F30538" s="16"/>
    </row>
    <row r="30539" spans="6:6" x14ac:dyDescent="0.2">
      <c r="F30539" s="16"/>
    </row>
    <row r="30540" spans="6:6" x14ac:dyDescent="0.2">
      <c r="F30540" s="16"/>
    </row>
    <row r="30541" spans="6:6" x14ac:dyDescent="0.2">
      <c r="F30541" s="16"/>
    </row>
    <row r="30542" spans="6:6" x14ac:dyDescent="0.2">
      <c r="F30542" s="16"/>
    </row>
    <row r="30543" spans="6:6" x14ac:dyDescent="0.2">
      <c r="F30543" s="16"/>
    </row>
    <row r="30544" spans="6:6" x14ac:dyDescent="0.2">
      <c r="F30544" s="16"/>
    </row>
    <row r="30545" spans="6:6" x14ac:dyDescent="0.2">
      <c r="F30545" s="16"/>
    </row>
    <row r="30546" spans="6:6" x14ac:dyDescent="0.2">
      <c r="F30546" s="16"/>
    </row>
    <row r="30547" spans="6:6" x14ac:dyDescent="0.2">
      <c r="F30547" s="16"/>
    </row>
    <row r="30548" spans="6:6" x14ac:dyDescent="0.2">
      <c r="F30548" s="16"/>
    </row>
    <row r="30549" spans="6:6" x14ac:dyDescent="0.2">
      <c r="F30549" s="16"/>
    </row>
    <row r="30550" spans="6:6" x14ac:dyDescent="0.2">
      <c r="F30550" s="16"/>
    </row>
    <row r="30551" spans="6:6" x14ac:dyDescent="0.2">
      <c r="F30551" s="16"/>
    </row>
    <row r="30552" spans="6:6" x14ac:dyDescent="0.2">
      <c r="F30552" s="16"/>
    </row>
    <row r="30553" spans="6:6" x14ac:dyDescent="0.2">
      <c r="F30553" s="16"/>
    </row>
    <row r="30554" spans="6:6" x14ac:dyDescent="0.2">
      <c r="F30554" s="16"/>
    </row>
    <row r="30555" spans="6:6" x14ac:dyDescent="0.2">
      <c r="F30555" s="16"/>
    </row>
    <row r="30556" spans="6:6" x14ac:dyDescent="0.2">
      <c r="F30556" s="16"/>
    </row>
    <row r="30557" spans="6:6" x14ac:dyDescent="0.2">
      <c r="F30557" s="16"/>
    </row>
    <row r="30558" spans="6:6" x14ac:dyDescent="0.2">
      <c r="F30558" s="16"/>
    </row>
    <row r="30559" spans="6:6" x14ac:dyDescent="0.2">
      <c r="F30559" s="16"/>
    </row>
    <row r="30560" spans="6:6" x14ac:dyDescent="0.2">
      <c r="F30560" s="16"/>
    </row>
    <row r="30561" spans="6:6" x14ac:dyDescent="0.2">
      <c r="F30561" s="16"/>
    </row>
    <row r="30562" spans="6:6" x14ac:dyDescent="0.2">
      <c r="F30562" s="16"/>
    </row>
    <row r="30563" spans="6:6" x14ac:dyDescent="0.2">
      <c r="F30563" s="16"/>
    </row>
    <row r="30564" spans="6:6" x14ac:dyDescent="0.2">
      <c r="F30564" s="16"/>
    </row>
    <row r="30565" spans="6:6" x14ac:dyDescent="0.2">
      <c r="F30565" s="16"/>
    </row>
    <row r="30566" spans="6:6" x14ac:dyDescent="0.2">
      <c r="F30566" s="16"/>
    </row>
    <row r="30567" spans="6:6" x14ac:dyDescent="0.2">
      <c r="F30567" s="16"/>
    </row>
    <row r="30568" spans="6:6" x14ac:dyDescent="0.2">
      <c r="F30568" s="16"/>
    </row>
    <row r="30569" spans="6:6" x14ac:dyDescent="0.2">
      <c r="F30569" s="16"/>
    </row>
    <row r="30570" spans="6:6" x14ac:dyDescent="0.2">
      <c r="F30570" s="16"/>
    </row>
    <row r="30571" spans="6:6" x14ac:dyDescent="0.2">
      <c r="F30571" s="16"/>
    </row>
    <row r="30572" spans="6:6" x14ac:dyDescent="0.2">
      <c r="F30572" s="16"/>
    </row>
    <row r="30573" spans="6:6" x14ac:dyDescent="0.2">
      <c r="F30573" s="16"/>
    </row>
    <row r="30574" spans="6:6" x14ac:dyDescent="0.2">
      <c r="F30574" s="16"/>
    </row>
    <row r="30575" spans="6:6" x14ac:dyDescent="0.2">
      <c r="F30575" s="16"/>
    </row>
    <row r="30576" spans="6:6" x14ac:dyDescent="0.2">
      <c r="F30576" s="16"/>
    </row>
    <row r="30577" spans="6:6" x14ac:dyDescent="0.2">
      <c r="F30577" s="16"/>
    </row>
    <row r="30578" spans="6:6" x14ac:dyDescent="0.2">
      <c r="F30578" s="16"/>
    </row>
    <row r="30579" spans="6:6" x14ac:dyDescent="0.2">
      <c r="F30579" s="16"/>
    </row>
    <row r="30580" spans="6:6" x14ac:dyDescent="0.2">
      <c r="F30580" s="16"/>
    </row>
    <row r="30581" spans="6:6" x14ac:dyDescent="0.2">
      <c r="F30581" s="16"/>
    </row>
    <row r="30582" spans="6:6" x14ac:dyDescent="0.2">
      <c r="F30582" s="16"/>
    </row>
    <row r="30583" spans="6:6" x14ac:dyDescent="0.2">
      <c r="F30583" s="16"/>
    </row>
    <row r="30584" spans="6:6" x14ac:dyDescent="0.2">
      <c r="F30584" s="16"/>
    </row>
    <row r="30585" spans="6:6" x14ac:dyDescent="0.2">
      <c r="F30585" s="16"/>
    </row>
    <row r="30586" spans="6:6" x14ac:dyDescent="0.2">
      <c r="F30586" s="16"/>
    </row>
    <row r="30587" spans="6:6" x14ac:dyDescent="0.2">
      <c r="F30587" s="16"/>
    </row>
    <row r="30588" spans="6:6" x14ac:dyDescent="0.2">
      <c r="F30588" s="16"/>
    </row>
    <row r="30589" spans="6:6" x14ac:dyDescent="0.2">
      <c r="F30589" s="16"/>
    </row>
    <row r="30590" spans="6:6" x14ac:dyDescent="0.2">
      <c r="F30590" s="16"/>
    </row>
    <row r="30591" spans="6:6" x14ac:dyDescent="0.2">
      <c r="F30591" s="16"/>
    </row>
    <row r="30592" spans="6:6" x14ac:dyDescent="0.2">
      <c r="F30592" s="16"/>
    </row>
    <row r="30593" spans="6:6" x14ac:dyDescent="0.2">
      <c r="F30593" s="16"/>
    </row>
    <row r="30594" spans="6:6" x14ac:dyDescent="0.2">
      <c r="F30594" s="16"/>
    </row>
    <row r="30595" spans="6:6" x14ac:dyDescent="0.2">
      <c r="F30595" s="16"/>
    </row>
    <row r="30596" spans="6:6" x14ac:dyDescent="0.2">
      <c r="F30596" s="16"/>
    </row>
    <row r="30597" spans="6:6" x14ac:dyDescent="0.2">
      <c r="F30597" s="16"/>
    </row>
    <row r="30598" spans="6:6" x14ac:dyDescent="0.2">
      <c r="F30598" s="16"/>
    </row>
    <row r="30599" spans="6:6" x14ac:dyDescent="0.2">
      <c r="F30599" s="16"/>
    </row>
    <row r="30600" spans="6:6" x14ac:dyDescent="0.2">
      <c r="F30600" s="16"/>
    </row>
    <row r="30601" spans="6:6" x14ac:dyDescent="0.2">
      <c r="F30601" s="16"/>
    </row>
    <row r="30602" spans="6:6" x14ac:dyDescent="0.2">
      <c r="F30602" s="16"/>
    </row>
    <row r="30603" spans="6:6" x14ac:dyDescent="0.2">
      <c r="F30603" s="16"/>
    </row>
    <row r="30604" spans="6:6" x14ac:dyDescent="0.2">
      <c r="F30604" s="16"/>
    </row>
    <row r="30605" spans="6:6" x14ac:dyDescent="0.2">
      <c r="F30605" s="16"/>
    </row>
    <row r="30606" spans="6:6" x14ac:dyDescent="0.2">
      <c r="F30606" s="16"/>
    </row>
    <row r="30607" spans="6:6" x14ac:dyDescent="0.2">
      <c r="F30607" s="16"/>
    </row>
    <row r="30608" spans="6:6" x14ac:dyDescent="0.2">
      <c r="F30608" s="16"/>
    </row>
    <row r="30609" spans="6:6" x14ac:dyDescent="0.2">
      <c r="F30609" s="16"/>
    </row>
    <row r="30610" spans="6:6" x14ac:dyDescent="0.2">
      <c r="F30610" s="16"/>
    </row>
    <row r="30611" spans="6:6" x14ac:dyDescent="0.2">
      <c r="F30611" s="16"/>
    </row>
    <row r="30612" spans="6:6" x14ac:dyDescent="0.2">
      <c r="F30612" s="16"/>
    </row>
    <row r="30613" spans="6:6" x14ac:dyDescent="0.2">
      <c r="F30613" s="16"/>
    </row>
    <row r="30614" spans="6:6" x14ac:dyDescent="0.2">
      <c r="F30614" s="16"/>
    </row>
    <row r="30615" spans="6:6" x14ac:dyDescent="0.2">
      <c r="F30615" s="16"/>
    </row>
    <row r="30616" spans="6:6" x14ac:dyDescent="0.2">
      <c r="F30616" s="16"/>
    </row>
    <row r="30617" spans="6:6" x14ac:dyDescent="0.2">
      <c r="F30617" s="16"/>
    </row>
    <row r="30618" spans="6:6" x14ac:dyDescent="0.2">
      <c r="F30618" s="16"/>
    </row>
    <row r="30619" spans="6:6" x14ac:dyDescent="0.2">
      <c r="F30619" s="16"/>
    </row>
    <row r="30620" spans="6:6" x14ac:dyDescent="0.2">
      <c r="F30620" s="16"/>
    </row>
    <row r="30621" spans="6:6" x14ac:dyDescent="0.2">
      <c r="F30621" s="16"/>
    </row>
    <row r="30622" spans="6:6" x14ac:dyDescent="0.2">
      <c r="F30622" s="16"/>
    </row>
    <row r="30623" spans="6:6" x14ac:dyDescent="0.2">
      <c r="F30623" s="16"/>
    </row>
    <row r="30624" spans="6:6" x14ac:dyDescent="0.2">
      <c r="F30624" s="16"/>
    </row>
    <row r="30625" spans="6:6" x14ac:dyDescent="0.2">
      <c r="F30625" s="16"/>
    </row>
    <row r="30626" spans="6:6" x14ac:dyDescent="0.2">
      <c r="F30626" s="16"/>
    </row>
    <row r="30627" spans="6:6" x14ac:dyDescent="0.2">
      <c r="F30627" s="16"/>
    </row>
    <row r="30628" spans="6:6" x14ac:dyDescent="0.2">
      <c r="F30628" s="16"/>
    </row>
    <row r="30629" spans="6:6" x14ac:dyDescent="0.2">
      <c r="F30629" s="16"/>
    </row>
    <row r="30630" spans="6:6" x14ac:dyDescent="0.2">
      <c r="F30630" s="16"/>
    </row>
    <row r="30631" spans="6:6" x14ac:dyDescent="0.2">
      <c r="F30631" s="16"/>
    </row>
    <row r="30632" spans="6:6" x14ac:dyDescent="0.2">
      <c r="F30632" s="16"/>
    </row>
    <row r="30633" spans="6:6" x14ac:dyDescent="0.2">
      <c r="F30633" s="16"/>
    </row>
    <row r="30634" spans="6:6" x14ac:dyDescent="0.2">
      <c r="F30634" s="16"/>
    </row>
    <row r="30635" spans="6:6" x14ac:dyDescent="0.2">
      <c r="F30635" s="16"/>
    </row>
    <row r="30636" spans="6:6" x14ac:dyDescent="0.2">
      <c r="F30636" s="16"/>
    </row>
    <row r="30637" spans="6:6" x14ac:dyDescent="0.2">
      <c r="F30637" s="16"/>
    </row>
    <row r="30638" spans="6:6" x14ac:dyDescent="0.2">
      <c r="F30638" s="16"/>
    </row>
    <row r="30639" spans="6:6" x14ac:dyDescent="0.2">
      <c r="F30639" s="16"/>
    </row>
    <row r="30640" spans="6:6" x14ac:dyDescent="0.2">
      <c r="F30640" s="16"/>
    </row>
    <row r="30641" spans="6:6" x14ac:dyDescent="0.2">
      <c r="F30641" s="16"/>
    </row>
    <row r="30642" spans="6:6" x14ac:dyDescent="0.2">
      <c r="F30642" s="16"/>
    </row>
    <row r="30643" spans="6:6" x14ac:dyDescent="0.2">
      <c r="F30643" s="16"/>
    </row>
    <row r="30644" spans="6:6" x14ac:dyDescent="0.2">
      <c r="F30644" s="16"/>
    </row>
    <row r="30645" spans="6:6" x14ac:dyDescent="0.2">
      <c r="F30645" s="16"/>
    </row>
    <row r="30646" spans="6:6" x14ac:dyDescent="0.2">
      <c r="F30646" s="16"/>
    </row>
    <row r="30647" spans="6:6" x14ac:dyDescent="0.2">
      <c r="F30647" s="16"/>
    </row>
    <row r="30648" spans="6:6" x14ac:dyDescent="0.2">
      <c r="F30648" s="16"/>
    </row>
    <row r="30649" spans="6:6" x14ac:dyDescent="0.2">
      <c r="F30649" s="16"/>
    </row>
    <row r="30650" spans="6:6" x14ac:dyDescent="0.2">
      <c r="F30650" s="16"/>
    </row>
    <row r="30651" spans="6:6" x14ac:dyDescent="0.2">
      <c r="F30651" s="16"/>
    </row>
    <row r="30652" spans="6:6" x14ac:dyDescent="0.2">
      <c r="F30652" s="16"/>
    </row>
    <row r="30653" spans="6:6" x14ac:dyDescent="0.2">
      <c r="F30653" s="16"/>
    </row>
    <row r="30654" spans="6:6" x14ac:dyDescent="0.2">
      <c r="F30654" s="16"/>
    </row>
    <row r="30655" spans="6:6" x14ac:dyDescent="0.2">
      <c r="F30655" s="16"/>
    </row>
    <row r="30656" spans="6:6" x14ac:dyDescent="0.2">
      <c r="F30656" s="16"/>
    </row>
    <row r="30657" spans="6:6" x14ac:dyDescent="0.2">
      <c r="F30657" s="16"/>
    </row>
    <row r="30658" spans="6:6" x14ac:dyDescent="0.2">
      <c r="F30658" s="16"/>
    </row>
    <row r="30659" spans="6:6" x14ac:dyDescent="0.2">
      <c r="F30659" s="16"/>
    </row>
    <row r="30660" spans="6:6" x14ac:dyDescent="0.2">
      <c r="F30660" s="16"/>
    </row>
    <row r="30661" spans="6:6" x14ac:dyDescent="0.2">
      <c r="F30661" s="16"/>
    </row>
    <row r="30662" spans="6:6" x14ac:dyDescent="0.2">
      <c r="F30662" s="16"/>
    </row>
    <row r="30663" spans="6:6" x14ac:dyDescent="0.2">
      <c r="F30663" s="16"/>
    </row>
    <row r="30664" spans="6:6" x14ac:dyDescent="0.2">
      <c r="F30664" s="16"/>
    </row>
    <row r="30665" spans="6:6" x14ac:dyDescent="0.2">
      <c r="F30665" s="16"/>
    </row>
    <row r="30666" spans="6:6" x14ac:dyDescent="0.2">
      <c r="F30666" s="16"/>
    </row>
    <row r="30667" spans="6:6" x14ac:dyDescent="0.2">
      <c r="F30667" s="16"/>
    </row>
    <row r="30668" spans="6:6" x14ac:dyDescent="0.2">
      <c r="F30668" s="16"/>
    </row>
    <row r="30669" spans="6:6" x14ac:dyDescent="0.2">
      <c r="F30669" s="16"/>
    </row>
    <row r="30670" spans="6:6" x14ac:dyDescent="0.2">
      <c r="F30670" s="16"/>
    </row>
    <row r="30671" spans="6:6" x14ac:dyDescent="0.2">
      <c r="F30671" s="16"/>
    </row>
    <row r="30672" spans="6:6" x14ac:dyDescent="0.2">
      <c r="F30672" s="16"/>
    </row>
    <row r="30673" spans="6:6" x14ac:dyDescent="0.2">
      <c r="F30673" s="16"/>
    </row>
    <row r="30674" spans="6:6" x14ac:dyDescent="0.2">
      <c r="F30674" s="16"/>
    </row>
    <row r="30675" spans="6:6" x14ac:dyDescent="0.2">
      <c r="F30675" s="16"/>
    </row>
    <row r="30676" spans="6:6" x14ac:dyDescent="0.2">
      <c r="F30676" s="16"/>
    </row>
    <row r="30677" spans="6:6" x14ac:dyDescent="0.2">
      <c r="F30677" s="16"/>
    </row>
    <row r="30678" spans="6:6" x14ac:dyDescent="0.2">
      <c r="F30678" s="16"/>
    </row>
    <row r="30679" spans="6:6" x14ac:dyDescent="0.2">
      <c r="F30679" s="16"/>
    </row>
    <row r="30680" spans="6:6" x14ac:dyDescent="0.2">
      <c r="F30680" s="16"/>
    </row>
    <row r="30681" spans="6:6" x14ac:dyDescent="0.2">
      <c r="F30681" s="16"/>
    </row>
    <row r="30682" spans="6:6" x14ac:dyDescent="0.2">
      <c r="F30682" s="16"/>
    </row>
    <row r="30683" spans="6:6" x14ac:dyDescent="0.2">
      <c r="F30683" s="16"/>
    </row>
    <row r="30684" spans="6:6" x14ac:dyDescent="0.2">
      <c r="F30684" s="16"/>
    </row>
    <row r="30685" spans="6:6" x14ac:dyDescent="0.2">
      <c r="F30685" s="16"/>
    </row>
    <row r="30686" spans="6:6" x14ac:dyDescent="0.2">
      <c r="F30686" s="16"/>
    </row>
    <row r="30687" spans="6:6" x14ac:dyDescent="0.2">
      <c r="F30687" s="16"/>
    </row>
    <row r="30688" spans="6:6" x14ac:dyDescent="0.2">
      <c r="F30688" s="16"/>
    </row>
    <row r="30689" spans="6:6" x14ac:dyDescent="0.2">
      <c r="F30689" s="16"/>
    </row>
    <row r="30690" spans="6:6" x14ac:dyDescent="0.2">
      <c r="F30690" s="16"/>
    </row>
    <row r="30691" spans="6:6" x14ac:dyDescent="0.2">
      <c r="F30691" s="16"/>
    </row>
    <row r="30692" spans="6:6" x14ac:dyDescent="0.2">
      <c r="F30692" s="16"/>
    </row>
    <row r="30693" spans="6:6" x14ac:dyDescent="0.2">
      <c r="F30693" s="16"/>
    </row>
    <row r="30694" spans="6:6" x14ac:dyDescent="0.2">
      <c r="F30694" s="16"/>
    </row>
    <row r="30695" spans="6:6" x14ac:dyDescent="0.2">
      <c r="F30695" s="16"/>
    </row>
    <row r="30696" spans="6:6" x14ac:dyDescent="0.2">
      <c r="F30696" s="16"/>
    </row>
    <row r="30697" spans="6:6" x14ac:dyDescent="0.2">
      <c r="F30697" s="16"/>
    </row>
    <row r="30698" spans="6:6" x14ac:dyDescent="0.2">
      <c r="F30698" s="16"/>
    </row>
    <row r="30699" spans="6:6" x14ac:dyDescent="0.2">
      <c r="F30699" s="16"/>
    </row>
    <row r="30700" spans="6:6" x14ac:dyDescent="0.2">
      <c r="F30700" s="16"/>
    </row>
    <row r="30701" spans="6:6" x14ac:dyDescent="0.2">
      <c r="F30701" s="16"/>
    </row>
    <row r="30702" spans="6:6" x14ac:dyDescent="0.2">
      <c r="F30702" s="16"/>
    </row>
    <row r="30703" spans="6:6" x14ac:dyDescent="0.2">
      <c r="F30703" s="16"/>
    </row>
    <row r="30704" spans="6:6" x14ac:dyDescent="0.2">
      <c r="F30704" s="16"/>
    </row>
    <row r="30705" spans="6:6" x14ac:dyDescent="0.2">
      <c r="F30705" s="16"/>
    </row>
    <row r="30706" spans="6:6" x14ac:dyDescent="0.2">
      <c r="F30706" s="16"/>
    </row>
    <row r="30707" spans="6:6" x14ac:dyDescent="0.2">
      <c r="F30707" s="16"/>
    </row>
    <row r="30708" spans="6:6" x14ac:dyDescent="0.2">
      <c r="F30708" s="16"/>
    </row>
    <row r="30709" spans="6:6" x14ac:dyDescent="0.2">
      <c r="F30709" s="16"/>
    </row>
    <row r="30710" spans="6:6" x14ac:dyDescent="0.2">
      <c r="F30710" s="16"/>
    </row>
    <row r="30711" spans="6:6" x14ac:dyDescent="0.2">
      <c r="F30711" s="16"/>
    </row>
    <row r="30712" spans="6:6" x14ac:dyDescent="0.2">
      <c r="F30712" s="16"/>
    </row>
    <row r="30713" spans="6:6" x14ac:dyDescent="0.2">
      <c r="F30713" s="16"/>
    </row>
    <row r="30714" spans="6:6" x14ac:dyDescent="0.2">
      <c r="F30714" s="16"/>
    </row>
    <row r="30715" spans="6:6" x14ac:dyDescent="0.2">
      <c r="F30715" s="16"/>
    </row>
    <row r="30716" spans="6:6" x14ac:dyDescent="0.2">
      <c r="F30716" s="16"/>
    </row>
    <row r="30717" spans="6:6" x14ac:dyDescent="0.2">
      <c r="F30717" s="16"/>
    </row>
    <row r="30718" spans="6:6" x14ac:dyDescent="0.2">
      <c r="F30718" s="16"/>
    </row>
    <row r="30719" spans="6:6" x14ac:dyDescent="0.2">
      <c r="F30719" s="16"/>
    </row>
    <row r="30720" spans="6:6" x14ac:dyDescent="0.2">
      <c r="F30720" s="16"/>
    </row>
    <row r="30721" spans="6:6" x14ac:dyDescent="0.2">
      <c r="F30721" s="16"/>
    </row>
    <row r="30722" spans="6:6" x14ac:dyDescent="0.2">
      <c r="F30722" s="16"/>
    </row>
    <row r="30723" spans="6:6" x14ac:dyDescent="0.2">
      <c r="F30723" s="16"/>
    </row>
    <row r="30724" spans="6:6" x14ac:dyDescent="0.2">
      <c r="F30724" s="16"/>
    </row>
    <row r="30725" spans="6:6" x14ac:dyDescent="0.2">
      <c r="F30725" s="16"/>
    </row>
    <row r="30726" spans="6:6" x14ac:dyDescent="0.2">
      <c r="F30726" s="16"/>
    </row>
    <row r="30727" spans="6:6" x14ac:dyDescent="0.2">
      <c r="F30727" s="16"/>
    </row>
    <row r="30728" spans="6:6" x14ac:dyDescent="0.2">
      <c r="F30728" s="16"/>
    </row>
    <row r="30729" spans="6:6" x14ac:dyDescent="0.2">
      <c r="F30729" s="16"/>
    </row>
    <row r="30730" spans="6:6" x14ac:dyDescent="0.2">
      <c r="F30730" s="16"/>
    </row>
    <row r="30731" spans="6:6" x14ac:dyDescent="0.2">
      <c r="F30731" s="16"/>
    </row>
    <row r="30732" spans="6:6" x14ac:dyDescent="0.2">
      <c r="F30732" s="16"/>
    </row>
    <row r="30733" spans="6:6" x14ac:dyDescent="0.2">
      <c r="F30733" s="16"/>
    </row>
    <row r="30734" spans="6:6" x14ac:dyDescent="0.2">
      <c r="F30734" s="16"/>
    </row>
    <row r="30735" spans="6:6" x14ac:dyDescent="0.2">
      <c r="F30735" s="16"/>
    </row>
    <row r="30736" spans="6:6" x14ac:dyDescent="0.2">
      <c r="F30736" s="16"/>
    </row>
    <row r="30737" spans="6:6" x14ac:dyDescent="0.2">
      <c r="F30737" s="16"/>
    </row>
    <row r="30738" spans="6:6" x14ac:dyDescent="0.2">
      <c r="F30738" s="16"/>
    </row>
    <row r="30739" spans="6:6" x14ac:dyDescent="0.2">
      <c r="F30739" s="16"/>
    </row>
    <row r="30740" spans="6:6" x14ac:dyDescent="0.2">
      <c r="F30740" s="16"/>
    </row>
    <row r="30741" spans="6:6" x14ac:dyDescent="0.2">
      <c r="F30741" s="16"/>
    </row>
    <row r="30742" spans="6:6" x14ac:dyDescent="0.2">
      <c r="F30742" s="16"/>
    </row>
    <row r="30743" spans="6:6" x14ac:dyDescent="0.2">
      <c r="F30743" s="16"/>
    </row>
    <row r="30744" spans="6:6" x14ac:dyDescent="0.2">
      <c r="F30744" s="16"/>
    </row>
    <row r="30745" spans="6:6" x14ac:dyDescent="0.2">
      <c r="F30745" s="16"/>
    </row>
    <row r="30746" spans="6:6" x14ac:dyDescent="0.2">
      <c r="F30746" s="16"/>
    </row>
    <row r="30747" spans="6:6" x14ac:dyDescent="0.2">
      <c r="F30747" s="16"/>
    </row>
    <row r="30748" spans="6:6" x14ac:dyDescent="0.2">
      <c r="F30748" s="16"/>
    </row>
    <row r="30749" spans="6:6" x14ac:dyDescent="0.2">
      <c r="F30749" s="16"/>
    </row>
    <row r="30750" spans="6:6" x14ac:dyDescent="0.2">
      <c r="F30750" s="16"/>
    </row>
    <row r="30751" spans="6:6" x14ac:dyDescent="0.2">
      <c r="F30751" s="16"/>
    </row>
    <row r="30752" spans="6:6" x14ac:dyDescent="0.2">
      <c r="F30752" s="16"/>
    </row>
    <row r="30753" spans="6:6" x14ac:dyDescent="0.2">
      <c r="F30753" s="16"/>
    </row>
    <row r="30754" spans="6:6" x14ac:dyDescent="0.2">
      <c r="F30754" s="16"/>
    </row>
    <row r="30755" spans="6:6" x14ac:dyDescent="0.2">
      <c r="F30755" s="16"/>
    </row>
    <row r="30756" spans="6:6" x14ac:dyDescent="0.2">
      <c r="F30756" s="16"/>
    </row>
    <row r="30757" spans="6:6" x14ac:dyDescent="0.2">
      <c r="F30757" s="16"/>
    </row>
    <row r="30758" spans="6:6" x14ac:dyDescent="0.2">
      <c r="F30758" s="16"/>
    </row>
    <row r="30759" spans="6:6" x14ac:dyDescent="0.2">
      <c r="F30759" s="16"/>
    </row>
    <row r="30760" spans="6:6" x14ac:dyDescent="0.2">
      <c r="F30760" s="16"/>
    </row>
    <row r="30761" spans="6:6" x14ac:dyDescent="0.2">
      <c r="F30761" s="16"/>
    </row>
    <row r="30762" spans="6:6" x14ac:dyDescent="0.2">
      <c r="F30762" s="16"/>
    </row>
    <row r="30763" spans="6:6" x14ac:dyDescent="0.2">
      <c r="F30763" s="16"/>
    </row>
    <row r="30764" spans="6:6" x14ac:dyDescent="0.2">
      <c r="F30764" s="16"/>
    </row>
    <row r="30765" spans="6:6" x14ac:dyDescent="0.2">
      <c r="F30765" s="16"/>
    </row>
    <row r="30766" spans="6:6" x14ac:dyDescent="0.2">
      <c r="F30766" s="16"/>
    </row>
    <row r="30767" spans="6:6" x14ac:dyDescent="0.2">
      <c r="F30767" s="16"/>
    </row>
    <row r="30768" spans="6:6" x14ac:dyDescent="0.2">
      <c r="F30768" s="16"/>
    </row>
    <row r="30769" spans="6:6" x14ac:dyDescent="0.2">
      <c r="F30769" s="16"/>
    </row>
    <row r="30770" spans="6:6" x14ac:dyDescent="0.2">
      <c r="F30770" s="16"/>
    </row>
    <row r="30771" spans="6:6" x14ac:dyDescent="0.2">
      <c r="F30771" s="16"/>
    </row>
    <row r="30772" spans="6:6" x14ac:dyDescent="0.2">
      <c r="F30772" s="16"/>
    </row>
    <row r="30773" spans="6:6" x14ac:dyDescent="0.2">
      <c r="F30773" s="16"/>
    </row>
    <row r="30774" spans="6:6" x14ac:dyDescent="0.2">
      <c r="F30774" s="16"/>
    </row>
    <row r="30775" spans="6:6" x14ac:dyDescent="0.2">
      <c r="F30775" s="16"/>
    </row>
    <row r="30776" spans="6:6" x14ac:dyDescent="0.2">
      <c r="F30776" s="16"/>
    </row>
    <row r="30777" spans="6:6" x14ac:dyDescent="0.2">
      <c r="F30777" s="16"/>
    </row>
    <row r="30778" spans="6:6" x14ac:dyDescent="0.2">
      <c r="F30778" s="16"/>
    </row>
    <row r="30779" spans="6:6" x14ac:dyDescent="0.2">
      <c r="F30779" s="16"/>
    </row>
    <row r="30780" spans="6:6" x14ac:dyDescent="0.2">
      <c r="F30780" s="16"/>
    </row>
    <row r="30781" spans="6:6" x14ac:dyDescent="0.2">
      <c r="F30781" s="16"/>
    </row>
    <row r="30782" spans="6:6" x14ac:dyDescent="0.2">
      <c r="F30782" s="16"/>
    </row>
    <row r="30783" spans="6:6" x14ac:dyDescent="0.2">
      <c r="F30783" s="16"/>
    </row>
    <row r="30784" spans="6:6" x14ac:dyDescent="0.2">
      <c r="F30784" s="16"/>
    </row>
    <row r="30785" spans="6:6" x14ac:dyDescent="0.2">
      <c r="F30785" s="16"/>
    </row>
    <row r="30786" spans="6:6" x14ac:dyDescent="0.2">
      <c r="F30786" s="16"/>
    </row>
    <row r="30787" spans="6:6" x14ac:dyDescent="0.2">
      <c r="F30787" s="16"/>
    </row>
    <row r="30788" spans="6:6" x14ac:dyDescent="0.2">
      <c r="F30788" s="16"/>
    </row>
    <row r="30789" spans="6:6" x14ac:dyDescent="0.2">
      <c r="F30789" s="16"/>
    </row>
    <row r="30790" spans="6:6" x14ac:dyDescent="0.2">
      <c r="F30790" s="16"/>
    </row>
    <row r="30791" spans="6:6" x14ac:dyDescent="0.2">
      <c r="F30791" s="16"/>
    </row>
    <row r="30792" spans="6:6" x14ac:dyDescent="0.2">
      <c r="F30792" s="16"/>
    </row>
    <row r="30793" spans="6:6" x14ac:dyDescent="0.2">
      <c r="F30793" s="16"/>
    </row>
    <row r="30794" spans="6:6" x14ac:dyDescent="0.2">
      <c r="F30794" s="16"/>
    </row>
    <row r="30795" spans="6:6" x14ac:dyDescent="0.2">
      <c r="F30795" s="16"/>
    </row>
    <row r="30796" spans="6:6" x14ac:dyDescent="0.2">
      <c r="F30796" s="16"/>
    </row>
    <row r="30797" spans="6:6" x14ac:dyDescent="0.2">
      <c r="F30797" s="16"/>
    </row>
    <row r="30798" spans="6:6" x14ac:dyDescent="0.2">
      <c r="F30798" s="16"/>
    </row>
    <row r="30799" spans="6:6" x14ac:dyDescent="0.2">
      <c r="F30799" s="16"/>
    </row>
    <row r="30800" spans="6:6" x14ac:dyDescent="0.2">
      <c r="F30800" s="16"/>
    </row>
    <row r="30801" spans="6:6" x14ac:dyDescent="0.2">
      <c r="F30801" s="16"/>
    </row>
    <row r="30802" spans="6:6" x14ac:dyDescent="0.2">
      <c r="F30802" s="16"/>
    </row>
    <row r="30803" spans="6:6" x14ac:dyDescent="0.2">
      <c r="F30803" s="16"/>
    </row>
    <row r="30804" spans="6:6" x14ac:dyDescent="0.2">
      <c r="F30804" s="16"/>
    </row>
    <row r="30805" spans="6:6" x14ac:dyDescent="0.2">
      <c r="F30805" s="16"/>
    </row>
    <row r="30806" spans="6:6" x14ac:dyDescent="0.2">
      <c r="F30806" s="16"/>
    </row>
    <row r="30807" spans="6:6" x14ac:dyDescent="0.2">
      <c r="F30807" s="16"/>
    </row>
    <row r="30808" spans="6:6" x14ac:dyDescent="0.2">
      <c r="F30808" s="16"/>
    </row>
    <row r="30809" spans="6:6" x14ac:dyDescent="0.2">
      <c r="F30809" s="16"/>
    </row>
    <row r="30810" spans="6:6" x14ac:dyDescent="0.2">
      <c r="F30810" s="16"/>
    </row>
    <row r="30811" spans="6:6" x14ac:dyDescent="0.2">
      <c r="F30811" s="16"/>
    </row>
    <row r="30812" spans="6:6" x14ac:dyDescent="0.2">
      <c r="F30812" s="16"/>
    </row>
    <row r="30813" spans="6:6" x14ac:dyDescent="0.2">
      <c r="F30813" s="16"/>
    </row>
    <row r="30814" spans="6:6" x14ac:dyDescent="0.2">
      <c r="F30814" s="16"/>
    </row>
    <row r="30815" spans="6:6" x14ac:dyDescent="0.2">
      <c r="F30815" s="16"/>
    </row>
    <row r="30816" spans="6:6" x14ac:dyDescent="0.2">
      <c r="F30816" s="16"/>
    </row>
    <row r="30817" spans="6:6" x14ac:dyDescent="0.2">
      <c r="F30817" s="16"/>
    </row>
    <row r="30818" spans="6:6" x14ac:dyDescent="0.2">
      <c r="F30818" s="16"/>
    </row>
    <row r="30819" spans="6:6" x14ac:dyDescent="0.2">
      <c r="F30819" s="16"/>
    </row>
    <row r="30820" spans="6:6" x14ac:dyDescent="0.2">
      <c r="F30820" s="16"/>
    </row>
    <row r="30821" spans="6:6" x14ac:dyDescent="0.2">
      <c r="F30821" s="16"/>
    </row>
    <row r="30822" spans="6:6" x14ac:dyDescent="0.2">
      <c r="F30822" s="16"/>
    </row>
    <row r="30823" spans="6:6" x14ac:dyDescent="0.2">
      <c r="F30823" s="16"/>
    </row>
    <row r="30824" spans="6:6" x14ac:dyDescent="0.2">
      <c r="F30824" s="16"/>
    </row>
    <row r="30825" spans="6:6" x14ac:dyDescent="0.2">
      <c r="F30825" s="16"/>
    </row>
    <row r="30826" spans="6:6" x14ac:dyDescent="0.2">
      <c r="F30826" s="16"/>
    </row>
    <row r="30827" spans="6:6" x14ac:dyDescent="0.2">
      <c r="F30827" s="16"/>
    </row>
    <row r="30828" spans="6:6" x14ac:dyDescent="0.2">
      <c r="F30828" s="16"/>
    </row>
    <row r="30829" spans="6:6" x14ac:dyDescent="0.2">
      <c r="F30829" s="16"/>
    </row>
    <row r="30830" spans="6:6" x14ac:dyDescent="0.2">
      <c r="F30830" s="16"/>
    </row>
    <row r="30831" spans="6:6" x14ac:dyDescent="0.2">
      <c r="F30831" s="16"/>
    </row>
    <row r="30832" spans="6:6" x14ac:dyDescent="0.2">
      <c r="F30832" s="16"/>
    </row>
    <row r="30833" spans="6:6" x14ac:dyDescent="0.2">
      <c r="F30833" s="16"/>
    </row>
    <row r="30834" spans="6:6" x14ac:dyDescent="0.2">
      <c r="F30834" s="16"/>
    </row>
    <row r="30835" spans="6:6" x14ac:dyDescent="0.2">
      <c r="F30835" s="16"/>
    </row>
    <row r="30836" spans="6:6" x14ac:dyDescent="0.2">
      <c r="F30836" s="16"/>
    </row>
    <row r="30837" spans="6:6" x14ac:dyDescent="0.2">
      <c r="F30837" s="16"/>
    </row>
    <row r="30838" spans="6:6" x14ac:dyDescent="0.2">
      <c r="F30838" s="16"/>
    </row>
    <row r="30839" spans="6:6" x14ac:dyDescent="0.2">
      <c r="F30839" s="16"/>
    </row>
    <row r="30840" spans="6:6" x14ac:dyDescent="0.2">
      <c r="F30840" s="16"/>
    </row>
    <row r="30841" spans="6:6" x14ac:dyDescent="0.2">
      <c r="F30841" s="16"/>
    </row>
    <row r="30842" spans="6:6" x14ac:dyDescent="0.2">
      <c r="F30842" s="16"/>
    </row>
    <row r="30843" spans="6:6" x14ac:dyDescent="0.2">
      <c r="F30843" s="16"/>
    </row>
    <row r="30844" spans="6:6" x14ac:dyDescent="0.2">
      <c r="F30844" s="16"/>
    </row>
    <row r="30845" spans="6:6" x14ac:dyDescent="0.2">
      <c r="F30845" s="16"/>
    </row>
    <row r="30846" spans="6:6" x14ac:dyDescent="0.2">
      <c r="F30846" s="16"/>
    </row>
    <row r="30847" spans="6:6" x14ac:dyDescent="0.2">
      <c r="F30847" s="16"/>
    </row>
    <row r="30848" spans="6:6" x14ac:dyDescent="0.2">
      <c r="F30848" s="16"/>
    </row>
    <row r="30849" spans="6:6" x14ac:dyDescent="0.2">
      <c r="F30849" s="16"/>
    </row>
    <row r="30850" spans="6:6" x14ac:dyDescent="0.2">
      <c r="F30850" s="16"/>
    </row>
    <row r="30851" spans="6:6" x14ac:dyDescent="0.2">
      <c r="F30851" s="16"/>
    </row>
    <row r="30852" spans="6:6" x14ac:dyDescent="0.2">
      <c r="F30852" s="16"/>
    </row>
    <row r="30853" spans="6:6" x14ac:dyDescent="0.2">
      <c r="F30853" s="16"/>
    </row>
    <row r="30854" spans="6:6" x14ac:dyDescent="0.2">
      <c r="F30854" s="16"/>
    </row>
    <row r="30855" spans="6:6" x14ac:dyDescent="0.2">
      <c r="F30855" s="16"/>
    </row>
    <row r="30856" spans="6:6" x14ac:dyDescent="0.2">
      <c r="F30856" s="16"/>
    </row>
    <row r="30857" spans="6:6" x14ac:dyDescent="0.2">
      <c r="F30857" s="16"/>
    </row>
    <row r="30858" spans="6:6" x14ac:dyDescent="0.2">
      <c r="F30858" s="16"/>
    </row>
    <row r="30859" spans="6:6" x14ac:dyDescent="0.2">
      <c r="F30859" s="16"/>
    </row>
    <row r="30860" spans="6:6" x14ac:dyDescent="0.2">
      <c r="F30860" s="16"/>
    </row>
    <row r="30861" spans="6:6" x14ac:dyDescent="0.2">
      <c r="F30861" s="16"/>
    </row>
    <row r="30862" spans="6:6" x14ac:dyDescent="0.2">
      <c r="F30862" s="16"/>
    </row>
    <row r="30863" spans="6:6" x14ac:dyDescent="0.2">
      <c r="F30863" s="16"/>
    </row>
    <row r="30864" spans="6:6" x14ac:dyDescent="0.2">
      <c r="F30864" s="16"/>
    </row>
    <row r="30865" spans="6:6" x14ac:dyDescent="0.2">
      <c r="F30865" s="16"/>
    </row>
    <row r="30866" spans="6:6" x14ac:dyDescent="0.2">
      <c r="F30866" s="16"/>
    </row>
    <row r="30867" spans="6:6" x14ac:dyDescent="0.2">
      <c r="F30867" s="16"/>
    </row>
    <row r="30868" spans="6:6" x14ac:dyDescent="0.2">
      <c r="F30868" s="16"/>
    </row>
    <row r="30869" spans="6:6" x14ac:dyDescent="0.2">
      <c r="F30869" s="16"/>
    </row>
    <row r="30870" spans="6:6" x14ac:dyDescent="0.2">
      <c r="F30870" s="16"/>
    </row>
    <row r="30871" spans="6:6" x14ac:dyDescent="0.2">
      <c r="F30871" s="16"/>
    </row>
    <row r="30872" spans="6:6" x14ac:dyDescent="0.2">
      <c r="F30872" s="16"/>
    </row>
    <row r="30873" spans="6:6" x14ac:dyDescent="0.2">
      <c r="F30873" s="16"/>
    </row>
    <row r="30874" spans="6:6" x14ac:dyDescent="0.2">
      <c r="F30874" s="16"/>
    </row>
    <row r="30875" spans="6:6" x14ac:dyDescent="0.2">
      <c r="F30875" s="16"/>
    </row>
    <row r="30876" spans="6:6" x14ac:dyDescent="0.2">
      <c r="F30876" s="16"/>
    </row>
    <row r="30877" spans="6:6" x14ac:dyDescent="0.2">
      <c r="F30877" s="16"/>
    </row>
    <row r="30878" spans="6:6" x14ac:dyDescent="0.2">
      <c r="F30878" s="16"/>
    </row>
    <row r="30879" spans="6:6" x14ac:dyDescent="0.2">
      <c r="F30879" s="16"/>
    </row>
    <row r="30880" spans="6:6" x14ac:dyDescent="0.2">
      <c r="F30880" s="16"/>
    </row>
    <row r="30881" spans="6:6" x14ac:dyDescent="0.2">
      <c r="F30881" s="16"/>
    </row>
    <row r="30882" spans="6:6" x14ac:dyDescent="0.2">
      <c r="F30882" s="16"/>
    </row>
    <row r="30883" spans="6:6" x14ac:dyDescent="0.2">
      <c r="F30883" s="16"/>
    </row>
    <row r="30884" spans="6:6" x14ac:dyDescent="0.2">
      <c r="F30884" s="16"/>
    </row>
    <row r="30885" spans="6:6" x14ac:dyDescent="0.2">
      <c r="F30885" s="16"/>
    </row>
    <row r="30886" spans="6:6" x14ac:dyDescent="0.2">
      <c r="F30886" s="16"/>
    </row>
    <row r="30887" spans="6:6" x14ac:dyDescent="0.2">
      <c r="F30887" s="16"/>
    </row>
    <row r="30888" spans="6:6" x14ac:dyDescent="0.2">
      <c r="F30888" s="16"/>
    </row>
    <row r="30889" spans="6:6" x14ac:dyDescent="0.2">
      <c r="F30889" s="16"/>
    </row>
    <row r="30890" spans="6:6" x14ac:dyDescent="0.2">
      <c r="F30890" s="16"/>
    </row>
    <row r="30891" spans="6:6" x14ac:dyDescent="0.2">
      <c r="F30891" s="16"/>
    </row>
    <row r="30892" spans="6:6" x14ac:dyDescent="0.2">
      <c r="F30892" s="16"/>
    </row>
    <row r="30893" spans="6:6" x14ac:dyDescent="0.2">
      <c r="F30893" s="16"/>
    </row>
    <row r="30894" spans="6:6" x14ac:dyDescent="0.2">
      <c r="F30894" s="16"/>
    </row>
    <row r="30895" spans="6:6" x14ac:dyDescent="0.2">
      <c r="F30895" s="16"/>
    </row>
    <row r="30896" spans="6:6" x14ac:dyDescent="0.2">
      <c r="F30896" s="16"/>
    </row>
    <row r="30897" spans="6:6" x14ac:dyDescent="0.2">
      <c r="F30897" s="16"/>
    </row>
    <row r="30898" spans="6:6" x14ac:dyDescent="0.2">
      <c r="F30898" s="16"/>
    </row>
    <row r="30899" spans="6:6" x14ac:dyDescent="0.2">
      <c r="F30899" s="16"/>
    </row>
    <row r="30900" spans="6:6" x14ac:dyDescent="0.2">
      <c r="F30900" s="16"/>
    </row>
    <row r="30901" spans="6:6" x14ac:dyDescent="0.2">
      <c r="F30901" s="16"/>
    </row>
    <row r="30902" spans="6:6" x14ac:dyDescent="0.2">
      <c r="F30902" s="16"/>
    </row>
    <row r="30903" spans="6:6" x14ac:dyDescent="0.2">
      <c r="F30903" s="16"/>
    </row>
    <row r="30904" spans="6:6" x14ac:dyDescent="0.2">
      <c r="F30904" s="16"/>
    </row>
    <row r="30905" spans="6:6" x14ac:dyDescent="0.2">
      <c r="F30905" s="16"/>
    </row>
    <row r="30906" spans="6:6" x14ac:dyDescent="0.2">
      <c r="F30906" s="16"/>
    </row>
    <row r="30907" spans="6:6" x14ac:dyDescent="0.2">
      <c r="F30907" s="16"/>
    </row>
    <row r="30908" spans="6:6" x14ac:dyDescent="0.2">
      <c r="F30908" s="16"/>
    </row>
    <row r="30909" spans="6:6" x14ac:dyDescent="0.2">
      <c r="F30909" s="16"/>
    </row>
    <row r="30910" spans="6:6" x14ac:dyDescent="0.2">
      <c r="F30910" s="16"/>
    </row>
    <row r="30911" spans="6:6" x14ac:dyDescent="0.2">
      <c r="F30911" s="16"/>
    </row>
    <row r="30912" spans="6:6" x14ac:dyDescent="0.2">
      <c r="F30912" s="16"/>
    </row>
    <row r="30913" spans="6:6" x14ac:dyDescent="0.2">
      <c r="F30913" s="16"/>
    </row>
    <row r="30914" spans="6:6" x14ac:dyDescent="0.2">
      <c r="F30914" s="16"/>
    </row>
    <row r="30915" spans="6:6" x14ac:dyDescent="0.2">
      <c r="F30915" s="16"/>
    </row>
    <row r="30916" spans="6:6" x14ac:dyDescent="0.2">
      <c r="F30916" s="16"/>
    </row>
    <row r="30917" spans="6:6" x14ac:dyDescent="0.2">
      <c r="F30917" s="16"/>
    </row>
    <row r="30918" spans="6:6" x14ac:dyDescent="0.2">
      <c r="F30918" s="16"/>
    </row>
    <row r="30919" spans="6:6" x14ac:dyDescent="0.2">
      <c r="F30919" s="16"/>
    </row>
    <row r="30920" spans="6:6" x14ac:dyDescent="0.2">
      <c r="F30920" s="16"/>
    </row>
    <row r="30921" spans="6:6" x14ac:dyDescent="0.2">
      <c r="F30921" s="16"/>
    </row>
    <row r="30922" spans="6:6" x14ac:dyDescent="0.2">
      <c r="F30922" s="16"/>
    </row>
    <row r="30923" spans="6:6" x14ac:dyDescent="0.2">
      <c r="F30923" s="16"/>
    </row>
    <row r="30924" spans="6:6" x14ac:dyDescent="0.2">
      <c r="F30924" s="16"/>
    </row>
    <row r="30925" spans="6:6" x14ac:dyDescent="0.2">
      <c r="F30925" s="16"/>
    </row>
    <row r="30926" spans="6:6" x14ac:dyDescent="0.2">
      <c r="F30926" s="16"/>
    </row>
    <row r="30927" spans="6:6" x14ac:dyDescent="0.2">
      <c r="F30927" s="16"/>
    </row>
    <row r="30928" spans="6:6" x14ac:dyDescent="0.2">
      <c r="F30928" s="16"/>
    </row>
    <row r="30929" spans="6:6" x14ac:dyDescent="0.2">
      <c r="F30929" s="16"/>
    </row>
    <row r="30930" spans="6:6" x14ac:dyDescent="0.2">
      <c r="F30930" s="16"/>
    </row>
    <row r="30931" spans="6:6" x14ac:dyDescent="0.2">
      <c r="F30931" s="16"/>
    </row>
    <row r="30932" spans="6:6" x14ac:dyDescent="0.2">
      <c r="F30932" s="16"/>
    </row>
    <row r="30933" spans="6:6" x14ac:dyDescent="0.2">
      <c r="F30933" s="16"/>
    </row>
    <row r="30934" spans="6:6" x14ac:dyDescent="0.2">
      <c r="F30934" s="16"/>
    </row>
    <row r="30935" spans="6:6" x14ac:dyDescent="0.2">
      <c r="F30935" s="16"/>
    </row>
    <row r="30936" spans="6:6" x14ac:dyDescent="0.2">
      <c r="F30936" s="16"/>
    </row>
    <row r="30937" spans="6:6" x14ac:dyDescent="0.2">
      <c r="F30937" s="16"/>
    </row>
    <row r="30938" spans="6:6" x14ac:dyDescent="0.2">
      <c r="F30938" s="16"/>
    </row>
    <row r="30939" spans="6:6" x14ac:dyDescent="0.2">
      <c r="F30939" s="16"/>
    </row>
    <row r="30940" spans="6:6" x14ac:dyDescent="0.2">
      <c r="F30940" s="16"/>
    </row>
    <row r="30941" spans="6:6" x14ac:dyDescent="0.2">
      <c r="F30941" s="16"/>
    </row>
    <row r="30942" spans="6:6" x14ac:dyDescent="0.2">
      <c r="F30942" s="16"/>
    </row>
    <row r="30943" spans="6:6" x14ac:dyDescent="0.2">
      <c r="F30943" s="16"/>
    </row>
    <row r="30944" spans="6:6" x14ac:dyDescent="0.2">
      <c r="F30944" s="16"/>
    </row>
    <row r="30945" spans="6:6" x14ac:dyDescent="0.2">
      <c r="F30945" s="16"/>
    </row>
    <row r="30946" spans="6:6" x14ac:dyDescent="0.2">
      <c r="F30946" s="16"/>
    </row>
    <row r="30947" spans="6:6" x14ac:dyDescent="0.2">
      <c r="F30947" s="16"/>
    </row>
    <row r="30948" spans="6:6" x14ac:dyDescent="0.2">
      <c r="F30948" s="16"/>
    </row>
    <row r="30949" spans="6:6" x14ac:dyDescent="0.2">
      <c r="F30949" s="16"/>
    </row>
    <row r="30950" spans="6:6" x14ac:dyDescent="0.2">
      <c r="F30950" s="16"/>
    </row>
    <row r="30951" spans="6:6" x14ac:dyDescent="0.2">
      <c r="F30951" s="16"/>
    </row>
    <row r="30952" spans="6:6" x14ac:dyDescent="0.2">
      <c r="F30952" s="16"/>
    </row>
    <row r="30953" spans="6:6" x14ac:dyDescent="0.2">
      <c r="F30953" s="16"/>
    </row>
    <row r="30954" spans="6:6" x14ac:dyDescent="0.2">
      <c r="F30954" s="16"/>
    </row>
    <row r="30955" spans="6:6" x14ac:dyDescent="0.2">
      <c r="F30955" s="16"/>
    </row>
    <row r="30956" spans="6:6" x14ac:dyDescent="0.2">
      <c r="F30956" s="16"/>
    </row>
    <row r="30957" spans="6:6" x14ac:dyDescent="0.2">
      <c r="F30957" s="16"/>
    </row>
    <row r="30958" spans="6:6" x14ac:dyDescent="0.2">
      <c r="F30958" s="16"/>
    </row>
    <row r="30959" spans="6:6" x14ac:dyDescent="0.2">
      <c r="F30959" s="16"/>
    </row>
    <row r="30960" spans="6:6" x14ac:dyDescent="0.2">
      <c r="F30960" s="16"/>
    </row>
    <row r="30961" spans="6:6" x14ac:dyDescent="0.2">
      <c r="F30961" s="16"/>
    </row>
    <row r="30962" spans="6:6" x14ac:dyDescent="0.2">
      <c r="F30962" s="16"/>
    </row>
    <row r="30963" spans="6:6" x14ac:dyDescent="0.2">
      <c r="F30963" s="16"/>
    </row>
    <row r="30964" spans="6:6" x14ac:dyDescent="0.2">
      <c r="F30964" s="16"/>
    </row>
    <row r="30965" spans="6:6" x14ac:dyDescent="0.2">
      <c r="F30965" s="16"/>
    </row>
    <row r="30966" spans="6:6" x14ac:dyDescent="0.2">
      <c r="F30966" s="16"/>
    </row>
    <row r="30967" spans="6:6" x14ac:dyDescent="0.2">
      <c r="F30967" s="16"/>
    </row>
    <row r="30968" spans="6:6" x14ac:dyDescent="0.2">
      <c r="F30968" s="16"/>
    </row>
    <row r="30969" spans="6:6" x14ac:dyDescent="0.2">
      <c r="F30969" s="16"/>
    </row>
    <row r="30970" spans="6:6" x14ac:dyDescent="0.2">
      <c r="F30970" s="16"/>
    </row>
    <row r="30971" spans="6:6" x14ac:dyDescent="0.2">
      <c r="F30971" s="16"/>
    </row>
    <row r="30972" spans="6:6" x14ac:dyDescent="0.2">
      <c r="F30972" s="16"/>
    </row>
    <row r="30973" spans="6:6" x14ac:dyDescent="0.2">
      <c r="F30973" s="16"/>
    </row>
    <row r="30974" spans="6:6" x14ac:dyDescent="0.2">
      <c r="F30974" s="16"/>
    </row>
    <row r="30975" spans="6:6" x14ac:dyDescent="0.2">
      <c r="F30975" s="16"/>
    </row>
    <row r="30976" spans="6:6" x14ac:dyDescent="0.2">
      <c r="F30976" s="16"/>
    </row>
    <row r="30977" spans="6:6" x14ac:dyDescent="0.2">
      <c r="F30977" s="16"/>
    </row>
    <row r="30978" spans="6:6" x14ac:dyDescent="0.2">
      <c r="F30978" s="16"/>
    </row>
    <row r="30979" spans="6:6" x14ac:dyDescent="0.2">
      <c r="F30979" s="16"/>
    </row>
    <row r="30980" spans="6:6" x14ac:dyDescent="0.2">
      <c r="F30980" s="16"/>
    </row>
    <row r="30981" spans="6:6" x14ac:dyDescent="0.2">
      <c r="F30981" s="16"/>
    </row>
    <row r="30982" spans="6:6" x14ac:dyDescent="0.2">
      <c r="F30982" s="16"/>
    </row>
    <row r="30983" spans="6:6" x14ac:dyDescent="0.2">
      <c r="F30983" s="16"/>
    </row>
    <row r="30984" spans="6:6" x14ac:dyDescent="0.2">
      <c r="F30984" s="16"/>
    </row>
    <row r="30985" spans="6:6" x14ac:dyDescent="0.2">
      <c r="F30985" s="16"/>
    </row>
    <row r="30986" spans="6:6" x14ac:dyDescent="0.2">
      <c r="F30986" s="16"/>
    </row>
    <row r="30987" spans="6:6" x14ac:dyDescent="0.2">
      <c r="F30987" s="16"/>
    </row>
    <row r="30988" spans="6:6" x14ac:dyDescent="0.2">
      <c r="F30988" s="16"/>
    </row>
    <row r="30989" spans="6:6" x14ac:dyDescent="0.2">
      <c r="F30989" s="16"/>
    </row>
    <row r="30990" spans="6:6" x14ac:dyDescent="0.2">
      <c r="F30990" s="16"/>
    </row>
    <row r="30991" spans="6:6" x14ac:dyDescent="0.2">
      <c r="F30991" s="16"/>
    </row>
    <row r="30992" spans="6:6" x14ac:dyDescent="0.2">
      <c r="F30992" s="16"/>
    </row>
    <row r="30993" spans="6:6" x14ac:dyDescent="0.2">
      <c r="F30993" s="16"/>
    </row>
    <row r="30994" spans="6:6" x14ac:dyDescent="0.2">
      <c r="F30994" s="16"/>
    </row>
    <row r="30995" spans="6:6" x14ac:dyDescent="0.2">
      <c r="F30995" s="16"/>
    </row>
    <row r="30996" spans="6:6" x14ac:dyDescent="0.2">
      <c r="F30996" s="16"/>
    </row>
    <row r="30997" spans="6:6" x14ac:dyDescent="0.2">
      <c r="F30997" s="16"/>
    </row>
    <row r="30998" spans="6:6" x14ac:dyDescent="0.2">
      <c r="F30998" s="16"/>
    </row>
    <row r="30999" spans="6:6" x14ac:dyDescent="0.2">
      <c r="F30999" s="16"/>
    </row>
    <row r="31000" spans="6:6" x14ac:dyDescent="0.2">
      <c r="F31000" s="16"/>
    </row>
    <row r="31001" spans="6:6" x14ac:dyDescent="0.2">
      <c r="F31001" s="16"/>
    </row>
    <row r="31002" spans="6:6" x14ac:dyDescent="0.2">
      <c r="F31002" s="16"/>
    </row>
    <row r="31003" spans="6:6" x14ac:dyDescent="0.2">
      <c r="F31003" s="16"/>
    </row>
    <row r="31004" spans="6:6" x14ac:dyDescent="0.2">
      <c r="F31004" s="16"/>
    </row>
    <row r="31005" spans="6:6" x14ac:dyDescent="0.2">
      <c r="F31005" s="16"/>
    </row>
    <row r="31006" spans="6:6" x14ac:dyDescent="0.2">
      <c r="F31006" s="16"/>
    </row>
    <row r="31007" spans="6:6" x14ac:dyDescent="0.2">
      <c r="F31007" s="16"/>
    </row>
    <row r="31008" spans="6:6" x14ac:dyDescent="0.2">
      <c r="F31008" s="16"/>
    </row>
    <row r="31009" spans="6:6" x14ac:dyDescent="0.2">
      <c r="F31009" s="16"/>
    </row>
    <row r="31010" spans="6:6" x14ac:dyDescent="0.2">
      <c r="F31010" s="16"/>
    </row>
    <row r="31011" spans="6:6" x14ac:dyDescent="0.2">
      <c r="F31011" s="16"/>
    </row>
    <row r="31012" spans="6:6" x14ac:dyDescent="0.2">
      <c r="F31012" s="16"/>
    </row>
    <row r="31013" spans="6:6" x14ac:dyDescent="0.2">
      <c r="F31013" s="16"/>
    </row>
    <row r="31014" spans="6:6" x14ac:dyDescent="0.2">
      <c r="F31014" s="16"/>
    </row>
    <row r="31015" spans="6:6" x14ac:dyDescent="0.2">
      <c r="F31015" s="16"/>
    </row>
    <row r="31016" spans="6:6" x14ac:dyDescent="0.2">
      <c r="F31016" s="16"/>
    </row>
    <row r="31017" spans="6:6" x14ac:dyDescent="0.2">
      <c r="F31017" s="16"/>
    </row>
    <row r="31018" spans="6:6" x14ac:dyDescent="0.2">
      <c r="F31018" s="16"/>
    </row>
    <row r="31019" spans="6:6" x14ac:dyDescent="0.2">
      <c r="F31019" s="16"/>
    </row>
    <row r="31020" spans="6:6" x14ac:dyDescent="0.2">
      <c r="F31020" s="16"/>
    </row>
    <row r="31021" spans="6:6" x14ac:dyDescent="0.2">
      <c r="F31021" s="16"/>
    </row>
    <row r="31022" spans="6:6" x14ac:dyDescent="0.2">
      <c r="F31022" s="16"/>
    </row>
    <row r="31023" spans="6:6" x14ac:dyDescent="0.2">
      <c r="F31023" s="16"/>
    </row>
    <row r="31024" spans="6:6" x14ac:dyDescent="0.2">
      <c r="F31024" s="16"/>
    </row>
    <row r="31025" spans="6:6" x14ac:dyDescent="0.2">
      <c r="F31025" s="16"/>
    </row>
    <row r="31026" spans="6:6" x14ac:dyDescent="0.2">
      <c r="F31026" s="16"/>
    </row>
    <row r="31027" spans="6:6" x14ac:dyDescent="0.2">
      <c r="F31027" s="16"/>
    </row>
    <row r="31028" spans="6:6" x14ac:dyDescent="0.2">
      <c r="F31028" s="16"/>
    </row>
    <row r="31029" spans="6:6" x14ac:dyDescent="0.2">
      <c r="F31029" s="16"/>
    </row>
    <row r="31030" spans="6:6" x14ac:dyDescent="0.2">
      <c r="F31030" s="16"/>
    </row>
    <row r="31031" spans="6:6" x14ac:dyDescent="0.2">
      <c r="F31031" s="16"/>
    </row>
    <row r="31032" spans="6:6" x14ac:dyDescent="0.2">
      <c r="F31032" s="16"/>
    </row>
    <row r="31033" spans="6:6" x14ac:dyDescent="0.2">
      <c r="F31033" s="16"/>
    </row>
    <row r="31034" spans="6:6" x14ac:dyDescent="0.2">
      <c r="F31034" s="16"/>
    </row>
    <row r="31035" spans="6:6" x14ac:dyDescent="0.2">
      <c r="F31035" s="16"/>
    </row>
    <row r="31036" spans="6:6" x14ac:dyDescent="0.2">
      <c r="F31036" s="16"/>
    </row>
    <row r="31037" spans="6:6" x14ac:dyDescent="0.2">
      <c r="F31037" s="16"/>
    </row>
    <row r="31038" spans="6:6" x14ac:dyDescent="0.2">
      <c r="F31038" s="16"/>
    </row>
    <row r="31039" spans="6:6" x14ac:dyDescent="0.2">
      <c r="F31039" s="16"/>
    </row>
    <row r="31040" spans="6:6" x14ac:dyDescent="0.2">
      <c r="F31040" s="16"/>
    </row>
    <row r="31041" spans="6:6" x14ac:dyDescent="0.2">
      <c r="F31041" s="16"/>
    </row>
    <row r="31042" spans="6:6" x14ac:dyDescent="0.2">
      <c r="F31042" s="16"/>
    </row>
    <row r="31043" spans="6:6" x14ac:dyDescent="0.2">
      <c r="F31043" s="16"/>
    </row>
    <row r="31044" spans="6:6" x14ac:dyDescent="0.2">
      <c r="F31044" s="16"/>
    </row>
    <row r="31045" spans="6:6" x14ac:dyDescent="0.2">
      <c r="F31045" s="16"/>
    </row>
    <row r="31046" spans="6:6" x14ac:dyDescent="0.2">
      <c r="F31046" s="16"/>
    </row>
    <row r="31047" spans="6:6" x14ac:dyDescent="0.2">
      <c r="F31047" s="16"/>
    </row>
    <row r="31048" spans="6:6" x14ac:dyDescent="0.2">
      <c r="F31048" s="16"/>
    </row>
    <row r="31049" spans="6:6" x14ac:dyDescent="0.2">
      <c r="F31049" s="16"/>
    </row>
    <row r="31050" spans="6:6" x14ac:dyDescent="0.2">
      <c r="F31050" s="16"/>
    </row>
    <row r="31051" spans="6:6" x14ac:dyDescent="0.2">
      <c r="F31051" s="16"/>
    </row>
    <row r="31052" spans="6:6" x14ac:dyDescent="0.2">
      <c r="F31052" s="16"/>
    </row>
    <row r="31053" spans="6:6" x14ac:dyDescent="0.2">
      <c r="F31053" s="16"/>
    </row>
    <row r="31054" spans="6:6" x14ac:dyDescent="0.2">
      <c r="F31054" s="16"/>
    </row>
    <row r="31055" spans="6:6" x14ac:dyDescent="0.2">
      <c r="F31055" s="16"/>
    </row>
    <row r="31056" spans="6:6" x14ac:dyDescent="0.2">
      <c r="F31056" s="16"/>
    </row>
    <row r="31057" spans="6:6" x14ac:dyDescent="0.2">
      <c r="F31057" s="16"/>
    </row>
    <row r="31058" spans="6:6" x14ac:dyDescent="0.2">
      <c r="F31058" s="16"/>
    </row>
    <row r="31059" spans="6:6" x14ac:dyDescent="0.2">
      <c r="F31059" s="16"/>
    </row>
    <row r="31060" spans="6:6" x14ac:dyDescent="0.2">
      <c r="F31060" s="16"/>
    </row>
    <row r="31061" spans="6:6" x14ac:dyDescent="0.2">
      <c r="F31061" s="16"/>
    </row>
    <row r="31062" spans="6:6" x14ac:dyDescent="0.2">
      <c r="F31062" s="16"/>
    </row>
    <row r="31063" spans="6:6" x14ac:dyDescent="0.2">
      <c r="F31063" s="16"/>
    </row>
    <row r="31064" spans="6:6" x14ac:dyDescent="0.2">
      <c r="F31064" s="16"/>
    </row>
    <row r="31065" spans="6:6" x14ac:dyDescent="0.2">
      <c r="F31065" s="16"/>
    </row>
    <row r="31066" spans="6:6" x14ac:dyDescent="0.2">
      <c r="F31066" s="16"/>
    </row>
    <row r="31067" spans="6:6" x14ac:dyDescent="0.2">
      <c r="F31067" s="16"/>
    </row>
    <row r="31068" spans="6:6" x14ac:dyDescent="0.2">
      <c r="F31068" s="16"/>
    </row>
    <row r="31069" spans="6:6" x14ac:dyDescent="0.2">
      <c r="F31069" s="16"/>
    </row>
    <row r="31070" spans="6:6" x14ac:dyDescent="0.2">
      <c r="F31070" s="16"/>
    </row>
    <row r="31071" spans="6:6" x14ac:dyDescent="0.2">
      <c r="F31071" s="16"/>
    </row>
    <row r="31072" spans="6:6" x14ac:dyDescent="0.2">
      <c r="F31072" s="16"/>
    </row>
    <row r="31073" spans="6:6" x14ac:dyDescent="0.2">
      <c r="F31073" s="16"/>
    </row>
    <row r="31074" spans="6:6" x14ac:dyDescent="0.2">
      <c r="F31074" s="16"/>
    </row>
    <row r="31075" spans="6:6" x14ac:dyDescent="0.2">
      <c r="F31075" s="16"/>
    </row>
    <row r="31076" spans="6:6" x14ac:dyDescent="0.2">
      <c r="F31076" s="16"/>
    </row>
    <row r="31077" spans="6:6" x14ac:dyDescent="0.2">
      <c r="F31077" s="16"/>
    </row>
    <row r="31078" spans="6:6" x14ac:dyDescent="0.2">
      <c r="F31078" s="16"/>
    </row>
    <row r="31079" spans="6:6" x14ac:dyDescent="0.2">
      <c r="F31079" s="16"/>
    </row>
    <row r="31080" spans="6:6" x14ac:dyDescent="0.2">
      <c r="F31080" s="16"/>
    </row>
    <row r="31081" spans="6:6" x14ac:dyDescent="0.2">
      <c r="F31081" s="16"/>
    </row>
    <row r="31082" spans="6:6" x14ac:dyDescent="0.2">
      <c r="F31082" s="16"/>
    </row>
    <row r="31083" spans="6:6" x14ac:dyDescent="0.2">
      <c r="F31083" s="16"/>
    </row>
    <row r="31084" spans="6:6" x14ac:dyDescent="0.2">
      <c r="F31084" s="16"/>
    </row>
    <row r="31085" spans="6:6" x14ac:dyDescent="0.2">
      <c r="F31085" s="16"/>
    </row>
    <row r="31086" spans="6:6" x14ac:dyDescent="0.2">
      <c r="F31086" s="16"/>
    </row>
    <row r="31087" spans="6:6" x14ac:dyDescent="0.2">
      <c r="F31087" s="16"/>
    </row>
    <row r="31088" spans="6:6" x14ac:dyDescent="0.2">
      <c r="F31088" s="16"/>
    </row>
    <row r="31089" spans="6:6" x14ac:dyDescent="0.2">
      <c r="F31089" s="16"/>
    </row>
    <row r="31090" spans="6:6" x14ac:dyDescent="0.2">
      <c r="F31090" s="16"/>
    </row>
    <row r="31091" spans="6:6" x14ac:dyDescent="0.2">
      <c r="F31091" s="16"/>
    </row>
    <row r="31092" spans="6:6" x14ac:dyDescent="0.2">
      <c r="F31092" s="16"/>
    </row>
    <row r="31093" spans="6:6" x14ac:dyDescent="0.2">
      <c r="F31093" s="16"/>
    </row>
    <row r="31094" spans="6:6" x14ac:dyDescent="0.2">
      <c r="F31094" s="16"/>
    </row>
    <row r="31095" spans="6:6" x14ac:dyDescent="0.2">
      <c r="F31095" s="16"/>
    </row>
    <row r="31096" spans="6:6" x14ac:dyDescent="0.2">
      <c r="F31096" s="16"/>
    </row>
    <row r="31097" spans="6:6" x14ac:dyDescent="0.2">
      <c r="F31097" s="16"/>
    </row>
    <row r="31098" spans="6:6" x14ac:dyDescent="0.2">
      <c r="F31098" s="16"/>
    </row>
    <row r="31099" spans="6:6" x14ac:dyDescent="0.2">
      <c r="F31099" s="16"/>
    </row>
    <row r="31100" spans="6:6" x14ac:dyDescent="0.2">
      <c r="F31100" s="16"/>
    </row>
    <row r="31101" spans="6:6" x14ac:dyDescent="0.2">
      <c r="F31101" s="16"/>
    </row>
    <row r="31102" spans="6:6" x14ac:dyDescent="0.2">
      <c r="F31102" s="16"/>
    </row>
    <row r="31103" spans="6:6" x14ac:dyDescent="0.2">
      <c r="F31103" s="16"/>
    </row>
    <row r="31104" spans="6:6" x14ac:dyDescent="0.2">
      <c r="F31104" s="16"/>
    </row>
    <row r="31105" spans="6:6" x14ac:dyDescent="0.2">
      <c r="F31105" s="16"/>
    </row>
    <row r="31106" spans="6:6" x14ac:dyDescent="0.2">
      <c r="F31106" s="16"/>
    </row>
    <row r="31107" spans="6:6" x14ac:dyDescent="0.2">
      <c r="F31107" s="16"/>
    </row>
    <row r="31108" spans="6:6" x14ac:dyDescent="0.2">
      <c r="F31108" s="16"/>
    </row>
    <row r="31109" spans="6:6" x14ac:dyDescent="0.2">
      <c r="F31109" s="16"/>
    </row>
    <row r="31110" spans="6:6" x14ac:dyDescent="0.2">
      <c r="F31110" s="16"/>
    </row>
    <row r="31111" spans="6:6" x14ac:dyDescent="0.2">
      <c r="F31111" s="16"/>
    </row>
    <row r="31112" spans="6:6" x14ac:dyDescent="0.2">
      <c r="F31112" s="16"/>
    </row>
    <row r="31113" spans="6:6" x14ac:dyDescent="0.2">
      <c r="F31113" s="16"/>
    </row>
    <row r="31114" spans="6:6" x14ac:dyDescent="0.2">
      <c r="F31114" s="16"/>
    </row>
    <row r="31115" spans="6:6" x14ac:dyDescent="0.2">
      <c r="F31115" s="16"/>
    </row>
    <row r="31116" spans="6:6" x14ac:dyDescent="0.2">
      <c r="F31116" s="16"/>
    </row>
    <row r="31117" spans="6:6" x14ac:dyDescent="0.2">
      <c r="F31117" s="16"/>
    </row>
    <row r="31118" spans="6:6" x14ac:dyDescent="0.2">
      <c r="F31118" s="16"/>
    </row>
    <row r="31119" spans="6:6" x14ac:dyDescent="0.2">
      <c r="F31119" s="16"/>
    </row>
    <row r="31120" spans="6:6" x14ac:dyDescent="0.2">
      <c r="F31120" s="16"/>
    </row>
    <row r="31121" spans="6:6" x14ac:dyDescent="0.2">
      <c r="F31121" s="16"/>
    </row>
    <row r="31122" spans="6:6" x14ac:dyDescent="0.2">
      <c r="F31122" s="16"/>
    </row>
    <row r="31123" spans="6:6" x14ac:dyDescent="0.2">
      <c r="F31123" s="16"/>
    </row>
    <row r="31124" spans="6:6" x14ac:dyDescent="0.2">
      <c r="F31124" s="16"/>
    </row>
    <row r="31125" spans="6:6" x14ac:dyDescent="0.2">
      <c r="F31125" s="16"/>
    </row>
    <row r="31126" spans="6:6" x14ac:dyDescent="0.2">
      <c r="F31126" s="16"/>
    </row>
    <row r="31127" spans="6:6" x14ac:dyDescent="0.2">
      <c r="F31127" s="16"/>
    </row>
    <row r="31128" spans="6:6" x14ac:dyDescent="0.2">
      <c r="F31128" s="16"/>
    </row>
    <row r="31129" spans="6:6" x14ac:dyDescent="0.2">
      <c r="F31129" s="16"/>
    </row>
    <row r="31130" spans="6:6" x14ac:dyDescent="0.2">
      <c r="F31130" s="16"/>
    </row>
    <row r="31131" spans="6:6" x14ac:dyDescent="0.2">
      <c r="F31131" s="16"/>
    </row>
    <row r="31132" spans="6:6" x14ac:dyDescent="0.2">
      <c r="F31132" s="16"/>
    </row>
    <row r="31133" spans="6:6" x14ac:dyDescent="0.2">
      <c r="F31133" s="16"/>
    </row>
    <row r="31134" spans="6:6" x14ac:dyDescent="0.2">
      <c r="F31134" s="16"/>
    </row>
    <row r="31135" spans="6:6" x14ac:dyDescent="0.2">
      <c r="F31135" s="16"/>
    </row>
    <row r="31136" spans="6:6" x14ac:dyDescent="0.2">
      <c r="F31136" s="16"/>
    </row>
    <row r="31137" spans="6:6" x14ac:dyDescent="0.2">
      <c r="F31137" s="16"/>
    </row>
    <row r="31138" spans="6:6" x14ac:dyDescent="0.2">
      <c r="F31138" s="16"/>
    </row>
    <row r="31139" spans="6:6" x14ac:dyDescent="0.2">
      <c r="F31139" s="16"/>
    </row>
    <row r="31140" spans="6:6" x14ac:dyDescent="0.2">
      <c r="F31140" s="16"/>
    </row>
    <row r="31141" spans="6:6" x14ac:dyDescent="0.2">
      <c r="F31141" s="16"/>
    </row>
    <row r="31142" spans="6:6" x14ac:dyDescent="0.2">
      <c r="F31142" s="16"/>
    </row>
    <row r="31143" spans="6:6" x14ac:dyDescent="0.2">
      <c r="F31143" s="16"/>
    </row>
    <row r="31144" spans="6:6" x14ac:dyDescent="0.2">
      <c r="F31144" s="16"/>
    </row>
    <row r="31145" spans="6:6" x14ac:dyDescent="0.2">
      <c r="F31145" s="16"/>
    </row>
    <row r="31146" spans="6:6" x14ac:dyDescent="0.2">
      <c r="F31146" s="16"/>
    </row>
    <row r="31147" spans="6:6" x14ac:dyDescent="0.2">
      <c r="F31147" s="16"/>
    </row>
    <row r="31148" spans="6:6" x14ac:dyDescent="0.2">
      <c r="F31148" s="16"/>
    </row>
    <row r="31149" spans="6:6" x14ac:dyDescent="0.2">
      <c r="F31149" s="16"/>
    </row>
    <row r="31150" spans="6:6" x14ac:dyDescent="0.2">
      <c r="F31150" s="16"/>
    </row>
    <row r="31151" spans="6:6" x14ac:dyDescent="0.2">
      <c r="F31151" s="16"/>
    </row>
    <row r="31152" spans="6:6" x14ac:dyDescent="0.2">
      <c r="F31152" s="16"/>
    </row>
    <row r="31153" spans="6:6" x14ac:dyDescent="0.2">
      <c r="F31153" s="16"/>
    </row>
    <row r="31154" spans="6:6" x14ac:dyDescent="0.2">
      <c r="F31154" s="16"/>
    </row>
    <row r="31155" spans="6:6" x14ac:dyDescent="0.2">
      <c r="F31155" s="16"/>
    </row>
    <row r="31156" spans="6:6" x14ac:dyDescent="0.2">
      <c r="F31156" s="16"/>
    </row>
    <row r="31157" spans="6:6" x14ac:dyDescent="0.2">
      <c r="F31157" s="16"/>
    </row>
    <row r="31158" spans="6:6" x14ac:dyDescent="0.2">
      <c r="F31158" s="16"/>
    </row>
    <row r="31159" spans="6:6" x14ac:dyDescent="0.2">
      <c r="F31159" s="16"/>
    </row>
    <row r="31160" spans="6:6" x14ac:dyDescent="0.2">
      <c r="F31160" s="16"/>
    </row>
    <row r="31161" spans="6:6" x14ac:dyDescent="0.2">
      <c r="F31161" s="16"/>
    </row>
    <row r="31162" spans="6:6" x14ac:dyDescent="0.2">
      <c r="F31162" s="16"/>
    </row>
    <row r="31163" spans="6:6" x14ac:dyDescent="0.2">
      <c r="F31163" s="16"/>
    </row>
    <row r="31164" spans="6:6" x14ac:dyDescent="0.2">
      <c r="F31164" s="16"/>
    </row>
    <row r="31165" spans="6:6" x14ac:dyDescent="0.2">
      <c r="F31165" s="16"/>
    </row>
    <row r="31166" spans="6:6" x14ac:dyDescent="0.2">
      <c r="F31166" s="16"/>
    </row>
    <row r="31167" spans="6:6" x14ac:dyDescent="0.2">
      <c r="F31167" s="16"/>
    </row>
    <row r="31168" spans="6:6" x14ac:dyDescent="0.2">
      <c r="F31168" s="16"/>
    </row>
    <row r="31169" spans="6:6" x14ac:dyDescent="0.2">
      <c r="F31169" s="16"/>
    </row>
    <row r="31170" spans="6:6" x14ac:dyDescent="0.2">
      <c r="F31170" s="16"/>
    </row>
    <row r="31171" spans="6:6" x14ac:dyDescent="0.2">
      <c r="F31171" s="16"/>
    </row>
    <row r="31172" spans="6:6" x14ac:dyDescent="0.2">
      <c r="F31172" s="16"/>
    </row>
    <row r="31173" spans="6:6" x14ac:dyDescent="0.2">
      <c r="F31173" s="16"/>
    </row>
    <row r="31174" spans="6:6" x14ac:dyDescent="0.2">
      <c r="F31174" s="16"/>
    </row>
    <row r="31175" spans="6:6" x14ac:dyDescent="0.2">
      <c r="F31175" s="16"/>
    </row>
    <row r="31176" spans="6:6" x14ac:dyDescent="0.2">
      <c r="F31176" s="16"/>
    </row>
    <row r="31177" spans="6:6" x14ac:dyDescent="0.2">
      <c r="F31177" s="16"/>
    </row>
    <row r="31178" spans="6:6" x14ac:dyDescent="0.2">
      <c r="F31178" s="16"/>
    </row>
    <row r="31179" spans="6:6" x14ac:dyDescent="0.2">
      <c r="F31179" s="16"/>
    </row>
    <row r="31180" spans="6:6" x14ac:dyDescent="0.2">
      <c r="F31180" s="16"/>
    </row>
    <row r="31181" spans="6:6" x14ac:dyDescent="0.2">
      <c r="F31181" s="16"/>
    </row>
    <row r="31182" spans="6:6" x14ac:dyDescent="0.2">
      <c r="F31182" s="16"/>
    </row>
    <row r="31183" spans="6:6" x14ac:dyDescent="0.2">
      <c r="F31183" s="16"/>
    </row>
    <row r="31184" spans="6:6" x14ac:dyDescent="0.2">
      <c r="F31184" s="16"/>
    </row>
    <row r="31185" spans="6:6" x14ac:dyDescent="0.2">
      <c r="F31185" s="16"/>
    </row>
    <row r="31186" spans="6:6" x14ac:dyDescent="0.2">
      <c r="F31186" s="16"/>
    </row>
    <row r="31187" spans="6:6" x14ac:dyDescent="0.2">
      <c r="F31187" s="16"/>
    </row>
    <row r="31188" spans="6:6" x14ac:dyDescent="0.2">
      <c r="F31188" s="16"/>
    </row>
    <row r="31189" spans="6:6" x14ac:dyDescent="0.2">
      <c r="F31189" s="16"/>
    </row>
    <row r="31190" spans="6:6" x14ac:dyDescent="0.2">
      <c r="F31190" s="16"/>
    </row>
    <row r="31191" spans="6:6" x14ac:dyDescent="0.2">
      <c r="F31191" s="16"/>
    </row>
    <row r="31192" spans="6:6" x14ac:dyDescent="0.2">
      <c r="F31192" s="16"/>
    </row>
    <row r="31193" spans="6:6" x14ac:dyDescent="0.2">
      <c r="F31193" s="16"/>
    </row>
    <row r="31194" spans="6:6" x14ac:dyDescent="0.2">
      <c r="F31194" s="16"/>
    </row>
    <row r="31195" spans="6:6" x14ac:dyDescent="0.2">
      <c r="F31195" s="16"/>
    </row>
    <row r="31196" spans="6:6" x14ac:dyDescent="0.2">
      <c r="F31196" s="16"/>
    </row>
    <row r="31197" spans="6:6" x14ac:dyDescent="0.2">
      <c r="F31197" s="16"/>
    </row>
    <row r="31198" spans="6:6" x14ac:dyDescent="0.2">
      <c r="F31198" s="16"/>
    </row>
    <row r="31199" spans="6:6" x14ac:dyDescent="0.2">
      <c r="F31199" s="16"/>
    </row>
    <row r="31200" spans="6:6" x14ac:dyDescent="0.2">
      <c r="F31200" s="16"/>
    </row>
    <row r="31201" spans="6:6" x14ac:dyDescent="0.2">
      <c r="F31201" s="16"/>
    </row>
    <row r="31202" spans="6:6" x14ac:dyDescent="0.2">
      <c r="F31202" s="16"/>
    </row>
    <row r="31203" spans="6:6" x14ac:dyDescent="0.2">
      <c r="F31203" s="16"/>
    </row>
    <row r="31204" spans="6:6" x14ac:dyDescent="0.2">
      <c r="F31204" s="16"/>
    </row>
    <row r="31205" spans="6:6" x14ac:dyDescent="0.2">
      <c r="F31205" s="16"/>
    </row>
    <row r="31206" spans="6:6" x14ac:dyDescent="0.2">
      <c r="F31206" s="16"/>
    </row>
    <row r="31207" spans="6:6" x14ac:dyDescent="0.2">
      <c r="F31207" s="16"/>
    </row>
    <row r="31208" spans="6:6" x14ac:dyDescent="0.2">
      <c r="F31208" s="16"/>
    </row>
    <row r="31209" spans="6:6" x14ac:dyDescent="0.2">
      <c r="F31209" s="16"/>
    </row>
    <row r="31210" spans="6:6" x14ac:dyDescent="0.2">
      <c r="F31210" s="16"/>
    </row>
    <row r="31211" spans="6:6" x14ac:dyDescent="0.2">
      <c r="F31211" s="16"/>
    </row>
    <row r="31212" spans="6:6" x14ac:dyDescent="0.2">
      <c r="F31212" s="16"/>
    </row>
    <row r="31213" spans="6:6" x14ac:dyDescent="0.2">
      <c r="F31213" s="16"/>
    </row>
    <row r="31214" spans="6:6" x14ac:dyDescent="0.2">
      <c r="F31214" s="16"/>
    </row>
    <row r="31215" spans="6:6" x14ac:dyDescent="0.2">
      <c r="F31215" s="16"/>
    </row>
    <row r="31216" spans="6:6" x14ac:dyDescent="0.2">
      <c r="F31216" s="16"/>
    </row>
    <row r="31217" spans="6:6" x14ac:dyDescent="0.2">
      <c r="F31217" s="16"/>
    </row>
    <row r="31218" spans="6:6" x14ac:dyDescent="0.2">
      <c r="F31218" s="16"/>
    </row>
    <row r="31219" spans="6:6" x14ac:dyDescent="0.2">
      <c r="F31219" s="16"/>
    </row>
    <row r="31220" spans="6:6" x14ac:dyDescent="0.2">
      <c r="F31220" s="16"/>
    </row>
    <row r="31221" spans="6:6" x14ac:dyDescent="0.2">
      <c r="F31221" s="16"/>
    </row>
    <row r="31222" spans="6:6" x14ac:dyDescent="0.2">
      <c r="F31222" s="16"/>
    </row>
    <row r="31223" spans="6:6" x14ac:dyDescent="0.2">
      <c r="F31223" s="16"/>
    </row>
    <row r="31224" spans="6:6" x14ac:dyDescent="0.2">
      <c r="F31224" s="16"/>
    </row>
    <row r="31225" spans="6:6" x14ac:dyDescent="0.2">
      <c r="F31225" s="16"/>
    </row>
    <row r="31226" spans="6:6" x14ac:dyDescent="0.2">
      <c r="F31226" s="16"/>
    </row>
    <row r="31227" spans="6:6" x14ac:dyDescent="0.2">
      <c r="F31227" s="16"/>
    </row>
    <row r="31228" spans="6:6" x14ac:dyDescent="0.2">
      <c r="F31228" s="16"/>
    </row>
    <row r="31229" spans="6:6" x14ac:dyDescent="0.2">
      <c r="F31229" s="16"/>
    </row>
    <row r="31230" spans="6:6" x14ac:dyDescent="0.2">
      <c r="F31230" s="16"/>
    </row>
    <row r="31231" spans="6:6" x14ac:dyDescent="0.2">
      <c r="F31231" s="16"/>
    </row>
    <row r="31232" spans="6:6" x14ac:dyDescent="0.2">
      <c r="F31232" s="16"/>
    </row>
    <row r="31233" spans="6:6" x14ac:dyDescent="0.2">
      <c r="F31233" s="16"/>
    </row>
    <row r="31234" spans="6:6" x14ac:dyDescent="0.2">
      <c r="F31234" s="16"/>
    </row>
    <row r="31235" spans="6:6" x14ac:dyDescent="0.2">
      <c r="F31235" s="16"/>
    </row>
    <row r="31236" spans="6:6" x14ac:dyDescent="0.2">
      <c r="F31236" s="16"/>
    </row>
    <row r="31237" spans="6:6" x14ac:dyDescent="0.2">
      <c r="F31237" s="16"/>
    </row>
    <row r="31238" spans="6:6" x14ac:dyDescent="0.2">
      <c r="F31238" s="16"/>
    </row>
    <row r="31239" spans="6:6" x14ac:dyDescent="0.2">
      <c r="F31239" s="16"/>
    </row>
    <row r="31240" spans="6:6" x14ac:dyDescent="0.2">
      <c r="F31240" s="16"/>
    </row>
    <row r="31241" spans="6:6" x14ac:dyDescent="0.2">
      <c r="F31241" s="16"/>
    </row>
    <row r="31242" spans="6:6" x14ac:dyDescent="0.2">
      <c r="F31242" s="16"/>
    </row>
    <row r="31243" spans="6:6" x14ac:dyDescent="0.2">
      <c r="F31243" s="16"/>
    </row>
    <row r="31244" spans="6:6" x14ac:dyDescent="0.2">
      <c r="F31244" s="16"/>
    </row>
    <row r="31245" spans="6:6" x14ac:dyDescent="0.2">
      <c r="F31245" s="16"/>
    </row>
    <row r="31246" spans="6:6" x14ac:dyDescent="0.2">
      <c r="F31246" s="16"/>
    </row>
    <row r="31247" spans="6:6" x14ac:dyDescent="0.2">
      <c r="F31247" s="16"/>
    </row>
    <row r="31248" spans="6:6" x14ac:dyDescent="0.2">
      <c r="F31248" s="16"/>
    </row>
    <row r="31249" spans="6:6" x14ac:dyDescent="0.2">
      <c r="F31249" s="16"/>
    </row>
    <row r="31250" spans="6:6" x14ac:dyDescent="0.2">
      <c r="F31250" s="16"/>
    </row>
    <row r="31251" spans="6:6" x14ac:dyDescent="0.2">
      <c r="F31251" s="16"/>
    </row>
    <row r="31252" spans="6:6" x14ac:dyDescent="0.2">
      <c r="F31252" s="16"/>
    </row>
    <row r="31253" spans="6:6" x14ac:dyDescent="0.2">
      <c r="F31253" s="16"/>
    </row>
    <row r="31254" spans="6:6" x14ac:dyDescent="0.2">
      <c r="F31254" s="16"/>
    </row>
    <row r="31255" spans="6:6" x14ac:dyDescent="0.2">
      <c r="F31255" s="16"/>
    </row>
    <row r="31256" spans="6:6" x14ac:dyDescent="0.2">
      <c r="F31256" s="16"/>
    </row>
    <row r="31257" spans="6:6" x14ac:dyDescent="0.2">
      <c r="F31257" s="16"/>
    </row>
    <row r="31258" spans="6:6" x14ac:dyDescent="0.2">
      <c r="F31258" s="16"/>
    </row>
    <row r="31259" spans="6:6" x14ac:dyDescent="0.2">
      <c r="F31259" s="16"/>
    </row>
    <row r="31260" spans="6:6" x14ac:dyDescent="0.2">
      <c r="F31260" s="16"/>
    </row>
    <row r="31261" spans="6:6" x14ac:dyDescent="0.2">
      <c r="F31261" s="16"/>
    </row>
    <row r="31262" spans="6:6" x14ac:dyDescent="0.2">
      <c r="F31262" s="16"/>
    </row>
    <row r="31263" spans="6:6" x14ac:dyDescent="0.2">
      <c r="F31263" s="16"/>
    </row>
    <row r="31264" spans="6:6" x14ac:dyDescent="0.2">
      <c r="F31264" s="16"/>
    </row>
    <row r="31265" spans="6:6" x14ac:dyDescent="0.2">
      <c r="F31265" s="16"/>
    </row>
    <row r="31266" spans="6:6" x14ac:dyDescent="0.2">
      <c r="F31266" s="16"/>
    </row>
    <row r="31267" spans="6:6" x14ac:dyDescent="0.2">
      <c r="F31267" s="16"/>
    </row>
    <row r="31268" spans="6:6" x14ac:dyDescent="0.2">
      <c r="F31268" s="16"/>
    </row>
    <row r="31269" spans="6:6" x14ac:dyDescent="0.2">
      <c r="F31269" s="16"/>
    </row>
    <row r="31270" spans="6:6" x14ac:dyDescent="0.2">
      <c r="F31270" s="16"/>
    </row>
    <row r="31271" spans="6:6" x14ac:dyDescent="0.2">
      <c r="F31271" s="16"/>
    </row>
    <row r="31272" spans="6:6" x14ac:dyDescent="0.2">
      <c r="F31272" s="16"/>
    </row>
    <row r="31273" spans="6:6" x14ac:dyDescent="0.2">
      <c r="F31273" s="16"/>
    </row>
    <row r="31274" spans="6:6" x14ac:dyDescent="0.2">
      <c r="F31274" s="16"/>
    </row>
    <row r="31275" spans="6:6" x14ac:dyDescent="0.2">
      <c r="F31275" s="16"/>
    </row>
    <row r="31276" spans="6:6" x14ac:dyDescent="0.2">
      <c r="F31276" s="16"/>
    </row>
    <row r="31277" spans="6:6" x14ac:dyDescent="0.2">
      <c r="F31277" s="16"/>
    </row>
    <row r="31278" spans="6:6" x14ac:dyDescent="0.2">
      <c r="F31278" s="16"/>
    </row>
    <row r="31279" spans="6:6" x14ac:dyDescent="0.2">
      <c r="F31279" s="16"/>
    </row>
    <row r="31280" spans="6:6" x14ac:dyDescent="0.2">
      <c r="F31280" s="16"/>
    </row>
    <row r="31281" spans="6:6" x14ac:dyDescent="0.2">
      <c r="F31281" s="16"/>
    </row>
    <row r="31282" spans="6:6" x14ac:dyDescent="0.2">
      <c r="F31282" s="16"/>
    </row>
    <row r="31283" spans="6:6" x14ac:dyDescent="0.2">
      <c r="F31283" s="16"/>
    </row>
    <row r="31284" spans="6:6" x14ac:dyDescent="0.2">
      <c r="F31284" s="16"/>
    </row>
    <row r="31285" spans="6:6" x14ac:dyDescent="0.2">
      <c r="F31285" s="16"/>
    </row>
    <row r="31286" spans="6:6" x14ac:dyDescent="0.2">
      <c r="F31286" s="16"/>
    </row>
    <row r="31287" spans="6:6" x14ac:dyDescent="0.2">
      <c r="F31287" s="16"/>
    </row>
    <row r="31288" spans="6:6" x14ac:dyDescent="0.2">
      <c r="F31288" s="16"/>
    </row>
    <row r="31289" spans="6:6" x14ac:dyDescent="0.2">
      <c r="F31289" s="16"/>
    </row>
    <row r="31290" spans="6:6" x14ac:dyDescent="0.2">
      <c r="F31290" s="16"/>
    </row>
    <row r="31291" spans="6:6" x14ac:dyDescent="0.2">
      <c r="F31291" s="16"/>
    </row>
    <row r="31292" spans="6:6" x14ac:dyDescent="0.2">
      <c r="F31292" s="16"/>
    </row>
    <row r="31293" spans="6:6" x14ac:dyDescent="0.2">
      <c r="F31293" s="16"/>
    </row>
    <row r="31294" spans="6:6" x14ac:dyDescent="0.2">
      <c r="F31294" s="16"/>
    </row>
    <row r="31295" spans="6:6" x14ac:dyDescent="0.2">
      <c r="F31295" s="16"/>
    </row>
    <row r="31296" spans="6:6" x14ac:dyDescent="0.2">
      <c r="F31296" s="16"/>
    </row>
    <row r="31297" spans="6:6" x14ac:dyDescent="0.2">
      <c r="F31297" s="16"/>
    </row>
    <row r="31298" spans="6:6" x14ac:dyDescent="0.2">
      <c r="F31298" s="16"/>
    </row>
    <row r="31299" spans="6:6" x14ac:dyDescent="0.2">
      <c r="F31299" s="16"/>
    </row>
    <row r="31300" spans="6:6" x14ac:dyDescent="0.2">
      <c r="F31300" s="16"/>
    </row>
    <row r="31301" spans="6:6" x14ac:dyDescent="0.2">
      <c r="F31301" s="16"/>
    </row>
    <row r="31302" spans="6:6" x14ac:dyDescent="0.2">
      <c r="F31302" s="16"/>
    </row>
    <row r="31303" spans="6:6" x14ac:dyDescent="0.2">
      <c r="F31303" s="16"/>
    </row>
    <row r="31304" spans="6:6" x14ac:dyDescent="0.2">
      <c r="F31304" s="16"/>
    </row>
    <row r="31305" spans="6:6" x14ac:dyDescent="0.2">
      <c r="F31305" s="16"/>
    </row>
    <row r="31306" spans="6:6" x14ac:dyDescent="0.2">
      <c r="F31306" s="16"/>
    </row>
    <row r="31307" spans="6:6" x14ac:dyDescent="0.2">
      <c r="F31307" s="16"/>
    </row>
    <row r="31308" spans="6:6" x14ac:dyDescent="0.2">
      <c r="F31308" s="16"/>
    </row>
    <row r="31309" spans="6:6" x14ac:dyDescent="0.2">
      <c r="F31309" s="16"/>
    </row>
    <row r="31310" spans="6:6" x14ac:dyDescent="0.2">
      <c r="F31310" s="16"/>
    </row>
    <row r="31311" spans="6:6" x14ac:dyDescent="0.2">
      <c r="F31311" s="16"/>
    </row>
    <row r="31312" spans="6:6" x14ac:dyDescent="0.2">
      <c r="F31312" s="16"/>
    </row>
    <row r="31313" spans="6:6" x14ac:dyDescent="0.2">
      <c r="F31313" s="16"/>
    </row>
    <row r="31314" spans="6:6" x14ac:dyDescent="0.2">
      <c r="F31314" s="16"/>
    </row>
    <row r="31315" spans="6:6" x14ac:dyDescent="0.2">
      <c r="F31315" s="16"/>
    </row>
    <row r="31316" spans="6:6" x14ac:dyDescent="0.2">
      <c r="F31316" s="16"/>
    </row>
    <row r="31317" spans="6:6" x14ac:dyDescent="0.2">
      <c r="F31317" s="16"/>
    </row>
    <row r="31318" spans="6:6" x14ac:dyDescent="0.2">
      <c r="F31318" s="16"/>
    </row>
    <row r="31319" spans="6:6" x14ac:dyDescent="0.2">
      <c r="F31319" s="16"/>
    </row>
    <row r="31320" spans="6:6" x14ac:dyDescent="0.2">
      <c r="F31320" s="16"/>
    </row>
    <row r="31321" spans="6:6" x14ac:dyDescent="0.2">
      <c r="F31321" s="16"/>
    </row>
    <row r="31322" spans="6:6" x14ac:dyDescent="0.2">
      <c r="F31322" s="16"/>
    </row>
    <row r="31323" spans="6:6" x14ac:dyDescent="0.2">
      <c r="F31323" s="16"/>
    </row>
    <row r="31324" spans="6:6" x14ac:dyDescent="0.2">
      <c r="F31324" s="16"/>
    </row>
    <row r="31325" spans="6:6" x14ac:dyDescent="0.2">
      <c r="F31325" s="16"/>
    </row>
    <row r="31326" spans="6:6" x14ac:dyDescent="0.2">
      <c r="F31326" s="16"/>
    </row>
    <row r="31327" spans="6:6" x14ac:dyDescent="0.2">
      <c r="F31327" s="16"/>
    </row>
    <row r="31328" spans="6:6" x14ac:dyDescent="0.2">
      <c r="F31328" s="16"/>
    </row>
    <row r="31329" spans="6:6" x14ac:dyDescent="0.2">
      <c r="F31329" s="16"/>
    </row>
    <row r="31330" spans="6:6" x14ac:dyDescent="0.2">
      <c r="F31330" s="16"/>
    </row>
    <row r="31331" spans="6:6" x14ac:dyDescent="0.2">
      <c r="F31331" s="16"/>
    </row>
    <row r="31332" spans="6:6" x14ac:dyDescent="0.2">
      <c r="F31332" s="16"/>
    </row>
    <row r="31333" spans="6:6" x14ac:dyDescent="0.2">
      <c r="F31333" s="16"/>
    </row>
    <row r="31334" spans="6:6" x14ac:dyDescent="0.2">
      <c r="F31334" s="16"/>
    </row>
    <row r="31335" spans="6:6" x14ac:dyDescent="0.2">
      <c r="F31335" s="16"/>
    </row>
    <row r="31336" spans="6:6" x14ac:dyDescent="0.2">
      <c r="F31336" s="16"/>
    </row>
    <row r="31337" spans="6:6" x14ac:dyDescent="0.2">
      <c r="F31337" s="16"/>
    </row>
    <row r="31338" spans="6:6" x14ac:dyDescent="0.2">
      <c r="F31338" s="16"/>
    </row>
    <row r="31339" spans="6:6" x14ac:dyDescent="0.2">
      <c r="F31339" s="16"/>
    </row>
    <row r="31340" spans="6:6" x14ac:dyDescent="0.2">
      <c r="F31340" s="16"/>
    </row>
    <row r="31341" spans="6:6" x14ac:dyDescent="0.2">
      <c r="F31341" s="16"/>
    </row>
    <row r="31342" spans="6:6" x14ac:dyDescent="0.2">
      <c r="F31342" s="16"/>
    </row>
    <row r="31343" spans="6:6" x14ac:dyDescent="0.2">
      <c r="F31343" s="16"/>
    </row>
    <row r="31344" spans="6:6" x14ac:dyDescent="0.2">
      <c r="F31344" s="16"/>
    </row>
    <row r="31345" spans="6:6" x14ac:dyDescent="0.2">
      <c r="F31345" s="16"/>
    </row>
    <row r="31346" spans="6:6" x14ac:dyDescent="0.2">
      <c r="F31346" s="16"/>
    </row>
    <row r="31347" spans="6:6" x14ac:dyDescent="0.2">
      <c r="F31347" s="16"/>
    </row>
    <row r="31348" spans="6:6" x14ac:dyDescent="0.2">
      <c r="F31348" s="16"/>
    </row>
    <row r="31349" spans="6:6" x14ac:dyDescent="0.2">
      <c r="F31349" s="16"/>
    </row>
    <row r="31350" spans="6:6" x14ac:dyDescent="0.2">
      <c r="F31350" s="16"/>
    </row>
    <row r="31351" spans="6:6" x14ac:dyDescent="0.2">
      <c r="F31351" s="16"/>
    </row>
    <row r="31352" spans="6:6" x14ac:dyDescent="0.2">
      <c r="F31352" s="16"/>
    </row>
    <row r="31353" spans="6:6" x14ac:dyDescent="0.2">
      <c r="F31353" s="16"/>
    </row>
    <row r="31354" spans="6:6" x14ac:dyDescent="0.2">
      <c r="F31354" s="16"/>
    </row>
    <row r="31355" spans="6:6" x14ac:dyDescent="0.2">
      <c r="F31355" s="16"/>
    </row>
    <row r="31356" spans="6:6" x14ac:dyDescent="0.2">
      <c r="F31356" s="16"/>
    </row>
    <row r="31357" spans="6:6" x14ac:dyDescent="0.2">
      <c r="F31357" s="16"/>
    </row>
    <row r="31358" spans="6:6" x14ac:dyDescent="0.2">
      <c r="F31358" s="16"/>
    </row>
    <row r="31359" spans="6:6" x14ac:dyDescent="0.2">
      <c r="F31359" s="16"/>
    </row>
    <row r="31360" spans="6:6" x14ac:dyDescent="0.2">
      <c r="F31360" s="16"/>
    </row>
    <row r="31361" spans="6:6" x14ac:dyDescent="0.2">
      <c r="F31361" s="16"/>
    </row>
    <row r="31362" spans="6:6" x14ac:dyDescent="0.2">
      <c r="F31362" s="16"/>
    </row>
    <row r="31363" spans="6:6" x14ac:dyDescent="0.2">
      <c r="F31363" s="16"/>
    </row>
    <row r="31364" spans="6:6" x14ac:dyDescent="0.2">
      <c r="F31364" s="16"/>
    </row>
    <row r="31365" spans="6:6" x14ac:dyDescent="0.2">
      <c r="F31365" s="16"/>
    </row>
    <row r="31366" spans="6:6" x14ac:dyDescent="0.2">
      <c r="F31366" s="16"/>
    </row>
    <row r="31367" spans="6:6" x14ac:dyDescent="0.2">
      <c r="F31367" s="16"/>
    </row>
    <row r="31368" spans="6:6" x14ac:dyDescent="0.2">
      <c r="F31368" s="16"/>
    </row>
    <row r="31369" spans="6:6" x14ac:dyDescent="0.2">
      <c r="F31369" s="16"/>
    </row>
    <row r="31370" spans="6:6" x14ac:dyDescent="0.2">
      <c r="F31370" s="16"/>
    </row>
    <row r="31371" spans="6:6" x14ac:dyDescent="0.2">
      <c r="F31371" s="16"/>
    </row>
    <row r="31372" spans="6:6" x14ac:dyDescent="0.2">
      <c r="F31372" s="16"/>
    </row>
    <row r="31373" spans="6:6" x14ac:dyDescent="0.2">
      <c r="F31373" s="16"/>
    </row>
    <row r="31374" spans="6:6" x14ac:dyDescent="0.2">
      <c r="F31374" s="16"/>
    </row>
    <row r="31375" spans="6:6" x14ac:dyDescent="0.2">
      <c r="F31375" s="16"/>
    </row>
    <row r="31376" spans="6:6" x14ac:dyDescent="0.2">
      <c r="F31376" s="16"/>
    </row>
    <row r="31377" spans="6:6" x14ac:dyDescent="0.2">
      <c r="F31377" s="16"/>
    </row>
    <row r="31378" spans="6:6" x14ac:dyDescent="0.2">
      <c r="F31378" s="16"/>
    </row>
    <row r="31379" spans="6:6" x14ac:dyDescent="0.2">
      <c r="F31379" s="16"/>
    </row>
    <row r="31380" spans="6:6" x14ac:dyDescent="0.2">
      <c r="F31380" s="16"/>
    </row>
    <row r="31381" spans="6:6" x14ac:dyDescent="0.2">
      <c r="F31381" s="16"/>
    </row>
    <row r="31382" spans="6:6" x14ac:dyDescent="0.2">
      <c r="F31382" s="16"/>
    </row>
    <row r="31383" spans="6:6" x14ac:dyDescent="0.2">
      <c r="F31383" s="16"/>
    </row>
    <row r="31384" spans="6:6" x14ac:dyDescent="0.2">
      <c r="F31384" s="16"/>
    </row>
    <row r="31385" spans="6:6" x14ac:dyDescent="0.2">
      <c r="F31385" s="16"/>
    </row>
    <row r="31386" spans="6:6" x14ac:dyDescent="0.2">
      <c r="F31386" s="16"/>
    </row>
    <row r="31387" spans="6:6" x14ac:dyDescent="0.2">
      <c r="F31387" s="16"/>
    </row>
    <row r="31388" spans="6:6" x14ac:dyDescent="0.2">
      <c r="F31388" s="16"/>
    </row>
    <row r="31389" spans="6:6" x14ac:dyDescent="0.2">
      <c r="F31389" s="16"/>
    </row>
    <row r="31390" spans="6:6" x14ac:dyDescent="0.2">
      <c r="F31390" s="16"/>
    </row>
    <row r="31391" spans="6:6" x14ac:dyDescent="0.2">
      <c r="F31391" s="16"/>
    </row>
    <row r="31392" spans="6:6" x14ac:dyDescent="0.2">
      <c r="F31392" s="16"/>
    </row>
    <row r="31393" spans="6:6" x14ac:dyDescent="0.2">
      <c r="F31393" s="16"/>
    </row>
    <row r="31394" spans="6:6" x14ac:dyDescent="0.2">
      <c r="F31394" s="16"/>
    </row>
    <row r="31395" spans="6:6" x14ac:dyDescent="0.2">
      <c r="F31395" s="16"/>
    </row>
    <row r="31396" spans="6:6" x14ac:dyDescent="0.2">
      <c r="F31396" s="16"/>
    </row>
    <row r="31397" spans="6:6" x14ac:dyDescent="0.2">
      <c r="F31397" s="16"/>
    </row>
    <row r="31398" spans="6:6" x14ac:dyDescent="0.2">
      <c r="F31398" s="16"/>
    </row>
    <row r="31399" spans="6:6" x14ac:dyDescent="0.2">
      <c r="F31399" s="16"/>
    </row>
    <row r="31400" spans="6:6" x14ac:dyDescent="0.2">
      <c r="F31400" s="16"/>
    </row>
    <row r="31401" spans="6:6" x14ac:dyDescent="0.2">
      <c r="F31401" s="16"/>
    </row>
    <row r="31402" spans="6:6" x14ac:dyDescent="0.2">
      <c r="F31402" s="16"/>
    </row>
    <row r="31403" spans="6:6" x14ac:dyDescent="0.2">
      <c r="F31403" s="16"/>
    </row>
    <row r="31404" spans="6:6" x14ac:dyDescent="0.2">
      <c r="F31404" s="16"/>
    </row>
    <row r="31405" spans="6:6" x14ac:dyDescent="0.2">
      <c r="F31405" s="16"/>
    </row>
    <row r="31406" spans="6:6" x14ac:dyDescent="0.2">
      <c r="F31406" s="16"/>
    </row>
    <row r="31407" spans="6:6" x14ac:dyDescent="0.2">
      <c r="F31407" s="16"/>
    </row>
    <row r="31408" spans="6:6" x14ac:dyDescent="0.2">
      <c r="F31408" s="16"/>
    </row>
    <row r="31409" spans="6:6" x14ac:dyDescent="0.2">
      <c r="F31409" s="16"/>
    </row>
    <row r="31410" spans="6:6" x14ac:dyDescent="0.2">
      <c r="F31410" s="16"/>
    </row>
    <row r="31411" spans="6:6" x14ac:dyDescent="0.2">
      <c r="F31411" s="16"/>
    </row>
    <row r="31412" spans="6:6" x14ac:dyDescent="0.2">
      <c r="F31412" s="16"/>
    </row>
    <row r="31413" spans="6:6" x14ac:dyDescent="0.2">
      <c r="F31413" s="16"/>
    </row>
    <row r="31414" spans="6:6" x14ac:dyDescent="0.2">
      <c r="F31414" s="16"/>
    </row>
    <row r="31415" spans="6:6" x14ac:dyDescent="0.2">
      <c r="F31415" s="16"/>
    </row>
    <row r="31416" spans="6:6" x14ac:dyDescent="0.2">
      <c r="F31416" s="16"/>
    </row>
    <row r="31417" spans="6:6" x14ac:dyDescent="0.2">
      <c r="F31417" s="16"/>
    </row>
    <row r="31418" spans="6:6" x14ac:dyDescent="0.2">
      <c r="F31418" s="16"/>
    </row>
    <row r="31419" spans="6:6" x14ac:dyDescent="0.2">
      <c r="F31419" s="16"/>
    </row>
    <row r="31420" spans="6:6" x14ac:dyDescent="0.2">
      <c r="F31420" s="16"/>
    </row>
    <row r="31421" spans="6:6" x14ac:dyDescent="0.2">
      <c r="F31421" s="16"/>
    </row>
    <row r="31422" spans="6:6" x14ac:dyDescent="0.2">
      <c r="F31422" s="16"/>
    </row>
    <row r="31423" spans="6:6" x14ac:dyDescent="0.2">
      <c r="F31423" s="16"/>
    </row>
    <row r="31424" spans="6:6" x14ac:dyDescent="0.2">
      <c r="F31424" s="16"/>
    </row>
    <row r="31425" spans="6:6" x14ac:dyDescent="0.2">
      <c r="F31425" s="16"/>
    </row>
    <row r="31426" spans="6:6" x14ac:dyDescent="0.2">
      <c r="F31426" s="16"/>
    </row>
    <row r="31427" spans="6:6" x14ac:dyDescent="0.2">
      <c r="F31427" s="16"/>
    </row>
    <row r="31428" spans="6:6" x14ac:dyDescent="0.2">
      <c r="F31428" s="16"/>
    </row>
    <row r="31429" spans="6:6" x14ac:dyDescent="0.2">
      <c r="F31429" s="16"/>
    </row>
    <row r="31430" spans="6:6" x14ac:dyDescent="0.2">
      <c r="F31430" s="16"/>
    </row>
    <row r="31431" spans="6:6" x14ac:dyDescent="0.2">
      <c r="F31431" s="16"/>
    </row>
    <row r="31432" spans="6:6" x14ac:dyDescent="0.2">
      <c r="F31432" s="16"/>
    </row>
    <row r="31433" spans="6:6" x14ac:dyDescent="0.2">
      <c r="F31433" s="16"/>
    </row>
    <row r="31434" spans="6:6" x14ac:dyDescent="0.2">
      <c r="F31434" s="16"/>
    </row>
    <row r="31435" spans="6:6" x14ac:dyDescent="0.2">
      <c r="F31435" s="16"/>
    </row>
    <row r="31436" spans="6:6" x14ac:dyDescent="0.2">
      <c r="F31436" s="16"/>
    </row>
    <row r="31437" spans="6:6" x14ac:dyDescent="0.2">
      <c r="F31437" s="16"/>
    </row>
    <row r="31438" spans="6:6" x14ac:dyDescent="0.2">
      <c r="F31438" s="16"/>
    </row>
    <row r="31439" spans="6:6" x14ac:dyDescent="0.2">
      <c r="F31439" s="16"/>
    </row>
    <row r="31440" spans="6:6" x14ac:dyDescent="0.2">
      <c r="F31440" s="16"/>
    </row>
    <row r="31441" spans="6:6" x14ac:dyDescent="0.2">
      <c r="F31441" s="16"/>
    </row>
    <row r="31442" spans="6:6" x14ac:dyDescent="0.2">
      <c r="F31442" s="16"/>
    </row>
    <row r="31443" spans="6:6" x14ac:dyDescent="0.2">
      <c r="F31443" s="16"/>
    </row>
    <row r="31444" spans="6:6" x14ac:dyDescent="0.2">
      <c r="F31444" s="16"/>
    </row>
    <row r="31445" spans="6:6" x14ac:dyDescent="0.2">
      <c r="F31445" s="16"/>
    </row>
    <row r="31446" spans="6:6" x14ac:dyDescent="0.2">
      <c r="F31446" s="16"/>
    </row>
    <row r="31447" spans="6:6" x14ac:dyDescent="0.2">
      <c r="F31447" s="16"/>
    </row>
    <row r="31448" spans="6:6" x14ac:dyDescent="0.2">
      <c r="F31448" s="16"/>
    </row>
    <row r="31449" spans="6:6" x14ac:dyDescent="0.2">
      <c r="F31449" s="16"/>
    </row>
    <row r="31450" spans="6:6" x14ac:dyDescent="0.2">
      <c r="F31450" s="16"/>
    </row>
    <row r="31451" spans="6:6" x14ac:dyDescent="0.2">
      <c r="F31451" s="16"/>
    </row>
    <row r="31452" spans="6:6" x14ac:dyDescent="0.2">
      <c r="F31452" s="16"/>
    </row>
    <row r="31453" spans="6:6" x14ac:dyDescent="0.2">
      <c r="F31453" s="16"/>
    </row>
    <row r="31454" spans="6:6" x14ac:dyDescent="0.2">
      <c r="F31454" s="16"/>
    </row>
    <row r="31455" spans="6:6" x14ac:dyDescent="0.2">
      <c r="F31455" s="16"/>
    </row>
    <row r="31456" spans="6:6" x14ac:dyDescent="0.2">
      <c r="F31456" s="16"/>
    </row>
    <row r="31457" spans="6:6" x14ac:dyDescent="0.2">
      <c r="F31457" s="16"/>
    </row>
    <row r="31458" spans="6:6" x14ac:dyDescent="0.2">
      <c r="F31458" s="16"/>
    </row>
    <row r="31459" spans="6:6" x14ac:dyDescent="0.2">
      <c r="F31459" s="16"/>
    </row>
    <row r="31460" spans="6:6" x14ac:dyDescent="0.2">
      <c r="F31460" s="16"/>
    </row>
    <row r="31461" spans="6:6" x14ac:dyDescent="0.2">
      <c r="F31461" s="16"/>
    </row>
    <row r="31462" spans="6:6" x14ac:dyDescent="0.2">
      <c r="F31462" s="16"/>
    </row>
    <row r="31463" spans="6:6" x14ac:dyDescent="0.2">
      <c r="F31463" s="16"/>
    </row>
    <row r="31464" spans="6:6" x14ac:dyDescent="0.2">
      <c r="F31464" s="16"/>
    </row>
    <row r="31465" spans="6:6" x14ac:dyDescent="0.2">
      <c r="F31465" s="16"/>
    </row>
    <row r="31466" spans="6:6" x14ac:dyDescent="0.2">
      <c r="F31466" s="16"/>
    </row>
    <row r="31467" spans="6:6" x14ac:dyDescent="0.2">
      <c r="F31467" s="16"/>
    </row>
    <row r="31468" spans="6:6" x14ac:dyDescent="0.2">
      <c r="F31468" s="16"/>
    </row>
    <row r="31469" spans="6:6" x14ac:dyDescent="0.2">
      <c r="F31469" s="16"/>
    </row>
    <row r="31470" spans="6:6" x14ac:dyDescent="0.2">
      <c r="F31470" s="16"/>
    </row>
    <row r="31471" spans="6:6" x14ac:dyDescent="0.2">
      <c r="F31471" s="16"/>
    </row>
    <row r="31472" spans="6:6" x14ac:dyDescent="0.2">
      <c r="F31472" s="16"/>
    </row>
    <row r="31473" spans="6:6" x14ac:dyDescent="0.2">
      <c r="F31473" s="16"/>
    </row>
    <row r="31474" spans="6:6" x14ac:dyDescent="0.2">
      <c r="F31474" s="16"/>
    </row>
    <row r="31475" spans="6:6" x14ac:dyDescent="0.2">
      <c r="F31475" s="16"/>
    </row>
    <row r="31476" spans="6:6" x14ac:dyDescent="0.2">
      <c r="F31476" s="16"/>
    </row>
    <row r="31477" spans="6:6" x14ac:dyDescent="0.2">
      <c r="F31477" s="16"/>
    </row>
    <row r="31478" spans="6:6" x14ac:dyDescent="0.2">
      <c r="F31478" s="16"/>
    </row>
    <row r="31479" spans="6:6" x14ac:dyDescent="0.2">
      <c r="F31479" s="16"/>
    </row>
    <row r="31480" spans="6:6" x14ac:dyDescent="0.2">
      <c r="F31480" s="16"/>
    </row>
    <row r="31481" spans="6:6" x14ac:dyDescent="0.2">
      <c r="F31481" s="16"/>
    </row>
    <row r="31482" spans="6:6" x14ac:dyDescent="0.2">
      <c r="F31482" s="16"/>
    </row>
    <row r="31483" spans="6:6" x14ac:dyDescent="0.2">
      <c r="F31483" s="16"/>
    </row>
    <row r="31484" spans="6:6" x14ac:dyDescent="0.2">
      <c r="F31484" s="16"/>
    </row>
    <row r="31485" spans="6:6" x14ac:dyDescent="0.2">
      <c r="F31485" s="16"/>
    </row>
    <row r="31486" spans="6:6" x14ac:dyDescent="0.2">
      <c r="F31486" s="16"/>
    </row>
    <row r="31487" spans="6:6" x14ac:dyDescent="0.2">
      <c r="F31487" s="16"/>
    </row>
    <row r="31488" spans="6:6" x14ac:dyDescent="0.2">
      <c r="F31488" s="16"/>
    </row>
    <row r="31489" spans="6:6" x14ac:dyDescent="0.2">
      <c r="F31489" s="16"/>
    </row>
    <row r="31490" spans="6:6" x14ac:dyDescent="0.2">
      <c r="F31490" s="16"/>
    </row>
    <row r="31491" spans="6:6" x14ac:dyDescent="0.2">
      <c r="F31491" s="16"/>
    </row>
    <row r="31492" spans="6:6" x14ac:dyDescent="0.2">
      <c r="F31492" s="16"/>
    </row>
    <row r="31493" spans="6:6" x14ac:dyDescent="0.2">
      <c r="F31493" s="16"/>
    </row>
    <row r="31494" spans="6:6" x14ac:dyDescent="0.2">
      <c r="F31494" s="16"/>
    </row>
    <row r="31495" spans="6:6" x14ac:dyDescent="0.2">
      <c r="F31495" s="16"/>
    </row>
    <row r="31496" spans="6:6" x14ac:dyDescent="0.2">
      <c r="F31496" s="16"/>
    </row>
    <row r="31497" spans="6:6" x14ac:dyDescent="0.2">
      <c r="F31497" s="16"/>
    </row>
    <row r="31498" spans="6:6" x14ac:dyDescent="0.2">
      <c r="F31498" s="16"/>
    </row>
    <row r="31499" spans="6:6" x14ac:dyDescent="0.2">
      <c r="F31499" s="16"/>
    </row>
    <row r="31500" spans="6:6" x14ac:dyDescent="0.2">
      <c r="F31500" s="16"/>
    </row>
    <row r="31501" spans="6:6" x14ac:dyDescent="0.2">
      <c r="F31501" s="16"/>
    </row>
    <row r="31502" spans="6:6" x14ac:dyDescent="0.2">
      <c r="F31502" s="16"/>
    </row>
    <row r="31503" spans="6:6" x14ac:dyDescent="0.2">
      <c r="F31503" s="16"/>
    </row>
    <row r="31504" spans="6:6" x14ac:dyDescent="0.2">
      <c r="F31504" s="16"/>
    </row>
    <row r="31505" spans="6:6" x14ac:dyDescent="0.2">
      <c r="F31505" s="16"/>
    </row>
    <row r="31506" spans="6:6" x14ac:dyDescent="0.2">
      <c r="F31506" s="16"/>
    </row>
    <row r="31507" spans="6:6" x14ac:dyDescent="0.2">
      <c r="F31507" s="16"/>
    </row>
    <row r="31508" spans="6:6" x14ac:dyDescent="0.2">
      <c r="F31508" s="16"/>
    </row>
    <row r="31509" spans="6:6" x14ac:dyDescent="0.2">
      <c r="F31509" s="16"/>
    </row>
    <row r="31510" spans="6:6" x14ac:dyDescent="0.2">
      <c r="F31510" s="16"/>
    </row>
    <row r="31511" spans="6:6" x14ac:dyDescent="0.2">
      <c r="F31511" s="16"/>
    </row>
    <row r="31512" spans="6:6" x14ac:dyDescent="0.2">
      <c r="F31512" s="16"/>
    </row>
    <row r="31513" spans="6:6" x14ac:dyDescent="0.2">
      <c r="F31513" s="16"/>
    </row>
    <row r="31514" spans="6:6" x14ac:dyDescent="0.2">
      <c r="F31514" s="16"/>
    </row>
    <row r="31515" spans="6:6" x14ac:dyDescent="0.2">
      <c r="F31515" s="16"/>
    </row>
    <row r="31516" spans="6:6" x14ac:dyDescent="0.2">
      <c r="F31516" s="16"/>
    </row>
    <row r="31517" spans="6:6" x14ac:dyDescent="0.2">
      <c r="F31517" s="16"/>
    </row>
    <row r="31518" spans="6:6" x14ac:dyDescent="0.2">
      <c r="F31518" s="16"/>
    </row>
    <row r="31519" spans="6:6" x14ac:dyDescent="0.2">
      <c r="F31519" s="16"/>
    </row>
    <row r="31520" spans="6:6" x14ac:dyDescent="0.2">
      <c r="F31520" s="16"/>
    </row>
    <row r="31521" spans="6:6" x14ac:dyDescent="0.2">
      <c r="F31521" s="16"/>
    </row>
    <row r="31522" spans="6:6" x14ac:dyDescent="0.2">
      <c r="F31522" s="16"/>
    </row>
    <row r="31523" spans="6:6" x14ac:dyDescent="0.2">
      <c r="F31523" s="16"/>
    </row>
    <row r="31524" spans="6:6" x14ac:dyDescent="0.2">
      <c r="F31524" s="16"/>
    </row>
    <row r="31525" spans="6:6" x14ac:dyDescent="0.2">
      <c r="F31525" s="16"/>
    </row>
    <row r="31526" spans="6:6" x14ac:dyDescent="0.2">
      <c r="F31526" s="16"/>
    </row>
    <row r="31527" spans="6:6" x14ac:dyDescent="0.2">
      <c r="F31527" s="16"/>
    </row>
    <row r="31528" spans="6:6" x14ac:dyDescent="0.2">
      <c r="F31528" s="16"/>
    </row>
    <row r="31529" spans="6:6" x14ac:dyDescent="0.2">
      <c r="F31529" s="16"/>
    </row>
    <row r="31530" spans="6:6" x14ac:dyDescent="0.2">
      <c r="F31530" s="16"/>
    </row>
    <row r="31531" spans="6:6" x14ac:dyDescent="0.2">
      <c r="F31531" s="16"/>
    </row>
    <row r="31532" spans="6:6" x14ac:dyDescent="0.2">
      <c r="F31532" s="16"/>
    </row>
    <row r="31533" spans="6:6" x14ac:dyDescent="0.2">
      <c r="F31533" s="16"/>
    </row>
    <row r="31534" spans="6:6" x14ac:dyDescent="0.2">
      <c r="F31534" s="16"/>
    </row>
    <row r="31535" spans="6:6" x14ac:dyDescent="0.2">
      <c r="F31535" s="16"/>
    </row>
    <row r="31536" spans="6:6" x14ac:dyDescent="0.2">
      <c r="F31536" s="16"/>
    </row>
    <row r="31537" spans="6:6" x14ac:dyDescent="0.2">
      <c r="F31537" s="16"/>
    </row>
    <row r="31538" spans="6:6" x14ac:dyDescent="0.2">
      <c r="F31538" s="16"/>
    </row>
    <row r="31539" spans="6:6" x14ac:dyDescent="0.2">
      <c r="F31539" s="16"/>
    </row>
    <row r="31540" spans="6:6" x14ac:dyDescent="0.2">
      <c r="F31540" s="16"/>
    </row>
    <row r="31541" spans="6:6" x14ac:dyDescent="0.2">
      <c r="F31541" s="16"/>
    </row>
    <row r="31542" spans="6:6" x14ac:dyDescent="0.2">
      <c r="F31542" s="16"/>
    </row>
    <row r="31543" spans="6:6" x14ac:dyDescent="0.2">
      <c r="F31543" s="16"/>
    </row>
    <row r="31544" spans="6:6" x14ac:dyDescent="0.2">
      <c r="F31544" s="16"/>
    </row>
    <row r="31545" spans="6:6" x14ac:dyDescent="0.2">
      <c r="F31545" s="16"/>
    </row>
    <row r="31546" spans="6:6" x14ac:dyDescent="0.2">
      <c r="F31546" s="16"/>
    </row>
    <row r="31547" spans="6:6" x14ac:dyDescent="0.2">
      <c r="F31547" s="16"/>
    </row>
    <row r="31548" spans="6:6" x14ac:dyDescent="0.2">
      <c r="F31548" s="16"/>
    </row>
    <row r="31549" spans="6:6" x14ac:dyDescent="0.2">
      <c r="F31549" s="16"/>
    </row>
    <row r="31550" spans="6:6" x14ac:dyDescent="0.2">
      <c r="F31550" s="16"/>
    </row>
    <row r="31551" spans="6:6" x14ac:dyDescent="0.2">
      <c r="F31551" s="16"/>
    </row>
    <row r="31552" spans="6:6" x14ac:dyDescent="0.2">
      <c r="F31552" s="16"/>
    </row>
    <row r="31553" spans="6:6" x14ac:dyDescent="0.2">
      <c r="F31553" s="16"/>
    </row>
    <row r="31554" spans="6:6" x14ac:dyDescent="0.2">
      <c r="F31554" s="16"/>
    </row>
    <row r="31555" spans="6:6" x14ac:dyDescent="0.2">
      <c r="F31555" s="16"/>
    </row>
    <row r="31556" spans="6:6" x14ac:dyDescent="0.2">
      <c r="F31556" s="16"/>
    </row>
    <row r="31557" spans="6:6" x14ac:dyDescent="0.2">
      <c r="F31557" s="16"/>
    </row>
    <row r="31558" spans="6:6" x14ac:dyDescent="0.2">
      <c r="F31558" s="16"/>
    </row>
    <row r="31559" spans="6:6" x14ac:dyDescent="0.2">
      <c r="F31559" s="16"/>
    </row>
    <row r="31560" spans="6:6" x14ac:dyDescent="0.2">
      <c r="F31560" s="16"/>
    </row>
    <row r="31561" spans="6:6" x14ac:dyDescent="0.2">
      <c r="F31561" s="16"/>
    </row>
    <row r="31562" spans="6:6" x14ac:dyDescent="0.2">
      <c r="F31562" s="16"/>
    </row>
    <row r="31563" spans="6:6" x14ac:dyDescent="0.2">
      <c r="F31563" s="16"/>
    </row>
    <row r="31564" spans="6:6" x14ac:dyDescent="0.2">
      <c r="F31564" s="16"/>
    </row>
    <row r="31565" spans="6:6" x14ac:dyDescent="0.2">
      <c r="F31565" s="16"/>
    </row>
    <row r="31566" spans="6:6" x14ac:dyDescent="0.2">
      <c r="F31566" s="16"/>
    </row>
    <row r="31567" spans="6:6" x14ac:dyDescent="0.2">
      <c r="F31567" s="16"/>
    </row>
    <row r="31568" spans="6:6" x14ac:dyDescent="0.2">
      <c r="F31568" s="16"/>
    </row>
    <row r="31569" spans="6:6" x14ac:dyDescent="0.2">
      <c r="F31569" s="16"/>
    </row>
    <row r="31570" spans="6:6" x14ac:dyDescent="0.2">
      <c r="F31570" s="16"/>
    </row>
    <row r="31571" spans="6:6" x14ac:dyDescent="0.2">
      <c r="F31571" s="16"/>
    </row>
    <row r="31572" spans="6:6" x14ac:dyDescent="0.2">
      <c r="F31572" s="16"/>
    </row>
    <row r="31573" spans="6:6" x14ac:dyDescent="0.2">
      <c r="F31573" s="16"/>
    </row>
    <row r="31574" spans="6:6" x14ac:dyDescent="0.2">
      <c r="F31574" s="16"/>
    </row>
    <row r="31575" spans="6:6" x14ac:dyDescent="0.2">
      <c r="F31575" s="16"/>
    </row>
    <row r="31576" spans="6:6" x14ac:dyDescent="0.2">
      <c r="F31576" s="16"/>
    </row>
    <row r="31577" spans="6:6" x14ac:dyDescent="0.2">
      <c r="F31577" s="16"/>
    </row>
    <row r="31578" spans="6:6" x14ac:dyDescent="0.2">
      <c r="F31578" s="16"/>
    </row>
    <row r="31579" spans="6:6" x14ac:dyDescent="0.2">
      <c r="F31579" s="16"/>
    </row>
    <row r="31580" spans="6:6" x14ac:dyDescent="0.2">
      <c r="F31580" s="16"/>
    </row>
    <row r="31581" spans="6:6" x14ac:dyDescent="0.2">
      <c r="F31581" s="16"/>
    </row>
    <row r="31582" spans="6:6" x14ac:dyDescent="0.2">
      <c r="F31582" s="16"/>
    </row>
    <row r="31583" spans="6:6" x14ac:dyDescent="0.2">
      <c r="F31583" s="16"/>
    </row>
    <row r="31584" spans="6:6" x14ac:dyDescent="0.2">
      <c r="F31584" s="16"/>
    </row>
    <row r="31585" spans="6:6" x14ac:dyDescent="0.2">
      <c r="F31585" s="16"/>
    </row>
    <row r="31586" spans="6:6" x14ac:dyDescent="0.2">
      <c r="F31586" s="16"/>
    </row>
    <row r="31587" spans="6:6" x14ac:dyDescent="0.2">
      <c r="F31587" s="16"/>
    </row>
    <row r="31588" spans="6:6" x14ac:dyDescent="0.2">
      <c r="F31588" s="16"/>
    </row>
    <row r="31589" spans="6:6" x14ac:dyDescent="0.2">
      <c r="F31589" s="16"/>
    </row>
    <row r="31590" spans="6:6" x14ac:dyDescent="0.2">
      <c r="F31590" s="16"/>
    </row>
    <row r="31591" spans="6:6" x14ac:dyDescent="0.2">
      <c r="F31591" s="16"/>
    </row>
    <row r="31592" spans="6:6" x14ac:dyDescent="0.2">
      <c r="F31592" s="16"/>
    </row>
    <row r="31593" spans="6:6" x14ac:dyDescent="0.2">
      <c r="F31593" s="16"/>
    </row>
    <row r="31594" spans="6:6" x14ac:dyDescent="0.2">
      <c r="F31594" s="16"/>
    </row>
    <row r="31595" spans="6:6" x14ac:dyDescent="0.2">
      <c r="F31595" s="16"/>
    </row>
    <row r="31596" spans="6:6" x14ac:dyDescent="0.2">
      <c r="F31596" s="16"/>
    </row>
    <row r="31597" spans="6:6" x14ac:dyDescent="0.2">
      <c r="F31597" s="16"/>
    </row>
    <row r="31598" spans="6:6" x14ac:dyDescent="0.2">
      <c r="F31598" s="16"/>
    </row>
    <row r="31599" spans="6:6" x14ac:dyDescent="0.2">
      <c r="F31599" s="16"/>
    </row>
    <row r="31600" spans="6:6" x14ac:dyDescent="0.2">
      <c r="F31600" s="16"/>
    </row>
    <row r="31601" spans="6:6" x14ac:dyDescent="0.2">
      <c r="F31601" s="16"/>
    </row>
    <row r="31602" spans="6:6" x14ac:dyDescent="0.2">
      <c r="F31602" s="16"/>
    </row>
    <row r="31603" spans="6:6" x14ac:dyDescent="0.2">
      <c r="F31603" s="16"/>
    </row>
    <row r="31604" spans="6:6" x14ac:dyDescent="0.2">
      <c r="F31604" s="16"/>
    </row>
    <row r="31605" spans="6:6" x14ac:dyDescent="0.2">
      <c r="F31605" s="16"/>
    </row>
    <row r="31606" spans="6:6" x14ac:dyDescent="0.2">
      <c r="F31606" s="16"/>
    </row>
    <row r="31607" spans="6:6" x14ac:dyDescent="0.2">
      <c r="F31607" s="16"/>
    </row>
    <row r="31608" spans="6:6" x14ac:dyDescent="0.2">
      <c r="F31608" s="16"/>
    </row>
    <row r="31609" spans="6:6" x14ac:dyDescent="0.2">
      <c r="F31609" s="16"/>
    </row>
    <row r="31610" spans="6:6" x14ac:dyDescent="0.2">
      <c r="F31610" s="16"/>
    </row>
    <row r="31611" spans="6:6" x14ac:dyDescent="0.2">
      <c r="F31611" s="16"/>
    </row>
    <row r="31612" spans="6:6" x14ac:dyDescent="0.2">
      <c r="F31612" s="16"/>
    </row>
    <row r="31613" spans="6:6" x14ac:dyDescent="0.2">
      <c r="F31613" s="16"/>
    </row>
    <row r="31614" spans="6:6" x14ac:dyDescent="0.2">
      <c r="F31614" s="16"/>
    </row>
    <row r="31615" spans="6:6" x14ac:dyDescent="0.2">
      <c r="F31615" s="16"/>
    </row>
    <row r="31616" spans="6:6" x14ac:dyDescent="0.2">
      <c r="F31616" s="16"/>
    </row>
    <row r="31617" spans="6:6" x14ac:dyDescent="0.2">
      <c r="F31617" s="16"/>
    </row>
    <row r="31618" spans="6:6" x14ac:dyDescent="0.2">
      <c r="F31618" s="16"/>
    </row>
    <row r="31619" spans="6:6" x14ac:dyDescent="0.2">
      <c r="F31619" s="16"/>
    </row>
    <row r="31620" spans="6:6" x14ac:dyDescent="0.2">
      <c r="F31620" s="16"/>
    </row>
    <row r="31621" spans="6:6" x14ac:dyDescent="0.2">
      <c r="F31621" s="16"/>
    </row>
    <row r="31622" spans="6:6" x14ac:dyDescent="0.2">
      <c r="F31622" s="16"/>
    </row>
    <row r="31623" spans="6:6" x14ac:dyDescent="0.2">
      <c r="F31623" s="16"/>
    </row>
    <row r="31624" spans="6:6" x14ac:dyDescent="0.2">
      <c r="F31624" s="16"/>
    </row>
    <row r="31625" spans="6:6" x14ac:dyDescent="0.2">
      <c r="F31625" s="16"/>
    </row>
    <row r="31626" spans="6:6" x14ac:dyDescent="0.2">
      <c r="F31626" s="16"/>
    </row>
    <row r="31627" spans="6:6" x14ac:dyDescent="0.2">
      <c r="F31627" s="16"/>
    </row>
    <row r="31628" spans="6:6" x14ac:dyDescent="0.2">
      <c r="F31628" s="16"/>
    </row>
    <row r="31629" spans="6:6" x14ac:dyDescent="0.2">
      <c r="F31629" s="16"/>
    </row>
    <row r="31630" spans="6:6" x14ac:dyDescent="0.2">
      <c r="F31630" s="16"/>
    </row>
    <row r="31631" spans="6:6" x14ac:dyDescent="0.2">
      <c r="F31631" s="16"/>
    </row>
    <row r="31632" spans="6:6" x14ac:dyDescent="0.2">
      <c r="F31632" s="16"/>
    </row>
    <row r="31633" spans="6:6" x14ac:dyDescent="0.2">
      <c r="F31633" s="16"/>
    </row>
    <row r="31634" spans="6:6" x14ac:dyDescent="0.2">
      <c r="F31634" s="16"/>
    </row>
    <row r="31635" spans="6:6" x14ac:dyDescent="0.2">
      <c r="F31635" s="16"/>
    </row>
    <row r="31636" spans="6:6" x14ac:dyDescent="0.2">
      <c r="F31636" s="16"/>
    </row>
    <row r="31637" spans="6:6" x14ac:dyDescent="0.2">
      <c r="F31637" s="16"/>
    </row>
    <row r="31638" spans="6:6" x14ac:dyDescent="0.2">
      <c r="F31638" s="16"/>
    </row>
    <row r="31639" spans="6:6" x14ac:dyDescent="0.2">
      <c r="F31639" s="16"/>
    </row>
    <row r="31640" spans="6:6" x14ac:dyDescent="0.2">
      <c r="F31640" s="16"/>
    </row>
    <row r="31641" spans="6:6" x14ac:dyDescent="0.2">
      <c r="F31641" s="16"/>
    </row>
    <row r="31642" spans="6:6" x14ac:dyDescent="0.2">
      <c r="F31642" s="16"/>
    </row>
    <row r="31643" spans="6:6" x14ac:dyDescent="0.2">
      <c r="F31643" s="16"/>
    </row>
    <row r="31644" spans="6:6" x14ac:dyDescent="0.2">
      <c r="F31644" s="16"/>
    </row>
    <row r="31645" spans="6:6" x14ac:dyDescent="0.2">
      <c r="F31645" s="16"/>
    </row>
    <row r="31646" spans="6:6" x14ac:dyDescent="0.2">
      <c r="F31646" s="16"/>
    </row>
    <row r="31647" spans="6:6" x14ac:dyDescent="0.2">
      <c r="F31647" s="16"/>
    </row>
    <row r="31648" spans="6:6" x14ac:dyDescent="0.2">
      <c r="F31648" s="16"/>
    </row>
    <row r="31649" spans="6:6" x14ac:dyDescent="0.2">
      <c r="F31649" s="16"/>
    </row>
    <row r="31650" spans="6:6" x14ac:dyDescent="0.2">
      <c r="F31650" s="16"/>
    </row>
    <row r="31651" spans="6:6" x14ac:dyDescent="0.2">
      <c r="F31651" s="16"/>
    </row>
    <row r="31652" spans="6:6" x14ac:dyDescent="0.2">
      <c r="F31652" s="16"/>
    </row>
    <row r="31653" spans="6:6" x14ac:dyDescent="0.2">
      <c r="F31653" s="16"/>
    </row>
    <row r="31654" spans="6:6" x14ac:dyDescent="0.2">
      <c r="F31654" s="16"/>
    </row>
    <row r="31655" spans="6:6" x14ac:dyDescent="0.2">
      <c r="F31655" s="16"/>
    </row>
    <row r="31656" spans="6:6" x14ac:dyDescent="0.2">
      <c r="F31656" s="16"/>
    </row>
    <row r="31657" spans="6:6" x14ac:dyDescent="0.2">
      <c r="F31657" s="16"/>
    </row>
    <row r="31658" spans="6:6" x14ac:dyDescent="0.2">
      <c r="F31658" s="16"/>
    </row>
    <row r="31659" spans="6:6" x14ac:dyDescent="0.2">
      <c r="F31659" s="16"/>
    </row>
    <row r="31660" spans="6:6" x14ac:dyDescent="0.2">
      <c r="F31660" s="16"/>
    </row>
    <row r="31661" spans="6:6" x14ac:dyDescent="0.2">
      <c r="F31661" s="16"/>
    </row>
    <row r="31662" spans="6:6" x14ac:dyDescent="0.2">
      <c r="F31662" s="16"/>
    </row>
    <row r="31663" spans="6:6" x14ac:dyDescent="0.2">
      <c r="F31663" s="16"/>
    </row>
    <row r="31664" spans="6:6" x14ac:dyDescent="0.2">
      <c r="F31664" s="16"/>
    </row>
    <row r="31665" spans="6:6" x14ac:dyDescent="0.2">
      <c r="F31665" s="16"/>
    </row>
    <row r="31666" spans="6:6" x14ac:dyDescent="0.2">
      <c r="F31666" s="16"/>
    </row>
    <row r="31667" spans="6:6" x14ac:dyDescent="0.2">
      <c r="F31667" s="16"/>
    </row>
    <row r="31668" spans="6:6" x14ac:dyDescent="0.2">
      <c r="F31668" s="16"/>
    </row>
    <row r="31669" spans="6:6" x14ac:dyDescent="0.2">
      <c r="F31669" s="16"/>
    </row>
    <row r="31670" spans="6:6" x14ac:dyDescent="0.2">
      <c r="F31670" s="16"/>
    </row>
    <row r="31671" spans="6:6" x14ac:dyDescent="0.2">
      <c r="F31671" s="16"/>
    </row>
    <row r="31672" spans="6:6" x14ac:dyDescent="0.2">
      <c r="F31672" s="16"/>
    </row>
    <row r="31673" spans="6:6" x14ac:dyDescent="0.2">
      <c r="F31673" s="16"/>
    </row>
    <row r="31674" spans="6:6" x14ac:dyDescent="0.2">
      <c r="F31674" s="16"/>
    </row>
    <row r="31675" spans="6:6" x14ac:dyDescent="0.2">
      <c r="F31675" s="16"/>
    </row>
    <row r="31676" spans="6:6" x14ac:dyDescent="0.2">
      <c r="F31676" s="16"/>
    </row>
    <row r="31677" spans="6:6" x14ac:dyDescent="0.2">
      <c r="F31677" s="16"/>
    </row>
    <row r="31678" spans="6:6" x14ac:dyDescent="0.2">
      <c r="F31678" s="16"/>
    </row>
    <row r="31679" spans="6:6" x14ac:dyDescent="0.2">
      <c r="F31679" s="16"/>
    </row>
    <row r="31680" spans="6:6" x14ac:dyDescent="0.2">
      <c r="F31680" s="16"/>
    </row>
    <row r="31681" spans="6:6" x14ac:dyDescent="0.2">
      <c r="F31681" s="16"/>
    </row>
    <row r="31682" spans="6:6" x14ac:dyDescent="0.2">
      <c r="F31682" s="16"/>
    </row>
    <row r="31683" spans="6:6" x14ac:dyDescent="0.2">
      <c r="F31683" s="16"/>
    </row>
    <row r="31684" spans="6:6" x14ac:dyDescent="0.2">
      <c r="F31684" s="16"/>
    </row>
    <row r="31685" spans="6:6" x14ac:dyDescent="0.2">
      <c r="F31685" s="16"/>
    </row>
    <row r="31686" spans="6:6" x14ac:dyDescent="0.2">
      <c r="F31686" s="16"/>
    </row>
    <row r="31687" spans="6:6" x14ac:dyDescent="0.2">
      <c r="F31687" s="16"/>
    </row>
    <row r="31688" spans="6:6" x14ac:dyDescent="0.2">
      <c r="F31688" s="16"/>
    </row>
    <row r="31689" spans="6:6" x14ac:dyDescent="0.2">
      <c r="F31689" s="16"/>
    </row>
    <row r="31690" spans="6:6" x14ac:dyDescent="0.2">
      <c r="F31690" s="16"/>
    </row>
    <row r="31691" spans="6:6" x14ac:dyDescent="0.2">
      <c r="F31691" s="16"/>
    </row>
    <row r="31692" spans="6:6" x14ac:dyDescent="0.2">
      <c r="F31692" s="16"/>
    </row>
    <row r="31693" spans="6:6" x14ac:dyDescent="0.2">
      <c r="F31693" s="16"/>
    </row>
    <row r="31694" spans="6:6" x14ac:dyDescent="0.2">
      <c r="F31694" s="16"/>
    </row>
    <row r="31695" spans="6:6" x14ac:dyDescent="0.2">
      <c r="F31695" s="16"/>
    </row>
    <row r="31696" spans="6:6" x14ac:dyDescent="0.2">
      <c r="F31696" s="16"/>
    </row>
    <row r="31697" spans="6:6" x14ac:dyDescent="0.2">
      <c r="F31697" s="16"/>
    </row>
    <row r="31698" spans="6:6" x14ac:dyDescent="0.2">
      <c r="F31698" s="16"/>
    </row>
    <row r="31699" spans="6:6" x14ac:dyDescent="0.2">
      <c r="F31699" s="16"/>
    </row>
    <row r="31700" spans="6:6" x14ac:dyDescent="0.2">
      <c r="F31700" s="16"/>
    </row>
    <row r="31701" spans="6:6" x14ac:dyDescent="0.2">
      <c r="F31701" s="16"/>
    </row>
    <row r="31702" spans="6:6" x14ac:dyDescent="0.2">
      <c r="F31702" s="16"/>
    </row>
    <row r="31703" spans="6:6" x14ac:dyDescent="0.2">
      <c r="F31703" s="16"/>
    </row>
    <row r="31704" spans="6:6" x14ac:dyDescent="0.2">
      <c r="F31704" s="16"/>
    </row>
    <row r="31705" spans="6:6" x14ac:dyDescent="0.2">
      <c r="F31705" s="16"/>
    </row>
    <row r="31706" spans="6:6" x14ac:dyDescent="0.2">
      <c r="F31706" s="16"/>
    </row>
    <row r="31707" spans="6:6" x14ac:dyDescent="0.2">
      <c r="F31707" s="16"/>
    </row>
    <row r="31708" spans="6:6" x14ac:dyDescent="0.2">
      <c r="F31708" s="16"/>
    </row>
    <row r="31709" spans="6:6" x14ac:dyDescent="0.2">
      <c r="F31709" s="16"/>
    </row>
    <row r="31710" spans="6:6" x14ac:dyDescent="0.2">
      <c r="F31710" s="16"/>
    </row>
    <row r="31711" spans="6:6" x14ac:dyDescent="0.2">
      <c r="F31711" s="16"/>
    </row>
    <row r="31712" spans="6:6" x14ac:dyDescent="0.2">
      <c r="F31712" s="16"/>
    </row>
    <row r="31713" spans="6:6" x14ac:dyDescent="0.2">
      <c r="F31713" s="16"/>
    </row>
    <row r="31714" spans="6:6" x14ac:dyDescent="0.2">
      <c r="F31714" s="16"/>
    </row>
    <row r="31715" spans="6:6" x14ac:dyDescent="0.2">
      <c r="F31715" s="16"/>
    </row>
    <row r="31716" spans="6:6" x14ac:dyDescent="0.2">
      <c r="F31716" s="16"/>
    </row>
    <row r="31717" spans="6:6" x14ac:dyDescent="0.2">
      <c r="F31717" s="16"/>
    </row>
    <row r="31718" spans="6:6" x14ac:dyDescent="0.2">
      <c r="F31718" s="16"/>
    </row>
    <row r="31719" spans="6:6" x14ac:dyDescent="0.2">
      <c r="F31719" s="16"/>
    </row>
    <row r="31720" spans="6:6" x14ac:dyDescent="0.2">
      <c r="F31720" s="16"/>
    </row>
    <row r="31721" spans="6:6" x14ac:dyDescent="0.2">
      <c r="F31721" s="16"/>
    </row>
    <row r="31722" spans="6:6" x14ac:dyDescent="0.2">
      <c r="F31722" s="16"/>
    </row>
    <row r="31723" spans="6:6" x14ac:dyDescent="0.2">
      <c r="F31723" s="16"/>
    </row>
    <row r="31724" spans="6:6" x14ac:dyDescent="0.2">
      <c r="F31724" s="16"/>
    </row>
    <row r="31725" spans="6:6" x14ac:dyDescent="0.2">
      <c r="F31725" s="16"/>
    </row>
    <row r="31726" spans="6:6" x14ac:dyDescent="0.2">
      <c r="F31726" s="16"/>
    </row>
    <row r="31727" spans="6:6" x14ac:dyDescent="0.2">
      <c r="F31727" s="16"/>
    </row>
    <row r="31728" spans="6:6" x14ac:dyDescent="0.2">
      <c r="F31728" s="16"/>
    </row>
    <row r="31729" spans="6:6" x14ac:dyDescent="0.2">
      <c r="F31729" s="16"/>
    </row>
    <row r="31730" spans="6:6" x14ac:dyDescent="0.2">
      <c r="F31730" s="16"/>
    </row>
    <row r="31731" spans="6:6" x14ac:dyDescent="0.2">
      <c r="F31731" s="16"/>
    </row>
    <row r="31732" spans="6:6" x14ac:dyDescent="0.2">
      <c r="F31732" s="16"/>
    </row>
    <row r="31733" spans="6:6" x14ac:dyDescent="0.2">
      <c r="F31733" s="16"/>
    </row>
    <row r="31734" spans="6:6" x14ac:dyDescent="0.2">
      <c r="F31734" s="16"/>
    </row>
    <row r="31735" spans="6:6" x14ac:dyDescent="0.2">
      <c r="F31735" s="16"/>
    </row>
    <row r="31736" spans="6:6" x14ac:dyDescent="0.2">
      <c r="F31736" s="16"/>
    </row>
    <row r="31737" spans="6:6" x14ac:dyDescent="0.2">
      <c r="F31737" s="16"/>
    </row>
    <row r="31738" spans="6:6" x14ac:dyDescent="0.2">
      <c r="F31738" s="16"/>
    </row>
    <row r="31739" spans="6:6" x14ac:dyDescent="0.2">
      <c r="F31739" s="16"/>
    </row>
    <row r="31740" spans="6:6" x14ac:dyDescent="0.2">
      <c r="F31740" s="16"/>
    </row>
    <row r="31741" spans="6:6" x14ac:dyDescent="0.2">
      <c r="F31741" s="16"/>
    </row>
    <row r="31742" spans="6:6" x14ac:dyDescent="0.2">
      <c r="F31742" s="16"/>
    </row>
    <row r="31743" spans="6:6" x14ac:dyDescent="0.2">
      <c r="F31743" s="16"/>
    </row>
    <row r="31744" spans="6:6" x14ac:dyDescent="0.2">
      <c r="F31744" s="16"/>
    </row>
    <row r="31745" spans="6:6" x14ac:dyDescent="0.2">
      <c r="F31745" s="16"/>
    </row>
    <row r="31746" spans="6:6" x14ac:dyDescent="0.2">
      <c r="F31746" s="16"/>
    </row>
    <row r="31747" spans="6:6" x14ac:dyDescent="0.2">
      <c r="F31747" s="16"/>
    </row>
    <row r="31748" spans="6:6" x14ac:dyDescent="0.2">
      <c r="F31748" s="16"/>
    </row>
    <row r="31749" spans="6:6" x14ac:dyDescent="0.2">
      <c r="F31749" s="16"/>
    </row>
    <row r="31750" spans="6:6" x14ac:dyDescent="0.2">
      <c r="F31750" s="16"/>
    </row>
    <row r="31751" spans="6:6" x14ac:dyDescent="0.2">
      <c r="F31751" s="16"/>
    </row>
    <row r="31752" spans="6:6" x14ac:dyDescent="0.2">
      <c r="F31752" s="16"/>
    </row>
    <row r="31753" spans="6:6" x14ac:dyDescent="0.2">
      <c r="F31753" s="16"/>
    </row>
    <row r="31754" spans="6:6" x14ac:dyDescent="0.2">
      <c r="F31754" s="16"/>
    </row>
    <row r="31755" spans="6:6" x14ac:dyDescent="0.2">
      <c r="F31755" s="16"/>
    </row>
    <row r="31756" spans="6:6" x14ac:dyDescent="0.2">
      <c r="F31756" s="16"/>
    </row>
    <row r="31757" spans="6:6" x14ac:dyDescent="0.2">
      <c r="F31757" s="16"/>
    </row>
    <row r="31758" spans="6:6" x14ac:dyDescent="0.2">
      <c r="F31758" s="16"/>
    </row>
    <row r="31759" spans="6:6" x14ac:dyDescent="0.2">
      <c r="F31759" s="16"/>
    </row>
    <row r="31760" spans="6:6" x14ac:dyDescent="0.2">
      <c r="F31760" s="16"/>
    </row>
    <row r="31761" spans="6:6" x14ac:dyDescent="0.2">
      <c r="F31761" s="16"/>
    </row>
    <row r="31762" spans="6:6" x14ac:dyDescent="0.2">
      <c r="F31762" s="16"/>
    </row>
    <row r="31763" spans="6:6" x14ac:dyDescent="0.2">
      <c r="F31763" s="16"/>
    </row>
    <row r="31764" spans="6:6" x14ac:dyDescent="0.2">
      <c r="F31764" s="16"/>
    </row>
    <row r="31765" spans="6:6" x14ac:dyDescent="0.2">
      <c r="F31765" s="16"/>
    </row>
    <row r="31766" spans="6:6" x14ac:dyDescent="0.2">
      <c r="F31766" s="16"/>
    </row>
    <row r="31767" spans="6:6" x14ac:dyDescent="0.2">
      <c r="F31767" s="16"/>
    </row>
    <row r="31768" spans="6:6" x14ac:dyDescent="0.2">
      <c r="F31768" s="16"/>
    </row>
    <row r="31769" spans="6:6" x14ac:dyDescent="0.2">
      <c r="F31769" s="16"/>
    </row>
    <row r="31770" spans="6:6" x14ac:dyDescent="0.2">
      <c r="F31770" s="16"/>
    </row>
    <row r="31771" spans="6:6" x14ac:dyDescent="0.2">
      <c r="F31771" s="16"/>
    </row>
    <row r="31772" spans="6:6" x14ac:dyDescent="0.2">
      <c r="F31772" s="16"/>
    </row>
    <row r="31773" spans="6:6" x14ac:dyDescent="0.2">
      <c r="F31773" s="16"/>
    </row>
    <row r="31774" spans="6:6" x14ac:dyDescent="0.2">
      <c r="F31774" s="16"/>
    </row>
    <row r="31775" spans="6:6" x14ac:dyDescent="0.2">
      <c r="F31775" s="16"/>
    </row>
    <row r="31776" spans="6:6" x14ac:dyDescent="0.2">
      <c r="F31776" s="16"/>
    </row>
    <row r="31777" spans="6:6" x14ac:dyDescent="0.2">
      <c r="F31777" s="16"/>
    </row>
    <row r="31778" spans="6:6" x14ac:dyDescent="0.2">
      <c r="F31778" s="16"/>
    </row>
    <row r="31779" spans="6:6" x14ac:dyDescent="0.2">
      <c r="F31779" s="16"/>
    </row>
    <row r="31780" spans="6:6" x14ac:dyDescent="0.2">
      <c r="F31780" s="16"/>
    </row>
    <row r="31781" spans="6:6" x14ac:dyDescent="0.2">
      <c r="F31781" s="16"/>
    </row>
    <row r="31782" spans="6:6" x14ac:dyDescent="0.2">
      <c r="F31782" s="16"/>
    </row>
    <row r="31783" spans="6:6" x14ac:dyDescent="0.2">
      <c r="F31783" s="16"/>
    </row>
    <row r="31784" spans="6:6" x14ac:dyDescent="0.2">
      <c r="F31784" s="16"/>
    </row>
    <row r="31785" spans="6:6" x14ac:dyDescent="0.2">
      <c r="F31785" s="16"/>
    </row>
    <row r="31786" spans="6:6" x14ac:dyDescent="0.2">
      <c r="F31786" s="16"/>
    </row>
    <row r="31787" spans="6:6" x14ac:dyDescent="0.2">
      <c r="F31787" s="16"/>
    </row>
    <row r="31788" spans="6:6" x14ac:dyDescent="0.2">
      <c r="F31788" s="16"/>
    </row>
    <row r="31789" spans="6:6" x14ac:dyDescent="0.2">
      <c r="F31789" s="16"/>
    </row>
    <row r="31790" spans="6:6" x14ac:dyDescent="0.2">
      <c r="F31790" s="16"/>
    </row>
    <row r="31791" spans="6:6" x14ac:dyDescent="0.2">
      <c r="F31791" s="16"/>
    </row>
    <row r="31792" spans="6:6" x14ac:dyDescent="0.2">
      <c r="F31792" s="16"/>
    </row>
    <row r="31793" spans="6:6" x14ac:dyDescent="0.2">
      <c r="F31793" s="16"/>
    </row>
    <row r="31794" spans="6:6" x14ac:dyDescent="0.2">
      <c r="F31794" s="16"/>
    </row>
    <row r="31795" spans="6:6" x14ac:dyDescent="0.2">
      <c r="F31795" s="16"/>
    </row>
    <row r="31796" spans="6:6" x14ac:dyDescent="0.2">
      <c r="F31796" s="16"/>
    </row>
    <row r="31797" spans="6:6" x14ac:dyDescent="0.2">
      <c r="F31797" s="16"/>
    </row>
    <row r="31798" spans="6:6" x14ac:dyDescent="0.2">
      <c r="F31798" s="16"/>
    </row>
    <row r="31799" spans="6:6" x14ac:dyDescent="0.2">
      <c r="F31799" s="16"/>
    </row>
    <row r="31800" spans="6:6" x14ac:dyDescent="0.2">
      <c r="F31800" s="16"/>
    </row>
    <row r="31801" spans="6:6" x14ac:dyDescent="0.2">
      <c r="F31801" s="16"/>
    </row>
    <row r="31802" spans="6:6" x14ac:dyDescent="0.2">
      <c r="F31802" s="16"/>
    </row>
    <row r="31803" spans="6:6" x14ac:dyDescent="0.2">
      <c r="F31803" s="16"/>
    </row>
    <row r="31804" spans="6:6" x14ac:dyDescent="0.2">
      <c r="F31804" s="16"/>
    </row>
    <row r="31805" spans="6:6" x14ac:dyDescent="0.2">
      <c r="F31805" s="16"/>
    </row>
    <row r="31806" spans="6:6" x14ac:dyDescent="0.2">
      <c r="F31806" s="16"/>
    </row>
    <row r="31807" spans="6:6" x14ac:dyDescent="0.2">
      <c r="F31807" s="16"/>
    </row>
    <row r="31808" spans="6:6" x14ac:dyDescent="0.2">
      <c r="F31808" s="16"/>
    </row>
    <row r="31809" spans="6:6" x14ac:dyDescent="0.2">
      <c r="F31809" s="16"/>
    </row>
    <row r="31810" spans="6:6" x14ac:dyDescent="0.2">
      <c r="F31810" s="16"/>
    </row>
    <row r="31811" spans="6:6" x14ac:dyDescent="0.2">
      <c r="F31811" s="16"/>
    </row>
    <row r="31812" spans="6:6" x14ac:dyDescent="0.2">
      <c r="F31812" s="16"/>
    </row>
    <row r="31813" spans="6:6" x14ac:dyDescent="0.2">
      <c r="F31813" s="16"/>
    </row>
    <row r="31814" spans="6:6" x14ac:dyDescent="0.2">
      <c r="F31814" s="16"/>
    </row>
    <row r="31815" spans="6:6" x14ac:dyDescent="0.2">
      <c r="F31815" s="16"/>
    </row>
    <row r="31816" spans="6:6" x14ac:dyDescent="0.2">
      <c r="F31816" s="16"/>
    </row>
    <row r="31817" spans="6:6" x14ac:dyDescent="0.2">
      <c r="F31817" s="16"/>
    </row>
    <row r="31818" spans="6:6" x14ac:dyDescent="0.2">
      <c r="F31818" s="16"/>
    </row>
    <row r="31819" spans="6:6" x14ac:dyDescent="0.2">
      <c r="F31819" s="16"/>
    </row>
    <row r="31820" spans="6:6" x14ac:dyDescent="0.2">
      <c r="F31820" s="16"/>
    </row>
    <row r="31821" spans="6:6" x14ac:dyDescent="0.2">
      <c r="F31821" s="16"/>
    </row>
    <row r="31822" spans="6:6" x14ac:dyDescent="0.2">
      <c r="F31822" s="16"/>
    </row>
    <row r="31823" spans="6:6" x14ac:dyDescent="0.2">
      <c r="F31823" s="16"/>
    </row>
    <row r="31824" spans="6:6" x14ac:dyDescent="0.2">
      <c r="F31824" s="16"/>
    </row>
    <row r="31825" spans="6:6" x14ac:dyDescent="0.2">
      <c r="F31825" s="16"/>
    </row>
    <row r="31826" spans="6:6" x14ac:dyDescent="0.2">
      <c r="F31826" s="16"/>
    </row>
    <row r="31827" spans="6:6" x14ac:dyDescent="0.2">
      <c r="F31827" s="16"/>
    </row>
    <row r="31828" spans="6:6" x14ac:dyDescent="0.2">
      <c r="F31828" s="16"/>
    </row>
    <row r="31829" spans="6:6" x14ac:dyDescent="0.2">
      <c r="F31829" s="16"/>
    </row>
    <row r="31830" spans="6:6" x14ac:dyDescent="0.2">
      <c r="F31830" s="16"/>
    </row>
    <row r="31831" spans="6:6" x14ac:dyDescent="0.2">
      <c r="F31831" s="16"/>
    </row>
    <row r="31832" spans="6:6" x14ac:dyDescent="0.2">
      <c r="F31832" s="16"/>
    </row>
    <row r="31833" spans="6:6" x14ac:dyDescent="0.2">
      <c r="F31833" s="16"/>
    </row>
    <row r="31834" spans="6:6" x14ac:dyDescent="0.2">
      <c r="F31834" s="16"/>
    </row>
    <row r="31835" spans="6:6" x14ac:dyDescent="0.2">
      <c r="F31835" s="16"/>
    </row>
    <row r="31836" spans="6:6" x14ac:dyDescent="0.2">
      <c r="F31836" s="16"/>
    </row>
    <row r="31837" spans="6:6" x14ac:dyDescent="0.2">
      <c r="F31837" s="16"/>
    </row>
    <row r="31838" spans="6:6" x14ac:dyDescent="0.2">
      <c r="F31838" s="16"/>
    </row>
    <row r="31839" spans="6:6" x14ac:dyDescent="0.2">
      <c r="F31839" s="16"/>
    </row>
    <row r="31840" spans="6:6" x14ac:dyDescent="0.2">
      <c r="F31840" s="16"/>
    </row>
    <row r="31841" spans="6:6" x14ac:dyDescent="0.2">
      <c r="F31841" s="16"/>
    </row>
    <row r="31842" spans="6:6" x14ac:dyDescent="0.2">
      <c r="F31842" s="16"/>
    </row>
    <row r="31843" spans="6:6" x14ac:dyDescent="0.2">
      <c r="F31843" s="16"/>
    </row>
    <row r="31844" spans="6:6" x14ac:dyDescent="0.2">
      <c r="F31844" s="16"/>
    </row>
    <row r="31845" spans="6:6" x14ac:dyDescent="0.2">
      <c r="F31845" s="16"/>
    </row>
    <row r="31846" spans="6:6" x14ac:dyDescent="0.2">
      <c r="F31846" s="16"/>
    </row>
    <row r="31847" spans="6:6" x14ac:dyDescent="0.2">
      <c r="F31847" s="16"/>
    </row>
    <row r="31848" spans="6:6" x14ac:dyDescent="0.2">
      <c r="F31848" s="16"/>
    </row>
    <row r="31849" spans="6:6" x14ac:dyDescent="0.2">
      <c r="F31849" s="16"/>
    </row>
    <row r="31850" spans="6:6" x14ac:dyDescent="0.2">
      <c r="F31850" s="16"/>
    </row>
    <row r="31851" spans="6:6" x14ac:dyDescent="0.2">
      <c r="F31851" s="16"/>
    </row>
    <row r="31852" spans="6:6" x14ac:dyDescent="0.2">
      <c r="F31852" s="16"/>
    </row>
    <row r="31853" spans="6:6" x14ac:dyDescent="0.2">
      <c r="F31853" s="16"/>
    </row>
    <row r="31854" spans="6:6" x14ac:dyDescent="0.2">
      <c r="F31854" s="16"/>
    </row>
    <row r="31855" spans="6:6" x14ac:dyDescent="0.2">
      <c r="F31855" s="16"/>
    </row>
    <row r="31856" spans="6:6" x14ac:dyDescent="0.2">
      <c r="F31856" s="16"/>
    </row>
    <row r="31857" spans="6:6" x14ac:dyDescent="0.2">
      <c r="F31857" s="16"/>
    </row>
    <row r="31858" spans="6:6" x14ac:dyDescent="0.2">
      <c r="F31858" s="16"/>
    </row>
    <row r="31859" spans="6:6" x14ac:dyDescent="0.2">
      <c r="F31859" s="16"/>
    </row>
    <row r="31860" spans="6:6" x14ac:dyDescent="0.2">
      <c r="F31860" s="16"/>
    </row>
    <row r="31861" spans="6:6" x14ac:dyDescent="0.2">
      <c r="F31861" s="16"/>
    </row>
    <row r="31862" spans="6:6" x14ac:dyDescent="0.2">
      <c r="F31862" s="16"/>
    </row>
    <row r="31863" spans="6:6" x14ac:dyDescent="0.2">
      <c r="F31863" s="16"/>
    </row>
    <row r="31864" spans="6:6" x14ac:dyDescent="0.2">
      <c r="F31864" s="16"/>
    </row>
    <row r="31865" spans="6:6" x14ac:dyDescent="0.2">
      <c r="F31865" s="16"/>
    </row>
    <row r="31866" spans="6:6" x14ac:dyDescent="0.2">
      <c r="F31866" s="16"/>
    </row>
    <row r="31867" spans="6:6" x14ac:dyDescent="0.2">
      <c r="F31867" s="16"/>
    </row>
    <row r="31868" spans="6:6" x14ac:dyDescent="0.2">
      <c r="F31868" s="16"/>
    </row>
    <row r="31869" spans="6:6" x14ac:dyDescent="0.2">
      <c r="F31869" s="16"/>
    </row>
    <row r="31870" spans="6:6" x14ac:dyDescent="0.2">
      <c r="F31870" s="16"/>
    </row>
    <row r="31871" spans="6:6" x14ac:dyDescent="0.2">
      <c r="F31871" s="16"/>
    </row>
    <row r="31872" spans="6:6" x14ac:dyDescent="0.2">
      <c r="F31872" s="16"/>
    </row>
    <row r="31873" spans="6:6" x14ac:dyDescent="0.2">
      <c r="F31873" s="16"/>
    </row>
    <row r="31874" spans="6:6" x14ac:dyDescent="0.2">
      <c r="F31874" s="16"/>
    </row>
    <row r="31875" spans="6:6" x14ac:dyDescent="0.2">
      <c r="F31875" s="16"/>
    </row>
    <row r="31876" spans="6:6" x14ac:dyDescent="0.2">
      <c r="F31876" s="16"/>
    </row>
    <row r="31877" spans="6:6" x14ac:dyDescent="0.2">
      <c r="F31877" s="16"/>
    </row>
    <row r="31878" spans="6:6" x14ac:dyDescent="0.2">
      <c r="F31878" s="16"/>
    </row>
    <row r="31879" spans="6:6" x14ac:dyDescent="0.2">
      <c r="F31879" s="16"/>
    </row>
    <row r="31880" spans="6:6" x14ac:dyDescent="0.2">
      <c r="F31880" s="16"/>
    </row>
    <row r="31881" spans="6:6" x14ac:dyDescent="0.2">
      <c r="F31881" s="16"/>
    </row>
    <row r="31882" spans="6:6" x14ac:dyDescent="0.2">
      <c r="F31882" s="16"/>
    </row>
    <row r="31883" spans="6:6" x14ac:dyDescent="0.2">
      <c r="F31883" s="16"/>
    </row>
    <row r="31884" spans="6:6" x14ac:dyDescent="0.2">
      <c r="F31884" s="16"/>
    </row>
    <row r="31885" spans="6:6" x14ac:dyDescent="0.2">
      <c r="F31885" s="16"/>
    </row>
    <row r="31886" spans="6:6" x14ac:dyDescent="0.2">
      <c r="F31886" s="16"/>
    </row>
    <row r="31887" spans="6:6" x14ac:dyDescent="0.2">
      <c r="F31887" s="16"/>
    </row>
    <row r="31888" spans="6:6" x14ac:dyDescent="0.2">
      <c r="F31888" s="16"/>
    </row>
    <row r="31889" spans="6:6" x14ac:dyDescent="0.2">
      <c r="F31889" s="16"/>
    </row>
    <row r="31890" spans="6:6" x14ac:dyDescent="0.2">
      <c r="F31890" s="16"/>
    </row>
    <row r="31891" spans="6:6" x14ac:dyDescent="0.2">
      <c r="F31891" s="16"/>
    </row>
    <row r="31892" spans="6:6" x14ac:dyDescent="0.2">
      <c r="F31892" s="16"/>
    </row>
    <row r="31893" spans="6:6" x14ac:dyDescent="0.2">
      <c r="F31893" s="16"/>
    </row>
    <row r="31894" spans="6:6" x14ac:dyDescent="0.2">
      <c r="F31894" s="16"/>
    </row>
    <row r="31895" spans="6:6" x14ac:dyDescent="0.2">
      <c r="F31895" s="16"/>
    </row>
    <row r="31896" spans="6:6" x14ac:dyDescent="0.2">
      <c r="F31896" s="16"/>
    </row>
    <row r="31897" spans="6:6" x14ac:dyDescent="0.2">
      <c r="F31897" s="16"/>
    </row>
    <row r="31898" spans="6:6" x14ac:dyDescent="0.2">
      <c r="F31898" s="16"/>
    </row>
    <row r="31899" spans="6:6" x14ac:dyDescent="0.2">
      <c r="F31899" s="16"/>
    </row>
    <row r="31900" spans="6:6" x14ac:dyDescent="0.2">
      <c r="F31900" s="16"/>
    </row>
    <row r="31901" spans="6:6" x14ac:dyDescent="0.2">
      <c r="F31901" s="16"/>
    </row>
    <row r="31902" spans="6:6" x14ac:dyDescent="0.2">
      <c r="F31902" s="16"/>
    </row>
    <row r="31903" spans="6:6" x14ac:dyDescent="0.2">
      <c r="F31903" s="16"/>
    </row>
    <row r="31904" spans="6:6" x14ac:dyDescent="0.2">
      <c r="F31904" s="16"/>
    </row>
    <row r="31905" spans="6:6" x14ac:dyDescent="0.2">
      <c r="F31905" s="16"/>
    </row>
    <row r="31906" spans="6:6" x14ac:dyDescent="0.2">
      <c r="F31906" s="16"/>
    </row>
    <row r="31907" spans="6:6" x14ac:dyDescent="0.2">
      <c r="F31907" s="16"/>
    </row>
    <row r="31908" spans="6:6" x14ac:dyDescent="0.2">
      <c r="F31908" s="16"/>
    </row>
    <row r="31909" spans="6:6" x14ac:dyDescent="0.2">
      <c r="F31909" s="16"/>
    </row>
    <row r="31910" spans="6:6" x14ac:dyDescent="0.2">
      <c r="F31910" s="16"/>
    </row>
    <row r="31911" spans="6:6" x14ac:dyDescent="0.2">
      <c r="F31911" s="16"/>
    </row>
    <row r="31912" spans="6:6" x14ac:dyDescent="0.2">
      <c r="F31912" s="16"/>
    </row>
    <row r="31913" spans="6:6" x14ac:dyDescent="0.2">
      <c r="F31913" s="16"/>
    </row>
    <row r="31914" spans="6:6" x14ac:dyDescent="0.2">
      <c r="F31914" s="16"/>
    </row>
    <row r="31915" spans="6:6" x14ac:dyDescent="0.2">
      <c r="F31915" s="16"/>
    </row>
    <row r="31916" spans="6:6" x14ac:dyDescent="0.2">
      <c r="F31916" s="16"/>
    </row>
    <row r="31917" spans="6:6" x14ac:dyDescent="0.2">
      <c r="F31917" s="16"/>
    </row>
    <row r="31918" spans="6:6" x14ac:dyDescent="0.2">
      <c r="F31918" s="16"/>
    </row>
    <row r="31919" spans="6:6" x14ac:dyDescent="0.2">
      <c r="F31919" s="16"/>
    </row>
    <row r="31920" spans="6:6" x14ac:dyDescent="0.2">
      <c r="F31920" s="16"/>
    </row>
    <row r="31921" spans="6:6" x14ac:dyDescent="0.2">
      <c r="F31921" s="16"/>
    </row>
    <row r="31922" spans="6:6" x14ac:dyDescent="0.2">
      <c r="F31922" s="16"/>
    </row>
    <row r="31923" spans="6:6" x14ac:dyDescent="0.2">
      <c r="F31923" s="16"/>
    </row>
    <row r="31924" spans="6:6" x14ac:dyDescent="0.2">
      <c r="F31924" s="16"/>
    </row>
    <row r="31925" spans="6:6" x14ac:dyDescent="0.2">
      <c r="F31925" s="16"/>
    </row>
    <row r="31926" spans="6:6" x14ac:dyDescent="0.2">
      <c r="F31926" s="16"/>
    </row>
    <row r="31927" spans="6:6" x14ac:dyDescent="0.2">
      <c r="F31927" s="16"/>
    </row>
    <row r="31928" spans="6:6" x14ac:dyDescent="0.2">
      <c r="F31928" s="16"/>
    </row>
    <row r="31929" spans="6:6" x14ac:dyDescent="0.2">
      <c r="F31929" s="16"/>
    </row>
    <row r="31930" spans="6:6" x14ac:dyDescent="0.2">
      <c r="F31930" s="16"/>
    </row>
    <row r="31931" spans="6:6" x14ac:dyDescent="0.2">
      <c r="F31931" s="16"/>
    </row>
    <row r="31932" spans="6:6" x14ac:dyDescent="0.2">
      <c r="F31932" s="16"/>
    </row>
    <row r="31933" spans="6:6" x14ac:dyDescent="0.2">
      <c r="F31933" s="16"/>
    </row>
    <row r="31934" spans="6:6" x14ac:dyDescent="0.2">
      <c r="F31934" s="16"/>
    </row>
    <row r="31935" spans="6:6" x14ac:dyDescent="0.2">
      <c r="F31935" s="16"/>
    </row>
    <row r="31936" spans="6:6" x14ac:dyDescent="0.2">
      <c r="F31936" s="16"/>
    </row>
    <row r="31937" spans="6:6" x14ac:dyDescent="0.2">
      <c r="F31937" s="16"/>
    </row>
    <row r="31938" spans="6:6" x14ac:dyDescent="0.2">
      <c r="F31938" s="16"/>
    </row>
    <row r="31939" spans="6:6" x14ac:dyDescent="0.2">
      <c r="F31939" s="16"/>
    </row>
    <row r="31940" spans="6:6" x14ac:dyDescent="0.2">
      <c r="F31940" s="16"/>
    </row>
    <row r="31941" spans="6:6" x14ac:dyDescent="0.2">
      <c r="F31941" s="16"/>
    </row>
    <row r="31942" spans="6:6" x14ac:dyDescent="0.2">
      <c r="F31942" s="16"/>
    </row>
    <row r="31943" spans="6:6" x14ac:dyDescent="0.2">
      <c r="F31943" s="16"/>
    </row>
    <row r="31944" spans="6:6" x14ac:dyDescent="0.2">
      <c r="F31944" s="16"/>
    </row>
    <row r="31945" spans="6:6" x14ac:dyDescent="0.2">
      <c r="F31945" s="16"/>
    </row>
    <row r="31946" spans="6:6" x14ac:dyDescent="0.2">
      <c r="F31946" s="16"/>
    </row>
    <row r="31947" spans="6:6" x14ac:dyDescent="0.2">
      <c r="F31947" s="16"/>
    </row>
    <row r="31948" spans="6:6" x14ac:dyDescent="0.2">
      <c r="F31948" s="16"/>
    </row>
    <row r="31949" spans="6:6" x14ac:dyDescent="0.2">
      <c r="F31949" s="16"/>
    </row>
    <row r="31950" spans="6:6" x14ac:dyDescent="0.2">
      <c r="F31950" s="16"/>
    </row>
    <row r="31951" spans="6:6" x14ac:dyDescent="0.2">
      <c r="F31951" s="16"/>
    </row>
    <row r="31952" spans="6:6" x14ac:dyDescent="0.2">
      <c r="F31952" s="16"/>
    </row>
    <row r="31953" spans="6:6" x14ac:dyDescent="0.2">
      <c r="F31953" s="16"/>
    </row>
    <row r="31954" spans="6:6" x14ac:dyDescent="0.2">
      <c r="F31954" s="16"/>
    </row>
    <row r="31955" spans="6:6" x14ac:dyDescent="0.2">
      <c r="F31955" s="16"/>
    </row>
    <row r="31956" spans="6:6" x14ac:dyDescent="0.2">
      <c r="F31956" s="16"/>
    </row>
    <row r="31957" spans="6:6" x14ac:dyDescent="0.2">
      <c r="F31957" s="16"/>
    </row>
    <row r="31958" spans="6:6" x14ac:dyDescent="0.2">
      <c r="F31958" s="16"/>
    </row>
    <row r="31959" spans="6:6" x14ac:dyDescent="0.2">
      <c r="F31959" s="16"/>
    </row>
    <row r="31960" spans="6:6" x14ac:dyDescent="0.2">
      <c r="F31960" s="16"/>
    </row>
    <row r="31961" spans="6:6" x14ac:dyDescent="0.2">
      <c r="F31961" s="16"/>
    </row>
    <row r="31962" spans="6:6" x14ac:dyDescent="0.2">
      <c r="F31962" s="16"/>
    </row>
    <row r="31963" spans="6:6" x14ac:dyDescent="0.2">
      <c r="F31963" s="16"/>
    </row>
    <row r="31964" spans="6:6" x14ac:dyDescent="0.2">
      <c r="F31964" s="16"/>
    </row>
    <row r="31965" spans="6:6" x14ac:dyDescent="0.2">
      <c r="F31965" s="16"/>
    </row>
    <row r="31966" spans="6:6" x14ac:dyDescent="0.2">
      <c r="F31966" s="16"/>
    </row>
    <row r="31967" spans="6:6" x14ac:dyDescent="0.2">
      <c r="F31967" s="16"/>
    </row>
    <row r="31968" spans="6:6" x14ac:dyDescent="0.2">
      <c r="F31968" s="16"/>
    </row>
    <row r="31969" spans="6:6" x14ac:dyDescent="0.2">
      <c r="F31969" s="16"/>
    </row>
    <row r="31970" spans="6:6" x14ac:dyDescent="0.2">
      <c r="F31970" s="16"/>
    </row>
    <row r="31971" spans="6:6" x14ac:dyDescent="0.2">
      <c r="F31971" s="16"/>
    </row>
    <row r="31972" spans="6:6" x14ac:dyDescent="0.2">
      <c r="F31972" s="16"/>
    </row>
    <row r="31973" spans="6:6" x14ac:dyDescent="0.2">
      <c r="F31973" s="16"/>
    </row>
    <row r="31974" spans="6:6" x14ac:dyDescent="0.2">
      <c r="F31974" s="16"/>
    </row>
    <row r="31975" spans="6:6" x14ac:dyDescent="0.2">
      <c r="F31975" s="16"/>
    </row>
    <row r="31976" spans="6:6" x14ac:dyDescent="0.2">
      <c r="F31976" s="16"/>
    </row>
    <row r="31977" spans="6:6" x14ac:dyDescent="0.2">
      <c r="F31977" s="16"/>
    </row>
    <row r="31978" spans="6:6" x14ac:dyDescent="0.2">
      <c r="F31978" s="16"/>
    </row>
    <row r="31979" spans="6:6" x14ac:dyDescent="0.2">
      <c r="F31979" s="16"/>
    </row>
    <row r="31980" spans="6:6" x14ac:dyDescent="0.2">
      <c r="F31980" s="16"/>
    </row>
    <row r="31981" spans="6:6" x14ac:dyDescent="0.2">
      <c r="F31981" s="16"/>
    </row>
    <row r="31982" spans="6:6" x14ac:dyDescent="0.2">
      <c r="F31982" s="16"/>
    </row>
    <row r="31983" spans="6:6" x14ac:dyDescent="0.2">
      <c r="F31983" s="16"/>
    </row>
    <row r="31984" spans="6:6" x14ac:dyDescent="0.2">
      <c r="F31984" s="16"/>
    </row>
    <row r="31985" spans="6:6" x14ac:dyDescent="0.2">
      <c r="F31985" s="16"/>
    </row>
    <row r="31986" spans="6:6" x14ac:dyDescent="0.2">
      <c r="F31986" s="16"/>
    </row>
    <row r="31987" spans="6:6" x14ac:dyDescent="0.2">
      <c r="F31987" s="16"/>
    </row>
    <row r="31988" spans="6:6" x14ac:dyDescent="0.2">
      <c r="F31988" s="16"/>
    </row>
    <row r="31989" spans="6:6" x14ac:dyDescent="0.2">
      <c r="F31989" s="16"/>
    </row>
    <row r="31990" spans="6:6" x14ac:dyDescent="0.2">
      <c r="F31990" s="16"/>
    </row>
    <row r="31991" spans="6:6" x14ac:dyDescent="0.2">
      <c r="F31991" s="16"/>
    </row>
    <row r="31992" spans="6:6" x14ac:dyDescent="0.2">
      <c r="F31992" s="16"/>
    </row>
    <row r="31993" spans="6:6" x14ac:dyDescent="0.2">
      <c r="F31993" s="16"/>
    </row>
    <row r="31994" spans="6:6" x14ac:dyDescent="0.2">
      <c r="F31994" s="16"/>
    </row>
    <row r="31995" spans="6:6" x14ac:dyDescent="0.2">
      <c r="F31995" s="16"/>
    </row>
    <row r="31996" spans="6:6" x14ac:dyDescent="0.2">
      <c r="F31996" s="16"/>
    </row>
    <row r="31997" spans="6:6" x14ac:dyDescent="0.2">
      <c r="F31997" s="16"/>
    </row>
    <row r="31998" spans="6:6" x14ac:dyDescent="0.2">
      <c r="F31998" s="16"/>
    </row>
    <row r="31999" spans="6:6" x14ac:dyDescent="0.2">
      <c r="F31999" s="16"/>
    </row>
    <row r="32000" spans="6:6" x14ac:dyDescent="0.2">
      <c r="F32000" s="16"/>
    </row>
    <row r="32001" spans="6:6" x14ac:dyDescent="0.2">
      <c r="F32001" s="16"/>
    </row>
    <row r="32002" spans="6:6" x14ac:dyDescent="0.2">
      <c r="F32002" s="16"/>
    </row>
    <row r="32003" spans="6:6" x14ac:dyDescent="0.2">
      <c r="F32003" s="16"/>
    </row>
    <row r="32004" spans="6:6" x14ac:dyDescent="0.2">
      <c r="F32004" s="16"/>
    </row>
    <row r="32005" spans="6:6" x14ac:dyDescent="0.2">
      <c r="F32005" s="16"/>
    </row>
    <row r="32006" spans="6:6" x14ac:dyDescent="0.2">
      <c r="F32006" s="16"/>
    </row>
    <row r="32007" spans="6:6" x14ac:dyDescent="0.2">
      <c r="F32007" s="16"/>
    </row>
    <row r="32008" spans="6:6" x14ac:dyDescent="0.2">
      <c r="F32008" s="16"/>
    </row>
    <row r="32009" spans="6:6" x14ac:dyDescent="0.2">
      <c r="F32009" s="16"/>
    </row>
    <row r="32010" spans="6:6" x14ac:dyDescent="0.2">
      <c r="F32010" s="16"/>
    </row>
    <row r="32011" spans="6:6" x14ac:dyDescent="0.2">
      <c r="F32011" s="16"/>
    </row>
    <row r="32012" spans="6:6" x14ac:dyDescent="0.2">
      <c r="F32012" s="16"/>
    </row>
    <row r="32013" spans="6:6" x14ac:dyDescent="0.2">
      <c r="F32013" s="16"/>
    </row>
    <row r="32014" spans="6:6" x14ac:dyDescent="0.2">
      <c r="F32014" s="16"/>
    </row>
    <row r="32015" spans="6:6" x14ac:dyDescent="0.2">
      <c r="F32015" s="16"/>
    </row>
    <row r="32016" spans="6:6" x14ac:dyDescent="0.2">
      <c r="F32016" s="16"/>
    </row>
    <row r="32017" spans="6:6" x14ac:dyDescent="0.2">
      <c r="F32017" s="16"/>
    </row>
    <row r="32018" spans="6:6" x14ac:dyDescent="0.2">
      <c r="F32018" s="16"/>
    </row>
    <row r="32019" spans="6:6" x14ac:dyDescent="0.2">
      <c r="F32019" s="16"/>
    </row>
    <row r="32020" spans="6:6" x14ac:dyDescent="0.2">
      <c r="F32020" s="16"/>
    </row>
    <row r="32021" spans="6:6" x14ac:dyDescent="0.2">
      <c r="F32021" s="16"/>
    </row>
    <row r="32022" spans="6:6" x14ac:dyDescent="0.2">
      <c r="F32022" s="16"/>
    </row>
    <row r="32023" spans="6:6" x14ac:dyDescent="0.2">
      <c r="F32023" s="16"/>
    </row>
    <row r="32024" spans="6:6" x14ac:dyDescent="0.2">
      <c r="F32024" s="16"/>
    </row>
    <row r="32025" spans="6:6" x14ac:dyDescent="0.2">
      <c r="F32025" s="16"/>
    </row>
    <row r="32026" spans="6:6" x14ac:dyDescent="0.2">
      <c r="F32026" s="16"/>
    </row>
    <row r="32027" spans="6:6" x14ac:dyDescent="0.2">
      <c r="F32027" s="16"/>
    </row>
    <row r="32028" spans="6:6" x14ac:dyDescent="0.2">
      <c r="F32028" s="16"/>
    </row>
    <row r="32029" spans="6:6" x14ac:dyDescent="0.2">
      <c r="F32029" s="16"/>
    </row>
    <row r="32030" spans="6:6" x14ac:dyDescent="0.2">
      <c r="F32030" s="16"/>
    </row>
    <row r="32031" spans="6:6" x14ac:dyDescent="0.2">
      <c r="F32031" s="16"/>
    </row>
    <row r="32032" spans="6:6" x14ac:dyDescent="0.2">
      <c r="F32032" s="16"/>
    </row>
    <row r="32033" spans="6:6" x14ac:dyDescent="0.2">
      <c r="F32033" s="16"/>
    </row>
    <row r="32034" spans="6:6" x14ac:dyDescent="0.2">
      <c r="F32034" s="16"/>
    </row>
    <row r="32035" spans="6:6" x14ac:dyDescent="0.2">
      <c r="F32035" s="16"/>
    </row>
    <row r="32036" spans="6:6" x14ac:dyDescent="0.2">
      <c r="F32036" s="16"/>
    </row>
    <row r="32037" spans="6:6" x14ac:dyDescent="0.2">
      <c r="F32037" s="16"/>
    </row>
    <row r="32038" spans="6:6" x14ac:dyDescent="0.2">
      <c r="F32038" s="16"/>
    </row>
    <row r="32039" spans="6:6" x14ac:dyDescent="0.2">
      <c r="F32039" s="16"/>
    </row>
    <row r="32040" spans="6:6" x14ac:dyDescent="0.2">
      <c r="F32040" s="16"/>
    </row>
    <row r="32041" spans="6:6" x14ac:dyDescent="0.2">
      <c r="F32041" s="16"/>
    </row>
    <row r="32042" spans="6:6" x14ac:dyDescent="0.2">
      <c r="F32042" s="16"/>
    </row>
    <row r="32043" spans="6:6" x14ac:dyDescent="0.2">
      <c r="F32043" s="16"/>
    </row>
    <row r="32044" spans="6:6" x14ac:dyDescent="0.2">
      <c r="F32044" s="16"/>
    </row>
    <row r="32045" spans="6:6" x14ac:dyDescent="0.2">
      <c r="F32045" s="16"/>
    </row>
    <row r="32046" spans="6:6" x14ac:dyDescent="0.2">
      <c r="F32046" s="16"/>
    </row>
    <row r="32047" spans="6:6" x14ac:dyDescent="0.2">
      <c r="F32047" s="16"/>
    </row>
    <row r="32048" spans="6:6" x14ac:dyDescent="0.2">
      <c r="F32048" s="16"/>
    </row>
    <row r="32049" spans="6:6" x14ac:dyDescent="0.2">
      <c r="F32049" s="16"/>
    </row>
    <row r="32050" spans="6:6" x14ac:dyDescent="0.2">
      <c r="F32050" s="16"/>
    </row>
    <row r="32051" spans="6:6" x14ac:dyDescent="0.2">
      <c r="F32051" s="16"/>
    </row>
    <row r="32052" spans="6:6" x14ac:dyDescent="0.2">
      <c r="F32052" s="16"/>
    </row>
    <row r="32053" spans="6:6" x14ac:dyDescent="0.2">
      <c r="F32053" s="16"/>
    </row>
    <row r="32054" spans="6:6" x14ac:dyDescent="0.2">
      <c r="F32054" s="16"/>
    </row>
    <row r="32055" spans="6:6" x14ac:dyDescent="0.2">
      <c r="F32055" s="16"/>
    </row>
    <row r="32056" spans="6:6" x14ac:dyDescent="0.2">
      <c r="F32056" s="16"/>
    </row>
    <row r="32057" spans="6:6" x14ac:dyDescent="0.2">
      <c r="F32057" s="16"/>
    </row>
    <row r="32058" spans="6:6" x14ac:dyDescent="0.2">
      <c r="F32058" s="16"/>
    </row>
    <row r="32059" spans="6:6" x14ac:dyDescent="0.2">
      <c r="F32059" s="16"/>
    </row>
    <row r="32060" spans="6:6" x14ac:dyDescent="0.2">
      <c r="F32060" s="16"/>
    </row>
    <row r="32061" spans="6:6" x14ac:dyDescent="0.2">
      <c r="F32061" s="16"/>
    </row>
    <row r="32062" spans="6:6" x14ac:dyDescent="0.2">
      <c r="F32062" s="16"/>
    </row>
    <row r="32063" spans="6:6" x14ac:dyDescent="0.2">
      <c r="F32063" s="16"/>
    </row>
    <row r="32064" spans="6:6" x14ac:dyDescent="0.2">
      <c r="F32064" s="16"/>
    </row>
    <row r="32065" spans="6:6" x14ac:dyDescent="0.2">
      <c r="F32065" s="16"/>
    </row>
    <row r="32066" spans="6:6" x14ac:dyDescent="0.2">
      <c r="F32066" s="16"/>
    </row>
    <row r="32067" spans="6:6" x14ac:dyDescent="0.2">
      <c r="F32067" s="16"/>
    </row>
    <row r="32068" spans="6:6" x14ac:dyDescent="0.2">
      <c r="F32068" s="16"/>
    </row>
    <row r="32069" spans="6:6" x14ac:dyDescent="0.2">
      <c r="F32069" s="16"/>
    </row>
    <row r="32070" spans="6:6" x14ac:dyDescent="0.2">
      <c r="F32070" s="16"/>
    </row>
    <row r="32071" spans="6:6" x14ac:dyDescent="0.2">
      <c r="F32071" s="16"/>
    </row>
    <row r="32072" spans="6:6" x14ac:dyDescent="0.2">
      <c r="F32072" s="16"/>
    </row>
    <row r="32073" spans="6:6" x14ac:dyDescent="0.2">
      <c r="F32073" s="16"/>
    </row>
    <row r="32074" spans="6:6" x14ac:dyDescent="0.2">
      <c r="F32074" s="16"/>
    </row>
    <row r="32075" spans="6:6" x14ac:dyDescent="0.2">
      <c r="F32075" s="16"/>
    </row>
    <row r="32076" spans="6:6" x14ac:dyDescent="0.2">
      <c r="F32076" s="16"/>
    </row>
    <row r="32077" spans="6:6" x14ac:dyDescent="0.2">
      <c r="F32077" s="16"/>
    </row>
    <row r="32078" spans="6:6" x14ac:dyDescent="0.2">
      <c r="F32078" s="16"/>
    </row>
    <row r="32079" spans="6:6" x14ac:dyDescent="0.2">
      <c r="F32079" s="16"/>
    </row>
    <row r="32080" spans="6:6" x14ac:dyDescent="0.2">
      <c r="F32080" s="16"/>
    </row>
    <row r="32081" spans="6:6" x14ac:dyDescent="0.2">
      <c r="F32081" s="16"/>
    </row>
    <row r="32082" spans="6:6" x14ac:dyDescent="0.2">
      <c r="F32082" s="16"/>
    </row>
    <row r="32083" spans="6:6" x14ac:dyDescent="0.2">
      <c r="F32083" s="16"/>
    </row>
    <row r="32084" spans="6:6" x14ac:dyDescent="0.2">
      <c r="F32084" s="16"/>
    </row>
    <row r="32085" spans="6:6" x14ac:dyDescent="0.2">
      <c r="F32085" s="16"/>
    </row>
    <row r="32086" spans="6:6" x14ac:dyDescent="0.2">
      <c r="F32086" s="16"/>
    </row>
    <row r="32087" spans="6:6" x14ac:dyDescent="0.2">
      <c r="F32087" s="16"/>
    </row>
    <row r="32088" spans="6:6" x14ac:dyDescent="0.2">
      <c r="F32088" s="16"/>
    </row>
    <row r="32089" spans="6:6" x14ac:dyDescent="0.2">
      <c r="F32089" s="16"/>
    </row>
    <row r="32090" spans="6:6" x14ac:dyDescent="0.2">
      <c r="F32090" s="16"/>
    </row>
    <row r="32091" spans="6:6" x14ac:dyDescent="0.2">
      <c r="F32091" s="16"/>
    </row>
    <row r="32092" spans="6:6" x14ac:dyDescent="0.2">
      <c r="F32092" s="16"/>
    </row>
    <row r="32093" spans="6:6" x14ac:dyDescent="0.2">
      <c r="F32093" s="16"/>
    </row>
    <row r="32094" spans="6:6" x14ac:dyDescent="0.2">
      <c r="F32094" s="16"/>
    </row>
    <row r="32095" spans="6:6" x14ac:dyDescent="0.2">
      <c r="F32095" s="16"/>
    </row>
    <row r="32096" spans="6:6" x14ac:dyDescent="0.2">
      <c r="F32096" s="16"/>
    </row>
    <row r="32097" spans="6:6" x14ac:dyDescent="0.2">
      <c r="F32097" s="16"/>
    </row>
    <row r="32098" spans="6:6" x14ac:dyDescent="0.2">
      <c r="F32098" s="16"/>
    </row>
    <row r="32099" spans="6:6" x14ac:dyDescent="0.2">
      <c r="F32099" s="16"/>
    </row>
    <row r="32100" spans="6:6" x14ac:dyDescent="0.2">
      <c r="F32100" s="16"/>
    </row>
    <row r="32101" spans="6:6" x14ac:dyDescent="0.2">
      <c r="F32101" s="16"/>
    </row>
    <row r="32102" spans="6:6" x14ac:dyDescent="0.2">
      <c r="F32102" s="16"/>
    </row>
    <row r="32103" spans="6:6" x14ac:dyDescent="0.2">
      <c r="F32103" s="16"/>
    </row>
    <row r="32104" spans="6:6" x14ac:dyDescent="0.2">
      <c r="F32104" s="16"/>
    </row>
    <row r="32105" spans="6:6" x14ac:dyDescent="0.2">
      <c r="F32105" s="16"/>
    </row>
    <row r="32106" spans="6:6" x14ac:dyDescent="0.2">
      <c r="F32106" s="16"/>
    </row>
    <row r="32107" spans="6:6" x14ac:dyDescent="0.2">
      <c r="F32107" s="16"/>
    </row>
    <row r="32108" spans="6:6" x14ac:dyDescent="0.2">
      <c r="F32108" s="16"/>
    </row>
    <row r="32109" spans="6:6" x14ac:dyDescent="0.2">
      <c r="F32109" s="16"/>
    </row>
    <row r="32110" spans="6:6" x14ac:dyDescent="0.2">
      <c r="F32110" s="16"/>
    </row>
    <row r="32111" spans="6:6" x14ac:dyDescent="0.2">
      <c r="F32111" s="16"/>
    </row>
    <row r="32112" spans="6:6" x14ac:dyDescent="0.2">
      <c r="F32112" s="16"/>
    </row>
    <row r="32113" spans="6:6" x14ac:dyDescent="0.2">
      <c r="F32113" s="16"/>
    </row>
    <row r="32114" spans="6:6" x14ac:dyDescent="0.2">
      <c r="F32114" s="16"/>
    </row>
    <row r="32115" spans="6:6" x14ac:dyDescent="0.2">
      <c r="F32115" s="16"/>
    </row>
    <row r="32116" spans="6:6" x14ac:dyDescent="0.2">
      <c r="F32116" s="16"/>
    </row>
    <row r="32117" spans="6:6" x14ac:dyDescent="0.2">
      <c r="F32117" s="16"/>
    </row>
    <row r="32118" spans="6:6" x14ac:dyDescent="0.2">
      <c r="F32118" s="16"/>
    </row>
    <row r="32119" spans="6:6" x14ac:dyDescent="0.2">
      <c r="F32119" s="16"/>
    </row>
    <row r="32120" spans="6:6" x14ac:dyDescent="0.2">
      <c r="F32120" s="16"/>
    </row>
    <row r="32121" spans="6:6" x14ac:dyDescent="0.2">
      <c r="F32121" s="16"/>
    </row>
    <row r="32122" spans="6:6" x14ac:dyDescent="0.2">
      <c r="F32122" s="16"/>
    </row>
    <row r="32123" spans="6:6" x14ac:dyDescent="0.2">
      <c r="F32123" s="16"/>
    </row>
    <row r="32124" spans="6:6" x14ac:dyDescent="0.2">
      <c r="F32124" s="16"/>
    </row>
    <row r="32125" spans="6:6" x14ac:dyDescent="0.2">
      <c r="F32125" s="16"/>
    </row>
    <row r="32126" spans="6:6" x14ac:dyDescent="0.2">
      <c r="F32126" s="16"/>
    </row>
    <row r="32127" spans="6:6" x14ac:dyDescent="0.2">
      <c r="F32127" s="16"/>
    </row>
    <row r="32128" spans="6:6" x14ac:dyDescent="0.2">
      <c r="F32128" s="16"/>
    </row>
    <row r="32129" spans="6:6" x14ac:dyDescent="0.2">
      <c r="F32129" s="16"/>
    </row>
    <row r="32130" spans="6:6" x14ac:dyDescent="0.2">
      <c r="F32130" s="16"/>
    </row>
    <row r="32131" spans="6:6" x14ac:dyDescent="0.2">
      <c r="F32131" s="16"/>
    </row>
    <row r="32132" spans="6:6" x14ac:dyDescent="0.2">
      <c r="F32132" s="16"/>
    </row>
    <row r="32133" spans="6:6" x14ac:dyDescent="0.2">
      <c r="F32133" s="16"/>
    </row>
    <row r="32134" spans="6:6" x14ac:dyDescent="0.2">
      <c r="F32134" s="16"/>
    </row>
    <row r="32135" spans="6:6" x14ac:dyDescent="0.2">
      <c r="F32135" s="16"/>
    </row>
    <row r="32136" spans="6:6" x14ac:dyDescent="0.2">
      <c r="F32136" s="16"/>
    </row>
    <row r="32137" spans="6:6" x14ac:dyDescent="0.2">
      <c r="F32137" s="16"/>
    </row>
    <row r="32138" spans="6:6" x14ac:dyDescent="0.2">
      <c r="F32138" s="16"/>
    </row>
    <row r="32139" spans="6:6" x14ac:dyDescent="0.2">
      <c r="F32139" s="16"/>
    </row>
    <row r="32140" spans="6:6" x14ac:dyDescent="0.2">
      <c r="F32140" s="16"/>
    </row>
    <row r="32141" spans="6:6" x14ac:dyDescent="0.2">
      <c r="F32141" s="16"/>
    </row>
    <row r="32142" spans="6:6" x14ac:dyDescent="0.2">
      <c r="F32142" s="16"/>
    </row>
    <row r="32143" spans="6:6" x14ac:dyDescent="0.2">
      <c r="F32143" s="16"/>
    </row>
    <row r="32144" spans="6:6" x14ac:dyDescent="0.2">
      <c r="F32144" s="16"/>
    </row>
    <row r="32145" spans="6:6" x14ac:dyDescent="0.2">
      <c r="F32145" s="16"/>
    </row>
    <row r="32146" spans="6:6" x14ac:dyDescent="0.2">
      <c r="F32146" s="16"/>
    </row>
    <row r="32147" spans="6:6" x14ac:dyDescent="0.2">
      <c r="F32147" s="16"/>
    </row>
    <row r="32148" spans="6:6" x14ac:dyDescent="0.2">
      <c r="F32148" s="16"/>
    </row>
    <row r="32149" spans="6:6" x14ac:dyDescent="0.2">
      <c r="F32149" s="16"/>
    </row>
    <row r="32150" spans="6:6" x14ac:dyDescent="0.2">
      <c r="F32150" s="16"/>
    </row>
    <row r="32151" spans="6:6" x14ac:dyDescent="0.2">
      <c r="F32151" s="16"/>
    </row>
    <row r="32152" spans="6:6" x14ac:dyDescent="0.2">
      <c r="F32152" s="16"/>
    </row>
    <row r="32153" spans="6:6" x14ac:dyDescent="0.2">
      <c r="F32153" s="16"/>
    </row>
    <row r="32154" spans="6:6" x14ac:dyDescent="0.2">
      <c r="F32154" s="16"/>
    </row>
    <row r="32155" spans="6:6" x14ac:dyDescent="0.2">
      <c r="F32155" s="16"/>
    </row>
    <row r="32156" spans="6:6" x14ac:dyDescent="0.2">
      <c r="F32156" s="16"/>
    </row>
    <row r="32157" spans="6:6" x14ac:dyDescent="0.2">
      <c r="F32157" s="16"/>
    </row>
    <row r="32158" spans="6:6" x14ac:dyDescent="0.2">
      <c r="F32158" s="16"/>
    </row>
    <row r="32159" spans="6:6" x14ac:dyDescent="0.2">
      <c r="F32159" s="16"/>
    </row>
    <row r="32160" spans="6:6" x14ac:dyDescent="0.2">
      <c r="F32160" s="16"/>
    </row>
    <row r="32161" spans="6:6" x14ac:dyDescent="0.2">
      <c r="F32161" s="16"/>
    </row>
    <row r="32162" spans="6:6" x14ac:dyDescent="0.2">
      <c r="F32162" s="16"/>
    </row>
    <row r="32163" spans="6:6" x14ac:dyDescent="0.2">
      <c r="F32163" s="16"/>
    </row>
    <row r="32164" spans="6:6" x14ac:dyDescent="0.2">
      <c r="F32164" s="16"/>
    </row>
    <row r="32165" spans="6:6" x14ac:dyDescent="0.2">
      <c r="F32165" s="16"/>
    </row>
    <row r="32166" spans="6:6" x14ac:dyDescent="0.2">
      <c r="F32166" s="16"/>
    </row>
    <row r="32167" spans="6:6" x14ac:dyDescent="0.2">
      <c r="F32167" s="16"/>
    </row>
    <row r="32168" spans="6:6" x14ac:dyDescent="0.2">
      <c r="F32168" s="16"/>
    </row>
    <row r="32169" spans="6:6" x14ac:dyDescent="0.2">
      <c r="F32169" s="16"/>
    </row>
    <row r="32170" spans="6:6" x14ac:dyDescent="0.2">
      <c r="F32170" s="16"/>
    </row>
    <row r="32171" spans="6:6" x14ac:dyDescent="0.2">
      <c r="F32171" s="16"/>
    </row>
    <row r="32172" spans="6:6" x14ac:dyDescent="0.2">
      <c r="F32172" s="16"/>
    </row>
    <row r="32173" spans="6:6" x14ac:dyDescent="0.2">
      <c r="F32173" s="16"/>
    </row>
    <row r="32174" spans="6:6" x14ac:dyDescent="0.2">
      <c r="F32174" s="16"/>
    </row>
    <row r="32175" spans="6:6" x14ac:dyDescent="0.2">
      <c r="F32175" s="16"/>
    </row>
    <row r="32176" spans="6:6" x14ac:dyDescent="0.2">
      <c r="F32176" s="16"/>
    </row>
    <row r="32177" spans="6:6" x14ac:dyDescent="0.2">
      <c r="F32177" s="16"/>
    </row>
    <row r="32178" spans="6:6" x14ac:dyDescent="0.2">
      <c r="F32178" s="16"/>
    </row>
    <row r="32179" spans="6:6" x14ac:dyDescent="0.2">
      <c r="F32179" s="16"/>
    </row>
    <row r="32180" spans="6:6" x14ac:dyDescent="0.2">
      <c r="F32180" s="16"/>
    </row>
    <row r="32181" spans="6:6" x14ac:dyDescent="0.2">
      <c r="F32181" s="16"/>
    </row>
    <row r="32182" spans="6:6" x14ac:dyDescent="0.2">
      <c r="F32182" s="16"/>
    </row>
    <row r="32183" spans="6:6" x14ac:dyDescent="0.2">
      <c r="F32183" s="16"/>
    </row>
    <row r="32184" spans="6:6" x14ac:dyDescent="0.2">
      <c r="F32184" s="16"/>
    </row>
    <row r="32185" spans="6:6" x14ac:dyDescent="0.2">
      <c r="F32185" s="16"/>
    </row>
    <row r="32186" spans="6:6" x14ac:dyDescent="0.2">
      <c r="F32186" s="16"/>
    </row>
    <row r="32187" spans="6:6" x14ac:dyDescent="0.2">
      <c r="F32187" s="16"/>
    </row>
    <row r="32188" spans="6:6" x14ac:dyDescent="0.2">
      <c r="F32188" s="16"/>
    </row>
    <row r="32189" spans="6:6" x14ac:dyDescent="0.2">
      <c r="F32189" s="16"/>
    </row>
    <row r="32190" spans="6:6" x14ac:dyDescent="0.2">
      <c r="F32190" s="16"/>
    </row>
    <row r="32191" spans="6:6" x14ac:dyDescent="0.2">
      <c r="F32191" s="16"/>
    </row>
    <row r="32192" spans="6:6" x14ac:dyDescent="0.2">
      <c r="F32192" s="16"/>
    </row>
    <row r="32193" spans="6:6" x14ac:dyDescent="0.2">
      <c r="F32193" s="16"/>
    </row>
    <row r="32194" spans="6:6" x14ac:dyDescent="0.2">
      <c r="F32194" s="16"/>
    </row>
    <row r="32195" spans="6:6" x14ac:dyDescent="0.2">
      <c r="F32195" s="16"/>
    </row>
    <row r="32196" spans="6:6" x14ac:dyDescent="0.2">
      <c r="F32196" s="16"/>
    </row>
    <row r="32197" spans="6:6" x14ac:dyDescent="0.2">
      <c r="F32197" s="16"/>
    </row>
    <row r="32198" spans="6:6" x14ac:dyDescent="0.2">
      <c r="F32198" s="16"/>
    </row>
    <row r="32199" spans="6:6" x14ac:dyDescent="0.2">
      <c r="F32199" s="16"/>
    </row>
    <row r="32200" spans="6:6" x14ac:dyDescent="0.2">
      <c r="F32200" s="16"/>
    </row>
    <row r="32201" spans="6:6" x14ac:dyDescent="0.2">
      <c r="F32201" s="16"/>
    </row>
    <row r="32202" spans="6:6" x14ac:dyDescent="0.2">
      <c r="F32202" s="16"/>
    </row>
    <row r="32203" spans="6:6" x14ac:dyDescent="0.2">
      <c r="F32203" s="16"/>
    </row>
    <row r="32204" spans="6:6" x14ac:dyDescent="0.2">
      <c r="F32204" s="16"/>
    </row>
    <row r="32205" spans="6:6" x14ac:dyDescent="0.2">
      <c r="F32205" s="16"/>
    </row>
    <row r="32206" spans="6:6" x14ac:dyDescent="0.2">
      <c r="F32206" s="16"/>
    </row>
    <row r="32207" spans="6:6" x14ac:dyDescent="0.2">
      <c r="F32207" s="16"/>
    </row>
    <row r="32208" spans="6:6" x14ac:dyDescent="0.2">
      <c r="F32208" s="16"/>
    </row>
    <row r="32209" spans="6:6" x14ac:dyDescent="0.2">
      <c r="F32209" s="16"/>
    </row>
    <row r="32210" spans="6:6" x14ac:dyDescent="0.2">
      <c r="F32210" s="16"/>
    </row>
    <row r="32211" spans="6:6" x14ac:dyDescent="0.2">
      <c r="F32211" s="16"/>
    </row>
    <row r="32212" spans="6:6" x14ac:dyDescent="0.2">
      <c r="F32212" s="16"/>
    </row>
    <row r="32213" spans="6:6" x14ac:dyDescent="0.2">
      <c r="F32213" s="16"/>
    </row>
    <row r="32214" spans="6:6" x14ac:dyDescent="0.2">
      <c r="F32214" s="16"/>
    </row>
    <row r="32215" spans="6:6" x14ac:dyDescent="0.2">
      <c r="F32215" s="16"/>
    </row>
    <row r="32216" spans="6:6" x14ac:dyDescent="0.2">
      <c r="F32216" s="16"/>
    </row>
    <row r="32217" spans="6:6" x14ac:dyDescent="0.2">
      <c r="F32217" s="16"/>
    </row>
    <row r="32218" spans="6:6" x14ac:dyDescent="0.2">
      <c r="F32218" s="16"/>
    </row>
    <row r="32219" spans="6:6" x14ac:dyDescent="0.2">
      <c r="F32219" s="16"/>
    </row>
    <row r="32220" spans="6:6" x14ac:dyDescent="0.2">
      <c r="F32220" s="16"/>
    </row>
    <row r="32221" spans="6:6" x14ac:dyDescent="0.2">
      <c r="F32221" s="16"/>
    </row>
    <row r="32222" spans="6:6" x14ac:dyDescent="0.2">
      <c r="F32222" s="16"/>
    </row>
    <row r="32223" spans="6:6" x14ac:dyDescent="0.2">
      <c r="F32223" s="16"/>
    </row>
    <row r="32224" spans="6:6" x14ac:dyDescent="0.2">
      <c r="F32224" s="16"/>
    </row>
    <row r="32225" spans="6:6" x14ac:dyDescent="0.2">
      <c r="F32225" s="16"/>
    </row>
    <row r="32226" spans="6:6" x14ac:dyDescent="0.2">
      <c r="F32226" s="16"/>
    </row>
    <row r="32227" spans="6:6" x14ac:dyDescent="0.2">
      <c r="F32227" s="16"/>
    </row>
    <row r="32228" spans="6:6" x14ac:dyDescent="0.2">
      <c r="F32228" s="16"/>
    </row>
    <row r="32229" spans="6:6" x14ac:dyDescent="0.2">
      <c r="F32229" s="16"/>
    </row>
    <row r="32230" spans="6:6" x14ac:dyDescent="0.2">
      <c r="F32230" s="16"/>
    </row>
    <row r="32231" spans="6:6" x14ac:dyDescent="0.2">
      <c r="F32231" s="16"/>
    </row>
    <row r="32232" spans="6:6" x14ac:dyDescent="0.2">
      <c r="F32232" s="16"/>
    </row>
    <row r="32233" spans="6:6" x14ac:dyDescent="0.2">
      <c r="F32233" s="16"/>
    </row>
    <row r="32234" spans="6:6" x14ac:dyDescent="0.2">
      <c r="F32234" s="16"/>
    </row>
    <row r="32235" spans="6:6" x14ac:dyDescent="0.2">
      <c r="F32235" s="16"/>
    </row>
    <row r="32236" spans="6:6" x14ac:dyDescent="0.2">
      <c r="F32236" s="16"/>
    </row>
    <row r="32237" spans="6:6" x14ac:dyDescent="0.2">
      <c r="F32237" s="16"/>
    </row>
    <row r="32238" spans="6:6" x14ac:dyDescent="0.2">
      <c r="F32238" s="16"/>
    </row>
    <row r="32239" spans="6:6" x14ac:dyDescent="0.2">
      <c r="F32239" s="16"/>
    </row>
    <row r="32240" spans="6:6" x14ac:dyDescent="0.2">
      <c r="F32240" s="16"/>
    </row>
    <row r="32241" spans="6:6" x14ac:dyDescent="0.2">
      <c r="F32241" s="16"/>
    </row>
    <row r="32242" spans="6:6" x14ac:dyDescent="0.2">
      <c r="F32242" s="16"/>
    </row>
    <row r="32243" spans="6:6" x14ac:dyDescent="0.2">
      <c r="F32243" s="16"/>
    </row>
    <row r="32244" spans="6:6" x14ac:dyDescent="0.2">
      <c r="F32244" s="16"/>
    </row>
    <row r="32245" spans="6:6" x14ac:dyDescent="0.2">
      <c r="F32245" s="16"/>
    </row>
    <row r="32246" spans="6:6" x14ac:dyDescent="0.2">
      <c r="F32246" s="16"/>
    </row>
    <row r="32247" spans="6:6" x14ac:dyDescent="0.2">
      <c r="F32247" s="16"/>
    </row>
    <row r="32248" spans="6:6" x14ac:dyDescent="0.2">
      <c r="F32248" s="16"/>
    </row>
    <row r="32249" spans="6:6" x14ac:dyDescent="0.2">
      <c r="F32249" s="16"/>
    </row>
    <row r="32250" spans="6:6" x14ac:dyDescent="0.2">
      <c r="F32250" s="16"/>
    </row>
    <row r="32251" spans="6:6" x14ac:dyDescent="0.2">
      <c r="F32251" s="16"/>
    </row>
    <row r="32252" spans="6:6" x14ac:dyDescent="0.2">
      <c r="F32252" s="16"/>
    </row>
    <row r="32253" spans="6:6" x14ac:dyDescent="0.2">
      <c r="F32253" s="16"/>
    </row>
    <row r="32254" spans="6:6" x14ac:dyDescent="0.2">
      <c r="F32254" s="16"/>
    </row>
    <row r="32255" spans="6:6" x14ac:dyDescent="0.2">
      <c r="F32255" s="16"/>
    </row>
    <row r="32256" spans="6:6" x14ac:dyDescent="0.2">
      <c r="F32256" s="16"/>
    </row>
    <row r="32257" spans="6:6" x14ac:dyDescent="0.2">
      <c r="F32257" s="16"/>
    </row>
    <row r="32258" spans="6:6" x14ac:dyDescent="0.2">
      <c r="F32258" s="16"/>
    </row>
    <row r="32259" spans="6:6" x14ac:dyDescent="0.2">
      <c r="F32259" s="16"/>
    </row>
    <row r="32260" spans="6:6" x14ac:dyDescent="0.2">
      <c r="F32260" s="16"/>
    </row>
    <row r="32261" spans="6:6" x14ac:dyDescent="0.2">
      <c r="F32261" s="16"/>
    </row>
    <row r="32262" spans="6:6" x14ac:dyDescent="0.2">
      <c r="F32262" s="16"/>
    </row>
    <row r="32263" spans="6:6" x14ac:dyDescent="0.2">
      <c r="F32263" s="16"/>
    </row>
    <row r="32264" spans="6:6" x14ac:dyDescent="0.2">
      <c r="F32264" s="16"/>
    </row>
    <row r="32265" spans="6:6" x14ac:dyDescent="0.2">
      <c r="F32265" s="16"/>
    </row>
    <row r="32266" spans="6:6" x14ac:dyDescent="0.2">
      <c r="F32266" s="16"/>
    </row>
    <row r="32267" spans="6:6" x14ac:dyDescent="0.2">
      <c r="F32267" s="16"/>
    </row>
    <row r="32268" spans="6:6" x14ac:dyDescent="0.2">
      <c r="F32268" s="16"/>
    </row>
    <row r="32269" spans="6:6" x14ac:dyDescent="0.2">
      <c r="F32269" s="16"/>
    </row>
    <row r="32270" spans="6:6" x14ac:dyDescent="0.2">
      <c r="F32270" s="16"/>
    </row>
    <row r="32271" spans="6:6" x14ac:dyDescent="0.2">
      <c r="F32271" s="16"/>
    </row>
    <row r="32272" spans="6:6" x14ac:dyDescent="0.2">
      <c r="F32272" s="16"/>
    </row>
    <row r="32273" spans="6:6" x14ac:dyDescent="0.2">
      <c r="F32273" s="16"/>
    </row>
    <row r="32274" spans="6:6" x14ac:dyDescent="0.2">
      <c r="F32274" s="16"/>
    </row>
    <row r="32275" spans="6:6" x14ac:dyDescent="0.2">
      <c r="F32275" s="16"/>
    </row>
    <row r="32276" spans="6:6" x14ac:dyDescent="0.2">
      <c r="F32276" s="16"/>
    </row>
    <row r="32277" spans="6:6" x14ac:dyDescent="0.2">
      <c r="F32277" s="16"/>
    </row>
    <row r="32278" spans="6:6" x14ac:dyDescent="0.2">
      <c r="F32278" s="16"/>
    </row>
    <row r="32279" spans="6:6" x14ac:dyDescent="0.2">
      <c r="F32279" s="16"/>
    </row>
    <row r="32280" spans="6:6" x14ac:dyDescent="0.2">
      <c r="F32280" s="16"/>
    </row>
    <row r="32281" spans="6:6" x14ac:dyDescent="0.2">
      <c r="F32281" s="16"/>
    </row>
    <row r="32282" spans="6:6" x14ac:dyDescent="0.2">
      <c r="F32282" s="16"/>
    </row>
    <row r="32283" spans="6:6" x14ac:dyDescent="0.2">
      <c r="F32283" s="16"/>
    </row>
    <row r="32284" spans="6:6" x14ac:dyDescent="0.2">
      <c r="F32284" s="16"/>
    </row>
    <row r="32285" spans="6:6" x14ac:dyDescent="0.2">
      <c r="F32285" s="16"/>
    </row>
    <row r="32286" spans="6:6" x14ac:dyDescent="0.2">
      <c r="F32286" s="16"/>
    </row>
    <row r="32287" spans="6:6" x14ac:dyDescent="0.2">
      <c r="F32287" s="16"/>
    </row>
    <row r="32288" spans="6:6" x14ac:dyDescent="0.2">
      <c r="F32288" s="16"/>
    </row>
    <row r="32289" spans="6:6" x14ac:dyDescent="0.2">
      <c r="F32289" s="16"/>
    </row>
    <row r="32290" spans="6:6" x14ac:dyDescent="0.2">
      <c r="F32290" s="16"/>
    </row>
    <row r="32291" spans="6:6" x14ac:dyDescent="0.2">
      <c r="F32291" s="16"/>
    </row>
    <row r="32292" spans="6:6" x14ac:dyDescent="0.2">
      <c r="F32292" s="16"/>
    </row>
    <row r="32293" spans="6:6" x14ac:dyDescent="0.2">
      <c r="F32293" s="16"/>
    </row>
    <row r="32294" spans="6:6" x14ac:dyDescent="0.2">
      <c r="F32294" s="16"/>
    </row>
    <row r="32295" spans="6:6" x14ac:dyDescent="0.2">
      <c r="F32295" s="16"/>
    </row>
    <row r="32296" spans="6:6" x14ac:dyDescent="0.2">
      <c r="F32296" s="16"/>
    </row>
    <row r="32297" spans="6:6" x14ac:dyDescent="0.2">
      <c r="F32297" s="16"/>
    </row>
    <row r="32298" spans="6:6" x14ac:dyDescent="0.2">
      <c r="F32298" s="16"/>
    </row>
    <row r="32299" spans="6:6" x14ac:dyDescent="0.2">
      <c r="F32299" s="16"/>
    </row>
    <row r="32300" spans="6:6" x14ac:dyDescent="0.2">
      <c r="F32300" s="16"/>
    </row>
    <row r="32301" spans="6:6" x14ac:dyDescent="0.2">
      <c r="F32301" s="16"/>
    </row>
    <row r="32302" spans="6:6" x14ac:dyDescent="0.2">
      <c r="F32302" s="16"/>
    </row>
    <row r="32303" spans="6:6" x14ac:dyDescent="0.2">
      <c r="F32303" s="16"/>
    </row>
    <row r="32304" spans="6:6" x14ac:dyDescent="0.2">
      <c r="F32304" s="16"/>
    </row>
    <row r="32305" spans="6:6" x14ac:dyDescent="0.2">
      <c r="F32305" s="16"/>
    </row>
    <row r="32306" spans="6:6" x14ac:dyDescent="0.2">
      <c r="F32306" s="16"/>
    </row>
    <row r="32307" spans="6:6" x14ac:dyDescent="0.2">
      <c r="F32307" s="16"/>
    </row>
    <row r="32308" spans="6:6" x14ac:dyDescent="0.2">
      <c r="F32308" s="16"/>
    </row>
    <row r="32309" spans="6:6" x14ac:dyDescent="0.2">
      <c r="F32309" s="16"/>
    </row>
    <row r="32310" spans="6:6" x14ac:dyDescent="0.2">
      <c r="F32310" s="16"/>
    </row>
    <row r="32311" spans="6:6" x14ac:dyDescent="0.2">
      <c r="F32311" s="16"/>
    </row>
    <row r="32312" spans="6:6" x14ac:dyDescent="0.2">
      <c r="F32312" s="16"/>
    </row>
    <row r="32313" spans="6:6" x14ac:dyDescent="0.2">
      <c r="F32313" s="16"/>
    </row>
    <row r="32314" spans="6:6" x14ac:dyDescent="0.2">
      <c r="F32314" s="16"/>
    </row>
    <row r="32315" spans="6:6" x14ac:dyDescent="0.2">
      <c r="F32315" s="16"/>
    </row>
    <row r="32316" spans="6:6" x14ac:dyDescent="0.2">
      <c r="F32316" s="16"/>
    </row>
    <row r="32317" spans="6:6" x14ac:dyDescent="0.2">
      <c r="F32317" s="16"/>
    </row>
    <row r="32318" spans="6:6" x14ac:dyDescent="0.2">
      <c r="F32318" s="16"/>
    </row>
    <row r="32319" spans="6:6" x14ac:dyDescent="0.2">
      <c r="F32319" s="16"/>
    </row>
    <row r="32320" spans="6:6" x14ac:dyDescent="0.2">
      <c r="F32320" s="16"/>
    </row>
    <row r="32321" spans="6:6" x14ac:dyDescent="0.2">
      <c r="F32321" s="16"/>
    </row>
    <row r="32322" spans="6:6" x14ac:dyDescent="0.2">
      <c r="F32322" s="16"/>
    </row>
    <row r="32323" spans="6:6" x14ac:dyDescent="0.2">
      <c r="F32323" s="16"/>
    </row>
    <row r="32324" spans="6:6" x14ac:dyDescent="0.2">
      <c r="F32324" s="16"/>
    </row>
    <row r="32325" spans="6:6" x14ac:dyDescent="0.2">
      <c r="F32325" s="16"/>
    </row>
    <row r="32326" spans="6:6" x14ac:dyDescent="0.2">
      <c r="F32326" s="16"/>
    </row>
    <row r="32327" spans="6:6" x14ac:dyDescent="0.2">
      <c r="F32327" s="16"/>
    </row>
    <row r="32328" spans="6:6" x14ac:dyDescent="0.2">
      <c r="F32328" s="16"/>
    </row>
    <row r="32329" spans="6:6" x14ac:dyDescent="0.2">
      <c r="F32329" s="16"/>
    </row>
    <row r="32330" spans="6:6" x14ac:dyDescent="0.2">
      <c r="F32330" s="16"/>
    </row>
    <row r="32331" spans="6:6" x14ac:dyDescent="0.2">
      <c r="F32331" s="16"/>
    </row>
    <row r="32332" spans="6:6" x14ac:dyDescent="0.2">
      <c r="F32332" s="16"/>
    </row>
    <row r="32333" spans="6:6" x14ac:dyDescent="0.2">
      <c r="F32333" s="16"/>
    </row>
    <row r="32334" spans="6:6" x14ac:dyDescent="0.2">
      <c r="F32334" s="16"/>
    </row>
    <row r="32335" spans="6:6" x14ac:dyDescent="0.2">
      <c r="F32335" s="16"/>
    </row>
    <row r="32336" spans="6:6" x14ac:dyDescent="0.2">
      <c r="F32336" s="16"/>
    </row>
    <row r="32337" spans="6:6" x14ac:dyDescent="0.2">
      <c r="F32337" s="16"/>
    </row>
    <row r="32338" spans="6:6" x14ac:dyDescent="0.2">
      <c r="F32338" s="16"/>
    </row>
    <row r="32339" spans="6:6" x14ac:dyDescent="0.2">
      <c r="F32339" s="16"/>
    </row>
    <row r="32340" spans="6:6" x14ac:dyDescent="0.2">
      <c r="F32340" s="16"/>
    </row>
    <row r="32341" spans="6:6" x14ac:dyDescent="0.2">
      <c r="F32341" s="16"/>
    </row>
    <row r="32342" spans="6:6" x14ac:dyDescent="0.2">
      <c r="F32342" s="16"/>
    </row>
    <row r="32343" spans="6:6" x14ac:dyDescent="0.2">
      <c r="F32343" s="16"/>
    </row>
    <row r="32344" spans="6:6" x14ac:dyDescent="0.2">
      <c r="F32344" s="16"/>
    </row>
    <row r="32345" spans="6:6" x14ac:dyDescent="0.2">
      <c r="F32345" s="16"/>
    </row>
    <row r="32346" spans="6:6" x14ac:dyDescent="0.2">
      <c r="F32346" s="16"/>
    </row>
    <row r="32347" spans="6:6" x14ac:dyDescent="0.2">
      <c r="F32347" s="16"/>
    </row>
    <row r="32348" spans="6:6" x14ac:dyDescent="0.2">
      <c r="F32348" s="16"/>
    </row>
    <row r="32349" spans="6:6" x14ac:dyDescent="0.2">
      <c r="F32349" s="16"/>
    </row>
    <row r="32350" spans="6:6" x14ac:dyDescent="0.2">
      <c r="F32350" s="16"/>
    </row>
    <row r="32351" spans="6:6" x14ac:dyDescent="0.2">
      <c r="F32351" s="16"/>
    </row>
    <row r="32352" spans="6:6" x14ac:dyDescent="0.2">
      <c r="F32352" s="16"/>
    </row>
    <row r="32353" spans="6:6" x14ac:dyDescent="0.2">
      <c r="F32353" s="16"/>
    </row>
    <row r="32354" spans="6:6" x14ac:dyDescent="0.2">
      <c r="F32354" s="16"/>
    </row>
    <row r="32355" spans="6:6" x14ac:dyDescent="0.2">
      <c r="F32355" s="16"/>
    </row>
    <row r="32356" spans="6:6" x14ac:dyDescent="0.2">
      <c r="F32356" s="16"/>
    </row>
    <row r="32357" spans="6:6" x14ac:dyDescent="0.2">
      <c r="F32357" s="16"/>
    </row>
    <row r="32358" spans="6:6" x14ac:dyDescent="0.2">
      <c r="F32358" s="16"/>
    </row>
    <row r="32359" spans="6:6" x14ac:dyDescent="0.2">
      <c r="F32359" s="16"/>
    </row>
    <row r="32360" spans="6:6" x14ac:dyDescent="0.2">
      <c r="F32360" s="16"/>
    </row>
    <row r="32361" spans="6:6" x14ac:dyDescent="0.2">
      <c r="F32361" s="16"/>
    </row>
    <row r="32362" spans="6:6" x14ac:dyDescent="0.2">
      <c r="F32362" s="16"/>
    </row>
    <row r="32363" spans="6:6" x14ac:dyDescent="0.2">
      <c r="F32363" s="16"/>
    </row>
    <row r="32364" spans="6:6" x14ac:dyDescent="0.2">
      <c r="F32364" s="16"/>
    </row>
    <row r="32365" spans="6:6" x14ac:dyDescent="0.2">
      <c r="F32365" s="16"/>
    </row>
    <row r="32366" spans="6:6" x14ac:dyDescent="0.2">
      <c r="F32366" s="16"/>
    </row>
    <row r="32367" spans="6:6" x14ac:dyDescent="0.2">
      <c r="F32367" s="16"/>
    </row>
    <row r="32368" spans="6:6" x14ac:dyDescent="0.2">
      <c r="F32368" s="16"/>
    </row>
    <row r="32369" spans="6:6" x14ac:dyDescent="0.2">
      <c r="F32369" s="16"/>
    </row>
    <row r="32370" spans="6:6" x14ac:dyDescent="0.2">
      <c r="F32370" s="16"/>
    </row>
    <row r="32371" spans="6:6" x14ac:dyDescent="0.2">
      <c r="F32371" s="16"/>
    </row>
    <row r="32372" spans="6:6" x14ac:dyDescent="0.2">
      <c r="F32372" s="16"/>
    </row>
    <row r="32373" spans="6:6" x14ac:dyDescent="0.2">
      <c r="F32373" s="16"/>
    </row>
    <row r="32374" spans="6:6" x14ac:dyDescent="0.2">
      <c r="F32374" s="16"/>
    </row>
    <row r="32375" spans="6:6" x14ac:dyDescent="0.2">
      <c r="F32375" s="16"/>
    </row>
    <row r="32376" spans="6:6" x14ac:dyDescent="0.2">
      <c r="F32376" s="16"/>
    </row>
    <row r="32377" spans="6:6" x14ac:dyDescent="0.2">
      <c r="F32377" s="16"/>
    </row>
    <row r="32378" spans="6:6" x14ac:dyDescent="0.2">
      <c r="F32378" s="16"/>
    </row>
    <row r="32379" spans="6:6" x14ac:dyDescent="0.2">
      <c r="F32379" s="16"/>
    </row>
    <row r="32380" spans="6:6" x14ac:dyDescent="0.2">
      <c r="F32380" s="16"/>
    </row>
    <row r="32381" spans="6:6" x14ac:dyDescent="0.2">
      <c r="F32381" s="16"/>
    </row>
    <row r="32382" spans="6:6" x14ac:dyDescent="0.2">
      <c r="F32382" s="16"/>
    </row>
    <row r="32383" spans="6:6" x14ac:dyDescent="0.2">
      <c r="F32383" s="16"/>
    </row>
    <row r="32384" spans="6:6" x14ac:dyDescent="0.2">
      <c r="F32384" s="16"/>
    </row>
    <row r="32385" spans="6:6" x14ac:dyDescent="0.2">
      <c r="F32385" s="16"/>
    </row>
    <row r="32386" spans="6:6" x14ac:dyDescent="0.2">
      <c r="F32386" s="16"/>
    </row>
    <row r="32387" spans="6:6" x14ac:dyDescent="0.2">
      <c r="F32387" s="16"/>
    </row>
    <row r="32388" spans="6:6" x14ac:dyDescent="0.2">
      <c r="F32388" s="16"/>
    </row>
    <row r="32389" spans="6:6" x14ac:dyDescent="0.2">
      <c r="F32389" s="16"/>
    </row>
    <row r="32390" spans="6:6" x14ac:dyDescent="0.2">
      <c r="F32390" s="16"/>
    </row>
    <row r="32391" spans="6:6" x14ac:dyDescent="0.2">
      <c r="F32391" s="16"/>
    </row>
    <row r="32392" spans="6:6" x14ac:dyDescent="0.2">
      <c r="F32392" s="16"/>
    </row>
    <row r="32393" spans="6:6" x14ac:dyDescent="0.2">
      <c r="F32393" s="16"/>
    </row>
    <row r="32394" spans="6:6" x14ac:dyDescent="0.2">
      <c r="F32394" s="16"/>
    </row>
    <row r="32395" spans="6:6" x14ac:dyDescent="0.2">
      <c r="F32395" s="16"/>
    </row>
    <row r="32396" spans="6:6" x14ac:dyDescent="0.2">
      <c r="F32396" s="16"/>
    </row>
    <row r="32397" spans="6:6" x14ac:dyDescent="0.2">
      <c r="F32397" s="16"/>
    </row>
    <row r="32398" spans="6:6" x14ac:dyDescent="0.2">
      <c r="F32398" s="16"/>
    </row>
    <row r="32399" spans="6:6" x14ac:dyDescent="0.2">
      <c r="F32399" s="16"/>
    </row>
    <row r="32400" spans="6:6" x14ac:dyDescent="0.2">
      <c r="F32400" s="16"/>
    </row>
    <row r="32401" spans="6:6" x14ac:dyDescent="0.2">
      <c r="F32401" s="16"/>
    </row>
    <row r="32402" spans="6:6" x14ac:dyDescent="0.2">
      <c r="F32402" s="16"/>
    </row>
    <row r="32403" spans="6:6" x14ac:dyDescent="0.2">
      <c r="F32403" s="16"/>
    </row>
    <row r="32404" spans="6:6" x14ac:dyDescent="0.2">
      <c r="F32404" s="16"/>
    </row>
    <row r="32405" spans="6:6" x14ac:dyDescent="0.2">
      <c r="F32405" s="16"/>
    </row>
    <row r="32406" spans="6:6" x14ac:dyDescent="0.2">
      <c r="F32406" s="16"/>
    </row>
    <row r="32407" spans="6:6" x14ac:dyDescent="0.2">
      <c r="F32407" s="16"/>
    </row>
    <row r="32408" spans="6:6" x14ac:dyDescent="0.2">
      <c r="F32408" s="16"/>
    </row>
    <row r="32409" spans="6:6" x14ac:dyDescent="0.2">
      <c r="F32409" s="16"/>
    </row>
    <row r="32410" spans="6:6" x14ac:dyDescent="0.2">
      <c r="F32410" s="16"/>
    </row>
    <row r="32411" spans="6:6" x14ac:dyDescent="0.2">
      <c r="F32411" s="16"/>
    </row>
    <row r="32412" spans="6:6" x14ac:dyDescent="0.2">
      <c r="F32412" s="16"/>
    </row>
    <row r="32413" spans="6:6" x14ac:dyDescent="0.2">
      <c r="F32413" s="16"/>
    </row>
    <row r="32414" spans="6:6" x14ac:dyDescent="0.2">
      <c r="F32414" s="16"/>
    </row>
    <row r="32415" spans="6:6" x14ac:dyDescent="0.2">
      <c r="F32415" s="16"/>
    </row>
    <row r="32416" spans="6:6" x14ac:dyDescent="0.2">
      <c r="F32416" s="16"/>
    </row>
    <row r="32417" spans="6:6" x14ac:dyDescent="0.2">
      <c r="F32417" s="16"/>
    </row>
    <row r="32418" spans="6:6" x14ac:dyDescent="0.2">
      <c r="F32418" s="16"/>
    </row>
    <row r="32419" spans="6:6" x14ac:dyDescent="0.2">
      <c r="F32419" s="16"/>
    </row>
    <row r="32420" spans="6:6" x14ac:dyDescent="0.2">
      <c r="F32420" s="16"/>
    </row>
    <row r="32421" spans="6:6" x14ac:dyDescent="0.2">
      <c r="F32421" s="16"/>
    </row>
    <row r="32422" spans="6:6" x14ac:dyDescent="0.2">
      <c r="F32422" s="16"/>
    </row>
    <row r="32423" spans="6:6" x14ac:dyDescent="0.2">
      <c r="F32423" s="16"/>
    </row>
    <row r="32424" spans="6:6" x14ac:dyDescent="0.2">
      <c r="F32424" s="16"/>
    </row>
    <row r="32425" spans="6:6" x14ac:dyDescent="0.2">
      <c r="F32425" s="16"/>
    </row>
    <row r="32426" spans="6:6" x14ac:dyDescent="0.2">
      <c r="F32426" s="16"/>
    </row>
    <row r="32427" spans="6:6" x14ac:dyDescent="0.2">
      <c r="F32427" s="16"/>
    </row>
    <row r="32428" spans="6:6" x14ac:dyDescent="0.2">
      <c r="F32428" s="16"/>
    </row>
    <row r="32429" spans="6:6" x14ac:dyDescent="0.2">
      <c r="F32429" s="16"/>
    </row>
    <row r="32430" spans="6:6" x14ac:dyDescent="0.2">
      <c r="F32430" s="16"/>
    </row>
    <row r="32431" spans="6:6" x14ac:dyDescent="0.2">
      <c r="F32431" s="16"/>
    </row>
    <row r="32432" spans="6:6" x14ac:dyDescent="0.2">
      <c r="F32432" s="16"/>
    </row>
    <row r="32433" spans="6:6" x14ac:dyDescent="0.2">
      <c r="F32433" s="16"/>
    </row>
    <row r="32434" spans="6:6" x14ac:dyDescent="0.2">
      <c r="F32434" s="16"/>
    </row>
    <row r="32435" spans="6:6" x14ac:dyDescent="0.2">
      <c r="F32435" s="16"/>
    </row>
    <row r="32436" spans="6:6" x14ac:dyDescent="0.2">
      <c r="F32436" s="16"/>
    </row>
    <row r="32437" spans="6:6" x14ac:dyDescent="0.2">
      <c r="F32437" s="16"/>
    </row>
    <row r="32438" spans="6:6" x14ac:dyDescent="0.2">
      <c r="F32438" s="16"/>
    </row>
    <row r="32439" spans="6:6" x14ac:dyDescent="0.2">
      <c r="F32439" s="16"/>
    </row>
    <row r="32440" spans="6:6" x14ac:dyDescent="0.2">
      <c r="F32440" s="16"/>
    </row>
    <row r="32441" spans="6:6" x14ac:dyDescent="0.2">
      <c r="F32441" s="16"/>
    </row>
    <row r="32442" spans="6:6" x14ac:dyDescent="0.2">
      <c r="F32442" s="16"/>
    </row>
    <row r="32443" spans="6:6" x14ac:dyDescent="0.2">
      <c r="F32443" s="16"/>
    </row>
    <row r="32444" spans="6:6" x14ac:dyDescent="0.2">
      <c r="F32444" s="16"/>
    </row>
    <row r="32445" spans="6:6" x14ac:dyDescent="0.2">
      <c r="F32445" s="16"/>
    </row>
    <row r="32446" spans="6:6" x14ac:dyDescent="0.2">
      <c r="F32446" s="16"/>
    </row>
    <row r="32447" spans="6:6" x14ac:dyDescent="0.2">
      <c r="F32447" s="16"/>
    </row>
    <row r="32448" spans="6:6" x14ac:dyDescent="0.2">
      <c r="F32448" s="16"/>
    </row>
    <row r="32449" spans="6:6" x14ac:dyDescent="0.2">
      <c r="F32449" s="16"/>
    </row>
    <row r="32450" spans="6:6" x14ac:dyDescent="0.2">
      <c r="F32450" s="16"/>
    </row>
    <row r="32451" spans="6:6" x14ac:dyDescent="0.2">
      <c r="F32451" s="16"/>
    </row>
    <row r="32452" spans="6:6" x14ac:dyDescent="0.2">
      <c r="F32452" s="16"/>
    </row>
    <row r="32453" spans="6:6" x14ac:dyDescent="0.2">
      <c r="F32453" s="16"/>
    </row>
    <row r="32454" spans="6:6" x14ac:dyDescent="0.2">
      <c r="F32454" s="16"/>
    </row>
    <row r="32455" spans="6:6" x14ac:dyDescent="0.2">
      <c r="F32455" s="16"/>
    </row>
    <row r="32456" spans="6:6" x14ac:dyDescent="0.2">
      <c r="F32456" s="16"/>
    </row>
    <row r="32457" spans="6:6" x14ac:dyDescent="0.2">
      <c r="F32457" s="16"/>
    </row>
    <row r="32458" spans="6:6" x14ac:dyDescent="0.2">
      <c r="F32458" s="16"/>
    </row>
    <row r="32459" spans="6:6" x14ac:dyDescent="0.2">
      <c r="F32459" s="16"/>
    </row>
    <row r="32460" spans="6:6" x14ac:dyDescent="0.2">
      <c r="F32460" s="16"/>
    </row>
    <row r="32461" spans="6:6" x14ac:dyDescent="0.2">
      <c r="F32461" s="16"/>
    </row>
    <row r="32462" spans="6:6" x14ac:dyDescent="0.2">
      <c r="F32462" s="16"/>
    </row>
    <row r="32463" spans="6:6" x14ac:dyDescent="0.2">
      <c r="F32463" s="16"/>
    </row>
    <row r="32464" spans="6:6" x14ac:dyDescent="0.2">
      <c r="F32464" s="16"/>
    </row>
    <row r="32465" spans="6:6" x14ac:dyDescent="0.2">
      <c r="F32465" s="16"/>
    </row>
    <row r="32466" spans="6:6" x14ac:dyDescent="0.2">
      <c r="F32466" s="16"/>
    </row>
    <row r="32467" spans="6:6" x14ac:dyDescent="0.2">
      <c r="F32467" s="16"/>
    </row>
    <row r="32468" spans="6:6" x14ac:dyDescent="0.2">
      <c r="F32468" s="16"/>
    </row>
    <row r="32469" spans="6:6" x14ac:dyDescent="0.2">
      <c r="F32469" s="16"/>
    </row>
    <row r="32470" spans="6:6" x14ac:dyDescent="0.2">
      <c r="F32470" s="16"/>
    </row>
    <row r="32471" spans="6:6" x14ac:dyDescent="0.2">
      <c r="F32471" s="16"/>
    </row>
    <row r="32472" spans="6:6" x14ac:dyDescent="0.2">
      <c r="F32472" s="16"/>
    </row>
    <row r="32473" spans="6:6" x14ac:dyDescent="0.2">
      <c r="F32473" s="16"/>
    </row>
    <row r="32474" spans="6:6" x14ac:dyDescent="0.2">
      <c r="F32474" s="16"/>
    </row>
    <row r="32475" spans="6:6" x14ac:dyDescent="0.2">
      <c r="F32475" s="16"/>
    </row>
    <row r="32476" spans="6:6" x14ac:dyDescent="0.2">
      <c r="F32476" s="16"/>
    </row>
    <row r="32477" spans="6:6" x14ac:dyDescent="0.2">
      <c r="F32477" s="16"/>
    </row>
    <row r="32478" spans="6:6" x14ac:dyDescent="0.2">
      <c r="F32478" s="16"/>
    </row>
    <row r="32479" spans="6:6" x14ac:dyDescent="0.2">
      <c r="F32479" s="16"/>
    </row>
    <row r="32480" spans="6:6" x14ac:dyDescent="0.2">
      <c r="F32480" s="16"/>
    </row>
    <row r="32481" spans="6:6" x14ac:dyDescent="0.2">
      <c r="F32481" s="16"/>
    </row>
    <row r="32482" spans="6:6" x14ac:dyDescent="0.2">
      <c r="F32482" s="16"/>
    </row>
    <row r="32483" spans="6:6" x14ac:dyDescent="0.2">
      <c r="F32483" s="16"/>
    </row>
    <row r="32484" spans="6:6" x14ac:dyDescent="0.2">
      <c r="F32484" s="16"/>
    </row>
    <row r="32485" spans="6:6" x14ac:dyDescent="0.2">
      <c r="F32485" s="16"/>
    </row>
    <row r="32486" spans="6:6" x14ac:dyDescent="0.2">
      <c r="F32486" s="16"/>
    </row>
    <row r="32487" spans="6:6" x14ac:dyDescent="0.2">
      <c r="F32487" s="16"/>
    </row>
    <row r="32488" spans="6:6" x14ac:dyDescent="0.2">
      <c r="F32488" s="16"/>
    </row>
    <row r="32489" spans="6:6" x14ac:dyDescent="0.2">
      <c r="F32489" s="16"/>
    </row>
    <row r="32490" spans="6:6" x14ac:dyDescent="0.2">
      <c r="F32490" s="16"/>
    </row>
    <row r="32491" spans="6:6" x14ac:dyDescent="0.2">
      <c r="F32491" s="16"/>
    </row>
    <row r="32492" spans="6:6" x14ac:dyDescent="0.2">
      <c r="F32492" s="16"/>
    </row>
    <row r="32493" spans="6:6" x14ac:dyDescent="0.2">
      <c r="F32493" s="16"/>
    </row>
    <row r="32494" spans="6:6" x14ac:dyDescent="0.2">
      <c r="F32494" s="16"/>
    </row>
    <row r="32495" spans="6:6" x14ac:dyDescent="0.2">
      <c r="F32495" s="16"/>
    </row>
    <row r="32496" spans="6:6" x14ac:dyDescent="0.2">
      <c r="F32496" s="16"/>
    </row>
    <row r="32497" spans="6:6" x14ac:dyDescent="0.2">
      <c r="F32497" s="16"/>
    </row>
    <row r="32498" spans="6:6" x14ac:dyDescent="0.2">
      <c r="F32498" s="16"/>
    </row>
    <row r="32499" spans="6:6" x14ac:dyDescent="0.2">
      <c r="F32499" s="16"/>
    </row>
    <row r="32500" spans="6:6" x14ac:dyDescent="0.2">
      <c r="F32500" s="16"/>
    </row>
    <row r="32501" spans="6:6" x14ac:dyDescent="0.2">
      <c r="F32501" s="16"/>
    </row>
    <row r="32502" spans="6:6" x14ac:dyDescent="0.2">
      <c r="F32502" s="16"/>
    </row>
    <row r="32503" spans="6:6" x14ac:dyDescent="0.2">
      <c r="F32503" s="16"/>
    </row>
    <row r="32504" spans="6:6" x14ac:dyDescent="0.2">
      <c r="F32504" s="16"/>
    </row>
    <row r="32505" spans="6:6" x14ac:dyDescent="0.2">
      <c r="F32505" s="16"/>
    </row>
    <row r="32506" spans="6:6" x14ac:dyDescent="0.2">
      <c r="F32506" s="16"/>
    </row>
    <row r="32507" spans="6:6" x14ac:dyDescent="0.2">
      <c r="F32507" s="16"/>
    </row>
    <row r="32508" spans="6:6" x14ac:dyDescent="0.2">
      <c r="F32508" s="16"/>
    </row>
    <row r="32509" spans="6:6" x14ac:dyDescent="0.2">
      <c r="F32509" s="16"/>
    </row>
    <row r="32510" spans="6:6" x14ac:dyDescent="0.2">
      <c r="F32510" s="16"/>
    </row>
    <row r="32511" spans="6:6" x14ac:dyDescent="0.2">
      <c r="F32511" s="16"/>
    </row>
    <row r="32512" spans="6:6" x14ac:dyDescent="0.2">
      <c r="F32512" s="16"/>
    </row>
    <row r="32513" spans="6:6" x14ac:dyDescent="0.2">
      <c r="F32513" s="16"/>
    </row>
    <row r="32514" spans="6:6" x14ac:dyDescent="0.2">
      <c r="F32514" s="16"/>
    </row>
    <row r="32515" spans="6:6" x14ac:dyDescent="0.2">
      <c r="F32515" s="16"/>
    </row>
    <row r="32516" spans="6:6" x14ac:dyDescent="0.2">
      <c r="F32516" s="16"/>
    </row>
    <row r="32517" spans="6:6" x14ac:dyDescent="0.2">
      <c r="F32517" s="16"/>
    </row>
    <row r="32518" spans="6:6" x14ac:dyDescent="0.2">
      <c r="F32518" s="16"/>
    </row>
    <row r="32519" spans="6:6" x14ac:dyDescent="0.2">
      <c r="F32519" s="16"/>
    </row>
    <row r="32520" spans="6:6" x14ac:dyDescent="0.2">
      <c r="F32520" s="16"/>
    </row>
    <row r="32521" spans="6:6" x14ac:dyDescent="0.2">
      <c r="F32521" s="16"/>
    </row>
    <row r="32522" spans="6:6" x14ac:dyDescent="0.2">
      <c r="F32522" s="16"/>
    </row>
    <row r="32523" spans="6:6" x14ac:dyDescent="0.2">
      <c r="F32523" s="16"/>
    </row>
    <row r="32524" spans="6:6" x14ac:dyDescent="0.2">
      <c r="F32524" s="16"/>
    </row>
    <row r="32525" spans="6:6" x14ac:dyDescent="0.2">
      <c r="F32525" s="16"/>
    </row>
    <row r="32526" spans="6:6" x14ac:dyDescent="0.2">
      <c r="F32526" s="16"/>
    </row>
    <row r="32527" spans="6:6" x14ac:dyDescent="0.2">
      <c r="F32527" s="16"/>
    </row>
    <row r="32528" spans="6:6" x14ac:dyDescent="0.2">
      <c r="F32528" s="16"/>
    </row>
    <row r="32529" spans="6:6" x14ac:dyDescent="0.2">
      <c r="F32529" s="16"/>
    </row>
    <row r="32530" spans="6:6" x14ac:dyDescent="0.2">
      <c r="F32530" s="16"/>
    </row>
    <row r="32531" spans="6:6" x14ac:dyDescent="0.2">
      <c r="F32531" s="16"/>
    </row>
    <row r="32532" spans="6:6" x14ac:dyDescent="0.2">
      <c r="F32532" s="16"/>
    </row>
    <row r="32533" spans="6:6" x14ac:dyDescent="0.2">
      <c r="F32533" s="16"/>
    </row>
    <row r="32534" spans="6:6" x14ac:dyDescent="0.2">
      <c r="F32534" s="16"/>
    </row>
    <row r="32535" spans="6:6" x14ac:dyDescent="0.2">
      <c r="F32535" s="16"/>
    </row>
    <row r="32536" spans="6:6" x14ac:dyDescent="0.2">
      <c r="F32536" s="16"/>
    </row>
    <row r="32537" spans="6:6" x14ac:dyDescent="0.2">
      <c r="F32537" s="16"/>
    </row>
    <row r="32538" spans="6:6" x14ac:dyDescent="0.2">
      <c r="F32538" s="16"/>
    </row>
    <row r="32539" spans="6:6" x14ac:dyDescent="0.2">
      <c r="F32539" s="16"/>
    </row>
    <row r="32540" spans="6:6" x14ac:dyDescent="0.2">
      <c r="F32540" s="16"/>
    </row>
    <row r="32541" spans="6:6" x14ac:dyDescent="0.2">
      <c r="F32541" s="16"/>
    </row>
    <row r="32542" spans="6:6" x14ac:dyDescent="0.2">
      <c r="F32542" s="16"/>
    </row>
    <row r="32543" spans="6:6" x14ac:dyDescent="0.2">
      <c r="F32543" s="16"/>
    </row>
    <row r="32544" spans="6:6" x14ac:dyDescent="0.2">
      <c r="F32544" s="16"/>
    </row>
    <row r="32545" spans="6:6" x14ac:dyDescent="0.2">
      <c r="F32545" s="16"/>
    </row>
    <row r="32546" spans="6:6" x14ac:dyDescent="0.2">
      <c r="F32546" s="16"/>
    </row>
    <row r="32547" spans="6:6" x14ac:dyDescent="0.2">
      <c r="F32547" s="16"/>
    </row>
    <row r="32548" spans="6:6" x14ac:dyDescent="0.2">
      <c r="F32548" s="16"/>
    </row>
    <row r="32549" spans="6:6" x14ac:dyDescent="0.2">
      <c r="F32549" s="16"/>
    </row>
    <row r="32550" spans="6:6" x14ac:dyDescent="0.2">
      <c r="F32550" s="16"/>
    </row>
    <row r="32551" spans="6:6" x14ac:dyDescent="0.2">
      <c r="F32551" s="16"/>
    </row>
    <row r="32552" spans="6:6" x14ac:dyDescent="0.2">
      <c r="F32552" s="16"/>
    </row>
    <row r="32553" spans="6:6" x14ac:dyDescent="0.2">
      <c r="F32553" s="16"/>
    </row>
    <row r="32554" spans="6:6" x14ac:dyDescent="0.2">
      <c r="F32554" s="16"/>
    </row>
    <row r="32555" spans="6:6" x14ac:dyDescent="0.2">
      <c r="F32555" s="16"/>
    </row>
    <row r="32556" spans="6:6" x14ac:dyDescent="0.2">
      <c r="F32556" s="16"/>
    </row>
    <row r="32557" spans="6:6" x14ac:dyDescent="0.2">
      <c r="F32557" s="16"/>
    </row>
    <row r="32558" spans="6:6" x14ac:dyDescent="0.2">
      <c r="F32558" s="16"/>
    </row>
    <row r="32559" spans="6:6" x14ac:dyDescent="0.2">
      <c r="F32559" s="16"/>
    </row>
    <row r="32560" spans="6:6" x14ac:dyDescent="0.2">
      <c r="F32560" s="16"/>
    </row>
    <row r="32561" spans="6:6" x14ac:dyDescent="0.2">
      <c r="F32561" s="16"/>
    </row>
    <row r="32562" spans="6:6" x14ac:dyDescent="0.2">
      <c r="F32562" s="16"/>
    </row>
    <row r="32563" spans="6:6" x14ac:dyDescent="0.2">
      <c r="F32563" s="16"/>
    </row>
    <row r="32564" spans="6:6" x14ac:dyDescent="0.2">
      <c r="F32564" s="16"/>
    </row>
    <row r="32565" spans="6:6" x14ac:dyDescent="0.2">
      <c r="F32565" s="16"/>
    </row>
    <row r="32566" spans="6:6" x14ac:dyDescent="0.2">
      <c r="F32566" s="16"/>
    </row>
    <row r="32567" spans="6:6" x14ac:dyDescent="0.2">
      <c r="F32567" s="16"/>
    </row>
    <row r="32568" spans="6:6" x14ac:dyDescent="0.2">
      <c r="F32568" s="16"/>
    </row>
    <row r="32569" spans="6:6" x14ac:dyDescent="0.2">
      <c r="F32569" s="16"/>
    </row>
    <row r="32570" spans="6:6" x14ac:dyDescent="0.2">
      <c r="F32570" s="16"/>
    </row>
    <row r="32571" spans="6:6" x14ac:dyDescent="0.2">
      <c r="F32571" s="16"/>
    </row>
    <row r="32572" spans="6:6" x14ac:dyDescent="0.2">
      <c r="F32572" s="16"/>
    </row>
    <row r="32573" spans="6:6" x14ac:dyDescent="0.2">
      <c r="F32573" s="16"/>
    </row>
    <row r="32574" spans="6:6" x14ac:dyDescent="0.2">
      <c r="F32574" s="16"/>
    </row>
    <row r="32575" spans="6:6" x14ac:dyDescent="0.2">
      <c r="F32575" s="16"/>
    </row>
    <row r="32576" spans="6:6" x14ac:dyDescent="0.2">
      <c r="F32576" s="16"/>
    </row>
    <row r="32577" spans="6:6" x14ac:dyDescent="0.2">
      <c r="F32577" s="16"/>
    </row>
    <row r="32578" spans="6:6" x14ac:dyDescent="0.2">
      <c r="F32578" s="16"/>
    </row>
    <row r="32579" spans="6:6" x14ac:dyDescent="0.2">
      <c r="F32579" s="16"/>
    </row>
    <row r="32580" spans="6:6" x14ac:dyDescent="0.2">
      <c r="F32580" s="16"/>
    </row>
    <row r="32581" spans="6:6" x14ac:dyDescent="0.2">
      <c r="F32581" s="16"/>
    </row>
    <row r="32582" spans="6:6" x14ac:dyDescent="0.2">
      <c r="F32582" s="16"/>
    </row>
    <row r="32583" spans="6:6" x14ac:dyDescent="0.2">
      <c r="F32583" s="16"/>
    </row>
    <row r="32584" spans="6:6" x14ac:dyDescent="0.2">
      <c r="F32584" s="16"/>
    </row>
    <row r="32585" spans="6:6" x14ac:dyDescent="0.2">
      <c r="F32585" s="16"/>
    </row>
    <row r="32586" spans="6:6" x14ac:dyDescent="0.2">
      <c r="F32586" s="16"/>
    </row>
    <row r="32587" spans="6:6" x14ac:dyDescent="0.2">
      <c r="F32587" s="16"/>
    </row>
    <row r="32588" spans="6:6" x14ac:dyDescent="0.2">
      <c r="F32588" s="16"/>
    </row>
    <row r="32589" spans="6:6" x14ac:dyDescent="0.2">
      <c r="F32589" s="16"/>
    </row>
    <row r="32590" spans="6:6" x14ac:dyDescent="0.2">
      <c r="F32590" s="16"/>
    </row>
    <row r="32591" spans="6:6" x14ac:dyDescent="0.2">
      <c r="F32591" s="16"/>
    </row>
    <row r="32592" spans="6:6" x14ac:dyDescent="0.2">
      <c r="F32592" s="16"/>
    </row>
    <row r="32593" spans="6:6" x14ac:dyDescent="0.2">
      <c r="F32593" s="16"/>
    </row>
    <row r="32594" spans="6:6" x14ac:dyDescent="0.2">
      <c r="F32594" s="16"/>
    </row>
    <row r="32595" spans="6:6" x14ac:dyDescent="0.2">
      <c r="F32595" s="16"/>
    </row>
    <row r="32596" spans="6:6" x14ac:dyDescent="0.2">
      <c r="F32596" s="16"/>
    </row>
    <row r="32597" spans="6:6" x14ac:dyDescent="0.2">
      <c r="F32597" s="16"/>
    </row>
    <row r="32598" spans="6:6" x14ac:dyDescent="0.2">
      <c r="F32598" s="16"/>
    </row>
    <row r="32599" spans="6:6" x14ac:dyDescent="0.2">
      <c r="F32599" s="16"/>
    </row>
    <row r="32600" spans="6:6" x14ac:dyDescent="0.2">
      <c r="F32600" s="16"/>
    </row>
    <row r="32601" spans="6:6" x14ac:dyDescent="0.2">
      <c r="F32601" s="16"/>
    </row>
    <row r="32602" spans="6:6" x14ac:dyDescent="0.2">
      <c r="F32602" s="16"/>
    </row>
    <row r="32603" spans="6:6" x14ac:dyDescent="0.2">
      <c r="F32603" s="16"/>
    </row>
    <row r="32604" spans="6:6" x14ac:dyDescent="0.2">
      <c r="F32604" s="16"/>
    </row>
    <row r="32605" spans="6:6" x14ac:dyDescent="0.2">
      <c r="F32605" s="16"/>
    </row>
    <row r="32606" spans="6:6" x14ac:dyDescent="0.2">
      <c r="F32606" s="16"/>
    </row>
    <row r="32607" spans="6:6" x14ac:dyDescent="0.2">
      <c r="F32607" s="16"/>
    </row>
    <row r="32608" spans="6:6" x14ac:dyDescent="0.2">
      <c r="F32608" s="16"/>
    </row>
    <row r="32609" spans="6:6" x14ac:dyDescent="0.2">
      <c r="F32609" s="16"/>
    </row>
    <row r="32610" spans="6:6" x14ac:dyDescent="0.2">
      <c r="F32610" s="16"/>
    </row>
    <row r="32611" spans="6:6" x14ac:dyDescent="0.2">
      <c r="F32611" s="16"/>
    </row>
    <row r="32612" spans="6:6" x14ac:dyDescent="0.2">
      <c r="F32612" s="16"/>
    </row>
    <row r="32613" spans="6:6" x14ac:dyDescent="0.2">
      <c r="F32613" s="16"/>
    </row>
    <row r="32614" spans="6:6" x14ac:dyDescent="0.2">
      <c r="F32614" s="16"/>
    </row>
    <row r="32615" spans="6:6" x14ac:dyDescent="0.2">
      <c r="F32615" s="16"/>
    </row>
    <row r="32616" spans="6:6" x14ac:dyDescent="0.2">
      <c r="F32616" s="16"/>
    </row>
    <row r="32617" spans="6:6" x14ac:dyDescent="0.2">
      <c r="F32617" s="16"/>
    </row>
    <row r="32618" spans="6:6" x14ac:dyDescent="0.2">
      <c r="F32618" s="16"/>
    </row>
    <row r="32619" spans="6:6" x14ac:dyDescent="0.2">
      <c r="F32619" s="16"/>
    </row>
    <row r="32620" spans="6:6" x14ac:dyDescent="0.2">
      <c r="F32620" s="16"/>
    </row>
    <row r="32621" spans="6:6" x14ac:dyDescent="0.2">
      <c r="F32621" s="16"/>
    </row>
    <row r="32622" spans="6:6" x14ac:dyDescent="0.2">
      <c r="F32622" s="16"/>
    </row>
    <row r="32623" spans="6:6" x14ac:dyDescent="0.2">
      <c r="F32623" s="16"/>
    </row>
    <row r="32624" spans="6:6" x14ac:dyDescent="0.2">
      <c r="F32624" s="16"/>
    </row>
    <row r="32625" spans="6:6" x14ac:dyDescent="0.2">
      <c r="F32625" s="16"/>
    </row>
    <row r="32626" spans="6:6" x14ac:dyDescent="0.2">
      <c r="F32626" s="16"/>
    </row>
    <row r="32627" spans="6:6" x14ac:dyDescent="0.2">
      <c r="F32627" s="16"/>
    </row>
    <row r="32628" spans="6:6" x14ac:dyDescent="0.2">
      <c r="F32628" s="16"/>
    </row>
    <row r="32629" spans="6:6" x14ac:dyDescent="0.2">
      <c r="F32629" s="16"/>
    </row>
    <row r="32630" spans="6:6" x14ac:dyDescent="0.2">
      <c r="F32630" s="16"/>
    </row>
    <row r="32631" spans="6:6" x14ac:dyDescent="0.2">
      <c r="F32631" s="16"/>
    </row>
    <row r="32632" spans="6:6" x14ac:dyDescent="0.2">
      <c r="F32632" s="16"/>
    </row>
    <row r="32633" spans="6:6" x14ac:dyDescent="0.2">
      <c r="F32633" s="16"/>
    </row>
    <row r="32634" spans="6:6" x14ac:dyDescent="0.2">
      <c r="F32634" s="16"/>
    </row>
    <row r="32635" spans="6:6" x14ac:dyDescent="0.2">
      <c r="F32635" s="16"/>
    </row>
    <row r="32636" spans="6:6" x14ac:dyDescent="0.2">
      <c r="F32636" s="16"/>
    </row>
    <row r="32637" spans="6:6" x14ac:dyDescent="0.2">
      <c r="F32637" s="16"/>
    </row>
    <row r="32638" spans="6:6" x14ac:dyDescent="0.2">
      <c r="F32638" s="16"/>
    </row>
    <row r="32639" spans="6:6" x14ac:dyDescent="0.2">
      <c r="F32639" s="16"/>
    </row>
    <row r="32640" spans="6:6" x14ac:dyDescent="0.2">
      <c r="F32640" s="16"/>
    </row>
    <row r="32641" spans="6:6" x14ac:dyDescent="0.2">
      <c r="F32641" s="16"/>
    </row>
    <row r="32642" spans="6:6" x14ac:dyDescent="0.2">
      <c r="F32642" s="16"/>
    </row>
    <row r="32643" spans="6:6" x14ac:dyDescent="0.2">
      <c r="F32643" s="16"/>
    </row>
    <row r="32644" spans="6:6" x14ac:dyDescent="0.2">
      <c r="F32644" s="16"/>
    </row>
    <row r="32645" spans="6:6" x14ac:dyDescent="0.2">
      <c r="F32645" s="16"/>
    </row>
    <row r="32646" spans="6:6" x14ac:dyDescent="0.2">
      <c r="F32646" s="16"/>
    </row>
    <row r="32647" spans="6:6" x14ac:dyDescent="0.2">
      <c r="F32647" s="16"/>
    </row>
    <row r="32648" spans="6:6" x14ac:dyDescent="0.2">
      <c r="F32648" s="16"/>
    </row>
    <row r="32649" spans="6:6" x14ac:dyDescent="0.2">
      <c r="F32649" s="16"/>
    </row>
    <row r="32650" spans="6:6" x14ac:dyDescent="0.2">
      <c r="F32650" s="16"/>
    </row>
    <row r="32651" spans="6:6" x14ac:dyDescent="0.2">
      <c r="F32651" s="16"/>
    </row>
    <row r="32652" spans="6:6" x14ac:dyDescent="0.2">
      <c r="F32652" s="16"/>
    </row>
    <row r="32653" spans="6:6" x14ac:dyDescent="0.2">
      <c r="F32653" s="16"/>
    </row>
    <row r="32654" spans="6:6" x14ac:dyDescent="0.2">
      <c r="F32654" s="16"/>
    </row>
    <row r="32655" spans="6:6" x14ac:dyDescent="0.2">
      <c r="F32655" s="16"/>
    </row>
    <row r="32656" spans="6:6" x14ac:dyDescent="0.2">
      <c r="F32656" s="16"/>
    </row>
    <row r="32657" spans="6:6" x14ac:dyDescent="0.2">
      <c r="F32657" s="16"/>
    </row>
    <row r="32658" spans="6:6" x14ac:dyDescent="0.2">
      <c r="F32658" s="16"/>
    </row>
    <row r="32659" spans="6:6" x14ac:dyDescent="0.2">
      <c r="F32659" s="16"/>
    </row>
    <row r="32660" spans="6:6" x14ac:dyDescent="0.2">
      <c r="F32660" s="16"/>
    </row>
    <row r="32661" spans="6:6" x14ac:dyDescent="0.2">
      <c r="F32661" s="16"/>
    </row>
    <row r="32662" spans="6:6" x14ac:dyDescent="0.2">
      <c r="F32662" s="16"/>
    </row>
    <row r="32663" spans="6:6" x14ac:dyDescent="0.2">
      <c r="F32663" s="16"/>
    </row>
    <row r="32664" spans="6:6" x14ac:dyDescent="0.2">
      <c r="F32664" s="16"/>
    </row>
    <row r="32665" spans="6:6" x14ac:dyDescent="0.2">
      <c r="F32665" s="16"/>
    </row>
    <row r="32666" spans="6:6" x14ac:dyDescent="0.2">
      <c r="F32666" s="16"/>
    </row>
    <row r="32667" spans="6:6" x14ac:dyDescent="0.2">
      <c r="F32667" s="16"/>
    </row>
    <row r="32668" spans="6:6" x14ac:dyDescent="0.2">
      <c r="F32668" s="16"/>
    </row>
    <row r="32669" spans="6:6" x14ac:dyDescent="0.2">
      <c r="F32669" s="16"/>
    </row>
    <row r="32670" spans="6:6" x14ac:dyDescent="0.2">
      <c r="F32670" s="16"/>
    </row>
    <row r="32671" spans="6:6" x14ac:dyDescent="0.2">
      <c r="F32671" s="16"/>
    </row>
    <row r="32672" spans="6:6" x14ac:dyDescent="0.2">
      <c r="F32672" s="16"/>
    </row>
    <row r="32673" spans="6:6" x14ac:dyDescent="0.2">
      <c r="F32673" s="16"/>
    </row>
    <row r="32674" spans="6:6" x14ac:dyDescent="0.2">
      <c r="F32674" s="16"/>
    </row>
    <row r="32675" spans="6:6" x14ac:dyDescent="0.2">
      <c r="F32675" s="16"/>
    </row>
    <row r="32676" spans="6:6" x14ac:dyDescent="0.2">
      <c r="F32676" s="16"/>
    </row>
    <row r="32677" spans="6:6" x14ac:dyDescent="0.2">
      <c r="F32677" s="16"/>
    </row>
    <row r="32678" spans="6:6" x14ac:dyDescent="0.2">
      <c r="F32678" s="16"/>
    </row>
    <row r="32679" spans="6:6" x14ac:dyDescent="0.2">
      <c r="F32679" s="16"/>
    </row>
    <row r="32680" spans="6:6" x14ac:dyDescent="0.2">
      <c r="F32680" s="16"/>
    </row>
    <row r="32681" spans="6:6" x14ac:dyDescent="0.2">
      <c r="F32681" s="16"/>
    </row>
    <row r="32682" spans="6:6" x14ac:dyDescent="0.2">
      <c r="F32682" s="16"/>
    </row>
    <row r="32683" spans="6:6" x14ac:dyDescent="0.2">
      <c r="F32683" s="16"/>
    </row>
    <row r="32684" spans="6:6" x14ac:dyDescent="0.2">
      <c r="F32684" s="16"/>
    </row>
    <row r="32685" spans="6:6" x14ac:dyDescent="0.2">
      <c r="F32685" s="16"/>
    </row>
    <row r="32686" spans="6:6" x14ac:dyDescent="0.2">
      <c r="F32686" s="16"/>
    </row>
    <row r="32687" spans="6:6" x14ac:dyDescent="0.2">
      <c r="F32687" s="16"/>
    </row>
    <row r="32688" spans="6:6" x14ac:dyDescent="0.2">
      <c r="F32688" s="16"/>
    </row>
    <row r="32689" spans="6:6" x14ac:dyDescent="0.2">
      <c r="F32689" s="16"/>
    </row>
    <row r="32690" spans="6:6" x14ac:dyDescent="0.2">
      <c r="F32690" s="16"/>
    </row>
    <row r="32691" spans="6:6" x14ac:dyDescent="0.2">
      <c r="F32691" s="16"/>
    </row>
    <row r="32692" spans="6:6" x14ac:dyDescent="0.2">
      <c r="F32692" s="16"/>
    </row>
    <row r="32693" spans="6:6" x14ac:dyDescent="0.2">
      <c r="F32693" s="16"/>
    </row>
    <row r="32694" spans="6:6" x14ac:dyDescent="0.2">
      <c r="F32694" s="16"/>
    </row>
    <row r="32695" spans="6:6" x14ac:dyDescent="0.2">
      <c r="F32695" s="16"/>
    </row>
    <row r="32696" spans="6:6" x14ac:dyDescent="0.2">
      <c r="F32696" s="16"/>
    </row>
    <row r="32697" spans="6:6" x14ac:dyDescent="0.2">
      <c r="F32697" s="16"/>
    </row>
    <row r="32698" spans="6:6" x14ac:dyDescent="0.2">
      <c r="F32698" s="16"/>
    </row>
    <row r="32699" spans="6:6" x14ac:dyDescent="0.2">
      <c r="F32699" s="16"/>
    </row>
    <row r="32700" spans="6:6" x14ac:dyDescent="0.2">
      <c r="F32700" s="16"/>
    </row>
    <row r="32701" spans="6:6" x14ac:dyDescent="0.2">
      <c r="F32701" s="16"/>
    </row>
    <row r="32702" spans="6:6" x14ac:dyDescent="0.2">
      <c r="F32702" s="16"/>
    </row>
    <row r="32703" spans="6:6" x14ac:dyDescent="0.2">
      <c r="F32703" s="16"/>
    </row>
    <row r="32704" spans="6:6" x14ac:dyDescent="0.2">
      <c r="F32704" s="16"/>
    </row>
    <row r="32705" spans="6:6" x14ac:dyDescent="0.2">
      <c r="F32705" s="16"/>
    </row>
    <row r="32706" spans="6:6" x14ac:dyDescent="0.2">
      <c r="F32706" s="16"/>
    </row>
    <row r="32707" spans="6:6" x14ac:dyDescent="0.2">
      <c r="F32707" s="16"/>
    </row>
    <row r="32708" spans="6:6" x14ac:dyDescent="0.2">
      <c r="F32708" s="16"/>
    </row>
    <row r="32709" spans="6:6" x14ac:dyDescent="0.2">
      <c r="F32709" s="16"/>
    </row>
    <row r="32710" spans="6:6" x14ac:dyDescent="0.2">
      <c r="F32710" s="16"/>
    </row>
    <row r="32711" spans="6:6" x14ac:dyDescent="0.2">
      <c r="F32711" s="16"/>
    </row>
    <row r="32712" spans="6:6" x14ac:dyDescent="0.2">
      <c r="F32712" s="16"/>
    </row>
    <row r="32713" spans="6:6" x14ac:dyDescent="0.2">
      <c r="F32713" s="16"/>
    </row>
    <row r="32714" spans="6:6" x14ac:dyDescent="0.2">
      <c r="F32714" s="16"/>
    </row>
    <row r="32715" spans="6:6" x14ac:dyDescent="0.2">
      <c r="F32715" s="16"/>
    </row>
    <row r="32716" spans="6:6" x14ac:dyDescent="0.2">
      <c r="F32716" s="16"/>
    </row>
    <row r="32717" spans="6:6" x14ac:dyDescent="0.2">
      <c r="F32717" s="16"/>
    </row>
    <row r="32718" spans="6:6" x14ac:dyDescent="0.2">
      <c r="F32718" s="16"/>
    </row>
    <row r="32719" spans="6:6" x14ac:dyDescent="0.2">
      <c r="F32719" s="16"/>
    </row>
    <row r="32720" spans="6:6" x14ac:dyDescent="0.2">
      <c r="F32720" s="16"/>
    </row>
    <row r="32721" spans="6:6" x14ac:dyDescent="0.2">
      <c r="F32721" s="16"/>
    </row>
    <row r="32722" spans="6:6" x14ac:dyDescent="0.2">
      <c r="F32722" s="16"/>
    </row>
    <row r="32723" spans="6:6" x14ac:dyDescent="0.2">
      <c r="F32723" s="16"/>
    </row>
    <row r="32724" spans="6:6" x14ac:dyDescent="0.2">
      <c r="F32724" s="16"/>
    </row>
    <row r="32725" spans="6:6" x14ac:dyDescent="0.2">
      <c r="F32725" s="16"/>
    </row>
    <row r="32726" spans="6:6" x14ac:dyDescent="0.2">
      <c r="F32726" s="16"/>
    </row>
    <row r="32727" spans="6:6" x14ac:dyDescent="0.2">
      <c r="F32727" s="16"/>
    </row>
    <row r="32728" spans="6:6" x14ac:dyDescent="0.2">
      <c r="F32728" s="16"/>
    </row>
    <row r="32729" spans="6:6" x14ac:dyDescent="0.2">
      <c r="F32729" s="16"/>
    </row>
    <row r="32730" spans="6:6" x14ac:dyDescent="0.2">
      <c r="F32730" s="16"/>
    </row>
    <row r="32731" spans="6:6" x14ac:dyDescent="0.2">
      <c r="F32731" s="16"/>
    </row>
    <row r="32732" spans="6:6" x14ac:dyDescent="0.2">
      <c r="F32732" s="16"/>
    </row>
    <row r="32733" spans="6:6" x14ac:dyDescent="0.2">
      <c r="F32733" s="16"/>
    </row>
    <row r="32734" spans="6:6" x14ac:dyDescent="0.2">
      <c r="F32734" s="16"/>
    </row>
    <row r="32735" spans="6:6" x14ac:dyDescent="0.2">
      <c r="F32735" s="16"/>
    </row>
    <row r="32736" spans="6:6" x14ac:dyDescent="0.2">
      <c r="F32736" s="16"/>
    </row>
    <row r="32737" spans="6:6" x14ac:dyDescent="0.2">
      <c r="F32737" s="16"/>
    </row>
    <row r="32738" spans="6:6" x14ac:dyDescent="0.2">
      <c r="F32738" s="16"/>
    </row>
    <row r="32739" spans="6:6" x14ac:dyDescent="0.2">
      <c r="F32739" s="16"/>
    </row>
    <row r="32740" spans="6:6" x14ac:dyDescent="0.2">
      <c r="F32740" s="16"/>
    </row>
    <row r="32741" spans="6:6" x14ac:dyDescent="0.2">
      <c r="F32741" s="16"/>
    </row>
    <row r="32742" spans="6:6" x14ac:dyDescent="0.2">
      <c r="F32742" s="16"/>
    </row>
    <row r="32743" spans="6:6" x14ac:dyDescent="0.2">
      <c r="F32743" s="16"/>
    </row>
    <row r="32744" spans="6:6" x14ac:dyDescent="0.2">
      <c r="F32744" s="16"/>
    </row>
    <row r="32745" spans="6:6" x14ac:dyDescent="0.2">
      <c r="F32745" s="16"/>
    </row>
    <row r="32746" spans="6:6" x14ac:dyDescent="0.2">
      <c r="F32746" s="16"/>
    </row>
    <row r="32747" spans="6:6" x14ac:dyDescent="0.2">
      <c r="F32747" s="16"/>
    </row>
    <row r="32748" spans="6:6" x14ac:dyDescent="0.2">
      <c r="F32748" s="16"/>
    </row>
    <row r="32749" spans="6:6" x14ac:dyDescent="0.2">
      <c r="F32749" s="16"/>
    </row>
    <row r="32750" spans="6:6" x14ac:dyDescent="0.2">
      <c r="F32750" s="16"/>
    </row>
    <row r="32751" spans="6:6" x14ac:dyDescent="0.2">
      <c r="F32751" s="16"/>
    </row>
    <row r="32752" spans="6:6" x14ac:dyDescent="0.2">
      <c r="F32752" s="16"/>
    </row>
    <row r="32753" spans="6:6" x14ac:dyDescent="0.2">
      <c r="F32753" s="16"/>
    </row>
    <row r="32754" spans="6:6" x14ac:dyDescent="0.2">
      <c r="F32754" s="16"/>
    </row>
    <row r="32755" spans="6:6" x14ac:dyDescent="0.2">
      <c r="F32755" s="16"/>
    </row>
    <row r="32756" spans="6:6" x14ac:dyDescent="0.2">
      <c r="F32756" s="16"/>
    </row>
    <row r="32757" spans="6:6" x14ac:dyDescent="0.2">
      <c r="F32757" s="16"/>
    </row>
    <row r="32758" spans="6:6" x14ac:dyDescent="0.2">
      <c r="F32758" s="16"/>
    </row>
    <row r="32759" spans="6:6" x14ac:dyDescent="0.2">
      <c r="F32759" s="16"/>
    </row>
    <row r="32760" spans="6:6" x14ac:dyDescent="0.2">
      <c r="F32760" s="16"/>
    </row>
    <row r="32761" spans="6:6" x14ac:dyDescent="0.2">
      <c r="F32761" s="16"/>
    </row>
    <row r="32762" spans="6:6" x14ac:dyDescent="0.2">
      <c r="F32762" s="16"/>
    </row>
    <row r="32763" spans="6:6" x14ac:dyDescent="0.2">
      <c r="F32763" s="16"/>
    </row>
    <row r="32764" spans="6:6" x14ac:dyDescent="0.2">
      <c r="F32764" s="16"/>
    </row>
    <row r="32765" spans="6:6" x14ac:dyDescent="0.2">
      <c r="F32765" s="16"/>
    </row>
    <row r="32766" spans="6:6" x14ac:dyDescent="0.2">
      <c r="F32766" s="16"/>
    </row>
    <row r="32767" spans="6:6" x14ac:dyDescent="0.2">
      <c r="F32767" s="16"/>
    </row>
    <row r="32768" spans="6:6" x14ac:dyDescent="0.2">
      <c r="F32768" s="16"/>
    </row>
    <row r="32769" spans="6:6" x14ac:dyDescent="0.2">
      <c r="F32769" s="16"/>
    </row>
    <row r="32770" spans="6:6" x14ac:dyDescent="0.2">
      <c r="F32770" s="16"/>
    </row>
    <row r="32771" spans="6:6" x14ac:dyDescent="0.2">
      <c r="F32771" s="16"/>
    </row>
    <row r="32772" spans="6:6" x14ac:dyDescent="0.2">
      <c r="F32772" s="16"/>
    </row>
    <row r="32773" spans="6:6" x14ac:dyDescent="0.2">
      <c r="F32773" s="16"/>
    </row>
    <row r="32774" spans="6:6" x14ac:dyDescent="0.2">
      <c r="F32774" s="16"/>
    </row>
    <row r="32775" spans="6:6" x14ac:dyDescent="0.2">
      <c r="F32775" s="16"/>
    </row>
    <row r="32776" spans="6:6" x14ac:dyDescent="0.2">
      <c r="F32776" s="16"/>
    </row>
    <row r="32777" spans="6:6" x14ac:dyDescent="0.2">
      <c r="F32777" s="16"/>
    </row>
    <row r="32778" spans="6:6" x14ac:dyDescent="0.2">
      <c r="F32778" s="16"/>
    </row>
    <row r="32779" spans="6:6" x14ac:dyDescent="0.2">
      <c r="F32779" s="16"/>
    </row>
    <row r="32780" spans="6:6" x14ac:dyDescent="0.2">
      <c r="F32780" s="16"/>
    </row>
    <row r="32781" spans="6:6" x14ac:dyDescent="0.2">
      <c r="F32781" s="16"/>
    </row>
    <row r="32782" spans="6:6" x14ac:dyDescent="0.2">
      <c r="F32782" s="16"/>
    </row>
    <row r="32783" spans="6:6" x14ac:dyDescent="0.2">
      <c r="F32783" s="16"/>
    </row>
    <row r="32784" spans="6:6" x14ac:dyDescent="0.2">
      <c r="F32784" s="16"/>
    </row>
    <row r="32785" spans="6:6" x14ac:dyDescent="0.2">
      <c r="F32785" s="16"/>
    </row>
    <row r="32786" spans="6:6" x14ac:dyDescent="0.2">
      <c r="F32786" s="16"/>
    </row>
    <row r="32787" spans="6:6" x14ac:dyDescent="0.2">
      <c r="F32787" s="16"/>
    </row>
    <row r="32788" spans="6:6" x14ac:dyDescent="0.2">
      <c r="F32788" s="16"/>
    </row>
    <row r="32789" spans="6:6" x14ac:dyDescent="0.2">
      <c r="F32789" s="16"/>
    </row>
    <row r="32790" spans="6:6" x14ac:dyDescent="0.2">
      <c r="F32790" s="16"/>
    </row>
    <row r="32791" spans="6:6" x14ac:dyDescent="0.2">
      <c r="F32791" s="16"/>
    </row>
    <row r="32792" spans="6:6" x14ac:dyDescent="0.2">
      <c r="F32792" s="16"/>
    </row>
    <row r="32793" spans="6:6" x14ac:dyDescent="0.2">
      <c r="F32793" s="16"/>
    </row>
    <row r="32794" spans="6:6" x14ac:dyDescent="0.2">
      <c r="F32794" s="16"/>
    </row>
    <row r="32795" spans="6:6" x14ac:dyDescent="0.2">
      <c r="F32795" s="16"/>
    </row>
    <row r="32796" spans="6:6" x14ac:dyDescent="0.2">
      <c r="F32796" s="16"/>
    </row>
    <row r="32797" spans="6:6" x14ac:dyDescent="0.2">
      <c r="F32797" s="16"/>
    </row>
    <row r="32798" spans="6:6" x14ac:dyDescent="0.2">
      <c r="F32798" s="16"/>
    </row>
    <row r="32799" spans="6:6" x14ac:dyDescent="0.2">
      <c r="F32799" s="16"/>
    </row>
    <row r="32800" spans="6:6" x14ac:dyDescent="0.2">
      <c r="F32800" s="16"/>
    </row>
    <row r="32801" spans="6:6" x14ac:dyDescent="0.2">
      <c r="F32801" s="16"/>
    </row>
    <row r="32802" spans="6:6" x14ac:dyDescent="0.2">
      <c r="F32802" s="16"/>
    </row>
    <row r="32803" spans="6:6" x14ac:dyDescent="0.2">
      <c r="F32803" s="16"/>
    </row>
    <row r="32804" spans="6:6" x14ac:dyDescent="0.2">
      <c r="F32804" s="16"/>
    </row>
    <row r="32805" spans="6:6" x14ac:dyDescent="0.2">
      <c r="F32805" s="16"/>
    </row>
    <row r="32806" spans="6:6" x14ac:dyDescent="0.2">
      <c r="F32806" s="16"/>
    </row>
    <row r="32807" spans="6:6" x14ac:dyDescent="0.2">
      <c r="F32807" s="16"/>
    </row>
    <row r="32808" spans="6:6" x14ac:dyDescent="0.2">
      <c r="F32808" s="16"/>
    </row>
    <row r="32809" spans="6:6" x14ac:dyDescent="0.2">
      <c r="F32809" s="16"/>
    </row>
    <row r="32810" spans="6:6" x14ac:dyDescent="0.2">
      <c r="F32810" s="16"/>
    </row>
    <row r="32811" spans="6:6" x14ac:dyDescent="0.2">
      <c r="F32811" s="16"/>
    </row>
    <row r="32812" spans="6:6" x14ac:dyDescent="0.2">
      <c r="F32812" s="16"/>
    </row>
    <row r="32813" spans="6:6" x14ac:dyDescent="0.2">
      <c r="F32813" s="16"/>
    </row>
    <row r="32814" spans="6:6" x14ac:dyDescent="0.2">
      <c r="F32814" s="16"/>
    </row>
    <row r="32815" spans="6:6" x14ac:dyDescent="0.2">
      <c r="F32815" s="16"/>
    </row>
    <row r="32816" spans="6:6" x14ac:dyDescent="0.2">
      <c r="F32816" s="16"/>
    </row>
    <row r="32817" spans="6:6" x14ac:dyDescent="0.2">
      <c r="F32817" s="16"/>
    </row>
    <row r="32818" spans="6:6" x14ac:dyDescent="0.2">
      <c r="F32818" s="16"/>
    </row>
    <row r="32819" spans="6:6" x14ac:dyDescent="0.2">
      <c r="F32819" s="16"/>
    </row>
    <row r="32820" spans="6:6" x14ac:dyDescent="0.2">
      <c r="F32820" s="16"/>
    </row>
    <row r="32821" spans="6:6" x14ac:dyDescent="0.2">
      <c r="F32821" s="16"/>
    </row>
    <row r="32822" spans="6:6" x14ac:dyDescent="0.2">
      <c r="F32822" s="16"/>
    </row>
    <row r="32823" spans="6:6" x14ac:dyDescent="0.2">
      <c r="F32823" s="16"/>
    </row>
    <row r="32824" spans="6:6" x14ac:dyDescent="0.2">
      <c r="F32824" s="16"/>
    </row>
    <row r="32825" spans="6:6" x14ac:dyDescent="0.2">
      <c r="F32825" s="16"/>
    </row>
    <row r="32826" spans="6:6" x14ac:dyDescent="0.2">
      <c r="F32826" s="16"/>
    </row>
    <row r="32827" spans="6:6" x14ac:dyDescent="0.2">
      <c r="F32827" s="16"/>
    </row>
    <row r="32828" spans="6:6" x14ac:dyDescent="0.2">
      <c r="F32828" s="16"/>
    </row>
    <row r="32829" spans="6:6" x14ac:dyDescent="0.2">
      <c r="F32829" s="16"/>
    </row>
    <row r="32830" spans="6:6" x14ac:dyDescent="0.2">
      <c r="F32830" s="16"/>
    </row>
    <row r="32831" spans="6:6" x14ac:dyDescent="0.2">
      <c r="F32831" s="16"/>
    </row>
    <row r="32832" spans="6:6" x14ac:dyDescent="0.2">
      <c r="F32832" s="16"/>
    </row>
    <row r="32833" spans="6:6" x14ac:dyDescent="0.2">
      <c r="F32833" s="16"/>
    </row>
    <row r="32834" spans="6:6" x14ac:dyDescent="0.2">
      <c r="F32834" s="16"/>
    </row>
    <row r="32835" spans="6:6" x14ac:dyDescent="0.2">
      <c r="F32835" s="16"/>
    </row>
    <row r="32836" spans="6:6" x14ac:dyDescent="0.2">
      <c r="F32836" s="16"/>
    </row>
    <row r="32837" spans="6:6" x14ac:dyDescent="0.2">
      <c r="F32837" s="16"/>
    </row>
    <row r="32838" spans="6:6" x14ac:dyDescent="0.2">
      <c r="F32838" s="16"/>
    </row>
    <row r="32839" spans="6:6" x14ac:dyDescent="0.2">
      <c r="F32839" s="16"/>
    </row>
    <row r="32840" spans="6:6" x14ac:dyDescent="0.2">
      <c r="F32840" s="16"/>
    </row>
    <row r="32841" spans="6:6" x14ac:dyDescent="0.2">
      <c r="F32841" s="16"/>
    </row>
    <row r="32842" spans="6:6" x14ac:dyDescent="0.2">
      <c r="F32842" s="16"/>
    </row>
    <row r="32843" spans="6:6" x14ac:dyDescent="0.2">
      <c r="F32843" s="16"/>
    </row>
    <row r="32844" spans="6:6" x14ac:dyDescent="0.2">
      <c r="F32844" s="16"/>
    </row>
    <row r="32845" spans="6:6" x14ac:dyDescent="0.2">
      <c r="F32845" s="16"/>
    </row>
    <row r="32846" spans="6:6" x14ac:dyDescent="0.2">
      <c r="F32846" s="16"/>
    </row>
    <row r="32847" spans="6:6" x14ac:dyDescent="0.2">
      <c r="F32847" s="16"/>
    </row>
    <row r="32848" spans="6:6" x14ac:dyDescent="0.2">
      <c r="F32848" s="16"/>
    </row>
    <row r="32849" spans="6:6" x14ac:dyDescent="0.2">
      <c r="F32849" s="16"/>
    </row>
    <row r="32850" spans="6:6" x14ac:dyDescent="0.2">
      <c r="F32850" s="16"/>
    </row>
    <row r="32851" spans="6:6" x14ac:dyDescent="0.2">
      <c r="F32851" s="16"/>
    </row>
    <row r="32852" spans="6:6" x14ac:dyDescent="0.2">
      <c r="F32852" s="16"/>
    </row>
    <row r="32853" spans="6:6" x14ac:dyDescent="0.2">
      <c r="F32853" s="16"/>
    </row>
    <row r="32854" spans="6:6" x14ac:dyDescent="0.2">
      <c r="F32854" s="16"/>
    </row>
    <row r="32855" spans="6:6" x14ac:dyDescent="0.2">
      <c r="F32855" s="16"/>
    </row>
    <row r="32856" spans="6:6" x14ac:dyDescent="0.2">
      <c r="F32856" s="16"/>
    </row>
    <row r="32857" spans="6:6" x14ac:dyDescent="0.2">
      <c r="F32857" s="16"/>
    </row>
    <row r="32858" spans="6:6" x14ac:dyDescent="0.2">
      <c r="F32858" s="16"/>
    </row>
    <row r="32859" spans="6:6" x14ac:dyDescent="0.2">
      <c r="F32859" s="16"/>
    </row>
    <row r="32860" spans="6:6" x14ac:dyDescent="0.2">
      <c r="F32860" s="16"/>
    </row>
    <row r="32861" spans="6:6" x14ac:dyDescent="0.2">
      <c r="F32861" s="16"/>
    </row>
    <row r="32862" spans="6:6" x14ac:dyDescent="0.2">
      <c r="F32862" s="16"/>
    </row>
    <row r="32863" spans="6:6" x14ac:dyDescent="0.2">
      <c r="F32863" s="16"/>
    </row>
    <row r="32864" spans="6:6" x14ac:dyDescent="0.2">
      <c r="F32864" s="16"/>
    </row>
    <row r="32865" spans="6:6" x14ac:dyDescent="0.2">
      <c r="F32865" s="16"/>
    </row>
    <row r="32866" spans="6:6" x14ac:dyDescent="0.2">
      <c r="F32866" s="16"/>
    </row>
    <row r="32867" spans="6:6" x14ac:dyDescent="0.2">
      <c r="F32867" s="16"/>
    </row>
    <row r="32868" spans="6:6" x14ac:dyDescent="0.2">
      <c r="F32868" s="16"/>
    </row>
    <row r="32869" spans="6:6" x14ac:dyDescent="0.2">
      <c r="F32869" s="16"/>
    </row>
    <row r="32870" spans="6:6" x14ac:dyDescent="0.2">
      <c r="F32870" s="16"/>
    </row>
    <row r="32871" spans="6:6" x14ac:dyDescent="0.2">
      <c r="F32871" s="16"/>
    </row>
    <row r="32872" spans="6:6" x14ac:dyDescent="0.2">
      <c r="F32872" s="16"/>
    </row>
    <row r="32873" spans="6:6" x14ac:dyDescent="0.2">
      <c r="F32873" s="16"/>
    </row>
    <row r="32874" spans="6:6" x14ac:dyDescent="0.2">
      <c r="F32874" s="16"/>
    </row>
    <row r="32875" spans="6:6" x14ac:dyDescent="0.2">
      <c r="F32875" s="16"/>
    </row>
    <row r="32876" spans="6:6" x14ac:dyDescent="0.2">
      <c r="F32876" s="16"/>
    </row>
    <row r="32877" spans="6:6" x14ac:dyDescent="0.2">
      <c r="F32877" s="16"/>
    </row>
    <row r="32878" spans="6:6" x14ac:dyDescent="0.2">
      <c r="F32878" s="16"/>
    </row>
    <row r="32879" spans="6:6" x14ac:dyDescent="0.2">
      <c r="F32879" s="16"/>
    </row>
    <row r="32880" spans="6:6" x14ac:dyDescent="0.2">
      <c r="F32880" s="16"/>
    </row>
    <row r="32881" spans="6:6" x14ac:dyDescent="0.2">
      <c r="F32881" s="16"/>
    </row>
    <row r="32882" spans="6:6" x14ac:dyDescent="0.2">
      <c r="F32882" s="16"/>
    </row>
    <row r="32883" spans="6:6" x14ac:dyDescent="0.2">
      <c r="F32883" s="16"/>
    </row>
    <row r="32884" spans="6:6" x14ac:dyDescent="0.2">
      <c r="F32884" s="16"/>
    </row>
    <row r="32885" spans="6:6" x14ac:dyDescent="0.2">
      <c r="F32885" s="16"/>
    </row>
    <row r="32886" spans="6:6" x14ac:dyDescent="0.2">
      <c r="F32886" s="16"/>
    </row>
    <row r="32887" spans="6:6" x14ac:dyDescent="0.2">
      <c r="F32887" s="16"/>
    </row>
    <row r="32888" spans="6:6" x14ac:dyDescent="0.2">
      <c r="F32888" s="16"/>
    </row>
    <row r="32889" spans="6:6" x14ac:dyDescent="0.2">
      <c r="F32889" s="16"/>
    </row>
    <row r="32890" spans="6:6" x14ac:dyDescent="0.2">
      <c r="F32890" s="16"/>
    </row>
    <row r="32891" spans="6:6" x14ac:dyDescent="0.2">
      <c r="F32891" s="16"/>
    </row>
    <row r="32892" spans="6:6" x14ac:dyDescent="0.2">
      <c r="F32892" s="16"/>
    </row>
    <row r="32893" spans="6:6" x14ac:dyDescent="0.2">
      <c r="F32893" s="16"/>
    </row>
    <row r="32894" spans="6:6" x14ac:dyDescent="0.2">
      <c r="F32894" s="16"/>
    </row>
    <row r="32895" spans="6:6" x14ac:dyDescent="0.2">
      <c r="F32895" s="16"/>
    </row>
    <row r="32896" spans="6:6" x14ac:dyDescent="0.2">
      <c r="F32896" s="16"/>
    </row>
    <row r="32897" spans="6:6" x14ac:dyDescent="0.2">
      <c r="F32897" s="16"/>
    </row>
    <row r="32898" spans="6:6" x14ac:dyDescent="0.2">
      <c r="F32898" s="16"/>
    </row>
    <row r="32899" spans="6:6" x14ac:dyDescent="0.2">
      <c r="F32899" s="16"/>
    </row>
    <row r="32900" spans="6:6" x14ac:dyDescent="0.2">
      <c r="F32900" s="16"/>
    </row>
    <row r="32901" spans="6:6" x14ac:dyDescent="0.2">
      <c r="F32901" s="16"/>
    </row>
    <row r="32902" spans="6:6" x14ac:dyDescent="0.2">
      <c r="F32902" s="16"/>
    </row>
    <row r="32903" spans="6:6" x14ac:dyDescent="0.2">
      <c r="F32903" s="16"/>
    </row>
    <row r="32904" spans="6:6" x14ac:dyDescent="0.2">
      <c r="F32904" s="16"/>
    </row>
    <row r="32905" spans="6:6" x14ac:dyDescent="0.2">
      <c r="F32905" s="16"/>
    </row>
    <row r="32906" spans="6:6" x14ac:dyDescent="0.2">
      <c r="F32906" s="16"/>
    </row>
    <row r="32907" spans="6:6" x14ac:dyDescent="0.2">
      <c r="F32907" s="16"/>
    </row>
    <row r="32908" spans="6:6" x14ac:dyDescent="0.2">
      <c r="F32908" s="16"/>
    </row>
    <row r="32909" spans="6:6" x14ac:dyDescent="0.2">
      <c r="F32909" s="16"/>
    </row>
    <row r="32910" spans="6:6" x14ac:dyDescent="0.2">
      <c r="F32910" s="16"/>
    </row>
    <row r="32911" spans="6:6" x14ac:dyDescent="0.2">
      <c r="F32911" s="16"/>
    </row>
    <row r="32912" spans="6:6" x14ac:dyDescent="0.2">
      <c r="F32912" s="16"/>
    </row>
    <row r="32913" spans="6:6" x14ac:dyDescent="0.2">
      <c r="F32913" s="16"/>
    </row>
    <row r="32914" spans="6:6" x14ac:dyDescent="0.2">
      <c r="F32914" s="16"/>
    </row>
    <row r="32915" spans="6:6" x14ac:dyDescent="0.2">
      <c r="F32915" s="16"/>
    </row>
    <row r="32916" spans="6:6" x14ac:dyDescent="0.2">
      <c r="F32916" s="16"/>
    </row>
    <row r="32917" spans="6:6" x14ac:dyDescent="0.2">
      <c r="F32917" s="16"/>
    </row>
    <row r="32918" spans="6:6" x14ac:dyDescent="0.2">
      <c r="F32918" s="16"/>
    </row>
    <row r="32919" spans="6:6" x14ac:dyDescent="0.2">
      <c r="F32919" s="16"/>
    </row>
    <row r="32920" spans="6:6" x14ac:dyDescent="0.2">
      <c r="F32920" s="16"/>
    </row>
    <row r="32921" spans="6:6" x14ac:dyDescent="0.2">
      <c r="F32921" s="16"/>
    </row>
    <row r="32922" spans="6:6" x14ac:dyDescent="0.2">
      <c r="F32922" s="16"/>
    </row>
    <row r="32923" spans="6:6" x14ac:dyDescent="0.2">
      <c r="F32923" s="16"/>
    </row>
    <row r="32924" spans="6:6" x14ac:dyDescent="0.2">
      <c r="F32924" s="16"/>
    </row>
    <row r="32925" spans="6:6" x14ac:dyDescent="0.2">
      <c r="F32925" s="16"/>
    </row>
    <row r="32926" spans="6:6" x14ac:dyDescent="0.2">
      <c r="F32926" s="16"/>
    </row>
    <row r="32927" spans="6:6" x14ac:dyDescent="0.2">
      <c r="F32927" s="16"/>
    </row>
    <row r="32928" spans="6:6" x14ac:dyDescent="0.2">
      <c r="F32928" s="16"/>
    </row>
    <row r="32929" spans="6:6" x14ac:dyDescent="0.2">
      <c r="F32929" s="16"/>
    </row>
    <row r="32930" spans="6:6" x14ac:dyDescent="0.2">
      <c r="F32930" s="16"/>
    </row>
    <row r="32931" spans="6:6" x14ac:dyDescent="0.2">
      <c r="F32931" s="16"/>
    </row>
    <row r="32932" spans="6:6" x14ac:dyDescent="0.2">
      <c r="F32932" s="16"/>
    </row>
    <row r="32933" spans="6:6" x14ac:dyDescent="0.2">
      <c r="F32933" s="16"/>
    </row>
    <row r="32934" spans="6:6" x14ac:dyDescent="0.2">
      <c r="F32934" s="16"/>
    </row>
    <row r="32935" spans="6:6" x14ac:dyDescent="0.2">
      <c r="F32935" s="16"/>
    </row>
    <row r="32936" spans="6:6" x14ac:dyDescent="0.2">
      <c r="F32936" s="16"/>
    </row>
    <row r="32937" spans="6:6" x14ac:dyDescent="0.2">
      <c r="F32937" s="16"/>
    </row>
    <row r="32938" spans="6:6" x14ac:dyDescent="0.2">
      <c r="F32938" s="16"/>
    </row>
    <row r="32939" spans="6:6" x14ac:dyDescent="0.2">
      <c r="F32939" s="16"/>
    </row>
    <row r="32940" spans="6:6" x14ac:dyDescent="0.2">
      <c r="F32940" s="16"/>
    </row>
    <row r="32941" spans="6:6" x14ac:dyDescent="0.2">
      <c r="F32941" s="16"/>
    </row>
    <row r="32942" spans="6:6" x14ac:dyDescent="0.2">
      <c r="F32942" s="16"/>
    </row>
    <row r="32943" spans="6:6" x14ac:dyDescent="0.2">
      <c r="F32943" s="16"/>
    </row>
    <row r="32944" spans="6:6" x14ac:dyDescent="0.2">
      <c r="F32944" s="16"/>
    </row>
    <row r="32945" spans="6:6" x14ac:dyDescent="0.2">
      <c r="F32945" s="16"/>
    </row>
    <row r="32946" spans="6:6" x14ac:dyDescent="0.2">
      <c r="F32946" s="16"/>
    </row>
    <row r="32947" spans="6:6" x14ac:dyDescent="0.2">
      <c r="F32947" s="16"/>
    </row>
    <row r="32948" spans="6:6" x14ac:dyDescent="0.2">
      <c r="F32948" s="16"/>
    </row>
    <row r="32949" spans="6:6" x14ac:dyDescent="0.2">
      <c r="F32949" s="16"/>
    </row>
    <row r="32950" spans="6:6" x14ac:dyDescent="0.2">
      <c r="F32950" s="16"/>
    </row>
    <row r="32951" spans="6:6" x14ac:dyDescent="0.2">
      <c r="F32951" s="16"/>
    </row>
    <row r="32952" spans="6:6" x14ac:dyDescent="0.2">
      <c r="F32952" s="16"/>
    </row>
    <row r="32953" spans="6:6" x14ac:dyDescent="0.2">
      <c r="F32953" s="16"/>
    </row>
    <row r="32954" spans="6:6" x14ac:dyDescent="0.2">
      <c r="F32954" s="16"/>
    </row>
    <row r="32955" spans="6:6" x14ac:dyDescent="0.2">
      <c r="F32955" s="16"/>
    </row>
    <row r="32956" spans="6:6" x14ac:dyDescent="0.2">
      <c r="F32956" s="16"/>
    </row>
    <row r="32957" spans="6:6" x14ac:dyDescent="0.2">
      <c r="F32957" s="16"/>
    </row>
    <row r="32958" spans="6:6" x14ac:dyDescent="0.2">
      <c r="F32958" s="16"/>
    </row>
    <row r="32959" spans="6:6" x14ac:dyDescent="0.2">
      <c r="F32959" s="16"/>
    </row>
    <row r="32960" spans="6:6" x14ac:dyDescent="0.2">
      <c r="F32960" s="16"/>
    </row>
    <row r="32961" spans="6:6" x14ac:dyDescent="0.2">
      <c r="F32961" s="16"/>
    </row>
    <row r="32962" spans="6:6" x14ac:dyDescent="0.2">
      <c r="F32962" s="16"/>
    </row>
    <row r="32963" spans="6:6" x14ac:dyDescent="0.2">
      <c r="F32963" s="16"/>
    </row>
    <row r="32964" spans="6:6" x14ac:dyDescent="0.2">
      <c r="F32964" s="16"/>
    </row>
    <row r="32965" spans="6:6" x14ac:dyDescent="0.2">
      <c r="F32965" s="16"/>
    </row>
    <row r="32966" spans="6:6" x14ac:dyDescent="0.2">
      <c r="F32966" s="16"/>
    </row>
    <row r="32967" spans="6:6" x14ac:dyDescent="0.2">
      <c r="F32967" s="16"/>
    </row>
    <row r="32968" spans="6:6" x14ac:dyDescent="0.2">
      <c r="F32968" s="16"/>
    </row>
    <row r="32969" spans="6:6" x14ac:dyDescent="0.2">
      <c r="F32969" s="16"/>
    </row>
    <row r="32970" spans="6:6" x14ac:dyDescent="0.2">
      <c r="F32970" s="16"/>
    </row>
    <row r="32971" spans="6:6" x14ac:dyDescent="0.2">
      <c r="F32971" s="16"/>
    </row>
    <row r="32972" spans="6:6" x14ac:dyDescent="0.2">
      <c r="F32972" s="16"/>
    </row>
    <row r="32973" spans="6:6" x14ac:dyDescent="0.2">
      <c r="F32973" s="16"/>
    </row>
    <row r="32974" spans="6:6" x14ac:dyDescent="0.2">
      <c r="F32974" s="16"/>
    </row>
    <row r="32975" spans="6:6" x14ac:dyDescent="0.2">
      <c r="F32975" s="16"/>
    </row>
    <row r="32976" spans="6:6" x14ac:dyDescent="0.2">
      <c r="F32976" s="16"/>
    </row>
    <row r="32977" spans="6:6" x14ac:dyDescent="0.2">
      <c r="F32977" s="16"/>
    </row>
    <row r="32978" spans="6:6" x14ac:dyDescent="0.2">
      <c r="F32978" s="16"/>
    </row>
    <row r="32979" spans="6:6" x14ac:dyDescent="0.2">
      <c r="F32979" s="16"/>
    </row>
    <row r="32980" spans="6:6" x14ac:dyDescent="0.2">
      <c r="F32980" s="16"/>
    </row>
    <row r="32981" spans="6:6" x14ac:dyDescent="0.2">
      <c r="F32981" s="16"/>
    </row>
    <row r="32982" spans="6:6" x14ac:dyDescent="0.2">
      <c r="F32982" s="16"/>
    </row>
    <row r="32983" spans="6:6" x14ac:dyDescent="0.2">
      <c r="F32983" s="16"/>
    </row>
    <row r="32984" spans="6:6" x14ac:dyDescent="0.2">
      <c r="F32984" s="16"/>
    </row>
    <row r="32985" spans="6:6" x14ac:dyDescent="0.2">
      <c r="F32985" s="16"/>
    </row>
    <row r="32986" spans="6:6" x14ac:dyDescent="0.2">
      <c r="F32986" s="16"/>
    </row>
    <row r="32987" spans="6:6" x14ac:dyDescent="0.2">
      <c r="F32987" s="16"/>
    </row>
    <row r="32988" spans="6:6" x14ac:dyDescent="0.2">
      <c r="F32988" s="16"/>
    </row>
    <row r="32989" spans="6:6" x14ac:dyDescent="0.2">
      <c r="F32989" s="16"/>
    </row>
    <row r="32990" spans="6:6" x14ac:dyDescent="0.2">
      <c r="F32990" s="16"/>
    </row>
    <row r="32991" spans="6:6" x14ac:dyDescent="0.2">
      <c r="F32991" s="16"/>
    </row>
    <row r="32992" spans="6:6" x14ac:dyDescent="0.2">
      <c r="F32992" s="16"/>
    </row>
    <row r="32993" spans="6:6" x14ac:dyDescent="0.2">
      <c r="F32993" s="16"/>
    </row>
    <row r="32994" spans="6:6" x14ac:dyDescent="0.2">
      <c r="F32994" s="16"/>
    </row>
    <row r="32995" spans="6:6" x14ac:dyDescent="0.2">
      <c r="F32995" s="16"/>
    </row>
    <row r="32996" spans="6:6" x14ac:dyDescent="0.2">
      <c r="F32996" s="16"/>
    </row>
    <row r="32997" spans="6:6" x14ac:dyDescent="0.2">
      <c r="F32997" s="16"/>
    </row>
    <row r="32998" spans="6:6" x14ac:dyDescent="0.2">
      <c r="F32998" s="16"/>
    </row>
    <row r="32999" spans="6:6" x14ac:dyDescent="0.2">
      <c r="F32999" s="16"/>
    </row>
    <row r="33000" spans="6:6" x14ac:dyDescent="0.2">
      <c r="F33000" s="16"/>
    </row>
    <row r="33001" spans="6:6" x14ac:dyDescent="0.2">
      <c r="F33001" s="16"/>
    </row>
    <row r="33002" spans="6:6" x14ac:dyDescent="0.2">
      <c r="F33002" s="16"/>
    </row>
    <row r="33003" spans="6:6" x14ac:dyDescent="0.2">
      <c r="F33003" s="16"/>
    </row>
    <row r="33004" spans="6:6" x14ac:dyDescent="0.2">
      <c r="F33004" s="16"/>
    </row>
    <row r="33005" spans="6:6" x14ac:dyDescent="0.2">
      <c r="F33005" s="16"/>
    </row>
    <row r="33006" spans="6:6" x14ac:dyDescent="0.2">
      <c r="F33006" s="16"/>
    </row>
    <row r="33007" spans="6:6" x14ac:dyDescent="0.2">
      <c r="F33007" s="16"/>
    </row>
    <row r="33008" spans="6:6" x14ac:dyDescent="0.2">
      <c r="F33008" s="16"/>
    </row>
    <row r="33009" spans="6:6" x14ac:dyDescent="0.2">
      <c r="F33009" s="16"/>
    </row>
    <row r="33010" spans="6:6" x14ac:dyDescent="0.2">
      <c r="F33010" s="16"/>
    </row>
    <row r="33011" spans="6:6" x14ac:dyDescent="0.2">
      <c r="F33011" s="16"/>
    </row>
    <row r="33012" spans="6:6" x14ac:dyDescent="0.2">
      <c r="F33012" s="16"/>
    </row>
    <row r="33013" spans="6:6" x14ac:dyDescent="0.2">
      <c r="F33013" s="16"/>
    </row>
    <row r="33014" spans="6:6" x14ac:dyDescent="0.2">
      <c r="F33014" s="16"/>
    </row>
    <row r="33015" spans="6:6" x14ac:dyDescent="0.2">
      <c r="F33015" s="16"/>
    </row>
    <row r="33016" spans="6:6" x14ac:dyDescent="0.2">
      <c r="F33016" s="16"/>
    </row>
    <row r="33017" spans="6:6" x14ac:dyDescent="0.2">
      <c r="F33017" s="16"/>
    </row>
    <row r="33018" spans="6:6" x14ac:dyDescent="0.2">
      <c r="F33018" s="16"/>
    </row>
    <row r="33019" spans="6:6" x14ac:dyDescent="0.2">
      <c r="F33019" s="16"/>
    </row>
    <row r="33020" spans="6:6" x14ac:dyDescent="0.2">
      <c r="F33020" s="16"/>
    </row>
    <row r="33021" spans="6:6" x14ac:dyDescent="0.2">
      <c r="F33021" s="16"/>
    </row>
    <row r="33022" spans="6:6" x14ac:dyDescent="0.2">
      <c r="F33022" s="16"/>
    </row>
    <row r="33023" spans="6:6" x14ac:dyDescent="0.2">
      <c r="F33023" s="16"/>
    </row>
    <row r="33024" spans="6:6" x14ac:dyDescent="0.2">
      <c r="F33024" s="16"/>
    </row>
    <row r="33025" spans="6:6" x14ac:dyDescent="0.2">
      <c r="F33025" s="16"/>
    </row>
    <row r="33026" spans="6:6" x14ac:dyDescent="0.2">
      <c r="F33026" s="16"/>
    </row>
    <row r="33027" spans="6:6" x14ac:dyDescent="0.2">
      <c r="F33027" s="16"/>
    </row>
    <row r="33028" spans="6:6" x14ac:dyDescent="0.2">
      <c r="F33028" s="16"/>
    </row>
    <row r="33029" spans="6:6" x14ac:dyDescent="0.2">
      <c r="F33029" s="16"/>
    </row>
    <row r="33030" spans="6:6" x14ac:dyDescent="0.2">
      <c r="F33030" s="16"/>
    </row>
    <row r="33031" spans="6:6" x14ac:dyDescent="0.2">
      <c r="F33031" s="16"/>
    </row>
    <row r="33032" spans="6:6" x14ac:dyDescent="0.2">
      <c r="F33032" s="16"/>
    </row>
    <row r="33033" spans="6:6" x14ac:dyDescent="0.2">
      <c r="F33033" s="16"/>
    </row>
    <row r="33034" spans="6:6" x14ac:dyDescent="0.2">
      <c r="F33034" s="16"/>
    </row>
    <row r="33035" spans="6:6" x14ac:dyDescent="0.2">
      <c r="F33035" s="16"/>
    </row>
    <row r="33036" spans="6:6" x14ac:dyDescent="0.2">
      <c r="F33036" s="16"/>
    </row>
    <row r="33037" spans="6:6" x14ac:dyDescent="0.2">
      <c r="F33037" s="16"/>
    </row>
    <row r="33038" spans="6:6" x14ac:dyDescent="0.2">
      <c r="F33038" s="16"/>
    </row>
    <row r="33039" spans="6:6" x14ac:dyDescent="0.2">
      <c r="F33039" s="16"/>
    </row>
    <row r="33040" spans="6:6" x14ac:dyDescent="0.2">
      <c r="F33040" s="16"/>
    </row>
    <row r="33041" spans="6:6" x14ac:dyDescent="0.2">
      <c r="F33041" s="16"/>
    </row>
    <row r="33042" spans="6:6" x14ac:dyDescent="0.2">
      <c r="F33042" s="16"/>
    </row>
    <row r="33043" spans="6:6" x14ac:dyDescent="0.2">
      <c r="F33043" s="16"/>
    </row>
    <row r="33044" spans="6:6" x14ac:dyDescent="0.2">
      <c r="F33044" s="16"/>
    </row>
    <row r="33045" spans="6:6" x14ac:dyDescent="0.2">
      <c r="F33045" s="16"/>
    </row>
    <row r="33046" spans="6:6" x14ac:dyDescent="0.2">
      <c r="F33046" s="16"/>
    </row>
    <row r="33047" spans="6:6" x14ac:dyDescent="0.2">
      <c r="F33047" s="16"/>
    </row>
    <row r="33048" spans="6:6" x14ac:dyDescent="0.2">
      <c r="F33048" s="16"/>
    </row>
    <row r="33049" spans="6:6" x14ac:dyDescent="0.2">
      <c r="F33049" s="16"/>
    </row>
    <row r="33050" spans="6:6" x14ac:dyDescent="0.2">
      <c r="F33050" s="16"/>
    </row>
    <row r="33051" spans="6:6" x14ac:dyDescent="0.2">
      <c r="F33051" s="16"/>
    </row>
    <row r="33052" spans="6:6" x14ac:dyDescent="0.2">
      <c r="F33052" s="16"/>
    </row>
    <row r="33053" spans="6:6" x14ac:dyDescent="0.2">
      <c r="F33053" s="16"/>
    </row>
    <row r="33054" spans="6:6" x14ac:dyDescent="0.2">
      <c r="F33054" s="16"/>
    </row>
    <row r="33055" spans="6:6" x14ac:dyDescent="0.2">
      <c r="F33055" s="16"/>
    </row>
    <row r="33056" spans="6:6" x14ac:dyDescent="0.2">
      <c r="F33056" s="16"/>
    </row>
    <row r="33057" spans="6:6" x14ac:dyDescent="0.2">
      <c r="F33057" s="16"/>
    </row>
    <row r="33058" spans="6:6" x14ac:dyDescent="0.2">
      <c r="F33058" s="16"/>
    </row>
    <row r="33059" spans="6:6" x14ac:dyDescent="0.2">
      <c r="F33059" s="16"/>
    </row>
    <row r="33060" spans="6:6" x14ac:dyDescent="0.2">
      <c r="F33060" s="16"/>
    </row>
    <row r="33061" spans="6:6" x14ac:dyDescent="0.2">
      <c r="F33061" s="16"/>
    </row>
    <row r="33062" spans="6:6" x14ac:dyDescent="0.2">
      <c r="F33062" s="16"/>
    </row>
    <row r="33063" spans="6:6" x14ac:dyDescent="0.2">
      <c r="F33063" s="16"/>
    </row>
    <row r="33064" spans="6:6" x14ac:dyDescent="0.2">
      <c r="F33064" s="16"/>
    </row>
    <row r="33065" spans="6:6" x14ac:dyDescent="0.2">
      <c r="F33065" s="16"/>
    </row>
    <row r="33066" spans="6:6" x14ac:dyDescent="0.2">
      <c r="F33066" s="16"/>
    </row>
    <row r="33067" spans="6:6" x14ac:dyDescent="0.2">
      <c r="F33067" s="16"/>
    </row>
    <row r="33068" spans="6:6" x14ac:dyDescent="0.2">
      <c r="F33068" s="16"/>
    </row>
    <row r="33069" spans="6:6" x14ac:dyDescent="0.2">
      <c r="F33069" s="16"/>
    </row>
    <row r="33070" spans="6:6" x14ac:dyDescent="0.2">
      <c r="F33070" s="16"/>
    </row>
    <row r="33071" spans="6:6" x14ac:dyDescent="0.2">
      <c r="F33071" s="16"/>
    </row>
    <row r="33072" spans="6:6" x14ac:dyDescent="0.2">
      <c r="F33072" s="16"/>
    </row>
    <row r="33073" spans="6:6" x14ac:dyDescent="0.2">
      <c r="F33073" s="16"/>
    </row>
    <row r="33074" spans="6:6" x14ac:dyDescent="0.2">
      <c r="F33074" s="16"/>
    </row>
    <row r="33075" spans="6:6" x14ac:dyDescent="0.2">
      <c r="F33075" s="16"/>
    </row>
    <row r="33076" spans="6:6" x14ac:dyDescent="0.2">
      <c r="F33076" s="16"/>
    </row>
    <row r="33077" spans="6:6" x14ac:dyDescent="0.2">
      <c r="F33077" s="16"/>
    </row>
    <row r="33078" spans="6:6" x14ac:dyDescent="0.2">
      <c r="F33078" s="16"/>
    </row>
    <row r="33079" spans="6:6" x14ac:dyDescent="0.2">
      <c r="F33079" s="16"/>
    </row>
    <row r="33080" spans="6:6" x14ac:dyDescent="0.2">
      <c r="F33080" s="16"/>
    </row>
    <row r="33081" spans="6:6" x14ac:dyDescent="0.2">
      <c r="F33081" s="16"/>
    </row>
    <row r="33082" spans="6:6" x14ac:dyDescent="0.2">
      <c r="F33082" s="16"/>
    </row>
    <row r="33083" spans="6:6" x14ac:dyDescent="0.2">
      <c r="F33083" s="16"/>
    </row>
    <row r="33084" spans="6:6" x14ac:dyDescent="0.2">
      <c r="F33084" s="16"/>
    </row>
    <row r="33085" spans="6:6" x14ac:dyDescent="0.2">
      <c r="F33085" s="16"/>
    </row>
    <row r="33086" spans="6:6" x14ac:dyDescent="0.2">
      <c r="F33086" s="16"/>
    </row>
    <row r="33087" spans="6:6" x14ac:dyDescent="0.2">
      <c r="F33087" s="16"/>
    </row>
    <row r="33088" spans="6:6" x14ac:dyDescent="0.2">
      <c r="F33088" s="16"/>
    </row>
    <row r="33089" spans="6:6" x14ac:dyDescent="0.2">
      <c r="F33089" s="16"/>
    </row>
    <row r="33090" spans="6:6" x14ac:dyDescent="0.2">
      <c r="F33090" s="16"/>
    </row>
    <row r="33091" spans="6:6" x14ac:dyDescent="0.2">
      <c r="F33091" s="16"/>
    </row>
    <row r="33092" spans="6:6" x14ac:dyDescent="0.2">
      <c r="F33092" s="16"/>
    </row>
    <row r="33093" spans="6:6" x14ac:dyDescent="0.2">
      <c r="F33093" s="16"/>
    </row>
    <row r="33094" spans="6:6" x14ac:dyDescent="0.2">
      <c r="F33094" s="16"/>
    </row>
    <row r="33095" spans="6:6" x14ac:dyDescent="0.2">
      <c r="F33095" s="16"/>
    </row>
    <row r="33096" spans="6:6" x14ac:dyDescent="0.2">
      <c r="F33096" s="16"/>
    </row>
    <row r="33097" spans="6:6" x14ac:dyDescent="0.2">
      <c r="F33097" s="16"/>
    </row>
    <row r="33098" spans="6:6" x14ac:dyDescent="0.2">
      <c r="F33098" s="16"/>
    </row>
    <row r="33099" spans="6:6" x14ac:dyDescent="0.2">
      <c r="F33099" s="16"/>
    </row>
    <row r="33100" spans="6:6" x14ac:dyDescent="0.2">
      <c r="F33100" s="16"/>
    </row>
    <row r="33101" spans="6:6" x14ac:dyDescent="0.2">
      <c r="F33101" s="16"/>
    </row>
    <row r="33102" spans="6:6" x14ac:dyDescent="0.2">
      <c r="F33102" s="16"/>
    </row>
    <row r="33103" spans="6:6" x14ac:dyDescent="0.2">
      <c r="F33103" s="16"/>
    </row>
    <row r="33104" spans="6:6" x14ac:dyDescent="0.2">
      <c r="F33104" s="16"/>
    </row>
    <row r="33105" spans="6:6" x14ac:dyDescent="0.2">
      <c r="F33105" s="16"/>
    </row>
    <row r="33106" spans="6:6" x14ac:dyDescent="0.2">
      <c r="F33106" s="16"/>
    </row>
    <row r="33107" spans="6:6" x14ac:dyDescent="0.2">
      <c r="F33107" s="16"/>
    </row>
    <row r="33108" spans="6:6" x14ac:dyDescent="0.2">
      <c r="F33108" s="16"/>
    </row>
    <row r="33109" spans="6:6" x14ac:dyDescent="0.2">
      <c r="F33109" s="16"/>
    </row>
    <row r="33110" spans="6:6" x14ac:dyDescent="0.2">
      <c r="F33110" s="16"/>
    </row>
    <row r="33111" spans="6:6" x14ac:dyDescent="0.2">
      <c r="F33111" s="16"/>
    </row>
    <row r="33112" spans="6:6" x14ac:dyDescent="0.2">
      <c r="F33112" s="16"/>
    </row>
    <row r="33113" spans="6:6" x14ac:dyDescent="0.2">
      <c r="F33113" s="16"/>
    </row>
    <row r="33114" spans="6:6" x14ac:dyDescent="0.2">
      <c r="F33114" s="16"/>
    </row>
    <row r="33115" spans="6:6" x14ac:dyDescent="0.2">
      <c r="F33115" s="16"/>
    </row>
    <row r="33116" spans="6:6" x14ac:dyDescent="0.2">
      <c r="F33116" s="16"/>
    </row>
    <row r="33117" spans="6:6" x14ac:dyDescent="0.2">
      <c r="F33117" s="16"/>
    </row>
    <row r="33118" spans="6:6" x14ac:dyDescent="0.2">
      <c r="F33118" s="16"/>
    </row>
    <row r="33119" spans="6:6" x14ac:dyDescent="0.2">
      <c r="F33119" s="16"/>
    </row>
    <row r="33120" spans="6:6" x14ac:dyDescent="0.2">
      <c r="F33120" s="16"/>
    </row>
    <row r="33121" spans="6:6" x14ac:dyDescent="0.2">
      <c r="F33121" s="16"/>
    </row>
    <row r="33122" spans="6:6" x14ac:dyDescent="0.2">
      <c r="F33122" s="16"/>
    </row>
    <row r="33123" spans="6:6" x14ac:dyDescent="0.2">
      <c r="F33123" s="16"/>
    </row>
    <row r="33124" spans="6:6" x14ac:dyDescent="0.2">
      <c r="F33124" s="16"/>
    </row>
    <row r="33125" spans="6:6" x14ac:dyDescent="0.2">
      <c r="F33125" s="16"/>
    </row>
    <row r="33126" spans="6:6" x14ac:dyDescent="0.2">
      <c r="F33126" s="16"/>
    </row>
    <row r="33127" spans="6:6" x14ac:dyDescent="0.2">
      <c r="F33127" s="16"/>
    </row>
    <row r="33128" spans="6:6" x14ac:dyDescent="0.2">
      <c r="F33128" s="16"/>
    </row>
    <row r="33129" spans="6:6" x14ac:dyDescent="0.2">
      <c r="F33129" s="16"/>
    </row>
    <row r="33130" spans="6:6" x14ac:dyDescent="0.2">
      <c r="F33130" s="16"/>
    </row>
    <row r="33131" spans="6:6" x14ac:dyDescent="0.2">
      <c r="F33131" s="16"/>
    </row>
    <row r="33132" spans="6:6" x14ac:dyDescent="0.2">
      <c r="F33132" s="16"/>
    </row>
    <row r="33133" spans="6:6" x14ac:dyDescent="0.2">
      <c r="F33133" s="16"/>
    </row>
    <row r="33134" spans="6:6" x14ac:dyDescent="0.2">
      <c r="F33134" s="16"/>
    </row>
    <row r="33135" spans="6:6" x14ac:dyDescent="0.2">
      <c r="F33135" s="16"/>
    </row>
    <row r="33136" spans="6:6" x14ac:dyDescent="0.2">
      <c r="F33136" s="16"/>
    </row>
    <row r="33137" spans="6:6" x14ac:dyDescent="0.2">
      <c r="F33137" s="16"/>
    </row>
    <row r="33138" spans="6:6" x14ac:dyDescent="0.2">
      <c r="F33138" s="16"/>
    </row>
    <row r="33139" spans="6:6" x14ac:dyDescent="0.2">
      <c r="F33139" s="16"/>
    </row>
    <row r="33140" spans="6:6" x14ac:dyDescent="0.2">
      <c r="F33140" s="16"/>
    </row>
    <row r="33141" spans="6:6" x14ac:dyDescent="0.2">
      <c r="F33141" s="16"/>
    </row>
    <row r="33142" spans="6:6" x14ac:dyDescent="0.2">
      <c r="F33142" s="16"/>
    </row>
    <row r="33143" spans="6:6" x14ac:dyDescent="0.2">
      <c r="F33143" s="16"/>
    </row>
    <row r="33144" spans="6:6" x14ac:dyDescent="0.2">
      <c r="F33144" s="16"/>
    </row>
    <row r="33145" spans="6:6" x14ac:dyDescent="0.2">
      <c r="F33145" s="16"/>
    </row>
    <row r="33146" spans="6:6" x14ac:dyDescent="0.2">
      <c r="F33146" s="16"/>
    </row>
    <row r="33147" spans="6:6" x14ac:dyDescent="0.2">
      <c r="F33147" s="16"/>
    </row>
    <row r="33148" spans="6:6" x14ac:dyDescent="0.2">
      <c r="F33148" s="16"/>
    </row>
    <row r="33149" spans="6:6" x14ac:dyDescent="0.2">
      <c r="F33149" s="16"/>
    </row>
    <row r="33150" spans="6:6" x14ac:dyDescent="0.2">
      <c r="F33150" s="16"/>
    </row>
    <row r="33151" spans="6:6" x14ac:dyDescent="0.2">
      <c r="F33151" s="16"/>
    </row>
    <row r="33152" spans="6:6" x14ac:dyDescent="0.2">
      <c r="F33152" s="16"/>
    </row>
    <row r="33153" spans="6:6" x14ac:dyDescent="0.2">
      <c r="F33153" s="16"/>
    </row>
    <row r="33154" spans="6:6" x14ac:dyDescent="0.2">
      <c r="F33154" s="16"/>
    </row>
    <row r="33155" spans="6:6" x14ac:dyDescent="0.2">
      <c r="F33155" s="16"/>
    </row>
    <row r="33156" spans="6:6" x14ac:dyDescent="0.2">
      <c r="F33156" s="16"/>
    </row>
    <row r="33157" spans="6:6" x14ac:dyDescent="0.2">
      <c r="F33157" s="16"/>
    </row>
    <row r="33158" spans="6:6" x14ac:dyDescent="0.2">
      <c r="F33158" s="16"/>
    </row>
    <row r="33159" spans="6:6" x14ac:dyDescent="0.2">
      <c r="F33159" s="16"/>
    </row>
    <row r="33160" spans="6:6" x14ac:dyDescent="0.2">
      <c r="F33160" s="16"/>
    </row>
    <row r="33161" spans="6:6" x14ac:dyDescent="0.2">
      <c r="F33161" s="16"/>
    </row>
    <row r="33162" spans="6:6" x14ac:dyDescent="0.2">
      <c r="F33162" s="16"/>
    </row>
    <row r="33163" spans="6:6" x14ac:dyDescent="0.2">
      <c r="F33163" s="16"/>
    </row>
    <row r="33164" spans="6:6" x14ac:dyDescent="0.2">
      <c r="F33164" s="16"/>
    </row>
    <row r="33165" spans="6:6" x14ac:dyDescent="0.2">
      <c r="F33165" s="16"/>
    </row>
    <row r="33166" spans="6:6" x14ac:dyDescent="0.2">
      <c r="F33166" s="16"/>
    </row>
    <row r="33167" spans="6:6" x14ac:dyDescent="0.2">
      <c r="F33167" s="16"/>
    </row>
    <row r="33168" spans="6:6" x14ac:dyDescent="0.2">
      <c r="F33168" s="16"/>
    </row>
    <row r="33169" spans="6:6" x14ac:dyDescent="0.2">
      <c r="F33169" s="16"/>
    </row>
    <row r="33170" spans="6:6" x14ac:dyDescent="0.2">
      <c r="F33170" s="16"/>
    </row>
    <row r="33171" spans="6:6" x14ac:dyDescent="0.2">
      <c r="F33171" s="16"/>
    </row>
    <row r="33172" spans="6:6" x14ac:dyDescent="0.2">
      <c r="F33172" s="16"/>
    </row>
    <row r="33173" spans="6:6" x14ac:dyDescent="0.2">
      <c r="F33173" s="16"/>
    </row>
    <row r="33174" spans="6:6" x14ac:dyDescent="0.2">
      <c r="F33174" s="16"/>
    </row>
    <row r="33175" spans="6:6" x14ac:dyDescent="0.2">
      <c r="F33175" s="16"/>
    </row>
    <row r="33176" spans="6:6" x14ac:dyDescent="0.2">
      <c r="F33176" s="16"/>
    </row>
    <row r="33177" spans="6:6" x14ac:dyDescent="0.2">
      <c r="F33177" s="16"/>
    </row>
    <row r="33178" spans="6:6" x14ac:dyDescent="0.2">
      <c r="F33178" s="16"/>
    </row>
    <row r="33179" spans="6:6" x14ac:dyDescent="0.2">
      <c r="F33179" s="16"/>
    </row>
    <row r="33180" spans="6:6" x14ac:dyDescent="0.2">
      <c r="F33180" s="16"/>
    </row>
    <row r="33181" spans="6:6" x14ac:dyDescent="0.2">
      <c r="F33181" s="16"/>
    </row>
    <row r="33182" spans="6:6" x14ac:dyDescent="0.2">
      <c r="F33182" s="16"/>
    </row>
    <row r="33183" spans="6:6" x14ac:dyDescent="0.2">
      <c r="F33183" s="16"/>
    </row>
    <row r="33184" spans="6:6" x14ac:dyDescent="0.2">
      <c r="F33184" s="16"/>
    </row>
    <row r="33185" spans="6:6" x14ac:dyDescent="0.2">
      <c r="F33185" s="16"/>
    </row>
    <row r="33186" spans="6:6" x14ac:dyDescent="0.2">
      <c r="F33186" s="16"/>
    </row>
    <row r="33187" spans="6:6" x14ac:dyDescent="0.2">
      <c r="F33187" s="16"/>
    </row>
    <row r="33188" spans="6:6" x14ac:dyDescent="0.2">
      <c r="F33188" s="16"/>
    </row>
    <row r="33189" spans="6:6" x14ac:dyDescent="0.2">
      <c r="F33189" s="16"/>
    </row>
    <row r="33190" spans="6:6" x14ac:dyDescent="0.2">
      <c r="F33190" s="16"/>
    </row>
    <row r="33191" spans="6:6" x14ac:dyDescent="0.2">
      <c r="F33191" s="16"/>
    </row>
    <row r="33192" spans="6:6" x14ac:dyDescent="0.2">
      <c r="F33192" s="16"/>
    </row>
    <row r="33193" spans="6:6" x14ac:dyDescent="0.2">
      <c r="F33193" s="16"/>
    </row>
    <row r="33194" spans="6:6" x14ac:dyDescent="0.2">
      <c r="F33194" s="16"/>
    </row>
    <row r="33195" spans="6:6" x14ac:dyDescent="0.2">
      <c r="F33195" s="16"/>
    </row>
    <row r="33196" spans="6:6" x14ac:dyDescent="0.2">
      <c r="F33196" s="16"/>
    </row>
    <row r="33197" spans="6:6" x14ac:dyDescent="0.2">
      <c r="F33197" s="16"/>
    </row>
    <row r="33198" spans="6:6" x14ac:dyDescent="0.2">
      <c r="F33198" s="16"/>
    </row>
    <row r="33199" spans="6:6" x14ac:dyDescent="0.2">
      <c r="F33199" s="16"/>
    </row>
    <row r="33200" spans="6:6" x14ac:dyDescent="0.2">
      <c r="F33200" s="16"/>
    </row>
    <row r="33201" spans="6:6" x14ac:dyDescent="0.2">
      <c r="F33201" s="16"/>
    </row>
    <row r="33202" spans="6:6" x14ac:dyDescent="0.2">
      <c r="F33202" s="16"/>
    </row>
    <row r="33203" spans="6:6" x14ac:dyDescent="0.2">
      <c r="F33203" s="16"/>
    </row>
    <row r="33204" spans="6:6" x14ac:dyDescent="0.2">
      <c r="F33204" s="16"/>
    </row>
    <row r="33205" spans="6:6" x14ac:dyDescent="0.2">
      <c r="F33205" s="16"/>
    </row>
    <row r="33206" spans="6:6" x14ac:dyDescent="0.2">
      <c r="F33206" s="16"/>
    </row>
    <row r="33207" spans="6:6" x14ac:dyDescent="0.2">
      <c r="F33207" s="16"/>
    </row>
    <row r="33208" spans="6:6" x14ac:dyDescent="0.2">
      <c r="F33208" s="16"/>
    </row>
    <row r="33209" spans="6:6" x14ac:dyDescent="0.2">
      <c r="F33209" s="16"/>
    </row>
    <row r="33210" spans="6:6" x14ac:dyDescent="0.2">
      <c r="F33210" s="16"/>
    </row>
    <row r="33211" spans="6:6" x14ac:dyDescent="0.2">
      <c r="F33211" s="16"/>
    </row>
    <row r="33212" spans="6:6" x14ac:dyDescent="0.2">
      <c r="F33212" s="16"/>
    </row>
    <row r="33213" spans="6:6" x14ac:dyDescent="0.2">
      <c r="F33213" s="16"/>
    </row>
    <row r="33214" spans="6:6" x14ac:dyDescent="0.2">
      <c r="F33214" s="16"/>
    </row>
    <row r="33215" spans="6:6" x14ac:dyDescent="0.2">
      <c r="F33215" s="16"/>
    </row>
    <row r="33216" spans="6:6" x14ac:dyDescent="0.2">
      <c r="F33216" s="16"/>
    </row>
    <row r="33217" spans="6:6" x14ac:dyDescent="0.2">
      <c r="F33217" s="16"/>
    </row>
    <row r="33218" spans="6:6" x14ac:dyDescent="0.2">
      <c r="F33218" s="16"/>
    </row>
    <row r="33219" spans="6:6" x14ac:dyDescent="0.2">
      <c r="F33219" s="16"/>
    </row>
    <row r="33220" spans="6:6" x14ac:dyDescent="0.2">
      <c r="F33220" s="16"/>
    </row>
    <row r="33221" spans="6:6" x14ac:dyDescent="0.2">
      <c r="F33221" s="16"/>
    </row>
    <row r="33222" spans="6:6" x14ac:dyDescent="0.2">
      <c r="F33222" s="16"/>
    </row>
    <row r="33223" spans="6:6" x14ac:dyDescent="0.2">
      <c r="F33223" s="16"/>
    </row>
    <row r="33224" spans="6:6" x14ac:dyDescent="0.2">
      <c r="F33224" s="16"/>
    </row>
    <row r="33225" spans="6:6" x14ac:dyDescent="0.2">
      <c r="F33225" s="16"/>
    </row>
    <row r="33226" spans="6:6" x14ac:dyDescent="0.2">
      <c r="F33226" s="16"/>
    </row>
    <row r="33227" spans="6:6" x14ac:dyDescent="0.2">
      <c r="F33227" s="16"/>
    </row>
    <row r="33228" spans="6:6" x14ac:dyDescent="0.2">
      <c r="F33228" s="16"/>
    </row>
    <row r="33229" spans="6:6" x14ac:dyDescent="0.2">
      <c r="F33229" s="16"/>
    </row>
    <row r="33230" spans="6:6" x14ac:dyDescent="0.2">
      <c r="F33230" s="16"/>
    </row>
    <row r="33231" spans="6:6" x14ac:dyDescent="0.2">
      <c r="F33231" s="16"/>
    </row>
    <row r="33232" spans="6:6" x14ac:dyDescent="0.2">
      <c r="F33232" s="16"/>
    </row>
    <row r="33233" spans="6:6" x14ac:dyDescent="0.2">
      <c r="F33233" s="16"/>
    </row>
    <row r="33234" spans="6:6" x14ac:dyDescent="0.2">
      <c r="F33234" s="16"/>
    </row>
    <row r="33235" spans="6:6" x14ac:dyDescent="0.2">
      <c r="F33235" s="16"/>
    </row>
    <row r="33236" spans="6:6" x14ac:dyDescent="0.2">
      <c r="F33236" s="16"/>
    </row>
    <row r="33237" spans="6:6" x14ac:dyDescent="0.2">
      <c r="F33237" s="16"/>
    </row>
    <row r="33238" spans="6:6" x14ac:dyDescent="0.2">
      <c r="F33238" s="16"/>
    </row>
    <row r="33239" spans="6:6" x14ac:dyDescent="0.2">
      <c r="F33239" s="16"/>
    </row>
    <row r="33240" spans="6:6" x14ac:dyDescent="0.2">
      <c r="F33240" s="16"/>
    </row>
    <row r="33241" spans="6:6" x14ac:dyDescent="0.2">
      <c r="F33241" s="16"/>
    </row>
    <row r="33242" spans="6:6" x14ac:dyDescent="0.2">
      <c r="F33242" s="16"/>
    </row>
    <row r="33243" spans="6:6" x14ac:dyDescent="0.2">
      <c r="F33243" s="16"/>
    </row>
    <row r="33244" spans="6:6" x14ac:dyDescent="0.2">
      <c r="F33244" s="16"/>
    </row>
    <row r="33245" spans="6:6" x14ac:dyDescent="0.2">
      <c r="F33245" s="16"/>
    </row>
    <row r="33246" spans="6:6" x14ac:dyDescent="0.2">
      <c r="F33246" s="16"/>
    </row>
    <row r="33247" spans="6:6" x14ac:dyDescent="0.2">
      <c r="F33247" s="16"/>
    </row>
    <row r="33248" spans="6:6" x14ac:dyDescent="0.2">
      <c r="F33248" s="16"/>
    </row>
    <row r="33249" spans="6:6" x14ac:dyDescent="0.2">
      <c r="F33249" s="16"/>
    </row>
    <row r="33250" spans="6:6" x14ac:dyDescent="0.2">
      <c r="F33250" s="16"/>
    </row>
    <row r="33251" spans="6:6" x14ac:dyDescent="0.2">
      <c r="F33251" s="16"/>
    </row>
    <row r="33252" spans="6:6" x14ac:dyDescent="0.2">
      <c r="F33252" s="16"/>
    </row>
    <row r="33253" spans="6:6" x14ac:dyDescent="0.2">
      <c r="F33253" s="16"/>
    </row>
    <row r="33254" spans="6:6" x14ac:dyDescent="0.2">
      <c r="F33254" s="16"/>
    </row>
    <row r="33255" spans="6:6" x14ac:dyDescent="0.2">
      <c r="F33255" s="16"/>
    </row>
    <row r="33256" spans="6:6" x14ac:dyDescent="0.2">
      <c r="F33256" s="16"/>
    </row>
    <row r="33257" spans="6:6" x14ac:dyDescent="0.2">
      <c r="F33257" s="16"/>
    </row>
    <row r="33258" spans="6:6" x14ac:dyDescent="0.2">
      <c r="F33258" s="16"/>
    </row>
    <row r="33259" spans="6:6" x14ac:dyDescent="0.2">
      <c r="F33259" s="16"/>
    </row>
    <row r="33260" spans="6:6" x14ac:dyDescent="0.2">
      <c r="F33260" s="16"/>
    </row>
    <row r="33261" spans="6:6" x14ac:dyDescent="0.2">
      <c r="F33261" s="16"/>
    </row>
    <row r="33262" spans="6:6" x14ac:dyDescent="0.2">
      <c r="F33262" s="16"/>
    </row>
    <row r="33263" spans="6:6" x14ac:dyDescent="0.2">
      <c r="F33263" s="16"/>
    </row>
    <row r="33264" spans="6:6" x14ac:dyDescent="0.2">
      <c r="F33264" s="16"/>
    </row>
    <row r="33265" spans="6:6" x14ac:dyDescent="0.2">
      <c r="F33265" s="16"/>
    </row>
    <row r="33266" spans="6:6" x14ac:dyDescent="0.2">
      <c r="F33266" s="16"/>
    </row>
    <row r="33267" spans="6:6" x14ac:dyDescent="0.2">
      <c r="F33267" s="16"/>
    </row>
    <row r="33268" spans="6:6" x14ac:dyDescent="0.2">
      <c r="F33268" s="16"/>
    </row>
    <row r="33269" spans="6:6" x14ac:dyDescent="0.2">
      <c r="F33269" s="16"/>
    </row>
    <row r="33270" spans="6:6" x14ac:dyDescent="0.2">
      <c r="F33270" s="16"/>
    </row>
    <row r="33271" spans="6:6" x14ac:dyDescent="0.2">
      <c r="F33271" s="16"/>
    </row>
    <row r="33272" spans="6:6" x14ac:dyDescent="0.2">
      <c r="F33272" s="16"/>
    </row>
    <row r="33273" spans="6:6" x14ac:dyDescent="0.2">
      <c r="F33273" s="16"/>
    </row>
    <row r="33274" spans="6:6" x14ac:dyDescent="0.2">
      <c r="F33274" s="16"/>
    </row>
    <row r="33275" spans="6:6" x14ac:dyDescent="0.2">
      <c r="F33275" s="16"/>
    </row>
    <row r="33276" spans="6:6" x14ac:dyDescent="0.2">
      <c r="F33276" s="16"/>
    </row>
    <row r="33277" spans="6:6" x14ac:dyDescent="0.2">
      <c r="F33277" s="16"/>
    </row>
    <row r="33278" spans="6:6" x14ac:dyDescent="0.2">
      <c r="F33278" s="16"/>
    </row>
    <row r="33279" spans="6:6" x14ac:dyDescent="0.2">
      <c r="F33279" s="16"/>
    </row>
    <row r="33280" spans="6:6" x14ac:dyDescent="0.2">
      <c r="F33280" s="16"/>
    </row>
    <row r="33281" spans="6:6" x14ac:dyDescent="0.2">
      <c r="F33281" s="16"/>
    </row>
    <row r="33282" spans="6:6" x14ac:dyDescent="0.2">
      <c r="F33282" s="16"/>
    </row>
    <row r="33283" spans="6:6" x14ac:dyDescent="0.2">
      <c r="F33283" s="16"/>
    </row>
    <row r="33284" spans="6:6" x14ac:dyDescent="0.2">
      <c r="F33284" s="16"/>
    </row>
    <row r="33285" spans="6:6" x14ac:dyDescent="0.2">
      <c r="F33285" s="16"/>
    </row>
    <row r="33286" spans="6:6" x14ac:dyDescent="0.2">
      <c r="F33286" s="16"/>
    </row>
    <row r="33287" spans="6:6" x14ac:dyDescent="0.2">
      <c r="F33287" s="16"/>
    </row>
    <row r="33288" spans="6:6" x14ac:dyDescent="0.2">
      <c r="F33288" s="16"/>
    </row>
    <row r="33289" spans="6:6" x14ac:dyDescent="0.2">
      <c r="F33289" s="16"/>
    </row>
    <row r="33290" spans="6:6" x14ac:dyDescent="0.2">
      <c r="F33290" s="16"/>
    </row>
    <row r="33291" spans="6:6" x14ac:dyDescent="0.2">
      <c r="F33291" s="16"/>
    </row>
    <row r="33292" spans="6:6" x14ac:dyDescent="0.2">
      <c r="F33292" s="16"/>
    </row>
    <row r="33293" spans="6:6" x14ac:dyDescent="0.2">
      <c r="F33293" s="16"/>
    </row>
    <row r="33294" spans="6:6" x14ac:dyDescent="0.2">
      <c r="F33294" s="16"/>
    </row>
    <row r="33295" spans="6:6" x14ac:dyDescent="0.2">
      <c r="F33295" s="16"/>
    </row>
    <row r="33296" spans="6:6" x14ac:dyDescent="0.2">
      <c r="F33296" s="16"/>
    </row>
    <row r="33297" spans="6:6" x14ac:dyDescent="0.2">
      <c r="F33297" s="16"/>
    </row>
    <row r="33298" spans="6:6" x14ac:dyDescent="0.2">
      <c r="F33298" s="16"/>
    </row>
    <row r="33299" spans="6:6" x14ac:dyDescent="0.2">
      <c r="F33299" s="16"/>
    </row>
    <row r="33300" spans="6:6" x14ac:dyDescent="0.2">
      <c r="F33300" s="16"/>
    </row>
    <row r="33301" spans="6:6" x14ac:dyDescent="0.2">
      <c r="F33301" s="16"/>
    </row>
    <row r="33302" spans="6:6" x14ac:dyDescent="0.2">
      <c r="F33302" s="16"/>
    </row>
    <row r="33303" spans="6:6" x14ac:dyDescent="0.2">
      <c r="F33303" s="16"/>
    </row>
    <row r="33304" spans="6:6" x14ac:dyDescent="0.2">
      <c r="F33304" s="16"/>
    </row>
    <row r="33305" spans="6:6" x14ac:dyDescent="0.2">
      <c r="F33305" s="16"/>
    </row>
    <row r="33306" spans="6:6" x14ac:dyDescent="0.2">
      <c r="F33306" s="16"/>
    </row>
    <row r="33307" spans="6:6" x14ac:dyDescent="0.2">
      <c r="F33307" s="16"/>
    </row>
    <row r="33308" spans="6:6" x14ac:dyDescent="0.2">
      <c r="F33308" s="16"/>
    </row>
    <row r="33309" spans="6:6" x14ac:dyDescent="0.2">
      <c r="F33309" s="16"/>
    </row>
    <row r="33310" spans="6:6" x14ac:dyDescent="0.2">
      <c r="F33310" s="16"/>
    </row>
    <row r="33311" spans="6:6" x14ac:dyDescent="0.2">
      <c r="F33311" s="16"/>
    </row>
    <row r="33312" spans="6:6" x14ac:dyDescent="0.2">
      <c r="F33312" s="16"/>
    </row>
    <row r="33313" spans="6:6" x14ac:dyDescent="0.2">
      <c r="F33313" s="16"/>
    </row>
    <row r="33314" spans="6:6" x14ac:dyDescent="0.2">
      <c r="F33314" s="16"/>
    </row>
    <row r="33315" spans="6:6" x14ac:dyDescent="0.2">
      <c r="F33315" s="16"/>
    </row>
    <row r="33316" spans="6:6" x14ac:dyDescent="0.2">
      <c r="F33316" s="16"/>
    </row>
    <row r="33317" spans="6:6" x14ac:dyDescent="0.2">
      <c r="F33317" s="16"/>
    </row>
    <row r="33318" spans="6:6" x14ac:dyDescent="0.2">
      <c r="F33318" s="16"/>
    </row>
    <row r="33319" spans="6:6" x14ac:dyDescent="0.2">
      <c r="F33319" s="16"/>
    </row>
    <row r="33320" spans="6:6" x14ac:dyDescent="0.2">
      <c r="F33320" s="16"/>
    </row>
    <row r="33321" spans="6:6" x14ac:dyDescent="0.2">
      <c r="F33321" s="16"/>
    </row>
    <row r="33322" spans="6:6" x14ac:dyDescent="0.2">
      <c r="F33322" s="16"/>
    </row>
    <row r="33323" spans="6:6" x14ac:dyDescent="0.2">
      <c r="F33323" s="16"/>
    </row>
    <row r="33324" spans="6:6" x14ac:dyDescent="0.2">
      <c r="F33324" s="16"/>
    </row>
    <row r="33325" spans="6:6" x14ac:dyDescent="0.2">
      <c r="F33325" s="16"/>
    </row>
    <row r="33326" spans="6:6" x14ac:dyDescent="0.2">
      <c r="F33326" s="16"/>
    </row>
    <row r="33327" spans="6:6" x14ac:dyDescent="0.2">
      <c r="F33327" s="16"/>
    </row>
    <row r="33328" spans="6:6" x14ac:dyDescent="0.2">
      <c r="F33328" s="16"/>
    </row>
    <row r="33329" spans="6:6" x14ac:dyDescent="0.2">
      <c r="F33329" s="16"/>
    </row>
    <row r="33330" spans="6:6" x14ac:dyDescent="0.2">
      <c r="F33330" s="16"/>
    </row>
    <row r="33331" spans="6:6" x14ac:dyDescent="0.2">
      <c r="F33331" s="16"/>
    </row>
    <row r="33332" spans="6:6" x14ac:dyDescent="0.2">
      <c r="F33332" s="16"/>
    </row>
    <row r="33333" spans="6:6" x14ac:dyDescent="0.2">
      <c r="F33333" s="16"/>
    </row>
    <row r="33334" spans="6:6" x14ac:dyDescent="0.2">
      <c r="F33334" s="16"/>
    </row>
    <row r="33335" spans="6:6" x14ac:dyDescent="0.2">
      <c r="F33335" s="16"/>
    </row>
    <row r="33336" spans="6:6" x14ac:dyDescent="0.2">
      <c r="F33336" s="16"/>
    </row>
    <row r="33337" spans="6:6" x14ac:dyDescent="0.2">
      <c r="F33337" s="16"/>
    </row>
    <row r="33338" spans="6:6" x14ac:dyDescent="0.2">
      <c r="F33338" s="16"/>
    </row>
    <row r="33339" spans="6:6" x14ac:dyDescent="0.2">
      <c r="F33339" s="16"/>
    </row>
    <row r="33340" spans="6:6" x14ac:dyDescent="0.2">
      <c r="F33340" s="16"/>
    </row>
    <row r="33341" spans="6:6" x14ac:dyDescent="0.2">
      <c r="F33341" s="16"/>
    </row>
    <row r="33342" spans="6:6" x14ac:dyDescent="0.2">
      <c r="F33342" s="16"/>
    </row>
    <row r="33343" spans="6:6" x14ac:dyDescent="0.2">
      <c r="F33343" s="16"/>
    </row>
    <row r="33344" spans="6:6" x14ac:dyDescent="0.2">
      <c r="F33344" s="16"/>
    </row>
    <row r="33345" spans="6:6" x14ac:dyDescent="0.2">
      <c r="F33345" s="16"/>
    </row>
    <row r="33346" spans="6:6" x14ac:dyDescent="0.2">
      <c r="F33346" s="16"/>
    </row>
    <row r="33347" spans="6:6" x14ac:dyDescent="0.2">
      <c r="F33347" s="16"/>
    </row>
    <row r="33348" spans="6:6" x14ac:dyDescent="0.2">
      <c r="F33348" s="16"/>
    </row>
    <row r="33349" spans="6:6" x14ac:dyDescent="0.2">
      <c r="F33349" s="16"/>
    </row>
    <row r="33350" spans="6:6" x14ac:dyDescent="0.2">
      <c r="F33350" s="16"/>
    </row>
    <row r="33351" spans="6:6" x14ac:dyDescent="0.2">
      <c r="F33351" s="16"/>
    </row>
    <row r="33352" spans="6:6" x14ac:dyDescent="0.2">
      <c r="F33352" s="16"/>
    </row>
    <row r="33353" spans="6:6" x14ac:dyDescent="0.2">
      <c r="F33353" s="16"/>
    </row>
    <row r="33354" spans="6:6" x14ac:dyDescent="0.2">
      <c r="F33354" s="16"/>
    </row>
    <row r="33355" spans="6:6" x14ac:dyDescent="0.2">
      <c r="F33355" s="16"/>
    </row>
    <row r="33356" spans="6:6" x14ac:dyDescent="0.2">
      <c r="F33356" s="16"/>
    </row>
    <row r="33357" spans="6:6" x14ac:dyDescent="0.2">
      <c r="F33357" s="16"/>
    </row>
    <row r="33358" spans="6:6" x14ac:dyDescent="0.2">
      <c r="F33358" s="16"/>
    </row>
    <row r="33359" spans="6:6" x14ac:dyDescent="0.2">
      <c r="F33359" s="16"/>
    </row>
    <row r="33360" spans="6:6" x14ac:dyDescent="0.2">
      <c r="F33360" s="16"/>
    </row>
    <row r="33361" spans="6:6" x14ac:dyDescent="0.2">
      <c r="F33361" s="16"/>
    </row>
    <row r="33362" spans="6:6" x14ac:dyDescent="0.2">
      <c r="F33362" s="16"/>
    </row>
    <row r="33363" spans="6:6" x14ac:dyDescent="0.2">
      <c r="F33363" s="16"/>
    </row>
    <row r="33364" spans="6:6" x14ac:dyDescent="0.2">
      <c r="F33364" s="16"/>
    </row>
    <row r="33365" spans="6:6" x14ac:dyDescent="0.2">
      <c r="F33365" s="16"/>
    </row>
    <row r="33366" spans="6:6" x14ac:dyDescent="0.2">
      <c r="F33366" s="16"/>
    </row>
    <row r="33367" spans="6:6" x14ac:dyDescent="0.2">
      <c r="F33367" s="16"/>
    </row>
    <row r="33368" spans="6:6" x14ac:dyDescent="0.2">
      <c r="F33368" s="16"/>
    </row>
    <row r="33369" spans="6:6" x14ac:dyDescent="0.2">
      <c r="F33369" s="16"/>
    </row>
    <row r="33370" spans="6:6" x14ac:dyDescent="0.2">
      <c r="F33370" s="16"/>
    </row>
    <row r="33371" spans="6:6" x14ac:dyDescent="0.2">
      <c r="F33371" s="16"/>
    </row>
    <row r="33372" spans="6:6" x14ac:dyDescent="0.2">
      <c r="F33372" s="16"/>
    </row>
    <row r="33373" spans="6:6" x14ac:dyDescent="0.2">
      <c r="F33373" s="16"/>
    </row>
    <row r="33374" spans="6:6" x14ac:dyDescent="0.2">
      <c r="F33374" s="16"/>
    </row>
    <row r="33375" spans="6:6" x14ac:dyDescent="0.2">
      <c r="F33375" s="16"/>
    </row>
    <row r="33376" spans="6:6" x14ac:dyDescent="0.2">
      <c r="F33376" s="16"/>
    </row>
    <row r="33377" spans="6:6" x14ac:dyDescent="0.2">
      <c r="F33377" s="16"/>
    </row>
    <row r="33378" spans="6:6" x14ac:dyDescent="0.2">
      <c r="F33378" s="16"/>
    </row>
    <row r="33379" spans="6:6" x14ac:dyDescent="0.2">
      <c r="F33379" s="16"/>
    </row>
    <row r="33380" spans="6:6" x14ac:dyDescent="0.2">
      <c r="F33380" s="16"/>
    </row>
    <row r="33381" spans="6:6" x14ac:dyDescent="0.2">
      <c r="F33381" s="16"/>
    </row>
    <row r="33382" spans="6:6" x14ac:dyDescent="0.2">
      <c r="F33382" s="16"/>
    </row>
    <row r="33383" spans="6:6" x14ac:dyDescent="0.2">
      <c r="F33383" s="16"/>
    </row>
    <row r="33384" spans="6:6" x14ac:dyDescent="0.2">
      <c r="F33384" s="16"/>
    </row>
    <row r="33385" spans="6:6" x14ac:dyDescent="0.2">
      <c r="F33385" s="16"/>
    </row>
    <row r="33386" spans="6:6" x14ac:dyDescent="0.2">
      <c r="F33386" s="16"/>
    </row>
    <row r="33387" spans="6:6" x14ac:dyDescent="0.2">
      <c r="F33387" s="16"/>
    </row>
    <row r="33388" spans="6:6" x14ac:dyDescent="0.2">
      <c r="F33388" s="16"/>
    </row>
    <row r="33389" spans="6:6" x14ac:dyDescent="0.2">
      <c r="F33389" s="16"/>
    </row>
    <row r="33390" spans="6:6" x14ac:dyDescent="0.2">
      <c r="F33390" s="16"/>
    </row>
    <row r="33391" spans="6:6" x14ac:dyDescent="0.2">
      <c r="F33391" s="16"/>
    </row>
    <row r="33392" spans="6:6" x14ac:dyDescent="0.2">
      <c r="F33392" s="16"/>
    </row>
    <row r="33393" spans="6:6" x14ac:dyDescent="0.2">
      <c r="F33393" s="16"/>
    </row>
    <row r="33394" spans="6:6" x14ac:dyDescent="0.2">
      <c r="F33394" s="16"/>
    </row>
    <row r="33395" spans="6:6" x14ac:dyDescent="0.2">
      <c r="F33395" s="16"/>
    </row>
    <row r="33396" spans="6:6" x14ac:dyDescent="0.2">
      <c r="F33396" s="16"/>
    </row>
    <row r="33397" spans="6:6" x14ac:dyDescent="0.2">
      <c r="F33397" s="16"/>
    </row>
    <row r="33398" spans="6:6" x14ac:dyDescent="0.2">
      <c r="F33398" s="16"/>
    </row>
    <row r="33399" spans="6:6" x14ac:dyDescent="0.2">
      <c r="F33399" s="16"/>
    </row>
    <row r="33400" spans="6:6" x14ac:dyDescent="0.2">
      <c r="F33400" s="16"/>
    </row>
    <row r="33401" spans="6:6" x14ac:dyDescent="0.2">
      <c r="F33401" s="16"/>
    </row>
    <row r="33402" spans="6:6" x14ac:dyDescent="0.2">
      <c r="F33402" s="16"/>
    </row>
    <row r="33403" spans="6:6" x14ac:dyDescent="0.2">
      <c r="F33403" s="16"/>
    </row>
    <row r="33404" spans="6:6" x14ac:dyDescent="0.2">
      <c r="F33404" s="16"/>
    </row>
    <row r="33405" spans="6:6" x14ac:dyDescent="0.2">
      <c r="F33405" s="16"/>
    </row>
    <row r="33406" spans="6:6" x14ac:dyDescent="0.2">
      <c r="F33406" s="16"/>
    </row>
    <row r="33407" spans="6:6" x14ac:dyDescent="0.2">
      <c r="F33407" s="16"/>
    </row>
    <row r="33408" spans="6:6" x14ac:dyDescent="0.2">
      <c r="F33408" s="16"/>
    </row>
    <row r="33409" spans="6:6" x14ac:dyDescent="0.2">
      <c r="F33409" s="16"/>
    </row>
    <row r="33410" spans="6:6" x14ac:dyDescent="0.2">
      <c r="F33410" s="16"/>
    </row>
    <row r="33411" spans="6:6" x14ac:dyDescent="0.2">
      <c r="F33411" s="16"/>
    </row>
    <row r="33412" spans="6:6" x14ac:dyDescent="0.2">
      <c r="F33412" s="16"/>
    </row>
    <row r="33413" spans="6:6" x14ac:dyDescent="0.2">
      <c r="F33413" s="16"/>
    </row>
    <row r="33414" spans="6:6" x14ac:dyDescent="0.2">
      <c r="F33414" s="16"/>
    </row>
    <row r="33415" spans="6:6" x14ac:dyDescent="0.2">
      <c r="F33415" s="16"/>
    </row>
    <row r="33416" spans="6:6" x14ac:dyDescent="0.2">
      <c r="F33416" s="16"/>
    </row>
    <row r="33417" spans="6:6" x14ac:dyDescent="0.2">
      <c r="F33417" s="16"/>
    </row>
    <row r="33418" spans="6:6" x14ac:dyDescent="0.2">
      <c r="F33418" s="16"/>
    </row>
    <row r="33419" spans="6:6" x14ac:dyDescent="0.2">
      <c r="F33419" s="16"/>
    </row>
    <row r="33420" spans="6:6" x14ac:dyDescent="0.2">
      <c r="F33420" s="16"/>
    </row>
    <row r="33421" spans="6:6" x14ac:dyDescent="0.2">
      <c r="F33421" s="16"/>
    </row>
    <row r="33422" spans="6:6" x14ac:dyDescent="0.2">
      <c r="F33422" s="16"/>
    </row>
    <row r="33423" spans="6:6" x14ac:dyDescent="0.2">
      <c r="F33423" s="16"/>
    </row>
    <row r="33424" spans="6:6" x14ac:dyDescent="0.2">
      <c r="F33424" s="16"/>
    </row>
    <row r="33425" spans="6:6" x14ac:dyDescent="0.2">
      <c r="F33425" s="16"/>
    </row>
    <row r="33426" spans="6:6" x14ac:dyDescent="0.2">
      <c r="F33426" s="16"/>
    </row>
    <row r="33427" spans="6:6" x14ac:dyDescent="0.2">
      <c r="F33427" s="16"/>
    </row>
    <row r="33428" spans="6:6" x14ac:dyDescent="0.2">
      <c r="F33428" s="16"/>
    </row>
    <row r="33429" spans="6:6" x14ac:dyDescent="0.2">
      <c r="F33429" s="16"/>
    </row>
    <row r="33430" spans="6:6" x14ac:dyDescent="0.2">
      <c r="F33430" s="16"/>
    </row>
    <row r="33431" spans="6:6" x14ac:dyDescent="0.2">
      <c r="F33431" s="16"/>
    </row>
    <row r="33432" spans="6:6" x14ac:dyDescent="0.2">
      <c r="F33432" s="16"/>
    </row>
    <row r="33433" spans="6:6" x14ac:dyDescent="0.2">
      <c r="F33433" s="16"/>
    </row>
    <row r="33434" spans="6:6" x14ac:dyDescent="0.2">
      <c r="F33434" s="16"/>
    </row>
    <row r="33435" spans="6:6" x14ac:dyDescent="0.2">
      <c r="F33435" s="16"/>
    </row>
    <row r="33436" spans="6:6" x14ac:dyDescent="0.2">
      <c r="F33436" s="16"/>
    </row>
    <row r="33437" spans="6:6" x14ac:dyDescent="0.2">
      <c r="F33437" s="16"/>
    </row>
    <row r="33438" spans="6:6" x14ac:dyDescent="0.2">
      <c r="F33438" s="16"/>
    </row>
    <row r="33439" spans="6:6" x14ac:dyDescent="0.2">
      <c r="F33439" s="16"/>
    </row>
    <row r="33440" spans="6:6" x14ac:dyDescent="0.2">
      <c r="F33440" s="16"/>
    </row>
    <row r="33441" spans="6:6" x14ac:dyDescent="0.2">
      <c r="F33441" s="16"/>
    </row>
    <row r="33442" spans="6:6" x14ac:dyDescent="0.2">
      <c r="F33442" s="16"/>
    </row>
    <row r="33443" spans="6:6" x14ac:dyDescent="0.2">
      <c r="F33443" s="16"/>
    </row>
    <row r="33444" spans="6:6" x14ac:dyDescent="0.2">
      <c r="F33444" s="16"/>
    </row>
    <row r="33445" spans="6:6" x14ac:dyDescent="0.2">
      <c r="F33445" s="16"/>
    </row>
    <row r="33446" spans="6:6" x14ac:dyDescent="0.2">
      <c r="F33446" s="16"/>
    </row>
    <row r="33447" spans="6:6" x14ac:dyDescent="0.2">
      <c r="F33447" s="16"/>
    </row>
    <row r="33448" spans="6:6" x14ac:dyDescent="0.2">
      <c r="F33448" s="16"/>
    </row>
    <row r="33449" spans="6:6" x14ac:dyDescent="0.2">
      <c r="F33449" s="16"/>
    </row>
    <row r="33450" spans="6:6" x14ac:dyDescent="0.2">
      <c r="F33450" s="16"/>
    </row>
    <row r="33451" spans="6:6" x14ac:dyDescent="0.2">
      <c r="F33451" s="16"/>
    </row>
    <row r="33452" spans="6:6" x14ac:dyDescent="0.2">
      <c r="F33452" s="16"/>
    </row>
    <row r="33453" spans="6:6" x14ac:dyDescent="0.2">
      <c r="F33453" s="16"/>
    </row>
    <row r="33454" spans="6:6" x14ac:dyDescent="0.2">
      <c r="F33454" s="16"/>
    </row>
    <row r="33455" spans="6:6" x14ac:dyDescent="0.2">
      <c r="F33455" s="16"/>
    </row>
    <row r="33456" spans="6:6" x14ac:dyDescent="0.2">
      <c r="F33456" s="16"/>
    </row>
    <row r="33457" spans="6:6" x14ac:dyDescent="0.2">
      <c r="F33457" s="16"/>
    </row>
    <row r="33458" spans="6:6" x14ac:dyDescent="0.2">
      <c r="F33458" s="16"/>
    </row>
    <row r="33459" spans="6:6" x14ac:dyDescent="0.2">
      <c r="F33459" s="16"/>
    </row>
    <row r="33460" spans="6:6" x14ac:dyDescent="0.2">
      <c r="F33460" s="16"/>
    </row>
    <row r="33461" spans="6:6" x14ac:dyDescent="0.2">
      <c r="F33461" s="16"/>
    </row>
    <row r="33462" spans="6:6" x14ac:dyDescent="0.2">
      <c r="F33462" s="16"/>
    </row>
    <row r="33463" spans="6:6" x14ac:dyDescent="0.2">
      <c r="F33463" s="16"/>
    </row>
    <row r="33464" spans="6:6" x14ac:dyDescent="0.2">
      <c r="F33464" s="16"/>
    </row>
    <row r="33465" spans="6:6" x14ac:dyDescent="0.2">
      <c r="F33465" s="16"/>
    </row>
    <row r="33466" spans="6:6" x14ac:dyDescent="0.2">
      <c r="F33466" s="16"/>
    </row>
    <row r="33467" spans="6:6" x14ac:dyDescent="0.2">
      <c r="F33467" s="16"/>
    </row>
    <row r="33468" spans="6:6" x14ac:dyDescent="0.2">
      <c r="F33468" s="16"/>
    </row>
    <row r="33469" spans="6:6" x14ac:dyDescent="0.2">
      <c r="F33469" s="16"/>
    </row>
    <row r="33470" spans="6:6" x14ac:dyDescent="0.2">
      <c r="F33470" s="16"/>
    </row>
    <row r="33471" spans="6:6" x14ac:dyDescent="0.2">
      <c r="F33471" s="16"/>
    </row>
    <row r="33472" spans="6:6" x14ac:dyDescent="0.2">
      <c r="F33472" s="16"/>
    </row>
    <row r="33473" spans="6:6" x14ac:dyDescent="0.2">
      <c r="F33473" s="16"/>
    </row>
    <row r="33474" spans="6:6" x14ac:dyDescent="0.2">
      <c r="F33474" s="16"/>
    </row>
    <row r="33475" spans="6:6" x14ac:dyDescent="0.2">
      <c r="F33475" s="16"/>
    </row>
    <row r="33476" spans="6:6" x14ac:dyDescent="0.2">
      <c r="F33476" s="16"/>
    </row>
    <row r="33477" spans="6:6" x14ac:dyDescent="0.2">
      <c r="F33477" s="16"/>
    </row>
    <row r="33478" spans="6:6" x14ac:dyDescent="0.2">
      <c r="F33478" s="16"/>
    </row>
    <row r="33479" spans="6:6" x14ac:dyDescent="0.2">
      <c r="F33479" s="16"/>
    </row>
    <row r="33480" spans="6:6" x14ac:dyDescent="0.2">
      <c r="F33480" s="16"/>
    </row>
    <row r="33481" spans="6:6" x14ac:dyDescent="0.2">
      <c r="F33481" s="16"/>
    </row>
    <row r="33482" spans="6:6" x14ac:dyDescent="0.2">
      <c r="F33482" s="16"/>
    </row>
    <row r="33483" spans="6:6" x14ac:dyDescent="0.2">
      <c r="F33483" s="16"/>
    </row>
    <row r="33484" spans="6:6" x14ac:dyDescent="0.2">
      <c r="F33484" s="16"/>
    </row>
    <row r="33485" spans="6:6" x14ac:dyDescent="0.2">
      <c r="F33485" s="16"/>
    </row>
    <row r="33486" spans="6:6" x14ac:dyDescent="0.2">
      <c r="F33486" s="16"/>
    </row>
    <row r="33487" spans="6:6" x14ac:dyDescent="0.2">
      <c r="F33487" s="16"/>
    </row>
    <row r="33488" spans="6:6" x14ac:dyDescent="0.2">
      <c r="F33488" s="16"/>
    </row>
    <row r="33489" spans="6:6" x14ac:dyDescent="0.2">
      <c r="F33489" s="16"/>
    </row>
    <row r="33490" spans="6:6" x14ac:dyDescent="0.2">
      <c r="F33490" s="16"/>
    </row>
    <row r="33491" spans="6:6" x14ac:dyDescent="0.2">
      <c r="F33491" s="16"/>
    </row>
    <row r="33492" spans="6:6" x14ac:dyDescent="0.2">
      <c r="F33492" s="16"/>
    </row>
    <row r="33493" spans="6:6" x14ac:dyDescent="0.2">
      <c r="F33493" s="16"/>
    </row>
    <row r="33494" spans="6:6" x14ac:dyDescent="0.2">
      <c r="F33494" s="16"/>
    </row>
    <row r="33495" spans="6:6" x14ac:dyDescent="0.2">
      <c r="F33495" s="16"/>
    </row>
    <row r="33496" spans="6:6" x14ac:dyDescent="0.2">
      <c r="F33496" s="16"/>
    </row>
    <row r="33497" spans="6:6" x14ac:dyDescent="0.2">
      <c r="F33497" s="16"/>
    </row>
    <row r="33498" spans="6:6" x14ac:dyDescent="0.2">
      <c r="F33498" s="16"/>
    </row>
    <row r="33499" spans="6:6" x14ac:dyDescent="0.2">
      <c r="F33499" s="16"/>
    </row>
    <row r="33500" spans="6:6" x14ac:dyDescent="0.2">
      <c r="F33500" s="16"/>
    </row>
    <row r="33501" spans="6:6" x14ac:dyDescent="0.2">
      <c r="F33501" s="16"/>
    </row>
    <row r="33502" spans="6:6" x14ac:dyDescent="0.2">
      <c r="F33502" s="16"/>
    </row>
    <row r="33503" spans="6:6" x14ac:dyDescent="0.2">
      <c r="F33503" s="16"/>
    </row>
    <row r="33504" spans="6:6" x14ac:dyDescent="0.2">
      <c r="F33504" s="16"/>
    </row>
    <row r="33505" spans="6:6" x14ac:dyDescent="0.2">
      <c r="F33505" s="16"/>
    </row>
    <row r="33506" spans="6:6" x14ac:dyDescent="0.2">
      <c r="F33506" s="16"/>
    </row>
    <row r="33507" spans="6:6" x14ac:dyDescent="0.2">
      <c r="F33507" s="16"/>
    </row>
    <row r="33508" spans="6:6" x14ac:dyDescent="0.2">
      <c r="F33508" s="16"/>
    </row>
    <row r="33509" spans="6:6" x14ac:dyDescent="0.2">
      <c r="F33509" s="16"/>
    </row>
    <row r="33510" spans="6:6" x14ac:dyDescent="0.2">
      <c r="F33510" s="16"/>
    </row>
    <row r="33511" spans="6:6" x14ac:dyDescent="0.2">
      <c r="F33511" s="16"/>
    </row>
    <row r="33512" spans="6:6" x14ac:dyDescent="0.2">
      <c r="F33512" s="16"/>
    </row>
    <row r="33513" spans="6:6" x14ac:dyDescent="0.2">
      <c r="F33513" s="16"/>
    </row>
    <row r="33514" spans="6:6" x14ac:dyDescent="0.2">
      <c r="F33514" s="16"/>
    </row>
    <row r="33515" spans="6:6" x14ac:dyDescent="0.2">
      <c r="F33515" s="16"/>
    </row>
    <row r="33516" spans="6:6" x14ac:dyDescent="0.2">
      <c r="F33516" s="16"/>
    </row>
    <row r="33517" spans="6:6" x14ac:dyDescent="0.2">
      <c r="F33517" s="16"/>
    </row>
    <row r="33518" spans="6:6" x14ac:dyDescent="0.2">
      <c r="F33518" s="16"/>
    </row>
    <row r="33519" spans="6:6" x14ac:dyDescent="0.2">
      <c r="F33519" s="16"/>
    </row>
    <row r="33520" spans="6:6" x14ac:dyDescent="0.2">
      <c r="F33520" s="16"/>
    </row>
    <row r="33521" spans="6:6" x14ac:dyDescent="0.2">
      <c r="F33521" s="16"/>
    </row>
    <row r="33522" spans="6:6" x14ac:dyDescent="0.2">
      <c r="F33522" s="16"/>
    </row>
    <row r="33523" spans="6:6" x14ac:dyDescent="0.2">
      <c r="F33523" s="16"/>
    </row>
    <row r="33524" spans="6:6" x14ac:dyDescent="0.2">
      <c r="F33524" s="16"/>
    </row>
    <row r="33525" spans="6:6" x14ac:dyDescent="0.2">
      <c r="F33525" s="16"/>
    </row>
    <row r="33526" spans="6:6" x14ac:dyDescent="0.2">
      <c r="F33526" s="16"/>
    </row>
    <row r="33527" spans="6:6" x14ac:dyDescent="0.2">
      <c r="F33527" s="16"/>
    </row>
    <row r="33528" spans="6:6" x14ac:dyDescent="0.2">
      <c r="F33528" s="16"/>
    </row>
    <row r="33529" spans="6:6" x14ac:dyDescent="0.2">
      <c r="F33529" s="16"/>
    </row>
    <row r="33530" spans="6:6" x14ac:dyDescent="0.2">
      <c r="F33530" s="16"/>
    </row>
    <row r="33531" spans="6:6" x14ac:dyDescent="0.2">
      <c r="F33531" s="16"/>
    </row>
    <row r="33532" spans="6:6" x14ac:dyDescent="0.2">
      <c r="F33532" s="16"/>
    </row>
    <row r="33533" spans="6:6" x14ac:dyDescent="0.2">
      <c r="F33533" s="16"/>
    </row>
    <row r="33534" spans="6:6" x14ac:dyDescent="0.2">
      <c r="F33534" s="16"/>
    </row>
    <row r="33535" spans="6:6" x14ac:dyDescent="0.2">
      <c r="F33535" s="16"/>
    </row>
    <row r="33536" spans="6:6" x14ac:dyDescent="0.2">
      <c r="F33536" s="16"/>
    </row>
    <row r="33537" spans="6:6" x14ac:dyDescent="0.2">
      <c r="F33537" s="16"/>
    </row>
    <row r="33538" spans="6:6" x14ac:dyDescent="0.2">
      <c r="F33538" s="16"/>
    </row>
    <row r="33539" spans="6:6" x14ac:dyDescent="0.2">
      <c r="F33539" s="16"/>
    </row>
    <row r="33540" spans="6:6" x14ac:dyDescent="0.2">
      <c r="F33540" s="16"/>
    </row>
    <row r="33541" spans="6:6" x14ac:dyDescent="0.2">
      <c r="F33541" s="16"/>
    </row>
    <row r="33542" spans="6:6" x14ac:dyDescent="0.2">
      <c r="F33542" s="16"/>
    </row>
    <row r="33543" spans="6:6" x14ac:dyDescent="0.2">
      <c r="F33543" s="16"/>
    </row>
    <row r="33544" spans="6:6" x14ac:dyDescent="0.2">
      <c r="F33544" s="16"/>
    </row>
    <row r="33545" spans="6:6" x14ac:dyDescent="0.2">
      <c r="F33545" s="16"/>
    </row>
    <row r="33546" spans="6:6" x14ac:dyDescent="0.2">
      <c r="F33546" s="16"/>
    </row>
    <row r="33547" spans="6:6" x14ac:dyDescent="0.2">
      <c r="F33547" s="16"/>
    </row>
    <row r="33548" spans="6:6" x14ac:dyDescent="0.2">
      <c r="F33548" s="16"/>
    </row>
    <row r="33549" spans="6:6" x14ac:dyDescent="0.2">
      <c r="F33549" s="16"/>
    </row>
    <row r="33550" spans="6:6" x14ac:dyDescent="0.2">
      <c r="F33550" s="16"/>
    </row>
    <row r="33551" spans="6:6" x14ac:dyDescent="0.2">
      <c r="F33551" s="16"/>
    </row>
    <row r="33552" spans="6:6" x14ac:dyDescent="0.2">
      <c r="F33552" s="16"/>
    </row>
    <row r="33553" spans="6:6" x14ac:dyDescent="0.2">
      <c r="F33553" s="16"/>
    </row>
    <row r="33554" spans="6:6" x14ac:dyDescent="0.2">
      <c r="F33554" s="16"/>
    </row>
    <row r="33555" spans="6:6" x14ac:dyDescent="0.2">
      <c r="F33555" s="16"/>
    </row>
    <row r="33556" spans="6:6" x14ac:dyDescent="0.2">
      <c r="F33556" s="16"/>
    </row>
    <row r="33557" spans="6:6" x14ac:dyDescent="0.2">
      <c r="F33557" s="16"/>
    </row>
    <row r="33558" spans="6:6" x14ac:dyDescent="0.2">
      <c r="F33558" s="16"/>
    </row>
    <row r="33559" spans="6:6" x14ac:dyDescent="0.2">
      <c r="F33559" s="16"/>
    </row>
    <row r="33560" spans="6:6" x14ac:dyDescent="0.2">
      <c r="F33560" s="16"/>
    </row>
    <row r="33561" spans="6:6" x14ac:dyDescent="0.2">
      <c r="F33561" s="16"/>
    </row>
    <row r="33562" spans="6:6" x14ac:dyDescent="0.2">
      <c r="F33562" s="16"/>
    </row>
    <row r="33563" spans="6:6" x14ac:dyDescent="0.2">
      <c r="F33563" s="16"/>
    </row>
    <row r="33564" spans="6:6" x14ac:dyDescent="0.2">
      <c r="F33564" s="16"/>
    </row>
    <row r="33565" spans="6:6" x14ac:dyDescent="0.2">
      <c r="F33565" s="16"/>
    </row>
    <row r="33566" spans="6:6" x14ac:dyDescent="0.2">
      <c r="F33566" s="16"/>
    </row>
    <row r="33567" spans="6:6" x14ac:dyDescent="0.2">
      <c r="F33567" s="16"/>
    </row>
    <row r="33568" spans="6:6" x14ac:dyDescent="0.2">
      <c r="F33568" s="16"/>
    </row>
    <row r="33569" spans="6:6" x14ac:dyDescent="0.2">
      <c r="F33569" s="16"/>
    </row>
    <row r="33570" spans="6:6" x14ac:dyDescent="0.2">
      <c r="F33570" s="16"/>
    </row>
    <row r="33571" spans="6:6" x14ac:dyDescent="0.2">
      <c r="F33571" s="16"/>
    </row>
    <row r="33572" spans="6:6" x14ac:dyDescent="0.2">
      <c r="F33572" s="16"/>
    </row>
    <row r="33573" spans="6:6" x14ac:dyDescent="0.2">
      <c r="F33573" s="16"/>
    </row>
    <row r="33574" spans="6:6" x14ac:dyDescent="0.2">
      <c r="F33574" s="16"/>
    </row>
    <row r="33575" spans="6:6" x14ac:dyDescent="0.2">
      <c r="F33575" s="16"/>
    </row>
    <row r="33576" spans="6:6" x14ac:dyDescent="0.2">
      <c r="F33576" s="16"/>
    </row>
    <row r="33577" spans="6:6" x14ac:dyDescent="0.2">
      <c r="F33577" s="16"/>
    </row>
    <row r="33578" spans="6:6" x14ac:dyDescent="0.2">
      <c r="F33578" s="16"/>
    </row>
    <row r="33579" spans="6:6" x14ac:dyDescent="0.2">
      <c r="F33579" s="16"/>
    </row>
    <row r="33580" spans="6:6" x14ac:dyDescent="0.2">
      <c r="F33580" s="16"/>
    </row>
    <row r="33581" spans="6:6" x14ac:dyDescent="0.2">
      <c r="F33581" s="16"/>
    </row>
    <row r="33582" spans="6:6" x14ac:dyDescent="0.2">
      <c r="F33582" s="16"/>
    </row>
    <row r="33583" spans="6:6" x14ac:dyDescent="0.2">
      <c r="F33583" s="16"/>
    </row>
    <row r="33584" spans="6:6" x14ac:dyDescent="0.2">
      <c r="F33584" s="16"/>
    </row>
    <row r="33585" spans="6:6" x14ac:dyDescent="0.2">
      <c r="F33585" s="16"/>
    </row>
    <row r="33586" spans="6:6" x14ac:dyDescent="0.2">
      <c r="F33586" s="16"/>
    </row>
    <row r="33587" spans="6:6" x14ac:dyDescent="0.2">
      <c r="F33587" s="16"/>
    </row>
    <row r="33588" spans="6:6" x14ac:dyDescent="0.2">
      <c r="F33588" s="16"/>
    </row>
    <row r="33589" spans="6:6" x14ac:dyDescent="0.2">
      <c r="F33589" s="16"/>
    </row>
    <row r="33590" spans="6:6" x14ac:dyDescent="0.2">
      <c r="F33590" s="16"/>
    </row>
    <row r="33591" spans="6:6" x14ac:dyDescent="0.2">
      <c r="F33591" s="16"/>
    </row>
    <row r="33592" spans="6:6" x14ac:dyDescent="0.2">
      <c r="F33592" s="16"/>
    </row>
    <row r="33593" spans="6:6" x14ac:dyDescent="0.2">
      <c r="F33593" s="16"/>
    </row>
    <row r="33594" spans="6:6" x14ac:dyDescent="0.2">
      <c r="F33594" s="16"/>
    </row>
    <row r="33595" spans="6:6" x14ac:dyDescent="0.2">
      <c r="F33595" s="16"/>
    </row>
    <row r="33596" spans="6:6" x14ac:dyDescent="0.2">
      <c r="F33596" s="16"/>
    </row>
    <row r="33597" spans="6:6" x14ac:dyDescent="0.2">
      <c r="F33597" s="16"/>
    </row>
    <row r="33598" spans="6:6" x14ac:dyDescent="0.2">
      <c r="F33598" s="16"/>
    </row>
    <row r="33599" spans="6:6" x14ac:dyDescent="0.2">
      <c r="F33599" s="16"/>
    </row>
    <row r="33600" spans="6:6" x14ac:dyDescent="0.2">
      <c r="F33600" s="16"/>
    </row>
    <row r="33601" spans="6:6" x14ac:dyDescent="0.2">
      <c r="F33601" s="16"/>
    </row>
    <row r="33602" spans="6:6" x14ac:dyDescent="0.2">
      <c r="F33602" s="16"/>
    </row>
    <row r="33603" spans="6:6" x14ac:dyDescent="0.2">
      <c r="F33603" s="16"/>
    </row>
    <row r="33604" spans="6:6" x14ac:dyDescent="0.2">
      <c r="F33604" s="16"/>
    </row>
    <row r="33605" spans="6:6" x14ac:dyDescent="0.2">
      <c r="F33605" s="16"/>
    </row>
    <row r="33606" spans="6:6" x14ac:dyDescent="0.2">
      <c r="F33606" s="16"/>
    </row>
    <row r="33607" spans="6:6" x14ac:dyDescent="0.2">
      <c r="F33607" s="16"/>
    </row>
    <row r="33608" spans="6:6" x14ac:dyDescent="0.2">
      <c r="F33608" s="16"/>
    </row>
    <row r="33609" spans="6:6" x14ac:dyDescent="0.2">
      <c r="F33609" s="16"/>
    </row>
    <row r="33610" spans="6:6" x14ac:dyDescent="0.2">
      <c r="F33610" s="16"/>
    </row>
    <row r="33611" spans="6:6" x14ac:dyDescent="0.2">
      <c r="F33611" s="16"/>
    </row>
    <row r="33612" spans="6:6" x14ac:dyDescent="0.2">
      <c r="F33612" s="16"/>
    </row>
    <row r="33613" spans="6:6" x14ac:dyDescent="0.2">
      <c r="F33613" s="16"/>
    </row>
    <row r="33614" spans="6:6" x14ac:dyDescent="0.2">
      <c r="F33614" s="16"/>
    </row>
    <row r="33615" spans="6:6" x14ac:dyDescent="0.2">
      <c r="F33615" s="16"/>
    </row>
    <row r="33616" spans="6:6" x14ac:dyDescent="0.2">
      <c r="F33616" s="16"/>
    </row>
    <row r="33617" spans="6:6" x14ac:dyDescent="0.2">
      <c r="F33617" s="16"/>
    </row>
    <row r="33618" spans="6:6" x14ac:dyDescent="0.2">
      <c r="F33618" s="16"/>
    </row>
    <row r="33619" spans="6:6" x14ac:dyDescent="0.2">
      <c r="F33619" s="16"/>
    </row>
    <row r="33620" spans="6:6" x14ac:dyDescent="0.2">
      <c r="F33620" s="16"/>
    </row>
    <row r="33621" spans="6:6" x14ac:dyDescent="0.2">
      <c r="F33621" s="16"/>
    </row>
    <row r="33622" spans="6:6" x14ac:dyDescent="0.2">
      <c r="F33622" s="16"/>
    </row>
    <row r="33623" spans="6:6" x14ac:dyDescent="0.2">
      <c r="F33623" s="16"/>
    </row>
    <row r="33624" spans="6:6" x14ac:dyDescent="0.2">
      <c r="F33624" s="16"/>
    </row>
    <row r="33625" spans="6:6" x14ac:dyDescent="0.2">
      <c r="F33625" s="16"/>
    </row>
    <row r="33626" spans="6:6" x14ac:dyDescent="0.2">
      <c r="F33626" s="16"/>
    </row>
    <row r="33627" spans="6:6" x14ac:dyDescent="0.2">
      <c r="F33627" s="16"/>
    </row>
    <row r="33628" spans="6:6" x14ac:dyDescent="0.2">
      <c r="F33628" s="16"/>
    </row>
    <row r="33629" spans="6:6" x14ac:dyDescent="0.2">
      <c r="F33629" s="16"/>
    </row>
    <row r="33630" spans="6:6" x14ac:dyDescent="0.2">
      <c r="F33630" s="16"/>
    </row>
    <row r="33631" spans="6:6" x14ac:dyDescent="0.2">
      <c r="F33631" s="16"/>
    </row>
    <row r="33632" spans="6:6" x14ac:dyDescent="0.2">
      <c r="F33632" s="16"/>
    </row>
    <row r="33633" spans="6:6" x14ac:dyDescent="0.2">
      <c r="F33633" s="16"/>
    </row>
    <row r="33634" spans="6:6" x14ac:dyDescent="0.2">
      <c r="F33634" s="16"/>
    </row>
    <row r="33635" spans="6:6" x14ac:dyDescent="0.2">
      <c r="F33635" s="16"/>
    </row>
    <row r="33636" spans="6:6" x14ac:dyDescent="0.2">
      <c r="F33636" s="16"/>
    </row>
    <row r="33637" spans="6:6" x14ac:dyDescent="0.2">
      <c r="F33637" s="16"/>
    </row>
    <row r="33638" spans="6:6" x14ac:dyDescent="0.2">
      <c r="F33638" s="16"/>
    </row>
    <row r="33639" spans="6:6" x14ac:dyDescent="0.2">
      <c r="F33639" s="16"/>
    </row>
    <row r="33640" spans="6:6" x14ac:dyDescent="0.2">
      <c r="F33640" s="16"/>
    </row>
    <row r="33641" spans="6:6" x14ac:dyDescent="0.2">
      <c r="F33641" s="16"/>
    </row>
    <row r="33642" spans="6:6" x14ac:dyDescent="0.2">
      <c r="F33642" s="16"/>
    </row>
    <row r="33643" spans="6:6" x14ac:dyDescent="0.2">
      <c r="F33643" s="16"/>
    </row>
    <row r="33644" spans="6:6" x14ac:dyDescent="0.2">
      <c r="F33644" s="16"/>
    </row>
    <row r="33645" spans="6:6" x14ac:dyDescent="0.2">
      <c r="F33645" s="16"/>
    </row>
    <row r="33646" spans="6:6" x14ac:dyDescent="0.2">
      <c r="F33646" s="16"/>
    </row>
    <row r="33647" spans="6:6" x14ac:dyDescent="0.2">
      <c r="F33647" s="16"/>
    </row>
    <row r="33648" spans="6:6" x14ac:dyDescent="0.2">
      <c r="F33648" s="16"/>
    </row>
    <row r="33649" spans="6:6" x14ac:dyDescent="0.2">
      <c r="F33649" s="16"/>
    </row>
    <row r="33650" spans="6:6" x14ac:dyDescent="0.2">
      <c r="F33650" s="16"/>
    </row>
    <row r="33651" spans="6:6" x14ac:dyDescent="0.2">
      <c r="F33651" s="16"/>
    </row>
    <row r="33652" spans="6:6" x14ac:dyDescent="0.2">
      <c r="F33652" s="16"/>
    </row>
    <row r="33653" spans="6:6" x14ac:dyDescent="0.2">
      <c r="F33653" s="16"/>
    </row>
    <row r="33654" spans="6:6" x14ac:dyDescent="0.2">
      <c r="F33654" s="16"/>
    </row>
    <row r="33655" spans="6:6" x14ac:dyDescent="0.2">
      <c r="F33655" s="16"/>
    </row>
    <row r="33656" spans="6:6" x14ac:dyDescent="0.2">
      <c r="F33656" s="16"/>
    </row>
    <row r="33657" spans="6:6" x14ac:dyDescent="0.2">
      <c r="F33657" s="16"/>
    </row>
    <row r="33658" spans="6:6" x14ac:dyDescent="0.2">
      <c r="F33658" s="16"/>
    </row>
    <row r="33659" spans="6:6" x14ac:dyDescent="0.2">
      <c r="F33659" s="16"/>
    </row>
    <row r="33660" spans="6:6" x14ac:dyDescent="0.2">
      <c r="F33660" s="16"/>
    </row>
    <row r="33661" spans="6:6" x14ac:dyDescent="0.2">
      <c r="F33661" s="16"/>
    </row>
    <row r="33662" spans="6:6" x14ac:dyDescent="0.2">
      <c r="F33662" s="16"/>
    </row>
    <row r="33663" spans="6:6" x14ac:dyDescent="0.2">
      <c r="F33663" s="16"/>
    </row>
    <row r="33664" spans="6:6" x14ac:dyDescent="0.2">
      <c r="F33664" s="16"/>
    </row>
    <row r="33665" spans="6:6" x14ac:dyDescent="0.2">
      <c r="F33665" s="16"/>
    </row>
    <row r="33666" spans="6:6" x14ac:dyDescent="0.2">
      <c r="F33666" s="16"/>
    </row>
    <row r="33667" spans="6:6" x14ac:dyDescent="0.2">
      <c r="F33667" s="16"/>
    </row>
    <row r="33668" spans="6:6" x14ac:dyDescent="0.2">
      <c r="F33668" s="16"/>
    </row>
    <row r="33669" spans="6:6" x14ac:dyDescent="0.2">
      <c r="F33669" s="16"/>
    </row>
    <row r="33670" spans="6:6" x14ac:dyDescent="0.2">
      <c r="F33670" s="16"/>
    </row>
    <row r="33671" spans="6:6" x14ac:dyDescent="0.2">
      <c r="F33671" s="16"/>
    </row>
    <row r="33672" spans="6:6" x14ac:dyDescent="0.2">
      <c r="F33672" s="16"/>
    </row>
    <row r="33673" spans="6:6" x14ac:dyDescent="0.2">
      <c r="F33673" s="16"/>
    </row>
    <row r="33674" spans="6:6" x14ac:dyDescent="0.2">
      <c r="F33674" s="16"/>
    </row>
    <row r="33675" spans="6:6" x14ac:dyDescent="0.2">
      <c r="F33675" s="16"/>
    </row>
    <row r="33676" spans="6:6" x14ac:dyDescent="0.2">
      <c r="F33676" s="16"/>
    </row>
    <row r="33677" spans="6:6" x14ac:dyDescent="0.2">
      <c r="F33677" s="16"/>
    </row>
    <row r="33678" spans="6:6" x14ac:dyDescent="0.2">
      <c r="F33678" s="16"/>
    </row>
    <row r="33679" spans="6:6" x14ac:dyDescent="0.2">
      <c r="F33679" s="16"/>
    </row>
    <row r="33680" spans="6:6" x14ac:dyDescent="0.2">
      <c r="F33680" s="16"/>
    </row>
    <row r="33681" spans="6:6" x14ac:dyDescent="0.2">
      <c r="F33681" s="16"/>
    </row>
    <row r="33682" spans="6:6" x14ac:dyDescent="0.2">
      <c r="F33682" s="16"/>
    </row>
    <row r="33683" spans="6:6" x14ac:dyDescent="0.2">
      <c r="F33683" s="16"/>
    </row>
    <row r="33684" spans="6:6" x14ac:dyDescent="0.2">
      <c r="F33684" s="16"/>
    </row>
    <row r="33685" spans="6:6" x14ac:dyDescent="0.2">
      <c r="F33685" s="16"/>
    </row>
    <row r="33686" spans="6:6" x14ac:dyDescent="0.2">
      <c r="F33686" s="16"/>
    </row>
    <row r="33687" spans="6:6" x14ac:dyDescent="0.2">
      <c r="F33687" s="16"/>
    </row>
    <row r="33688" spans="6:6" x14ac:dyDescent="0.2">
      <c r="F33688" s="16"/>
    </row>
    <row r="33689" spans="6:6" x14ac:dyDescent="0.2">
      <c r="F33689" s="16"/>
    </row>
    <row r="33690" spans="6:6" x14ac:dyDescent="0.2">
      <c r="F33690" s="16"/>
    </row>
    <row r="33691" spans="6:6" x14ac:dyDescent="0.2">
      <c r="F33691" s="16"/>
    </row>
    <row r="33692" spans="6:6" x14ac:dyDescent="0.2">
      <c r="F33692" s="16"/>
    </row>
    <row r="33693" spans="6:6" x14ac:dyDescent="0.2">
      <c r="F33693" s="16"/>
    </row>
    <row r="33694" spans="6:6" x14ac:dyDescent="0.2">
      <c r="F33694" s="16"/>
    </row>
    <row r="33695" spans="6:6" x14ac:dyDescent="0.2">
      <c r="F33695" s="16"/>
    </row>
    <row r="33696" spans="6:6" x14ac:dyDescent="0.2">
      <c r="F33696" s="16"/>
    </row>
    <row r="33697" spans="6:6" x14ac:dyDescent="0.2">
      <c r="F33697" s="16"/>
    </row>
    <row r="33698" spans="6:6" x14ac:dyDescent="0.2">
      <c r="F33698" s="16"/>
    </row>
    <row r="33699" spans="6:6" x14ac:dyDescent="0.2">
      <c r="F33699" s="16"/>
    </row>
    <row r="33700" spans="6:6" x14ac:dyDescent="0.2">
      <c r="F33700" s="16"/>
    </row>
    <row r="33701" spans="6:6" x14ac:dyDescent="0.2">
      <c r="F33701" s="16"/>
    </row>
    <row r="33702" spans="6:6" x14ac:dyDescent="0.2">
      <c r="F33702" s="16"/>
    </row>
    <row r="33703" spans="6:6" x14ac:dyDescent="0.2">
      <c r="F33703" s="16"/>
    </row>
    <row r="33704" spans="6:6" x14ac:dyDescent="0.2">
      <c r="F33704" s="16"/>
    </row>
    <row r="33705" spans="6:6" x14ac:dyDescent="0.2">
      <c r="F33705" s="16"/>
    </row>
    <row r="33706" spans="6:6" x14ac:dyDescent="0.2">
      <c r="F33706" s="16"/>
    </row>
    <row r="33707" spans="6:6" x14ac:dyDescent="0.2">
      <c r="F33707" s="16"/>
    </row>
    <row r="33708" spans="6:6" x14ac:dyDescent="0.2">
      <c r="F33708" s="16"/>
    </row>
    <row r="33709" spans="6:6" x14ac:dyDescent="0.2">
      <c r="F33709" s="16"/>
    </row>
    <row r="33710" spans="6:6" x14ac:dyDescent="0.2">
      <c r="F33710" s="16"/>
    </row>
    <row r="33711" spans="6:6" x14ac:dyDescent="0.2">
      <c r="F33711" s="16"/>
    </row>
    <row r="33712" spans="6:6" x14ac:dyDescent="0.2">
      <c r="F33712" s="16"/>
    </row>
    <row r="33713" spans="6:6" x14ac:dyDescent="0.2">
      <c r="F33713" s="16"/>
    </row>
    <row r="33714" spans="6:6" x14ac:dyDescent="0.2">
      <c r="F33714" s="16"/>
    </row>
    <row r="33715" spans="6:6" x14ac:dyDescent="0.2">
      <c r="F33715" s="16"/>
    </row>
    <row r="33716" spans="6:6" x14ac:dyDescent="0.2">
      <c r="F33716" s="16"/>
    </row>
    <row r="33717" spans="6:6" x14ac:dyDescent="0.2">
      <c r="F33717" s="16"/>
    </row>
    <row r="33718" spans="6:6" x14ac:dyDescent="0.2">
      <c r="F33718" s="16"/>
    </row>
    <row r="33719" spans="6:6" x14ac:dyDescent="0.2">
      <c r="F33719" s="16"/>
    </row>
    <row r="33720" spans="6:6" x14ac:dyDescent="0.2">
      <c r="F33720" s="16"/>
    </row>
    <row r="33721" spans="6:6" x14ac:dyDescent="0.2">
      <c r="F33721" s="16"/>
    </row>
    <row r="33722" spans="6:6" x14ac:dyDescent="0.2">
      <c r="F33722" s="16"/>
    </row>
    <row r="33723" spans="6:6" x14ac:dyDescent="0.2">
      <c r="F33723" s="16"/>
    </row>
    <row r="33724" spans="6:6" x14ac:dyDescent="0.2">
      <c r="F33724" s="16"/>
    </row>
    <row r="33725" spans="6:6" x14ac:dyDescent="0.2">
      <c r="F33725" s="16"/>
    </row>
    <row r="33726" spans="6:6" x14ac:dyDescent="0.2">
      <c r="F33726" s="16"/>
    </row>
    <row r="33727" spans="6:6" x14ac:dyDescent="0.2">
      <c r="F33727" s="16"/>
    </row>
    <row r="33728" spans="6:6" x14ac:dyDescent="0.2">
      <c r="F33728" s="16"/>
    </row>
    <row r="33729" spans="6:6" x14ac:dyDescent="0.2">
      <c r="F33729" s="16"/>
    </row>
    <row r="33730" spans="6:6" x14ac:dyDescent="0.2">
      <c r="F33730" s="16"/>
    </row>
    <row r="33731" spans="6:6" x14ac:dyDescent="0.2">
      <c r="F33731" s="16"/>
    </row>
    <row r="33732" spans="6:6" x14ac:dyDescent="0.2">
      <c r="F33732" s="16"/>
    </row>
    <row r="33733" spans="6:6" x14ac:dyDescent="0.2">
      <c r="F33733" s="16"/>
    </row>
    <row r="33734" spans="6:6" x14ac:dyDescent="0.2">
      <c r="F33734" s="16"/>
    </row>
    <row r="33735" spans="6:6" x14ac:dyDescent="0.2">
      <c r="F33735" s="16"/>
    </row>
    <row r="33736" spans="6:6" x14ac:dyDescent="0.2">
      <c r="F33736" s="16"/>
    </row>
    <row r="33737" spans="6:6" x14ac:dyDescent="0.2">
      <c r="F33737" s="16"/>
    </row>
    <row r="33738" spans="6:6" x14ac:dyDescent="0.2">
      <c r="F33738" s="16"/>
    </row>
    <row r="33739" spans="6:6" x14ac:dyDescent="0.2">
      <c r="F33739" s="16"/>
    </row>
    <row r="33740" spans="6:6" x14ac:dyDescent="0.2">
      <c r="F33740" s="16"/>
    </row>
    <row r="33741" spans="6:6" x14ac:dyDescent="0.2">
      <c r="F33741" s="16"/>
    </row>
    <row r="33742" spans="6:6" x14ac:dyDescent="0.2">
      <c r="F33742" s="16"/>
    </row>
    <row r="33743" spans="6:6" x14ac:dyDescent="0.2">
      <c r="F33743" s="16"/>
    </row>
    <row r="33744" spans="6:6" x14ac:dyDescent="0.2">
      <c r="F33744" s="16"/>
    </row>
    <row r="33745" spans="6:6" x14ac:dyDescent="0.2">
      <c r="F33745" s="16"/>
    </row>
    <row r="33746" spans="6:6" x14ac:dyDescent="0.2">
      <c r="F33746" s="16"/>
    </row>
    <row r="33747" spans="6:6" x14ac:dyDescent="0.2">
      <c r="F33747" s="16"/>
    </row>
    <row r="33748" spans="6:6" x14ac:dyDescent="0.2">
      <c r="F33748" s="16"/>
    </row>
    <row r="33749" spans="6:6" x14ac:dyDescent="0.2">
      <c r="F33749" s="16"/>
    </row>
    <row r="33750" spans="6:6" x14ac:dyDescent="0.2">
      <c r="F33750" s="16"/>
    </row>
    <row r="33751" spans="6:6" x14ac:dyDescent="0.2">
      <c r="F33751" s="16"/>
    </row>
    <row r="33752" spans="6:6" x14ac:dyDescent="0.2">
      <c r="F33752" s="16"/>
    </row>
    <row r="33753" spans="6:6" x14ac:dyDescent="0.2">
      <c r="F33753" s="16"/>
    </row>
    <row r="33754" spans="6:6" x14ac:dyDescent="0.2">
      <c r="F33754" s="16"/>
    </row>
    <row r="33755" spans="6:6" x14ac:dyDescent="0.2">
      <c r="F33755" s="16"/>
    </row>
    <row r="33756" spans="6:6" x14ac:dyDescent="0.2">
      <c r="F33756" s="16"/>
    </row>
    <row r="33757" spans="6:6" x14ac:dyDescent="0.2">
      <c r="F33757" s="16"/>
    </row>
    <row r="33758" spans="6:6" x14ac:dyDescent="0.2">
      <c r="F33758" s="16"/>
    </row>
    <row r="33759" spans="6:6" x14ac:dyDescent="0.2">
      <c r="F33759" s="16"/>
    </row>
    <row r="33760" spans="6:6" x14ac:dyDescent="0.2">
      <c r="F33760" s="16"/>
    </row>
    <row r="33761" spans="6:6" x14ac:dyDescent="0.2">
      <c r="F33761" s="16"/>
    </row>
    <row r="33762" spans="6:6" x14ac:dyDescent="0.2">
      <c r="F33762" s="16"/>
    </row>
    <row r="33763" spans="6:6" x14ac:dyDescent="0.2">
      <c r="F33763" s="16"/>
    </row>
    <row r="33764" spans="6:6" x14ac:dyDescent="0.2">
      <c r="F33764" s="16"/>
    </row>
    <row r="33765" spans="6:6" x14ac:dyDescent="0.2">
      <c r="F33765" s="16"/>
    </row>
    <row r="33766" spans="6:6" x14ac:dyDescent="0.2">
      <c r="F33766" s="16"/>
    </row>
    <row r="33767" spans="6:6" x14ac:dyDescent="0.2">
      <c r="F33767" s="16"/>
    </row>
    <row r="33768" spans="6:6" x14ac:dyDescent="0.2">
      <c r="F33768" s="16"/>
    </row>
    <row r="33769" spans="6:6" x14ac:dyDescent="0.2">
      <c r="F33769" s="16"/>
    </row>
    <row r="33770" spans="6:6" x14ac:dyDescent="0.2">
      <c r="F33770" s="16"/>
    </row>
    <row r="33771" spans="6:6" x14ac:dyDescent="0.2">
      <c r="F33771" s="16"/>
    </row>
    <row r="33772" spans="6:6" x14ac:dyDescent="0.2">
      <c r="F33772" s="16"/>
    </row>
    <row r="33773" spans="6:6" x14ac:dyDescent="0.2">
      <c r="F33773" s="16"/>
    </row>
    <row r="33774" spans="6:6" x14ac:dyDescent="0.2">
      <c r="F33774" s="16"/>
    </row>
    <row r="33775" spans="6:6" x14ac:dyDescent="0.2">
      <c r="F33775" s="16"/>
    </row>
    <row r="33776" spans="6:6" x14ac:dyDescent="0.2">
      <c r="F33776" s="16"/>
    </row>
    <row r="33777" spans="6:6" x14ac:dyDescent="0.2">
      <c r="F33777" s="16"/>
    </row>
    <row r="33778" spans="6:6" x14ac:dyDescent="0.2">
      <c r="F33778" s="16"/>
    </row>
    <row r="33779" spans="6:6" x14ac:dyDescent="0.2">
      <c r="F33779" s="16"/>
    </row>
    <row r="33780" spans="6:6" x14ac:dyDescent="0.2">
      <c r="F33780" s="16"/>
    </row>
    <row r="33781" spans="6:6" x14ac:dyDescent="0.2">
      <c r="F33781" s="16"/>
    </row>
    <row r="33782" spans="6:6" x14ac:dyDescent="0.2">
      <c r="F33782" s="16"/>
    </row>
    <row r="33783" spans="6:6" x14ac:dyDescent="0.2">
      <c r="F33783" s="16"/>
    </row>
    <row r="33784" spans="6:6" x14ac:dyDescent="0.2">
      <c r="F33784" s="16"/>
    </row>
    <row r="33785" spans="6:6" x14ac:dyDescent="0.2">
      <c r="F33785" s="16"/>
    </row>
    <row r="33786" spans="6:6" x14ac:dyDescent="0.2">
      <c r="F33786" s="16"/>
    </row>
    <row r="33787" spans="6:6" x14ac:dyDescent="0.2">
      <c r="F33787" s="16"/>
    </row>
    <row r="33788" spans="6:6" x14ac:dyDescent="0.2">
      <c r="F33788" s="16"/>
    </row>
    <row r="33789" spans="6:6" x14ac:dyDescent="0.2">
      <c r="F33789" s="16"/>
    </row>
    <row r="33790" spans="6:6" x14ac:dyDescent="0.2">
      <c r="F33790" s="16"/>
    </row>
    <row r="33791" spans="6:6" x14ac:dyDescent="0.2">
      <c r="F33791" s="16"/>
    </row>
    <row r="33792" spans="6:6" x14ac:dyDescent="0.2">
      <c r="F33792" s="16"/>
    </row>
    <row r="33793" spans="6:6" x14ac:dyDescent="0.2">
      <c r="F33793" s="16"/>
    </row>
    <row r="33794" spans="6:6" x14ac:dyDescent="0.2">
      <c r="F33794" s="16"/>
    </row>
    <row r="33795" spans="6:6" x14ac:dyDescent="0.2">
      <c r="F33795" s="16"/>
    </row>
    <row r="33796" spans="6:6" x14ac:dyDescent="0.2">
      <c r="F33796" s="16"/>
    </row>
    <row r="33797" spans="6:6" x14ac:dyDescent="0.2">
      <c r="F33797" s="16"/>
    </row>
    <row r="33798" spans="6:6" x14ac:dyDescent="0.2">
      <c r="F33798" s="16"/>
    </row>
    <row r="33799" spans="6:6" x14ac:dyDescent="0.2">
      <c r="F33799" s="16"/>
    </row>
    <row r="33800" spans="6:6" x14ac:dyDescent="0.2">
      <c r="F33800" s="16"/>
    </row>
    <row r="33801" spans="6:6" x14ac:dyDescent="0.2">
      <c r="F33801" s="16"/>
    </row>
    <row r="33802" spans="6:6" x14ac:dyDescent="0.2">
      <c r="F33802" s="16"/>
    </row>
    <row r="33803" spans="6:6" x14ac:dyDescent="0.2">
      <c r="F33803" s="16"/>
    </row>
    <row r="33804" spans="6:6" x14ac:dyDescent="0.2">
      <c r="F33804" s="16"/>
    </row>
    <row r="33805" spans="6:6" x14ac:dyDescent="0.2">
      <c r="F33805" s="16"/>
    </row>
    <row r="33806" spans="6:6" x14ac:dyDescent="0.2">
      <c r="F33806" s="16"/>
    </row>
    <row r="33807" spans="6:6" x14ac:dyDescent="0.2">
      <c r="F33807" s="16"/>
    </row>
    <row r="33808" spans="6:6" x14ac:dyDescent="0.2">
      <c r="F33808" s="16"/>
    </row>
    <row r="33809" spans="6:6" x14ac:dyDescent="0.2">
      <c r="F33809" s="16"/>
    </row>
    <row r="33810" spans="6:6" x14ac:dyDescent="0.2">
      <c r="F33810" s="16"/>
    </row>
    <row r="33811" spans="6:6" x14ac:dyDescent="0.2">
      <c r="F33811" s="16"/>
    </row>
    <row r="33812" spans="6:6" x14ac:dyDescent="0.2">
      <c r="F33812" s="16"/>
    </row>
    <row r="33813" spans="6:6" x14ac:dyDescent="0.2">
      <c r="F33813" s="16"/>
    </row>
    <row r="33814" spans="6:6" x14ac:dyDescent="0.2">
      <c r="F33814" s="16"/>
    </row>
    <row r="33815" spans="6:6" x14ac:dyDescent="0.2">
      <c r="F33815" s="16"/>
    </row>
    <row r="33816" spans="6:6" x14ac:dyDescent="0.2">
      <c r="F33816" s="16"/>
    </row>
    <row r="33817" spans="6:6" x14ac:dyDescent="0.2">
      <c r="F33817" s="16"/>
    </row>
    <row r="33818" spans="6:6" x14ac:dyDescent="0.2">
      <c r="F33818" s="16"/>
    </row>
    <row r="33819" spans="6:6" x14ac:dyDescent="0.2">
      <c r="F33819" s="16"/>
    </row>
    <row r="33820" spans="6:6" x14ac:dyDescent="0.2">
      <c r="F33820" s="16"/>
    </row>
    <row r="33821" spans="6:6" x14ac:dyDescent="0.2">
      <c r="F33821" s="16"/>
    </row>
    <row r="33822" spans="6:6" x14ac:dyDescent="0.2">
      <c r="F33822" s="16"/>
    </row>
    <row r="33823" spans="6:6" x14ac:dyDescent="0.2">
      <c r="F33823" s="16"/>
    </row>
    <row r="33824" spans="6:6" x14ac:dyDescent="0.2">
      <c r="F33824" s="16"/>
    </row>
    <row r="33825" spans="6:6" x14ac:dyDescent="0.2">
      <c r="F33825" s="16"/>
    </row>
    <row r="33826" spans="6:6" x14ac:dyDescent="0.2">
      <c r="F33826" s="16"/>
    </row>
    <row r="33827" spans="6:6" x14ac:dyDescent="0.2">
      <c r="F33827" s="16"/>
    </row>
    <row r="33828" spans="6:6" x14ac:dyDescent="0.2">
      <c r="F33828" s="16"/>
    </row>
    <row r="33829" spans="6:6" x14ac:dyDescent="0.2">
      <c r="F33829" s="16"/>
    </row>
    <row r="33830" spans="6:6" x14ac:dyDescent="0.2">
      <c r="F33830" s="16"/>
    </row>
    <row r="33831" spans="6:6" x14ac:dyDescent="0.2">
      <c r="F33831" s="16"/>
    </row>
    <row r="33832" spans="6:6" x14ac:dyDescent="0.2">
      <c r="F33832" s="16"/>
    </row>
    <row r="33833" spans="6:6" x14ac:dyDescent="0.2">
      <c r="F33833" s="16"/>
    </row>
    <row r="33834" spans="6:6" x14ac:dyDescent="0.2">
      <c r="F33834" s="16"/>
    </row>
    <row r="33835" spans="6:6" x14ac:dyDescent="0.2">
      <c r="F33835" s="16"/>
    </row>
    <row r="33836" spans="6:6" x14ac:dyDescent="0.2">
      <c r="F33836" s="16"/>
    </row>
    <row r="33837" spans="6:6" x14ac:dyDescent="0.2">
      <c r="F33837" s="16"/>
    </row>
    <row r="33838" spans="6:6" x14ac:dyDescent="0.2">
      <c r="F33838" s="16"/>
    </row>
    <row r="33839" spans="6:6" x14ac:dyDescent="0.2">
      <c r="F33839" s="16"/>
    </row>
    <row r="33840" spans="6:6" x14ac:dyDescent="0.2">
      <c r="F33840" s="16"/>
    </row>
    <row r="33841" spans="6:6" x14ac:dyDescent="0.2">
      <c r="F33841" s="16"/>
    </row>
    <row r="33842" spans="6:6" x14ac:dyDescent="0.2">
      <c r="F33842" s="16"/>
    </row>
    <row r="33843" spans="6:6" x14ac:dyDescent="0.2">
      <c r="F33843" s="16"/>
    </row>
    <row r="33844" spans="6:6" x14ac:dyDescent="0.2">
      <c r="F33844" s="16"/>
    </row>
    <row r="33845" spans="6:6" x14ac:dyDescent="0.2">
      <c r="F33845" s="16"/>
    </row>
    <row r="33846" spans="6:6" x14ac:dyDescent="0.2">
      <c r="F33846" s="16"/>
    </row>
    <row r="33847" spans="6:6" x14ac:dyDescent="0.2">
      <c r="F33847" s="16"/>
    </row>
    <row r="33848" spans="6:6" x14ac:dyDescent="0.2">
      <c r="F33848" s="16"/>
    </row>
    <row r="33849" spans="6:6" x14ac:dyDescent="0.2">
      <c r="F33849" s="16"/>
    </row>
    <row r="33850" spans="6:6" x14ac:dyDescent="0.2">
      <c r="F33850" s="16"/>
    </row>
    <row r="33851" spans="6:6" x14ac:dyDescent="0.2">
      <c r="F33851" s="16"/>
    </row>
    <row r="33852" spans="6:6" x14ac:dyDescent="0.2">
      <c r="F33852" s="16"/>
    </row>
    <row r="33853" spans="6:6" x14ac:dyDescent="0.2">
      <c r="F33853" s="16"/>
    </row>
    <row r="33854" spans="6:6" x14ac:dyDescent="0.2">
      <c r="F33854" s="16"/>
    </row>
    <row r="33855" spans="6:6" x14ac:dyDescent="0.2">
      <c r="F33855" s="16"/>
    </row>
    <row r="33856" spans="6:6" x14ac:dyDescent="0.2">
      <c r="F33856" s="16"/>
    </row>
    <row r="33857" spans="6:6" x14ac:dyDescent="0.2">
      <c r="F33857" s="16"/>
    </row>
    <row r="33858" spans="6:6" x14ac:dyDescent="0.2">
      <c r="F33858" s="16"/>
    </row>
    <row r="33859" spans="6:6" x14ac:dyDescent="0.2">
      <c r="F33859" s="16"/>
    </row>
    <row r="33860" spans="6:6" x14ac:dyDescent="0.2">
      <c r="F33860" s="16"/>
    </row>
    <row r="33861" spans="6:6" x14ac:dyDescent="0.2">
      <c r="F33861" s="16"/>
    </row>
    <row r="33862" spans="6:6" x14ac:dyDescent="0.2">
      <c r="F33862" s="16"/>
    </row>
    <row r="33863" spans="6:6" x14ac:dyDescent="0.2">
      <c r="F33863" s="16"/>
    </row>
    <row r="33864" spans="6:6" x14ac:dyDescent="0.2">
      <c r="F33864" s="16"/>
    </row>
    <row r="33865" spans="6:6" x14ac:dyDescent="0.2">
      <c r="F33865" s="16"/>
    </row>
    <row r="33866" spans="6:6" x14ac:dyDescent="0.2">
      <c r="F33866" s="16"/>
    </row>
    <row r="33867" spans="6:6" x14ac:dyDescent="0.2">
      <c r="F33867" s="16"/>
    </row>
    <row r="33868" spans="6:6" x14ac:dyDescent="0.2">
      <c r="F33868" s="16"/>
    </row>
    <row r="33869" spans="6:6" x14ac:dyDescent="0.2">
      <c r="F33869" s="16"/>
    </row>
    <row r="33870" spans="6:6" x14ac:dyDescent="0.2">
      <c r="F33870" s="16"/>
    </row>
    <row r="33871" spans="6:6" x14ac:dyDescent="0.2">
      <c r="F33871" s="16"/>
    </row>
    <row r="33872" spans="6:6" x14ac:dyDescent="0.2">
      <c r="F33872" s="16"/>
    </row>
    <row r="33873" spans="6:6" x14ac:dyDescent="0.2">
      <c r="F33873" s="16"/>
    </row>
    <row r="33874" spans="6:6" x14ac:dyDescent="0.2">
      <c r="F33874" s="16"/>
    </row>
    <row r="33875" spans="6:6" x14ac:dyDescent="0.2">
      <c r="F33875" s="16"/>
    </row>
    <row r="33876" spans="6:6" x14ac:dyDescent="0.2">
      <c r="F33876" s="16"/>
    </row>
    <row r="33877" spans="6:6" x14ac:dyDescent="0.2">
      <c r="F33877" s="16"/>
    </row>
    <row r="33878" spans="6:6" x14ac:dyDescent="0.2">
      <c r="F33878" s="16"/>
    </row>
    <row r="33879" spans="6:6" x14ac:dyDescent="0.2">
      <c r="F33879" s="16"/>
    </row>
    <row r="33880" spans="6:6" x14ac:dyDescent="0.2">
      <c r="F33880" s="16"/>
    </row>
    <row r="33881" spans="6:6" x14ac:dyDescent="0.2">
      <c r="F33881" s="16"/>
    </row>
    <row r="33882" spans="6:6" x14ac:dyDescent="0.2">
      <c r="F33882" s="16"/>
    </row>
    <row r="33883" spans="6:6" x14ac:dyDescent="0.2">
      <c r="F33883" s="16"/>
    </row>
    <row r="33884" spans="6:6" x14ac:dyDescent="0.2">
      <c r="F33884" s="16"/>
    </row>
    <row r="33885" spans="6:6" x14ac:dyDescent="0.2">
      <c r="F33885" s="16"/>
    </row>
    <row r="33886" spans="6:6" x14ac:dyDescent="0.2">
      <c r="F33886" s="16"/>
    </row>
    <row r="33887" spans="6:6" x14ac:dyDescent="0.2">
      <c r="F33887" s="16"/>
    </row>
    <row r="33888" spans="6:6" x14ac:dyDescent="0.2">
      <c r="F33888" s="16"/>
    </row>
    <row r="33889" spans="6:6" x14ac:dyDescent="0.2">
      <c r="F33889" s="16"/>
    </row>
    <row r="33890" spans="6:6" x14ac:dyDescent="0.2">
      <c r="F33890" s="16"/>
    </row>
    <row r="33891" spans="6:6" x14ac:dyDescent="0.2">
      <c r="F33891" s="16"/>
    </row>
    <row r="33892" spans="6:6" x14ac:dyDescent="0.2">
      <c r="F33892" s="16"/>
    </row>
    <row r="33893" spans="6:6" x14ac:dyDescent="0.2">
      <c r="F33893" s="16"/>
    </row>
    <row r="33894" spans="6:6" x14ac:dyDescent="0.2">
      <c r="F33894" s="16"/>
    </row>
    <row r="33895" spans="6:6" x14ac:dyDescent="0.2">
      <c r="F33895" s="16"/>
    </row>
    <row r="33896" spans="6:6" x14ac:dyDescent="0.2">
      <c r="F33896" s="16"/>
    </row>
    <row r="33897" spans="6:6" x14ac:dyDescent="0.2">
      <c r="F33897" s="16"/>
    </row>
    <row r="33898" spans="6:6" x14ac:dyDescent="0.2">
      <c r="F33898" s="16"/>
    </row>
    <row r="33899" spans="6:6" x14ac:dyDescent="0.2">
      <c r="F33899" s="16"/>
    </row>
    <row r="33900" spans="6:6" x14ac:dyDescent="0.2">
      <c r="F33900" s="16"/>
    </row>
    <row r="33901" spans="6:6" x14ac:dyDescent="0.2">
      <c r="F33901" s="16"/>
    </row>
    <row r="33902" spans="6:6" x14ac:dyDescent="0.2">
      <c r="F33902" s="16"/>
    </row>
    <row r="33903" spans="6:6" x14ac:dyDescent="0.2">
      <c r="F33903" s="16"/>
    </row>
    <row r="33904" spans="6:6" x14ac:dyDescent="0.2">
      <c r="F33904" s="16"/>
    </row>
    <row r="33905" spans="6:6" x14ac:dyDescent="0.2">
      <c r="F33905" s="16"/>
    </row>
    <row r="33906" spans="6:6" x14ac:dyDescent="0.2">
      <c r="F33906" s="16"/>
    </row>
    <row r="33907" spans="6:6" x14ac:dyDescent="0.2">
      <c r="F33907" s="16"/>
    </row>
    <row r="33908" spans="6:6" x14ac:dyDescent="0.2">
      <c r="F33908" s="16"/>
    </row>
    <row r="33909" spans="6:6" x14ac:dyDescent="0.2">
      <c r="F33909" s="16"/>
    </row>
    <row r="33910" spans="6:6" x14ac:dyDescent="0.2">
      <c r="F33910" s="16"/>
    </row>
    <row r="33911" spans="6:6" x14ac:dyDescent="0.2">
      <c r="F33911" s="16"/>
    </row>
    <row r="33912" spans="6:6" x14ac:dyDescent="0.2">
      <c r="F33912" s="16"/>
    </row>
    <row r="33913" spans="6:6" x14ac:dyDescent="0.2">
      <c r="F33913" s="16"/>
    </row>
    <row r="33914" spans="6:6" x14ac:dyDescent="0.2">
      <c r="F33914" s="16"/>
    </row>
    <row r="33915" spans="6:6" x14ac:dyDescent="0.2">
      <c r="F33915" s="16"/>
    </row>
    <row r="33916" spans="6:6" x14ac:dyDescent="0.2">
      <c r="F33916" s="16"/>
    </row>
    <row r="33917" spans="6:6" x14ac:dyDescent="0.2">
      <c r="F33917" s="16"/>
    </row>
    <row r="33918" spans="6:6" x14ac:dyDescent="0.2">
      <c r="F33918" s="16"/>
    </row>
    <row r="33919" spans="6:6" x14ac:dyDescent="0.2">
      <c r="F33919" s="16"/>
    </row>
    <row r="33920" spans="6:6" x14ac:dyDescent="0.2">
      <c r="F33920" s="16"/>
    </row>
    <row r="33921" spans="6:6" x14ac:dyDescent="0.2">
      <c r="F33921" s="16"/>
    </row>
    <row r="33922" spans="6:6" x14ac:dyDescent="0.2">
      <c r="F33922" s="16"/>
    </row>
    <row r="33923" spans="6:6" x14ac:dyDescent="0.2">
      <c r="F33923" s="16"/>
    </row>
    <row r="33924" spans="6:6" x14ac:dyDescent="0.2">
      <c r="F33924" s="16"/>
    </row>
    <row r="33925" spans="6:6" x14ac:dyDescent="0.2">
      <c r="F33925" s="16"/>
    </row>
    <row r="33926" spans="6:6" x14ac:dyDescent="0.2">
      <c r="F33926" s="16"/>
    </row>
    <row r="33927" spans="6:6" x14ac:dyDescent="0.2">
      <c r="F33927" s="16"/>
    </row>
    <row r="33928" spans="6:6" x14ac:dyDescent="0.2">
      <c r="F33928" s="16"/>
    </row>
    <row r="33929" spans="6:6" x14ac:dyDescent="0.2">
      <c r="F33929" s="16"/>
    </row>
    <row r="33930" spans="6:6" x14ac:dyDescent="0.2">
      <c r="F33930" s="16"/>
    </row>
    <row r="33931" spans="6:6" x14ac:dyDescent="0.2">
      <c r="F33931" s="16"/>
    </row>
    <row r="33932" spans="6:6" x14ac:dyDescent="0.2">
      <c r="F33932" s="16"/>
    </row>
    <row r="33933" spans="6:6" x14ac:dyDescent="0.2">
      <c r="F33933" s="16"/>
    </row>
    <row r="33934" spans="6:6" x14ac:dyDescent="0.2">
      <c r="F33934" s="16"/>
    </row>
    <row r="33935" spans="6:6" x14ac:dyDescent="0.2">
      <c r="F33935" s="16"/>
    </row>
    <row r="33936" spans="6:6" x14ac:dyDescent="0.2">
      <c r="F33936" s="16"/>
    </row>
    <row r="33937" spans="6:6" x14ac:dyDescent="0.2">
      <c r="F33937" s="16"/>
    </row>
    <row r="33938" spans="6:6" x14ac:dyDescent="0.2">
      <c r="F33938" s="16"/>
    </row>
    <row r="33939" spans="6:6" x14ac:dyDescent="0.2">
      <c r="F33939" s="16"/>
    </row>
    <row r="33940" spans="6:6" x14ac:dyDescent="0.2">
      <c r="F33940" s="16"/>
    </row>
    <row r="33941" spans="6:6" x14ac:dyDescent="0.2">
      <c r="F33941" s="16"/>
    </row>
    <row r="33942" spans="6:6" x14ac:dyDescent="0.2">
      <c r="F33942" s="16"/>
    </row>
    <row r="33943" spans="6:6" x14ac:dyDescent="0.2">
      <c r="F33943" s="16"/>
    </row>
    <row r="33944" spans="6:6" x14ac:dyDescent="0.2">
      <c r="F33944" s="16"/>
    </row>
    <row r="33945" spans="6:6" x14ac:dyDescent="0.2">
      <c r="F33945" s="16"/>
    </row>
    <row r="33946" spans="6:6" x14ac:dyDescent="0.2">
      <c r="F33946" s="16"/>
    </row>
    <row r="33947" spans="6:6" x14ac:dyDescent="0.2">
      <c r="F33947" s="16"/>
    </row>
    <row r="33948" spans="6:6" x14ac:dyDescent="0.2">
      <c r="F33948" s="16"/>
    </row>
    <row r="33949" spans="6:6" x14ac:dyDescent="0.2">
      <c r="F33949" s="16"/>
    </row>
    <row r="33950" spans="6:6" x14ac:dyDescent="0.2">
      <c r="F33950" s="16"/>
    </row>
    <row r="33951" spans="6:6" x14ac:dyDescent="0.2">
      <c r="F33951" s="16"/>
    </row>
    <row r="33952" spans="6:6" x14ac:dyDescent="0.2">
      <c r="F33952" s="16"/>
    </row>
    <row r="33953" spans="6:6" x14ac:dyDescent="0.2">
      <c r="F33953" s="16"/>
    </row>
    <row r="33954" spans="6:6" x14ac:dyDescent="0.2">
      <c r="F33954" s="16"/>
    </row>
    <row r="33955" spans="6:6" x14ac:dyDescent="0.2">
      <c r="F33955" s="16"/>
    </row>
    <row r="33956" spans="6:6" x14ac:dyDescent="0.2">
      <c r="F33956" s="16"/>
    </row>
    <row r="33957" spans="6:6" x14ac:dyDescent="0.2">
      <c r="F33957" s="16"/>
    </row>
    <row r="33958" spans="6:6" x14ac:dyDescent="0.2">
      <c r="F33958" s="16"/>
    </row>
    <row r="33959" spans="6:6" x14ac:dyDescent="0.2">
      <c r="F33959" s="16"/>
    </row>
    <row r="33960" spans="6:6" x14ac:dyDescent="0.2">
      <c r="F33960" s="16"/>
    </row>
    <row r="33961" spans="6:6" x14ac:dyDescent="0.2">
      <c r="F33961" s="16"/>
    </row>
    <row r="33962" spans="6:6" x14ac:dyDescent="0.2">
      <c r="F33962" s="16"/>
    </row>
    <row r="33963" spans="6:6" x14ac:dyDescent="0.2">
      <c r="F33963" s="16"/>
    </row>
    <row r="33964" spans="6:6" x14ac:dyDescent="0.2">
      <c r="F33964" s="16"/>
    </row>
    <row r="33965" spans="6:6" x14ac:dyDescent="0.2">
      <c r="F33965" s="16"/>
    </row>
    <row r="33966" spans="6:6" x14ac:dyDescent="0.2">
      <c r="F33966" s="16"/>
    </row>
    <row r="33967" spans="6:6" x14ac:dyDescent="0.2">
      <c r="F33967" s="16"/>
    </row>
    <row r="33968" spans="6:6" x14ac:dyDescent="0.2">
      <c r="F33968" s="16"/>
    </row>
    <row r="33969" spans="6:6" x14ac:dyDescent="0.2">
      <c r="F33969" s="16"/>
    </row>
    <row r="33970" spans="6:6" x14ac:dyDescent="0.2">
      <c r="F33970" s="16"/>
    </row>
    <row r="33971" spans="6:6" x14ac:dyDescent="0.2">
      <c r="F33971" s="16"/>
    </row>
    <row r="33972" spans="6:6" x14ac:dyDescent="0.2">
      <c r="F33972" s="16"/>
    </row>
    <row r="33973" spans="6:6" x14ac:dyDescent="0.2">
      <c r="F33973" s="16"/>
    </row>
    <row r="33974" spans="6:6" x14ac:dyDescent="0.2">
      <c r="F33974" s="16"/>
    </row>
    <row r="33975" spans="6:6" x14ac:dyDescent="0.2">
      <c r="F33975" s="16"/>
    </row>
    <row r="33976" spans="6:6" x14ac:dyDescent="0.2">
      <c r="F33976" s="16"/>
    </row>
    <row r="33977" spans="6:6" x14ac:dyDescent="0.2">
      <c r="F33977" s="16"/>
    </row>
    <row r="33978" spans="6:6" x14ac:dyDescent="0.2">
      <c r="F33978" s="16"/>
    </row>
    <row r="33979" spans="6:6" x14ac:dyDescent="0.2">
      <c r="F33979" s="16"/>
    </row>
    <row r="33980" spans="6:6" x14ac:dyDescent="0.2">
      <c r="F33980" s="16"/>
    </row>
    <row r="33981" spans="6:6" x14ac:dyDescent="0.2">
      <c r="F33981" s="16"/>
    </row>
    <row r="33982" spans="6:6" x14ac:dyDescent="0.2">
      <c r="F33982" s="16"/>
    </row>
    <row r="33983" spans="6:6" x14ac:dyDescent="0.2">
      <c r="F33983" s="16"/>
    </row>
    <row r="33984" spans="6:6" x14ac:dyDescent="0.2">
      <c r="F33984" s="16"/>
    </row>
    <row r="33985" spans="6:6" x14ac:dyDescent="0.2">
      <c r="F33985" s="16"/>
    </row>
    <row r="33986" spans="6:6" x14ac:dyDescent="0.2">
      <c r="F33986" s="16"/>
    </row>
    <row r="33987" spans="6:6" x14ac:dyDescent="0.2">
      <c r="F33987" s="16"/>
    </row>
    <row r="33988" spans="6:6" x14ac:dyDescent="0.2">
      <c r="F33988" s="16"/>
    </row>
    <row r="33989" spans="6:6" x14ac:dyDescent="0.2">
      <c r="F33989" s="16"/>
    </row>
    <row r="33990" spans="6:6" x14ac:dyDescent="0.2">
      <c r="F33990" s="16"/>
    </row>
    <row r="33991" spans="6:6" x14ac:dyDescent="0.2">
      <c r="F33991" s="16"/>
    </row>
    <row r="33992" spans="6:6" x14ac:dyDescent="0.2">
      <c r="F33992" s="16"/>
    </row>
    <row r="33993" spans="6:6" x14ac:dyDescent="0.2">
      <c r="F33993" s="16"/>
    </row>
    <row r="33994" spans="6:6" x14ac:dyDescent="0.2">
      <c r="F33994" s="16"/>
    </row>
    <row r="33995" spans="6:6" x14ac:dyDescent="0.2">
      <c r="F33995" s="16"/>
    </row>
    <row r="33996" spans="6:6" x14ac:dyDescent="0.2">
      <c r="F33996" s="16"/>
    </row>
    <row r="33997" spans="6:6" x14ac:dyDescent="0.2">
      <c r="F33997" s="16"/>
    </row>
    <row r="33998" spans="6:6" x14ac:dyDescent="0.2">
      <c r="F33998" s="16"/>
    </row>
    <row r="33999" spans="6:6" x14ac:dyDescent="0.2">
      <c r="F33999" s="16"/>
    </row>
    <row r="34000" spans="6:6" x14ac:dyDescent="0.2">
      <c r="F34000" s="16"/>
    </row>
    <row r="34001" spans="6:6" x14ac:dyDescent="0.2">
      <c r="F34001" s="16"/>
    </row>
    <row r="34002" spans="6:6" x14ac:dyDescent="0.2">
      <c r="F34002" s="16"/>
    </row>
    <row r="34003" spans="6:6" x14ac:dyDescent="0.2">
      <c r="F34003" s="16"/>
    </row>
    <row r="34004" spans="6:6" x14ac:dyDescent="0.2">
      <c r="F34004" s="16"/>
    </row>
    <row r="34005" spans="6:6" x14ac:dyDescent="0.2">
      <c r="F34005" s="16"/>
    </row>
    <row r="34006" spans="6:6" x14ac:dyDescent="0.2">
      <c r="F34006" s="16"/>
    </row>
    <row r="34007" spans="6:6" x14ac:dyDescent="0.2">
      <c r="F34007" s="16"/>
    </row>
    <row r="34008" spans="6:6" x14ac:dyDescent="0.2">
      <c r="F34008" s="16"/>
    </row>
    <row r="34009" spans="6:6" x14ac:dyDescent="0.2">
      <c r="F34009" s="16"/>
    </row>
    <row r="34010" spans="6:6" x14ac:dyDescent="0.2">
      <c r="F34010" s="16"/>
    </row>
    <row r="34011" spans="6:6" x14ac:dyDescent="0.2">
      <c r="F34011" s="16"/>
    </row>
    <row r="34012" spans="6:6" x14ac:dyDescent="0.2">
      <c r="F34012" s="16"/>
    </row>
    <row r="34013" spans="6:6" x14ac:dyDescent="0.2">
      <c r="F34013" s="16"/>
    </row>
    <row r="34014" spans="6:6" x14ac:dyDescent="0.2">
      <c r="F34014" s="16"/>
    </row>
    <row r="34015" spans="6:6" x14ac:dyDescent="0.2">
      <c r="F34015" s="16"/>
    </row>
    <row r="34016" spans="6:6" x14ac:dyDescent="0.2">
      <c r="F34016" s="16"/>
    </row>
    <row r="34017" spans="6:6" x14ac:dyDescent="0.2">
      <c r="F34017" s="16"/>
    </row>
    <row r="34018" spans="6:6" x14ac:dyDescent="0.2">
      <c r="F34018" s="16"/>
    </row>
    <row r="34019" spans="6:6" x14ac:dyDescent="0.2">
      <c r="F34019" s="16"/>
    </row>
    <row r="34020" spans="6:6" x14ac:dyDescent="0.2">
      <c r="F34020" s="16"/>
    </row>
    <row r="34021" spans="6:6" x14ac:dyDescent="0.2">
      <c r="F34021" s="16"/>
    </row>
    <row r="34022" spans="6:6" x14ac:dyDescent="0.2">
      <c r="F34022" s="16"/>
    </row>
    <row r="34023" spans="6:6" x14ac:dyDescent="0.2">
      <c r="F34023" s="16"/>
    </row>
    <row r="34024" spans="6:6" x14ac:dyDescent="0.2">
      <c r="F34024" s="16"/>
    </row>
    <row r="34025" spans="6:6" x14ac:dyDescent="0.2">
      <c r="F34025" s="16"/>
    </row>
    <row r="34026" spans="6:6" x14ac:dyDescent="0.2">
      <c r="F34026" s="16"/>
    </row>
    <row r="34027" spans="6:6" x14ac:dyDescent="0.2">
      <c r="F34027" s="16"/>
    </row>
    <row r="34028" spans="6:6" x14ac:dyDescent="0.2">
      <c r="F34028" s="16"/>
    </row>
    <row r="34029" spans="6:6" x14ac:dyDescent="0.2">
      <c r="F34029" s="16"/>
    </row>
    <row r="34030" spans="6:6" x14ac:dyDescent="0.2">
      <c r="F34030" s="16"/>
    </row>
    <row r="34031" spans="6:6" x14ac:dyDescent="0.2">
      <c r="F34031" s="16"/>
    </row>
    <row r="34032" spans="6:6" x14ac:dyDescent="0.2">
      <c r="F34032" s="16"/>
    </row>
    <row r="34033" spans="6:6" x14ac:dyDescent="0.2">
      <c r="F34033" s="16"/>
    </row>
    <row r="34034" spans="6:6" x14ac:dyDescent="0.2">
      <c r="F34034" s="16"/>
    </row>
    <row r="34035" spans="6:6" x14ac:dyDescent="0.2">
      <c r="F34035" s="16"/>
    </row>
    <row r="34036" spans="6:6" x14ac:dyDescent="0.2">
      <c r="F34036" s="16"/>
    </row>
    <row r="34037" spans="6:6" x14ac:dyDescent="0.2">
      <c r="F34037" s="16"/>
    </row>
    <row r="34038" spans="6:6" x14ac:dyDescent="0.2">
      <c r="F34038" s="16"/>
    </row>
    <row r="34039" spans="6:6" x14ac:dyDescent="0.2">
      <c r="F34039" s="16"/>
    </row>
    <row r="34040" spans="6:6" x14ac:dyDescent="0.2">
      <c r="F34040" s="16"/>
    </row>
    <row r="34041" spans="6:6" x14ac:dyDescent="0.2">
      <c r="F34041" s="16"/>
    </row>
    <row r="34042" spans="6:6" x14ac:dyDescent="0.2">
      <c r="F34042" s="16"/>
    </row>
    <row r="34043" spans="6:6" x14ac:dyDescent="0.2">
      <c r="F34043" s="16"/>
    </row>
    <row r="34044" spans="6:6" x14ac:dyDescent="0.2">
      <c r="F34044" s="16"/>
    </row>
    <row r="34045" spans="6:6" x14ac:dyDescent="0.2">
      <c r="F34045" s="16"/>
    </row>
    <row r="34046" spans="6:6" x14ac:dyDescent="0.2">
      <c r="F34046" s="16"/>
    </row>
    <row r="34047" spans="6:6" x14ac:dyDescent="0.2">
      <c r="F34047" s="16"/>
    </row>
    <row r="34048" spans="6:6" x14ac:dyDescent="0.2">
      <c r="F34048" s="16"/>
    </row>
    <row r="34049" spans="6:6" x14ac:dyDescent="0.2">
      <c r="F34049" s="16"/>
    </row>
    <row r="34050" spans="6:6" x14ac:dyDescent="0.2">
      <c r="F34050" s="16"/>
    </row>
    <row r="34051" spans="6:6" x14ac:dyDescent="0.2">
      <c r="F34051" s="16"/>
    </row>
    <row r="34052" spans="6:6" x14ac:dyDescent="0.2">
      <c r="F34052" s="16"/>
    </row>
    <row r="34053" spans="6:6" x14ac:dyDescent="0.2">
      <c r="F34053" s="16"/>
    </row>
    <row r="34054" spans="6:6" x14ac:dyDescent="0.2">
      <c r="F34054" s="16"/>
    </row>
    <row r="34055" spans="6:6" x14ac:dyDescent="0.2">
      <c r="F34055" s="16"/>
    </row>
    <row r="34056" spans="6:6" x14ac:dyDescent="0.2">
      <c r="F34056" s="16"/>
    </row>
    <row r="34057" spans="6:6" x14ac:dyDescent="0.2">
      <c r="F34057" s="16"/>
    </row>
    <row r="34058" spans="6:6" x14ac:dyDescent="0.2">
      <c r="F34058" s="16"/>
    </row>
    <row r="34059" spans="6:6" x14ac:dyDescent="0.2">
      <c r="F34059" s="16"/>
    </row>
    <row r="34060" spans="6:6" x14ac:dyDescent="0.2">
      <c r="F34060" s="16"/>
    </row>
    <row r="34061" spans="6:6" x14ac:dyDescent="0.2">
      <c r="F34061" s="16"/>
    </row>
    <row r="34062" spans="6:6" x14ac:dyDescent="0.2">
      <c r="F34062" s="16"/>
    </row>
    <row r="34063" spans="6:6" x14ac:dyDescent="0.2">
      <c r="F34063" s="16"/>
    </row>
    <row r="34064" spans="6:6" x14ac:dyDescent="0.2">
      <c r="F34064" s="16"/>
    </row>
    <row r="34065" spans="6:6" x14ac:dyDescent="0.2">
      <c r="F34065" s="16"/>
    </row>
    <row r="34066" spans="6:6" x14ac:dyDescent="0.2">
      <c r="F34066" s="16"/>
    </row>
    <row r="34067" spans="6:6" x14ac:dyDescent="0.2">
      <c r="F34067" s="16"/>
    </row>
    <row r="34068" spans="6:6" x14ac:dyDescent="0.2">
      <c r="F34068" s="16"/>
    </row>
    <row r="34069" spans="6:6" x14ac:dyDescent="0.2">
      <c r="F34069" s="16"/>
    </row>
    <row r="34070" spans="6:6" x14ac:dyDescent="0.2">
      <c r="F34070" s="16"/>
    </row>
    <row r="34071" spans="6:6" x14ac:dyDescent="0.2">
      <c r="F34071" s="16"/>
    </row>
    <row r="34072" spans="6:6" x14ac:dyDescent="0.2">
      <c r="F34072" s="16"/>
    </row>
    <row r="34073" spans="6:6" x14ac:dyDescent="0.2">
      <c r="F34073" s="16"/>
    </row>
    <row r="34074" spans="6:6" x14ac:dyDescent="0.2">
      <c r="F34074" s="16"/>
    </row>
    <row r="34075" spans="6:6" x14ac:dyDescent="0.2">
      <c r="F34075" s="16"/>
    </row>
    <row r="34076" spans="6:6" x14ac:dyDescent="0.2">
      <c r="F34076" s="16"/>
    </row>
    <row r="34077" spans="6:6" x14ac:dyDescent="0.2">
      <c r="F34077" s="16"/>
    </row>
    <row r="34078" spans="6:6" x14ac:dyDescent="0.2">
      <c r="F34078" s="16"/>
    </row>
    <row r="34079" spans="6:6" x14ac:dyDescent="0.2">
      <c r="F34079" s="16"/>
    </row>
    <row r="34080" spans="6:6" x14ac:dyDescent="0.2">
      <c r="F34080" s="16"/>
    </row>
    <row r="34081" spans="6:6" x14ac:dyDescent="0.2">
      <c r="F34081" s="16"/>
    </row>
    <row r="34082" spans="6:6" x14ac:dyDescent="0.2">
      <c r="F34082" s="16"/>
    </row>
    <row r="34083" spans="6:6" x14ac:dyDescent="0.2">
      <c r="F34083" s="16"/>
    </row>
    <row r="34084" spans="6:6" x14ac:dyDescent="0.2">
      <c r="F34084" s="16"/>
    </row>
    <row r="34085" spans="6:6" x14ac:dyDescent="0.2">
      <c r="F34085" s="16"/>
    </row>
    <row r="34086" spans="6:6" x14ac:dyDescent="0.2">
      <c r="F34086" s="16"/>
    </row>
    <row r="34087" spans="6:6" x14ac:dyDescent="0.2">
      <c r="F34087" s="16"/>
    </row>
    <row r="34088" spans="6:6" x14ac:dyDescent="0.2">
      <c r="F34088" s="16"/>
    </row>
    <row r="34089" spans="6:6" x14ac:dyDescent="0.2">
      <c r="F34089" s="16"/>
    </row>
    <row r="34090" spans="6:6" x14ac:dyDescent="0.2">
      <c r="F34090" s="16"/>
    </row>
    <row r="34091" spans="6:6" x14ac:dyDescent="0.2">
      <c r="F34091" s="16"/>
    </row>
    <row r="34092" spans="6:6" x14ac:dyDescent="0.2">
      <c r="F34092" s="16"/>
    </row>
    <row r="34093" spans="6:6" x14ac:dyDescent="0.2">
      <c r="F34093" s="16"/>
    </row>
    <row r="34094" spans="6:6" x14ac:dyDescent="0.2">
      <c r="F34094" s="16"/>
    </row>
    <row r="34095" spans="6:6" x14ac:dyDescent="0.2">
      <c r="F34095" s="16"/>
    </row>
    <row r="34096" spans="6:6" x14ac:dyDescent="0.2">
      <c r="F34096" s="16"/>
    </row>
    <row r="34097" spans="6:6" x14ac:dyDescent="0.2">
      <c r="F34097" s="16"/>
    </row>
    <row r="34098" spans="6:6" x14ac:dyDescent="0.2">
      <c r="F34098" s="16"/>
    </row>
    <row r="34099" spans="6:6" x14ac:dyDescent="0.2">
      <c r="F34099" s="16"/>
    </row>
    <row r="34100" spans="6:6" x14ac:dyDescent="0.2">
      <c r="F34100" s="16"/>
    </row>
    <row r="34101" spans="6:6" x14ac:dyDescent="0.2">
      <c r="F34101" s="16"/>
    </row>
    <row r="34102" spans="6:6" x14ac:dyDescent="0.2">
      <c r="F34102" s="16"/>
    </row>
    <row r="34103" spans="6:6" x14ac:dyDescent="0.2">
      <c r="F34103" s="16"/>
    </row>
    <row r="34104" spans="6:6" x14ac:dyDescent="0.2">
      <c r="F34104" s="16"/>
    </row>
    <row r="34105" spans="6:6" x14ac:dyDescent="0.2">
      <c r="F34105" s="16"/>
    </row>
    <row r="34106" spans="6:6" x14ac:dyDescent="0.2">
      <c r="F34106" s="16"/>
    </row>
    <row r="34107" spans="6:6" x14ac:dyDescent="0.2">
      <c r="F34107" s="16"/>
    </row>
    <row r="34108" spans="6:6" x14ac:dyDescent="0.2">
      <c r="F34108" s="16"/>
    </row>
    <row r="34109" spans="6:6" x14ac:dyDescent="0.2">
      <c r="F34109" s="16"/>
    </row>
    <row r="34110" spans="6:6" x14ac:dyDescent="0.2">
      <c r="F34110" s="16"/>
    </row>
    <row r="34111" spans="6:6" x14ac:dyDescent="0.2">
      <c r="F34111" s="16"/>
    </row>
    <row r="34112" spans="6:6" x14ac:dyDescent="0.2">
      <c r="F34112" s="16"/>
    </row>
    <row r="34113" spans="6:6" x14ac:dyDescent="0.2">
      <c r="F34113" s="16"/>
    </row>
    <row r="34114" spans="6:6" x14ac:dyDescent="0.2">
      <c r="F34114" s="16"/>
    </row>
    <row r="34115" spans="6:6" x14ac:dyDescent="0.2">
      <c r="F34115" s="16"/>
    </row>
    <row r="34116" spans="6:6" x14ac:dyDescent="0.2">
      <c r="F34116" s="16"/>
    </row>
    <row r="34117" spans="6:6" x14ac:dyDescent="0.2">
      <c r="F34117" s="16"/>
    </row>
    <row r="34118" spans="6:6" x14ac:dyDescent="0.2">
      <c r="F34118" s="16"/>
    </row>
    <row r="34119" spans="6:6" x14ac:dyDescent="0.2">
      <c r="F34119" s="16"/>
    </row>
    <row r="34120" spans="6:6" x14ac:dyDescent="0.2">
      <c r="F34120" s="16"/>
    </row>
    <row r="34121" spans="6:6" x14ac:dyDescent="0.2">
      <c r="F34121" s="16"/>
    </row>
    <row r="34122" spans="6:6" x14ac:dyDescent="0.2">
      <c r="F34122" s="16"/>
    </row>
    <row r="34123" spans="6:6" x14ac:dyDescent="0.2">
      <c r="F34123" s="16"/>
    </row>
    <row r="34124" spans="6:6" x14ac:dyDescent="0.2">
      <c r="F34124" s="16"/>
    </row>
    <row r="34125" spans="6:6" x14ac:dyDescent="0.2">
      <c r="F34125" s="16"/>
    </row>
    <row r="34126" spans="6:6" x14ac:dyDescent="0.2">
      <c r="F34126" s="16"/>
    </row>
    <row r="34127" spans="6:6" x14ac:dyDescent="0.2">
      <c r="F34127" s="16"/>
    </row>
    <row r="34128" spans="6:6" x14ac:dyDescent="0.2">
      <c r="F34128" s="16"/>
    </row>
    <row r="34129" spans="6:6" x14ac:dyDescent="0.2">
      <c r="F34129" s="16"/>
    </row>
    <row r="34130" spans="6:6" x14ac:dyDescent="0.2">
      <c r="F34130" s="16"/>
    </row>
    <row r="34131" spans="6:6" x14ac:dyDescent="0.2">
      <c r="F34131" s="16"/>
    </row>
    <row r="34132" spans="6:6" x14ac:dyDescent="0.2">
      <c r="F34132" s="16"/>
    </row>
    <row r="34133" spans="6:6" x14ac:dyDescent="0.2">
      <c r="F34133" s="16"/>
    </row>
    <row r="34134" spans="6:6" x14ac:dyDescent="0.2">
      <c r="F34134" s="16"/>
    </row>
    <row r="34135" spans="6:6" x14ac:dyDescent="0.2">
      <c r="F34135" s="16"/>
    </row>
    <row r="34136" spans="6:6" x14ac:dyDescent="0.2">
      <c r="F34136" s="16"/>
    </row>
    <row r="34137" spans="6:6" x14ac:dyDescent="0.2">
      <c r="F34137" s="16"/>
    </row>
    <row r="34138" spans="6:6" x14ac:dyDescent="0.2">
      <c r="F34138" s="16"/>
    </row>
    <row r="34139" spans="6:6" x14ac:dyDescent="0.2">
      <c r="F34139" s="16"/>
    </row>
    <row r="34140" spans="6:6" x14ac:dyDescent="0.2">
      <c r="F34140" s="16"/>
    </row>
    <row r="34141" spans="6:6" x14ac:dyDescent="0.2">
      <c r="F34141" s="16"/>
    </row>
    <row r="34142" spans="6:6" x14ac:dyDescent="0.2">
      <c r="F34142" s="16"/>
    </row>
    <row r="34143" spans="6:6" x14ac:dyDescent="0.2">
      <c r="F34143" s="16"/>
    </row>
    <row r="34144" spans="6:6" x14ac:dyDescent="0.2">
      <c r="F34144" s="16"/>
    </row>
    <row r="34145" spans="6:6" x14ac:dyDescent="0.2">
      <c r="F34145" s="16"/>
    </row>
    <row r="34146" spans="6:6" x14ac:dyDescent="0.2">
      <c r="F34146" s="16"/>
    </row>
    <row r="34147" spans="6:6" x14ac:dyDescent="0.2">
      <c r="F34147" s="16"/>
    </row>
    <row r="34148" spans="6:6" x14ac:dyDescent="0.2">
      <c r="F34148" s="16"/>
    </row>
    <row r="34149" spans="6:6" x14ac:dyDescent="0.2">
      <c r="F34149" s="16"/>
    </row>
    <row r="34150" spans="6:6" x14ac:dyDescent="0.2">
      <c r="F34150" s="16"/>
    </row>
    <row r="34151" spans="6:6" x14ac:dyDescent="0.2">
      <c r="F34151" s="16"/>
    </row>
    <row r="34152" spans="6:6" x14ac:dyDescent="0.2">
      <c r="F34152" s="16"/>
    </row>
    <row r="34153" spans="6:6" x14ac:dyDescent="0.2">
      <c r="F34153" s="16"/>
    </row>
    <row r="34154" spans="6:6" x14ac:dyDescent="0.2">
      <c r="F34154" s="16"/>
    </row>
    <row r="34155" spans="6:6" x14ac:dyDescent="0.2">
      <c r="F34155" s="16"/>
    </row>
    <row r="34156" spans="6:6" x14ac:dyDescent="0.2">
      <c r="F34156" s="16"/>
    </row>
    <row r="34157" spans="6:6" x14ac:dyDescent="0.2">
      <c r="F34157" s="16"/>
    </row>
    <row r="34158" spans="6:6" x14ac:dyDescent="0.2">
      <c r="F34158" s="16"/>
    </row>
    <row r="34159" spans="6:6" x14ac:dyDescent="0.2">
      <c r="F34159" s="16"/>
    </row>
    <row r="34160" spans="6:6" x14ac:dyDescent="0.2">
      <c r="F34160" s="16"/>
    </row>
    <row r="34161" spans="6:6" x14ac:dyDescent="0.2">
      <c r="F34161" s="16"/>
    </row>
    <row r="34162" spans="6:6" x14ac:dyDescent="0.2">
      <c r="F34162" s="16"/>
    </row>
    <row r="34163" spans="6:6" x14ac:dyDescent="0.2">
      <c r="F34163" s="16"/>
    </row>
    <row r="34164" spans="6:6" x14ac:dyDescent="0.2">
      <c r="F34164" s="16"/>
    </row>
    <row r="34165" spans="6:6" x14ac:dyDescent="0.2">
      <c r="F34165" s="16"/>
    </row>
    <row r="34166" spans="6:6" x14ac:dyDescent="0.2">
      <c r="F34166" s="16"/>
    </row>
    <row r="34167" spans="6:6" x14ac:dyDescent="0.2">
      <c r="F34167" s="16"/>
    </row>
    <row r="34168" spans="6:6" x14ac:dyDescent="0.2">
      <c r="F34168" s="16"/>
    </row>
    <row r="34169" spans="6:6" x14ac:dyDescent="0.2">
      <c r="F34169" s="16"/>
    </row>
    <row r="34170" spans="6:6" x14ac:dyDescent="0.2">
      <c r="F34170" s="16"/>
    </row>
    <row r="34171" spans="6:6" x14ac:dyDescent="0.2">
      <c r="F34171" s="16"/>
    </row>
    <row r="34172" spans="6:6" x14ac:dyDescent="0.2">
      <c r="F34172" s="16"/>
    </row>
    <row r="34173" spans="6:6" x14ac:dyDescent="0.2">
      <c r="F34173" s="16"/>
    </row>
    <row r="34174" spans="6:6" x14ac:dyDescent="0.2">
      <c r="F34174" s="16"/>
    </row>
    <row r="34175" spans="6:6" x14ac:dyDescent="0.2">
      <c r="F34175" s="16"/>
    </row>
    <row r="34176" spans="6:6" x14ac:dyDescent="0.2">
      <c r="F34176" s="16"/>
    </row>
    <row r="34177" spans="6:6" x14ac:dyDescent="0.2">
      <c r="F34177" s="16"/>
    </row>
    <row r="34178" spans="6:6" x14ac:dyDescent="0.2">
      <c r="F34178" s="16"/>
    </row>
    <row r="34179" spans="6:6" x14ac:dyDescent="0.2">
      <c r="F34179" s="16"/>
    </row>
    <row r="34180" spans="6:6" x14ac:dyDescent="0.2">
      <c r="F34180" s="16"/>
    </row>
    <row r="34181" spans="6:6" x14ac:dyDescent="0.2">
      <c r="F34181" s="16"/>
    </row>
    <row r="34182" spans="6:6" x14ac:dyDescent="0.2">
      <c r="F34182" s="16"/>
    </row>
    <row r="34183" spans="6:6" x14ac:dyDescent="0.2">
      <c r="F34183" s="16"/>
    </row>
    <row r="34184" spans="6:6" x14ac:dyDescent="0.2">
      <c r="F34184" s="16"/>
    </row>
    <row r="34185" spans="6:6" x14ac:dyDescent="0.2">
      <c r="F34185" s="16"/>
    </row>
    <row r="34186" spans="6:6" x14ac:dyDescent="0.2">
      <c r="F34186" s="16"/>
    </row>
    <row r="34187" spans="6:6" x14ac:dyDescent="0.2">
      <c r="F34187" s="16"/>
    </row>
    <row r="34188" spans="6:6" x14ac:dyDescent="0.2">
      <c r="F34188" s="16"/>
    </row>
    <row r="34189" spans="6:6" x14ac:dyDescent="0.2">
      <c r="F34189" s="16"/>
    </row>
    <row r="34190" spans="6:6" x14ac:dyDescent="0.2">
      <c r="F34190" s="16"/>
    </row>
    <row r="34191" spans="6:6" x14ac:dyDescent="0.2">
      <c r="F34191" s="16"/>
    </row>
    <row r="34192" spans="6:6" x14ac:dyDescent="0.2">
      <c r="F34192" s="16"/>
    </row>
    <row r="34193" spans="6:6" x14ac:dyDescent="0.2">
      <c r="F34193" s="16"/>
    </row>
    <row r="34194" spans="6:6" x14ac:dyDescent="0.2">
      <c r="F34194" s="16"/>
    </row>
    <row r="34195" spans="6:6" x14ac:dyDescent="0.2">
      <c r="F34195" s="16"/>
    </row>
    <row r="34196" spans="6:6" x14ac:dyDescent="0.2">
      <c r="F34196" s="16"/>
    </row>
    <row r="34197" spans="6:6" x14ac:dyDescent="0.2">
      <c r="F34197" s="16"/>
    </row>
    <row r="34198" spans="6:6" x14ac:dyDescent="0.2">
      <c r="F34198" s="16"/>
    </row>
    <row r="34199" spans="6:6" x14ac:dyDescent="0.2">
      <c r="F34199" s="16"/>
    </row>
    <row r="34200" spans="6:6" x14ac:dyDescent="0.2">
      <c r="F34200" s="16"/>
    </row>
    <row r="34201" spans="6:6" x14ac:dyDescent="0.2">
      <c r="F34201" s="16"/>
    </row>
    <row r="34202" spans="6:6" x14ac:dyDescent="0.2">
      <c r="F34202" s="16"/>
    </row>
    <row r="34203" spans="6:6" x14ac:dyDescent="0.2">
      <c r="F34203" s="16"/>
    </row>
    <row r="34204" spans="6:6" x14ac:dyDescent="0.2">
      <c r="F34204" s="16"/>
    </row>
    <row r="34205" spans="6:6" x14ac:dyDescent="0.2">
      <c r="F34205" s="16"/>
    </row>
    <row r="34206" spans="6:6" x14ac:dyDescent="0.2">
      <c r="F34206" s="16"/>
    </row>
    <row r="34207" spans="6:6" x14ac:dyDescent="0.2">
      <c r="F34207" s="16"/>
    </row>
    <row r="34208" spans="6:6" x14ac:dyDescent="0.2">
      <c r="F34208" s="16"/>
    </row>
    <row r="34209" spans="6:6" x14ac:dyDescent="0.2">
      <c r="F34209" s="16"/>
    </row>
    <row r="34210" spans="6:6" x14ac:dyDescent="0.2">
      <c r="F34210" s="16"/>
    </row>
    <row r="34211" spans="6:6" x14ac:dyDescent="0.2">
      <c r="F34211" s="16"/>
    </row>
    <row r="34212" spans="6:6" x14ac:dyDescent="0.2">
      <c r="F34212" s="16"/>
    </row>
    <row r="34213" spans="6:6" x14ac:dyDescent="0.2">
      <c r="F34213" s="16"/>
    </row>
    <row r="34214" spans="6:6" x14ac:dyDescent="0.2">
      <c r="F34214" s="16"/>
    </row>
    <row r="34215" spans="6:6" x14ac:dyDescent="0.2">
      <c r="F34215" s="16"/>
    </row>
    <row r="34216" spans="6:6" x14ac:dyDescent="0.2">
      <c r="F34216" s="16"/>
    </row>
    <row r="34217" spans="6:6" x14ac:dyDescent="0.2">
      <c r="F34217" s="16"/>
    </row>
    <row r="34218" spans="6:6" x14ac:dyDescent="0.2">
      <c r="F34218" s="16"/>
    </row>
    <row r="34219" spans="6:6" x14ac:dyDescent="0.2">
      <c r="F34219" s="16"/>
    </row>
    <row r="34220" spans="6:6" x14ac:dyDescent="0.2">
      <c r="F34220" s="16"/>
    </row>
    <row r="34221" spans="6:6" x14ac:dyDescent="0.2">
      <c r="F34221" s="16"/>
    </row>
    <row r="34222" spans="6:6" x14ac:dyDescent="0.2">
      <c r="F34222" s="16"/>
    </row>
    <row r="34223" spans="6:6" x14ac:dyDescent="0.2">
      <c r="F34223" s="16"/>
    </row>
    <row r="34224" spans="6:6" x14ac:dyDescent="0.2">
      <c r="F34224" s="16"/>
    </row>
    <row r="34225" spans="6:6" x14ac:dyDescent="0.2">
      <c r="F34225" s="16"/>
    </row>
    <row r="34226" spans="6:6" x14ac:dyDescent="0.2">
      <c r="F34226" s="16"/>
    </row>
    <row r="34227" spans="6:6" x14ac:dyDescent="0.2">
      <c r="F34227" s="16"/>
    </row>
    <row r="34228" spans="6:6" x14ac:dyDescent="0.2">
      <c r="F34228" s="16"/>
    </row>
    <row r="34229" spans="6:6" x14ac:dyDescent="0.2">
      <c r="F34229" s="16"/>
    </row>
    <row r="34230" spans="6:6" x14ac:dyDescent="0.2">
      <c r="F34230" s="16"/>
    </row>
    <row r="34231" spans="6:6" x14ac:dyDescent="0.2">
      <c r="F34231" s="16"/>
    </row>
    <row r="34232" spans="6:6" x14ac:dyDescent="0.2">
      <c r="F34232" s="16"/>
    </row>
    <row r="34233" spans="6:6" x14ac:dyDescent="0.2">
      <c r="F34233" s="16"/>
    </row>
    <row r="34234" spans="6:6" x14ac:dyDescent="0.2">
      <c r="F34234" s="16"/>
    </row>
    <row r="34235" spans="6:6" x14ac:dyDescent="0.2">
      <c r="F34235" s="16"/>
    </row>
    <row r="34236" spans="6:6" x14ac:dyDescent="0.2">
      <c r="F34236" s="16"/>
    </row>
    <row r="34237" spans="6:6" x14ac:dyDescent="0.2">
      <c r="F34237" s="16"/>
    </row>
    <row r="34238" spans="6:6" x14ac:dyDescent="0.2">
      <c r="F34238" s="16"/>
    </row>
    <row r="34239" spans="6:6" x14ac:dyDescent="0.2">
      <c r="F34239" s="16"/>
    </row>
    <row r="34240" spans="6:6" x14ac:dyDescent="0.2">
      <c r="F34240" s="16"/>
    </row>
    <row r="34241" spans="6:6" x14ac:dyDescent="0.2">
      <c r="F34241" s="16"/>
    </row>
    <row r="34242" spans="6:6" x14ac:dyDescent="0.2">
      <c r="F34242" s="16"/>
    </row>
    <row r="34243" spans="6:6" x14ac:dyDescent="0.2">
      <c r="F34243" s="16"/>
    </row>
    <row r="34244" spans="6:6" x14ac:dyDescent="0.2">
      <c r="F34244" s="16"/>
    </row>
    <row r="34245" spans="6:6" x14ac:dyDescent="0.2">
      <c r="F34245" s="16"/>
    </row>
    <row r="34246" spans="6:6" x14ac:dyDescent="0.2">
      <c r="F34246" s="16"/>
    </row>
    <row r="34247" spans="6:6" x14ac:dyDescent="0.2">
      <c r="F34247" s="16"/>
    </row>
    <row r="34248" spans="6:6" x14ac:dyDescent="0.2">
      <c r="F34248" s="16"/>
    </row>
    <row r="34249" spans="6:6" x14ac:dyDescent="0.2">
      <c r="F34249" s="16"/>
    </row>
    <row r="34250" spans="6:6" x14ac:dyDescent="0.2">
      <c r="F34250" s="16"/>
    </row>
    <row r="34251" spans="6:6" x14ac:dyDescent="0.2">
      <c r="F34251" s="16"/>
    </row>
    <row r="34252" spans="6:6" x14ac:dyDescent="0.2">
      <c r="F34252" s="16"/>
    </row>
    <row r="34253" spans="6:6" x14ac:dyDescent="0.2">
      <c r="F34253" s="16"/>
    </row>
    <row r="34254" spans="6:6" x14ac:dyDescent="0.2">
      <c r="F34254" s="16"/>
    </row>
    <row r="34255" spans="6:6" x14ac:dyDescent="0.2">
      <c r="F34255" s="16"/>
    </row>
    <row r="34256" spans="6:6" x14ac:dyDescent="0.2">
      <c r="F34256" s="16"/>
    </row>
    <row r="34257" spans="6:6" x14ac:dyDescent="0.2">
      <c r="F34257" s="16"/>
    </row>
    <row r="34258" spans="6:6" x14ac:dyDescent="0.2">
      <c r="F34258" s="16"/>
    </row>
    <row r="34259" spans="6:6" x14ac:dyDescent="0.2">
      <c r="F34259" s="16"/>
    </row>
    <row r="34260" spans="6:6" x14ac:dyDescent="0.2">
      <c r="F34260" s="16"/>
    </row>
    <row r="34261" spans="6:6" x14ac:dyDescent="0.2">
      <c r="F34261" s="16"/>
    </row>
    <row r="34262" spans="6:6" x14ac:dyDescent="0.2">
      <c r="F34262" s="16"/>
    </row>
    <row r="34263" spans="6:6" x14ac:dyDescent="0.2">
      <c r="F34263" s="16"/>
    </row>
    <row r="34264" spans="6:6" x14ac:dyDescent="0.2">
      <c r="F34264" s="16"/>
    </row>
    <row r="34265" spans="6:6" x14ac:dyDescent="0.2">
      <c r="F34265" s="16"/>
    </row>
    <row r="34266" spans="6:6" x14ac:dyDescent="0.2">
      <c r="F34266" s="16"/>
    </row>
    <row r="34267" spans="6:6" x14ac:dyDescent="0.2">
      <c r="F34267" s="16"/>
    </row>
    <row r="34268" spans="6:6" x14ac:dyDescent="0.2">
      <c r="F34268" s="16"/>
    </row>
    <row r="34269" spans="6:6" x14ac:dyDescent="0.2">
      <c r="F34269" s="16"/>
    </row>
    <row r="34270" spans="6:6" x14ac:dyDescent="0.2">
      <c r="F34270" s="16"/>
    </row>
    <row r="34271" spans="6:6" x14ac:dyDescent="0.2">
      <c r="F34271" s="16"/>
    </row>
    <row r="34272" spans="6:6" x14ac:dyDescent="0.2">
      <c r="F34272" s="16"/>
    </row>
    <row r="34273" spans="6:6" x14ac:dyDescent="0.2">
      <c r="F34273" s="16"/>
    </row>
    <row r="34274" spans="6:6" x14ac:dyDescent="0.2">
      <c r="F34274" s="16"/>
    </row>
    <row r="34275" spans="6:6" x14ac:dyDescent="0.2">
      <c r="F34275" s="16"/>
    </row>
    <row r="34276" spans="6:6" x14ac:dyDescent="0.2">
      <c r="F34276" s="16"/>
    </row>
    <row r="34277" spans="6:6" x14ac:dyDescent="0.2">
      <c r="F34277" s="16"/>
    </row>
    <row r="34278" spans="6:6" x14ac:dyDescent="0.2">
      <c r="F34278" s="16"/>
    </row>
    <row r="34279" spans="6:6" x14ac:dyDescent="0.2">
      <c r="F34279" s="16"/>
    </row>
    <row r="34280" spans="6:6" x14ac:dyDescent="0.2">
      <c r="F34280" s="16"/>
    </row>
    <row r="34281" spans="6:6" x14ac:dyDescent="0.2">
      <c r="F34281" s="16"/>
    </row>
    <row r="34282" spans="6:6" x14ac:dyDescent="0.2">
      <c r="F34282" s="16"/>
    </row>
    <row r="34283" spans="6:6" x14ac:dyDescent="0.2">
      <c r="F34283" s="16"/>
    </row>
    <row r="34284" spans="6:6" x14ac:dyDescent="0.2">
      <c r="F34284" s="16"/>
    </row>
    <row r="34285" spans="6:6" x14ac:dyDescent="0.2">
      <c r="F34285" s="16"/>
    </row>
    <row r="34286" spans="6:6" x14ac:dyDescent="0.2">
      <c r="F34286" s="16"/>
    </row>
    <row r="34287" spans="6:6" x14ac:dyDescent="0.2">
      <c r="F34287" s="16"/>
    </row>
    <row r="34288" spans="6:6" x14ac:dyDescent="0.2">
      <c r="F34288" s="16"/>
    </row>
    <row r="34289" spans="6:6" x14ac:dyDescent="0.2">
      <c r="F34289" s="16"/>
    </row>
    <row r="34290" spans="6:6" x14ac:dyDescent="0.2">
      <c r="F34290" s="16"/>
    </row>
    <row r="34291" spans="6:6" x14ac:dyDescent="0.2">
      <c r="F34291" s="16"/>
    </row>
    <row r="34292" spans="6:6" x14ac:dyDescent="0.2">
      <c r="F34292" s="16"/>
    </row>
    <row r="34293" spans="6:6" x14ac:dyDescent="0.2">
      <c r="F34293" s="16"/>
    </row>
    <row r="34294" spans="6:6" x14ac:dyDescent="0.2">
      <c r="F34294" s="16"/>
    </row>
    <row r="34295" spans="6:6" x14ac:dyDescent="0.2">
      <c r="F34295" s="16"/>
    </row>
    <row r="34296" spans="6:6" x14ac:dyDescent="0.2">
      <c r="F34296" s="16"/>
    </row>
    <row r="34297" spans="6:6" x14ac:dyDescent="0.2">
      <c r="F34297" s="16"/>
    </row>
    <row r="34298" spans="6:6" x14ac:dyDescent="0.2">
      <c r="F34298" s="16"/>
    </row>
    <row r="34299" spans="6:6" x14ac:dyDescent="0.2">
      <c r="F34299" s="16"/>
    </row>
    <row r="34300" spans="6:6" x14ac:dyDescent="0.2">
      <c r="F34300" s="16"/>
    </row>
    <row r="34301" spans="6:6" x14ac:dyDescent="0.2">
      <c r="F34301" s="16"/>
    </row>
    <row r="34302" spans="6:6" x14ac:dyDescent="0.2">
      <c r="F34302" s="16"/>
    </row>
    <row r="34303" spans="6:6" x14ac:dyDescent="0.2">
      <c r="F34303" s="16"/>
    </row>
    <row r="34304" spans="6:6" x14ac:dyDescent="0.2">
      <c r="F34304" s="16"/>
    </row>
    <row r="34305" spans="6:6" x14ac:dyDescent="0.2">
      <c r="F34305" s="16"/>
    </row>
    <row r="34306" spans="6:6" x14ac:dyDescent="0.2">
      <c r="F34306" s="16"/>
    </row>
    <row r="34307" spans="6:6" x14ac:dyDescent="0.2">
      <c r="F34307" s="16"/>
    </row>
    <row r="34308" spans="6:6" x14ac:dyDescent="0.2">
      <c r="F34308" s="16"/>
    </row>
    <row r="34309" spans="6:6" x14ac:dyDescent="0.2">
      <c r="F34309" s="16"/>
    </row>
    <row r="34310" spans="6:6" x14ac:dyDescent="0.2">
      <c r="F34310" s="16"/>
    </row>
    <row r="34311" spans="6:6" x14ac:dyDescent="0.2">
      <c r="F34311" s="16"/>
    </row>
    <row r="34312" spans="6:6" x14ac:dyDescent="0.2">
      <c r="F34312" s="16"/>
    </row>
    <row r="34313" spans="6:6" x14ac:dyDescent="0.2">
      <c r="F34313" s="16"/>
    </row>
    <row r="34314" spans="6:6" x14ac:dyDescent="0.2">
      <c r="F34314" s="16"/>
    </row>
    <row r="34315" spans="6:6" x14ac:dyDescent="0.2">
      <c r="F34315" s="16"/>
    </row>
    <row r="34316" spans="6:6" x14ac:dyDescent="0.2">
      <c r="F34316" s="16"/>
    </row>
    <row r="34317" spans="6:6" x14ac:dyDescent="0.2">
      <c r="F34317" s="16"/>
    </row>
    <row r="34318" spans="6:6" x14ac:dyDescent="0.2">
      <c r="F34318" s="16"/>
    </row>
    <row r="34319" spans="6:6" x14ac:dyDescent="0.2">
      <c r="F34319" s="16"/>
    </row>
    <row r="34320" spans="6:6" x14ac:dyDescent="0.2">
      <c r="F34320" s="16"/>
    </row>
    <row r="34321" spans="6:6" x14ac:dyDescent="0.2">
      <c r="F34321" s="16"/>
    </row>
    <row r="34322" spans="6:6" x14ac:dyDescent="0.2">
      <c r="F34322" s="16"/>
    </row>
    <row r="34323" spans="6:6" x14ac:dyDescent="0.2">
      <c r="F34323" s="16"/>
    </row>
    <row r="34324" spans="6:6" x14ac:dyDescent="0.2">
      <c r="F34324" s="16"/>
    </row>
    <row r="34325" spans="6:6" x14ac:dyDescent="0.2">
      <c r="F34325" s="16"/>
    </row>
    <row r="34326" spans="6:6" x14ac:dyDescent="0.2">
      <c r="F34326" s="16"/>
    </row>
    <row r="34327" spans="6:6" x14ac:dyDescent="0.2">
      <c r="F34327" s="16"/>
    </row>
    <row r="34328" spans="6:6" x14ac:dyDescent="0.2">
      <c r="F34328" s="16"/>
    </row>
    <row r="34329" spans="6:6" x14ac:dyDescent="0.2">
      <c r="F34329" s="16"/>
    </row>
    <row r="34330" spans="6:6" x14ac:dyDescent="0.2">
      <c r="F34330" s="16"/>
    </row>
    <row r="34331" spans="6:6" x14ac:dyDescent="0.2">
      <c r="F34331" s="16"/>
    </row>
    <row r="34332" spans="6:6" x14ac:dyDescent="0.2">
      <c r="F34332" s="16"/>
    </row>
    <row r="34333" spans="6:6" x14ac:dyDescent="0.2">
      <c r="F34333" s="16"/>
    </row>
    <row r="34334" spans="6:6" x14ac:dyDescent="0.2">
      <c r="F34334" s="16"/>
    </row>
    <row r="34335" spans="6:6" x14ac:dyDescent="0.2">
      <c r="F34335" s="16"/>
    </row>
    <row r="34336" spans="6:6" x14ac:dyDescent="0.2">
      <c r="F34336" s="16"/>
    </row>
    <row r="34337" spans="6:6" x14ac:dyDescent="0.2">
      <c r="F34337" s="16"/>
    </row>
    <row r="34338" spans="6:6" x14ac:dyDescent="0.2">
      <c r="F34338" s="16"/>
    </row>
    <row r="34339" spans="6:6" x14ac:dyDescent="0.2">
      <c r="F34339" s="16"/>
    </row>
    <row r="34340" spans="6:6" x14ac:dyDescent="0.2">
      <c r="F34340" s="16"/>
    </row>
    <row r="34341" spans="6:6" x14ac:dyDescent="0.2">
      <c r="F34341" s="16"/>
    </row>
    <row r="34342" spans="6:6" x14ac:dyDescent="0.2">
      <c r="F34342" s="16"/>
    </row>
    <row r="34343" spans="6:6" x14ac:dyDescent="0.2">
      <c r="F34343" s="16"/>
    </row>
    <row r="34344" spans="6:6" x14ac:dyDescent="0.2">
      <c r="F34344" s="16"/>
    </row>
    <row r="34345" spans="6:6" x14ac:dyDescent="0.2">
      <c r="F34345" s="16"/>
    </row>
    <row r="34346" spans="6:6" x14ac:dyDescent="0.2">
      <c r="F34346" s="16"/>
    </row>
    <row r="34347" spans="6:6" x14ac:dyDescent="0.2">
      <c r="F34347" s="16"/>
    </row>
    <row r="34348" spans="6:6" x14ac:dyDescent="0.2">
      <c r="F34348" s="16"/>
    </row>
    <row r="34349" spans="6:6" x14ac:dyDescent="0.2">
      <c r="F34349" s="16"/>
    </row>
    <row r="34350" spans="6:6" x14ac:dyDescent="0.2">
      <c r="F34350" s="16"/>
    </row>
    <row r="34351" spans="6:6" x14ac:dyDescent="0.2">
      <c r="F34351" s="16"/>
    </row>
    <row r="34352" spans="6:6" x14ac:dyDescent="0.2">
      <c r="F34352" s="16"/>
    </row>
    <row r="34353" spans="6:6" x14ac:dyDescent="0.2">
      <c r="F34353" s="16"/>
    </row>
    <row r="34354" spans="6:6" x14ac:dyDescent="0.2">
      <c r="F34354" s="16"/>
    </row>
    <row r="34355" spans="6:6" x14ac:dyDescent="0.2">
      <c r="F34355" s="16"/>
    </row>
    <row r="34356" spans="6:6" x14ac:dyDescent="0.2">
      <c r="F34356" s="16"/>
    </row>
    <row r="34357" spans="6:6" x14ac:dyDescent="0.2">
      <c r="F34357" s="16"/>
    </row>
    <row r="34358" spans="6:6" x14ac:dyDescent="0.2">
      <c r="F34358" s="16"/>
    </row>
    <row r="34359" spans="6:6" x14ac:dyDescent="0.2">
      <c r="F34359" s="16"/>
    </row>
    <row r="34360" spans="6:6" x14ac:dyDescent="0.2">
      <c r="F34360" s="16"/>
    </row>
    <row r="34361" spans="6:6" x14ac:dyDescent="0.2">
      <c r="F34361" s="16"/>
    </row>
    <row r="34362" spans="6:6" x14ac:dyDescent="0.2">
      <c r="F34362" s="16"/>
    </row>
    <row r="34363" spans="6:6" x14ac:dyDescent="0.2">
      <c r="F34363" s="16"/>
    </row>
    <row r="34364" spans="6:6" x14ac:dyDescent="0.2">
      <c r="F34364" s="16"/>
    </row>
    <row r="34365" spans="6:6" x14ac:dyDescent="0.2">
      <c r="F34365" s="16"/>
    </row>
    <row r="34366" spans="6:6" x14ac:dyDescent="0.2">
      <c r="F34366" s="16"/>
    </row>
    <row r="34367" spans="6:6" x14ac:dyDescent="0.2">
      <c r="F34367" s="16"/>
    </row>
    <row r="34368" spans="6:6" x14ac:dyDescent="0.2">
      <c r="F34368" s="16"/>
    </row>
    <row r="34369" spans="6:6" x14ac:dyDescent="0.2">
      <c r="F34369" s="16"/>
    </row>
    <row r="34370" spans="6:6" x14ac:dyDescent="0.2">
      <c r="F34370" s="16"/>
    </row>
    <row r="34371" spans="6:6" x14ac:dyDescent="0.2">
      <c r="F34371" s="16"/>
    </row>
    <row r="34372" spans="6:6" x14ac:dyDescent="0.2">
      <c r="F34372" s="16"/>
    </row>
    <row r="34373" spans="6:6" x14ac:dyDescent="0.2">
      <c r="F34373" s="16"/>
    </row>
    <row r="34374" spans="6:6" x14ac:dyDescent="0.2">
      <c r="F34374" s="16"/>
    </row>
    <row r="34375" spans="6:6" x14ac:dyDescent="0.2">
      <c r="F34375" s="16"/>
    </row>
    <row r="34376" spans="6:6" x14ac:dyDescent="0.2">
      <c r="F34376" s="16"/>
    </row>
    <row r="34377" spans="6:6" x14ac:dyDescent="0.2">
      <c r="F34377" s="16"/>
    </row>
    <row r="34378" spans="6:6" x14ac:dyDescent="0.2">
      <c r="F34378" s="16"/>
    </row>
    <row r="34379" spans="6:6" x14ac:dyDescent="0.2">
      <c r="F34379" s="16"/>
    </row>
    <row r="34380" spans="6:6" x14ac:dyDescent="0.2">
      <c r="F34380" s="16"/>
    </row>
    <row r="34381" spans="6:6" x14ac:dyDescent="0.2">
      <c r="F34381" s="16"/>
    </row>
    <row r="34382" spans="6:6" x14ac:dyDescent="0.2">
      <c r="F34382" s="16"/>
    </row>
    <row r="34383" spans="6:6" x14ac:dyDescent="0.2">
      <c r="F34383" s="16"/>
    </row>
    <row r="34384" spans="6:6" x14ac:dyDescent="0.2">
      <c r="F34384" s="16"/>
    </row>
    <row r="34385" spans="6:6" x14ac:dyDescent="0.2">
      <c r="F34385" s="16"/>
    </row>
    <row r="34386" spans="6:6" x14ac:dyDescent="0.2">
      <c r="F34386" s="16"/>
    </row>
    <row r="34387" spans="6:6" x14ac:dyDescent="0.2">
      <c r="F34387" s="16"/>
    </row>
    <row r="34388" spans="6:6" x14ac:dyDescent="0.2">
      <c r="F34388" s="16"/>
    </row>
    <row r="34389" spans="6:6" x14ac:dyDescent="0.2">
      <c r="F34389" s="16"/>
    </row>
    <row r="34390" spans="6:6" x14ac:dyDescent="0.2">
      <c r="F34390" s="16"/>
    </row>
    <row r="34391" spans="6:6" x14ac:dyDescent="0.2">
      <c r="F34391" s="16"/>
    </row>
    <row r="34392" spans="6:6" x14ac:dyDescent="0.2">
      <c r="F34392" s="16"/>
    </row>
    <row r="34393" spans="6:6" x14ac:dyDescent="0.2">
      <c r="F34393" s="16"/>
    </row>
    <row r="34394" spans="6:6" x14ac:dyDescent="0.2">
      <c r="F34394" s="16"/>
    </row>
    <row r="34395" spans="6:6" x14ac:dyDescent="0.2">
      <c r="F34395" s="16"/>
    </row>
    <row r="34396" spans="6:6" x14ac:dyDescent="0.2">
      <c r="F34396" s="16"/>
    </row>
    <row r="34397" spans="6:6" x14ac:dyDescent="0.2">
      <c r="F34397" s="16"/>
    </row>
    <row r="34398" spans="6:6" x14ac:dyDescent="0.2">
      <c r="F34398" s="16"/>
    </row>
    <row r="34399" spans="6:6" x14ac:dyDescent="0.2">
      <c r="F34399" s="16"/>
    </row>
    <row r="34400" spans="6:6" x14ac:dyDescent="0.2">
      <c r="F34400" s="16"/>
    </row>
    <row r="34401" spans="6:6" x14ac:dyDescent="0.2">
      <c r="F34401" s="16"/>
    </row>
    <row r="34402" spans="6:6" x14ac:dyDescent="0.2">
      <c r="F34402" s="16"/>
    </row>
    <row r="34403" spans="6:6" x14ac:dyDescent="0.2">
      <c r="F34403" s="16"/>
    </row>
    <row r="34404" spans="6:6" x14ac:dyDescent="0.2">
      <c r="F34404" s="16"/>
    </row>
    <row r="34405" spans="6:6" x14ac:dyDescent="0.2">
      <c r="F34405" s="16"/>
    </row>
    <row r="34406" spans="6:6" x14ac:dyDescent="0.2">
      <c r="F34406" s="16"/>
    </row>
    <row r="34407" spans="6:6" x14ac:dyDescent="0.2">
      <c r="F34407" s="16"/>
    </row>
    <row r="34408" spans="6:6" x14ac:dyDescent="0.2">
      <c r="F34408" s="16"/>
    </row>
    <row r="34409" spans="6:6" x14ac:dyDescent="0.2">
      <c r="F34409" s="16"/>
    </row>
    <row r="34410" spans="6:6" x14ac:dyDescent="0.2">
      <c r="F34410" s="16"/>
    </row>
    <row r="34411" spans="6:6" x14ac:dyDescent="0.2">
      <c r="F34411" s="16"/>
    </row>
    <row r="34412" spans="6:6" x14ac:dyDescent="0.2">
      <c r="F34412" s="16"/>
    </row>
    <row r="34413" spans="6:6" x14ac:dyDescent="0.2">
      <c r="F34413" s="16"/>
    </row>
    <row r="34414" spans="6:6" x14ac:dyDescent="0.2">
      <c r="F34414" s="16"/>
    </row>
    <row r="34415" spans="6:6" x14ac:dyDescent="0.2">
      <c r="F34415" s="16"/>
    </row>
    <row r="34416" spans="6:6" x14ac:dyDescent="0.2">
      <c r="F34416" s="16"/>
    </row>
    <row r="34417" spans="6:6" x14ac:dyDescent="0.2">
      <c r="F34417" s="16"/>
    </row>
    <row r="34418" spans="6:6" x14ac:dyDescent="0.2">
      <c r="F34418" s="16"/>
    </row>
    <row r="34419" spans="6:6" x14ac:dyDescent="0.2">
      <c r="F34419" s="16"/>
    </row>
    <row r="34420" spans="6:6" x14ac:dyDescent="0.2">
      <c r="F34420" s="16"/>
    </row>
    <row r="34421" spans="6:6" x14ac:dyDescent="0.2">
      <c r="F34421" s="16"/>
    </row>
    <row r="34422" spans="6:6" x14ac:dyDescent="0.2">
      <c r="F34422" s="16"/>
    </row>
    <row r="34423" spans="6:6" x14ac:dyDescent="0.2">
      <c r="F34423" s="16"/>
    </row>
    <row r="34424" spans="6:6" x14ac:dyDescent="0.2">
      <c r="F34424" s="16"/>
    </row>
    <row r="34425" spans="6:6" x14ac:dyDescent="0.2">
      <c r="F34425" s="16"/>
    </row>
    <row r="34426" spans="6:6" x14ac:dyDescent="0.2">
      <c r="F34426" s="16"/>
    </row>
    <row r="34427" spans="6:6" x14ac:dyDescent="0.2">
      <c r="F34427" s="16"/>
    </row>
    <row r="34428" spans="6:6" x14ac:dyDescent="0.2">
      <c r="F34428" s="16"/>
    </row>
    <row r="34429" spans="6:6" x14ac:dyDescent="0.2">
      <c r="F34429" s="16"/>
    </row>
    <row r="34430" spans="6:6" x14ac:dyDescent="0.2">
      <c r="F34430" s="16"/>
    </row>
    <row r="34431" spans="6:6" x14ac:dyDescent="0.2">
      <c r="F34431" s="16"/>
    </row>
    <row r="34432" spans="6:6" x14ac:dyDescent="0.2">
      <c r="F34432" s="16"/>
    </row>
    <row r="34433" spans="6:6" x14ac:dyDescent="0.2">
      <c r="F34433" s="16"/>
    </row>
    <row r="34434" spans="6:6" x14ac:dyDescent="0.2">
      <c r="F34434" s="16"/>
    </row>
    <row r="34435" spans="6:6" x14ac:dyDescent="0.2">
      <c r="F34435" s="16"/>
    </row>
    <row r="34436" spans="6:6" x14ac:dyDescent="0.2">
      <c r="F34436" s="16"/>
    </row>
    <row r="34437" spans="6:6" x14ac:dyDescent="0.2">
      <c r="F34437" s="16"/>
    </row>
    <row r="34438" spans="6:6" x14ac:dyDescent="0.2">
      <c r="F34438" s="16"/>
    </row>
    <row r="34439" spans="6:6" x14ac:dyDescent="0.2">
      <c r="F34439" s="16"/>
    </row>
    <row r="34440" spans="6:6" x14ac:dyDescent="0.2">
      <c r="F34440" s="16"/>
    </row>
    <row r="34441" spans="6:6" x14ac:dyDescent="0.2">
      <c r="F34441" s="16"/>
    </row>
    <row r="34442" spans="6:6" x14ac:dyDescent="0.2">
      <c r="F34442" s="16"/>
    </row>
    <row r="34443" spans="6:6" x14ac:dyDescent="0.2">
      <c r="F34443" s="16"/>
    </row>
    <row r="34444" spans="6:6" x14ac:dyDescent="0.2">
      <c r="F34444" s="16"/>
    </row>
    <row r="34445" spans="6:6" x14ac:dyDescent="0.2">
      <c r="F34445" s="16"/>
    </row>
    <row r="34446" spans="6:6" x14ac:dyDescent="0.2">
      <c r="F34446" s="16"/>
    </row>
    <row r="34447" spans="6:6" x14ac:dyDescent="0.2">
      <c r="F34447" s="16"/>
    </row>
    <row r="34448" spans="6:6" x14ac:dyDescent="0.2">
      <c r="F34448" s="16"/>
    </row>
    <row r="34449" spans="6:6" x14ac:dyDescent="0.2">
      <c r="F34449" s="16"/>
    </row>
    <row r="34450" spans="6:6" x14ac:dyDescent="0.2">
      <c r="F34450" s="16"/>
    </row>
    <row r="34451" spans="6:6" x14ac:dyDescent="0.2">
      <c r="F34451" s="16"/>
    </row>
    <row r="34452" spans="6:6" x14ac:dyDescent="0.2">
      <c r="F34452" s="16"/>
    </row>
    <row r="34453" spans="6:6" x14ac:dyDescent="0.2">
      <c r="F34453" s="16"/>
    </row>
    <row r="34454" spans="6:6" x14ac:dyDescent="0.2">
      <c r="F34454" s="16"/>
    </row>
    <row r="34455" spans="6:6" x14ac:dyDescent="0.2">
      <c r="F34455" s="16"/>
    </row>
    <row r="34456" spans="6:6" x14ac:dyDescent="0.2">
      <c r="F34456" s="16"/>
    </row>
    <row r="34457" spans="6:6" x14ac:dyDescent="0.2">
      <c r="F34457" s="16"/>
    </row>
    <row r="34458" spans="6:6" x14ac:dyDescent="0.2">
      <c r="F34458" s="16"/>
    </row>
    <row r="34459" spans="6:6" x14ac:dyDescent="0.2">
      <c r="F34459" s="16"/>
    </row>
    <row r="34460" spans="6:6" x14ac:dyDescent="0.2">
      <c r="F34460" s="16"/>
    </row>
    <row r="34461" spans="6:6" x14ac:dyDescent="0.2">
      <c r="F34461" s="16"/>
    </row>
    <row r="34462" spans="6:6" x14ac:dyDescent="0.2">
      <c r="F34462" s="16"/>
    </row>
    <row r="34463" spans="6:6" x14ac:dyDescent="0.2">
      <c r="F34463" s="16"/>
    </row>
    <row r="34464" spans="6:6" x14ac:dyDescent="0.2">
      <c r="F34464" s="16"/>
    </row>
    <row r="34465" spans="6:6" x14ac:dyDescent="0.2">
      <c r="F34465" s="16"/>
    </row>
    <row r="34466" spans="6:6" x14ac:dyDescent="0.2">
      <c r="F34466" s="16"/>
    </row>
    <row r="34467" spans="6:6" x14ac:dyDescent="0.2">
      <c r="F34467" s="16"/>
    </row>
    <row r="34468" spans="6:6" x14ac:dyDescent="0.2">
      <c r="F34468" s="16"/>
    </row>
    <row r="34469" spans="6:6" x14ac:dyDescent="0.2">
      <c r="F34469" s="16"/>
    </row>
    <row r="34470" spans="6:6" x14ac:dyDescent="0.2">
      <c r="F34470" s="16"/>
    </row>
    <row r="34471" spans="6:6" x14ac:dyDescent="0.2">
      <c r="F34471" s="16"/>
    </row>
    <row r="34472" spans="6:6" x14ac:dyDescent="0.2">
      <c r="F34472" s="16"/>
    </row>
    <row r="34473" spans="6:6" x14ac:dyDescent="0.2">
      <c r="F34473" s="16"/>
    </row>
    <row r="34474" spans="6:6" x14ac:dyDescent="0.2">
      <c r="F34474" s="16"/>
    </row>
    <row r="34475" spans="6:6" x14ac:dyDescent="0.2">
      <c r="F34475" s="16"/>
    </row>
    <row r="34476" spans="6:6" x14ac:dyDescent="0.2">
      <c r="F34476" s="16"/>
    </row>
    <row r="34477" spans="6:6" x14ac:dyDescent="0.2">
      <c r="F34477" s="16"/>
    </row>
    <row r="34478" spans="6:6" x14ac:dyDescent="0.2">
      <c r="F34478" s="16"/>
    </row>
    <row r="34479" spans="6:6" x14ac:dyDescent="0.2">
      <c r="F34479" s="16"/>
    </row>
    <row r="34480" spans="6:6" x14ac:dyDescent="0.2">
      <c r="F34480" s="16"/>
    </row>
    <row r="34481" spans="6:6" x14ac:dyDescent="0.2">
      <c r="F34481" s="16"/>
    </row>
    <row r="34482" spans="6:6" x14ac:dyDescent="0.2">
      <c r="F34482" s="16"/>
    </row>
    <row r="34483" spans="6:6" x14ac:dyDescent="0.2">
      <c r="F34483" s="16"/>
    </row>
    <row r="34484" spans="6:6" x14ac:dyDescent="0.2">
      <c r="F34484" s="16"/>
    </row>
    <row r="34485" spans="6:6" x14ac:dyDescent="0.2">
      <c r="F34485" s="16"/>
    </row>
    <row r="34486" spans="6:6" x14ac:dyDescent="0.2">
      <c r="F34486" s="16"/>
    </row>
    <row r="34487" spans="6:6" x14ac:dyDescent="0.2">
      <c r="F34487" s="16"/>
    </row>
    <row r="34488" spans="6:6" x14ac:dyDescent="0.2">
      <c r="F34488" s="16"/>
    </row>
    <row r="34489" spans="6:6" x14ac:dyDescent="0.2">
      <c r="F34489" s="16"/>
    </row>
    <row r="34490" spans="6:6" x14ac:dyDescent="0.2">
      <c r="F34490" s="16"/>
    </row>
    <row r="34491" spans="6:6" x14ac:dyDescent="0.2">
      <c r="F34491" s="16"/>
    </row>
    <row r="34492" spans="6:6" x14ac:dyDescent="0.2">
      <c r="F34492" s="16"/>
    </row>
    <row r="34493" spans="6:6" x14ac:dyDescent="0.2">
      <c r="F34493" s="16"/>
    </row>
    <row r="34494" spans="6:6" x14ac:dyDescent="0.2">
      <c r="F34494" s="16"/>
    </row>
    <row r="34495" spans="6:6" x14ac:dyDescent="0.2">
      <c r="F34495" s="16"/>
    </row>
    <row r="34496" spans="6:6" x14ac:dyDescent="0.2">
      <c r="F34496" s="16"/>
    </row>
    <row r="34497" spans="6:6" x14ac:dyDescent="0.2">
      <c r="F34497" s="16"/>
    </row>
    <row r="34498" spans="6:6" x14ac:dyDescent="0.2">
      <c r="F34498" s="16"/>
    </row>
    <row r="34499" spans="6:6" x14ac:dyDescent="0.2">
      <c r="F34499" s="16"/>
    </row>
    <row r="34500" spans="6:6" x14ac:dyDescent="0.2">
      <c r="F34500" s="16"/>
    </row>
    <row r="34501" spans="6:6" x14ac:dyDescent="0.2">
      <c r="F34501" s="16"/>
    </row>
    <row r="34502" spans="6:6" x14ac:dyDescent="0.2">
      <c r="F34502" s="16"/>
    </row>
    <row r="34503" spans="6:6" x14ac:dyDescent="0.2">
      <c r="F34503" s="16"/>
    </row>
    <row r="34504" spans="6:6" x14ac:dyDescent="0.2">
      <c r="F34504" s="16"/>
    </row>
    <row r="34505" spans="6:6" x14ac:dyDescent="0.2">
      <c r="F34505" s="16"/>
    </row>
    <row r="34506" spans="6:6" x14ac:dyDescent="0.2">
      <c r="F34506" s="16"/>
    </row>
    <row r="34507" spans="6:6" x14ac:dyDescent="0.2">
      <c r="F34507" s="16"/>
    </row>
    <row r="34508" spans="6:6" x14ac:dyDescent="0.2">
      <c r="F34508" s="16"/>
    </row>
    <row r="34509" spans="6:6" x14ac:dyDescent="0.2">
      <c r="F34509" s="16"/>
    </row>
    <row r="34510" spans="6:6" x14ac:dyDescent="0.2">
      <c r="F34510" s="16"/>
    </row>
    <row r="34511" spans="6:6" x14ac:dyDescent="0.2">
      <c r="F34511" s="16"/>
    </row>
    <row r="34512" spans="6:6" x14ac:dyDescent="0.2">
      <c r="F34512" s="16"/>
    </row>
    <row r="34513" spans="6:6" x14ac:dyDescent="0.2">
      <c r="F34513" s="16"/>
    </row>
    <row r="34514" spans="6:6" x14ac:dyDescent="0.2">
      <c r="F34514" s="16"/>
    </row>
    <row r="34515" spans="6:6" x14ac:dyDescent="0.2">
      <c r="F34515" s="16"/>
    </row>
    <row r="34516" spans="6:6" x14ac:dyDescent="0.2">
      <c r="F34516" s="16"/>
    </row>
    <row r="34517" spans="6:6" x14ac:dyDescent="0.2">
      <c r="F34517" s="16"/>
    </row>
    <row r="34518" spans="6:6" x14ac:dyDescent="0.2">
      <c r="F34518" s="16"/>
    </row>
    <row r="34519" spans="6:6" x14ac:dyDescent="0.2">
      <c r="F34519" s="16"/>
    </row>
    <row r="34520" spans="6:6" x14ac:dyDescent="0.2">
      <c r="F34520" s="16"/>
    </row>
    <row r="34521" spans="6:6" x14ac:dyDescent="0.2">
      <c r="F34521" s="16"/>
    </row>
    <row r="34522" spans="6:6" x14ac:dyDescent="0.2">
      <c r="F34522" s="16"/>
    </row>
    <row r="34523" spans="6:6" x14ac:dyDescent="0.2">
      <c r="F34523" s="16"/>
    </row>
    <row r="34524" spans="6:6" x14ac:dyDescent="0.2">
      <c r="F34524" s="16"/>
    </row>
    <row r="34525" spans="6:6" x14ac:dyDescent="0.2">
      <c r="F34525" s="16"/>
    </row>
    <row r="34526" spans="6:6" x14ac:dyDescent="0.2">
      <c r="F34526" s="16"/>
    </row>
    <row r="34527" spans="6:6" x14ac:dyDescent="0.2">
      <c r="F34527" s="16"/>
    </row>
    <row r="34528" spans="6:6" x14ac:dyDescent="0.2">
      <c r="F34528" s="16"/>
    </row>
    <row r="34529" spans="6:6" x14ac:dyDescent="0.2">
      <c r="F34529" s="16"/>
    </row>
    <row r="34530" spans="6:6" x14ac:dyDescent="0.2">
      <c r="F34530" s="16"/>
    </row>
    <row r="34531" spans="6:6" x14ac:dyDescent="0.2">
      <c r="F34531" s="16"/>
    </row>
    <row r="34532" spans="6:6" x14ac:dyDescent="0.2">
      <c r="F34532" s="16"/>
    </row>
    <row r="34533" spans="6:6" x14ac:dyDescent="0.2">
      <c r="F34533" s="16"/>
    </row>
    <row r="34534" spans="6:6" x14ac:dyDescent="0.2">
      <c r="F34534" s="16"/>
    </row>
    <row r="34535" spans="6:6" x14ac:dyDescent="0.2">
      <c r="F34535" s="16"/>
    </row>
    <row r="34536" spans="6:6" x14ac:dyDescent="0.2">
      <c r="F34536" s="16"/>
    </row>
    <row r="34537" spans="6:6" x14ac:dyDescent="0.2">
      <c r="F34537" s="16"/>
    </row>
    <row r="34538" spans="6:6" x14ac:dyDescent="0.2">
      <c r="F34538" s="16"/>
    </row>
    <row r="34539" spans="6:6" x14ac:dyDescent="0.2">
      <c r="F34539" s="16"/>
    </row>
    <row r="34540" spans="6:6" x14ac:dyDescent="0.2">
      <c r="F34540" s="16"/>
    </row>
    <row r="34541" spans="6:6" x14ac:dyDescent="0.2">
      <c r="F34541" s="16"/>
    </row>
    <row r="34542" spans="6:6" x14ac:dyDescent="0.2">
      <c r="F34542" s="16"/>
    </row>
    <row r="34543" spans="6:6" x14ac:dyDescent="0.2">
      <c r="F34543" s="16"/>
    </row>
    <row r="34544" spans="6:6" x14ac:dyDescent="0.2">
      <c r="F34544" s="16"/>
    </row>
    <row r="34545" spans="6:6" x14ac:dyDescent="0.2">
      <c r="F34545" s="16"/>
    </row>
    <row r="34546" spans="6:6" x14ac:dyDescent="0.2">
      <c r="F34546" s="16"/>
    </row>
    <row r="34547" spans="6:6" x14ac:dyDescent="0.2">
      <c r="F34547" s="16"/>
    </row>
    <row r="34548" spans="6:6" x14ac:dyDescent="0.2">
      <c r="F34548" s="16"/>
    </row>
    <row r="34549" spans="6:6" x14ac:dyDescent="0.2">
      <c r="F34549" s="16"/>
    </row>
    <row r="34550" spans="6:6" x14ac:dyDescent="0.2">
      <c r="F34550" s="16"/>
    </row>
    <row r="34551" spans="6:6" x14ac:dyDescent="0.2">
      <c r="F34551" s="16"/>
    </row>
    <row r="34552" spans="6:6" x14ac:dyDescent="0.2">
      <c r="F34552" s="16"/>
    </row>
    <row r="34553" spans="6:6" x14ac:dyDescent="0.2">
      <c r="F34553" s="16"/>
    </row>
    <row r="34554" spans="6:6" x14ac:dyDescent="0.2">
      <c r="F34554" s="16"/>
    </row>
    <row r="34555" spans="6:6" x14ac:dyDescent="0.2">
      <c r="F34555" s="16"/>
    </row>
    <row r="34556" spans="6:6" x14ac:dyDescent="0.2">
      <c r="F34556" s="16"/>
    </row>
    <row r="34557" spans="6:6" x14ac:dyDescent="0.2">
      <c r="F34557" s="16"/>
    </row>
    <row r="34558" spans="6:6" x14ac:dyDescent="0.2">
      <c r="F34558" s="16"/>
    </row>
    <row r="34559" spans="6:6" x14ac:dyDescent="0.2">
      <c r="F34559" s="16"/>
    </row>
    <row r="34560" spans="6:6" x14ac:dyDescent="0.2">
      <c r="F34560" s="16"/>
    </row>
    <row r="34561" spans="6:6" x14ac:dyDescent="0.2">
      <c r="F34561" s="16"/>
    </row>
    <row r="34562" spans="6:6" x14ac:dyDescent="0.2">
      <c r="F34562" s="16"/>
    </row>
    <row r="34563" spans="6:6" x14ac:dyDescent="0.2">
      <c r="F34563" s="16"/>
    </row>
    <row r="34564" spans="6:6" x14ac:dyDescent="0.2">
      <c r="F34564" s="16"/>
    </row>
    <row r="34565" spans="6:6" x14ac:dyDescent="0.2">
      <c r="F34565" s="16"/>
    </row>
    <row r="34566" spans="6:6" x14ac:dyDescent="0.2">
      <c r="F34566" s="16"/>
    </row>
    <row r="34567" spans="6:6" x14ac:dyDescent="0.2">
      <c r="F34567" s="16"/>
    </row>
    <row r="34568" spans="6:6" x14ac:dyDescent="0.2">
      <c r="F34568" s="16"/>
    </row>
    <row r="34569" spans="6:6" x14ac:dyDescent="0.2">
      <c r="F34569" s="16"/>
    </row>
    <row r="34570" spans="6:6" x14ac:dyDescent="0.2">
      <c r="F34570" s="16"/>
    </row>
    <row r="34571" spans="6:6" x14ac:dyDescent="0.2">
      <c r="F34571" s="16"/>
    </row>
    <row r="34572" spans="6:6" x14ac:dyDescent="0.2">
      <c r="F34572" s="16"/>
    </row>
    <row r="34573" spans="6:6" x14ac:dyDescent="0.2">
      <c r="F34573" s="16"/>
    </row>
    <row r="34574" spans="6:6" x14ac:dyDescent="0.2">
      <c r="F34574" s="16"/>
    </row>
    <row r="34575" spans="6:6" x14ac:dyDescent="0.2">
      <c r="F34575" s="16"/>
    </row>
    <row r="34576" spans="6:6" x14ac:dyDescent="0.2">
      <c r="F34576" s="16"/>
    </row>
    <row r="34577" spans="6:6" x14ac:dyDescent="0.2">
      <c r="F34577" s="16"/>
    </row>
    <row r="34578" spans="6:6" x14ac:dyDescent="0.2">
      <c r="F34578" s="16"/>
    </row>
    <row r="34579" spans="6:6" x14ac:dyDescent="0.2">
      <c r="F34579" s="16"/>
    </row>
    <row r="34580" spans="6:6" x14ac:dyDescent="0.2">
      <c r="F34580" s="16"/>
    </row>
    <row r="34581" spans="6:6" x14ac:dyDescent="0.2">
      <c r="F34581" s="16"/>
    </row>
    <row r="34582" spans="6:6" x14ac:dyDescent="0.2">
      <c r="F34582" s="16"/>
    </row>
    <row r="34583" spans="6:6" x14ac:dyDescent="0.2">
      <c r="F34583" s="16"/>
    </row>
    <row r="34584" spans="6:6" x14ac:dyDescent="0.2">
      <c r="F34584" s="16"/>
    </row>
    <row r="34585" spans="6:6" x14ac:dyDescent="0.2">
      <c r="F34585" s="16"/>
    </row>
    <row r="34586" spans="6:6" x14ac:dyDescent="0.2">
      <c r="F34586" s="16"/>
    </row>
    <row r="34587" spans="6:6" x14ac:dyDescent="0.2">
      <c r="F34587" s="16"/>
    </row>
    <row r="34588" spans="6:6" x14ac:dyDescent="0.2">
      <c r="F34588" s="16"/>
    </row>
    <row r="34589" spans="6:6" x14ac:dyDescent="0.2">
      <c r="F34589" s="16"/>
    </row>
    <row r="34590" spans="6:6" x14ac:dyDescent="0.2">
      <c r="F34590" s="16"/>
    </row>
    <row r="34591" spans="6:6" x14ac:dyDescent="0.2">
      <c r="F34591" s="16"/>
    </row>
    <row r="34592" spans="6:6" x14ac:dyDescent="0.2">
      <c r="F34592" s="16"/>
    </row>
    <row r="34593" spans="6:6" x14ac:dyDescent="0.2">
      <c r="F34593" s="16"/>
    </row>
    <row r="34594" spans="6:6" x14ac:dyDescent="0.2">
      <c r="F34594" s="16"/>
    </row>
    <row r="34595" spans="6:6" x14ac:dyDescent="0.2">
      <c r="F34595" s="16"/>
    </row>
    <row r="34596" spans="6:6" x14ac:dyDescent="0.2">
      <c r="F34596" s="16"/>
    </row>
    <row r="34597" spans="6:6" x14ac:dyDescent="0.2">
      <c r="F34597" s="16"/>
    </row>
    <row r="34598" spans="6:6" x14ac:dyDescent="0.2">
      <c r="F34598" s="16"/>
    </row>
    <row r="34599" spans="6:6" x14ac:dyDescent="0.2">
      <c r="F34599" s="16"/>
    </row>
    <row r="34600" spans="6:6" x14ac:dyDescent="0.2">
      <c r="F34600" s="16"/>
    </row>
    <row r="34601" spans="6:6" x14ac:dyDescent="0.2">
      <c r="F34601" s="16"/>
    </row>
    <row r="34602" spans="6:6" x14ac:dyDescent="0.2">
      <c r="F34602" s="16"/>
    </row>
    <row r="34603" spans="6:6" x14ac:dyDescent="0.2">
      <c r="F34603" s="16"/>
    </row>
    <row r="34604" spans="6:6" x14ac:dyDescent="0.2">
      <c r="F34604" s="16"/>
    </row>
    <row r="34605" spans="6:6" x14ac:dyDescent="0.2">
      <c r="F34605" s="16"/>
    </row>
    <row r="34606" spans="6:6" x14ac:dyDescent="0.2">
      <c r="F34606" s="16"/>
    </row>
    <row r="34607" spans="6:6" x14ac:dyDescent="0.2">
      <c r="F34607" s="16"/>
    </row>
    <row r="34608" spans="6:6" x14ac:dyDescent="0.2">
      <c r="F34608" s="16"/>
    </row>
    <row r="34609" spans="6:6" x14ac:dyDescent="0.2">
      <c r="F34609" s="16"/>
    </row>
    <row r="34610" spans="6:6" x14ac:dyDescent="0.2">
      <c r="F34610" s="16"/>
    </row>
    <row r="34611" spans="6:6" x14ac:dyDescent="0.2">
      <c r="F34611" s="16"/>
    </row>
    <row r="34612" spans="6:6" x14ac:dyDescent="0.2">
      <c r="F34612" s="16"/>
    </row>
    <row r="34613" spans="6:6" x14ac:dyDescent="0.2">
      <c r="F34613" s="16"/>
    </row>
    <row r="34614" spans="6:6" x14ac:dyDescent="0.2">
      <c r="F34614" s="16"/>
    </row>
    <row r="34615" spans="6:6" x14ac:dyDescent="0.2">
      <c r="F34615" s="16"/>
    </row>
    <row r="34616" spans="6:6" x14ac:dyDescent="0.2">
      <c r="F34616" s="16"/>
    </row>
    <row r="34617" spans="6:6" x14ac:dyDescent="0.2">
      <c r="F34617" s="16"/>
    </row>
    <row r="34618" spans="6:6" x14ac:dyDescent="0.2">
      <c r="F34618" s="16"/>
    </row>
    <row r="34619" spans="6:6" x14ac:dyDescent="0.2">
      <c r="F34619" s="16"/>
    </row>
    <row r="34620" spans="6:6" x14ac:dyDescent="0.2">
      <c r="F34620" s="16"/>
    </row>
    <row r="34621" spans="6:6" x14ac:dyDescent="0.2">
      <c r="F34621" s="16"/>
    </row>
    <row r="34622" spans="6:6" x14ac:dyDescent="0.2">
      <c r="F34622" s="16"/>
    </row>
    <row r="34623" spans="6:6" x14ac:dyDescent="0.2">
      <c r="F34623" s="16"/>
    </row>
    <row r="34624" spans="6:6" x14ac:dyDescent="0.2">
      <c r="F34624" s="16"/>
    </row>
    <row r="34625" spans="6:6" x14ac:dyDescent="0.2">
      <c r="F34625" s="16"/>
    </row>
    <row r="34626" spans="6:6" x14ac:dyDescent="0.2">
      <c r="F34626" s="16"/>
    </row>
    <row r="34627" spans="6:6" x14ac:dyDescent="0.2">
      <c r="F34627" s="16"/>
    </row>
    <row r="34628" spans="6:6" x14ac:dyDescent="0.2">
      <c r="F34628" s="16"/>
    </row>
    <row r="34629" spans="6:6" x14ac:dyDescent="0.2">
      <c r="F34629" s="16"/>
    </row>
    <row r="34630" spans="6:6" x14ac:dyDescent="0.2">
      <c r="F34630" s="16"/>
    </row>
    <row r="34631" spans="6:6" x14ac:dyDescent="0.2">
      <c r="F34631" s="16"/>
    </row>
    <row r="34632" spans="6:6" x14ac:dyDescent="0.2">
      <c r="F34632" s="16"/>
    </row>
    <row r="34633" spans="6:6" x14ac:dyDescent="0.2">
      <c r="F34633" s="16"/>
    </row>
    <row r="34634" spans="6:6" x14ac:dyDescent="0.2">
      <c r="F34634" s="16"/>
    </row>
    <row r="34635" spans="6:6" x14ac:dyDescent="0.2">
      <c r="F34635" s="16"/>
    </row>
    <row r="34636" spans="6:6" x14ac:dyDescent="0.2">
      <c r="F34636" s="16"/>
    </row>
    <row r="34637" spans="6:6" x14ac:dyDescent="0.2">
      <c r="F34637" s="16"/>
    </row>
    <row r="34638" spans="6:6" x14ac:dyDescent="0.2">
      <c r="F34638" s="16"/>
    </row>
    <row r="34639" spans="6:6" x14ac:dyDescent="0.2">
      <c r="F34639" s="16"/>
    </row>
    <row r="34640" spans="6:6" x14ac:dyDescent="0.2">
      <c r="F34640" s="16"/>
    </row>
    <row r="34641" spans="6:6" x14ac:dyDescent="0.2">
      <c r="F34641" s="16"/>
    </row>
    <row r="34642" spans="6:6" x14ac:dyDescent="0.2">
      <c r="F34642" s="16"/>
    </row>
    <row r="34643" spans="6:6" x14ac:dyDescent="0.2">
      <c r="F34643" s="16"/>
    </row>
    <row r="34644" spans="6:6" x14ac:dyDescent="0.2">
      <c r="F34644" s="16"/>
    </row>
    <row r="34645" spans="6:6" x14ac:dyDescent="0.2">
      <c r="F34645" s="16"/>
    </row>
    <row r="34646" spans="6:6" x14ac:dyDescent="0.2">
      <c r="F34646" s="16"/>
    </row>
    <row r="34647" spans="6:6" x14ac:dyDescent="0.2">
      <c r="F34647" s="16"/>
    </row>
    <row r="34648" spans="6:6" x14ac:dyDescent="0.2">
      <c r="F34648" s="16"/>
    </row>
    <row r="34649" spans="6:6" x14ac:dyDescent="0.2">
      <c r="F34649" s="16"/>
    </row>
    <row r="34650" spans="6:6" x14ac:dyDescent="0.2">
      <c r="F34650" s="16"/>
    </row>
    <row r="34651" spans="6:6" x14ac:dyDescent="0.2">
      <c r="F34651" s="16"/>
    </row>
    <row r="34652" spans="6:6" x14ac:dyDescent="0.2">
      <c r="F34652" s="16"/>
    </row>
    <row r="34653" spans="6:6" x14ac:dyDescent="0.2">
      <c r="F34653" s="16"/>
    </row>
    <row r="34654" spans="6:6" x14ac:dyDescent="0.2">
      <c r="F34654" s="16"/>
    </row>
    <row r="34655" spans="6:6" x14ac:dyDescent="0.2">
      <c r="F34655" s="16"/>
    </row>
    <row r="34656" spans="6:6" x14ac:dyDescent="0.2">
      <c r="F34656" s="16"/>
    </row>
    <row r="34657" spans="6:6" x14ac:dyDescent="0.2">
      <c r="F34657" s="16"/>
    </row>
    <row r="34658" spans="6:6" x14ac:dyDescent="0.2">
      <c r="F34658" s="16"/>
    </row>
    <row r="34659" spans="6:6" x14ac:dyDescent="0.2">
      <c r="F34659" s="16"/>
    </row>
    <row r="34660" spans="6:6" x14ac:dyDescent="0.2">
      <c r="F34660" s="16"/>
    </row>
    <row r="34661" spans="6:6" x14ac:dyDescent="0.2">
      <c r="F34661" s="16"/>
    </row>
    <row r="34662" spans="6:6" x14ac:dyDescent="0.2">
      <c r="F34662" s="16"/>
    </row>
    <row r="34663" spans="6:6" x14ac:dyDescent="0.2">
      <c r="F34663" s="16"/>
    </row>
    <row r="34664" spans="6:6" x14ac:dyDescent="0.2">
      <c r="F34664" s="16"/>
    </row>
    <row r="34665" spans="6:6" x14ac:dyDescent="0.2">
      <c r="F34665" s="16"/>
    </row>
    <row r="34666" spans="6:6" x14ac:dyDescent="0.2">
      <c r="F34666" s="16"/>
    </row>
    <row r="34667" spans="6:6" x14ac:dyDescent="0.2">
      <c r="F34667" s="16"/>
    </row>
    <row r="34668" spans="6:6" x14ac:dyDescent="0.2">
      <c r="F34668" s="16"/>
    </row>
    <row r="34669" spans="6:6" x14ac:dyDescent="0.2">
      <c r="F34669" s="16"/>
    </row>
    <row r="34670" spans="6:6" x14ac:dyDescent="0.2">
      <c r="F34670" s="16"/>
    </row>
    <row r="34671" spans="6:6" x14ac:dyDescent="0.2">
      <c r="F34671" s="16"/>
    </row>
    <row r="34672" spans="6:6" x14ac:dyDescent="0.2">
      <c r="F34672" s="16"/>
    </row>
    <row r="34673" spans="6:6" x14ac:dyDescent="0.2">
      <c r="F34673" s="16"/>
    </row>
    <row r="34674" spans="6:6" x14ac:dyDescent="0.2">
      <c r="F34674" s="16"/>
    </row>
    <row r="34675" spans="6:6" x14ac:dyDescent="0.2">
      <c r="F34675" s="16"/>
    </row>
    <row r="34676" spans="6:6" x14ac:dyDescent="0.2">
      <c r="F34676" s="16"/>
    </row>
    <row r="34677" spans="6:6" x14ac:dyDescent="0.2">
      <c r="F34677" s="16"/>
    </row>
    <row r="34678" spans="6:6" x14ac:dyDescent="0.2">
      <c r="F34678" s="16"/>
    </row>
    <row r="34679" spans="6:6" x14ac:dyDescent="0.2">
      <c r="F34679" s="16"/>
    </row>
    <row r="34680" spans="6:6" x14ac:dyDescent="0.2">
      <c r="F34680" s="16"/>
    </row>
    <row r="34681" spans="6:6" x14ac:dyDescent="0.2">
      <c r="F34681" s="16"/>
    </row>
    <row r="34682" spans="6:6" x14ac:dyDescent="0.2">
      <c r="F34682" s="16"/>
    </row>
    <row r="34683" spans="6:6" x14ac:dyDescent="0.2">
      <c r="F34683" s="16"/>
    </row>
    <row r="34684" spans="6:6" x14ac:dyDescent="0.2">
      <c r="F34684" s="16"/>
    </row>
    <row r="34685" spans="6:6" x14ac:dyDescent="0.2">
      <c r="F34685" s="16"/>
    </row>
    <row r="34686" spans="6:6" x14ac:dyDescent="0.2">
      <c r="F34686" s="16"/>
    </row>
    <row r="34687" spans="6:6" x14ac:dyDescent="0.2">
      <c r="F34687" s="16"/>
    </row>
    <row r="34688" spans="6:6" x14ac:dyDescent="0.2">
      <c r="F34688" s="16"/>
    </row>
    <row r="34689" spans="6:6" x14ac:dyDescent="0.2">
      <c r="F34689" s="16"/>
    </row>
    <row r="34690" spans="6:6" x14ac:dyDescent="0.2">
      <c r="F34690" s="16"/>
    </row>
    <row r="34691" spans="6:6" x14ac:dyDescent="0.2">
      <c r="F34691" s="16"/>
    </row>
    <row r="34692" spans="6:6" x14ac:dyDescent="0.2">
      <c r="F34692" s="16"/>
    </row>
    <row r="34693" spans="6:6" x14ac:dyDescent="0.2">
      <c r="F34693" s="16"/>
    </row>
    <row r="34694" spans="6:6" x14ac:dyDescent="0.2">
      <c r="F34694" s="16"/>
    </row>
    <row r="34695" spans="6:6" x14ac:dyDescent="0.2">
      <c r="F34695" s="16"/>
    </row>
    <row r="34696" spans="6:6" x14ac:dyDescent="0.2">
      <c r="F34696" s="16"/>
    </row>
    <row r="34697" spans="6:6" x14ac:dyDescent="0.2">
      <c r="F34697" s="16"/>
    </row>
    <row r="34698" spans="6:6" x14ac:dyDescent="0.2">
      <c r="F34698" s="16"/>
    </row>
    <row r="34699" spans="6:6" x14ac:dyDescent="0.2">
      <c r="F34699" s="16"/>
    </row>
    <row r="34700" spans="6:6" x14ac:dyDescent="0.2">
      <c r="F34700" s="16"/>
    </row>
    <row r="34701" spans="6:6" x14ac:dyDescent="0.2">
      <c r="F34701" s="16"/>
    </row>
    <row r="34702" spans="6:6" x14ac:dyDescent="0.2">
      <c r="F34702" s="16"/>
    </row>
    <row r="34703" spans="6:6" x14ac:dyDescent="0.2">
      <c r="F34703" s="16"/>
    </row>
    <row r="34704" spans="6:6" x14ac:dyDescent="0.2">
      <c r="F34704" s="16"/>
    </row>
    <row r="34705" spans="6:6" x14ac:dyDescent="0.2">
      <c r="F34705" s="16"/>
    </row>
    <row r="34706" spans="6:6" x14ac:dyDescent="0.2">
      <c r="F34706" s="16"/>
    </row>
    <row r="34707" spans="6:6" x14ac:dyDescent="0.2">
      <c r="F34707" s="16"/>
    </row>
    <row r="34708" spans="6:6" x14ac:dyDescent="0.2">
      <c r="F34708" s="16"/>
    </row>
    <row r="34709" spans="6:6" x14ac:dyDescent="0.2">
      <c r="F34709" s="16"/>
    </row>
    <row r="34710" spans="6:6" x14ac:dyDescent="0.2">
      <c r="F34710" s="16"/>
    </row>
    <row r="34711" spans="6:6" x14ac:dyDescent="0.2">
      <c r="F34711" s="16"/>
    </row>
    <row r="34712" spans="6:6" x14ac:dyDescent="0.2">
      <c r="F34712" s="16"/>
    </row>
    <row r="34713" spans="6:6" x14ac:dyDescent="0.2">
      <c r="F34713" s="16"/>
    </row>
    <row r="34714" spans="6:6" x14ac:dyDescent="0.2">
      <c r="F34714" s="16"/>
    </row>
    <row r="34715" spans="6:6" x14ac:dyDescent="0.2">
      <c r="F34715" s="16"/>
    </row>
    <row r="34716" spans="6:6" x14ac:dyDescent="0.2">
      <c r="F34716" s="16"/>
    </row>
    <row r="34717" spans="6:6" x14ac:dyDescent="0.2">
      <c r="F34717" s="16"/>
    </row>
    <row r="34718" spans="6:6" x14ac:dyDescent="0.2">
      <c r="F34718" s="16"/>
    </row>
    <row r="34719" spans="6:6" x14ac:dyDescent="0.2">
      <c r="F34719" s="16"/>
    </row>
    <row r="34720" spans="6:6" x14ac:dyDescent="0.2">
      <c r="F34720" s="16"/>
    </row>
    <row r="34721" spans="6:6" x14ac:dyDescent="0.2">
      <c r="F34721" s="16"/>
    </row>
    <row r="34722" spans="6:6" x14ac:dyDescent="0.2">
      <c r="F34722" s="16"/>
    </row>
    <row r="34723" spans="6:6" x14ac:dyDescent="0.2">
      <c r="F34723" s="16"/>
    </row>
    <row r="34724" spans="6:6" x14ac:dyDescent="0.2">
      <c r="F34724" s="16"/>
    </row>
    <row r="34725" spans="6:6" x14ac:dyDescent="0.2">
      <c r="F34725" s="16"/>
    </row>
    <row r="34726" spans="6:6" x14ac:dyDescent="0.2">
      <c r="F34726" s="16"/>
    </row>
    <row r="34727" spans="6:6" x14ac:dyDescent="0.2">
      <c r="F34727" s="16"/>
    </row>
    <row r="34728" spans="6:6" x14ac:dyDescent="0.2">
      <c r="F34728" s="16"/>
    </row>
    <row r="34729" spans="6:6" x14ac:dyDescent="0.2">
      <c r="F34729" s="16"/>
    </row>
    <row r="34730" spans="6:6" x14ac:dyDescent="0.2">
      <c r="F34730" s="16"/>
    </row>
    <row r="34731" spans="6:6" x14ac:dyDescent="0.2">
      <c r="F34731" s="16"/>
    </row>
    <row r="34732" spans="6:6" x14ac:dyDescent="0.2">
      <c r="F34732" s="16"/>
    </row>
    <row r="34733" spans="6:6" x14ac:dyDescent="0.2">
      <c r="F34733" s="16"/>
    </row>
    <row r="34734" spans="6:6" x14ac:dyDescent="0.2">
      <c r="F34734" s="16"/>
    </row>
    <row r="34735" spans="6:6" x14ac:dyDescent="0.2">
      <c r="F34735" s="16"/>
    </row>
    <row r="34736" spans="6:6" x14ac:dyDescent="0.2">
      <c r="F34736" s="16"/>
    </row>
    <row r="34737" spans="6:6" x14ac:dyDescent="0.2">
      <c r="F34737" s="16"/>
    </row>
    <row r="34738" spans="6:6" x14ac:dyDescent="0.2">
      <c r="F34738" s="16"/>
    </row>
    <row r="34739" spans="6:6" x14ac:dyDescent="0.2">
      <c r="F34739" s="16"/>
    </row>
    <row r="34740" spans="6:6" x14ac:dyDescent="0.2">
      <c r="F34740" s="16"/>
    </row>
    <row r="34741" spans="6:6" x14ac:dyDescent="0.2">
      <c r="F34741" s="16"/>
    </row>
    <row r="34742" spans="6:6" x14ac:dyDescent="0.2">
      <c r="F34742" s="16"/>
    </row>
    <row r="34743" spans="6:6" x14ac:dyDescent="0.2">
      <c r="F34743" s="16"/>
    </row>
    <row r="34744" spans="6:6" x14ac:dyDescent="0.2">
      <c r="F34744" s="16"/>
    </row>
    <row r="34745" spans="6:6" x14ac:dyDescent="0.2">
      <c r="F34745" s="16"/>
    </row>
    <row r="34746" spans="6:6" x14ac:dyDescent="0.2">
      <c r="F34746" s="16"/>
    </row>
    <row r="34747" spans="6:6" x14ac:dyDescent="0.2">
      <c r="F34747" s="16"/>
    </row>
    <row r="34748" spans="6:6" x14ac:dyDescent="0.2">
      <c r="F34748" s="16"/>
    </row>
    <row r="34749" spans="6:6" x14ac:dyDescent="0.2">
      <c r="F34749" s="16"/>
    </row>
    <row r="34750" spans="6:6" x14ac:dyDescent="0.2">
      <c r="F34750" s="16"/>
    </row>
    <row r="34751" spans="6:6" x14ac:dyDescent="0.2">
      <c r="F34751" s="16"/>
    </row>
    <row r="34752" spans="6:6" x14ac:dyDescent="0.2">
      <c r="F34752" s="16"/>
    </row>
    <row r="34753" spans="6:6" x14ac:dyDescent="0.2">
      <c r="F34753" s="16"/>
    </row>
    <row r="34754" spans="6:6" x14ac:dyDescent="0.2">
      <c r="F34754" s="16"/>
    </row>
    <row r="34755" spans="6:6" x14ac:dyDescent="0.2">
      <c r="F34755" s="16"/>
    </row>
    <row r="34756" spans="6:6" x14ac:dyDescent="0.2">
      <c r="F34756" s="16"/>
    </row>
    <row r="34757" spans="6:6" x14ac:dyDescent="0.2">
      <c r="F34757" s="16"/>
    </row>
    <row r="34758" spans="6:6" x14ac:dyDescent="0.2">
      <c r="F34758" s="16"/>
    </row>
    <row r="34759" spans="6:6" x14ac:dyDescent="0.2">
      <c r="F34759" s="16"/>
    </row>
    <row r="34760" spans="6:6" x14ac:dyDescent="0.2">
      <c r="F34760" s="16"/>
    </row>
    <row r="34761" spans="6:6" x14ac:dyDescent="0.2">
      <c r="F34761" s="16"/>
    </row>
    <row r="34762" spans="6:6" x14ac:dyDescent="0.2">
      <c r="F34762" s="16"/>
    </row>
    <row r="34763" spans="6:6" x14ac:dyDescent="0.2">
      <c r="F34763" s="16"/>
    </row>
    <row r="34764" spans="6:6" x14ac:dyDescent="0.2">
      <c r="F34764" s="16"/>
    </row>
    <row r="34765" spans="6:6" x14ac:dyDescent="0.2">
      <c r="F34765" s="16"/>
    </row>
    <row r="34766" spans="6:6" x14ac:dyDescent="0.2">
      <c r="F34766" s="16"/>
    </row>
    <row r="34767" spans="6:6" x14ac:dyDescent="0.2">
      <c r="F34767" s="16"/>
    </row>
    <row r="34768" spans="6:6" x14ac:dyDescent="0.2">
      <c r="F34768" s="16"/>
    </row>
    <row r="34769" spans="6:6" x14ac:dyDescent="0.2">
      <c r="F34769" s="16"/>
    </row>
    <row r="34770" spans="6:6" x14ac:dyDescent="0.2">
      <c r="F34770" s="16"/>
    </row>
    <row r="34771" spans="6:6" x14ac:dyDescent="0.2">
      <c r="F34771" s="16"/>
    </row>
    <row r="34772" spans="6:6" x14ac:dyDescent="0.2">
      <c r="F34772" s="16"/>
    </row>
    <row r="34773" spans="6:6" x14ac:dyDescent="0.2">
      <c r="F34773" s="16"/>
    </row>
    <row r="34774" spans="6:6" x14ac:dyDescent="0.2">
      <c r="F34774" s="16"/>
    </row>
    <row r="34775" spans="6:6" x14ac:dyDescent="0.2">
      <c r="F34775" s="16"/>
    </row>
    <row r="34776" spans="6:6" x14ac:dyDescent="0.2">
      <c r="F34776" s="16"/>
    </row>
    <row r="34777" spans="6:6" x14ac:dyDescent="0.2">
      <c r="F34777" s="16"/>
    </row>
    <row r="34778" spans="6:6" x14ac:dyDescent="0.2">
      <c r="F34778" s="16"/>
    </row>
    <row r="34779" spans="6:6" x14ac:dyDescent="0.2">
      <c r="F34779" s="16"/>
    </row>
    <row r="34780" spans="6:6" x14ac:dyDescent="0.2">
      <c r="F34780" s="16"/>
    </row>
    <row r="34781" spans="6:6" x14ac:dyDescent="0.2">
      <c r="F34781" s="16"/>
    </row>
    <row r="34782" spans="6:6" x14ac:dyDescent="0.2">
      <c r="F34782" s="16"/>
    </row>
    <row r="34783" spans="6:6" x14ac:dyDescent="0.2">
      <c r="F34783" s="16"/>
    </row>
    <row r="34784" spans="6:6" x14ac:dyDescent="0.2">
      <c r="F34784" s="16"/>
    </row>
    <row r="34785" spans="6:6" x14ac:dyDescent="0.2">
      <c r="F34785" s="16"/>
    </row>
    <row r="34786" spans="6:6" x14ac:dyDescent="0.2">
      <c r="F34786" s="16"/>
    </row>
    <row r="34787" spans="6:6" x14ac:dyDescent="0.2">
      <c r="F34787" s="16"/>
    </row>
    <row r="34788" spans="6:6" x14ac:dyDescent="0.2">
      <c r="F34788" s="16"/>
    </row>
    <row r="34789" spans="6:6" x14ac:dyDescent="0.2">
      <c r="F34789" s="16"/>
    </row>
    <row r="34790" spans="6:6" x14ac:dyDescent="0.2">
      <c r="F34790" s="16"/>
    </row>
    <row r="34791" spans="6:6" x14ac:dyDescent="0.2">
      <c r="F34791" s="16"/>
    </row>
    <row r="34792" spans="6:6" x14ac:dyDescent="0.2">
      <c r="F34792" s="16"/>
    </row>
    <row r="34793" spans="6:6" x14ac:dyDescent="0.2">
      <c r="F34793" s="16"/>
    </row>
    <row r="34794" spans="6:6" x14ac:dyDescent="0.2">
      <c r="F34794" s="16"/>
    </row>
    <row r="34795" spans="6:6" x14ac:dyDescent="0.2">
      <c r="F34795" s="16"/>
    </row>
    <row r="34796" spans="6:6" x14ac:dyDescent="0.2">
      <c r="F34796" s="16"/>
    </row>
    <row r="34797" spans="6:6" x14ac:dyDescent="0.2">
      <c r="F34797" s="16"/>
    </row>
    <row r="34798" spans="6:6" x14ac:dyDescent="0.2">
      <c r="F34798" s="16"/>
    </row>
    <row r="34799" spans="6:6" x14ac:dyDescent="0.2">
      <c r="F34799" s="16"/>
    </row>
    <row r="34800" spans="6:6" x14ac:dyDescent="0.2">
      <c r="F34800" s="16"/>
    </row>
    <row r="34801" spans="6:6" x14ac:dyDescent="0.2">
      <c r="F34801" s="16"/>
    </row>
    <row r="34802" spans="6:6" x14ac:dyDescent="0.2">
      <c r="F34802" s="16"/>
    </row>
    <row r="34803" spans="6:6" x14ac:dyDescent="0.2">
      <c r="F34803" s="16"/>
    </row>
    <row r="34804" spans="6:6" x14ac:dyDescent="0.2">
      <c r="F34804" s="16"/>
    </row>
    <row r="34805" spans="6:6" x14ac:dyDescent="0.2">
      <c r="F34805" s="16"/>
    </row>
    <row r="34806" spans="6:6" x14ac:dyDescent="0.2">
      <c r="F34806" s="16"/>
    </row>
    <row r="34807" spans="6:6" x14ac:dyDescent="0.2">
      <c r="F34807" s="16"/>
    </row>
    <row r="34808" spans="6:6" x14ac:dyDescent="0.2">
      <c r="F34808" s="16"/>
    </row>
    <row r="34809" spans="6:6" x14ac:dyDescent="0.2">
      <c r="F34809" s="16"/>
    </row>
    <row r="34810" spans="6:6" x14ac:dyDescent="0.2">
      <c r="F34810" s="16"/>
    </row>
    <row r="34811" spans="6:6" x14ac:dyDescent="0.2">
      <c r="F34811" s="16"/>
    </row>
    <row r="34812" spans="6:6" x14ac:dyDescent="0.2">
      <c r="F34812" s="16"/>
    </row>
    <row r="34813" spans="6:6" x14ac:dyDescent="0.2">
      <c r="F34813" s="16"/>
    </row>
    <row r="34814" spans="6:6" x14ac:dyDescent="0.2">
      <c r="F34814" s="16"/>
    </row>
    <row r="34815" spans="6:6" x14ac:dyDescent="0.2">
      <c r="F34815" s="16"/>
    </row>
    <row r="34816" spans="6:6" x14ac:dyDescent="0.2">
      <c r="F34816" s="16"/>
    </row>
    <row r="34817" spans="6:6" x14ac:dyDescent="0.2">
      <c r="F34817" s="16"/>
    </row>
    <row r="34818" spans="6:6" x14ac:dyDescent="0.2">
      <c r="F34818" s="16"/>
    </row>
    <row r="34819" spans="6:6" x14ac:dyDescent="0.2">
      <c r="F34819" s="16"/>
    </row>
    <row r="34820" spans="6:6" x14ac:dyDescent="0.2">
      <c r="F34820" s="16"/>
    </row>
    <row r="34821" spans="6:6" x14ac:dyDescent="0.2">
      <c r="F34821" s="16"/>
    </row>
    <row r="34822" spans="6:6" x14ac:dyDescent="0.2">
      <c r="F34822" s="16"/>
    </row>
    <row r="34823" spans="6:6" x14ac:dyDescent="0.2">
      <c r="F34823" s="16"/>
    </row>
    <row r="34824" spans="6:6" x14ac:dyDescent="0.2">
      <c r="F34824" s="16"/>
    </row>
    <row r="34825" spans="6:6" x14ac:dyDescent="0.2">
      <c r="F34825" s="16"/>
    </row>
    <row r="34826" spans="6:6" x14ac:dyDescent="0.2">
      <c r="F34826" s="16"/>
    </row>
    <row r="34827" spans="6:6" x14ac:dyDescent="0.2">
      <c r="F34827" s="16"/>
    </row>
    <row r="34828" spans="6:6" x14ac:dyDescent="0.2">
      <c r="F34828" s="16"/>
    </row>
    <row r="34829" spans="6:6" x14ac:dyDescent="0.2">
      <c r="F34829" s="16"/>
    </row>
    <row r="34830" spans="6:6" x14ac:dyDescent="0.2">
      <c r="F34830" s="16"/>
    </row>
    <row r="34831" spans="6:6" x14ac:dyDescent="0.2">
      <c r="F34831" s="16"/>
    </row>
    <row r="34832" spans="6:6" x14ac:dyDescent="0.2">
      <c r="F34832" s="16"/>
    </row>
    <row r="34833" spans="6:6" x14ac:dyDescent="0.2">
      <c r="F34833" s="16"/>
    </row>
    <row r="34834" spans="6:6" x14ac:dyDescent="0.2">
      <c r="F34834" s="16"/>
    </row>
    <row r="34835" spans="6:6" x14ac:dyDescent="0.2">
      <c r="F34835" s="16"/>
    </row>
    <row r="34836" spans="6:6" x14ac:dyDescent="0.2">
      <c r="F34836" s="16"/>
    </row>
    <row r="34837" spans="6:6" x14ac:dyDescent="0.2">
      <c r="F34837" s="16"/>
    </row>
    <row r="34838" spans="6:6" x14ac:dyDescent="0.2">
      <c r="F34838" s="16"/>
    </row>
    <row r="34839" spans="6:6" x14ac:dyDescent="0.2">
      <c r="F34839" s="16"/>
    </row>
    <row r="34840" spans="6:6" x14ac:dyDescent="0.2">
      <c r="F34840" s="16"/>
    </row>
    <row r="34841" spans="6:6" x14ac:dyDescent="0.2">
      <c r="F34841" s="16"/>
    </row>
    <row r="34842" spans="6:6" x14ac:dyDescent="0.2">
      <c r="F34842" s="16"/>
    </row>
    <row r="34843" spans="6:6" x14ac:dyDescent="0.2">
      <c r="F34843" s="16"/>
    </row>
    <row r="34844" spans="6:6" x14ac:dyDescent="0.2">
      <c r="F34844" s="16"/>
    </row>
    <row r="34845" spans="6:6" x14ac:dyDescent="0.2">
      <c r="F34845" s="16"/>
    </row>
    <row r="34846" spans="6:6" x14ac:dyDescent="0.2">
      <c r="F34846" s="16"/>
    </row>
    <row r="34847" spans="6:6" x14ac:dyDescent="0.2">
      <c r="F34847" s="16"/>
    </row>
    <row r="34848" spans="6:6" x14ac:dyDescent="0.2">
      <c r="F34848" s="16"/>
    </row>
    <row r="34849" spans="6:6" x14ac:dyDescent="0.2">
      <c r="F34849" s="16"/>
    </row>
    <row r="34850" spans="6:6" x14ac:dyDescent="0.2">
      <c r="F34850" s="16"/>
    </row>
    <row r="34851" spans="6:6" x14ac:dyDescent="0.2">
      <c r="F34851" s="16"/>
    </row>
    <row r="34852" spans="6:6" x14ac:dyDescent="0.2">
      <c r="F34852" s="16"/>
    </row>
    <row r="34853" spans="6:6" x14ac:dyDescent="0.2">
      <c r="F34853" s="16"/>
    </row>
    <row r="34854" spans="6:6" x14ac:dyDescent="0.2">
      <c r="F34854" s="16"/>
    </row>
    <row r="34855" spans="6:6" x14ac:dyDescent="0.2">
      <c r="F34855" s="16"/>
    </row>
    <row r="34856" spans="6:6" x14ac:dyDescent="0.2">
      <c r="F34856" s="16"/>
    </row>
    <row r="34857" spans="6:6" x14ac:dyDescent="0.2">
      <c r="F34857" s="16"/>
    </row>
    <row r="34858" spans="6:6" x14ac:dyDescent="0.2">
      <c r="F34858" s="16"/>
    </row>
    <row r="34859" spans="6:6" x14ac:dyDescent="0.2">
      <c r="F34859" s="16"/>
    </row>
    <row r="34860" spans="6:6" x14ac:dyDescent="0.2">
      <c r="F34860" s="16"/>
    </row>
    <row r="34861" spans="6:6" x14ac:dyDescent="0.2">
      <c r="F34861" s="16"/>
    </row>
    <row r="34862" spans="6:6" x14ac:dyDescent="0.2">
      <c r="F34862" s="16"/>
    </row>
    <row r="34863" spans="6:6" x14ac:dyDescent="0.2">
      <c r="F34863" s="16"/>
    </row>
    <row r="34864" spans="6:6" x14ac:dyDescent="0.2">
      <c r="F34864" s="16"/>
    </row>
    <row r="34865" spans="6:6" x14ac:dyDescent="0.2">
      <c r="F34865" s="16"/>
    </row>
    <row r="34866" spans="6:6" x14ac:dyDescent="0.2">
      <c r="F34866" s="16"/>
    </row>
    <row r="34867" spans="6:6" x14ac:dyDescent="0.2">
      <c r="F34867" s="16"/>
    </row>
    <row r="34868" spans="6:6" x14ac:dyDescent="0.2">
      <c r="F34868" s="16"/>
    </row>
    <row r="34869" spans="6:6" x14ac:dyDescent="0.2">
      <c r="F34869" s="16"/>
    </row>
    <row r="34870" spans="6:6" x14ac:dyDescent="0.2">
      <c r="F34870" s="16"/>
    </row>
    <row r="34871" spans="6:6" x14ac:dyDescent="0.2">
      <c r="F34871" s="16"/>
    </row>
    <row r="34872" spans="6:6" x14ac:dyDescent="0.2">
      <c r="F34872" s="16"/>
    </row>
    <row r="34873" spans="6:6" x14ac:dyDescent="0.2">
      <c r="F34873" s="16"/>
    </row>
    <row r="34874" spans="6:6" x14ac:dyDescent="0.2">
      <c r="F34874" s="16"/>
    </row>
    <row r="34875" spans="6:6" x14ac:dyDescent="0.2">
      <c r="F34875" s="16"/>
    </row>
    <row r="34876" spans="6:6" x14ac:dyDescent="0.2">
      <c r="F34876" s="16"/>
    </row>
    <row r="34877" spans="6:6" x14ac:dyDescent="0.2">
      <c r="F34877" s="16"/>
    </row>
    <row r="34878" spans="6:6" x14ac:dyDescent="0.2">
      <c r="F34878" s="16"/>
    </row>
    <row r="34879" spans="6:6" x14ac:dyDescent="0.2">
      <c r="F34879" s="16"/>
    </row>
    <row r="34880" spans="6:6" x14ac:dyDescent="0.2">
      <c r="F34880" s="16"/>
    </row>
    <row r="34881" spans="6:6" x14ac:dyDescent="0.2">
      <c r="F34881" s="16"/>
    </row>
    <row r="34882" spans="6:6" x14ac:dyDescent="0.2">
      <c r="F34882" s="16"/>
    </row>
    <row r="34883" spans="6:6" x14ac:dyDescent="0.2">
      <c r="F34883" s="16"/>
    </row>
    <row r="34884" spans="6:6" x14ac:dyDescent="0.2">
      <c r="F34884" s="16"/>
    </row>
    <row r="34885" spans="6:6" x14ac:dyDescent="0.2">
      <c r="F34885" s="16"/>
    </row>
    <row r="34886" spans="6:6" x14ac:dyDescent="0.2">
      <c r="F34886" s="16"/>
    </row>
    <row r="34887" spans="6:6" x14ac:dyDescent="0.2">
      <c r="F34887" s="16"/>
    </row>
    <row r="34888" spans="6:6" x14ac:dyDescent="0.2">
      <c r="F34888" s="16"/>
    </row>
    <row r="34889" spans="6:6" x14ac:dyDescent="0.2">
      <c r="F34889" s="16"/>
    </row>
    <row r="34890" spans="6:6" x14ac:dyDescent="0.2">
      <c r="F34890" s="16"/>
    </row>
    <row r="34891" spans="6:6" x14ac:dyDescent="0.2">
      <c r="F34891" s="16"/>
    </row>
    <row r="34892" spans="6:6" x14ac:dyDescent="0.2">
      <c r="F34892" s="16"/>
    </row>
    <row r="34893" spans="6:6" x14ac:dyDescent="0.2">
      <c r="F34893" s="16"/>
    </row>
    <row r="34894" spans="6:6" x14ac:dyDescent="0.2">
      <c r="F34894" s="16"/>
    </row>
    <row r="34895" spans="6:6" x14ac:dyDescent="0.2">
      <c r="F34895" s="16"/>
    </row>
    <row r="34896" spans="6:6" x14ac:dyDescent="0.2">
      <c r="F34896" s="16"/>
    </row>
    <row r="34897" spans="6:6" x14ac:dyDescent="0.2">
      <c r="F34897" s="16"/>
    </row>
    <row r="34898" spans="6:6" x14ac:dyDescent="0.2">
      <c r="F34898" s="16"/>
    </row>
    <row r="34899" spans="6:6" x14ac:dyDescent="0.2">
      <c r="F34899" s="16"/>
    </row>
    <row r="34900" spans="6:6" x14ac:dyDescent="0.2">
      <c r="F34900" s="16"/>
    </row>
    <row r="34901" spans="6:6" x14ac:dyDescent="0.2">
      <c r="F34901" s="16"/>
    </row>
    <row r="34902" spans="6:6" x14ac:dyDescent="0.2">
      <c r="F34902" s="16"/>
    </row>
    <row r="34903" spans="6:6" x14ac:dyDescent="0.2">
      <c r="F34903" s="16"/>
    </row>
    <row r="34904" spans="6:6" x14ac:dyDescent="0.2">
      <c r="F34904" s="16"/>
    </row>
    <row r="34905" spans="6:6" x14ac:dyDescent="0.2">
      <c r="F34905" s="16"/>
    </row>
    <row r="34906" spans="6:6" x14ac:dyDescent="0.2">
      <c r="F34906" s="16"/>
    </row>
    <row r="34907" spans="6:6" x14ac:dyDescent="0.2">
      <c r="F34907" s="16"/>
    </row>
    <row r="34908" spans="6:6" x14ac:dyDescent="0.2">
      <c r="F34908" s="16"/>
    </row>
    <row r="34909" spans="6:6" x14ac:dyDescent="0.2">
      <c r="F34909" s="16"/>
    </row>
    <row r="34910" spans="6:6" x14ac:dyDescent="0.2">
      <c r="F34910" s="16"/>
    </row>
    <row r="34911" spans="6:6" x14ac:dyDescent="0.2">
      <c r="F34911" s="16"/>
    </row>
    <row r="34912" spans="6:6" x14ac:dyDescent="0.2">
      <c r="F34912" s="16"/>
    </row>
    <row r="34913" spans="6:6" x14ac:dyDescent="0.2">
      <c r="F34913" s="16"/>
    </row>
    <row r="34914" spans="6:6" x14ac:dyDescent="0.2">
      <c r="F34914" s="16"/>
    </row>
    <row r="34915" spans="6:6" x14ac:dyDescent="0.2">
      <c r="F34915" s="16"/>
    </row>
    <row r="34916" spans="6:6" x14ac:dyDescent="0.2">
      <c r="F34916" s="16"/>
    </row>
    <row r="34917" spans="6:6" x14ac:dyDescent="0.2">
      <c r="F34917" s="16"/>
    </row>
    <row r="34918" spans="6:6" x14ac:dyDescent="0.2">
      <c r="F34918" s="16"/>
    </row>
    <row r="34919" spans="6:6" x14ac:dyDescent="0.2">
      <c r="F34919" s="16"/>
    </row>
    <row r="34920" spans="6:6" x14ac:dyDescent="0.2">
      <c r="F34920" s="16"/>
    </row>
    <row r="34921" spans="6:6" x14ac:dyDescent="0.2">
      <c r="F34921" s="16"/>
    </row>
    <row r="34922" spans="6:6" x14ac:dyDescent="0.2">
      <c r="F34922" s="16"/>
    </row>
    <row r="34923" spans="6:6" x14ac:dyDescent="0.2">
      <c r="F34923" s="16"/>
    </row>
    <row r="34924" spans="6:6" x14ac:dyDescent="0.2">
      <c r="F34924" s="16"/>
    </row>
    <row r="34925" spans="6:6" x14ac:dyDescent="0.2">
      <c r="F34925" s="16"/>
    </row>
    <row r="34926" spans="6:6" x14ac:dyDescent="0.2">
      <c r="F34926" s="16"/>
    </row>
    <row r="34927" spans="6:6" x14ac:dyDescent="0.2">
      <c r="F34927" s="16"/>
    </row>
    <row r="34928" spans="6:6" x14ac:dyDescent="0.2">
      <c r="F34928" s="16"/>
    </row>
    <row r="34929" spans="6:6" x14ac:dyDescent="0.2">
      <c r="F34929" s="16"/>
    </row>
    <row r="34930" spans="6:6" x14ac:dyDescent="0.2">
      <c r="F34930" s="16"/>
    </row>
    <row r="34931" spans="6:6" x14ac:dyDescent="0.2">
      <c r="F34931" s="16"/>
    </row>
    <row r="34932" spans="6:6" x14ac:dyDescent="0.2">
      <c r="F34932" s="16"/>
    </row>
    <row r="34933" spans="6:6" x14ac:dyDescent="0.2">
      <c r="F34933" s="16"/>
    </row>
    <row r="34934" spans="6:6" x14ac:dyDescent="0.2">
      <c r="F34934" s="16"/>
    </row>
    <row r="34935" spans="6:6" x14ac:dyDescent="0.2">
      <c r="F34935" s="16"/>
    </row>
    <row r="34936" spans="6:6" x14ac:dyDescent="0.2">
      <c r="F34936" s="16"/>
    </row>
    <row r="34937" spans="6:6" x14ac:dyDescent="0.2">
      <c r="F34937" s="16"/>
    </row>
    <row r="34938" spans="6:6" x14ac:dyDescent="0.2">
      <c r="F34938" s="16"/>
    </row>
    <row r="34939" spans="6:6" x14ac:dyDescent="0.2">
      <c r="F34939" s="16"/>
    </row>
    <row r="34940" spans="6:6" x14ac:dyDescent="0.2">
      <c r="F34940" s="16"/>
    </row>
    <row r="34941" spans="6:6" x14ac:dyDescent="0.2">
      <c r="F34941" s="16"/>
    </row>
    <row r="34942" spans="6:6" x14ac:dyDescent="0.2">
      <c r="F34942" s="16"/>
    </row>
    <row r="34943" spans="6:6" x14ac:dyDescent="0.2">
      <c r="F34943" s="16"/>
    </row>
    <row r="34944" spans="6:6" x14ac:dyDescent="0.2">
      <c r="F34944" s="16"/>
    </row>
    <row r="34945" spans="6:6" x14ac:dyDescent="0.2">
      <c r="F34945" s="16"/>
    </row>
    <row r="34946" spans="6:6" x14ac:dyDescent="0.2">
      <c r="F34946" s="16"/>
    </row>
    <row r="34947" spans="6:6" x14ac:dyDescent="0.2">
      <c r="F34947" s="16"/>
    </row>
    <row r="34948" spans="6:6" x14ac:dyDescent="0.2">
      <c r="F34948" s="16"/>
    </row>
    <row r="34949" spans="6:6" x14ac:dyDescent="0.2">
      <c r="F34949" s="16"/>
    </row>
    <row r="34950" spans="6:6" x14ac:dyDescent="0.2">
      <c r="F34950" s="16"/>
    </row>
    <row r="34951" spans="6:6" x14ac:dyDescent="0.2">
      <c r="F34951" s="16"/>
    </row>
    <row r="34952" spans="6:6" x14ac:dyDescent="0.2">
      <c r="F34952" s="16"/>
    </row>
    <row r="34953" spans="6:6" x14ac:dyDescent="0.2">
      <c r="F34953" s="16"/>
    </row>
    <row r="34954" spans="6:6" x14ac:dyDescent="0.2">
      <c r="F34954" s="16"/>
    </row>
    <row r="34955" spans="6:6" x14ac:dyDescent="0.2">
      <c r="F34955" s="16"/>
    </row>
    <row r="34956" spans="6:6" x14ac:dyDescent="0.2">
      <c r="F34956" s="16"/>
    </row>
    <row r="34957" spans="6:6" x14ac:dyDescent="0.2">
      <c r="F34957" s="16"/>
    </row>
    <row r="34958" spans="6:6" x14ac:dyDescent="0.2">
      <c r="F34958" s="16"/>
    </row>
    <row r="34959" spans="6:6" x14ac:dyDescent="0.2">
      <c r="F34959" s="16"/>
    </row>
    <row r="34960" spans="6:6" x14ac:dyDescent="0.2">
      <c r="F34960" s="16"/>
    </row>
    <row r="34961" spans="6:6" x14ac:dyDescent="0.2">
      <c r="F34961" s="16"/>
    </row>
    <row r="34962" spans="6:6" x14ac:dyDescent="0.2">
      <c r="F34962" s="16"/>
    </row>
    <row r="34963" spans="6:6" x14ac:dyDescent="0.2">
      <c r="F34963" s="16"/>
    </row>
    <row r="34964" spans="6:6" x14ac:dyDescent="0.2">
      <c r="F34964" s="16"/>
    </row>
    <row r="34965" spans="6:6" x14ac:dyDescent="0.2">
      <c r="F34965" s="16"/>
    </row>
    <row r="34966" spans="6:6" x14ac:dyDescent="0.2">
      <c r="F34966" s="16"/>
    </row>
    <row r="34967" spans="6:6" x14ac:dyDescent="0.2">
      <c r="F34967" s="16"/>
    </row>
    <row r="34968" spans="6:6" x14ac:dyDescent="0.2">
      <c r="F34968" s="16"/>
    </row>
    <row r="34969" spans="6:6" x14ac:dyDescent="0.2">
      <c r="F34969" s="16"/>
    </row>
    <row r="34970" spans="6:6" x14ac:dyDescent="0.2">
      <c r="F34970" s="16"/>
    </row>
    <row r="34971" spans="6:6" x14ac:dyDescent="0.2">
      <c r="F34971" s="16"/>
    </row>
    <row r="34972" spans="6:6" x14ac:dyDescent="0.2">
      <c r="F34972" s="16"/>
    </row>
    <row r="34973" spans="6:6" x14ac:dyDescent="0.2">
      <c r="F34973" s="16"/>
    </row>
    <row r="34974" spans="6:6" x14ac:dyDescent="0.2">
      <c r="F34974" s="16"/>
    </row>
    <row r="34975" spans="6:6" x14ac:dyDescent="0.2">
      <c r="F34975" s="16"/>
    </row>
    <row r="34976" spans="6:6" x14ac:dyDescent="0.2">
      <c r="F34976" s="16"/>
    </row>
    <row r="34977" spans="6:6" x14ac:dyDescent="0.2">
      <c r="F34977" s="16"/>
    </row>
    <row r="34978" spans="6:6" x14ac:dyDescent="0.2">
      <c r="F34978" s="16"/>
    </row>
    <row r="34979" spans="6:6" x14ac:dyDescent="0.2">
      <c r="F34979" s="16"/>
    </row>
    <row r="34980" spans="6:6" x14ac:dyDescent="0.2">
      <c r="F34980" s="16"/>
    </row>
    <row r="34981" spans="6:6" x14ac:dyDescent="0.2">
      <c r="F34981" s="16"/>
    </row>
    <row r="34982" spans="6:6" x14ac:dyDescent="0.2">
      <c r="F34982" s="16"/>
    </row>
    <row r="34983" spans="6:6" x14ac:dyDescent="0.2">
      <c r="F34983" s="16"/>
    </row>
    <row r="34984" spans="6:6" x14ac:dyDescent="0.2">
      <c r="F34984" s="16"/>
    </row>
    <row r="34985" spans="6:6" x14ac:dyDescent="0.2">
      <c r="F34985" s="16"/>
    </row>
    <row r="34986" spans="6:6" x14ac:dyDescent="0.2">
      <c r="F34986" s="16"/>
    </row>
    <row r="34987" spans="6:6" x14ac:dyDescent="0.2">
      <c r="F34987" s="16"/>
    </row>
    <row r="34988" spans="6:6" x14ac:dyDescent="0.2">
      <c r="F34988" s="16"/>
    </row>
    <row r="34989" spans="6:6" x14ac:dyDescent="0.2">
      <c r="F34989" s="16"/>
    </row>
    <row r="34990" spans="6:6" x14ac:dyDescent="0.2">
      <c r="F34990" s="16"/>
    </row>
    <row r="34991" spans="6:6" x14ac:dyDescent="0.2">
      <c r="F34991" s="16"/>
    </row>
    <row r="34992" spans="6:6" x14ac:dyDescent="0.2">
      <c r="F34992" s="16"/>
    </row>
    <row r="34993" spans="6:6" x14ac:dyDescent="0.2">
      <c r="F34993" s="16"/>
    </row>
    <row r="34994" spans="6:6" x14ac:dyDescent="0.2">
      <c r="F34994" s="16"/>
    </row>
    <row r="34995" spans="6:6" x14ac:dyDescent="0.2">
      <c r="F34995" s="16"/>
    </row>
    <row r="34996" spans="6:6" x14ac:dyDescent="0.2">
      <c r="F34996" s="16"/>
    </row>
    <row r="34997" spans="6:6" x14ac:dyDescent="0.2">
      <c r="F34997" s="16"/>
    </row>
    <row r="34998" spans="6:6" x14ac:dyDescent="0.2">
      <c r="F34998" s="16"/>
    </row>
    <row r="34999" spans="6:6" x14ac:dyDescent="0.2">
      <c r="F34999" s="16"/>
    </row>
    <row r="35000" spans="6:6" x14ac:dyDescent="0.2">
      <c r="F35000" s="16"/>
    </row>
    <row r="35001" spans="6:6" x14ac:dyDescent="0.2">
      <c r="F35001" s="16"/>
    </row>
    <row r="35002" spans="6:6" x14ac:dyDescent="0.2">
      <c r="F35002" s="16"/>
    </row>
    <row r="35003" spans="6:6" x14ac:dyDescent="0.2">
      <c r="F35003" s="16"/>
    </row>
    <row r="35004" spans="6:6" x14ac:dyDescent="0.2">
      <c r="F35004" s="16"/>
    </row>
    <row r="35005" spans="6:6" x14ac:dyDescent="0.2">
      <c r="F35005" s="16"/>
    </row>
    <row r="35006" spans="6:6" x14ac:dyDescent="0.2">
      <c r="F35006" s="16"/>
    </row>
    <row r="35007" spans="6:6" x14ac:dyDescent="0.2">
      <c r="F35007" s="16"/>
    </row>
    <row r="35008" spans="6:6" x14ac:dyDescent="0.2">
      <c r="F35008" s="16"/>
    </row>
    <row r="35009" spans="6:6" x14ac:dyDescent="0.2">
      <c r="F35009" s="16"/>
    </row>
    <row r="35010" spans="6:6" x14ac:dyDescent="0.2">
      <c r="F35010" s="16"/>
    </row>
    <row r="35011" spans="6:6" x14ac:dyDescent="0.2">
      <c r="F35011" s="16"/>
    </row>
    <row r="35012" spans="6:6" x14ac:dyDescent="0.2">
      <c r="F35012" s="16"/>
    </row>
    <row r="35013" spans="6:6" x14ac:dyDescent="0.2">
      <c r="F35013" s="16"/>
    </row>
    <row r="35014" spans="6:6" x14ac:dyDescent="0.2">
      <c r="F35014" s="16"/>
    </row>
    <row r="35015" spans="6:6" x14ac:dyDescent="0.2">
      <c r="F35015" s="16"/>
    </row>
    <row r="35016" spans="6:6" x14ac:dyDescent="0.2">
      <c r="F35016" s="16"/>
    </row>
    <row r="35017" spans="6:6" x14ac:dyDescent="0.2">
      <c r="F35017" s="16"/>
    </row>
    <row r="35018" spans="6:6" x14ac:dyDescent="0.2">
      <c r="F35018" s="16"/>
    </row>
    <row r="35019" spans="6:6" x14ac:dyDescent="0.2">
      <c r="F35019" s="16"/>
    </row>
    <row r="35020" spans="6:6" x14ac:dyDescent="0.2">
      <c r="F35020" s="16"/>
    </row>
    <row r="35021" spans="6:6" x14ac:dyDescent="0.2">
      <c r="F35021" s="16"/>
    </row>
    <row r="35022" spans="6:6" x14ac:dyDescent="0.2">
      <c r="F35022" s="16"/>
    </row>
    <row r="35023" spans="6:6" x14ac:dyDescent="0.2">
      <c r="F35023" s="16"/>
    </row>
    <row r="35024" spans="6:6" x14ac:dyDescent="0.2">
      <c r="F35024" s="16"/>
    </row>
    <row r="35025" spans="6:6" x14ac:dyDescent="0.2">
      <c r="F35025" s="16"/>
    </row>
    <row r="35026" spans="6:6" x14ac:dyDescent="0.2">
      <c r="F35026" s="16"/>
    </row>
    <row r="35027" spans="6:6" x14ac:dyDescent="0.2">
      <c r="F35027" s="16"/>
    </row>
    <row r="35028" spans="6:6" x14ac:dyDescent="0.2">
      <c r="F35028" s="16"/>
    </row>
    <row r="35029" spans="6:6" x14ac:dyDescent="0.2">
      <c r="F35029" s="16"/>
    </row>
    <row r="35030" spans="6:6" x14ac:dyDescent="0.2">
      <c r="F35030" s="16"/>
    </row>
    <row r="35031" spans="6:6" x14ac:dyDescent="0.2">
      <c r="F35031" s="16"/>
    </row>
    <row r="35032" spans="6:6" x14ac:dyDescent="0.2">
      <c r="F35032" s="16"/>
    </row>
    <row r="35033" spans="6:6" x14ac:dyDescent="0.2">
      <c r="F35033" s="16"/>
    </row>
    <row r="35034" spans="6:6" x14ac:dyDescent="0.2">
      <c r="F35034" s="16"/>
    </row>
    <row r="35035" spans="6:6" x14ac:dyDescent="0.2">
      <c r="F35035" s="16"/>
    </row>
    <row r="35036" spans="6:6" x14ac:dyDescent="0.2">
      <c r="F35036" s="16"/>
    </row>
    <row r="35037" spans="6:6" x14ac:dyDescent="0.2">
      <c r="F35037" s="16"/>
    </row>
    <row r="35038" spans="6:6" x14ac:dyDescent="0.2">
      <c r="F35038" s="16"/>
    </row>
    <row r="35039" spans="6:6" x14ac:dyDescent="0.2">
      <c r="F35039" s="16"/>
    </row>
    <row r="35040" spans="6:6" x14ac:dyDescent="0.2">
      <c r="F35040" s="16"/>
    </row>
    <row r="35041" spans="6:6" x14ac:dyDescent="0.2">
      <c r="F35041" s="16"/>
    </row>
    <row r="35042" spans="6:6" x14ac:dyDescent="0.2">
      <c r="F35042" s="16"/>
    </row>
    <row r="35043" spans="6:6" x14ac:dyDescent="0.2">
      <c r="F35043" s="16"/>
    </row>
    <row r="35044" spans="6:6" x14ac:dyDescent="0.2">
      <c r="F35044" s="16"/>
    </row>
    <row r="35045" spans="6:6" x14ac:dyDescent="0.2">
      <c r="F35045" s="16"/>
    </row>
    <row r="35046" spans="6:6" x14ac:dyDescent="0.2">
      <c r="F35046" s="16"/>
    </row>
    <row r="35047" spans="6:6" x14ac:dyDescent="0.2">
      <c r="F35047" s="16"/>
    </row>
    <row r="35048" spans="6:6" x14ac:dyDescent="0.2">
      <c r="F35048" s="16"/>
    </row>
    <row r="35049" spans="6:6" x14ac:dyDescent="0.2">
      <c r="F35049" s="16"/>
    </row>
    <row r="35050" spans="6:6" x14ac:dyDescent="0.2">
      <c r="F35050" s="16"/>
    </row>
    <row r="35051" spans="6:6" x14ac:dyDescent="0.2">
      <c r="F35051" s="16"/>
    </row>
    <row r="35052" spans="6:6" x14ac:dyDescent="0.2">
      <c r="F35052" s="16"/>
    </row>
    <row r="35053" spans="6:6" x14ac:dyDescent="0.2">
      <c r="F35053" s="16"/>
    </row>
    <row r="35054" spans="6:6" x14ac:dyDescent="0.2">
      <c r="F35054" s="16"/>
    </row>
    <row r="35055" spans="6:6" x14ac:dyDescent="0.2">
      <c r="F35055" s="16"/>
    </row>
    <row r="35056" spans="6:6" x14ac:dyDescent="0.2">
      <c r="F35056" s="16"/>
    </row>
    <row r="35057" spans="6:6" x14ac:dyDescent="0.2">
      <c r="F35057" s="16"/>
    </row>
    <row r="35058" spans="6:6" x14ac:dyDescent="0.2">
      <c r="F35058" s="16"/>
    </row>
    <row r="35059" spans="6:6" x14ac:dyDescent="0.2">
      <c r="F35059" s="16"/>
    </row>
    <row r="35060" spans="6:6" x14ac:dyDescent="0.2">
      <c r="F35060" s="16"/>
    </row>
    <row r="35061" spans="6:6" x14ac:dyDescent="0.2">
      <c r="F35061" s="16"/>
    </row>
    <row r="35062" spans="6:6" x14ac:dyDescent="0.2">
      <c r="F35062" s="16"/>
    </row>
    <row r="35063" spans="6:6" x14ac:dyDescent="0.2">
      <c r="F35063" s="16"/>
    </row>
    <row r="35064" spans="6:6" x14ac:dyDescent="0.2">
      <c r="F35064" s="16"/>
    </row>
    <row r="35065" spans="6:6" x14ac:dyDescent="0.2">
      <c r="F35065" s="16"/>
    </row>
    <row r="35066" spans="6:6" x14ac:dyDescent="0.2">
      <c r="F35066" s="16"/>
    </row>
    <row r="35067" spans="6:6" x14ac:dyDescent="0.2">
      <c r="F35067" s="16"/>
    </row>
    <row r="35068" spans="6:6" x14ac:dyDescent="0.2">
      <c r="F35068" s="16"/>
    </row>
    <row r="35069" spans="6:6" x14ac:dyDescent="0.2">
      <c r="F35069" s="16"/>
    </row>
    <row r="35070" spans="6:6" x14ac:dyDescent="0.2">
      <c r="F35070" s="16"/>
    </row>
    <row r="35071" spans="6:6" x14ac:dyDescent="0.2">
      <c r="F35071" s="16"/>
    </row>
    <row r="35072" spans="6:6" x14ac:dyDescent="0.2">
      <c r="F35072" s="16"/>
    </row>
    <row r="35073" spans="6:6" x14ac:dyDescent="0.2">
      <c r="F35073" s="16"/>
    </row>
    <row r="35074" spans="6:6" x14ac:dyDescent="0.2">
      <c r="F35074" s="16"/>
    </row>
    <row r="35075" spans="6:6" x14ac:dyDescent="0.2">
      <c r="F35075" s="16"/>
    </row>
    <row r="35076" spans="6:6" x14ac:dyDescent="0.2">
      <c r="F35076" s="16"/>
    </row>
    <row r="35077" spans="6:6" x14ac:dyDescent="0.2">
      <c r="F35077" s="16"/>
    </row>
    <row r="35078" spans="6:6" x14ac:dyDescent="0.2">
      <c r="F35078" s="16"/>
    </row>
    <row r="35079" spans="6:6" x14ac:dyDescent="0.2">
      <c r="F35079" s="16"/>
    </row>
    <row r="35080" spans="6:6" x14ac:dyDescent="0.2">
      <c r="F35080" s="16"/>
    </row>
    <row r="35081" spans="6:6" x14ac:dyDescent="0.2">
      <c r="F35081" s="16"/>
    </row>
    <row r="35082" spans="6:6" x14ac:dyDescent="0.2">
      <c r="F35082" s="16"/>
    </row>
    <row r="35083" spans="6:6" x14ac:dyDescent="0.2">
      <c r="F35083" s="16"/>
    </row>
    <row r="35084" spans="6:6" x14ac:dyDescent="0.2">
      <c r="F35084" s="16"/>
    </row>
    <row r="35085" spans="6:6" x14ac:dyDescent="0.2">
      <c r="F35085" s="16"/>
    </row>
    <row r="35086" spans="6:6" x14ac:dyDescent="0.2">
      <c r="F35086" s="16"/>
    </row>
    <row r="35087" spans="6:6" x14ac:dyDescent="0.2">
      <c r="F35087" s="16"/>
    </row>
    <row r="35088" spans="6:6" x14ac:dyDescent="0.2">
      <c r="F35088" s="16"/>
    </row>
    <row r="35089" spans="6:6" x14ac:dyDescent="0.2">
      <c r="F35089" s="16"/>
    </row>
    <row r="35090" spans="6:6" x14ac:dyDescent="0.2">
      <c r="F35090" s="16"/>
    </row>
    <row r="35091" spans="6:6" x14ac:dyDescent="0.2">
      <c r="F35091" s="16"/>
    </row>
    <row r="35092" spans="6:6" x14ac:dyDescent="0.2">
      <c r="F35092" s="16"/>
    </row>
    <row r="35093" spans="6:6" x14ac:dyDescent="0.2">
      <c r="F35093" s="16"/>
    </row>
    <row r="35094" spans="6:6" x14ac:dyDescent="0.2">
      <c r="F35094" s="16"/>
    </row>
    <row r="35095" spans="6:6" x14ac:dyDescent="0.2">
      <c r="F35095" s="16"/>
    </row>
    <row r="35096" spans="6:6" x14ac:dyDescent="0.2">
      <c r="F35096" s="16"/>
    </row>
    <row r="35097" spans="6:6" x14ac:dyDescent="0.2">
      <c r="F35097" s="16"/>
    </row>
    <row r="35098" spans="6:6" x14ac:dyDescent="0.2">
      <c r="F35098" s="16"/>
    </row>
    <row r="35099" spans="6:6" x14ac:dyDescent="0.2">
      <c r="F35099" s="16"/>
    </row>
    <row r="35100" spans="6:6" x14ac:dyDescent="0.2">
      <c r="F35100" s="16"/>
    </row>
    <row r="35101" spans="6:6" x14ac:dyDescent="0.2">
      <c r="F35101" s="16"/>
    </row>
    <row r="35102" spans="6:6" x14ac:dyDescent="0.2">
      <c r="F35102" s="16"/>
    </row>
    <row r="35103" spans="6:6" x14ac:dyDescent="0.2">
      <c r="F35103" s="16"/>
    </row>
    <row r="35104" spans="6:6" x14ac:dyDescent="0.2">
      <c r="F35104" s="16"/>
    </row>
    <row r="35105" spans="6:6" x14ac:dyDescent="0.2">
      <c r="F35105" s="16"/>
    </row>
    <row r="35106" spans="6:6" x14ac:dyDescent="0.2">
      <c r="F35106" s="16"/>
    </row>
    <row r="35107" spans="6:6" x14ac:dyDescent="0.2">
      <c r="F35107" s="16"/>
    </row>
    <row r="35108" spans="6:6" x14ac:dyDescent="0.2">
      <c r="F35108" s="16"/>
    </row>
    <row r="35109" spans="6:6" x14ac:dyDescent="0.2">
      <c r="F35109" s="16"/>
    </row>
    <row r="35110" spans="6:6" x14ac:dyDescent="0.2">
      <c r="F35110" s="16"/>
    </row>
    <row r="35111" spans="6:6" x14ac:dyDescent="0.2">
      <c r="F35111" s="16"/>
    </row>
    <row r="35112" spans="6:6" x14ac:dyDescent="0.2">
      <c r="F35112" s="16"/>
    </row>
    <row r="35113" spans="6:6" x14ac:dyDescent="0.2">
      <c r="F35113" s="16"/>
    </row>
    <row r="35114" spans="6:6" x14ac:dyDescent="0.2">
      <c r="F35114" s="16"/>
    </row>
    <row r="35115" spans="6:6" x14ac:dyDescent="0.2">
      <c r="F35115" s="16"/>
    </row>
    <row r="35116" spans="6:6" x14ac:dyDescent="0.2">
      <c r="F35116" s="16"/>
    </row>
    <row r="35117" spans="6:6" x14ac:dyDescent="0.2">
      <c r="F35117" s="16"/>
    </row>
    <row r="35118" spans="6:6" x14ac:dyDescent="0.2">
      <c r="F35118" s="16"/>
    </row>
    <row r="35119" spans="6:6" x14ac:dyDescent="0.2">
      <c r="F35119" s="16"/>
    </row>
    <row r="35120" spans="6:6" x14ac:dyDescent="0.2">
      <c r="F35120" s="16"/>
    </row>
    <row r="35121" spans="6:6" x14ac:dyDescent="0.2">
      <c r="F35121" s="16"/>
    </row>
    <row r="35122" spans="6:6" x14ac:dyDescent="0.2">
      <c r="F35122" s="16"/>
    </row>
    <row r="35123" spans="6:6" x14ac:dyDescent="0.2">
      <c r="F35123" s="16"/>
    </row>
    <row r="35124" spans="6:6" x14ac:dyDescent="0.2">
      <c r="F35124" s="16"/>
    </row>
    <row r="35125" spans="6:6" x14ac:dyDescent="0.2">
      <c r="F35125" s="16"/>
    </row>
    <row r="35126" spans="6:6" x14ac:dyDescent="0.2">
      <c r="F35126" s="16"/>
    </row>
    <row r="35127" spans="6:6" x14ac:dyDescent="0.2">
      <c r="F35127" s="16"/>
    </row>
    <row r="35128" spans="6:6" x14ac:dyDescent="0.2">
      <c r="F35128" s="16"/>
    </row>
    <row r="35129" spans="6:6" x14ac:dyDescent="0.2">
      <c r="F35129" s="16"/>
    </row>
    <row r="35130" spans="6:6" x14ac:dyDescent="0.2">
      <c r="F35130" s="16"/>
    </row>
    <row r="35131" spans="6:6" x14ac:dyDescent="0.2">
      <c r="F35131" s="16"/>
    </row>
    <row r="35132" spans="6:6" x14ac:dyDescent="0.2">
      <c r="F35132" s="16"/>
    </row>
    <row r="35133" spans="6:6" x14ac:dyDescent="0.2">
      <c r="F35133" s="16"/>
    </row>
    <row r="35134" spans="6:6" x14ac:dyDescent="0.2">
      <c r="F35134" s="16"/>
    </row>
    <row r="35135" spans="6:6" x14ac:dyDescent="0.2">
      <c r="F35135" s="16"/>
    </row>
    <row r="35136" spans="6:6" x14ac:dyDescent="0.2">
      <c r="F35136" s="16"/>
    </row>
    <row r="35137" spans="6:6" x14ac:dyDescent="0.2">
      <c r="F35137" s="16"/>
    </row>
    <row r="35138" spans="6:6" x14ac:dyDescent="0.2">
      <c r="F35138" s="16"/>
    </row>
    <row r="35139" spans="6:6" x14ac:dyDescent="0.2">
      <c r="F35139" s="16"/>
    </row>
    <row r="35140" spans="6:6" x14ac:dyDescent="0.2">
      <c r="F35140" s="16"/>
    </row>
    <row r="35141" spans="6:6" x14ac:dyDescent="0.2">
      <c r="F35141" s="16"/>
    </row>
    <row r="35142" spans="6:6" x14ac:dyDescent="0.2">
      <c r="F35142" s="16"/>
    </row>
    <row r="35143" spans="6:6" x14ac:dyDescent="0.2">
      <c r="F35143" s="16"/>
    </row>
    <row r="35144" spans="6:6" x14ac:dyDescent="0.2">
      <c r="F35144" s="16"/>
    </row>
    <row r="35145" spans="6:6" x14ac:dyDescent="0.2">
      <c r="F35145" s="16"/>
    </row>
    <row r="35146" spans="6:6" x14ac:dyDescent="0.2">
      <c r="F35146" s="16"/>
    </row>
    <row r="35147" spans="6:6" x14ac:dyDescent="0.2">
      <c r="F35147" s="16"/>
    </row>
    <row r="35148" spans="6:6" x14ac:dyDescent="0.2">
      <c r="F35148" s="16"/>
    </row>
    <row r="35149" spans="6:6" x14ac:dyDescent="0.2">
      <c r="F35149" s="16"/>
    </row>
    <row r="35150" spans="6:6" x14ac:dyDescent="0.2">
      <c r="F35150" s="16"/>
    </row>
    <row r="35151" spans="6:6" x14ac:dyDescent="0.2">
      <c r="F35151" s="16"/>
    </row>
    <row r="35152" spans="6:6" x14ac:dyDescent="0.2">
      <c r="F35152" s="16"/>
    </row>
    <row r="35153" spans="6:6" x14ac:dyDescent="0.2">
      <c r="F35153" s="16"/>
    </row>
    <row r="35154" spans="6:6" x14ac:dyDescent="0.2">
      <c r="F35154" s="16"/>
    </row>
    <row r="35155" spans="6:6" x14ac:dyDescent="0.2">
      <c r="F35155" s="16"/>
    </row>
    <row r="35156" spans="6:6" x14ac:dyDescent="0.2">
      <c r="F35156" s="16"/>
    </row>
    <row r="35157" spans="6:6" x14ac:dyDescent="0.2">
      <c r="F35157" s="16"/>
    </row>
    <row r="35158" spans="6:6" x14ac:dyDescent="0.2">
      <c r="F35158" s="16"/>
    </row>
    <row r="35159" spans="6:6" x14ac:dyDescent="0.2">
      <c r="F35159" s="16"/>
    </row>
    <row r="35160" spans="6:6" x14ac:dyDescent="0.2">
      <c r="F35160" s="16"/>
    </row>
    <row r="35161" spans="6:6" x14ac:dyDescent="0.2">
      <c r="F35161" s="16"/>
    </row>
    <row r="35162" spans="6:6" x14ac:dyDescent="0.2">
      <c r="F35162" s="16"/>
    </row>
    <row r="35163" spans="6:6" x14ac:dyDescent="0.2">
      <c r="F35163" s="16"/>
    </row>
    <row r="35164" spans="6:6" x14ac:dyDescent="0.2">
      <c r="F35164" s="16"/>
    </row>
    <row r="35165" spans="6:6" x14ac:dyDescent="0.2">
      <c r="F35165" s="16"/>
    </row>
    <row r="35166" spans="6:6" x14ac:dyDescent="0.2">
      <c r="F35166" s="16"/>
    </row>
    <row r="35167" spans="6:6" x14ac:dyDescent="0.2">
      <c r="F35167" s="16"/>
    </row>
    <row r="35168" spans="6:6" x14ac:dyDescent="0.2">
      <c r="F35168" s="16"/>
    </row>
    <row r="35169" spans="6:6" x14ac:dyDescent="0.2">
      <c r="F35169" s="16"/>
    </row>
    <row r="35170" spans="6:6" x14ac:dyDescent="0.2">
      <c r="F35170" s="16"/>
    </row>
    <row r="35171" spans="6:6" x14ac:dyDescent="0.2">
      <c r="F35171" s="16"/>
    </row>
    <row r="35172" spans="6:6" x14ac:dyDescent="0.2">
      <c r="F35172" s="16"/>
    </row>
    <row r="35173" spans="6:6" x14ac:dyDescent="0.2">
      <c r="F35173" s="16"/>
    </row>
    <row r="35174" spans="6:6" x14ac:dyDescent="0.2">
      <c r="F35174" s="16"/>
    </row>
    <row r="35175" spans="6:6" x14ac:dyDescent="0.2">
      <c r="F35175" s="16"/>
    </row>
    <row r="35176" spans="6:6" x14ac:dyDescent="0.2">
      <c r="F35176" s="16"/>
    </row>
    <row r="35177" spans="6:6" x14ac:dyDescent="0.2">
      <c r="F35177" s="16"/>
    </row>
    <row r="35178" spans="6:6" x14ac:dyDescent="0.2">
      <c r="F35178" s="16"/>
    </row>
    <row r="35179" spans="6:6" x14ac:dyDescent="0.2">
      <c r="F35179" s="16"/>
    </row>
    <row r="35180" spans="6:6" x14ac:dyDescent="0.2">
      <c r="F35180" s="16"/>
    </row>
    <row r="35181" spans="6:6" x14ac:dyDescent="0.2">
      <c r="F35181" s="16"/>
    </row>
    <row r="35182" spans="6:6" x14ac:dyDescent="0.2">
      <c r="F35182" s="16"/>
    </row>
    <row r="35183" spans="6:6" x14ac:dyDescent="0.2">
      <c r="F35183" s="16"/>
    </row>
    <row r="35184" spans="6:6" x14ac:dyDescent="0.2">
      <c r="F35184" s="16"/>
    </row>
    <row r="35185" spans="6:6" x14ac:dyDescent="0.2">
      <c r="F35185" s="16"/>
    </row>
    <row r="35186" spans="6:6" x14ac:dyDescent="0.2">
      <c r="F35186" s="16"/>
    </row>
    <row r="35187" spans="6:6" x14ac:dyDescent="0.2">
      <c r="F35187" s="16"/>
    </row>
    <row r="35188" spans="6:6" x14ac:dyDescent="0.2">
      <c r="F35188" s="16"/>
    </row>
    <row r="35189" spans="6:6" x14ac:dyDescent="0.2">
      <c r="F35189" s="16"/>
    </row>
    <row r="35190" spans="6:6" x14ac:dyDescent="0.2">
      <c r="F35190" s="16"/>
    </row>
    <row r="35191" spans="6:6" x14ac:dyDescent="0.2">
      <c r="F35191" s="16"/>
    </row>
    <row r="35192" spans="6:6" x14ac:dyDescent="0.2">
      <c r="F35192" s="16"/>
    </row>
    <row r="35193" spans="6:6" x14ac:dyDescent="0.2">
      <c r="F35193" s="16"/>
    </row>
    <row r="35194" spans="6:6" x14ac:dyDescent="0.2">
      <c r="F35194" s="16"/>
    </row>
    <row r="35195" spans="6:6" x14ac:dyDescent="0.2">
      <c r="F35195" s="16"/>
    </row>
    <row r="35196" spans="6:6" x14ac:dyDescent="0.2">
      <c r="F35196" s="16"/>
    </row>
    <row r="35197" spans="6:6" x14ac:dyDescent="0.2">
      <c r="F35197" s="16"/>
    </row>
    <row r="35198" spans="6:6" x14ac:dyDescent="0.2">
      <c r="F35198" s="16"/>
    </row>
    <row r="35199" spans="6:6" x14ac:dyDescent="0.2">
      <c r="F35199" s="16"/>
    </row>
    <row r="35200" spans="6:6" x14ac:dyDescent="0.2">
      <c r="F35200" s="16"/>
    </row>
    <row r="35201" spans="6:6" x14ac:dyDescent="0.2">
      <c r="F35201" s="16"/>
    </row>
    <row r="35202" spans="6:6" x14ac:dyDescent="0.2">
      <c r="F35202" s="16"/>
    </row>
    <row r="35203" spans="6:6" x14ac:dyDescent="0.2">
      <c r="F35203" s="16"/>
    </row>
    <row r="35204" spans="6:6" x14ac:dyDescent="0.2">
      <c r="F35204" s="16"/>
    </row>
    <row r="35205" spans="6:6" x14ac:dyDescent="0.2">
      <c r="F35205" s="16"/>
    </row>
    <row r="35206" spans="6:6" x14ac:dyDescent="0.2">
      <c r="F35206" s="16"/>
    </row>
    <row r="35207" spans="6:6" x14ac:dyDescent="0.2">
      <c r="F35207" s="16"/>
    </row>
    <row r="35208" spans="6:6" x14ac:dyDescent="0.2">
      <c r="F35208" s="16"/>
    </row>
    <row r="35209" spans="6:6" x14ac:dyDescent="0.2">
      <c r="F35209" s="16"/>
    </row>
    <row r="35210" spans="6:6" x14ac:dyDescent="0.2">
      <c r="F35210" s="16"/>
    </row>
    <row r="35211" spans="6:6" x14ac:dyDescent="0.2">
      <c r="F35211" s="16"/>
    </row>
    <row r="35212" spans="6:6" x14ac:dyDescent="0.2">
      <c r="F35212" s="16"/>
    </row>
    <row r="35213" spans="6:6" x14ac:dyDescent="0.2">
      <c r="F35213" s="16"/>
    </row>
    <row r="35214" spans="6:6" x14ac:dyDescent="0.2">
      <c r="F35214" s="16"/>
    </row>
    <row r="35215" spans="6:6" x14ac:dyDescent="0.2">
      <c r="F35215" s="16"/>
    </row>
    <row r="35216" spans="6:6" x14ac:dyDescent="0.2">
      <c r="F35216" s="16"/>
    </row>
    <row r="35217" spans="6:6" x14ac:dyDescent="0.2">
      <c r="F35217" s="16"/>
    </row>
    <row r="35218" spans="6:6" x14ac:dyDescent="0.2">
      <c r="F35218" s="16"/>
    </row>
    <row r="35219" spans="6:6" x14ac:dyDescent="0.2">
      <c r="F35219" s="16"/>
    </row>
    <row r="35220" spans="6:6" x14ac:dyDescent="0.2">
      <c r="F35220" s="16"/>
    </row>
    <row r="35221" spans="6:6" x14ac:dyDescent="0.2">
      <c r="F35221" s="16"/>
    </row>
    <row r="35222" spans="6:6" x14ac:dyDescent="0.2">
      <c r="F35222" s="16"/>
    </row>
    <row r="35223" spans="6:6" x14ac:dyDescent="0.2">
      <c r="F35223" s="16"/>
    </row>
    <row r="35224" spans="6:6" x14ac:dyDescent="0.2">
      <c r="F35224" s="16"/>
    </row>
    <row r="35225" spans="6:6" x14ac:dyDescent="0.2">
      <c r="F35225" s="16"/>
    </row>
    <row r="35226" spans="6:6" x14ac:dyDescent="0.2">
      <c r="F35226" s="16"/>
    </row>
    <row r="35227" spans="6:6" x14ac:dyDescent="0.2">
      <c r="F35227" s="16"/>
    </row>
    <row r="35228" spans="6:6" x14ac:dyDescent="0.2">
      <c r="F35228" s="16"/>
    </row>
    <row r="35229" spans="6:6" x14ac:dyDescent="0.2">
      <c r="F35229" s="16"/>
    </row>
    <row r="35230" spans="6:6" x14ac:dyDescent="0.2">
      <c r="F35230" s="16"/>
    </row>
    <row r="35231" spans="6:6" x14ac:dyDescent="0.2">
      <c r="F35231" s="16"/>
    </row>
    <row r="35232" spans="6:6" x14ac:dyDescent="0.2">
      <c r="F35232" s="16"/>
    </row>
    <row r="35233" spans="6:6" x14ac:dyDescent="0.2">
      <c r="F35233" s="16"/>
    </row>
    <row r="35234" spans="6:6" x14ac:dyDescent="0.2">
      <c r="F35234" s="16"/>
    </row>
    <row r="35235" spans="6:6" x14ac:dyDescent="0.2">
      <c r="F35235" s="16"/>
    </row>
    <row r="35236" spans="6:6" x14ac:dyDescent="0.2">
      <c r="F35236" s="16"/>
    </row>
    <row r="35237" spans="6:6" x14ac:dyDescent="0.2">
      <c r="F35237" s="16"/>
    </row>
    <row r="35238" spans="6:6" x14ac:dyDescent="0.2">
      <c r="F35238" s="16"/>
    </row>
    <row r="35239" spans="6:6" x14ac:dyDescent="0.2">
      <c r="F35239" s="16"/>
    </row>
    <row r="35240" spans="6:6" x14ac:dyDescent="0.2">
      <c r="F35240" s="16"/>
    </row>
    <row r="35241" spans="6:6" x14ac:dyDescent="0.2">
      <c r="F35241" s="16"/>
    </row>
    <row r="35242" spans="6:6" x14ac:dyDescent="0.2">
      <c r="F35242" s="16"/>
    </row>
    <row r="35243" spans="6:6" x14ac:dyDescent="0.2">
      <c r="F35243" s="16"/>
    </row>
    <row r="35244" spans="6:6" x14ac:dyDescent="0.2">
      <c r="F35244" s="16"/>
    </row>
    <row r="35245" spans="6:6" x14ac:dyDescent="0.2">
      <c r="F35245" s="16"/>
    </row>
    <row r="35246" spans="6:6" x14ac:dyDescent="0.2">
      <c r="F35246" s="16"/>
    </row>
    <row r="35247" spans="6:6" x14ac:dyDescent="0.2">
      <c r="F35247" s="16"/>
    </row>
    <row r="35248" spans="6:6" x14ac:dyDescent="0.2">
      <c r="F35248" s="16"/>
    </row>
    <row r="35249" spans="6:6" x14ac:dyDescent="0.2">
      <c r="F35249" s="16"/>
    </row>
    <row r="35250" spans="6:6" x14ac:dyDescent="0.2">
      <c r="F35250" s="16"/>
    </row>
    <row r="35251" spans="6:6" x14ac:dyDescent="0.2">
      <c r="F35251" s="16"/>
    </row>
    <row r="35252" spans="6:6" x14ac:dyDescent="0.2">
      <c r="F35252" s="16"/>
    </row>
    <row r="35253" spans="6:6" x14ac:dyDescent="0.2">
      <c r="F35253" s="16"/>
    </row>
    <row r="35254" spans="6:6" x14ac:dyDescent="0.2">
      <c r="F35254" s="16"/>
    </row>
    <row r="35255" spans="6:6" x14ac:dyDescent="0.2">
      <c r="F35255" s="16"/>
    </row>
    <row r="35256" spans="6:6" x14ac:dyDescent="0.2">
      <c r="F35256" s="16"/>
    </row>
    <row r="35257" spans="6:6" x14ac:dyDescent="0.2">
      <c r="F35257" s="16"/>
    </row>
    <row r="35258" spans="6:6" x14ac:dyDescent="0.2">
      <c r="F35258" s="16"/>
    </row>
    <row r="35259" spans="6:6" x14ac:dyDescent="0.2">
      <c r="F35259" s="16"/>
    </row>
    <row r="35260" spans="6:6" x14ac:dyDescent="0.2">
      <c r="F35260" s="16"/>
    </row>
    <row r="35261" spans="6:6" x14ac:dyDescent="0.2">
      <c r="F35261" s="16"/>
    </row>
    <row r="35262" spans="6:6" x14ac:dyDescent="0.2">
      <c r="F35262" s="16"/>
    </row>
    <row r="35263" spans="6:6" x14ac:dyDescent="0.2">
      <c r="F35263" s="16"/>
    </row>
    <row r="35264" spans="6:6" x14ac:dyDescent="0.2">
      <c r="F35264" s="16"/>
    </row>
    <row r="35265" spans="6:6" x14ac:dyDescent="0.2">
      <c r="F35265" s="16"/>
    </row>
    <row r="35266" spans="6:6" x14ac:dyDescent="0.2">
      <c r="F35266" s="16"/>
    </row>
    <row r="35267" spans="6:6" x14ac:dyDescent="0.2">
      <c r="F35267" s="16"/>
    </row>
    <row r="35268" spans="6:6" x14ac:dyDescent="0.2">
      <c r="F35268" s="16"/>
    </row>
    <row r="35269" spans="6:6" x14ac:dyDescent="0.2">
      <c r="F35269" s="16"/>
    </row>
    <row r="35270" spans="6:6" x14ac:dyDescent="0.2">
      <c r="F35270" s="16"/>
    </row>
    <row r="35271" spans="6:6" x14ac:dyDescent="0.2">
      <c r="F35271" s="16"/>
    </row>
    <row r="35272" spans="6:6" x14ac:dyDescent="0.2">
      <c r="F35272" s="16"/>
    </row>
    <row r="35273" spans="6:6" x14ac:dyDescent="0.2">
      <c r="F35273" s="16"/>
    </row>
    <row r="35274" spans="6:6" x14ac:dyDescent="0.2">
      <c r="F35274" s="16"/>
    </row>
    <row r="35275" spans="6:6" x14ac:dyDescent="0.2">
      <c r="F35275" s="16"/>
    </row>
    <row r="35276" spans="6:6" x14ac:dyDescent="0.2">
      <c r="F35276" s="16"/>
    </row>
    <row r="35277" spans="6:6" x14ac:dyDescent="0.2">
      <c r="F35277" s="16"/>
    </row>
    <row r="35278" spans="6:6" x14ac:dyDescent="0.2">
      <c r="F35278" s="16"/>
    </row>
    <row r="35279" spans="6:6" x14ac:dyDescent="0.2">
      <c r="F35279" s="16"/>
    </row>
    <row r="35280" spans="6:6" x14ac:dyDescent="0.2">
      <c r="F35280" s="16"/>
    </row>
    <row r="35281" spans="6:6" x14ac:dyDescent="0.2">
      <c r="F35281" s="16"/>
    </row>
    <row r="35282" spans="6:6" x14ac:dyDescent="0.2">
      <c r="F35282" s="16"/>
    </row>
    <row r="35283" spans="6:6" x14ac:dyDescent="0.2">
      <c r="F35283" s="16"/>
    </row>
    <row r="35284" spans="6:6" x14ac:dyDescent="0.2">
      <c r="F35284" s="16"/>
    </row>
    <row r="35285" spans="6:6" x14ac:dyDescent="0.2">
      <c r="F35285" s="16"/>
    </row>
    <row r="35286" spans="6:6" x14ac:dyDescent="0.2">
      <c r="F35286" s="16"/>
    </row>
    <row r="35287" spans="6:6" x14ac:dyDescent="0.2">
      <c r="F35287" s="16"/>
    </row>
    <row r="35288" spans="6:6" x14ac:dyDescent="0.2">
      <c r="F35288" s="16"/>
    </row>
    <row r="35289" spans="6:6" x14ac:dyDescent="0.2">
      <c r="F35289" s="16"/>
    </row>
    <row r="35290" spans="6:6" x14ac:dyDescent="0.2">
      <c r="F35290" s="16"/>
    </row>
    <row r="35291" spans="6:6" x14ac:dyDescent="0.2">
      <c r="F35291" s="16"/>
    </row>
    <row r="35292" spans="6:6" x14ac:dyDescent="0.2">
      <c r="F35292" s="16"/>
    </row>
    <row r="35293" spans="6:6" x14ac:dyDescent="0.2">
      <c r="F35293" s="16"/>
    </row>
    <row r="35294" spans="6:6" x14ac:dyDescent="0.2">
      <c r="F35294" s="16"/>
    </row>
    <row r="35295" spans="6:6" x14ac:dyDescent="0.2">
      <c r="F35295" s="16"/>
    </row>
    <row r="35296" spans="6:6" x14ac:dyDescent="0.2">
      <c r="F35296" s="16"/>
    </row>
    <row r="35297" spans="6:6" x14ac:dyDescent="0.2">
      <c r="F35297" s="16"/>
    </row>
    <row r="35298" spans="6:6" x14ac:dyDescent="0.2">
      <c r="F35298" s="16"/>
    </row>
    <row r="35299" spans="6:6" x14ac:dyDescent="0.2">
      <c r="F35299" s="16"/>
    </row>
    <row r="35300" spans="6:6" x14ac:dyDescent="0.2">
      <c r="F35300" s="16"/>
    </row>
    <row r="35301" spans="6:6" x14ac:dyDescent="0.2">
      <c r="F35301" s="16"/>
    </row>
    <row r="35302" spans="6:6" x14ac:dyDescent="0.2">
      <c r="F35302" s="16"/>
    </row>
    <row r="35303" spans="6:6" x14ac:dyDescent="0.2">
      <c r="F35303" s="16"/>
    </row>
    <row r="35304" spans="6:6" x14ac:dyDescent="0.2">
      <c r="F35304" s="16"/>
    </row>
    <row r="35305" spans="6:6" x14ac:dyDescent="0.2">
      <c r="F35305" s="16"/>
    </row>
    <row r="35306" spans="6:6" x14ac:dyDescent="0.2">
      <c r="F35306" s="16"/>
    </row>
    <row r="35307" spans="6:6" x14ac:dyDescent="0.2">
      <c r="F35307" s="16"/>
    </row>
    <row r="35308" spans="6:6" x14ac:dyDescent="0.2">
      <c r="F35308" s="16"/>
    </row>
    <row r="35309" spans="6:6" x14ac:dyDescent="0.2">
      <c r="F35309" s="16"/>
    </row>
    <row r="35310" spans="6:6" x14ac:dyDescent="0.2">
      <c r="F35310" s="16"/>
    </row>
    <row r="35311" spans="6:6" x14ac:dyDescent="0.2">
      <c r="F35311" s="16"/>
    </row>
    <row r="35312" spans="6:6" x14ac:dyDescent="0.2">
      <c r="F35312" s="16"/>
    </row>
    <row r="35313" spans="6:6" x14ac:dyDescent="0.2">
      <c r="F35313" s="16"/>
    </row>
    <row r="35314" spans="6:6" x14ac:dyDescent="0.2">
      <c r="F35314" s="16"/>
    </row>
    <row r="35315" spans="6:6" x14ac:dyDescent="0.2">
      <c r="F35315" s="16"/>
    </row>
    <row r="35316" spans="6:6" x14ac:dyDescent="0.2">
      <c r="F35316" s="16"/>
    </row>
    <row r="35317" spans="6:6" x14ac:dyDescent="0.2">
      <c r="F35317" s="16"/>
    </row>
    <row r="35318" spans="6:6" x14ac:dyDescent="0.2">
      <c r="F35318" s="16"/>
    </row>
    <row r="35319" spans="6:6" x14ac:dyDescent="0.2">
      <c r="F35319" s="16"/>
    </row>
    <row r="35320" spans="6:6" x14ac:dyDescent="0.2">
      <c r="F35320" s="16"/>
    </row>
    <row r="35321" spans="6:6" x14ac:dyDescent="0.2">
      <c r="F35321" s="16"/>
    </row>
    <row r="35322" spans="6:6" x14ac:dyDescent="0.2">
      <c r="F35322" s="16"/>
    </row>
    <row r="35323" spans="6:6" x14ac:dyDescent="0.2">
      <c r="F35323" s="16"/>
    </row>
    <row r="35324" spans="6:6" x14ac:dyDescent="0.2">
      <c r="F35324" s="16"/>
    </row>
    <row r="35325" spans="6:6" x14ac:dyDescent="0.2">
      <c r="F35325" s="16"/>
    </row>
    <row r="35326" spans="6:6" x14ac:dyDescent="0.2">
      <c r="F35326" s="16"/>
    </row>
    <row r="35327" spans="6:6" x14ac:dyDescent="0.2">
      <c r="F35327" s="16"/>
    </row>
    <row r="35328" spans="6:6" x14ac:dyDescent="0.2">
      <c r="F35328" s="16"/>
    </row>
    <row r="35329" spans="6:6" x14ac:dyDescent="0.2">
      <c r="F35329" s="16"/>
    </row>
    <row r="35330" spans="6:6" x14ac:dyDescent="0.2">
      <c r="F35330" s="16"/>
    </row>
    <row r="35331" spans="6:6" x14ac:dyDescent="0.2">
      <c r="F35331" s="16"/>
    </row>
    <row r="35332" spans="6:6" x14ac:dyDescent="0.2">
      <c r="F35332" s="16"/>
    </row>
    <row r="35333" spans="6:6" x14ac:dyDescent="0.2">
      <c r="F35333" s="16"/>
    </row>
    <row r="35334" spans="6:6" x14ac:dyDescent="0.2">
      <c r="F35334" s="16"/>
    </row>
    <row r="35335" spans="6:6" x14ac:dyDescent="0.2">
      <c r="F35335" s="16"/>
    </row>
    <row r="35336" spans="6:6" x14ac:dyDescent="0.2">
      <c r="F35336" s="16"/>
    </row>
    <row r="35337" spans="6:6" x14ac:dyDescent="0.2">
      <c r="F35337" s="16"/>
    </row>
    <row r="35338" spans="6:6" x14ac:dyDescent="0.2">
      <c r="F35338" s="16"/>
    </row>
    <row r="35339" spans="6:6" x14ac:dyDescent="0.2">
      <c r="F35339" s="16"/>
    </row>
    <row r="35340" spans="6:6" x14ac:dyDescent="0.2">
      <c r="F35340" s="16"/>
    </row>
    <row r="35341" spans="6:6" x14ac:dyDescent="0.2">
      <c r="F35341" s="16"/>
    </row>
    <row r="35342" spans="6:6" x14ac:dyDescent="0.2">
      <c r="F35342" s="16"/>
    </row>
    <row r="35343" spans="6:6" x14ac:dyDescent="0.2">
      <c r="F35343" s="16"/>
    </row>
    <row r="35344" spans="6:6" x14ac:dyDescent="0.2">
      <c r="F35344" s="16"/>
    </row>
    <row r="35345" spans="6:6" x14ac:dyDescent="0.2">
      <c r="F35345" s="16"/>
    </row>
    <row r="35346" spans="6:6" x14ac:dyDescent="0.2">
      <c r="F35346" s="16"/>
    </row>
    <row r="35347" spans="6:6" x14ac:dyDescent="0.2">
      <c r="F35347" s="16"/>
    </row>
    <row r="35348" spans="6:6" x14ac:dyDescent="0.2">
      <c r="F35348" s="16"/>
    </row>
    <row r="35349" spans="6:6" x14ac:dyDescent="0.2">
      <c r="F35349" s="16"/>
    </row>
    <row r="35350" spans="6:6" x14ac:dyDescent="0.2">
      <c r="F35350" s="16"/>
    </row>
    <row r="35351" spans="6:6" x14ac:dyDescent="0.2">
      <c r="F35351" s="16"/>
    </row>
    <row r="35352" spans="6:6" x14ac:dyDescent="0.2">
      <c r="F35352" s="16"/>
    </row>
    <row r="35353" spans="6:6" x14ac:dyDescent="0.2">
      <c r="F35353" s="16"/>
    </row>
    <row r="35354" spans="6:6" x14ac:dyDescent="0.2">
      <c r="F35354" s="16"/>
    </row>
    <row r="35355" spans="6:6" x14ac:dyDescent="0.2">
      <c r="F35355" s="16"/>
    </row>
    <row r="35356" spans="6:6" x14ac:dyDescent="0.2">
      <c r="F35356" s="16"/>
    </row>
    <row r="35357" spans="6:6" x14ac:dyDescent="0.2">
      <c r="F35357" s="16"/>
    </row>
    <row r="35358" spans="6:6" x14ac:dyDescent="0.2">
      <c r="F35358" s="16"/>
    </row>
    <row r="35359" spans="6:6" x14ac:dyDescent="0.2">
      <c r="F35359" s="16"/>
    </row>
    <row r="35360" spans="6:6" x14ac:dyDescent="0.2">
      <c r="F35360" s="16"/>
    </row>
    <row r="35361" spans="6:6" x14ac:dyDescent="0.2">
      <c r="F35361" s="16"/>
    </row>
    <row r="35362" spans="6:6" x14ac:dyDescent="0.2">
      <c r="F35362" s="16"/>
    </row>
    <row r="35363" spans="6:6" x14ac:dyDescent="0.2">
      <c r="F35363" s="16"/>
    </row>
    <row r="35364" spans="6:6" x14ac:dyDescent="0.2">
      <c r="F35364" s="16"/>
    </row>
    <row r="35365" spans="6:6" x14ac:dyDescent="0.2">
      <c r="F35365" s="16"/>
    </row>
    <row r="35366" spans="6:6" x14ac:dyDescent="0.2">
      <c r="F35366" s="16"/>
    </row>
    <row r="35367" spans="6:6" x14ac:dyDescent="0.2">
      <c r="F35367" s="16"/>
    </row>
    <row r="35368" spans="6:6" x14ac:dyDescent="0.2">
      <c r="F35368" s="16"/>
    </row>
    <row r="35369" spans="6:6" x14ac:dyDescent="0.2">
      <c r="F35369" s="16"/>
    </row>
    <row r="35370" spans="6:6" x14ac:dyDescent="0.2">
      <c r="F35370" s="16"/>
    </row>
    <row r="35371" spans="6:6" x14ac:dyDescent="0.2">
      <c r="F35371" s="16"/>
    </row>
    <row r="35372" spans="6:6" x14ac:dyDescent="0.2">
      <c r="F35372" s="16"/>
    </row>
    <row r="35373" spans="6:6" x14ac:dyDescent="0.2">
      <c r="F35373" s="16"/>
    </row>
    <row r="35374" spans="6:6" x14ac:dyDescent="0.2">
      <c r="F35374" s="16"/>
    </row>
    <row r="35375" spans="6:6" x14ac:dyDescent="0.2">
      <c r="F35375" s="16"/>
    </row>
    <row r="35376" spans="6:6" x14ac:dyDescent="0.2">
      <c r="F35376" s="16"/>
    </row>
    <row r="35377" spans="6:6" x14ac:dyDescent="0.2">
      <c r="F35377" s="16"/>
    </row>
    <row r="35378" spans="6:6" x14ac:dyDescent="0.2">
      <c r="F35378" s="16"/>
    </row>
    <row r="35379" spans="6:6" x14ac:dyDescent="0.2">
      <c r="F35379" s="16"/>
    </row>
    <row r="35380" spans="6:6" x14ac:dyDescent="0.2">
      <c r="F35380" s="16"/>
    </row>
    <row r="35381" spans="6:6" x14ac:dyDescent="0.2">
      <c r="F35381" s="16"/>
    </row>
    <row r="35382" spans="6:6" x14ac:dyDescent="0.2">
      <c r="F35382" s="16"/>
    </row>
    <row r="35383" spans="6:6" x14ac:dyDescent="0.2">
      <c r="F35383" s="16"/>
    </row>
    <row r="35384" spans="6:6" x14ac:dyDescent="0.2">
      <c r="F35384" s="16"/>
    </row>
    <row r="35385" spans="6:6" x14ac:dyDescent="0.2">
      <c r="F35385" s="16"/>
    </row>
    <row r="35386" spans="6:6" x14ac:dyDescent="0.2">
      <c r="F35386" s="16"/>
    </row>
    <row r="35387" spans="6:6" x14ac:dyDescent="0.2">
      <c r="F35387" s="16"/>
    </row>
    <row r="35388" spans="6:6" x14ac:dyDescent="0.2">
      <c r="F35388" s="16"/>
    </row>
    <row r="35389" spans="6:6" x14ac:dyDescent="0.2">
      <c r="F35389" s="16"/>
    </row>
    <row r="35390" spans="6:6" x14ac:dyDescent="0.2">
      <c r="F35390" s="16"/>
    </row>
    <row r="35391" spans="6:6" x14ac:dyDescent="0.2">
      <c r="F35391" s="16"/>
    </row>
    <row r="35392" spans="6:6" x14ac:dyDescent="0.2">
      <c r="F35392" s="16"/>
    </row>
    <row r="35393" spans="6:6" x14ac:dyDescent="0.2">
      <c r="F35393" s="16"/>
    </row>
    <row r="35394" spans="6:6" x14ac:dyDescent="0.2">
      <c r="F35394" s="16"/>
    </row>
    <row r="35395" spans="6:6" x14ac:dyDescent="0.2">
      <c r="F35395" s="16"/>
    </row>
    <row r="35396" spans="6:6" x14ac:dyDescent="0.2">
      <c r="F35396" s="16"/>
    </row>
    <row r="35397" spans="6:6" x14ac:dyDescent="0.2">
      <c r="F35397" s="16"/>
    </row>
    <row r="35398" spans="6:6" x14ac:dyDescent="0.2">
      <c r="F35398" s="16"/>
    </row>
    <row r="35399" spans="6:6" x14ac:dyDescent="0.2">
      <c r="F35399" s="16"/>
    </row>
    <row r="35400" spans="6:6" x14ac:dyDescent="0.2">
      <c r="F35400" s="16"/>
    </row>
    <row r="35401" spans="6:6" x14ac:dyDescent="0.2">
      <c r="F35401" s="16"/>
    </row>
    <row r="35402" spans="6:6" x14ac:dyDescent="0.2">
      <c r="F35402" s="16"/>
    </row>
    <row r="35403" spans="6:6" x14ac:dyDescent="0.2">
      <c r="F35403" s="16"/>
    </row>
    <row r="35404" spans="6:6" x14ac:dyDescent="0.2">
      <c r="F35404" s="16"/>
    </row>
    <row r="35405" spans="6:6" x14ac:dyDescent="0.2">
      <c r="F35405" s="16"/>
    </row>
    <row r="35406" spans="6:6" x14ac:dyDescent="0.2">
      <c r="F35406" s="16"/>
    </row>
    <row r="35407" spans="6:6" x14ac:dyDescent="0.2">
      <c r="F35407" s="16"/>
    </row>
    <row r="35408" spans="6:6" x14ac:dyDescent="0.2">
      <c r="F35408" s="16"/>
    </row>
    <row r="35409" spans="6:6" x14ac:dyDescent="0.2">
      <c r="F35409" s="16"/>
    </row>
    <row r="35410" spans="6:6" x14ac:dyDescent="0.2">
      <c r="F35410" s="16"/>
    </row>
    <row r="35411" spans="6:6" x14ac:dyDescent="0.2">
      <c r="F35411" s="16"/>
    </row>
    <row r="35412" spans="6:6" x14ac:dyDescent="0.2">
      <c r="F35412" s="16"/>
    </row>
    <row r="35413" spans="6:6" x14ac:dyDescent="0.2">
      <c r="F35413" s="16"/>
    </row>
    <row r="35414" spans="6:6" x14ac:dyDescent="0.2">
      <c r="F35414" s="16"/>
    </row>
    <row r="35415" spans="6:6" x14ac:dyDescent="0.2">
      <c r="F35415" s="16"/>
    </row>
    <row r="35416" spans="6:6" x14ac:dyDescent="0.2">
      <c r="F35416" s="16"/>
    </row>
    <row r="35417" spans="6:6" x14ac:dyDescent="0.2">
      <c r="F35417" s="16"/>
    </row>
    <row r="35418" spans="6:6" x14ac:dyDescent="0.2">
      <c r="F35418" s="16"/>
    </row>
    <row r="35419" spans="6:6" x14ac:dyDescent="0.2">
      <c r="F35419" s="16"/>
    </row>
    <row r="35420" spans="6:6" x14ac:dyDescent="0.2">
      <c r="F35420" s="16"/>
    </row>
    <row r="35421" spans="6:6" x14ac:dyDescent="0.2">
      <c r="F35421" s="16"/>
    </row>
    <row r="35422" spans="6:6" x14ac:dyDescent="0.2">
      <c r="F35422" s="16"/>
    </row>
    <row r="35423" spans="6:6" x14ac:dyDescent="0.2">
      <c r="F35423" s="16"/>
    </row>
    <row r="35424" spans="6:6" x14ac:dyDescent="0.2">
      <c r="F35424" s="16"/>
    </row>
    <row r="35425" spans="6:6" x14ac:dyDescent="0.2">
      <c r="F35425" s="16"/>
    </row>
    <row r="35426" spans="6:6" x14ac:dyDescent="0.2">
      <c r="F35426" s="16"/>
    </row>
    <row r="35427" spans="6:6" x14ac:dyDescent="0.2">
      <c r="F35427" s="16"/>
    </row>
    <row r="35428" spans="6:6" x14ac:dyDescent="0.2">
      <c r="F35428" s="16"/>
    </row>
    <row r="35429" spans="6:6" x14ac:dyDescent="0.2">
      <c r="F35429" s="16"/>
    </row>
    <row r="35430" spans="6:6" x14ac:dyDescent="0.2">
      <c r="F35430" s="16"/>
    </row>
    <row r="35431" spans="6:6" x14ac:dyDescent="0.2">
      <c r="F35431" s="16"/>
    </row>
    <row r="35432" spans="6:6" x14ac:dyDescent="0.2">
      <c r="F35432" s="16"/>
    </row>
    <row r="35433" spans="6:6" x14ac:dyDescent="0.2">
      <c r="F35433" s="16"/>
    </row>
    <row r="35434" spans="6:6" x14ac:dyDescent="0.2">
      <c r="F35434" s="16"/>
    </row>
    <row r="35435" spans="6:6" x14ac:dyDescent="0.2">
      <c r="F35435" s="16"/>
    </row>
    <row r="35436" spans="6:6" x14ac:dyDescent="0.2">
      <c r="F35436" s="16"/>
    </row>
    <row r="35437" spans="6:6" x14ac:dyDescent="0.2">
      <c r="F35437" s="16"/>
    </row>
    <row r="35438" spans="6:6" x14ac:dyDescent="0.2">
      <c r="F35438" s="16"/>
    </row>
    <row r="35439" spans="6:6" x14ac:dyDescent="0.2">
      <c r="F35439" s="16"/>
    </row>
    <row r="35440" spans="6:6" x14ac:dyDescent="0.2">
      <c r="F35440" s="16"/>
    </row>
    <row r="35441" spans="6:6" x14ac:dyDescent="0.2">
      <c r="F35441" s="16"/>
    </row>
    <row r="35442" spans="6:6" x14ac:dyDescent="0.2">
      <c r="F35442" s="16"/>
    </row>
    <row r="35443" spans="6:6" x14ac:dyDescent="0.2">
      <c r="F35443" s="16"/>
    </row>
    <row r="35444" spans="6:6" x14ac:dyDescent="0.2">
      <c r="F35444" s="16"/>
    </row>
    <row r="35445" spans="6:6" x14ac:dyDescent="0.2">
      <c r="F35445" s="16"/>
    </row>
    <row r="35446" spans="6:6" x14ac:dyDescent="0.2">
      <c r="F35446" s="16"/>
    </row>
    <row r="35447" spans="6:6" x14ac:dyDescent="0.2">
      <c r="F35447" s="16"/>
    </row>
    <row r="35448" spans="6:6" x14ac:dyDescent="0.2">
      <c r="F35448" s="16"/>
    </row>
    <row r="35449" spans="6:6" x14ac:dyDescent="0.2">
      <c r="F35449" s="16"/>
    </row>
    <row r="35450" spans="6:6" x14ac:dyDescent="0.2">
      <c r="F35450" s="16"/>
    </row>
    <row r="35451" spans="6:6" x14ac:dyDescent="0.2">
      <c r="F35451" s="16"/>
    </row>
    <row r="35452" spans="6:6" x14ac:dyDescent="0.2">
      <c r="F35452" s="16"/>
    </row>
    <row r="35453" spans="6:6" x14ac:dyDescent="0.2">
      <c r="F35453" s="16"/>
    </row>
    <row r="35454" spans="6:6" x14ac:dyDescent="0.2">
      <c r="F35454" s="16"/>
    </row>
    <row r="35455" spans="6:6" x14ac:dyDescent="0.2">
      <c r="F35455" s="16"/>
    </row>
    <row r="35456" spans="6:6" x14ac:dyDescent="0.2">
      <c r="F35456" s="16"/>
    </row>
    <row r="35457" spans="6:6" x14ac:dyDescent="0.2">
      <c r="F35457" s="16"/>
    </row>
    <row r="35458" spans="6:6" x14ac:dyDescent="0.2">
      <c r="F35458" s="16"/>
    </row>
    <row r="35459" spans="6:6" x14ac:dyDescent="0.2">
      <c r="F35459" s="16"/>
    </row>
    <row r="35460" spans="6:6" x14ac:dyDescent="0.2">
      <c r="F35460" s="16"/>
    </row>
    <row r="35461" spans="6:6" x14ac:dyDescent="0.2">
      <c r="F35461" s="16"/>
    </row>
    <row r="35462" spans="6:6" x14ac:dyDescent="0.2">
      <c r="F35462" s="16"/>
    </row>
    <row r="35463" spans="6:6" x14ac:dyDescent="0.2">
      <c r="F35463" s="16"/>
    </row>
    <row r="35464" spans="6:6" x14ac:dyDescent="0.2">
      <c r="F35464" s="16"/>
    </row>
    <row r="35465" spans="6:6" x14ac:dyDescent="0.2">
      <c r="F35465" s="16"/>
    </row>
    <row r="35466" spans="6:6" x14ac:dyDescent="0.2">
      <c r="F35466" s="16"/>
    </row>
    <row r="35467" spans="6:6" x14ac:dyDescent="0.2">
      <c r="F35467" s="16"/>
    </row>
    <row r="35468" spans="6:6" x14ac:dyDescent="0.2">
      <c r="F35468" s="16"/>
    </row>
    <row r="35469" spans="6:6" x14ac:dyDescent="0.2">
      <c r="F35469" s="16"/>
    </row>
    <row r="35470" spans="6:6" x14ac:dyDescent="0.2">
      <c r="F35470" s="16"/>
    </row>
    <row r="35471" spans="6:6" x14ac:dyDescent="0.2">
      <c r="F35471" s="16"/>
    </row>
    <row r="35472" spans="6:6" x14ac:dyDescent="0.2">
      <c r="F35472" s="16"/>
    </row>
    <row r="35473" spans="6:6" x14ac:dyDescent="0.2">
      <c r="F35473" s="16"/>
    </row>
    <row r="35474" spans="6:6" x14ac:dyDescent="0.2">
      <c r="F35474" s="16"/>
    </row>
    <row r="35475" spans="6:6" x14ac:dyDescent="0.2">
      <c r="F35475" s="16"/>
    </row>
    <row r="35476" spans="6:6" x14ac:dyDescent="0.2">
      <c r="F35476" s="16"/>
    </row>
    <row r="35477" spans="6:6" x14ac:dyDescent="0.2">
      <c r="F35477" s="16"/>
    </row>
    <row r="35478" spans="6:6" x14ac:dyDescent="0.2">
      <c r="F35478" s="16"/>
    </row>
    <row r="35479" spans="6:6" x14ac:dyDescent="0.2">
      <c r="F35479" s="16"/>
    </row>
    <row r="35480" spans="6:6" x14ac:dyDescent="0.2">
      <c r="F35480" s="16"/>
    </row>
    <row r="35481" spans="6:6" x14ac:dyDescent="0.2">
      <c r="F35481" s="16"/>
    </row>
    <row r="35482" spans="6:6" x14ac:dyDescent="0.2">
      <c r="F35482" s="16"/>
    </row>
    <row r="35483" spans="6:6" x14ac:dyDescent="0.2">
      <c r="F35483" s="16"/>
    </row>
    <row r="35484" spans="6:6" x14ac:dyDescent="0.2">
      <c r="F35484" s="16"/>
    </row>
    <row r="35485" spans="6:6" x14ac:dyDescent="0.2">
      <c r="F35485" s="16"/>
    </row>
    <row r="35486" spans="6:6" x14ac:dyDescent="0.2">
      <c r="F35486" s="16"/>
    </row>
    <row r="35487" spans="6:6" x14ac:dyDescent="0.2">
      <c r="F35487" s="16"/>
    </row>
    <row r="35488" spans="6:6" x14ac:dyDescent="0.2">
      <c r="F35488" s="16"/>
    </row>
    <row r="35489" spans="6:6" x14ac:dyDescent="0.2">
      <c r="F35489" s="16"/>
    </row>
    <row r="35490" spans="6:6" x14ac:dyDescent="0.2">
      <c r="F35490" s="16"/>
    </row>
    <row r="35491" spans="6:6" x14ac:dyDescent="0.2">
      <c r="F35491" s="16"/>
    </row>
    <row r="35492" spans="6:6" x14ac:dyDescent="0.2">
      <c r="F35492" s="16"/>
    </row>
    <row r="35493" spans="6:6" x14ac:dyDescent="0.2">
      <c r="F35493" s="16"/>
    </row>
    <row r="35494" spans="6:6" x14ac:dyDescent="0.2">
      <c r="F35494" s="16"/>
    </row>
    <row r="35495" spans="6:6" x14ac:dyDescent="0.2">
      <c r="F35495" s="16"/>
    </row>
    <row r="35496" spans="6:6" x14ac:dyDescent="0.2">
      <c r="F35496" s="16"/>
    </row>
    <row r="35497" spans="6:6" x14ac:dyDescent="0.2">
      <c r="F35497" s="16"/>
    </row>
    <row r="35498" spans="6:6" x14ac:dyDescent="0.2">
      <c r="F35498" s="16"/>
    </row>
    <row r="35499" spans="6:6" x14ac:dyDescent="0.2">
      <c r="F35499" s="16"/>
    </row>
    <row r="35500" spans="6:6" x14ac:dyDescent="0.2">
      <c r="F35500" s="16"/>
    </row>
    <row r="35501" spans="6:6" x14ac:dyDescent="0.2">
      <c r="F35501" s="16"/>
    </row>
    <row r="35502" spans="6:6" x14ac:dyDescent="0.2">
      <c r="F35502" s="16"/>
    </row>
    <row r="35503" spans="6:6" x14ac:dyDescent="0.2">
      <c r="F35503" s="16"/>
    </row>
    <row r="35504" spans="6:6" x14ac:dyDescent="0.2">
      <c r="F35504" s="16"/>
    </row>
    <row r="35505" spans="6:6" x14ac:dyDescent="0.2">
      <c r="F35505" s="16"/>
    </row>
    <row r="35506" spans="6:6" x14ac:dyDescent="0.2">
      <c r="F35506" s="16"/>
    </row>
    <row r="35507" spans="6:6" x14ac:dyDescent="0.2">
      <c r="F35507" s="16"/>
    </row>
    <row r="35508" spans="6:6" x14ac:dyDescent="0.2">
      <c r="F35508" s="16"/>
    </row>
    <row r="35509" spans="6:6" x14ac:dyDescent="0.2">
      <c r="F35509" s="16"/>
    </row>
    <row r="35510" spans="6:6" x14ac:dyDescent="0.2">
      <c r="F35510" s="16"/>
    </row>
    <row r="35511" spans="6:6" x14ac:dyDescent="0.2">
      <c r="F35511" s="16"/>
    </row>
    <row r="35512" spans="6:6" x14ac:dyDescent="0.2">
      <c r="F35512" s="16"/>
    </row>
    <row r="35513" spans="6:6" x14ac:dyDescent="0.2">
      <c r="F35513" s="16"/>
    </row>
    <row r="35514" spans="6:6" x14ac:dyDescent="0.2">
      <c r="F35514" s="16"/>
    </row>
    <row r="35515" spans="6:6" x14ac:dyDescent="0.2">
      <c r="F35515" s="16"/>
    </row>
    <row r="35516" spans="6:6" x14ac:dyDescent="0.2">
      <c r="F35516" s="16"/>
    </row>
    <row r="35517" spans="6:6" x14ac:dyDescent="0.2">
      <c r="F35517" s="16"/>
    </row>
    <row r="35518" spans="6:6" x14ac:dyDescent="0.2">
      <c r="F35518" s="16"/>
    </row>
    <row r="35519" spans="6:6" x14ac:dyDescent="0.2">
      <c r="F35519" s="16"/>
    </row>
    <row r="35520" spans="6:6" x14ac:dyDescent="0.2">
      <c r="F35520" s="16"/>
    </row>
    <row r="35521" spans="6:6" x14ac:dyDescent="0.2">
      <c r="F35521" s="16"/>
    </row>
    <row r="35522" spans="6:6" x14ac:dyDescent="0.2">
      <c r="F35522" s="16"/>
    </row>
    <row r="35523" spans="6:6" x14ac:dyDescent="0.2">
      <c r="F35523" s="16"/>
    </row>
    <row r="35524" spans="6:6" x14ac:dyDescent="0.2">
      <c r="F35524" s="16"/>
    </row>
    <row r="35525" spans="6:6" x14ac:dyDescent="0.2">
      <c r="F35525" s="16"/>
    </row>
    <row r="35526" spans="6:6" x14ac:dyDescent="0.2">
      <c r="F35526" s="16"/>
    </row>
    <row r="35527" spans="6:6" x14ac:dyDescent="0.2">
      <c r="F35527" s="16"/>
    </row>
    <row r="35528" spans="6:6" x14ac:dyDescent="0.2">
      <c r="F35528" s="16"/>
    </row>
    <row r="35529" spans="6:6" x14ac:dyDescent="0.2">
      <c r="F35529" s="16"/>
    </row>
    <row r="35530" spans="6:6" x14ac:dyDescent="0.2">
      <c r="F35530" s="16"/>
    </row>
    <row r="35531" spans="6:6" x14ac:dyDescent="0.2">
      <c r="F35531" s="16"/>
    </row>
    <row r="35532" spans="6:6" x14ac:dyDescent="0.2">
      <c r="F35532" s="16"/>
    </row>
    <row r="35533" spans="6:6" x14ac:dyDescent="0.2">
      <c r="F35533" s="16"/>
    </row>
    <row r="35534" spans="6:6" x14ac:dyDescent="0.2">
      <c r="F35534" s="16"/>
    </row>
    <row r="35535" spans="6:6" x14ac:dyDescent="0.2">
      <c r="F35535" s="16"/>
    </row>
    <row r="35536" spans="6:6" x14ac:dyDescent="0.2">
      <c r="F35536" s="16"/>
    </row>
    <row r="35537" spans="6:6" x14ac:dyDescent="0.2">
      <c r="F35537" s="16"/>
    </row>
    <row r="35538" spans="6:6" x14ac:dyDescent="0.2">
      <c r="F35538" s="16"/>
    </row>
    <row r="35539" spans="6:6" x14ac:dyDescent="0.2">
      <c r="F35539" s="16"/>
    </row>
    <row r="35540" spans="6:6" x14ac:dyDescent="0.2">
      <c r="F35540" s="16"/>
    </row>
    <row r="35541" spans="6:6" x14ac:dyDescent="0.2">
      <c r="F35541" s="16"/>
    </row>
    <row r="35542" spans="6:6" x14ac:dyDescent="0.2">
      <c r="F35542" s="16"/>
    </row>
    <row r="35543" spans="6:6" x14ac:dyDescent="0.2">
      <c r="F35543" s="16"/>
    </row>
    <row r="35544" spans="6:6" x14ac:dyDescent="0.2">
      <c r="F35544" s="16"/>
    </row>
    <row r="35545" spans="6:6" x14ac:dyDescent="0.2">
      <c r="F35545" s="16"/>
    </row>
    <row r="35546" spans="6:6" x14ac:dyDescent="0.2">
      <c r="F35546" s="16"/>
    </row>
    <row r="35547" spans="6:6" x14ac:dyDescent="0.2">
      <c r="F35547" s="16"/>
    </row>
    <row r="35548" spans="6:6" x14ac:dyDescent="0.2">
      <c r="F35548" s="16"/>
    </row>
    <row r="35549" spans="6:6" x14ac:dyDescent="0.2">
      <c r="F35549" s="16"/>
    </row>
    <row r="35550" spans="6:6" x14ac:dyDescent="0.2">
      <c r="F35550" s="16"/>
    </row>
    <row r="35551" spans="6:6" x14ac:dyDescent="0.2">
      <c r="F35551" s="16"/>
    </row>
    <row r="35552" spans="6:6" x14ac:dyDescent="0.2">
      <c r="F35552" s="16"/>
    </row>
    <row r="35553" spans="6:6" x14ac:dyDescent="0.2">
      <c r="F35553" s="16"/>
    </row>
    <row r="35554" spans="6:6" x14ac:dyDescent="0.2">
      <c r="F35554" s="16"/>
    </row>
    <row r="35555" spans="6:6" x14ac:dyDescent="0.2">
      <c r="F35555" s="16"/>
    </row>
    <row r="35556" spans="6:6" x14ac:dyDescent="0.2">
      <c r="F35556" s="16"/>
    </row>
    <row r="35557" spans="6:6" x14ac:dyDescent="0.2">
      <c r="F35557" s="16"/>
    </row>
    <row r="35558" spans="6:6" x14ac:dyDescent="0.2">
      <c r="F35558" s="16"/>
    </row>
    <row r="35559" spans="6:6" x14ac:dyDescent="0.2">
      <c r="F35559" s="16"/>
    </row>
    <row r="35560" spans="6:6" x14ac:dyDescent="0.2">
      <c r="F35560" s="16"/>
    </row>
    <row r="35561" spans="6:6" x14ac:dyDescent="0.2">
      <c r="F35561" s="16"/>
    </row>
    <row r="35562" spans="6:6" x14ac:dyDescent="0.2">
      <c r="F35562" s="16"/>
    </row>
    <row r="35563" spans="6:6" x14ac:dyDescent="0.2">
      <c r="F35563" s="16"/>
    </row>
    <row r="35564" spans="6:6" x14ac:dyDescent="0.2">
      <c r="F35564" s="16"/>
    </row>
    <row r="35565" spans="6:6" x14ac:dyDescent="0.2">
      <c r="F35565" s="16"/>
    </row>
    <row r="35566" spans="6:6" x14ac:dyDescent="0.2">
      <c r="F35566" s="16"/>
    </row>
    <row r="35567" spans="6:6" x14ac:dyDescent="0.2">
      <c r="F35567" s="16"/>
    </row>
    <row r="35568" spans="6:6" x14ac:dyDescent="0.2">
      <c r="F35568" s="16"/>
    </row>
    <row r="35569" spans="6:6" x14ac:dyDescent="0.2">
      <c r="F35569" s="16"/>
    </row>
    <row r="35570" spans="6:6" x14ac:dyDescent="0.2">
      <c r="F35570" s="16"/>
    </row>
    <row r="35571" spans="6:6" x14ac:dyDescent="0.2">
      <c r="F35571" s="16"/>
    </row>
    <row r="35572" spans="6:6" x14ac:dyDescent="0.2">
      <c r="F35572" s="16"/>
    </row>
    <row r="35573" spans="6:6" x14ac:dyDescent="0.2">
      <c r="F35573" s="16"/>
    </row>
    <row r="35574" spans="6:6" x14ac:dyDescent="0.2">
      <c r="F35574" s="16"/>
    </row>
    <row r="35575" spans="6:6" x14ac:dyDescent="0.2">
      <c r="F35575" s="16"/>
    </row>
    <row r="35576" spans="6:6" x14ac:dyDescent="0.2">
      <c r="F35576" s="16"/>
    </row>
    <row r="35577" spans="6:6" x14ac:dyDescent="0.2">
      <c r="F35577" s="16"/>
    </row>
    <row r="35578" spans="6:6" x14ac:dyDescent="0.2">
      <c r="F35578" s="16"/>
    </row>
    <row r="35579" spans="6:6" x14ac:dyDescent="0.2">
      <c r="F35579" s="16"/>
    </row>
    <row r="35580" spans="6:6" x14ac:dyDescent="0.2">
      <c r="F35580" s="16"/>
    </row>
    <row r="35581" spans="6:6" x14ac:dyDescent="0.2">
      <c r="F35581" s="16"/>
    </row>
    <row r="35582" spans="6:6" x14ac:dyDescent="0.2">
      <c r="F35582" s="16"/>
    </row>
    <row r="35583" spans="6:6" x14ac:dyDescent="0.2">
      <c r="F35583" s="16"/>
    </row>
    <row r="35584" spans="6:6" x14ac:dyDescent="0.2">
      <c r="F35584" s="16"/>
    </row>
    <row r="35585" spans="6:6" x14ac:dyDescent="0.2">
      <c r="F35585" s="16"/>
    </row>
    <row r="35586" spans="6:6" x14ac:dyDescent="0.2">
      <c r="F35586" s="16"/>
    </row>
    <row r="35587" spans="6:6" x14ac:dyDescent="0.2">
      <c r="F35587" s="16"/>
    </row>
    <row r="35588" spans="6:6" x14ac:dyDescent="0.2">
      <c r="F35588" s="16"/>
    </row>
    <row r="35589" spans="6:6" x14ac:dyDescent="0.2">
      <c r="F35589" s="16"/>
    </row>
    <row r="35590" spans="6:6" x14ac:dyDescent="0.2">
      <c r="F35590" s="16"/>
    </row>
    <row r="35591" spans="6:6" x14ac:dyDescent="0.2">
      <c r="F35591" s="16"/>
    </row>
    <row r="35592" spans="6:6" x14ac:dyDescent="0.2">
      <c r="F35592" s="16"/>
    </row>
    <row r="35593" spans="6:6" x14ac:dyDescent="0.2">
      <c r="F35593" s="16"/>
    </row>
    <row r="35594" spans="6:6" x14ac:dyDescent="0.2">
      <c r="F35594" s="16"/>
    </row>
    <row r="35595" spans="6:6" x14ac:dyDescent="0.2">
      <c r="F35595" s="16"/>
    </row>
    <row r="35596" spans="6:6" x14ac:dyDescent="0.2">
      <c r="F35596" s="16"/>
    </row>
    <row r="35597" spans="6:6" x14ac:dyDescent="0.2">
      <c r="F35597" s="16"/>
    </row>
    <row r="35598" spans="6:6" x14ac:dyDescent="0.2">
      <c r="F35598" s="16"/>
    </row>
    <row r="35599" spans="6:6" x14ac:dyDescent="0.2">
      <c r="F35599" s="16"/>
    </row>
    <row r="35600" spans="6:6" x14ac:dyDescent="0.2">
      <c r="F35600" s="16"/>
    </row>
    <row r="35601" spans="6:6" x14ac:dyDescent="0.2">
      <c r="F35601" s="16"/>
    </row>
    <row r="35602" spans="6:6" x14ac:dyDescent="0.2">
      <c r="F35602" s="16"/>
    </row>
    <row r="35603" spans="6:6" x14ac:dyDescent="0.2">
      <c r="F35603" s="16"/>
    </row>
    <row r="35604" spans="6:6" x14ac:dyDescent="0.2">
      <c r="F35604" s="16"/>
    </row>
    <row r="35605" spans="6:6" x14ac:dyDescent="0.2">
      <c r="F35605" s="16"/>
    </row>
    <row r="35606" spans="6:6" x14ac:dyDescent="0.2">
      <c r="F35606" s="16"/>
    </row>
    <row r="35607" spans="6:6" x14ac:dyDescent="0.2">
      <c r="F35607" s="16"/>
    </row>
    <row r="35608" spans="6:6" x14ac:dyDescent="0.2">
      <c r="F35608" s="16"/>
    </row>
    <row r="35609" spans="6:6" x14ac:dyDescent="0.2">
      <c r="F35609" s="16"/>
    </row>
    <row r="35610" spans="6:6" x14ac:dyDescent="0.2">
      <c r="F35610" s="16"/>
    </row>
    <row r="35611" spans="6:6" x14ac:dyDescent="0.2">
      <c r="F35611" s="16"/>
    </row>
    <row r="35612" spans="6:6" x14ac:dyDescent="0.2">
      <c r="F35612" s="16"/>
    </row>
    <row r="35613" spans="6:6" x14ac:dyDescent="0.2">
      <c r="F35613" s="16"/>
    </row>
    <row r="35614" spans="6:6" x14ac:dyDescent="0.2">
      <c r="F35614" s="16"/>
    </row>
    <row r="35615" spans="6:6" x14ac:dyDescent="0.2">
      <c r="F35615" s="16"/>
    </row>
    <row r="35616" spans="6:6" x14ac:dyDescent="0.2">
      <c r="F35616" s="16"/>
    </row>
    <row r="35617" spans="6:6" x14ac:dyDescent="0.2">
      <c r="F35617" s="16"/>
    </row>
    <row r="35618" spans="6:6" x14ac:dyDescent="0.2">
      <c r="F35618" s="16"/>
    </row>
    <row r="35619" spans="6:6" x14ac:dyDescent="0.2">
      <c r="F35619" s="16"/>
    </row>
    <row r="35620" spans="6:6" x14ac:dyDescent="0.2">
      <c r="F35620" s="16"/>
    </row>
    <row r="35621" spans="6:6" x14ac:dyDescent="0.2">
      <c r="F35621" s="16"/>
    </row>
    <row r="35622" spans="6:6" x14ac:dyDescent="0.2">
      <c r="F35622" s="16"/>
    </row>
    <row r="35623" spans="6:6" x14ac:dyDescent="0.2">
      <c r="F35623" s="16"/>
    </row>
    <row r="35624" spans="6:6" x14ac:dyDescent="0.2">
      <c r="F35624" s="16"/>
    </row>
    <row r="35625" spans="6:6" x14ac:dyDescent="0.2">
      <c r="F35625" s="16"/>
    </row>
    <row r="35626" spans="6:6" x14ac:dyDescent="0.2">
      <c r="F35626" s="16"/>
    </row>
    <row r="35627" spans="6:6" x14ac:dyDescent="0.2">
      <c r="F35627" s="16"/>
    </row>
    <row r="35628" spans="6:6" x14ac:dyDescent="0.2">
      <c r="F35628" s="16"/>
    </row>
    <row r="35629" spans="6:6" x14ac:dyDescent="0.2">
      <c r="F35629" s="16"/>
    </row>
    <row r="35630" spans="6:6" x14ac:dyDescent="0.2">
      <c r="F35630" s="16"/>
    </row>
    <row r="35631" spans="6:6" x14ac:dyDescent="0.2">
      <c r="F35631" s="16"/>
    </row>
    <row r="35632" spans="6:6" x14ac:dyDescent="0.2">
      <c r="F35632" s="16"/>
    </row>
    <row r="35633" spans="6:6" x14ac:dyDescent="0.2">
      <c r="F35633" s="16"/>
    </row>
    <row r="35634" spans="6:6" x14ac:dyDescent="0.2">
      <c r="F35634" s="16"/>
    </row>
    <row r="35635" spans="6:6" x14ac:dyDescent="0.2">
      <c r="F35635" s="16"/>
    </row>
    <row r="35636" spans="6:6" x14ac:dyDescent="0.2">
      <c r="F35636" s="16"/>
    </row>
    <row r="35637" spans="6:6" x14ac:dyDescent="0.2">
      <c r="F35637" s="16"/>
    </row>
    <row r="35638" spans="6:6" x14ac:dyDescent="0.2">
      <c r="F35638" s="16"/>
    </row>
    <row r="35639" spans="6:6" x14ac:dyDescent="0.2">
      <c r="F35639" s="16"/>
    </row>
    <row r="35640" spans="6:6" x14ac:dyDescent="0.2">
      <c r="F35640" s="16"/>
    </row>
    <row r="35641" spans="6:6" x14ac:dyDescent="0.2">
      <c r="F35641" s="16"/>
    </row>
    <row r="35642" spans="6:6" x14ac:dyDescent="0.2">
      <c r="F35642" s="16"/>
    </row>
    <row r="35643" spans="6:6" x14ac:dyDescent="0.2">
      <c r="F35643" s="16"/>
    </row>
    <row r="35644" spans="6:6" x14ac:dyDescent="0.2">
      <c r="F35644" s="16"/>
    </row>
    <row r="35645" spans="6:6" x14ac:dyDescent="0.2">
      <c r="F35645" s="16"/>
    </row>
    <row r="35646" spans="6:6" x14ac:dyDescent="0.2">
      <c r="F35646" s="16"/>
    </row>
    <row r="35647" spans="6:6" x14ac:dyDescent="0.2">
      <c r="F35647" s="16"/>
    </row>
    <row r="35648" spans="6:6" x14ac:dyDescent="0.2">
      <c r="F35648" s="16"/>
    </row>
    <row r="35649" spans="6:6" x14ac:dyDescent="0.2">
      <c r="F35649" s="16"/>
    </row>
    <row r="35650" spans="6:6" x14ac:dyDescent="0.2">
      <c r="F35650" s="16"/>
    </row>
    <row r="35651" spans="6:6" x14ac:dyDescent="0.2">
      <c r="F35651" s="16"/>
    </row>
    <row r="35652" spans="6:6" x14ac:dyDescent="0.2">
      <c r="F35652" s="16"/>
    </row>
    <row r="35653" spans="6:6" x14ac:dyDescent="0.2">
      <c r="F35653" s="16"/>
    </row>
    <row r="35654" spans="6:6" x14ac:dyDescent="0.2">
      <c r="F35654" s="16"/>
    </row>
    <row r="35655" spans="6:6" x14ac:dyDescent="0.2">
      <c r="F35655" s="16"/>
    </row>
    <row r="35656" spans="6:6" x14ac:dyDescent="0.2">
      <c r="F35656" s="16"/>
    </row>
    <row r="35657" spans="6:6" x14ac:dyDescent="0.2">
      <c r="F35657" s="16"/>
    </row>
    <row r="35658" spans="6:6" x14ac:dyDescent="0.2">
      <c r="F35658" s="16"/>
    </row>
    <row r="35659" spans="6:6" x14ac:dyDescent="0.2">
      <c r="F35659" s="16"/>
    </row>
    <row r="35660" spans="6:6" x14ac:dyDescent="0.2">
      <c r="F35660" s="16"/>
    </row>
    <row r="35661" spans="6:6" x14ac:dyDescent="0.2">
      <c r="F35661" s="16"/>
    </row>
    <row r="35662" spans="6:6" x14ac:dyDescent="0.2">
      <c r="F35662" s="16"/>
    </row>
    <row r="35663" spans="6:6" x14ac:dyDescent="0.2">
      <c r="F35663" s="16"/>
    </row>
    <row r="35664" spans="6:6" x14ac:dyDescent="0.2">
      <c r="F35664" s="16"/>
    </row>
    <row r="35665" spans="6:6" x14ac:dyDescent="0.2">
      <c r="F35665" s="16"/>
    </row>
    <row r="35666" spans="6:6" x14ac:dyDescent="0.2">
      <c r="F35666" s="16"/>
    </row>
    <row r="35667" spans="6:6" x14ac:dyDescent="0.2">
      <c r="F35667" s="16"/>
    </row>
    <row r="35668" spans="6:6" x14ac:dyDescent="0.2">
      <c r="F35668" s="16"/>
    </row>
    <row r="35669" spans="6:6" x14ac:dyDescent="0.2">
      <c r="F35669" s="16"/>
    </row>
    <row r="35670" spans="6:6" x14ac:dyDescent="0.2">
      <c r="F35670" s="16"/>
    </row>
    <row r="35671" spans="6:6" x14ac:dyDescent="0.2">
      <c r="F35671" s="16"/>
    </row>
    <row r="35672" spans="6:6" x14ac:dyDescent="0.2">
      <c r="F35672" s="16"/>
    </row>
    <row r="35673" spans="6:6" x14ac:dyDescent="0.2">
      <c r="F35673" s="16"/>
    </row>
    <row r="35674" spans="6:6" x14ac:dyDescent="0.2">
      <c r="F35674" s="16"/>
    </row>
    <row r="35675" spans="6:6" x14ac:dyDescent="0.2">
      <c r="F35675" s="16"/>
    </row>
    <row r="35676" spans="6:6" x14ac:dyDescent="0.2">
      <c r="F35676" s="16"/>
    </row>
    <row r="35677" spans="6:6" x14ac:dyDescent="0.2">
      <c r="F35677" s="16"/>
    </row>
    <row r="35678" spans="6:6" x14ac:dyDescent="0.2">
      <c r="F35678" s="16"/>
    </row>
    <row r="35679" spans="6:6" x14ac:dyDescent="0.2">
      <c r="F35679" s="16"/>
    </row>
    <row r="35680" spans="6:6" x14ac:dyDescent="0.2">
      <c r="F35680" s="16"/>
    </row>
    <row r="35681" spans="6:6" x14ac:dyDescent="0.2">
      <c r="F35681" s="16"/>
    </row>
    <row r="35682" spans="6:6" x14ac:dyDescent="0.2">
      <c r="F35682" s="16"/>
    </row>
    <row r="35683" spans="6:6" x14ac:dyDescent="0.2">
      <c r="F35683" s="16"/>
    </row>
    <row r="35684" spans="6:6" x14ac:dyDescent="0.2">
      <c r="F35684" s="16"/>
    </row>
    <row r="35685" spans="6:6" x14ac:dyDescent="0.2">
      <c r="F35685" s="16"/>
    </row>
    <row r="35686" spans="6:6" x14ac:dyDescent="0.2">
      <c r="F35686" s="16"/>
    </row>
    <row r="35687" spans="6:6" x14ac:dyDescent="0.2">
      <c r="F35687" s="16"/>
    </row>
    <row r="35688" spans="6:6" x14ac:dyDescent="0.2">
      <c r="F35688" s="16"/>
    </row>
    <row r="35689" spans="6:6" x14ac:dyDescent="0.2">
      <c r="F35689" s="16"/>
    </row>
    <row r="35690" spans="6:6" x14ac:dyDescent="0.2">
      <c r="F35690" s="16"/>
    </row>
    <row r="35691" spans="6:6" x14ac:dyDescent="0.2">
      <c r="F35691" s="16"/>
    </row>
    <row r="35692" spans="6:6" x14ac:dyDescent="0.2">
      <c r="F35692" s="16"/>
    </row>
    <row r="35693" spans="6:6" x14ac:dyDescent="0.2">
      <c r="F35693" s="16"/>
    </row>
    <row r="35694" spans="6:6" x14ac:dyDescent="0.2">
      <c r="F35694" s="16"/>
    </row>
    <row r="35695" spans="6:6" x14ac:dyDescent="0.2">
      <c r="F35695" s="16"/>
    </row>
    <row r="35696" spans="6:6" x14ac:dyDescent="0.2">
      <c r="F35696" s="16"/>
    </row>
    <row r="35697" spans="6:6" x14ac:dyDescent="0.2">
      <c r="F35697" s="16"/>
    </row>
    <row r="35698" spans="6:6" x14ac:dyDescent="0.2">
      <c r="F35698" s="16"/>
    </row>
    <row r="35699" spans="6:6" x14ac:dyDescent="0.2">
      <c r="F35699" s="16"/>
    </row>
    <row r="35700" spans="6:6" x14ac:dyDescent="0.2">
      <c r="F35700" s="16"/>
    </row>
    <row r="35701" spans="6:6" x14ac:dyDescent="0.2">
      <c r="F35701" s="16"/>
    </row>
    <row r="35702" spans="6:6" x14ac:dyDescent="0.2">
      <c r="F35702" s="16"/>
    </row>
    <row r="35703" spans="6:6" x14ac:dyDescent="0.2">
      <c r="F35703" s="16"/>
    </row>
    <row r="35704" spans="6:6" x14ac:dyDescent="0.2">
      <c r="F35704" s="16"/>
    </row>
    <row r="35705" spans="6:6" x14ac:dyDescent="0.2">
      <c r="F35705" s="16"/>
    </row>
    <row r="35706" spans="6:6" x14ac:dyDescent="0.2">
      <c r="F35706" s="16"/>
    </row>
    <row r="35707" spans="6:6" x14ac:dyDescent="0.2">
      <c r="F35707" s="16"/>
    </row>
    <row r="35708" spans="6:6" x14ac:dyDescent="0.2">
      <c r="F35708" s="16"/>
    </row>
    <row r="35709" spans="6:6" x14ac:dyDescent="0.2">
      <c r="F35709" s="16"/>
    </row>
    <row r="35710" spans="6:6" x14ac:dyDescent="0.2">
      <c r="F35710" s="16"/>
    </row>
    <row r="35711" spans="6:6" x14ac:dyDescent="0.2">
      <c r="F35711" s="16"/>
    </row>
    <row r="35712" spans="6:6" x14ac:dyDescent="0.2">
      <c r="F35712" s="16"/>
    </row>
    <row r="35713" spans="6:6" x14ac:dyDescent="0.2">
      <c r="F35713" s="16"/>
    </row>
    <row r="35714" spans="6:6" x14ac:dyDescent="0.2">
      <c r="F35714" s="16"/>
    </row>
    <row r="35715" spans="6:6" x14ac:dyDescent="0.2">
      <c r="F35715" s="16"/>
    </row>
    <row r="35716" spans="6:6" x14ac:dyDescent="0.2">
      <c r="F35716" s="16"/>
    </row>
    <row r="35717" spans="6:6" x14ac:dyDescent="0.2">
      <c r="F35717" s="16"/>
    </row>
    <row r="35718" spans="6:6" x14ac:dyDescent="0.2">
      <c r="F35718" s="16"/>
    </row>
    <row r="35719" spans="6:6" x14ac:dyDescent="0.2">
      <c r="F35719" s="16"/>
    </row>
    <row r="35720" spans="6:6" x14ac:dyDescent="0.2">
      <c r="F35720" s="16"/>
    </row>
    <row r="35721" spans="6:6" x14ac:dyDescent="0.2">
      <c r="F35721" s="16"/>
    </row>
    <row r="35722" spans="6:6" x14ac:dyDescent="0.2">
      <c r="F35722" s="16"/>
    </row>
    <row r="35723" spans="6:6" x14ac:dyDescent="0.2">
      <c r="F35723" s="16"/>
    </row>
    <row r="35724" spans="6:6" x14ac:dyDescent="0.2">
      <c r="F35724" s="16"/>
    </row>
    <row r="35725" spans="6:6" x14ac:dyDescent="0.2">
      <c r="F35725" s="16"/>
    </row>
    <row r="35726" spans="6:6" x14ac:dyDescent="0.2">
      <c r="F35726" s="16"/>
    </row>
    <row r="35727" spans="6:6" x14ac:dyDescent="0.2">
      <c r="F35727" s="16"/>
    </row>
    <row r="35728" spans="6:6" x14ac:dyDescent="0.2">
      <c r="F35728" s="16"/>
    </row>
    <row r="35729" spans="6:6" x14ac:dyDescent="0.2">
      <c r="F35729" s="16"/>
    </row>
    <row r="35730" spans="6:6" x14ac:dyDescent="0.2">
      <c r="F35730" s="16"/>
    </row>
    <row r="35731" spans="6:6" x14ac:dyDescent="0.2">
      <c r="F35731" s="16"/>
    </row>
    <row r="35732" spans="6:6" x14ac:dyDescent="0.2">
      <c r="F35732" s="16"/>
    </row>
    <row r="35733" spans="6:6" x14ac:dyDescent="0.2">
      <c r="F35733" s="16"/>
    </row>
    <row r="35734" spans="6:6" x14ac:dyDescent="0.2">
      <c r="F35734" s="16"/>
    </row>
    <row r="35735" spans="6:6" x14ac:dyDescent="0.2">
      <c r="F35735" s="16"/>
    </row>
    <row r="35736" spans="6:6" x14ac:dyDescent="0.2">
      <c r="F35736" s="16"/>
    </row>
    <row r="35737" spans="6:6" x14ac:dyDescent="0.2">
      <c r="F35737" s="16"/>
    </row>
    <row r="35738" spans="6:6" x14ac:dyDescent="0.2">
      <c r="F35738" s="16"/>
    </row>
    <row r="35739" spans="6:6" x14ac:dyDescent="0.2">
      <c r="F35739" s="16"/>
    </row>
    <row r="35740" spans="6:6" x14ac:dyDescent="0.2">
      <c r="F35740" s="16"/>
    </row>
    <row r="35741" spans="6:6" x14ac:dyDescent="0.2">
      <c r="F35741" s="16"/>
    </row>
    <row r="35742" spans="6:6" x14ac:dyDescent="0.2">
      <c r="F35742" s="16"/>
    </row>
    <row r="35743" spans="6:6" x14ac:dyDescent="0.2">
      <c r="F35743" s="16"/>
    </row>
    <row r="35744" spans="6:6" x14ac:dyDescent="0.2">
      <c r="F35744" s="16"/>
    </row>
    <row r="35745" spans="6:6" x14ac:dyDescent="0.2">
      <c r="F35745" s="16"/>
    </row>
    <row r="35746" spans="6:6" x14ac:dyDescent="0.2">
      <c r="F35746" s="16"/>
    </row>
    <row r="35747" spans="6:6" x14ac:dyDescent="0.2">
      <c r="F35747" s="16"/>
    </row>
    <row r="35748" spans="6:6" x14ac:dyDescent="0.2">
      <c r="F35748" s="16"/>
    </row>
    <row r="35749" spans="6:6" x14ac:dyDescent="0.2">
      <c r="F35749" s="16"/>
    </row>
    <row r="35750" spans="6:6" x14ac:dyDescent="0.2">
      <c r="F35750" s="16"/>
    </row>
    <row r="35751" spans="6:6" x14ac:dyDescent="0.2">
      <c r="F35751" s="16"/>
    </row>
    <row r="35752" spans="6:6" x14ac:dyDescent="0.2">
      <c r="F35752" s="16"/>
    </row>
    <row r="35753" spans="6:6" x14ac:dyDescent="0.2">
      <c r="F35753" s="16"/>
    </row>
    <row r="35754" spans="6:6" x14ac:dyDescent="0.2">
      <c r="F35754" s="16"/>
    </row>
    <row r="35755" spans="6:6" x14ac:dyDescent="0.2">
      <c r="F35755" s="16"/>
    </row>
    <row r="35756" spans="6:6" x14ac:dyDescent="0.2">
      <c r="F35756" s="16"/>
    </row>
    <row r="35757" spans="6:6" x14ac:dyDescent="0.2">
      <c r="F35757" s="16"/>
    </row>
    <row r="35758" spans="6:6" x14ac:dyDescent="0.2">
      <c r="F35758" s="16"/>
    </row>
    <row r="35759" spans="6:6" x14ac:dyDescent="0.2">
      <c r="F35759" s="16"/>
    </row>
    <row r="35760" spans="6:6" x14ac:dyDescent="0.2">
      <c r="F35760" s="16"/>
    </row>
    <row r="35761" spans="6:6" x14ac:dyDescent="0.2">
      <c r="F35761" s="16"/>
    </row>
    <row r="35762" spans="6:6" x14ac:dyDescent="0.2">
      <c r="F35762" s="16"/>
    </row>
    <row r="35763" spans="6:6" x14ac:dyDescent="0.2">
      <c r="F35763" s="16"/>
    </row>
    <row r="35764" spans="6:6" x14ac:dyDescent="0.2">
      <c r="F35764" s="16"/>
    </row>
    <row r="35765" spans="6:6" x14ac:dyDescent="0.2">
      <c r="F35765" s="16"/>
    </row>
    <row r="35766" spans="6:6" x14ac:dyDescent="0.2">
      <c r="F35766" s="16"/>
    </row>
    <row r="35767" spans="6:6" x14ac:dyDescent="0.2">
      <c r="F35767" s="16"/>
    </row>
    <row r="35768" spans="6:6" x14ac:dyDescent="0.2">
      <c r="F35768" s="16"/>
    </row>
    <row r="35769" spans="6:6" x14ac:dyDescent="0.2">
      <c r="F35769" s="16"/>
    </row>
    <row r="35770" spans="6:6" x14ac:dyDescent="0.2">
      <c r="F35770" s="16"/>
    </row>
    <row r="35771" spans="6:6" x14ac:dyDescent="0.2">
      <c r="F35771" s="16"/>
    </row>
    <row r="35772" spans="6:6" x14ac:dyDescent="0.2">
      <c r="F35772" s="16"/>
    </row>
    <row r="35773" spans="6:6" x14ac:dyDescent="0.2">
      <c r="F35773" s="16"/>
    </row>
    <row r="35774" spans="6:6" x14ac:dyDescent="0.2">
      <c r="F35774" s="16"/>
    </row>
    <row r="35775" spans="6:6" x14ac:dyDescent="0.2">
      <c r="F35775" s="16"/>
    </row>
    <row r="35776" spans="6:6" x14ac:dyDescent="0.2">
      <c r="F35776" s="16"/>
    </row>
    <row r="35777" spans="6:6" x14ac:dyDescent="0.2">
      <c r="F35777" s="16"/>
    </row>
    <row r="35778" spans="6:6" x14ac:dyDescent="0.2">
      <c r="F35778" s="16"/>
    </row>
    <row r="35779" spans="6:6" x14ac:dyDescent="0.2">
      <c r="F35779" s="16"/>
    </row>
    <row r="35780" spans="6:6" x14ac:dyDescent="0.2">
      <c r="F35780" s="16"/>
    </row>
    <row r="35781" spans="6:6" x14ac:dyDescent="0.2">
      <c r="F35781" s="16"/>
    </row>
    <row r="35782" spans="6:6" x14ac:dyDescent="0.2">
      <c r="F35782" s="16"/>
    </row>
    <row r="35783" spans="6:6" x14ac:dyDescent="0.2">
      <c r="F35783" s="16"/>
    </row>
    <row r="35784" spans="6:6" x14ac:dyDescent="0.2">
      <c r="F35784" s="16"/>
    </row>
    <row r="35785" spans="6:6" x14ac:dyDescent="0.2">
      <c r="F35785" s="16"/>
    </row>
    <row r="35786" spans="6:6" x14ac:dyDescent="0.2">
      <c r="F35786" s="16"/>
    </row>
    <row r="35787" spans="6:6" x14ac:dyDescent="0.2">
      <c r="F35787" s="16"/>
    </row>
    <row r="35788" spans="6:6" x14ac:dyDescent="0.2">
      <c r="F35788" s="16"/>
    </row>
    <row r="35789" spans="6:6" x14ac:dyDescent="0.2">
      <c r="F35789" s="16"/>
    </row>
    <row r="35790" spans="6:6" x14ac:dyDescent="0.2">
      <c r="F35790" s="16"/>
    </row>
    <row r="35791" spans="6:6" x14ac:dyDescent="0.2">
      <c r="F35791" s="16"/>
    </row>
    <row r="35792" spans="6:6" x14ac:dyDescent="0.2">
      <c r="F35792" s="16"/>
    </row>
    <row r="35793" spans="6:6" x14ac:dyDescent="0.2">
      <c r="F35793" s="16"/>
    </row>
    <row r="35794" spans="6:6" x14ac:dyDescent="0.2">
      <c r="F35794" s="16"/>
    </row>
    <row r="35795" spans="6:6" x14ac:dyDescent="0.2">
      <c r="F35795" s="16"/>
    </row>
    <row r="35796" spans="6:6" x14ac:dyDescent="0.2">
      <c r="F35796" s="16"/>
    </row>
    <row r="35797" spans="6:6" x14ac:dyDescent="0.2">
      <c r="F35797" s="16"/>
    </row>
    <row r="35798" spans="6:6" x14ac:dyDescent="0.2">
      <c r="F35798" s="16"/>
    </row>
    <row r="35799" spans="6:6" x14ac:dyDescent="0.2">
      <c r="F35799" s="16"/>
    </row>
    <row r="35800" spans="6:6" x14ac:dyDescent="0.2">
      <c r="F35800" s="16"/>
    </row>
    <row r="35801" spans="6:6" x14ac:dyDescent="0.2">
      <c r="F35801" s="16"/>
    </row>
    <row r="35802" spans="6:6" x14ac:dyDescent="0.2">
      <c r="F35802" s="16"/>
    </row>
    <row r="35803" spans="6:6" x14ac:dyDescent="0.2">
      <c r="F35803" s="16"/>
    </row>
    <row r="35804" spans="6:6" x14ac:dyDescent="0.2">
      <c r="F35804" s="16"/>
    </row>
    <row r="35805" spans="6:6" x14ac:dyDescent="0.2">
      <c r="F35805" s="16"/>
    </row>
    <row r="35806" spans="6:6" x14ac:dyDescent="0.2">
      <c r="F35806" s="16"/>
    </row>
    <row r="35807" spans="6:6" x14ac:dyDescent="0.2">
      <c r="F35807" s="16"/>
    </row>
    <row r="35808" spans="6:6" x14ac:dyDescent="0.2">
      <c r="F35808" s="16"/>
    </row>
    <row r="35809" spans="6:6" x14ac:dyDescent="0.2">
      <c r="F35809" s="16"/>
    </row>
    <row r="35810" spans="6:6" x14ac:dyDescent="0.2">
      <c r="F35810" s="16"/>
    </row>
    <row r="35811" spans="6:6" x14ac:dyDescent="0.2">
      <c r="F35811" s="16"/>
    </row>
    <row r="35812" spans="6:6" x14ac:dyDescent="0.2">
      <c r="F35812" s="16"/>
    </row>
    <row r="35813" spans="6:6" x14ac:dyDescent="0.2">
      <c r="F35813" s="16"/>
    </row>
    <row r="35814" spans="6:6" x14ac:dyDescent="0.2">
      <c r="F35814" s="16"/>
    </row>
    <row r="35815" spans="6:6" x14ac:dyDescent="0.2">
      <c r="F35815" s="16"/>
    </row>
    <row r="35816" spans="6:6" x14ac:dyDescent="0.2">
      <c r="F35816" s="16"/>
    </row>
    <row r="35817" spans="6:6" x14ac:dyDescent="0.2">
      <c r="F35817" s="16"/>
    </row>
    <row r="35818" spans="6:6" x14ac:dyDescent="0.2">
      <c r="F35818" s="16"/>
    </row>
    <row r="35819" spans="6:6" x14ac:dyDescent="0.2">
      <c r="F35819" s="16"/>
    </row>
    <row r="35820" spans="6:6" x14ac:dyDescent="0.2">
      <c r="F35820" s="16"/>
    </row>
    <row r="35821" spans="6:6" x14ac:dyDescent="0.2">
      <c r="F35821" s="16"/>
    </row>
    <row r="35822" spans="6:6" x14ac:dyDescent="0.2">
      <c r="F35822" s="16"/>
    </row>
    <row r="35823" spans="6:6" x14ac:dyDescent="0.2">
      <c r="F35823" s="16"/>
    </row>
    <row r="35824" spans="6:6" x14ac:dyDescent="0.2">
      <c r="F35824" s="16"/>
    </row>
    <row r="35825" spans="6:6" x14ac:dyDescent="0.2">
      <c r="F35825" s="16"/>
    </row>
    <row r="35826" spans="6:6" x14ac:dyDescent="0.2">
      <c r="F35826" s="16"/>
    </row>
    <row r="35827" spans="6:6" x14ac:dyDescent="0.2">
      <c r="F35827" s="16"/>
    </row>
    <row r="35828" spans="6:6" x14ac:dyDescent="0.2">
      <c r="F35828" s="16"/>
    </row>
    <row r="35829" spans="6:6" x14ac:dyDescent="0.2">
      <c r="F35829" s="16"/>
    </row>
    <row r="35830" spans="6:6" x14ac:dyDescent="0.2">
      <c r="F35830" s="16"/>
    </row>
    <row r="35831" spans="6:6" x14ac:dyDescent="0.2">
      <c r="F35831" s="16"/>
    </row>
    <row r="35832" spans="6:6" x14ac:dyDescent="0.2">
      <c r="F35832" s="16"/>
    </row>
    <row r="35833" spans="6:6" x14ac:dyDescent="0.2">
      <c r="F35833" s="16"/>
    </row>
    <row r="35834" spans="6:6" x14ac:dyDescent="0.2">
      <c r="F35834" s="16"/>
    </row>
    <row r="35835" spans="6:6" x14ac:dyDescent="0.2">
      <c r="F35835" s="16"/>
    </row>
    <row r="35836" spans="6:6" x14ac:dyDescent="0.2">
      <c r="F35836" s="16"/>
    </row>
    <row r="35837" spans="6:6" x14ac:dyDescent="0.2">
      <c r="F35837" s="16"/>
    </row>
    <row r="35838" spans="6:6" x14ac:dyDescent="0.2">
      <c r="F35838" s="16"/>
    </row>
    <row r="35839" spans="6:6" x14ac:dyDescent="0.2">
      <c r="F35839" s="16"/>
    </row>
    <row r="35840" spans="6:6" x14ac:dyDescent="0.2">
      <c r="F35840" s="16"/>
    </row>
    <row r="35841" spans="6:6" x14ac:dyDescent="0.2">
      <c r="F35841" s="16"/>
    </row>
    <row r="35842" spans="6:6" x14ac:dyDescent="0.2">
      <c r="F35842" s="16"/>
    </row>
    <row r="35843" spans="6:6" x14ac:dyDescent="0.2">
      <c r="F35843" s="16"/>
    </row>
    <row r="35844" spans="6:6" x14ac:dyDescent="0.2">
      <c r="F35844" s="16"/>
    </row>
    <row r="35845" spans="6:6" x14ac:dyDescent="0.2">
      <c r="F35845" s="16"/>
    </row>
    <row r="35846" spans="6:6" x14ac:dyDescent="0.2">
      <c r="F35846" s="16"/>
    </row>
    <row r="35847" spans="6:6" x14ac:dyDescent="0.2">
      <c r="F35847" s="16"/>
    </row>
    <row r="35848" spans="6:6" x14ac:dyDescent="0.2">
      <c r="F35848" s="16"/>
    </row>
    <row r="35849" spans="6:6" x14ac:dyDescent="0.2">
      <c r="F35849" s="16"/>
    </row>
    <row r="35850" spans="6:6" x14ac:dyDescent="0.2">
      <c r="F35850" s="16"/>
    </row>
    <row r="35851" spans="6:6" x14ac:dyDescent="0.2">
      <c r="F35851" s="16"/>
    </row>
    <row r="35852" spans="6:6" x14ac:dyDescent="0.2">
      <c r="F35852" s="16"/>
    </row>
    <row r="35853" spans="6:6" x14ac:dyDescent="0.2">
      <c r="F35853" s="16"/>
    </row>
    <row r="35854" spans="6:6" x14ac:dyDescent="0.2">
      <c r="F35854" s="16"/>
    </row>
    <row r="35855" spans="6:6" x14ac:dyDescent="0.2">
      <c r="F35855" s="16"/>
    </row>
    <row r="35856" spans="6:6" x14ac:dyDescent="0.2">
      <c r="F35856" s="16"/>
    </row>
    <row r="35857" spans="6:6" x14ac:dyDescent="0.2">
      <c r="F35857" s="16"/>
    </row>
    <row r="35858" spans="6:6" x14ac:dyDescent="0.2">
      <c r="F35858" s="16"/>
    </row>
    <row r="35859" spans="6:6" x14ac:dyDescent="0.2">
      <c r="F35859" s="16"/>
    </row>
    <row r="35860" spans="6:6" x14ac:dyDescent="0.2">
      <c r="F35860" s="16"/>
    </row>
    <row r="35861" spans="6:6" x14ac:dyDescent="0.2">
      <c r="F35861" s="16"/>
    </row>
    <row r="35862" spans="6:6" x14ac:dyDescent="0.2">
      <c r="F35862" s="16"/>
    </row>
    <row r="35863" spans="6:6" x14ac:dyDescent="0.2">
      <c r="F35863" s="16"/>
    </row>
    <row r="35864" spans="6:6" x14ac:dyDescent="0.2">
      <c r="F35864" s="16"/>
    </row>
    <row r="35865" spans="6:6" x14ac:dyDescent="0.2">
      <c r="F35865" s="16"/>
    </row>
    <row r="35866" spans="6:6" x14ac:dyDescent="0.2">
      <c r="F35866" s="16"/>
    </row>
    <row r="35867" spans="6:6" x14ac:dyDescent="0.2">
      <c r="F35867" s="16"/>
    </row>
    <row r="35868" spans="6:6" x14ac:dyDescent="0.2">
      <c r="F35868" s="16"/>
    </row>
    <row r="35869" spans="6:6" x14ac:dyDescent="0.2">
      <c r="F35869" s="16"/>
    </row>
    <row r="35870" spans="6:6" x14ac:dyDescent="0.2">
      <c r="F35870" s="16"/>
    </row>
    <row r="35871" spans="6:6" x14ac:dyDescent="0.2">
      <c r="F35871" s="16"/>
    </row>
    <row r="35872" spans="6:6" x14ac:dyDescent="0.2">
      <c r="F35872" s="16"/>
    </row>
    <row r="35873" spans="6:6" x14ac:dyDescent="0.2">
      <c r="F35873" s="16"/>
    </row>
    <row r="35874" spans="6:6" x14ac:dyDescent="0.2">
      <c r="F35874" s="16"/>
    </row>
    <row r="35875" spans="6:6" x14ac:dyDescent="0.2">
      <c r="F35875" s="16"/>
    </row>
    <row r="35876" spans="6:6" x14ac:dyDescent="0.2">
      <c r="F35876" s="16"/>
    </row>
    <row r="35877" spans="6:6" x14ac:dyDescent="0.2">
      <c r="F35877" s="16"/>
    </row>
    <row r="35878" spans="6:6" x14ac:dyDescent="0.2">
      <c r="F35878" s="16"/>
    </row>
    <row r="35879" spans="6:6" x14ac:dyDescent="0.2">
      <c r="F35879" s="16"/>
    </row>
    <row r="35880" spans="6:6" x14ac:dyDescent="0.2">
      <c r="F35880" s="16"/>
    </row>
    <row r="35881" spans="6:6" x14ac:dyDescent="0.2">
      <c r="F35881" s="16"/>
    </row>
    <row r="35882" spans="6:6" x14ac:dyDescent="0.2">
      <c r="F35882" s="16"/>
    </row>
    <row r="35883" spans="6:6" x14ac:dyDescent="0.2">
      <c r="F35883" s="16"/>
    </row>
    <row r="35884" spans="6:6" x14ac:dyDescent="0.2">
      <c r="F35884" s="16"/>
    </row>
    <row r="35885" spans="6:6" x14ac:dyDescent="0.2">
      <c r="F35885" s="16"/>
    </row>
    <row r="35886" spans="6:6" x14ac:dyDescent="0.2">
      <c r="F35886" s="16"/>
    </row>
    <row r="35887" spans="6:6" x14ac:dyDescent="0.2">
      <c r="F35887" s="16"/>
    </row>
    <row r="35888" spans="6:6" x14ac:dyDescent="0.2">
      <c r="F35888" s="16"/>
    </row>
    <row r="35889" spans="6:6" x14ac:dyDescent="0.2">
      <c r="F35889" s="16"/>
    </row>
    <row r="35890" spans="6:6" x14ac:dyDescent="0.2">
      <c r="F35890" s="16"/>
    </row>
    <row r="35891" spans="6:6" x14ac:dyDescent="0.2">
      <c r="F35891" s="16"/>
    </row>
    <row r="35892" spans="6:6" x14ac:dyDescent="0.2">
      <c r="F35892" s="16"/>
    </row>
    <row r="35893" spans="6:6" x14ac:dyDescent="0.2">
      <c r="F35893" s="16"/>
    </row>
    <row r="35894" spans="6:6" x14ac:dyDescent="0.2">
      <c r="F35894" s="16"/>
    </row>
    <row r="35895" spans="6:6" x14ac:dyDescent="0.2">
      <c r="F35895" s="16"/>
    </row>
    <row r="35896" spans="6:6" x14ac:dyDescent="0.2">
      <c r="F35896" s="16"/>
    </row>
    <row r="35897" spans="6:6" x14ac:dyDescent="0.2">
      <c r="F35897" s="16"/>
    </row>
    <row r="35898" spans="6:6" x14ac:dyDescent="0.2">
      <c r="F35898" s="16"/>
    </row>
    <row r="35899" spans="6:6" x14ac:dyDescent="0.2">
      <c r="F35899" s="16"/>
    </row>
    <row r="35900" spans="6:6" x14ac:dyDescent="0.2">
      <c r="F35900" s="16"/>
    </row>
    <row r="35901" spans="6:6" x14ac:dyDescent="0.2">
      <c r="F35901" s="16"/>
    </row>
    <row r="35902" spans="6:6" x14ac:dyDescent="0.2">
      <c r="F35902" s="16"/>
    </row>
    <row r="35903" spans="6:6" x14ac:dyDescent="0.2">
      <c r="F35903" s="16"/>
    </row>
    <row r="35904" spans="6:6" x14ac:dyDescent="0.2">
      <c r="F35904" s="16"/>
    </row>
    <row r="35905" spans="6:6" x14ac:dyDescent="0.2">
      <c r="F35905" s="16"/>
    </row>
    <row r="35906" spans="6:6" x14ac:dyDescent="0.2">
      <c r="F35906" s="16"/>
    </row>
    <row r="35907" spans="6:6" x14ac:dyDescent="0.2">
      <c r="F35907" s="16"/>
    </row>
    <row r="35908" spans="6:6" x14ac:dyDescent="0.2">
      <c r="F35908" s="16"/>
    </row>
    <row r="35909" spans="6:6" x14ac:dyDescent="0.2">
      <c r="F35909" s="16"/>
    </row>
    <row r="35910" spans="6:6" x14ac:dyDescent="0.2">
      <c r="F35910" s="16"/>
    </row>
    <row r="35911" spans="6:6" x14ac:dyDescent="0.2">
      <c r="F35911" s="16"/>
    </row>
    <row r="35912" spans="6:6" x14ac:dyDescent="0.2">
      <c r="F35912" s="16"/>
    </row>
    <row r="35913" spans="6:6" x14ac:dyDescent="0.2">
      <c r="F35913" s="16"/>
    </row>
    <row r="35914" spans="6:6" x14ac:dyDescent="0.2">
      <c r="F35914" s="16"/>
    </row>
    <row r="35915" spans="6:6" x14ac:dyDescent="0.2">
      <c r="F35915" s="16"/>
    </row>
    <row r="35916" spans="6:6" x14ac:dyDescent="0.2">
      <c r="F35916" s="16"/>
    </row>
    <row r="35917" spans="6:6" x14ac:dyDescent="0.2">
      <c r="F35917" s="16"/>
    </row>
    <row r="35918" spans="6:6" x14ac:dyDescent="0.2">
      <c r="F35918" s="16"/>
    </row>
    <row r="35919" spans="6:6" x14ac:dyDescent="0.2">
      <c r="F35919" s="16"/>
    </row>
    <row r="35920" spans="6:6" x14ac:dyDescent="0.2">
      <c r="F35920" s="16"/>
    </row>
    <row r="35921" spans="6:6" x14ac:dyDescent="0.2">
      <c r="F35921" s="16"/>
    </row>
    <row r="35922" spans="6:6" x14ac:dyDescent="0.2">
      <c r="F35922" s="16"/>
    </row>
    <row r="35923" spans="6:6" x14ac:dyDescent="0.2">
      <c r="F35923" s="16"/>
    </row>
    <row r="35924" spans="6:6" x14ac:dyDescent="0.2">
      <c r="F35924" s="16"/>
    </row>
    <row r="35925" spans="6:6" x14ac:dyDescent="0.2">
      <c r="F35925" s="16"/>
    </row>
    <row r="35926" spans="6:6" x14ac:dyDescent="0.2">
      <c r="F35926" s="16"/>
    </row>
    <row r="35927" spans="6:6" x14ac:dyDescent="0.2">
      <c r="F35927" s="16"/>
    </row>
    <row r="35928" spans="6:6" x14ac:dyDescent="0.2">
      <c r="F35928" s="16"/>
    </row>
    <row r="35929" spans="6:6" x14ac:dyDescent="0.2">
      <c r="F35929" s="16"/>
    </row>
    <row r="35930" spans="6:6" x14ac:dyDescent="0.2">
      <c r="F35930" s="16"/>
    </row>
    <row r="35931" spans="6:6" x14ac:dyDescent="0.2">
      <c r="F35931" s="16"/>
    </row>
    <row r="35932" spans="6:6" x14ac:dyDescent="0.2">
      <c r="F35932" s="16"/>
    </row>
    <row r="35933" spans="6:6" x14ac:dyDescent="0.2">
      <c r="F35933" s="16"/>
    </row>
    <row r="35934" spans="6:6" x14ac:dyDescent="0.2">
      <c r="F35934" s="16"/>
    </row>
    <row r="35935" spans="6:6" x14ac:dyDescent="0.2">
      <c r="F35935" s="16"/>
    </row>
    <row r="35936" spans="6:6" x14ac:dyDescent="0.2">
      <c r="F35936" s="16"/>
    </row>
    <row r="35937" spans="6:6" x14ac:dyDescent="0.2">
      <c r="F35937" s="16"/>
    </row>
    <row r="35938" spans="6:6" x14ac:dyDescent="0.2">
      <c r="F35938" s="16"/>
    </row>
    <row r="35939" spans="6:6" x14ac:dyDescent="0.2">
      <c r="F35939" s="16"/>
    </row>
    <row r="35940" spans="6:6" x14ac:dyDescent="0.2">
      <c r="F35940" s="16"/>
    </row>
    <row r="35941" spans="6:6" x14ac:dyDescent="0.2">
      <c r="F35941" s="16"/>
    </row>
    <row r="35942" spans="6:6" x14ac:dyDescent="0.2">
      <c r="F35942" s="16"/>
    </row>
    <row r="35943" spans="6:6" x14ac:dyDescent="0.2">
      <c r="F35943" s="16"/>
    </row>
    <row r="35944" spans="6:6" x14ac:dyDescent="0.2">
      <c r="F35944" s="16"/>
    </row>
    <row r="35945" spans="6:6" x14ac:dyDescent="0.2">
      <c r="F35945" s="16"/>
    </row>
    <row r="35946" spans="6:6" x14ac:dyDescent="0.2">
      <c r="F35946" s="16"/>
    </row>
    <row r="35947" spans="6:6" x14ac:dyDescent="0.2">
      <c r="F35947" s="16"/>
    </row>
    <row r="35948" spans="6:6" x14ac:dyDescent="0.2">
      <c r="F35948" s="16"/>
    </row>
    <row r="35949" spans="6:6" x14ac:dyDescent="0.2">
      <c r="F35949" s="16"/>
    </row>
    <row r="35950" spans="6:6" x14ac:dyDescent="0.2">
      <c r="F35950" s="16"/>
    </row>
    <row r="35951" spans="6:6" x14ac:dyDescent="0.2">
      <c r="F35951" s="16"/>
    </row>
    <row r="35952" spans="6:6" x14ac:dyDescent="0.2">
      <c r="F35952" s="16"/>
    </row>
    <row r="35953" spans="6:6" x14ac:dyDescent="0.2">
      <c r="F35953" s="16"/>
    </row>
    <row r="35954" spans="6:6" x14ac:dyDescent="0.2">
      <c r="F35954" s="16"/>
    </row>
    <row r="35955" spans="6:6" x14ac:dyDescent="0.2">
      <c r="F35955" s="16"/>
    </row>
    <row r="35956" spans="6:6" x14ac:dyDescent="0.2">
      <c r="F35956" s="16"/>
    </row>
    <row r="35957" spans="6:6" x14ac:dyDescent="0.2">
      <c r="F35957" s="16"/>
    </row>
    <row r="35958" spans="6:6" x14ac:dyDescent="0.2">
      <c r="F35958" s="16"/>
    </row>
    <row r="35959" spans="6:6" x14ac:dyDescent="0.2">
      <c r="F35959" s="16"/>
    </row>
    <row r="35960" spans="6:6" x14ac:dyDescent="0.2">
      <c r="F35960" s="16"/>
    </row>
    <row r="35961" spans="6:6" x14ac:dyDescent="0.2">
      <c r="F35961" s="16"/>
    </row>
    <row r="35962" spans="6:6" x14ac:dyDescent="0.2">
      <c r="F35962" s="16"/>
    </row>
    <row r="35963" spans="6:6" x14ac:dyDescent="0.2">
      <c r="F35963" s="16"/>
    </row>
    <row r="35964" spans="6:6" x14ac:dyDescent="0.2">
      <c r="F35964" s="16"/>
    </row>
    <row r="35965" spans="6:6" x14ac:dyDescent="0.2">
      <c r="F35965" s="16"/>
    </row>
    <row r="35966" spans="6:6" x14ac:dyDescent="0.2">
      <c r="F35966" s="16"/>
    </row>
    <row r="35967" spans="6:6" x14ac:dyDescent="0.2">
      <c r="F35967" s="16"/>
    </row>
    <row r="35968" spans="6:6" x14ac:dyDescent="0.2">
      <c r="F35968" s="16"/>
    </row>
    <row r="35969" spans="6:6" x14ac:dyDescent="0.2">
      <c r="F35969" s="16"/>
    </row>
    <row r="35970" spans="6:6" x14ac:dyDescent="0.2">
      <c r="F35970" s="16"/>
    </row>
    <row r="35971" spans="6:6" x14ac:dyDescent="0.2">
      <c r="F35971" s="16"/>
    </row>
    <row r="35972" spans="6:6" x14ac:dyDescent="0.2">
      <c r="F35972" s="16"/>
    </row>
    <row r="35973" spans="6:6" x14ac:dyDescent="0.2">
      <c r="F35973" s="16"/>
    </row>
    <row r="35974" spans="6:6" x14ac:dyDescent="0.2">
      <c r="F35974" s="16"/>
    </row>
    <row r="35975" spans="6:6" x14ac:dyDescent="0.2">
      <c r="F35975" s="16"/>
    </row>
    <row r="35976" spans="6:6" x14ac:dyDescent="0.2">
      <c r="F35976" s="16"/>
    </row>
    <row r="35977" spans="6:6" x14ac:dyDescent="0.2">
      <c r="F35977" s="16"/>
    </row>
    <row r="35978" spans="6:6" x14ac:dyDescent="0.2">
      <c r="F35978" s="16"/>
    </row>
    <row r="35979" spans="6:6" x14ac:dyDescent="0.2">
      <c r="F35979" s="16"/>
    </row>
    <row r="35980" spans="6:6" x14ac:dyDescent="0.2">
      <c r="F35980" s="16"/>
    </row>
    <row r="35981" spans="6:6" x14ac:dyDescent="0.2">
      <c r="F35981" s="16"/>
    </row>
    <row r="35982" spans="6:6" x14ac:dyDescent="0.2">
      <c r="F35982" s="16"/>
    </row>
    <row r="35983" spans="6:6" x14ac:dyDescent="0.2">
      <c r="F35983" s="16"/>
    </row>
    <row r="35984" spans="6:6" x14ac:dyDescent="0.2">
      <c r="F35984" s="16"/>
    </row>
    <row r="35985" spans="6:6" x14ac:dyDescent="0.2">
      <c r="F35985" s="16"/>
    </row>
    <row r="35986" spans="6:6" x14ac:dyDescent="0.2">
      <c r="F35986" s="16"/>
    </row>
    <row r="35987" spans="6:6" x14ac:dyDescent="0.2">
      <c r="F35987" s="16"/>
    </row>
    <row r="35988" spans="6:6" x14ac:dyDescent="0.2">
      <c r="F35988" s="16"/>
    </row>
    <row r="35989" spans="6:6" x14ac:dyDescent="0.2">
      <c r="F35989" s="16"/>
    </row>
    <row r="35990" spans="6:6" x14ac:dyDescent="0.2">
      <c r="F35990" s="16"/>
    </row>
    <row r="35991" spans="6:6" x14ac:dyDescent="0.2">
      <c r="F35991" s="16"/>
    </row>
    <row r="35992" spans="6:6" x14ac:dyDescent="0.2">
      <c r="F35992" s="16"/>
    </row>
    <row r="35993" spans="6:6" x14ac:dyDescent="0.2">
      <c r="F35993" s="16"/>
    </row>
    <row r="35994" spans="6:6" x14ac:dyDescent="0.2">
      <c r="F35994" s="16"/>
    </row>
    <row r="35995" spans="6:6" x14ac:dyDescent="0.2">
      <c r="F35995" s="16"/>
    </row>
    <row r="35996" spans="6:6" x14ac:dyDescent="0.2">
      <c r="F35996" s="16"/>
    </row>
    <row r="35997" spans="6:6" x14ac:dyDescent="0.2">
      <c r="F35997" s="16"/>
    </row>
    <row r="35998" spans="6:6" x14ac:dyDescent="0.2">
      <c r="F35998" s="16"/>
    </row>
    <row r="35999" spans="6:6" x14ac:dyDescent="0.2">
      <c r="F35999" s="16"/>
    </row>
    <row r="36000" spans="6:6" x14ac:dyDescent="0.2">
      <c r="F36000" s="16"/>
    </row>
    <row r="36001" spans="6:6" x14ac:dyDescent="0.2">
      <c r="F36001" s="16"/>
    </row>
    <row r="36002" spans="6:6" x14ac:dyDescent="0.2">
      <c r="F36002" s="16"/>
    </row>
    <row r="36003" spans="6:6" x14ac:dyDescent="0.2">
      <c r="F36003" s="16"/>
    </row>
    <row r="36004" spans="6:6" x14ac:dyDescent="0.2">
      <c r="F36004" s="16"/>
    </row>
    <row r="36005" spans="6:6" x14ac:dyDescent="0.2">
      <c r="F36005" s="16"/>
    </row>
    <row r="36006" spans="6:6" x14ac:dyDescent="0.2">
      <c r="F36006" s="16"/>
    </row>
    <row r="36007" spans="6:6" x14ac:dyDescent="0.2">
      <c r="F36007" s="16"/>
    </row>
    <row r="36008" spans="6:6" x14ac:dyDescent="0.2">
      <c r="F36008" s="16"/>
    </row>
    <row r="36009" spans="6:6" x14ac:dyDescent="0.2">
      <c r="F36009" s="16"/>
    </row>
    <row r="36010" spans="6:6" x14ac:dyDescent="0.2">
      <c r="F36010" s="16"/>
    </row>
    <row r="36011" spans="6:6" x14ac:dyDescent="0.2">
      <c r="F36011" s="16"/>
    </row>
    <row r="36012" spans="6:6" x14ac:dyDescent="0.2">
      <c r="F36012" s="16"/>
    </row>
    <row r="36013" spans="6:6" x14ac:dyDescent="0.2">
      <c r="F36013" s="16"/>
    </row>
    <row r="36014" spans="6:6" x14ac:dyDescent="0.2">
      <c r="F36014" s="16"/>
    </row>
    <row r="36015" spans="6:6" x14ac:dyDescent="0.2">
      <c r="F36015" s="16"/>
    </row>
    <row r="36016" spans="6:6" x14ac:dyDescent="0.2">
      <c r="F36016" s="16"/>
    </row>
    <row r="36017" spans="6:6" x14ac:dyDescent="0.2">
      <c r="F36017" s="16"/>
    </row>
    <row r="36018" spans="6:6" x14ac:dyDescent="0.2">
      <c r="F36018" s="16"/>
    </row>
    <row r="36019" spans="6:6" x14ac:dyDescent="0.2">
      <c r="F36019" s="16"/>
    </row>
    <row r="36020" spans="6:6" x14ac:dyDescent="0.2">
      <c r="F36020" s="16"/>
    </row>
    <row r="36021" spans="6:6" x14ac:dyDescent="0.2">
      <c r="F36021" s="16"/>
    </row>
    <row r="36022" spans="6:6" x14ac:dyDescent="0.2">
      <c r="F36022" s="16"/>
    </row>
    <row r="36023" spans="6:6" x14ac:dyDescent="0.2">
      <c r="F36023" s="16"/>
    </row>
    <row r="36024" spans="6:6" x14ac:dyDescent="0.2">
      <c r="F36024" s="16"/>
    </row>
    <row r="36025" spans="6:6" x14ac:dyDescent="0.2">
      <c r="F36025" s="16"/>
    </row>
    <row r="36026" spans="6:6" x14ac:dyDescent="0.2">
      <c r="F36026" s="16"/>
    </row>
    <row r="36027" spans="6:6" x14ac:dyDescent="0.2">
      <c r="F36027" s="16"/>
    </row>
    <row r="36028" spans="6:6" x14ac:dyDescent="0.2">
      <c r="F36028" s="16"/>
    </row>
    <row r="36029" spans="6:6" x14ac:dyDescent="0.2">
      <c r="F36029" s="16"/>
    </row>
    <row r="36030" spans="6:6" x14ac:dyDescent="0.2">
      <c r="F36030" s="16"/>
    </row>
    <row r="36031" spans="6:6" x14ac:dyDescent="0.2">
      <c r="F36031" s="16"/>
    </row>
    <row r="36032" spans="6:6" x14ac:dyDescent="0.2">
      <c r="F36032" s="16"/>
    </row>
    <row r="36033" spans="6:6" x14ac:dyDescent="0.2">
      <c r="F36033" s="16"/>
    </row>
    <row r="36034" spans="6:6" x14ac:dyDescent="0.2">
      <c r="F36034" s="16"/>
    </row>
    <row r="36035" spans="6:6" x14ac:dyDescent="0.2">
      <c r="F36035" s="16"/>
    </row>
    <row r="36036" spans="6:6" x14ac:dyDescent="0.2">
      <c r="F36036" s="16"/>
    </row>
    <row r="36037" spans="6:6" x14ac:dyDescent="0.2">
      <c r="F36037" s="16"/>
    </row>
    <row r="36038" spans="6:6" x14ac:dyDescent="0.2">
      <c r="F36038" s="16"/>
    </row>
    <row r="36039" spans="6:6" x14ac:dyDescent="0.2">
      <c r="F36039" s="16"/>
    </row>
    <row r="36040" spans="6:6" x14ac:dyDescent="0.2">
      <c r="F36040" s="16"/>
    </row>
    <row r="36041" spans="6:6" x14ac:dyDescent="0.2">
      <c r="F36041" s="16"/>
    </row>
    <row r="36042" spans="6:6" x14ac:dyDescent="0.2">
      <c r="F36042" s="16"/>
    </row>
    <row r="36043" spans="6:6" x14ac:dyDescent="0.2">
      <c r="F36043" s="16"/>
    </row>
    <row r="36044" spans="6:6" x14ac:dyDescent="0.2">
      <c r="F36044" s="16"/>
    </row>
    <row r="36045" spans="6:6" x14ac:dyDescent="0.2">
      <c r="F36045" s="16"/>
    </row>
    <row r="36046" spans="6:6" x14ac:dyDescent="0.2">
      <c r="F36046" s="16"/>
    </row>
    <row r="36047" spans="6:6" x14ac:dyDescent="0.2">
      <c r="F36047" s="16"/>
    </row>
    <row r="36048" spans="6:6" x14ac:dyDescent="0.2">
      <c r="F36048" s="16"/>
    </row>
    <row r="36049" spans="6:6" x14ac:dyDescent="0.2">
      <c r="F36049" s="16"/>
    </row>
    <row r="36050" spans="6:6" x14ac:dyDescent="0.2">
      <c r="F36050" s="16"/>
    </row>
    <row r="36051" spans="6:6" x14ac:dyDescent="0.2">
      <c r="F36051" s="16"/>
    </row>
    <row r="36052" spans="6:6" x14ac:dyDescent="0.2">
      <c r="F36052" s="16"/>
    </row>
    <row r="36053" spans="6:6" x14ac:dyDescent="0.2">
      <c r="F36053" s="16"/>
    </row>
    <row r="36054" spans="6:6" x14ac:dyDescent="0.2">
      <c r="F36054" s="16"/>
    </row>
    <row r="36055" spans="6:6" x14ac:dyDescent="0.2">
      <c r="F36055" s="16"/>
    </row>
    <row r="36056" spans="6:6" x14ac:dyDescent="0.2">
      <c r="F36056" s="16"/>
    </row>
    <row r="36057" spans="6:6" x14ac:dyDescent="0.2">
      <c r="F36057" s="16"/>
    </row>
    <row r="36058" spans="6:6" x14ac:dyDescent="0.2">
      <c r="F36058" s="16"/>
    </row>
    <row r="36059" spans="6:6" x14ac:dyDescent="0.2">
      <c r="F36059" s="16"/>
    </row>
    <row r="36060" spans="6:6" x14ac:dyDescent="0.2">
      <c r="F36060" s="16"/>
    </row>
    <row r="36061" spans="6:6" x14ac:dyDescent="0.2">
      <c r="F36061" s="16"/>
    </row>
    <row r="36062" spans="6:6" x14ac:dyDescent="0.2">
      <c r="F36062" s="16"/>
    </row>
    <row r="36063" spans="6:6" x14ac:dyDescent="0.2">
      <c r="F36063" s="16"/>
    </row>
    <row r="36064" spans="6:6" x14ac:dyDescent="0.2">
      <c r="F36064" s="16"/>
    </row>
    <row r="36065" spans="6:6" x14ac:dyDescent="0.2">
      <c r="F36065" s="16"/>
    </row>
    <row r="36066" spans="6:6" x14ac:dyDescent="0.2">
      <c r="F36066" s="16"/>
    </row>
    <row r="36067" spans="6:6" x14ac:dyDescent="0.2">
      <c r="F36067" s="16"/>
    </row>
    <row r="36068" spans="6:6" x14ac:dyDescent="0.2">
      <c r="F36068" s="16"/>
    </row>
    <row r="36069" spans="6:6" x14ac:dyDescent="0.2">
      <c r="F36069" s="16"/>
    </row>
    <row r="36070" spans="6:6" x14ac:dyDescent="0.2">
      <c r="F36070" s="16"/>
    </row>
    <row r="36071" spans="6:6" x14ac:dyDescent="0.2">
      <c r="F36071" s="16"/>
    </row>
    <row r="36072" spans="6:6" x14ac:dyDescent="0.2">
      <c r="F36072" s="16"/>
    </row>
    <row r="36073" spans="6:6" x14ac:dyDescent="0.2">
      <c r="F36073" s="16"/>
    </row>
    <row r="36074" spans="6:6" x14ac:dyDescent="0.2">
      <c r="F36074" s="16"/>
    </row>
    <row r="36075" spans="6:6" x14ac:dyDescent="0.2">
      <c r="F36075" s="16"/>
    </row>
    <row r="36076" spans="6:6" x14ac:dyDescent="0.2">
      <c r="F36076" s="16"/>
    </row>
    <row r="36077" spans="6:6" x14ac:dyDescent="0.2">
      <c r="F36077" s="16"/>
    </row>
    <row r="36078" spans="6:6" x14ac:dyDescent="0.2">
      <c r="F36078" s="16"/>
    </row>
    <row r="36079" spans="6:6" x14ac:dyDescent="0.2">
      <c r="F36079" s="16"/>
    </row>
    <row r="36080" spans="6:6" x14ac:dyDescent="0.2">
      <c r="F36080" s="16"/>
    </row>
    <row r="36081" spans="6:6" x14ac:dyDescent="0.2">
      <c r="F36081" s="16"/>
    </row>
    <row r="36082" spans="6:6" x14ac:dyDescent="0.2">
      <c r="F36082" s="16"/>
    </row>
    <row r="36083" spans="6:6" x14ac:dyDescent="0.2">
      <c r="F36083" s="16"/>
    </row>
    <row r="36084" spans="6:6" x14ac:dyDescent="0.2">
      <c r="F36084" s="16"/>
    </row>
    <row r="36085" spans="6:6" x14ac:dyDescent="0.2">
      <c r="F36085" s="16"/>
    </row>
    <row r="36086" spans="6:6" x14ac:dyDescent="0.2">
      <c r="F36086" s="16"/>
    </row>
    <row r="36087" spans="6:6" x14ac:dyDescent="0.2">
      <c r="F36087" s="16"/>
    </row>
    <row r="36088" spans="6:6" x14ac:dyDescent="0.2">
      <c r="F36088" s="16"/>
    </row>
    <row r="36089" spans="6:6" x14ac:dyDescent="0.2">
      <c r="F36089" s="16"/>
    </row>
    <row r="36090" spans="6:6" x14ac:dyDescent="0.2">
      <c r="F36090" s="16"/>
    </row>
    <row r="36091" spans="6:6" x14ac:dyDescent="0.2">
      <c r="F36091" s="16"/>
    </row>
    <row r="36092" spans="6:6" x14ac:dyDescent="0.2">
      <c r="F36092" s="16"/>
    </row>
    <row r="36093" spans="6:6" x14ac:dyDescent="0.2">
      <c r="F36093" s="16"/>
    </row>
    <row r="36094" spans="6:6" x14ac:dyDescent="0.2">
      <c r="F36094" s="16"/>
    </row>
    <row r="36095" spans="6:6" x14ac:dyDescent="0.2">
      <c r="F36095" s="16"/>
    </row>
    <row r="36096" spans="6:6" x14ac:dyDescent="0.2">
      <c r="F36096" s="16"/>
    </row>
    <row r="36097" spans="6:6" x14ac:dyDescent="0.2">
      <c r="F36097" s="16"/>
    </row>
    <row r="36098" spans="6:6" x14ac:dyDescent="0.2">
      <c r="F36098" s="16"/>
    </row>
    <row r="36099" spans="6:6" x14ac:dyDescent="0.2">
      <c r="F36099" s="16"/>
    </row>
    <row r="36100" spans="6:6" x14ac:dyDescent="0.2">
      <c r="F36100" s="16"/>
    </row>
    <row r="36101" spans="6:6" x14ac:dyDescent="0.2">
      <c r="F36101" s="16"/>
    </row>
    <row r="36102" spans="6:6" x14ac:dyDescent="0.2">
      <c r="F36102" s="16"/>
    </row>
    <row r="36103" spans="6:6" x14ac:dyDescent="0.2">
      <c r="F36103" s="16"/>
    </row>
    <row r="36104" spans="6:6" x14ac:dyDescent="0.2">
      <c r="F36104" s="16"/>
    </row>
    <row r="36105" spans="6:6" x14ac:dyDescent="0.2">
      <c r="F36105" s="16"/>
    </row>
    <row r="36106" spans="6:6" x14ac:dyDescent="0.2">
      <c r="F36106" s="16"/>
    </row>
    <row r="36107" spans="6:6" x14ac:dyDescent="0.2">
      <c r="F36107" s="16"/>
    </row>
    <row r="36108" spans="6:6" x14ac:dyDescent="0.2">
      <c r="F36108" s="16"/>
    </row>
    <row r="36109" spans="6:6" x14ac:dyDescent="0.2">
      <c r="F36109" s="16"/>
    </row>
    <row r="36110" spans="6:6" x14ac:dyDescent="0.2">
      <c r="F36110" s="16"/>
    </row>
    <row r="36111" spans="6:6" x14ac:dyDescent="0.2">
      <c r="F36111" s="16"/>
    </row>
    <row r="36112" spans="6:6" x14ac:dyDescent="0.2">
      <c r="F36112" s="16"/>
    </row>
    <row r="36113" spans="6:6" x14ac:dyDescent="0.2">
      <c r="F36113" s="16"/>
    </row>
    <row r="36114" spans="6:6" x14ac:dyDescent="0.2">
      <c r="F36114" s="16"/>
    </row>
    <row r="36115" spans="6:6" x14ac:dyDescent="0.2">
      <c r="F36115" s="16"/>
    </row>
    <row r="36116" spans="6:6" x14ac:dyDescent="0.2">
      <c r="F36116" s="16"/>
    </row>
    <row r="36117" spans="6:6" x14ac:dyDescent="0.2">
      <c r="F36117" s="16"/>
    </row>
    <row r="36118" spans="6:6" x14ac:dyDescent="0.2">
      <c r="F36118" s="16"/>
    </row>
    <row r="36119" spans="6:6" x14ac:dyDescent="0.2">
      <c r="F36119" s="16"/>
    </row>
    <row r="36120" spans="6:6" x14ac:dyDescent="0.2">
      <c r="F36120" s="16"/>
    </row>
    <row r="36121" spans="6:6" x14ac:dyDescent="0.2">
      <c r="F36121" s="16"/>
    </row>
    <row r="36122" spans="6:6" x14ac:dyDescent="0.2">
      <c r="F36122" s="16"/>
    </row>
    <row r="36123" spans="6:6" x14ac:dyDescent="0.2">
      <c r="F36123" s="16"/>
    </row>
    <row r="36124" spans="6:6" x14ac:dyDescent="0.2">
      <c r="F36124" s="16"/>
    </row>
    <row r="36125" spans="6:6" x14ac:dyDescent="0.2">
      <c r="F36125" s="16"/>
    </row>
    <row r="36126" spans="6:6" x14ac:dyDescent="0.2">
      <c r="F36126" s="16"/>
    </row>
    <row r="36127" spans="6:6" x14ac:dyDescent="0.2">
      <c r="F36127" s="16"/>
    </row>
    <row r="36128" spans="6:6" x14ac:dyDescent="0.2">
      <c r="F36128" s="16"/>
    </row>
    <row r="36129" spans="6:6" x14ac:dyDescent="0.2">
      <c r="F36129" s="16"/>
    </row>
    <row r="36130" spans="6:6" x14ac:dyDescent="0.2">
      <c r="F36130" s="16"/>
    </row>
    <row r="36131" spans="6:6" x14ac:dyDescent="0.2">
      <c r="F36131" s="16"/>
    </row>
    <row r="36132" spans="6:6" x14ac:dyDescent="0.2">
      <c r="F36132" s="16"/>
    </row>
    <row r="36133" spans="6:6" x14ac:dyDescent="0.2">
      <c r="F36133" s="16"/>
    </row>
    <row r="36134" spans="6:6" x14ac:dyDescent="0.2">
      <c r="F36134" s="16"/>
    </row>
    <row r="36135" spans="6:6" x14ac:dyDescent="0.2">
      <c r="F36135" s="16"/>
    </row>
    <row r="36136" spans="6:6" x14ac:dyDescent="0.2">
      <c r="F36136" s="16"/>
    </row>
    <row r="36137" spans="6:6" x14ac:dyDescent="0.2">
      <c r="F36137" s="16"/>
    </row>
    <row r="36138" spans="6:6" x14ac:dyDescent="0.2">
      <c r="F36138" s="16"/>
    </row>
    <row r="36139" spans="6:6" x14ac:dyDescent="0.2">
      <c r="F36139" s="16"/>
    </row>
    <row r="36140" spans="6:6" x14ac:dyDescent="0.2">
      <c r="F36140" s="16"/>
    </row>
    <row r="36141" spans="6:6" x14ac:dyDescent="0.2">
      <c r="F36141" s="16"/>
    </row>
    <row r="36142" spans="6:6" x14ac:dyDescent="0.2">
      <c r="F36142" s="16"/>
    </row>
    <row r="36143" spans="6:6" x14ac:dyDescent="0.2">
      <c r="F36143" s="16"/>
    </row>
    <row r="36144" spans="6:6" x14ac:dyDescent="0.2">
      <c r="F36144" s="16"/>
    </row>
    <row r="36145" spans="6:6" x14ac:dyDescent="0.2">
      <c r="F36145" s="16"/>
    </row>
    <row r="36146" spans="6:6" x14ac:dyDescent="0.2">
      <c r="F36146" s="16"/>
    </row>
    <row r="36147" spans="6:6" x14ac:dyDescent="0.2">
      <c r="F36147" s="16"/>
    </row>
    <row r="36148" spans="6:6" x14ac:dyDescent="0.2">
      <c r="F36148" s="16"/>
    </row>
    <row r="36149" spans="6:6" x14ac:dyDescent="0.2">
      <c r="F36149" s="16"/>
    </row>
    <row r="36150" spans="6:6" x14ac:dyDescent="0.2">
      <c r="F36150" s="16"/>
    </row>
    <row r="36151" spans="6:6" x14ac:dyDescent="0.2">
      <c r="F36151" s="16"/>
    </row>
    <row r="36152" spans="6:6" x14ac:dyDescent="0.2">
      <c r="F36152" s="16"/>
    </row>
    <row r="36153" spans="6:6" x14ac:dyDescent="0.2">
      <c r="F36153" s="16"/>
    </row>
    <row r="36154" spans="6:6" x14ac:dyDescent="0.2">
      <c r="F36154" s="16"/>
    </row>
    <row r="36155" spans="6:6" x14ac:dyDescent="0.2">
      <c r="F36155" s="16"/>
    </row>
    <row r="36156" spans="6:6" x14ac:dyDescent="0.2">
      <c r="F36156" s="16"/>
    </row>
    <row r="36157" spans="6:6" x14ac:dyDescent="0.2">
      <c r="F36157" s="16"/>
    </row>
    <row r="36158" spans="6:6" x14ac:dyDescent="0.2">
      <c r="F36158" s="16"/>
    </row>
    <row r="36159" spans="6:6" x14ac:dyDescent="0.2">
      <c r="F36159" s="16"/>
    </row>
    <row r="36160" spans="6:6" x14ac:dyDescent="0.2">
      <c r="F36160" s="16"/>
    </row>
    <row r="36161" spans="6:6" x14ac:dyDescent="0.2">
      <c r="F36161" s="16"/>
    </row>
    <row r="36162" spans="6:6" x14ac:dyDescent="0.2">
      <c r="F36162" s="16"/>
    </row>
    <row r="36163" spans="6:6" x14ac:dyDescent="0.2">
      <c r="F36163" s="16"/>
    </row>
    <row r="36164" spans="6:6" x14ac:dyDescent="0.2">
      <c r="F36164" s="16"/>
    </row>
    <row r="36165" spans="6:6" x14ac:dyDescent="0.2">
      <c r="F36165" s="16"/>
    </row>
    <row r="36166" spans="6:6" x14ac:dyDescent="0.2">
      <c r="F36166" s="16"/>
    </row>
    <row r="36167" spans="6:6" x14ac:dyDescent="0.2">
      <c r="F36167" s="16"/>
    </row>
    <row r="36168" spans="6:6" x14ac:dyDescent="0.2">
      <c r="F36168" s="16"/>
    </row>
    <row r="36169" spans="6:6" x14ac:dyDescent="0.2">
      <c r="F36169" s="16"/>
    </row>
    <row r="36170" spans="6:6" x14ac:dyDescent="0.2">
      <c r="F36170" s="16"/>
    </row>
    <row r="36171" spans="6:6" x14ac:dyDescent="0.2">
      <c r="F36171" s="16"/>
    </row>
    <row r="36172" spans="6:6" x14ac:dyDescent="0.2">
      <c r="F36172" s="16"/>
    </row>
    <row r="36173" spans="6:6" x14ac:dyDescent="0.2">
      <c r="F36173" s="16"/>
    </row>
    <row r="36174" spans="6:6" x14ac:dyDescent="0.2">
      <c r="F36174" s="16"/>
    </row>
    <row r="36175" spans="6:6" x14ac:dyDescent="0.2">
      <c r="F36175" s="16"/>
    </row>
    <row r="36176" spans="6:6" x14ac:dyDescent="0.2">
      <c r="F36176" s="16"/>
    </row>
    <row r="36177" spans="6:6" x14ac:dyDescent="0.2">
      <c r="F36177" s="16"/>
    </row>
    <row r="36178" spans="6:6" x14ac:dyDescent="0.2">
      <c r="F36178" s="16"/>
    </row>
    <row r="36179" spans="6:6" x14ac:dyDescent="0.2">
      <c r="F36179" s="16"/>
    </row>
    <row r="36180" spans="6:6" x14ac:dyDescent="0.2">
      <c r="F36180" s="16"/>
    </row>
    <row r="36181" spans="6:6" x14ac:dyDescent="0.2">
      <c r="F36181" s="16"/>
    </row>
    <row r="36182" spans="6:6" x14ac:dyDescent="0.2">
      <c r="F36182" s="16"/>
    </row>
    <row r="36183" spans="6:6" x14ac:dyDescent="0.2">
      <c r="F36183" s="16"/>
    </row>
    <row r="36184" spans="6:6" x14ac:dyDescent="0.2">
      <c r="F36184" s="16"/>
    </row>
    <row r="36185" spans="6:6" x14ac:dyDescent="0.2">
      <c r="F36185" s="16"/>
    </row>
    <row r="36186" spans="6:6" x14ac:dyDescent="0.2">
      <c r="F36186" s="16"/>
    </row>
    <row r="36187" spans="6:6" x14ac:dyDescent="0.2">
      <c r="F36187" s="16"/>
    </row>
    <row r="36188" spans="6:6" x14ac:dyDescent="0.2">
      <c r="F36188" s="16"/>
    </row>
    <row r="36189" spans="6:6" x14ac:dyDescent="0.2">
      <c r="F36189" s="16"/>
    </row>
    <row r="36190" spans="6:6" x14ac:dyDescent="0.2">
      <c r="F36190" s="16"/>
    </row>
    <row r="36191" spans="6:6" x14ac:dyDescent="0.2">
      <c r="F36191" s="16"/>
    </row>
    <row r="36192" spans="6:6" x14ac:dyDescent="0.2">
      <c r="F36192" s="16"/>
    </row>
    <row r="36193" spans="6:6" x14ac:dyDescent="0.2">
      <c r="F36193" s="16"/>
    </row>
    <row r="36194" spans="6:6" x14ac:dyDescent="0.2">
      <c r="F36194" s="16"/>
    </row>
    <row r="36195" spans="6:6" x14ac:dyDescent="0.2">
      <c r="F36195" s="16"/>
    </row>
    <row r="36196" spans="6:6" x14ac:dyDescent="0.2">
      <c r="F36196" s="16"/>
    </row>
    <row r="36197" spans="6:6" x14ac:dyDescent="0.2">
      <c r="F36197" s="16"/>
    </row>
    <row r="36198" spans="6:6" x14ac:dyDescent="0.2">
      <c r="F36198" s="16"/>
    </row>
    <row r="36199" spans="6:6" x14ac:dyDescent="0.2">
      <c r="F36199" s="16"/>
    </row>
    <row r="36200" spans="6:6" x14ac:dyDescent="0.2">
      <c r="F36200" s="16"/>
    </row>
    <row r="36201" spans="6:6" x14ac:dyDescent="0.2">
      <c r="F36201" s="16"/>
    </row>
    <row r="36202" spans="6:6" x14ac:dyDescent="0.2">
      <c r="F36202" s="16"/>
    </row>
    <row r="36203" spans="6:6" x14ac:dyDescent="0.2">
      <c r="F36203" s="16"/>
    </row>
    <row r="36204" spans="6:6" x14ac:dyDescent="0.2">
      <c r="F36204" s="16"/>
    </row>
    <row r="36205" spans="6:6" x14ac:dyDescent="0.2">
      <c r="F36205" s="16"/>
    </row>
    <row r="36206" spans="6:6" x14ac:dyDescent="0.2">
      <c r="F36206" s="16"/>
    </row>
    <row r="36207" spans="6:6" x14ac:dyDescent="0.2">
      <c r="F36207" s="16"/>
    </row>
    <row r="36208" spans="6:6" x14ac:dyDescent="0.2">
      <c r="F36208" s="16"/>
    </row>
    <row r="36209" spans="6:6" x14ac:dyDescent="0.2">
      <c r="F36209" s="16"/>
    </row>
    <row r="36210" spans="6:6" x14ac:dyDescent="0.2">
      <c r="F36210" s="16"/>
    </row>
    <row r="36211" spans="6:6" x14ac:dyDescent="0.2">
      <c r="F36211" s="16"/>
    </row>
    <row r="36212" spans="6:6" x14ac:dyDescent="0.2">
      <c r="F36212" s="16"/>
    </row>
    <row r="36213" spans="6:6" x14ac:dyDescent="0.2">
      <c r="F36213" s="16"/>
    </row>
    <row r="36214" spans="6:6" x14ac:dyDescent="0.2">
      <c r="F36214" s="16"/>
    </row>
    <row r="36215" spans="6:6" x14ac:dyDescent="0.2">
      <c r="F36215" s="16"/>
    </row>
    <row r="36216" spans="6:6" x14ac:dyDescent="0.2">
      <c r="F36216" s="16"/>
    </row>
    <row r="36217" spans="6:6" x14ac:dyDescent="0.2">
      <c r="F36217" s="16"/>
    </row>
    <row r="36218" spans="6:6" x14ac:dyDescent="0.2">
      <c r="F36218" s="16"/>
    </row>
    <row r="36219" spans="6:6" x14ac:dyDescent="0.2">
      <c r="F36219" s="16"/>
    </row>
    <row r="36220" spans="6:6" x14ac:dyDescent="0.2">
      <c r="F36220" s="16"/>
    </row>
    <row r="36221" spans="6:6" x14ac:dyDescent="0.2">
      <c r="F36221" s="16"/>
    </row>
    <row r="36222" spans="6:6" x14ac:dyDescent="0.2">
      <c r="F36222" s="16"/>
    </row>
    <row r="36223" spans="6:6" x14ac:dyDescent="0.2">
      <c r="F36223" s="16"/>
    </row>
    <row r="36224" spans="6:6" x14ac:dyDescent="0.2">
      <c r="F36224" s="16"/>
    </row>
    <row r="36225" spans="6:6" x14ac:dyDescent="0.2">
      <c r="F36225" s="16"/>
    </row>
    <row r="36226" spans="6:6" x14ac:dyDescent="0.2">
      <c r="F36226" s="16"/>
    </row>
    <row r="36227" spans="6:6" x14ac:dyDescent="0.2">
      <c r="F36227" s="16"/>
    </row>
    <row r="36228" spans="6:6" x14ac:dyDescent="0.2">
      <c r="F36228" s="16"/>
    </row>
    <row r="36229" spans="6:6" x14ac:dyDescent="0.2">
      <c r="F36229" s="16"/>
    </row>
    <row r="36230" spans="6:6" x14ac:dyDescent="0.2">
      <c r="F36230" s="16"/>
    </row>
    <row r="36231" spans="6:6" x14ac:dyDescent="0.2">
      <c r="F36231" s="16"/>
    </row>
    <row r="36232" spans="6:6" x14ac:dyDescent="0.2">
      <c r="F36232" s="16"/>
    </row>
    <row r="36233" spans="6:6" x14ac:dyDescent="0.2">
      <c r="F36233" s="16"/>
    </row>
    <row r="36234" spans="6:6" x14ac:dyDescent="0.2">
      <c r="F36234" s="16"/>
    </row>
    <row r="36235" spans="6:6" x14ac:dyDescent="0.2">
      <c r="F36235" s="16"/>
    </row>
    <row r="36236" spans="6:6" x14ac:dyDescent="0.2">
      <c r="F36236" s="16"/>
    </row>
    <row r="36237" spans="6:6" x14ac:dyDescent="0.2">
      <c r="F36237" s="16"/>
    </row>
    <row r="36238" spans="6:6" x14ac:dyDescent="0.2">
      <c r="F36238" s="16"/>
    </row>
    <row r="36239" spans="6:6" x14ac:dyDescent="0.2">
      <c r="F36239" s="16"/>
    </row>
    <row r="36240" spans="6:6" x14ac:dyDescent="0.2">
      <c r="F36240" s="16"/>
    </row>
    <row r="36241" spans="6:6" x14ac:dyDescent="0.2">
      <c r="F36241" s="16"/>
    </row>
    <row r="36242" spans="6:6" x14ac:dyDescent="0.2">
      <c r="F36242" s="16"/>
    </row>
    <row r="36243" spans="6:6" x14ac:dyDescent="0.2">
      <c r="F36243" s="16"/>
    </row>
    <row r="36244" spans="6:6" x14ac:dyDescent="0.2">
      <c r="F36244" s="16"/>
    </row>
    <row r="36245" spans="6:6" x14ac:dyDescent="0.2">
      <c r="F36245" s="16"/>
    </row>
    <row r="36246" spans="6:6" x14ac:dyDescent="0.2">
      <c r="F36246" s="16"/>
    </row>
    <row r="36247" spans="6:6" x14ac:dyDescent="0.2">
      <c r="F36247" s="16"/>
    </row>
    <row r="36248" spans="6:6" x14ac:dyDescent="0.2">
      <c r="F36248" s="16"/>
    </row>
    <row r="36249" spans="6:6" x14ac:dyDescent="0.2">
      <c r="F36249" s="16"/>
    </row>
    <row r="36250" spans="6:6" x14ac:dyDescent="0.2">
      <c r="F36250" s="16"/>
    </row>
    <row r="36251" spans="6:6" x14ac:dyDescent="0.2">
      <c r="F36251" s="16"/>
    </row>
    <row r="36252" spans="6:6" x14ac:dyDescent="0.2">
      <c r="F36252" s="16"/>
    </row>
    <row r="36253" spans="6:6" x14ac:dyDescent="0.2">
      <c r="F36253" s="16"/>
    </row>
    <row r="36254" spans="6:6" x14ac:dyDescent="0.2">
      <c r="F36254" s="16"/>
    </row>
    <row r="36255" spans="6:6" x14ac:dyDescent="0.2">
      <c r="F36255" s="16"/>
    </row>
    <row r="36256" spans="6:6" x14ac:dyDescent="0.2">
      <c r="F36256" s="16"/>
    </row>
    <row r="36257" spans="6:6" x14ac:dyDescent="0.2">
      <c r="F36257" s="16"/>
    </row>
    <row r="36258" spans="6:6" x14ac:dyDescent="0.2">
      <c r="F36258" s="16"/>
    </row>
    <row r="36259" spans="6:6" x14ac:dyDescent="0.2">
      <c r="F36259" s="16"/>
    </row>
    <row r="36260" spans="6:6" x14ac:dyDescent="0.2">
      <c r="F36260" s="16"/>
    </row>
    <row r="36261" spans="6:6" x14ac:dyDescent="0.2">
      <c r="F36261" s="16"/>
    </row>
    <row r="36262" spans="6:6" x14ac:dyDescent="0.2">
      <c r="F36262" s="16"/>
    </row>
    <row r="36263" spans="6:6" x14ac:dyDescent="0.2">
      <c r="F36263" s="16"/>
    </row>
    <row r="36264" spans="6:6" x14ac:dyDescent="0.2">
      <c r="F36264" s="16"/>
    </row>
    <row r="36265" spans="6:6" x14ac:dyDescent="0.2">
      <c r="F36265" s="16"/>
    </row>
    <row r="36266" spans="6:6" x14ac:dyDescent="0.2">
      <c r="F36266" s="16"/>
    </row>
    <row r="36267" spans="6:6" x14ac:dyDescent="0.2">
      <c r="F36267" s="16"/>
    </row>
    <row r="36268" spans="6:6" x14ac:dyDescent="0.2">
      <c r="F36268" s="16"/>
    </row>
    <row r="36269" spans="6:6" x14ac:dyDescent="0.2">
      <c r="F36269" s="16"/>
    </row>
    <row r="36270" spans="6:6" x14ac:dyDescent="0.2">
      <c r="F36270" s="16"/>
    </row>
    <row r="36271" spans="6:6" x14ac:dyDescent="0.2">
      <c r="F36271" s="16"/>
    </row>
    <row r="36272" spans="6:6" x14ac:dyDescent="0.2">
      <c r="F36272" s="16"/>
    </row>
    <row r="36273" spans="6:6" x14ac:dyDescent="0.2">
      <c r="F36273" s="16"/>
    </row>
    <row r="36274" spans="6:6" x14ac:dyDescent="0.2">
      <c r="F36274" s="16"/>
    </row>
    <row r="36275" spans="6:6" x14ac:dyDescent="0.2">
      <c r="F36275" s="16"/>
    </row>
    <row r="36276" spans="6:6" x14ac:dyDescent="0.2">
      <c r="F36276" s="16"/>
    </row>
    <row r="36277" spans="6:6" x14ac:dyDescent="0.2">
      <c r="F36277" s="16"/>
    </row>
    <row r="36278" spans="6:6" x14ac:dyDescent="0.2">
      <c r="F36278" s="16"/>
    </row>
    <row r="36279" spans="6:6" x14ac:dyDescent="0.2">
      <c r="F36279" s="16"/>
    </row>
    <row r="36280" spans="6:6" x14ac:dyDescent="0.2">
      <c r="F36280" s="16"/>
    </row>
    <row r="36281" spans="6:6" x14ac:dyDescent="0.2">
      <c r="F36281" s="16"/>
    </row>
    <row r="36282" spans="6:6" x14ac:dyDescent="0.2">
      <c r="F36282" s="16"/>
    </row>
    <row r="36283" spans="6:6" x14ac:dyDescent="0.2">
      <c r="F36283" s="16"/>
    </row>
    <row r="36284" spans="6:6" x14ac:dyDescent="0.2">
      <c r="F36284" s="16"/>
    </row>
    <row r="36285" spans="6:6" x14ac:dyDescent="0.2">
      <c r="F36285" s="16"/>
    </row>
    <row r="36286" spans="6:6" x14ac:dyDescent="0.2">
      <c r="F36286" s="16"/>
    </row>
    <row r="36287" spans="6:6" x14ac:dyDescent="0.2">
      <c r="F36287" s="16"/>
    </row>
    <row r="36288" spans="6:6" x14ac:dyDescent="0.2">
      <c r="F36288" s="16"/>
    </row>
    <row r="36289" spans="6:6" x14ac:dyDescent="0.2">
      <c r="F36289" s="16"/>
    </row>
    <row r="36290" spans="6:6" x14ac:dyDescent="0.2">
      <c r="F36290" s="16"/>
    </row>
    <row r="36291" spans="6:6" x14ac:dyDescent="0.2">
      <c r="F36291" s="16"/>
    </row>
    <row r="36292" spans="6:6" x14ac:dyDescent="0.2">
      <c r="F36292" s="16"/>
    </row>
    <row r="36293" spans="6:6" x14ac:dyDescent="0.2">
      <c r="F36293" s="16"/>
    </row>
    <row r="36294" spans="6:6" x14ac:dyDescent="0.2">
      <c r="F36294" s="16"/>
    </row>
    <row r="36295" spans="6:6" x14ac:dyDescent="0.2">
      <c r="F36295" s="16"/>
    </row>
    <row r="36296" spans="6:6" x14ac:dyDescent="0.2">
      <c r="F36296" s="16"/>
    </row>
    <row r="36297" spans="6:6" x14ac:dyDescent="0.2">
      <c r="F36297" s="16"/>
    </row>
    <row r="36298" spans="6:6" x14ac:dyDescent="0.2">
      <c r="F36298" s="16"/>
    </row>
    <row r="36299" spans="6:6" x14ac:dyDescent="0.2">
      <c r="F36299" s="16"/>
    </row>
    <row r="36300" spans="6:6" x14ac:dyDescent="0.2">
      <c r="F36300" s="16"/>
    </row>
    <row r="36301" spans="6:6" x14ac:dyDescent="0.2">
      <c r="F36301" s="16"/>
    </row>
    <row r="36302" spans="6:6" x14ac:dyDescent="0.2">
      <c r="F36302" s="16"/>
    </row>
    <row r="36303" spans="6:6" x14ac:dyDescent="0.2">
      <c r="F36303" s="16"/>
    </row>
    <row r="36304" spans="6:6" x14ac:dyDescent="0.2">
      <c r="F36304" s="16"/>
    </row>
    <row r="36305" spans="6:6" x14ac:dyDescent="0.2">
      <c r="F36305" s="16"/>
    </row>
    <row r="36306" spans="6:6" x14ac:dyDescent="0.2">
      <c r="F36306" s="16"/>
    </row>
    <row r="36307" spans="6:6" x14ac:dyDescent="0.2">
      <c r="F36307" s="16"/>
    </row>
    <row r="36308" spans="6:6" x14ac:dyDescent="0.2">
      <c r="F36308" s="16"/>
    </row>
    <row r="36309" spans="6:6" x14ac:dyDescent="0.2">
      <c r="F36309" s="16"/>
    </row>
    <row r="36310" spans="6:6" x14ac:dyDescent="0.2">
      <c r="F36310" s="16"/>
    </row>
    <row r="36311" spans="6:6" x14ac:dyDescent="0.2">
      <c r="F36311" s="16"/>
    </row>
    <row r="36312" spans="6:6" x14ac:dyDescent="0.2">
      <c r="F36312" s="16"/>
    </row>
    <row r="36313" spans="6:6" x14ac:dyDescent="0.2">
      <c r="F36313" s="16"/>
    </row>
    <row r="36314" spans="6:6" x14ac:dyDescent="0.2">
      <c r="F36314" s="16"/>
    </row>
    <row r="36315" spans="6:6" x14ac:dyDescent="0.2">
      <c r="F36315" s="16"/>
    </row>
    <row r="36316" spans="6:6" x14ac:dyDescent="0.2">
      <c r="F36316" s="16"/>
    </row>
    <row r="36317" spans="6:6" x14ac:dyDescent="0.2">
      <c r="F36317" s="16"/>
    </row>
    <row r="36318" spans="6:6" x14ac:dyDescent="0.2">
      <c r="F36318" s="16"/>
    </row>
    <row r="36319" spans="6:6" x14ac:dyDescent="0.2">
      <c r="F36319" s="16"/>
    </row>
    <row r="36320" spans="6:6" x14ac:dyDescent="0.2">
      <c r="F36320" s="16"/>
    </row>
    <row r="36321" spans="6:6" x14ac:dyDescent="0.2">
      <c r="F36321" s="16"/>
    </row>
    <row r="36322" spans="6:6" x14ac:dyDescent="0.2">
      <c r="F36322" s="16"/>
    </row>
    <row r="36323" spans="6:6" x14ac:dyDescent="0.2">
      <c r="F36323" s="16"/>
    </row>
    <row r="36324" spans="6:6" x14ac:dyDescent="0.2">
      <c r="F36324" s="16"/>
    </row>
    <row r="36325" spans="6:6" x14ac:dyDescent="0.2">
      <c r="F36325" s="16"/>
    </row>
    <row r="36326" spans="6:6" x14ac:dyDescent="0.2">
      <c r="F36326" s="16"/>
    </row>
    <row r="36327" spans="6:6" x14ac:dyDescent="0.2">
      <c r="F36327" s="16"/>
    </row>
    <row r="36328" spans="6:6" x14ac:dyDescent="0.2">
      <c r="F36328" s="16"/>
    </row>
    <row r="36329" spans="6:6" x14ac:dyDescent="0.2">
      <c r="F36329" s="16"/>
    </row>
    <row r="36330" spans="6:6" x14ac:dyDescent="0.2">
      <c r="F36330" s="16"/>
    </row>
    <row r="36331" spans="6:6" x14ac:dyDescent="0.2">
      <c r="F36331" s="16"/>
    </row>
    <row r="36332" spans="6:6" x14ac:dyDescent="0.2">
      <c r="F36332" s="16"/>
    </row>
    <row r="36333" spans="6:6" x14ac:dyDescent="0.2">
      <c r="F36333" s="16"/>
    </row>
    <row r="36334" spans="6:6" x14ac:dyDescent="0.2">
      <c r="F36334" s="16"/>
    </row>
    <row r="36335" spans="6:6" x14ac:dyDescent="0.2">
      <c r="F36335" s="16"/>
    </row>
    <row r="36336" spans="6:6" x14ac:dyDescent="0.2">
      <c r="F36336" s="16"/>
    </row>
    <row r="36337" spans="6:6" x14ac:dyDescent="0.2">
      <c r="F36337" s="16"/>
    </row>
    <row r="36338" spans="6:6" x14ac:dyDescent="0.2">
      <c r="F36338" s="16"/>
    </row>
    <row r="36339" spans="6:6" x14ac:dyDescent="0.2">
      <c r="F36339" s="16"/>
    </row>
    <row r="36340" spans="6:6" x14ac:dyDescent="0.2">
      <c r="F36340" s="16"/>
    </row>
    <row r="36341" spans="6:6" x14ac:dyDescent="0.2">
      <c r="F36341" s="16"/>
    </row>
    <row r="36342" spans="6:6" x14ac:dyDescent="0.2">
      <c r="F36342" s="16"/>
    </row>
    <row r="36343" spans="6:6" x14ac:dyDescent="0.2">
      <c r="F36343" s="16"/>
    </row>
    <row r="36344" spans="6:6" x14ac:dyDescent="0.2">
      <c r="F36344" s="16"/>
    </row>
    <row r="36345" spans="6:6" x14ac:dyDescent="0.2">
      <c r="F36345" s="16"/>
    </row>
    <row r="36346" spans="6:6" x14ac:dyDescent="0.2">
      <c r="F36346" s="16"/>
    </row>
    <row r="36347" spans="6:6" x14ac:dyDescent="0.2">
      <c r="F36347" s="16"/>
    </row>
    <row r="36348" spans="6:6" x14ac:dyDescent="0.2">
      <c r="F36348" s="16"/>
    </row>
    <row r="36349" spans="6:6" x14ac:dyDescent="0.2">
      <c r="F36349" s="16"/>
    </row>
    <row r="36350" spans="6:6" x14ac:dyDescent="0.2">
      <c r="F36350" s="16"/>
    </row>
    <row r="36351" spans="6:6" x14ac:dyDescent="0.2">
      <c r="F36351" s="16"/>
    </row>
    <row r="36352" spans="6:6" x14ac:dyDescent="0.2">
      <c r="F36352" s="16"/>
    </row>
    <row r="36353" spans="6:6" x14ac:dyDescent="0.2">
      <c r="F36353" s="16"/>
    </row>
    <row r="36354" spans="6:6" x14ac:dyDescent="0.2">
      <c r="F36354" s="16"/>
    </row>
    <row r="36355" spans="6:6" x14ac:dyDescent="0.2">
      <c r="F36355" s="16"/>
    </row>
    <row r="36356" spans="6:6" x14ac:dyDescent="0.2">
      <c r="F36356" s="16"/>
    </row>
    <row r="36357" spans="6:6" x14ac:dyDescent="0.2">
      <c r="F36357" s="16"/>
    </row>
    <row r="36358" spans="6:6" x14ac:dyDescent="0.2">
      <c r="F36358" s="16"/>
    </row>
    <row r="36359" spans="6:6" x14ac:dyDescent="0.2">
      <c r="F36359" s="16"/>
    </row>
    <row r="36360" spans="6:6" x14ac:dyDescent="0.2">
      <c r="F36360" s="16"/>
    </row>
    <row r="36361" spans="6:6" x14ac:dyDescent="0.2">
      <c r="F36361" s="16"/>
    </row>
    <row r="36362" spans="6:6" x14ac:dyDescent="0.2">
      <c r="F36362" s="16"/>
    </row>
    <row r="36363" spans="6:6" x14ac:dyDescent="0.2">
      <c r="F36363" s="16"/>
    </row>
    <row r="36364" spans="6:6" x14ac:dyDescent="0.2">
      <c r="F36364" s="16"/>
    </row>
    <row r="36365" spans="6:6" x14ac:dyDescent="0.2">
      <c r="F36365" s="16"/>
    </row>
    <row r="36366" spans="6:6" x14ac:dyDescent="0.2">
      <c r="F36366" s="16"/>
    </row>
    <row r="36367" spans="6:6" x14ac:dyDescent="0.2">
      <c r="F36367" s="16"/>
    </row>
    <row r="36368" spans="6:6" x14ac:dyDescent="0.2">
      <c r="F36368" s="16"/>
    </row>
    <row r="36369" spans="6:6" x14ac:dyDescent="0.2">
      <c r="F36369" s="16"/>
    </row>
    <row r="36370" spans="6:6" x14ac:dyDescent="0.2">
      <c r="F36370" s="16"/>
    </row>
    <row r="36371" spans="6:6" x14ac:dyDescent="0.2">
      <c r="F36371" s="16"/>
    </row>
    <row r="36372" spans="6:6" x14ac:dyDescent="0.2">
      <c r="F36372" s="16"/>
    </row>
    <row r="36373" spans="6:6" x14ac:dyDescent="0.2">
      <c r="F36373" s="16"/>
    </row>
    <row r="36374" spans="6:6" x14ac:dyDescent="0.2">
      <c r="F36374" s="16"/>
    </row>
    <row r="36375" spans="6:6" x14ac:dyDescent="0.2">
      <c r="F36375" s="16"/>
    </row>
    <row r="36376" spans="6:6" x14ac:dyDescent="0.2">
      <c r="F36376" s="16"/>
    </row>
    <row r="36377" spans="6:6" x14ac:dyDescent="0.2">
      <c r="F36377" s="16"/>
    </row>
    <row r="36378" spans="6:6" x14ac:dyDescent="0.2">
      <c r="F36378" s="16"/>
    </row>
    <row r="36379" spans="6:6" x14ac:dyDescent="0.2">
      <c r="F36379" s="16"/>
    </row>
    <row r="36380" spans="6:6" x14ac:dyDescent="0.2">
      <c r="F36380" s="16"/>
    </row>
    <row r="36381" spans="6:6" x14ac:dyDescent="0.2">
      <c r="F36381" s="16"/>
    </row>
    <row r="36382" spans="6:6" x14ac:dyDescent="0.2">
      <c r="F36382" s="16"/>
    </row>
    <row r="36383" spans="6:6" x14ac:dyDescent="0.2">
      <c r="F36383" s="16"/>
    </row>
    <row r="36384" spans="6:6" x14ac:dyDescent="0.2">
      <c r="F36384" s="16"/>
    </row>
    <row r="36385" spans="6:6" x14ac:dyDescent="0.2">
      <c r="F36385" s="16"/>
    </row>
    <row r="36386" spans="6:6" x14ac:dyDescent="0.2">
      <c r="F36386" s="16"/>
    </row>
    <row r="36387" spans="6:6" x14ac:dyDescent="0.2">
      <c r="F36387" s="16"/>
    </row>
    <row r="36388" spans="6:6" x14ac:dyDescent="0.2">
      <c r="F36388" s="16"/>
    </row>
    <row r="36389" spans="6:6" x14ac:dyDescent="0.2">
      <c r="F36389" s="16"/>
    </row>
    <row r="36390" spans="6:6" x14ac:dyDescent="0.2">
      <c r="F36390" s="16"/>
    </row>
    <row r="36391" spans="6:6" x14ac:dyDescent="0.2">
      <c r="F36391" s="16"/>
    </row>
    <row r="36392" spans="6:6" x14ac:dyDescent="0.2">
      <c r="F36392" s="16"/>
    </row>
    <row r="36393" spans="6:6" x14ac:dyDescent="0.2">
      <c r="F36393" s="16"/>
    </row>
    <row r="36394" spans="6:6" x14ac:dyDescent="0.2">
      <c r="F36394" s="16"/>
    </row>
    <row r="36395" spans="6:6" x14ac:dyDescent="0.2">
      <c r="F36395" s="16"/>
    </row>
    <row r="36396" spans="6:6" x14ac:dyDescent="0.2">
      <c r="F36396" s="16"/>
    </row>
    <row r="36397" spans="6:6" x14ac:dyDescent="0.2">
      <c r="F36397" s="16"/>
    </row>
    <row r="36398" spans="6:6" x14ac:dyDescent="0.2">
      <c r="F36398" s="16"/>
    </row>
    <row r="36399" spans="6:6" x14ac:dyDescent="0.2">
      <c r="F36399" s="16"/>
    </row>
    <row r="36400" spans="6:6" x14ac:dyDescent="0.2">
      <c r="F36400" s="16"/>
    </row>
    <row r="36401" spans="6:6" x14ac:dyDescent="0.2">
      <c r="F36401" s="16"/>
    </row>
    <row r="36402" spans="6:6" x14ac:dyDescent="0.2">
      <c r="F36402" s="16"/>
    </row>
    <row r="36403" spans="6:6" x14ac:dyDescent="0.2">
      <c r="F36403" s="16"/>
    </row>
    <row r="36404" spans="6:6" x14ac:dyDescent="0.2">
      <c r="F36404" s="16"/>
    </row>
    <row r="36405" spans="6:6" x14ac:dyDescent="0.2">
      <c r="F36405" s="16"/>
    </row>
    <row r="36406" spans="6:6" x14ac:dyDescent="0.2">
      <c r="F36406" s="16"/>
    </row>
    <row r="36407" spans="6:6" x14ac:dyDescent="0.2">
      <c r="F36407" s="16"/>
    </row>
    <row r="36408" spans="6:6" x14ac:dyDescent="0.2">
      <c r="F36408" s="16"/>
    </row>
    <row r="36409" spans="6:6" x14ac:dyDescent="0.2">
      <c r="F36409" s="16"/>
    </row>
    <row r="36410" spans="6:6" x14ac:dyDescent="0.2">
      <c r="F36410" s="16"/>
    </row>
    <row r="36411" spans="6:6" x14ac:dyDescent="0.2">
      <c r="F36411" s="16"/>
    </row>
    <row r="36412" spans="6:6" x14ac:dyDescent="0.2">
      <c r="F36412" s="16"/>
    </row>
    <row r="36413" spans="6:6" x14ac:dyDescent="0.2">
      <c r="F36413" s="16"/>
    </row>
    <row r="36414" spans="6:6" x14ac:dyDescent="0.2">
      <c r="F36414" s="16"/>
    </row>
    <row r="36415" spans="6:6" x14ac:dyDescent="0.2">
      <c r="F36415" s="16"/>
    </row>
    <row r="36416" spans="6:6" x14ac:dyDescent="0.2">
      <c r="F36416" s="16"/>
    </row>
    <row r="36417" spans="6:6" x14ac:dyDescent="0.2">
      <c r="F36417" s="16"/>
    </row>
    <row r="36418" spans="6:6" x14ac:dyDescent="0.2">
      <c r="F36418" s="16"/>
    </row>
    <row r="36419" spans="6:6" x14ac:dyDescent="0.2">
      <c r="F36419" s="16"/>
    </row>
    <row r="36420" spans="6:6" x14ac:dyDescent="0.2">
      <c r="F36420" s="16"/>
    </row>
    <row r="36421" spans="6:6" x14ac:dyDescent="0.2">
      <c r="F36421" s="16"/>
    </row>
    <row r="36422" spans="6:6" x14ac:dyDescent="0.2">
      <c r="F36422" s="16"/>
    </row>
    <row r="36423" spans="6:6" x14ac:dyDescent="0.2">
      <c r="F36423" s="16"/>
    </row>
    <row r="36424" spans="6:6" x14ac:dyDescent="0.2">
      <c r="F36424" s="16"/>
    </row>
    <row r="36425" spans="6:6" x14ac:dyDescent="0.2">
      <c r="F36425" s="16"/>
    </row>
    <row r="36426" spans="6:6" x14ac:dyDescent="0.2">
      <c r="F36426" s="16"/>
    </row>
    <row r="36427" spans="6:6" x14ac:dyDescent="0.2">
      <c r="F36427" s="16"/>
    </row>
    <row r="36428" spans="6:6" x14ac:dyDescent="0.2">
      <c r="F36428" s="16"/>
    </row>
    <row r="36429" spans="6:6" x14ac:dyDescent="0.2">
      <c r="F36429" s="16"/>
    </row>
    <row r="36430" spans="6:6" x14ac:dyDescent="0.2">
      <c r="F36430" s="16"/>
    </row>
    <row r="36431" spans="6:6" x14ac:dyDescent="0.2">
      <c r="F36431" s="16"/>
    </row>
    <row r="36432" spans="6:6" x14ac:dyDescent="0.2">
      <c r="F36432" s="16"/>
    </row>
    <row r="36433" spans="6:6" x14ac:dyDescent="0.2">
      <c r="F36433" s="16"/>
    </row>
    <row r="36434" spans="6:6" x14ac:dyDescent="0.2">
      <c r="F36434" s="16"/>
    </row>
    <row r="36435" spans="6:6" x14ac:dyDescent="0.2">
      <c r="F36435" s="16"/>
    </row>
    <row r="36436" spans="6:6" x14ac:dyDescent="0.2">
      <c r="F36436" s="16"/>
    </row>
    <row r="36437" spans="6:6" x14ac:dyDescent="0.2">
      <c r="F36437" s="16"/>
    </row>
    <row r="36438" spans="6:6" x14ac:dyDescent="0.2">
      <c r="F36438" s="16"/>
    </row>
    <row r="36439" spans="6:6" x14ac:dyDescent="0.2">
      <c r="F36439" s="16"/>
    </row>
    <row r="36440" spans="6:6" x14ac:dyDescent="0.2">
      <c r="F36440" s="16"/>
    </row>
    <row r="36441" spans="6:6" x14ac:dyDescent="0.2">
      <c r="F36441" s="16"/>
    </row>
    <row r="36442" spans="6:6" x14ac:dyDescent="0.2">
      <c r="F36442" s="16"/>
    </row>
    <row r="36443" spans="6:6" x14ac:dyDescent="0.2">
      <c r="F36443" s="16"/>
    </row>
    <row r="36444" spans="6:6" x14ac:dyDescent="0.2">
      <c r="F36444" s="16"/>
    </row>
    <row r="36445" spans="6:6" x14ac:dyDescent="0.2">
      <c r="F36445" s="16"/>
    </row>
    <row r="36446" spans="6:6" x14ac:dyDescent="0.2">
      <c r="F36446" s="16"/>
    </row>
    <row r="36447" spans="6:6" x14ac:dyDescent="0.2">
      <c r="F36447" s="16"/>
    </row>
    <row r="36448" spans="6:6" x14ac:dyDescent="0.2">
      <c r="F36448" s="16"/>
    </row>
    <row r="36449" spans="6:6" x14ac:dyDescent="0.2">
      <c r="F36449" s="16"/>
    </row>
    <row r="36450" spans="6:6" x14ac:dyDescent="0.2">
      <c r="F36450" s="16"/>
    </row>
    <row r="36451" spans="6:6" x14ac:dyDescent="0.2">
      <c r="F36451" s="16"/>
    </row>
    <row r="36452" spans="6:6" x14ac:dyDescent="0.2">
      <c r="F36452" s="16"/>
    </row>
    <row r="36453" spans="6:6" x14ac:dyDescent="0.2">
      <c r="F36453" s="16"/>
    </row>
    <row r="36454" spans="6:6" x14ac:dyDescent="0.2">
      <c r="F36454" s="16"/>
    </row>
    <row r="36455" spans="6:6" x14ac:dyDescent="0.2">
      <c r="F36455" s="16"/>
    </row>
    <row r="36456" spans="6:6" x14ac:dyDescent="0.2">
      <c r="F36456" s="16"/>
    </row>
    <row r="36457" spans="6:6" x14ac:dyDescent="0.2">
      <c r="F36457" s="16"/>
    </row>
    <row r="36458" spans="6:6" x14ac:dyDescent="0.2">
      <c r="F36458" s="16"/>
    </row>
    <row r="36459" spans="6:6" x14ac:dyDescent="0.2">
      <c r="F36459" s="16"/>
    </row>
    <row r="36460" spans="6:6" x14ac:dyDescent="0.2">
      <c r="F36460" s="16"/>
    </row>
    <row r="36461" spans="6:6" x14ac:dyDescent="0.2">
      <c r="F36461" s="16"/>
    </row>
    <row r="36462" spans="6:6" x14ac:dyDescent="0.2">
      <c r="F36462" s="16"/>
    </row>
    <row r="36463" spans="6:6" x14ac:dyDescent="0.2">
      <c r="F36463" s="16"/>
    </row>
    <row r="36464" spans="6:6" x14ac:dyDescent="0.2">
      <c r="F36464" s="16"/>
    </row>
    <row r="36465" spans="6:6" x14ac:dyDescent="0.2">
      <c r="F36465" s="16"/>
    </row>
    <row r="36466" spans="6:6" x14ac:dyDescent="0.2">
      <c r="F36466" s="16"/>
    </row>
    <row r="36467" spans="6:6" x14ac:dyDescent="0.2">
      <c r="F36467" s="16"/>
    </row>
    <row r="36468" spans="6:6" x14ac:dyDescent="0.2">
      <c r="F36468" s="16"/>
    </row>
    <row r="36469" spans="6:6" x14ac:dyDescent="0.2">
      <c r="F36469" s="16"/>
    </row>
    <row r="36470" spans="6:6" x14ac:dyDescent="0.2">
      <c r="F36470" s="16"/>
    </row>
    <row r="36471" spans="6:6" x14ac:dyDescent="0.2">
      <c r="F36471" s="16"/>
    </row>
    <row r="36472" spans="6:6" x14ac:dyDescent="0.2">
      <c r="F36472" s="16"/>
    </row>
    <row r="36473" spans="6:6" x14ac:dyDescent="0.2">
      <c r="F36473" s="16"/>
    </row>
    <row r="36474" spans="6:6" x14ac:dyDescent="0.2">
      <c r="F36474" s="16"/>
    </row>
    <row r="36475" spans="6:6" x14ac:dyDescent="0.2">
      <c r="F36475" s="16"/>
    </row>
    <row r="36476" spans="6:6" x14ac:dyDescent="0.2">
      <c r="F36476" s="16"/>
    </row>
    <row r="36477" spans="6:6" x14ac:dyDescent="0.2">
      <c r="F36477" s="16"/>
    </row>
    <row r="36478" spans="6:6" x14ac:dyDescent="0.2">
      <c r="F36478" s="16"/>
    </row>
    <row r="36479" spans="6:6" x14ac:dyDescent="0.2">
      <c r="F36479" s="16"/>
    </row>
    <row r="36480" spans="6:6" x14ac:dyDescent="0.2">
      <c r="F36480" s="16"/>
    </row>
    <row r="36481" spans="6:6" x14ac:dyDescent="0.2">
      <c r="F36481" s="16"/>
    </row>
    <row r="36482" spans="6:6" x14ac:dyDescent="0.2">
      <c r="F36482" s="16"/>
    </row>
    <row r="36483" spans="6:6" x14ac:dyDescent="0.2">
      <c r="F36483" s="16"/>
    </row>
    <row r="36484" spans="6:6" x14ac:dyDescent="0.2">
      <c r="F36484" s="16"/>
    </row>
    <row r="36485" spans="6:6" x14ac:dyDescent="0.2">
      <c r="F36485" s="16"/>
    </row>
    <row r="36486" spans="6:6" x14ac:dyDescent="0.2">
      <c r="F36486" s="16"/>
    </row>
    <row r="36487" spans="6:6" x14ac:dyDescent="0.2">
      <c r="F36487" s="16"/>
    </row>
    <row r="36488" spans="6:6" x14ac:dyDescent="0.2">
      <c r="F36488" s="16"/>
    </row>
    <row r="36489" spans="6:6" x14ac:dyDescent="0.2">
      <c r="F36489" s="16"/>
    </row>
    <row r="36490" spans="6:6" x14ac:dyDescent="0.2">
      <c r="F36490" s="16"/>
    </row>
    <row r="36491" spans="6:6" x14ac:dyDescent="0.2">
      <c r="F36491" s="16"/>
    </row>
    <row r="36492" spans="6:6" x14ac:dyDescent="0.2">
      <c r="F36492" s="16"/>
    </row>
    <row r="36493" spans="6:6" x14ac:dyDescent="0.2">
      <c r="F36493" s="16"/>
    </row>
    <row r="36494" spans="6:6" x14ac:dyDescent="0.2">
      <c r="F36494" s="16"/>
    </row>
    <row r="36495" spans="6:6" x14ac:dyDescent="0.2">
      <c r="F36495" s="16"/>
    </row>
    <row r="36496" spans="6:6" x14ac:dyDescent="0.2">
      <c r="F36496" s="16"/>
    </row>
    <row r="36497" spans="6:6" x14ac:dyDescent="0.2">
      <c r="F36497" s="16"/>
    </row>
    <row r="36498" spans="6:6" x14ac:dyDescent="0.2">
      <c r="F36498" s="16"/>
    </row>
    <row r="36499" spans="6:6" x14ac:dyDescent="0.2">
      <c r="F36499" s="16"/>
    </row>
    <row r="36500" spans="6:6" x14ac:dyDescent="0.2">
      <c r="F36500" s="16"/>
    </row>
    <row r="36501" spans="6:6" x14ac:dyDescent="0.2">
      <c r="F36501" s="16"/>
    </row>
    <row r="36502" spans="6:6" x14ac:dyDescent="0.2">
      <c r="F36502" s="16"/>
    </row>
    <row r="36503" spans="6:6" x14ac:dyDescent="0.2">
      <c r="F36503" s="16"/>
    </row>
    <row r="36504" spans="6:6" x14ac:dyDescent="0.2">
      <c r="F36504" s="16"/>
    </row>
    <row r="36505" spans="6:6" x14ac:dyDescent="0.2">
      <c r="F36505" s="16"/>
    </row>
    <row r="36506" spans="6:6" x14ac:dyDescent="0.2">
      <c r="F36506" s="16"/>
    </row>
    <row r="36507" spans="6:6" x14ac:dyDescent="0.2">
      <c r="F36507" s="16"/>
    </row>
    <row r="36508" spans="6:6" x14ac:dyDescent="0.2">
      <c r="F36508" s="16"/>
    </row>
    <row r="36509" spans="6:6" x14ac:dyDescent="0.2">
      <c r="F36509" s="16"/>
    </row>
    <row r="36510" spans="6:6" x14ac:dyDescent="0.2">
      <c r="F36510" s="16"/>
    </row>
    <row r="36511" spans="6:6" x14ac:dyDescent="0.2">
      <c r="F36511" s="16"/>
    </row>
    <row r="36512" spans="6:6" x14ac:dyDescent="0.2">
      <c r="F36512" s="16"/>
    </row>
    <row r="36513" spans="6:6" x14ac:dyDescent="0.2">
      <c r="F36513" s="16"/>
    </row>
    <row r="36514" spans="6:6" x14ac:dyDescent="0.2">
      <c r="F36514" s="16"/>
    </row>
    <row r="36515" spans="6:6" x14ac:dyDescent="0.2">
      <c r="F36515" s="16"/>
    </row>
    <row r="36516" spans="6:6" x14ac:dyDescent="0.2">
      <c r="F36516" s="16"/>
    </row>
    <row r="36517" spans="6:6" x14ac:dyDescent="0.2">
      <c r="F36517" s="16"/>
    </row>
    <row r="36518" spans="6:6" x14ac:dyDescent="0.2">
      <c r="F36518" s="16"/>
    </row>
    <row r="36519" spans="6:6" x14ac:dyDescent="0.2">
      <c r="F36519" s="16"/>
    </row>
    <row r="36520" spans="6:6" x14ac:dyDescent="0.2">
      <c r="F36520" s="16"/>
    </row>
    <row r="36521" spans="6:6" x14ac:dyDescent="0.2">
      <c r="F36521" s="16"/>
    </row>
    <row r="36522" spans="6:6" x14ac:dyDescent="0.2">
      <c r="F36522" s="16"/>
    </row>
    <row r="36523" spans="6:6" x14ac:dyDescent="0.2">
      <c r="F36523" s="16"/>
    </row>
    <row r="36524" spans="6:6" x14ac:dyDescent="0.2">
      <c r="F36524" s="16"/>
    </row>
    <row r="36525" spans="6:6" x14ac:dyDescent="0.2">
      <c r="F36525" s="16"/>
    </row>
    <row r="36526" spans="6:6" x14ac:dyDescent="0.2">
      <c r="F36526" s="16"/>
    </row>
    <row r="36527" spans="6:6" x14ac:dyDescent="0.2">
      <c r="F36527" s="16"/>
    </row>
    <row r="36528" spans="6:6" x14ac:dyDescent="0.2">
      <c r="F36528" s="16"/>
    </row>
    <row r="36529" spans="6:6" x14ac:dyDescent="0.2">
      <c r="F36529" s="16"/>
    </row>
    <row r="36530" spans="6:6" x14ac:dyDescent="0.2">
      <c r="F36530" s="16"/>
    </row>
    <row r="36531" spans="6:6" x14ac:dyDescent="0.2">
      <c r="F36531" s="16"/>
    </row>
    <row r="36532" spans="6:6" x14ac:dyDescent="0.2">
      <c r="F36532" s="16"/>
    </row>
    <row r="36533" spans="6:6" x14ac:dyDescent="0.2">
      <c r="F36533" s="16"/>
    </row>
    <row r="36534" spans="6:6" x14ac:dyDescent="0.2">
      <c r="F36534" s="16"/>
    </row>
    <row r="36535" spans="6:6" x14ac:dyDescent="0.2">
      <c r="F36535" s="16"/>
    </row>
    <row r="36536" spans="6:6" x14ac:dyDescent="0.2">
      <c r="F36536" s="16"/>
    </row>
    <row r="36537" spans="6:6" x14ac:dyDescent="0.2">
      <c r="F36537" s="16"/>
    </row>
    <row r="36538" spans="6:6" x14ac:dyDescent="0.2">
      <c r="F36538" s="16"/>
    </row>
    <row r="36539" spans="6:6" x14ac:dyDescent="0.2">
      <c r="F36539" s="16"/>
    </row>
    <row r="36540" spans="6:6" x14ac:dyDescent="0.2">
      <c r="F36540" s="16"/>
    </row>
    <row r="36541" spans="6:6" x14ac:dyDescent="0.2">
      <c r="F36541" s="16"/>
    </row>
    <row r="36542" spans="6:6" x14ac:dyDescent="0.2">
      <c r="F36542" s="16"/>
    </row>
    <row r="36543" spans="6:6" x14ac:dyDescent="0.2">
      <c r="F36543" s="16"/>
    </row>
    <row r="36544" spans="6:6" x14ac:dyDescent="0.2">
      <c r="F36544" s="16"/>
    </row>
    <row r="36545" spans="6:6" x14ac:dyDescent="0.2">
      <c r="F36545" s="16"/>
    </row>
    <row r="36546" spans="6:6" x14ac:dyDescent="0.2">
      <c r="F36546" s="16"/>
    </row>
    <row r="36547" spans="6:6" x14ac:dyDescent="0.2">
      <c r="F36547" s="16"/>
    </row>
    <row r="36548" spans="6:6" x14ac:dyDescent="0.2">
      <c r="F36548" s="16"/>
    </row>
    <row r="36549" spans="6:6" x14ac:dyDescent="0.2">
      <c r="F36549" s="16"/>
    </row>
    <row r="36550" spans="6:6" x14ac:dyDescent="0.2">
      <c r="F36550" s="16"/>
    </row>
    <row r="36551" spans="6:6" x14ac:dyDescent="0.2">
      <c r="F36551" s="16"/>
    </row>
    <row r="36552" spans="6:6" x14ac:dyDescent="0.2">
      <c r="F36552" s="16"/>
    </row>
    <row r="36553" spans="6:6" x14ac:dyDescent="0.2">
      <c r="F36553" s="16"/>
    </row>
    <row r="36554" spans="6:6" x14ac:dyDescent="0.2">
      <c r="F36554" s="16"/>
    </row>
    <row r="36555" spans="6:6" x14ac:dyDescent="0.2">
      <c r="F36555" s="16"/>
    </row>
    <row r="36556" spans="6:6" x14ac:dyDescent="0.2">
      <c r="F36556" s="16"/>
    </row>
    <row r="36557" spans="6:6" x14ac:dyDescent="0.2">
      <c r="F36557" s="16"/>
    </row>
    <row r="36558" spans="6:6" x14ac:dyDescent="0.2">
      <c r="F36558" s="16"/>
    </row>
    <row r="36559" spans="6:6" x14ac:dyDescent="0.2">
      <c r="F36559" s="16"/>
    </row>
    <row r="36560" spans="6:6" x14ac:dyDescent="0.2">
      <c r="F36560" s="16"/>
    </row>
    <row r="36561" spans="6:6" x14ac:dyDescent="0.2">
      <c r="F36561" s="16"/>
    </row>
    <row r="36562" spans="6:6" x14ac:dyDescent="0.2">
      <c r="F36562" s="16"/>
    </row>
    <row r="36563" spans="6:6" x14ac:dyDescent="0.2">
      <c r="F36563" s="16"/>
    </row>
    <row r="36564" spans="6:6" x14ac:dyDescent="0.2">
      <c r="F36564" s="16"/>
    </row>
    <row r="36565" spans="6:6" x14ac:dyDescent="0.2">
      <c r="F36565" s="16"/>
    </row>
    <row r="36566" spans="6:6" x14ac:dyDescent="0.2">
      <c r="F36566" s="16"/>
    </row>
    <row r="36567" spans="6:6" x14ac:dyDescent="0.2">
      <c r="F36567" s="16"/>
    </row>
    <row r="36568" spans="6:6" x14ac:dyDescent="0.2">
      <c r="F36568" s="16"/>
    </row>
    <row r="36569" spans="6:6" x14ac:dyDescent="0.2">
      <c r="F36569" s="16"/>
    </row>
    <row r="36570" spans="6:6" x14ac:dyDescent="0.2">
      <c r="F36570" s="16"/>
    </row>
    <row r="36571" spans="6:6" x14ac:dyDescent="0.2">
      <c r="F36571" s="16"/>
    </row>
    <row r="36572" spans="6:6" x14ac:dyDescent="0.2">
      <c r="F36572" s="16"/>
    </row>
    <row r="36573" spans="6:6" x14ac:dyDescent="0.2">
      <c r="F36573" s="16"/>
    </row>
    <row r="36574" spans="6:6" x14ac:dyDescent="0.2">
      <c r="F36574" s="16"/>
    </row>
    <row r="36575" spans="6:6" x14ac:dyDescent="0.2">
      <c r="F36575" s="16"/>
    </row>
    <row r="36576" spans="6:6" x14ac:dyDescent="0.2">
      <c r="F36576" s="16"/>
    </row>
    <row r="36577" spans="6:6" x14ac:dyDescent="0.2">
      <c r="F36577" s="16"/>
    </row>
    <row r="36578" spans="6:6" x14ac:dyDescent="0.2">
      <c r="F36578" s="16"/>
    </row>
    <row r="36579" spans="6:6" x14ac:dyDescent="0.2">
      <c r="F36579" s="16"/>
    </row>
    <row r="36580" spans="6:6" x14ac:dyDescent="0.2">
      <c r="F36580" s="16"/>
    </row>
    <row r="36581" spans="6:6" x14ac:dyDescent="0.2">
      <c r="F36581" s="16"/>
    </row>
    <row r="36582" spans="6:6" x14ac:dyDescent="0.2">
      <c r="F36582" s="16"/>
    </row>
    <row r="36583" spans="6:6" x14ac:dyDescent="0.2">
      <c r="F36583" s="16"/>
    </row>
    <row r="36584" spans="6:6" x14ac:dyDescent="0.2">
      <c r="F36584" s="16"/>
    </row>
    <row r="36585" spans="6:6" x14ac:dyDescent="0.2">
      <c r="F36585" s="16"/>
    </row>
    <row r="36586" spans="6:6" x14ac:dyDescent="0.2">
      <c r="F36586" s="16"/>
    </row>
    <row r="36587" spans="6:6" x14ac:dyDescent="0.2">
      <c r="F36587" s="16"/>
    </row>
    <row r="36588" spans="6:6" x14ac:dyDescent="0.2">
      <c r="F36588" s="16"/>
    </row>
    <row r="36589" spans="6:6" x14ac:dyDescent="0.2">
      <c r="F36589" s="16"/>
    </row>
    <row r="36590" spans="6:6" x14ac:dyDescent="0.2">
      <c r="F36590" s="16"/>
    </row>
    <row r="36591" spans="6:6" x14ac:dyDescent="0.2">
      <c r="F36591" s="16"/>
    </row>
    <row r="36592" spans="6:6" x14ac:dyDescent="0.2">
      <c r="F36592" s="16"/>
    </row>
    <row r="36593" spans="6:6" x14ac:dyDescent="0.2">
      <c r="F36593" s="16"/>
    </row>
    <row r="36594" spans="6:6" x14ac:dyDescent="0.2">
      <c r="F36594" s="16"/>
    </row>
    <row r="36595" spans="6:6" x14ac:dyDescent="0.2">
      <c r="F36595" s="16"/>
    </row>
    <row r="36596" spans="6:6" x14ac:dyDescent="0.2">
      <c r="F36596" s="16"/>
    </row>
    <row r="36597" spans="6:6" x14ac:dyDescent="0.2">
      <c r="F36597" s="16"/>
    </row>
    <row r="36598" spans="6:6" x14ac:dyDescent="0.2">
      <c r="F36598" s="16"/>
    </row>
    <row r="36599" spans="6:6" x14ac:dyDescent="0.2">
      <c r="F36599" s="16"/>
    </row>
    <row r="36600" spans="6:6" x14ac:dyDescent="0.2">
      <c r="F36600" s="16"/>
    </row>
    <row r="36601" spans="6:6" x14ac:dyDescent="0.2">
      <c r="F36601" s="16"/>
    </row>
    <row r="36602" spans="6:6" x14ac:dyDescent="0.2">
      <c r="F36602" s="16"/>
    </row>
    <row r="36603" spans="6:6" x14ac:dyDescent="0.2">
      <c r="F36603" s="16"/>
    </row>
    <row r="36604" spans="6:6" x14ac:dyDescent="0.2">
      <c r="F36604" s="16"/>
    </row>
    <row r="36605" spans="6:6" x14ac:dyDescent="0.2">
      <c r="F36605" s="16"/>
    </row>
    <row r="36606" spans="6:6" x14ac:dyDescent="0.2">
      <c r="F36606" s="16"/>
    </row>
    <row r="36607" spans="6:6" x14ac:dyDescent="0.2">
      <c r="F36607" s="16"/>
    </row>
    <row r="36608" spans="6:6" x14ac:dyDescent="0.2">
      <c r="F36608" s="16"/>
    </row>
    <row r="36609" spans="6:6" x14ac:dyDescent="0.2">
      <c r="F36609" s="16"/>
    </row>
    <row r="36610" spans="6:6" x14ac:dyDescent="0.2">
      <c r="F36610" s="16"/>
    </row>
    <row r="36611" spans="6:6" x14ac:dyDescent="0.2">
      <c r="F36611" s="16"/>
    </row>
    <row r="36612" spans="6:6" x14ac:dyDescent="0.2">
      <c r="F36612" s="16"/>
    </row>
    <row r="36613" spans="6:6" x14ac:dyDescent="0.2">
      <c r="F36613" s="16"/>
    </row>
    <row r="36614" spans="6:6" x14ac:dyDescent="0.2">
      <c r="F36614" s="16"/>
    </row>
    <row r="36615" spans="6:6" x14ac:dyDescent="0.2">
      <c r="F36615" s="16"/>
    </row>
    <row r="36616" spans="6:6" x14ac:dyDescent="0.2">
      <c r="F36616" s="16"/>
    </row>
    <row r="36617" spans="6:6" x14ac:dyDescent="0.2">
      <c r="F36617" s="16"/>
    </row>
    <row r="36618" spans="6:6" x14ac:dyDescent="0.2">
      <c r="F36618" s="16"/>
    </row>
    <row r="36619" spans="6:6" x14ac:dyDescent="0.2">
      <c r="F36619" s="16"/>
    </row>
    <row r="36620" spans="6:6" x14ac:dyDescent="0.2">
      <c r="F36620" s="16"/>
    </row>
    <row r="36621" spans="6:6" x14ac:dyDescent="0.2">
      <c r="F36621" s="16"/>
    </row>
    <row r="36622" spans="6:6" x14ac:dyDescent="0.2">
      <c r="F36622" s="16"/>
    </row>
    <row r="36623" spans="6:6" x14ac:dyDescent="0.2">
      <c r="F36623" s="16"/>
    </row>
    <row r="36624" spans="6:6" x14ac:dyDescent="0.2">
      <c r="F36624" s="16"/>
    </row>
    <row r="36625" spans="6:6" x14ac:dyDescent="0.2">
      <c r="F36625" s="16"/>
    </row>
    <row r="36626" spans="6:6" x14ac:dyDescent="0.2">
      <c r="F36626" s="16"/>
    </row>
    <row r="36627" spans="6:6" x14ac:dyDescent="0.2">
      <c r="F36627" s="16"/>
    </row>
    <row r="36628" spans="6:6" x14ac:dyDescent="0.2">
      <c r="F36628" s="16"/>
    </row>
    <row r="36629" spans="6:6" x14ac:dyDescent="0.2">
      <c r="F36629" s="16"/>
    </row>
    <row r="36630" spans="6:6" x14ac:dyDescent="0.2">
      <c r="F36630" s="16"/>
    </row>
    <row r="36631" spans="6:6" x14ac:dyDescent="0.2">
      <c r="F36631" s="16"/>
    </row>
    <row r="36632" spans="6:6" x14ac:dyDescent="0.2">
      <c r="F36632" s="16"/>
    </row>
    <row r="36633" spans="6:6" x14ac:dyDescent="0.2">
      <c r="F36633" s="16"/>
    </row>
    <row r="36634" spans="6:6" x14ac:dyDescent="0.2">
      <c r="F36634" s="16"/>
    </row>
    <row r="36635" spans="6:6" x14ac:dyDescent="0.2">
      <c r="F36635" s="16"/>
    </row>
    <row r="36636" spans="6:6" x14ac:dyDescent="0.2">
      <c r="F36636" s="16"/>
    </row>
    <row r="36637" spans="6:6" x14ac:dyDescent="0.2">
      <c r="F36637" s="16"/>
    </row>
    <row r="36638" spans="6:6" x14ac:dyDescent="0.2">
      <c r="F36638" s="16"/>
    </row>
    <row r="36639" spans="6:6" x14ac:dyDescent="0.2">
      <c r="F36639" s="16"/>
    </row>
    <row r="36640" spans="6:6" x14ac:dyDescent="0.2">
      <c r="F36640" s="16"/>
    </row>
    <row r="36641" spans="6:6" x14ac:dyDescent="0.2">
      <c r="F36641" s="16"/>
    </row>
    <row r="36642" spans="6:6" x14ac:dyDescent="0.2">
      <c r="F36642" s="16"/>
    </row>
    <row r="36643" spans="6:6" x14ac:dyDescent="0.2">
      <c r="F36643" s="16"/>
    </row>
    <row r="36644" spans="6:6" x14ac:dyDescent="0.2">
      <c r="F36644" s="16"/>
    </row>
    <row r="36645" spans="6:6" x14ac:dyDescent="0.2">
      <c r="F36645" s="16"/>
    </row>
    <row r="36646" spans="6:6" x14ac:dyDescent="0.2">
      <c r="F36646" s="16"/>
    </row>
    <row r="36647" spans="6:6" x14ac:dyDescent="0.2">
      <c r="F36647" s="16"/>
    </row>
    <row r="36648" spans="6:6" x14ac:dyDescent="0.2">
      <c r="F36648" s="16"/>
    </row>
    <row r="36649" spans="6:6" x14ac:dyDescent="0.2">
      <c r="F36649" s="16"/>
    </row>
    <row r="36650" spans="6:6" x14ac:dyDescent="0.2">
      <c r="F36650" s="16"/>
    </row>
    <row r="36651" spans="6:6" x14ac:dyDescent="0.2">
      <c r="F36651" s="16"/>
    </row>
    <row r="36652" spans="6:6" x14ac:dyDescent="0.2">
      <c r="F36652" s="16"/>
    </row>
    <row r="36653" spans="6:6" x14ac:dyDescent="0.2">
      <c r="F36653" s="16"/>
    </row>
    <row r="36654" spans="6:6" x14ac:dyDescent="0.2">
      <c r="F36654" s="16"/>
    </row>
    <row r="36655" spans="6:6" x14ac:dyDescent="0.2">
      <c r="F36655" s="16"/>
    </row>
    <row r="36656" spans="6:6" x14ac:dyDescent="0.2">
      <c r="F36656" s="16"/>
    </row>
    <row r="36657" spans="6:6" x14ac:dyDescent="0.2">
      <c r="F36657" s="16"/>
    </row>
    <row r="36658" spans="6:6" x14ac:dyDescent="0.2">
      <c r="F36658" s="16"/>
    </row>
    <row r="36659" spans="6:6" x14ac:dyDescent="0.2">
      <c r="F36659" s="16"/>
    </row>
    <row r="36660" spans="6:6" x14ac:dyDescent="0.2">
      <c r="F36660" s="16"/>
    </row>
    <row r="36661" spans="6:6" x14ac:dyDescent="0.2">
      <c r="F36661" s="16"/>
    </row>
    <row r="36662" spans="6:6" x14ac:dyDescent="0.2">
      <c r="F36662" s="16"/>
    </row>
    <row r="36663" spans="6:6" x14ac:dyDescent="0.2">
      <c r="F36663" s="16"/>
    </row>
    <row r="36664" spans="6:6" x14ac:dyDescent="0.2">
      <c r="F36664" s="16"/>
    </row>
    <row r="36665" spans="6:6" x14ac:dyDescent="0.2">
      <c r="F36665" s="16"/>
    </row>
    <row r="36666" spans="6:6" x14ac:dyDescent="0.2">
      <c r="F36666" s="16"/>
    </row>
    <row r="36667" spans="6:6" x14ac:dyDescent="0.2">
      <c r="F36667" s="16"/>
    </row>
    <row r="36668" spans="6:6" x14ac:dyDescent="0.2">
      <c r="F36668" s="16"/>
    </row>
    <row r="36669" spans="6:6" x14ac:dyDescent="0.2">
      <c r="F36669" s="16"/>
    </row>
    <row r="36670" spans="6:6" x14ac:dyDescent="0.2">
      <c r="F36670" s="16"/>
    </row>
    <row r="36671" spans="6:6" x14ac:dyDescent="0.2">
      <c r="F36671" s="16"/>
    </row>
    <row r="36672" spans="6:6" x14ac:dyDescent="0.2">
      <c r="F36672" s="16"/>
    </row>
    <row r="36673" spans="6:6" x14ac:dyDescent="0.2">
      <c r="F36673" s="16"/>
    </row>
    <row r="36674" spans="6:6" x14ac:dyDescent="0.2">
      <c r="F36674" s="16"/>
    </row>
    <row r="36675" spans="6:6" x14ac:dyDescent="0.2">
      <c r="F36675" s="16"/>
    </row>
    <row r="36676" spans="6:6" x14ac:dyDescent="0.2">
      <c r="F36676" s="16"/>
    </row>
    <row r="36677" spans="6:6" x14ac:dyDescent="0.2">
      <c r="F36677" s="16"/>
    </row>
    <row r="36678" spans="6:6" x14ac:dyDescent="0.2">
      <c r="F36678" s="16"/>
    </row>
    <row r="36679" spans="6:6" x14ac:dyDescent="0.2">
      <c r="F36679" s="16"/>
    </row>
    <row r="36680" spans="6:6" x14ac:dyDescent="0.2">
      <c r="F36680" s="16"/>
    </row>
    <row r="36681" spans="6:6" x14ac:dyDescent="0.2">
      <c r="F36681" s="16"/>
    </row>
    <row r="36682" spans="6:6" x14ac:dyDescent="0.2">
      <c r="F36682" s="16"/>
    </row>
    <row r="36683" spans="6:6" x14ac:dyDescent="0.2">
      <c r="F36683" s="16"/>
    </row>
    <row r="36684" spans="6:6" x14ac:dyDescent="0.2">
      <c r="F36684" s="16"/>
    </row>
    <row r="36685" spans="6:6" x14ac:dyDescent="0.2">
      <c r="F36685" s="16"/>
    </row>
    <row r="36686" spans="6:6" x14ac:dyDescent="0.2">
      <c r="F36686" s="16"/>
    </row>
    <row r="36687" spans="6:6" x14ac:dyDescent="0.2">
      <c r="F36687" s="16"/>
    </row>
    <row r="36688" spans="6:6" x14ac:dyDescent="0.2">
      <c r="F36688" s="16"/>
    </row>
    <row r="36689" spans="6:6" x14ac:dyDescent="0.2">
      <c r="F36689" s="16"/>
    </row>
    <row r="36690" spans="6:6" x14ac:dyDescent="0.2">
      <c r="F36690" s="16"/>
    </row>
    <row r="36691" spans="6:6" x14ac:dyDescent="0.2">
      <c r="F36691" s="16"/>
    </row>
    <row r="36692" spans="6:6" x14ac:dyDescent="0.2">
      <c r="F36692" s="16"/>
    </row>
    <row r="36693" spans="6:6" x14ac:dyDescent="0.2">
      <c r="F36693" s="16"/>
    </row>
    <row r="36694" spans="6:6" x14ac:dyDescent="0.2">
      <c r="F36694" s="16"/>
    </row>
    <row r="36695" spans="6:6" x14ac:dyDescent="0.2">
      <c r="F36695" s="16"/>
    </row>
    <row r="36696" spans="6:6" x14ac:dyDescent="0.2">
      <c r="F36696" s="16"/>
    </row>
    <row r="36697" spans="6:6" x14ac:dyDescent="0.2">
      <c r="F36697" s="16"/>
    </row>
    <row r="36698" spans="6:6" x14ac:dyDescent="0.2">
      <c r="F36698" s="16"/>
    </row>
    <row r="36699" spans="6:6" x14ac:dyDescent="0.2">
      <c r="F36699" s="16"/>
    </row>
    <row r="36700" spans="6:6" x14ac:dyDescent="0.2">
      <c r="F36700" s="16"/>
    </row>
    <row r="36701" spans="6:6" x14ac:dyDescent="0.2">
      <c r="F36701" s="16"/>
    </row>
    <row r="36702" spans="6:6" x14ac:dyDescent="0.2">
      <c r="F36702" s="16"/>
    </row>
    <row r="36703" spans="6:6" x14ac:dyDescent="0.2">
      <c r="F36703" s="16"/>
    </row>
    <row r="36704" spans="6:6" x14ac:dyDescent="0.2">
      <c r="F36704" s="16"/>
    </row>
    <row r="36705" spans="6:6" x14ac:dyDescent="0.2">
      <c r="F36705" s="16"/>
    </row>
    <row r="36706" spans="6:6" x14ac:dyDescent="0.2">
      <c r="F36706" s="16"/>
    </row>
    <row r="36707" spans="6:6" x14ac:dyDescent="0.2">
      <c r="F36707" s="16"/>
    </row>
    <row r="36708" spans="6:6" x14ac:dyDescent="0.2">
      <c r="F36708" s="16"/>
    </row>
    <row r="36709" spans="6:6" x14ac:dyDescent="0.2">
      <c r="F36709" s="16"/>
    </row>
    <row r="36710" spans="6:6" x14ac:dyDescent="0.2">
      <c r="F36710" s="16"/>
    </row>
    <row r="36711" spans="6:6" x14ac:dyDescent="0.2">
      <c r="F36711" s="16"/>
    </row>
    <row r="36712" spans="6:6" x14ac:dyDescent="0.2">
      <c r="F36712" s="16"/>
    </row>
    <row r="36713" spans="6:6" x14ac:dyDescent="0.2">
      <c r="F36713" s="16"/>
    </row>
    <row r="36714" spans="6:6" x14ac:dyDescent="0.2">
      <c r="F36714" s="16"/>
    </row>
    <row r="36715" spans="6:6" x14ac:dyDescent="0.2">
      <c r="F36715" s="16"/>
    </row>
    <row r="36716" spans="6:6" x14ac:dyDescent="0.2">
      <c r="F36716" s="16"/>
    </row>
    <row r="36717" spans="6:6" x14ac:dyDescent="0.2">
      <c r="F36717" s="16"/>
    </row>
    <row r="36718" spans="6:6" x14ac:dyDescent="0.2">
      <c r="F36718" s="16"/>
    </row>
    <row r="36719" spans="6:6" x14ac:dyDescent="0.2">
      <c r="F36719" s="16"/>
    </row>
    <row r="36720" spans="6:6" x14ac:dyDescent="0.2">
      <c r="F36720" s="16"/>
    </row>
    <row r="36721" spans="6:6" x14ac:dyDescent="0.2">
      <c r="F36721" s="16"/>
    </row>
    <row r="36722" spans="6:6" x14ac:dyDescent="0.2">
      <c r="F36722" s="16"/>
    </row>
    <row r="36723" spans="6:6" x14ac:dyDescent="0.2">
      <c r="F36723" s="16"/>
    </row>
    <row r="36724" spans="6:6" x14ac:dyDescent="0.2">
      <c r="F36724" s="16"/>
    </row>
    <row r="36725" spans="6:6" x14ac:dyDescent="0.2">
      <c r="F36725" s="16"/>
    </row>
    <row r="36726" spans="6:6" x14ac:dyDescent="0.2">
      <c r="F36726" s="16"/>
    </row>
    <row r="36727" spans="6:6" x14ac:dyDescent="0.2">
      <c r="F36727" s="16"/>
    </row>
    <row r="36728" spans="6:6" x14ac:dyDescent="0.2">
      <c r="F36728" s="16"/>
    </row>
    <row r="36729" spans="6:6" x14ac:dyDescent="0.2">
      <c r="F36729" s="16"/>
    </row>
    <row r="36730" spans="6:6" x14ac:dyDescent="0.2">
      <c r="F36730" s="16"/>
    </row>
    <row r="36731" spans="6:6" x14ac:dyDescent="0.2">
      <c r="F36731" s="16"/>
    </row>
    <row r="36732" spans="6:6" x14ac:dyDescent="0.2">
      <c r="F36732" s="16"/>
    </row>
    <row r="36733" spans="6:6" x14ac:dyDescent="0.2">
      <c r="F36733" s="16"/>
    </row>
    <row r="36734" spans="6:6" x14ac:dyDescent="0.2">
      <c r="F36734" s="16"/>
    </row>
    <row r="36735" spans="6:6" x14ac:dyDescent="0.2">
      <c r="F36735" s="16"/>
    </row>
    <row r="36736" spans="6:6" x14ac:dyDescent="0.2">
      <c r="F36736" s="16"/>
    </row>
    <row r="36737" spans="6:6" x14ac:dyDescent="0.2">
      <c r="F36737" s="16"/>
    </row>
    <row r="36738" spans="6:6" x14ac:dyDescent="0.2">
      <c r="F36738" s="16"/>
    </row>
    <row r="36739" spans="6:6" x14ac:dyDescent="0.2">
      <c r="F36739" s="16"/>
    </row>
    <row r="36740" spans="6:6" x14ac:dyDescent="0.2">
      <c r="F36740" s="16"/>
    </row>
    <row r="36741" spans="6:6" x14ac:dyDescent="0.2">
      <c r="F36741" s="16"/>
    </row>
    <row r="36742" spans="6:6" x14ac:dyDescent="0.2">
      <c r="F36742" s="16"/>
    </row>
    <row r="36743" spans="6:6" x14ac:dyDescent="0.2">
      <c r="F36743" s="16"/>
    </row>
    <row r="36744" spans="6:6" x14ac:dyDescent="0.2">
      <c r="F36744" s="16"/>
    </row>
    <row r="36745" spans="6:6" x14ac:dyDescent="0.2">
      <c r="F36745" s="16"/>
    </row>
    <row r="36746" spans="6:6" x14ac:dyDescent="0.2">
      <c r="F36746" s="16"/>
    </row>
    <row r="36747" spans="6:6" x14ac:dyDescent="0.2">
      <c r="F36747" s="16"/>
    </row>
    <row r="36748" spans="6:6" x14ac:dyDescent="0.2">
      <c r="F36748" s="16"/>
    </row>
    <row r="36749" spans="6:6" x14ac:dyDescent="0.2">
      <c r="F36749" s="16"/>
    </row>
    <row r="36750" spans="6:6" x14ac:dyDescent="0.2">
      <c r="F36750" s="16"/>
    </row>
    <row r="36751" spans="6:6" x14ac:dyDescent="0.2">
      <c r="F36751" s="16"/>
    </row>
    <row r="36752" spans="6:6" x14ac:dyDescent="0.2">
      <c r="F36752" s="16"/>
    </row>
    <row r="36753" spans="6:6" x14ac:dyDescent="0.2">
      <c r="F36753" s="16"/>
    </row>
    <row r="36754" spans="6:6" x14ac:dyDescent="0.2">
      <c r="F36754" s="16"/>
    </row>
    <row r="36755" spans="6:6" x14ac:dyDescent="0.2">
      <c r="F36755" s="16"/>
    </row>
    <row r="36756" spans="6:6" x14ac:dyDescent="0.2">
      <c r="F36756" s="16"/>
    </row>
    <row r="36757" spans="6:6" x14ac:dyDescent="0.2">
      <c r="F36757" s="16"/>
    </row>
    <row r="36758" spans="6:6" x14ac:dyDescent="0.2">
      <c r="F36758" s="16"/>
    </row>
    <row r="36759" spans="6:6" x14ac:dyDescent="0.2">
      <c r="F36759" s="16"/>
    </row>
    <row r="36760" spans="6:6" x14ac:dyDescent="0.2">
      <c r="F36760" s="16"/>
    </row>
    <row r="36761" spans="6:6" x14ac:dyDescent="0.2">
      <c r="F36761" s="16"/>
    </row>
    <row r="36762" spans="6:6" x14ac:dyDescent="0.2">
      <c r="F36762" s="16"/>
    </row>
    <row r="36763" spans="6:6" x14ac:dyDescent="0.2">
      <c r="F36763" s="16"/>
    </row>
    <row r="36764" spans="6:6" x14ac:dyDescent="0.2">
      <c r="F36764" s="16"/>
    </row>
    <row r="36765" spans="6:6" x14ac:dyDescent="0.2">
      <c r="F36765" s="16"/>
    </row>
    <row r="36766" spans="6:6" x14ac:dyDescent="0.2">
      <c r="F36766" s="16"/>
    </row>
    <row r="36767" spans="6:6" x14ac:dyDescent="0.2">
      <c r="F36767" s="16"/>
    </row>
    <row r="36768" spans="6:6" x14ac:dyDescent="0.2">
      <c r="F36768" s="16"/>
    </row>
    <row r="36769" spans="6:6" x14ac:dyDescent="0.2">
      <c r="F36769" s="16"/>
    </row>
    <row r="36770" spans="6:6" x14ac:dyDescent="0.2">
      <c r="F36770" s="16"/>
    </row>
    <row r="36771" spans="6:6" x14ac:dyDescent="0.2">
      <c r="F36771" s="16"/>
    </row>
    <row r="36772" spans="6:6" x14ac:dyDescent="0.2">
      <c r="F36772" s="16"/>
    </row>
    <row r="36773" spans="6:6" x14ac:dyDescent="0.2">
      <c r="F36773" s="16"/>
    </row>
    <row r="36774" spans="6:6" x14ac:dyDescent="0.2">
      <c r="F36774" s="16"/>
    </row>
    <row r="36775" spans="6:6" x14ac:dyDescent="0.2">
      <c r="F36775" s="16"/>
    </row>
    <row r="36776" spans="6:6" x14ac:dyDescent="0.2">
      <c r="F36776" s="16"/>
    </row>
    <row r="36777" spans="6:6" x14ac:dyDescent="0.2">
      <c r="F36777" s="16"/>
    </row>
    <row r="36778" spans="6:6" x14ac:dyDescent="0.2">
      <c r="F36778" s="16"/>
    </row>
    <row r="36779" spans="6:6" x14ac:dyDescent="0.2">
      <c r="F36779" s="16"/>
    </row>
    <row r="36780" spans="6:6" x14ac:dyDescent="0.2">
      <c r="F36780" s="16"/>
    </row>
    <row r="36781" spans="6:6" x14ac:dyDescent="0.2">
      <c r="F36781" s="16"/>
    </row>
    <row r="36782" spans="6:6" x14ac:dyDescent="0.2">
      <c r="F36782" s="16"/>
    </row>
    <row r="36783" spans="6:6" x14ac:dyDescent="0.2">
      <c r="F36783" s="16"/>
    </row>
    <row r="36784" spans="6:6" x14ac:dyDescent="0.2">
      <c r="F36784" s="16"/>
    </row>
    <row r="36785" spans="6:6" x14ac:dyDescent="0.2">
      <c r="F36785" s="16"/>
    </row>
    <row r="36786" spans="6:6" x14ac:dyDescent="0.2">
      <c r="F36786" s="16"/>
    </row>
    <row r="36787" spans="6:6" x14ac:dyDescent="0.2">
      <c r="F36787" s="16"/>
    </row>
    <row r="36788" spans="6:6" x14ac:dyDescent="0.2">
      <c r="F36788" s="16"/>
    </row>
    <row r="36789" spans="6:6" x14ac:dyDescent="0.2">
      <c r="F36789" s="16"/>
    </row>
    <row r="36790" spans="6:6" x14ac:dyDescent="0.2">
      <c r="F36790" s="16"/>
    </row>
    <row r="36791" spans="6:6" x14ac:dyDescent="0.2">
      <c r="F36791" s="16"/>
    </row>
    <row r="36792" spans="6:6" x14ac:dyDescent="0.2">
      <c r="F36792" s="16"/>
    </row>
    <row r="36793" spans="6:6" x14ac:dyDescent="0.2">
      <c r="F36793" s="16"/>
    </row>
    <row r="36794" spans="6:6" x14ac:dyDescent="0.2">
      <c r="F36794" s="16"/>
    </row>
    <row r="36795" spans="6:6" x14ac:dyDescent="0.2">
      <c r="F36795" s="16"/>
    </row>
    <row r="36796" spans="6:6" x14ac:dyDescent="0.2">
      <c r="F36796" s="16"/>
    </row>
    <row r="36797" spans="6:6" x14ac:dyDescent="0.2">
      <c r="F36797" s="16"/>
    </row>
    <row r="36798" spans="6:6" x14ac:dyDescent="0.2">
      <c r="F36798" s="16"/>
    </row>
    <row r="36799" spans="6:6" x14ac:dyDescent="0.2">
      <c r="F36799" s="16"/>
    </row>
    <row r="36800" spans="6:6" x14ac:dyDescent="0.2">
      <c r="F36800" s="16"/>
    </row>
    <row r="36801" spans="6:6" x14ac:dyDescent="0.2">
      <c r="F36801" s="16"/>
    </row>
    <row r="36802" spans="6:6" x14ac:dyDescent="0.2">
      <c r="F36802" s="16"/>
    </row>
    <row r="36803" spans="6:6" x14ac:dyDescent="0.2">
      <c r="F36803" s="16"/>
    </row>
    <row r="36804" spans="6:6" x14ac:dyDescent="0.2">
      <c r="F36804" s="16"/>
    </row>
    <row r="36805" spans="6:6" x14ac:dyDescent="0.2">
      <c r="F36805" s="16"/>
    </row>
    <row r="36806" spans="6:6" x14ac:dyDescent="0.2">
      <c r="F36806" s="16"/>
    </row>
    <row r="36807" spans="6:6" x14ac:dyDescent="0.2">
      <c r="F36807" s="16"/>
    </row>
    <row r="36808" spans="6:6" x14ac:dyDescent="0.2">
      <c r="F36808" s="16"/>
    </row>
    <row r="36809" spans="6:6" x14ac:dyDescent="0.2">
      <c r="F36809" s="16"/>
    </row>
    <row r="36810" spans="6:6" x14ac:dyDescent="0.2">
      <c r="F36810" s="16"/>
    </row>
    <row r="36811" spans="6:6" x14ac:dyDescent="0.2">
      <c r="F36811" s="16"/>
    </row>
    <row r="36812" spans="6:6" x14ac:dyDescent="0.2">
      <c r="F36812" s="16"/>
    </row>
    <row r="36813" spans="6:6" x14ac:dyDescent="0.2">
      <c r="F36813" s="16"/>
    </row>
    <row r="36814" spans="6:6" x14ac:dyDescent="0.2">
      <c r="F36814" s="16"/>
    </row>
    <row r="36815" spans="6:6" x14ac:dyDescent="0.2">
      <c r="F36815" s="16"/>
    </row>
    <row r="36816" spans="6:6" x14ac:dyDescent="0.2">
      <c r="F36816" s="16"/>
    </row>
    <row r="36817" spans="6:6" x14ac:dyDescent="0.2">
      <c r="F36817" s="16"/>
    </row>
    <row r="36818" spans="6:6" x14ac:dyDescent="0.2">
      <c r="F36818" s="16"/>
    </row>
    <row r="36819" spans="6:6" x14ac:dyDescent="0.2">
      <c r="F36819" s="16"/>
    </row>
    <row r="36820" spans="6:6" x14ac:dyDescent="0.2">
      <c r="F36820" s="16"/>
    </row>
    <row r="36821" spans="6:6" x14ac:dyDescent="0.2">
      <c r="F36821" s="16"/>
    </row>
    <row r="36822" spans="6:6" x14ac:dyDescent="0.2">
      <c r="F36822" s="16"/>
    </row>
    <row r="36823" spans="6:6" x14ac:dyDescent="0.2">
      <c r="F36823" s="16"/>
    </row>
    <row r="36824" spans="6:6" x14ac:dyDescent="0.2">
      <c r="F36824" s="16"/>
    </row>
    <row r="36825" spans="6:6" x14ac:dyDescent="0.2">
      <c r="F36825" s="16"/>
    </row>
    <row r="36826" spans="6:6" x14ac:dyDescent="0.2">
      <c r="F36826" s="16"/>
    </row>
    <row r="36827" spans="6:6" x14ac:dyDescent="0.2">
      <c r="F36827" s="16"/>
    </row>
    <row r="36828" spans="6:6" x14ac:dyDescent="0.2">
      <c r="F36828" s="16"/>
    </row>
    <row r="36829" spans="6:6" x14ac:dyDescent="0.2">
      <c r="F36829" s="16"/>
    </row>
    <row r="36830" spans="6:6" x14ac:dyDescent="0.2">
      <c r="F36830" s="16"/>
    </row>
    <row r="36831" spans="6:6" x14ac:dyDescent="0.2">
      <c r="F36831" s="16"/>
    </row>
    <row r="36832" spans="6:6" x14ac:dyDescent="0.2">
      <c r="F36832" s="16"/>
    </row>
    <row r="36833" spans="6:6" x14ac:dyDescent="0.2">
      <c r="F36833" s="16"/>
    </row>
    <row r="36834" spans="6:6" x14ac:dyDescent="0.2">
      <c r="F36834" s="16"/>
    </row>
    <row r="36835" spans="6:6" x14ac:dyDescent="0.2">
      <c r="F36835" s="16"/>
    </row>
    <row r="36836" spans="6:6" x14ac:dyDescent="0.2">
      <c r="F36836" s="16"/>
    </row>
    <row r="36837" spans="6:6" x14ac:dyDescent="0.2">
      <c r="F36837" s="16"/>
    </row>
    <row r="36838" spans="6:6" x14ac:dyDescent="0.2">
      <c r="F36838" s="16"/>
    </row>
    <row r="36839" spans="6:6" x14ac:dyDescent="0.2">
      <c r="F36839" s="16"/>
    </row>
    <row r="36840" spans="6:6" x14ac:dyDescent="0.2">
      <c r="F36840" s="16"/>
    </row>
    <row r="36841" spans="6:6" x14ac:dyDescent="0.2">
      <c r="F36841" s="16"/>
    </row>
    <row r="36842" spans="6:6" x14ac:dyDescent="0.2">
      <c r="F36842" s="16"/>
    </row>
    <row r="36843" spans="6:6" x14ac:dyDescent="0.2">
      <c r="F36843" s="16"/>
    </row>
    <row r="36844" spans="6:6" x14ac:dyDescent="0.2">
      <c r="F36844" s="16"/>
    </row>
    <row r="36845" spans="6:6" x14ac:dyDescent="0.2">
      <c r="F36845" s="16"/>
    </row>
    <row r="36846" spans="6:6" x14ac:dyDescent="0.2">
      <c r="F36846" s="16"/>
    </row>
    <row r="36847" spans="6:6" x14ac:dyDescent="0.2">
      <c r="F36847" s="16"/>
    </row>
    <row r="36848" spans="6:6" x14ac:dyDescent="0.2">
      <c r="F36848" s="16"/>
    </row>
    <row r="36849" spans="6:6" x14ac:dyDescent="0.2">
      <c r="F36849" s="16"/>
    </row>
    <row r="36850" spans="6:6" x14ac:dyDescent="0.2">
      <c r="F36850" s="16"/>
    </row>
    <row r="36851" spans="6:6" x14ac:dyDescent="0.2">
      <c r="F36851" s="16"/>
    </row>
    <row r="36852" spans="6:6" x14ac:dyDescent="0.2">
      <c r="F36852" s="16"/>
    </row>
    <row r="36853" spans="6:6" x14ac:dyDescent="0.2">
      <c r="F36853" s="16"/>
    </row>
    <row r="36854" spans="6:6" x14ac:dyDescent="0.2">
      <c r="F36854" s="16"/>
    </row>
    <row r="36855" spans="6:6" x14ac:dyDescent="0.2">
      <c r="F36855" s="16"/>
    </row>
    <row r="36856" spans="6:6" x14ac:dyDescent="0.2">
      <c r="F36856" s="16"/>
    </row>
    <row r="36857" spans="6:6" x14ac:dyDescent="0.2">
      <c r="F36857" s="16"/>
    </row>
    <row r="36858" spans="6:6" x14ac:dyDescent="0.2">
      <c r="F36858" s="16"/>
    </row>
    <row r="36859" spans="6:6" x14ac:dyDescent="0.2">
      <c r="F36859" s="16"/>
    </row>
    <row r="36860" spans="6:6" x14ac:dyDescent="0.2">
      <c r="F36860" s="16"/>
    </row>
    <row r="36861" spans="6:6" x14ac:dyDescent="0.2">
      <c r="F36861" s="16"/>
    </row>
    <row r="36862" spans="6:6" x14ac:dyDescent="0.2">
      <c r="F36862" s="16"/>
    </row>
    <row r="36863" spans="6:6" x14ac:dyDescent="0.2">
      <c r="F36863" s="16"/>
    </row>
    <row r="36864" spans="6:6" x14ac:dyDescent="0.2">
      <c r="F36864" s="16"/>
    </row>
    <row r="36865" spans="6:6" x14ac:dyDescent="0.2">
      <c r="F36865" s="16"/>
    </row>
    <row r="36866" spans="6:6" x14ac:dyDescent="0.2">
      <c r="F36866" s="16"/>
    </row>
    <row r="36867" spans="6:6" x14ac:dyDescent="0.2">
      <c r="F36867" s="16"/>
    </row>
    <row r="36868" spans="6:6" x14ac:dyDescent="0.2">
      <c r="F36868" s="16"/>
    </row>
    <row r="36869" spans="6:6" x14ac:dyDescent="0.2">
      <c r="F36869" s="16"/>
    </row>
    <row r="36870" spans="6:6" x14ac:dyDescent="0.2">
      <c r="F36870" s="16"/>
    </row>
    <row r="36871" spans="6:6" x14ac:dyDescent="0.2">
      <c r="F36871" s="16"/>
    </row>
    <row r="36872" spans="6:6" x14ac:dyDescent="0.2">
      <c r="F36872" s="16"/>
    </row>
    <row r="36873" spans="6:6" x14ac:dyDescent="0.2">
      <c r="F36873" s="16"/>
    </row>
    <row r="36874" spans="6:6" x14ac:dyDescent="0.2">
      <c r="F36874" s="16"/>
    </row>
    <row r="36875" spans="6:6" x14ac:dyDescent="0.2">
      <c r="F36875" s="16"/>
    </row>
    <row r="36876" spans="6:6" x14ac:dyDescent="0.2">
      <c r="F36876" s="16"/>
    </row>
    <row r="36877" spans="6:6" x14ac:dyDescent="0.2">
      <c r="F36877" s="16"/>
    </row>
    <row r="36878" spans="6:6" x14ac:dyDescent="0.2">
      <c r="F36878" s="16"/>
    </row>
    <row r="36879" spans="6:6" x14ac:dyDescent="0.2">
      <c r="F36879" s="16"/>
    </row>
    <row r="36880" spans="6:6" x14ac:dyDescent="0.2">
      <c r="F36880" s="16"/>
    </row>
    <row r="36881" spans="6:6" x14ac:dyDescent="0.2">
      <c r="F36881" s="16"/>
    </row>
    <row r="36882" spans="6:6" x14ac:dyDescent="0.2">
      <c r="F36882" s="16"/>
    </row>
    <row r="36883" spans="6:6" x14ac:dyDescent="0.2">
      <c r="F36883" s="16"/>
    </row>
    <row r="36884" spans="6:6" x14ac:dyDescent="0.2">
      <c r="F36884" s="16"/>
    </row>
    <row r="36885" spans="6:6" x14ac:dyDescent="0.2">
      <c r="F36885" s="16"/>
    </row>
    <row r="36886" spans="6:6" x14ac:dyDescent="0.2">
      <c r="F36886" s="16"/>
    </row>
    <row r="36887" spans="6:6" x14ac:dyDescent="0.2">
      <c r="F36887" s="16"/>
    </row>
    <row r="36888" spans="6:6" x14ac:dyDescent="0.2">
      <c r="F36888" s="16"/>
    </row>
    <row r="36889" spans="6:6" x14ac:dyDescent="0.2">
      <c r="F36889" s="16"/>
    </row>
    <row r="36890" spans="6:6" x14ac:dyDescent="0.2">
      <c r="F36890" s="16"/>
    </row>
    <row r="36891" spans="6:6" x14ac:dyDescent="0.2">
      <c r="F36891" s="16"/>
    </row>
    <row r="36892" spans="6:6" x14ac:dyDescent="0.2">
      <c r="F36892" s="16"/>
    </row>
    <row r="36893" spans="6:6" x14ac:dyDescent="0.2">
      <c r="F36893" s="16"/>
    </row>
    <row r="36894" spans="6:6" x14ac:dyDescent="0.2">
      <c r="F36894" s="16"/>
    </row>
    <row r="36895" spans="6:6" x14ac:dyDescent="0.2">
      <c r="F36895" s="16"/>
    </row>
    <row r="36896" spans="6:6" x14ac:dyDescent="0.2">
      <c r="F36896" s="16"/>
    </row>
    <row r="36897" spans="6:6" x14ac:dyDescent="0.2">
      <c r="F36897" s="16"/>
    </row>
    <row r="36898" spans="6:6" x14ac:dyDescent="0.2">
      <c r="F36898" s="16"/>
    </row>
    <row r="36899" spans="6:6" x14ac:dyDescent="0.2">
      <c r="F36899" s="16"/>
    </row>
    <row r="36900" spans="6:6" x14ac:dyDescent="0.2">
      <c r="F36900" s="16"/>
    </row>
    <row r="36901" spans="6:6" x14ac:dyDescent="0.2">
      <c r="F36901" s="16"/>
    </row>
    <row r="36902" spans="6:6" x14ac:dyDescent="0.2">
      <c r="F36902" s="16"/>
    </row>
    <row r="36903" spans="6:6" x14ac:dyDescent="0.2">
      <c r="F36903" s="16"/>
    </row>
    <row r="36904" spans="6:6" x14ac:dyDescent="0.2">
      <c r="F36904" s="16"/>
    </row>
    <row r="36905" spans="6:6" x14ac:dyDescent="0.2">
      <c r="F36905" s="16"/>
    </row>
    <row r="36906" spans="6:6" x14ac:dyDescent="0.2">
      <c r="F36906" s="16"/>
    </row>
    <row r="36907" spans="6:6" x14ac:dyDescent="0.2">
      <c r="F36907" s="16"/>
    </row>
    <row r="36908" spans="6:6" x14ac:dyDescent="0.2">
      <c r="F36908" s="16"/>
    </row>
    <row r="36909" spans="6:6" x14ac:dyDescent="0.2">
      <c r="F36909" s="16"/>
    </row>
    <row r="36910" spans="6:6" x14ac:dyDescent="0.2">
      <c r="F36910" s="16"/>
    </row>
    <row r="36911" spans="6:6" x14ac:dyDescent="0.2">
      <c r="F36911" s="16"/>
    </row>
    <row r="36912" spans="6:6" x14ac:dyDescent="0.2">
      <c r="F36912" s="16"/>
    </row>
    <row r="36913" spans="6:6" x14ac:dyDescent="0.2">
      <c r="F36913" s="16"/>
    </row>
    <row r="36914" spans="6:6" x14ac:dyDescent="0.2">
      <c r="F36914" s="16"/>
    </row>
    <row r="36915" spans="6:6" x14ac:dyDescent="0.2">
      <c r="F36915" s="16"/>
    </row>
    <row r="36916" spans="6:6" x14ac:dyDescent="0.2">
      <c r="F36916" s="16"/>
    </row>
    <row r="36917" spans="6:6" x14ac:dyDescent="0.2">
      <c r="F36917" s="16"/>
    </row>
    <row r="36918" spans="6:6" x14ac:dyDescent="0.2">
      <c r="F36918" s="16"/>
    </row>
    <row r="36919" spans="6:6" x14ac:dyDescent="0.2">
      <c r="F36919" s="16"/>
    </row>
    <row r="36920" spans="6:6" x14ac:dyDescent="0.2">
      <c r="F36920" s="16"/>
    </row>
    <row r="36921" spans="6:6" x14ac:dyDescent="0.2">
      <c r="F36921" s="16"/>
    </row>
    <row r="36922" spans="6:6" x14ac:dyDescent="0.2">
      <c r="F36922" s="16"/>
    </row>
    <row r="36923" spans="6:6" x14ac:dyDescent="0.2">
      <c r="F36923" s="16"/>
    </row>
    <row r="36924" spans="6:6" x14ac:dyDescent="0.2">
      <c r="F36924" s="16"/>
    </row>
    <row r="36925" spans="6:6" x14ac:dyDescent="0.2">
      <c r="F36925" s="16"/>
    </row>
    <row r="36926" spans="6:6" x14ac:dyDescent="0.2">
      <c r="F36926" s="16"/>
    </row>
    <row r="36927" spans="6:6" x14ac:dyDescent="0.2">
      <c r="F36927" s="16"/>
    </row>
    <row r="36928" spans="6:6" x14ac:dyDescent="0.2">
      <c r="F36928" s="16"/>
    </row>
    <row r="36929" spans="6:6" x14ac:dyDescent="0.2">
      <c r="F36929" s="16"/>
    </row>
    <row r="36930" spans="6:6" x14ac:dyDescent="0.2">
      <c r="F36930" s="16"/>
    </row>
    <row r="36931" spans="6:6" x14ac:dyDescent="0.2">
      <c r="F36931" s="16"/>
    </row>
    <row r="36932" spans="6:6" x14ac:dyDescent="0.2">
      <c r="F36932" s="16"/>
    </row>
    <row r="36933" spans="6:6" x14ac:dyDescent="0.2">
      <c r="F36933" s="16"/>
    </row>
    <row r="36934" spans="6:6" x14ac:dyDescent="0.2">
      <c r="F36934" s="16"/>
    </row>
    <row r="36935" spans="6:6" x14ac:dyDescent="0.2">
      <c r="F36935" s="16"/>
    </row>
    <row r="36936" spans="6:6" x14ac:dyDescent="0.2">
      <c r="F36936" s="16"/>
    </row>
    <row r="36937" spans="6:6" x14ac:dyDescent="0.2">
      <c r="F36937" s="16"/>
    </row>
    <row r="36938" spans="6:6" x14ac:dyDescent="0.2">
      <c r="F36938" s="16"/>
    </row>
    <row r="36939" spans="6:6" x14ac:dyDescent="0.2">
      <c r="F36939" s="16"/>
    </row>
    <row r="36940" spans="6:6" x14ac:dyDescent="0.2">
      <c r="F36940" s="16"/>
    </row>
    <row r="36941" spans="6:6" x14ac:dyDescent="0.2">
      <c r="F36941" s="16"/>
    </row>
    <row r="36942" spans="6:6" x14ac:dyDescent="0.2">
      <c r="F36942" s="16"/>
    </row>
    <row r="36943" spans="6:6" x14ac:dyDescent="0.2">
      <c r="F36943" s="16"/>
    </row>
    <row r="36944" spans="6:6" x14ac:dyDescent="0.2">
      <c r="F36944" s="16"/>
    </row>
    <row r="36945" spans="6:6" x14ac:dyDescent="0.2">
      <c r="F36945" s="16"/>
    </row>
    <row r="36946" spans="6:6" x14ac:dyDescent="0.2">
      <c r="F36946" s="16"/>
    </row>
    <row r="36947" spans="6:6" x14ac:dyDescent="0.2">
      <c r="F36947" s="16"/>
    </row>
    <row r="36948" spans="6:6" x14ac:dyDescent="0.2">
      <c r="F36948" s="16"/>
    </row>
    <row r="36949" spans="6:6" x14ac:dyDescent="0.2">
      <c r="F36949" s="16"/>
    </row>
    <row r="36950" spans="6:6" x14ac:dyDescent="0.2">
      <c r="F36950" s="16"/>
    </row>
    <row r="36951" spans="6:6" x14ac:dyDescent="0.2">
      <c r="F36951" s="16"/>
    </row>
    <row r="36952" spans="6:6" x14ac:dyDescent="0.2">
      <c r="F36952" s="16"/>
    </row>
    <row r="36953" spans="6:6" x14ac:dyDescent="0.2">
      <c r="F36953" s="16"/>
    </row>
    <row r="36954" spans="6:6" x14ac:dyDescent="0.2">
      <c r="F36954" s="16"/>
    </row>
    <row r="36955" spans="6:6" x14ac:dyDescent="0.2">
      <c r="F36955" s="16"/>
    </row>
    <row r="36956" spans="6:6" x14ac:dyDescent="0.2">
      <c r="F36956" s="16"/>
    </row>
    <row r="36957" spans="6:6" x14ac:dyDescent="0.2">
      <c r="F36957" s="16"/>
    </row>
    <row r="36958" spans="6:6" x14ac:dyDescent="0.2">
      <c r="F36958" s="16"/>
    </row>
    <row r="36959" spans="6:6" x14ac:dyDescent="0.2">
      <c r="F36959" s="16"/>
    </row>
    <row r="36960" spans="6:6" x14ac:dyDescent="0.2">
      <c r="F36960" s="16"/>
    </row>
    <row r="36961" spans="6:6" x14ac:dyDescent="0.2">
      <c r="F36961" s="16"/>
    </row>
    <row r="36962" spans="6:6" x14ac:dyDescent="0.2">
      <c r="F36962" s="16"/>
    </row>
    <row r="36963" spans="6:6" x14ac:dyDescent="0.2">
      <c r="F36963" s="16"/>
    </row>
    <row r="36964" spans="6:6" x14ac:dyDescent="0.2">
      <c r="F36964" s="16"/>
    </row>
    <row r="36965" spans="6:6" x14ac:dyDescent="0.2">
      <c r="F36965" s="16"/>
    </row>
    <row r="36966" spans="6:6" x14ac:dyDescent="0.2">
      <c r="F36966" s="16"/>
    </row>
    <row r="36967" spans="6:6" x14ac:dyDescent="0.2">
      <c r="F36967" s="16"/>
    </row>
    <row r="36968" spans="6:6" x14ac:dyDescent="0.2">
      <c r="F36968" s="16"/>
    </row>
    <row r="36969" spans="6:6" x14ac:dyDescent="0.2">
      <c r="F36969" s="16"/>
    </row>
    <row r="36970" spans="6:6" x14ac:dyDescent="0.2">
      <c r="F36970" s="16"/>
    </row>
    <row r="36971" spans="6:6" x14ac:dyDescent="0.2">
      <c r="F36971" s="16"/>
    </row>
    <row r="36972" spans="6:6" x14ac:dyDescent="0.2">
      <c r="F36972" s="16"/>
    </row>
    <row r="36973" spans="6:6" x14ac:dyDescent="0.2">
      <c r="F36973" s="16"/>
    </row>
    <row r="36974" spans="6:6" x14ac:dyDescent="0.2">
      <c r="F36974" s="16"/>
    </row>
    <row r="36975" spans="6:6" x14ac:dyDescent="0.2">
      <c r="F36975" s="16"/>
    </row>
    <row r="36976" spans="6:6" x14ac:dyDescent="0.2">
      <c r="F36976" s="16"/>
    </row>
    <row r="36977" spans="6:6" x14ac:dyDescent="0.2">
      <c r="F36977" s="16"/>
    </row>
    <row r="36978" spans="6:6" x14ac:dyDescent="0.2">
      <c r="F36978" s="16"/>
    </row>
    <row r="36979" spans="6:6" x14ac:dyDescent="0.2">
      <c r="F36979" s="16"/>
    </row>
    <row r="36980" spans="6:6" x14ac:dyDescent="0.2">
      <c r="F36980" s="16"/>
    </row>
    <row r="36981" spans="6:6" x14ac:dyDescent="0.2">
      <c r="F36981" s="16"/>
    </row>
    <row r="36982" spans="6:6" x14ac:dyDescent="0.2">
      <c r="F36982" s="16"/>
    </row>
    <row r="36983" spans="6:6" x14ac:dyDescent="0.2">
      <c r="F36983" s="16"/>
    </row>
    <row r="36984" spans="6:6" x14ac:dyDescent="0.2">
      <c r="F36984" s="16"/>
    </row>
    <row r="36985" spans="6:6" x14ac:dyDescent="0.2">
      <c r="F36985" s="16"/>
    </row>
    <row r="36986" spans="6:6" x14ac:dyDescent="0.2">
      <c r="F36986" s="16"/>
    </row>
    <row r="36987" spans="6:6" x14ac:dyDescent="0.2">
      <c r="F36987" s="16"/>
    </row>
    <row r="36988" spans="6:6" x14ac:dyDescent="0.2">
      <c r="F36988" s="16"/>
    </row>
    <row r="36989" spans="6:6" x14ac:dyDescent="0.2">
      <c r="F36989" s="16"/>
    </row>
    <row r="36990" spans="6:6" x14ac:dyDescent="0.2">
      <c r="F36990" s="16"/>
    </row>
    <row r="36991" spans="6:6" x14ac:dyDescent="0.2">
      <c r="F36991" s="16"/>
    </row>
    <row r="36992" spans="6:6" x14ac:dyDescent="0.2">
      <c r="F36992" s="16"/>
    </row>
    <row r="36993" spans="6:6" x14ac:dyDescent="0.2">
      <c r="F36993" s="16"/>
    </row>
    <row r="36994" spans="6:6" x14ac:dyDescent="0.2">
      <c r="F36994" s="16"/>
    </row>
    <row r="36995" spans="6:6" x14ac:dyDescent="0.2">
      <c r="F36995" s="16"/>
    </row>
    <row r="36996" spans="6:6" x14ac:dyDescent="0.2">
      <c r="F36996" s="16"/>
    </row>
    <row r="36997" spans="6:6" x14ac:dyDescent="0.2">
      <c r="F36997" s="16"/>
    </row>
    <row r="36998" spans="6:6" x14ac:dyDescent="0.2">
      <c r="F36998" s="16"/>
    </row>
    <row r="36999" spans="6:6" x14ac:dyDescent="0.2">
      <c r="F36999" s="16"/>
    </row>
    <row r="37000" spans="6:6" x14ac:dyDescent="0.2">
      <c r="F37000" s="16"/>
    </row>
    <row r="37001" spans="6:6" x14ac:dyDescent="0.2">
      <c r="F37001" s="16"/>
    </row>
    <row r="37002" spans="6:6" x14ac:dyDescent="0.2">
      <c r="F37002" s="16"/>
    </row>
    <row r="37003" spans="6:6" x14ac:dyDescent="0.2">
      <c r="F37003" s="16"/>
    </row>
    <row r="37004" spans="6:6" x14ac:dyDescent="0.2">
      <c r="F37004" s="16"/>
    </row>
    <row r="37005" spans="6:6" x14ac:dyDescent="0.2">
      <c r="F37005" s="16"/>
    </row>
    <row r="37006" spans="6:6" x14ac:dyDescent="0.2">
      <c r="F37006" s="16"/>
    </row>
    <row r="37007" spans="6:6" x14ac:dyDescent="0.2">
      <c r="F37007" s="16"/>
    </row>
    <row r="37008" spans="6:6" x14ac:dyDescent="0.2">
      <c r="F37008" s="16"/>
    </row>
    <row r="37009" spans="6:6" x14ac:dyDescent="0.2">
      <c r="F37009" s="16"/>
    </row>
    <row r="37010" spans="6:6" x14ac:dyDescent="0.2">
      <c r="F37010" s="16"/>
    </row>
    <row r="37011" spans="6:6" x14ac:dyDescent="0.2">
      <c r="F37011" s="16"/>
    </row>
    <row r="37012" spans="6:6" x14ac:dyDescent="0.2">
      <c r="F37012" s="16"/>
    </row>
    <row r="37013" spans="6:6" x14ac:dyDescent="0.2">
      <c r="F37013" s="16"/>
    </row>
    <row r="37014" spans="6:6" x14ac:dyDescent="0.2">
      <c r="F37014" s="16"/>
    </row>
    <row r="37015" spans="6:6" x14ac:dyDescent="0.2">
      <c r="F37015" s="16"/>
    </row>
    <row r="37016" spans="6:6" x14ac:dyDescent="0.2">
      <c r="F37016" s="16"/>
    </row>
    <row r="37017" spans="6:6" x14ac:dyDescent="0.2">
      <c r="F37017" s="16"/>
    </row>
    <row r="37018" spans="6:6" x14ac:dyDescent="0.2">
      <c r="F37018" s="16"/>
    </row>
    <row r="37019" spans="6:6" x14ac:dyDescent="0.2">
      <c r="F37019" s="16"/>
    </row>
    <row r="37020" spans="6:6" x14ac:dyDescent="0.2">
      <c r="F37020" s="16"/>
    </row>
    <row r="37021" spans="6:6" x14ac:dyDescent="0.2">
      <c r="F37021" s="16"/>
    </row>
    <row r="37022" spans="6:6" x14ac:dyDescent="0.2">
      <c r="F37022" s="16"/>
    </row>
    <row r="37023" spans="6:6" x14ac:dyDescent="0.2">
      <c r="F37023" s="16"/>
    </row>
    <row r="37024" spans="6:6" x14ac:dyDescent="0.2">
      <c r="F37024" s="16"/>
    </row>
    <row r="37025" spans="6:6" x14ac:dyDescent="0.2">
      <c r="F37025" s="16"/>
    </row>
    <row r="37026" spans="6:6" x14ac:dyDescent="0.2">
      <c r="F37026" s="16"/>
    </row>
    <row r="37027" spans="6:6" x14ac:dyDescent="0.2">
      <c r="F37027" s="16"/>
    </row>
    <row r="37028" spans="6:6" x14ac:dyDescent="0.2">
      <c r="F37028" s="16"/>
    </row>
    <row r="37029" spans="6:6" x14ac:dyDescent="0.2">
      <c r="F37029" s="16"/>
    </row>
    <row r="37030" spans="6:6" x14ac:dyDescent="0.2">
      <c r="F37030" s="16"/>
    </row>
    <row r="37031" spans="6:6" x14ac:dyDescent="0.2">
      <c r="F37031" s="16"/>
    </row>
    <row r="37032" spans="6:6" x14ac:dyDescent="0.2">
      <c r="F37032" s="16"/>
    </row>
    <row r="37033" spans="6:6" x14ac:dyDescent="0.2">
      <c r="F37033" s="16"/>
    </row>
    <row r="37034" spans="6:6" x14ac:dyDescent="0.2">
      <c r="F37034" s="16"/>
    </row>
    <row r="37035" spans="6:6" x14ac:dyDescent="0.2">
      <c r="F37035" s="16"/>
    </row>
    <row r="37036" spans="6:6" x14ac:dyDescent="0.2">
      <c r="F37036" s="16"/>
    </row>
    <row r="37037" spans="6:6" x14ac:dyDescent="0.2">
      <c r="F37037" s="16"/>
    </row>
    <row r="37038" spans="6:6" x14ac:dyDescent="0.2">
      <c r="F37038" s="16"/>
    </row>
    <row r="37039" spans="6:6" x14ac:dyDescent="0.2">
      <c r="F37039" s="16"/>
    </row>
    <row r="37040" spans="6:6" x14ac:dyDescent="0.2">
      <c r="F37040" s="16"/>
    </row>
    <row r="37041" spans="6:6" x14ac:dyDescent="0.2">
      <c r="F37041" s="16"/>
    </row>
    <row r="37042" spans="6:6" x14ac:dyDescent="0.2">
      <c r="F37042" s="16"/>
    </row>
    <row r="37043" spans="6:6" x14ac:dyDescent="0.2">
      <c r="F37043" s="16"/>
    </row>
    <row r="37044" spans="6:6" x14ac:dyDescent="0.2">
      <c r="F37044" s="16"/>
    </row>
    <row r="37045" spans="6:6" x14ac:dyDescent="0.2">
      <c r="F37045" s="16"/>
    </row>
    <row r="37046" spans="6:6" x14ac:dyDescent="0.2">
      <c r="F37046" s="16"/>
    </row>
    <row r="37047" spans="6:6" x14ac:dyDescent="0.2">
      <c r="F37047" s="16"/>
    </row>
    <row r="37048" spans="6:6" x14ac:dyDescent="0.2">
      <c r="F37048" s="16"/>
    </row>
    <row r="37049" spans="6:6" x14ac:dyDescent="0.2">
      <c r="F37049" s="16"/>
    </row>
    <row r="37050" spans="6:6" x14ac:dyDescent="0.2">
      <c r="F37050" s="16"/>
    </row>
    <row r="37051" spans="6:6" x14ac:dyDescent="0.2">
      <c r="F37051" s="16"/>
    </row>
    <row r="37052" spans="6:6" x14ac:dyDescent="0.2">
      <c r="F37052" s="16"/>
    </row>
    <row r="37053" spans="6:6" x14ac:dyDescent="0.2">
      <c r="F37053" s="16"/>
    </row>
    <row r="37054" spans="6:6" x14ac:dyDescent="0.2">
      <c r="F37054" s="16"/>
    </row>
    <row r="37055" spans="6:6" x14ac:dyDescent="0.2">
      <c r="F37055" s="16"/>
    </row>
    <row r="37056" spans="6:6" x14ac:dyDescent="0.2">
      <c r="F37056" s="16"/>
    </row>
    <row r="37057" spans="6:6" x14ac:dyDescent="0.2">
      <c r="F37057" s="16"/>
    </row>
    <row r="37058" spans="6:6" x14ac:dyDescent="0.2">
      <c r="F37058" s="16"/>
    </row>
    <row r="37059" spans="6:6" x14ac:dyDescent="0.2">
      <c r="F37059" s="16"/>
    </row>
    <row r="37060" spans="6:6" x14ac:dyDescent="0.2">
      <c r="F37060" s="16"/>
    </row>
    <row r="37061" spans="6:6" x14ac:dyDescent="0.2">
      <c r="F37061" s="16"/>
    </row>
    <row r="37062" spans="6:6" x14ac:dyDescent="0.2">
      <c r="F37062" s="16"/>
    </row>
    <row r="37063" spans="6:6" x14ac:dyDescent="0.2">
      <c r="F37063" s="16"/>
    </row>
    <row r="37064" spans="6:6" x14ac:dyDescent="0.2">
      <c r="F37064" s="16"/>
    </row>
    <row r="37065" spans="6:6" x14ac:dyDescent="0.2">
      <c r="F37065" s="16"/>
    </row>
    <row r="37066" spans="6:6" x14ac:dyDescent="0.2">
      <c r="F37066" s="16"/>
    </row>
    <row r="37067" spans="6:6" x14ac:dyDescent="0.2">
      <c r="F37067" s="16"/>
    </row>
    <row r="37068" spans="6:6" x14ac:dyDescent="0.2">
      <c r="F37068" s="16"/>
    </row>
    <row r="37069" spans="6:6" x14ac:dyDescent="0.2">
      <c r="F37069" s="16"/>
    </row>
    <row r="37070" spans="6:6" x14ac:dyDescent="0.2">
      <c r="F37070" s="16"/>
    </row>
    <row r="37071" spans="6:6" x14ac:dyDescent="0.2">
      <c r="F37071" s="16"/>
    </row>
    <row r="37072" spans="6:6" x14ac:dyDescent="0.2">
      <c r="F37072" s="16"/>
    </row>
    <row r="37073" spans="6:6" x14ac:dyDescent="0.2">
      <c r="F37073" s="16"/>
    </row>
    <row r="37074" spans="6:6" x14ac:dyDescent="0.2">
      <c r="F37074" s="16"/>
    </row>
    <row r="37075" spans="6:6" x14ac:dyDescent="0.2">
      <c r="F37075" s="16"/>
    </row>
    <row r="37076" spans="6:6" x14ac:dyDescent="0.2">
      <c r="F37076" s="16"/>
    </row>
    <row r="37077" spans="6:6" x14ac:dyDescent="0.2">
      <c r="F37077" s="16"/>
    </row>
    <row r="37078" spans="6:6" x14ac:dyDescent="0.2">
      <c r="F37078" s="16"/>
    </row>
    <row r="37079" spans="6:6" x14ac:dyDescent="0.2">
      <c r="F37079" s="16"/>
    </row>
    <row r="37080" spans="6:6" x14ac:dyDescent="0.2">
      <c r="F37080" s="16"/>
    </row>
    <row r="37081" spans="6:6" x14ac:dyDescent="0.2">
      <c r="F37081" s="16"/>
    </row>
    <row r="37082" spans="6:6" x14ac:dyDescent="0.2">
      <c r="F37082" s="16"/>
    </row>
    <row r="37083" spans="6:6" x14ac:dyDescent="0.2">
      <c r="F37083" s="16"/>
    </row>
    <row r="37084" spans="6:6" x14ac:dyDescent="0.2">
      <c r="F37084" s="16"/>
    </row>
    <row r="37085" spans="6:6" x14ac:dyDescent="0.2">
      <c r="F37085" s="16"/>
    </row>
    <row r="37086" spans="6:6" x14ac:dyDescent="0.2">
      <c r="F37086" s="16"/>
    </row>
    <row r="37087" spans="6:6" x14ac:dyDescent="0.2">
      <c r="F37087" s="16"/>
    </row>
    <row r="37088" spans="6:6" x14ac:dyDescent="0.2">
      <c r="F37088" s="16"/>
    </row>
    <row r="37089" spans="6:6" x14ac:dyDescent="0.2">
      <c r="F37089" s="16"/>
    </row>
    <row r="37090" spans="6:6" x14ac:dyDescent="0.2">
      <c r="F37090" s="16"/>
    </row>
    <row r="37091" spans="6:6" x14ac:dyDescent="0.2">
      <c r="F37091" s="16"/>
    </row>
    <row r="37092" spans="6:6" x14ac:dyDescent="0.2">
      <c r="F37092" s="16"/>
    </row>
    <row r="37093" spans="6:6" x14ac:dyDescent="0.2">
      <c r="F37093" s="16"/>
    </row>
    <row r="37094" spans="6:6" x14ac:dyDescent="0.2">
      <c r="F37094" s="16"/>
    </row>
    <row r="37095" spans="6:6" x14ac:dyDescent="0.2">
      <c r="F37095" s="16"/>
    </row>
    <row r="37096" spans="6:6" x14ac:dyDescent="0.2">
      <c r="F37096" s="16"/>
    </row>
    <row r="37097" spans="6:6" x14ac:dyDescent="0.2">
      <c r="F37097" s="16"/>
    </row>
    <row r="37098" spans="6:6" x14ac:dyDescent="0.2">
      <c r="F37098" s="16"/>
    </row>
    <row r="37099" spans="6:6" x14ac:dyDescent="0.2">
      <c r="F37099" s="16"/>
    </row>
    <row r="37100" spans="6:6" x14ac:dyDescent="0.2">
      <c r="F37100" s="16"/>
    </row>
    <row r="37101" spans="6:6" x14ac:dyDescent="0.2">
      <c r="F37101" s="16"/>
    </row>
    <row r="37102" spans="6:6" x14ac:dyDescent="0.2">
      <c r="F37102" s="16"/>
    </row>
    <row r="37103" spans="6:6" x14ac:dyDescent="0.2">
      <c r="F37103" s="16"/>
    </row>
    <row r="37104" spans="6:6" x14ac:dyDescent="0.2">
      <c r="F37104" s="16"/>
    </row>
    <row r="37105" spans="6:6" x14ac:dyDescent="0.2">
      <c r="F37105" s="16"/>
    </row>
    <row r="37106" spans="6:6" x14ac:dyDescent="0.2">
      <c r="F37106" s="16"/>
    </row>
    <row r="37107" spans="6:6" x14ac:dyDescent="0.2">
      <c r="F37107" s="16"/>
    </row>
    <row r="37108" spans="6:6" x14ac:dyDescent="0.2">
      <c r="F37108" s="16"/>
    </row>
    <row r="37109" spans="6:6" x14ac:dyDescent="0.2">
      <c r="F37109" s="16"/>
    </row>
    <row r="37110" spans="6:6" x14ac:dyDescent="0.2">
      <c r="F37110" s="16"/>
    </row>
    <row r="37111" spans="6:6" x14ac:dyDescent="0.2">
      <c r="F37111" s="16"/>
    </row>
    <row r="37112" spans="6:6" x14ac:dyDescent="0.2">
      <c r="F37112" s="16"/>
    </row>
    <row r="37113" spans="6:6" x14ac:dyDescent="0.2">
      <c r="F37113" s="16"/>
    </row>
    <row r="37114" spans="6:6" x14ac:dyDescent="0.2">
      <c r="F37114" s="16"/>
    </row>
    <row r="37115" spans="6:6" x14ac:dyDescent="0.2">
      <c r="F37115" s="16"/>
    </row>
    <row r="37116" spans="6:6" x14ac:dyDescent="0.2">
      <c r="F37116" s="16"/>
    </row>
    <row r="37117" spans="6:6" x14ac:dyDescent="0.2">
      <c r="F37117" s="16"/>
    </row>
    <row r="37118" spans="6:6" x14ac:dyDescent="0.2">
      <c r="F37118" s="16"/>
    </row>
    <row r="37119" spans="6:6" x14ac:dyDescent="0.2">
      <c r="F37119" s="16"/>
    </row>
    <row r="37120" spans="6:6" x14ac:dyDescent="0.2">
      <c r="F37120" s="16"/>
    </row>
    <row r="37121" spans="6:6" x14ac:dyDescent="0.2">
      <c r="F37121" s="16"/>
    </row>
    <row r="37122" spans="6:6" x14ac:dyDescent="0.2">
      <c r="F37122" s="16"/>
    </row>
    <row r="37123" spans="6:6" x14ac:dyDescent="0.2">
      <c r="F37123" s="16"/>
    </row>
    <row r="37124" spans="6:6" x14ac:dyDescent="0.2">
      <c r="F37124" s="16"/>
    </row>
    <row r="37125" spans="6:6" x14ac:dyDescent="0.2">
      <c r="F37125" s="16"/>
    </row>
    <row r="37126" spans="6:6" x14ac:dyDescent="0.2">
      <c r="F37126" s="16"/>
    </row>
    <row r="37127" spans="6:6" x14ac:dyDescent="0.2">
      <c r="F37127" s="16"/>
    </row>
    <row r="37128" spans="6:6" x14ac:dyDescent="0.2">
      <c r="F37128" s="16"/>
    </row>
    <row r="37129" spans="6:6" x14ac:dyDescent="0.2">
      <c r="F37129" s="16"/>
    </row>
    <row r="37130" spans="6:6" x14ac:dyDescent="0.2">
      <c r="F37130" s="16"/>
    </row>
    <row r="37131" spans="6:6" x14ac:dyDescent="0.2">
      <c r="F37131" s="16"/>
    </row>
    <row r="37132" spans="6:6" x14ac:dyDescent="0.2">
      <c r="F37132" s="16"/>
    </row>
    <row r="37133" spans="6:6" x14ac:dyDescent="0.2">
      <c r="F37133" s="16"/>
    </row>
    <row r="37134" spans="6:6" x14ac:dyDescent="0.2">
      <c r="F37134" s="16"/>
    </row>
    <row r="37135" spans="6:6" x14ac:dyDescent="0.2">
      <c r="F37135" s="16"/>
    </row>
    <row r="37136" spans="6:6" x14ac:dyDescent="0.2">
      <c r="F37136" s="16"/>
    </row>
    <row r="37137" spans="6:6" x14ac:dyDescent="0.2">
      <c r="F37137" s="16"/>
    </row>
    <row r="37138" spans="6:6" x14ac:dyDescent="0.2">
      <c r="F37138" s="16"/>
    </row>
    <row r="37139" spans="6:6" x14ac:dyDescent="0.2">
      <c r="F37139" s="16"/>
    </row>
    <row r="37140" spans="6:6" x14ac:dyDescent="0.2">
      <c r="F37140" s="16"/>
    </row>
    <row r="37141" spans="6:6" x14ac:dyDescent="0.2">
      <c r="F37141" s="16"/>
    </row>
    <row r="37142" spans="6:6" x14ac:dyDescent="0.2">
      <c r="F37142" s="16"/>
    </row>
    <row r="37143" spans="6:6" x14ac:dyDescent="0.2">
      <c r="F37143" s="16"/>
    </row>
    <row r="37144" spans="6:6" x14ac:dyDescent="0.2">
      <c r="F37144" s="16"/>
    </row>
    <row r="37145" spans="6:6" x14ac:dyDescent="0.2">
      <c r="F37145" s="16"/>
    </row>
    <row r="37146" spans="6:6" x14ac:dyDescent="0.2">
      <c r="F37146" s="16"/>
    </row>
    <row r="37147" spans="6:6" x14ac:dyDescent="0.2">
      <c r="F37147" s="16"/>
    </row>
    <row r="37148" spans="6:6" x14ac:dyDescent="0.2">
      <c r="F37148" s="16"/>
    </row>
    <row r="37149" spans="6:6" x14ac:dyDescent="0.2">
      <c r="F37149" s="16"/>
    </row>
    <row r="37150" spans="6:6" x14ac:dyDescent="0.2">
      <c r="F37150" s="16"/>
    </row>
    <row r="37151" spans="6:6" x14ac:dyDescent="0.2">
      <c r="F37151" s="16"/>
    </row>
    <row r="37152" spans="6:6" x14ac:dyDescent="0.2">
      <c r="F37152" s="16"/>
    </row>
    <row r="37153" spans="6:6" x14ac:dyDescent="0.2">
      <c r="F37153" s="16"/>
    </row>
    <row r="37154" spans="6:6" x14ac:dyDescent="0.2">
      <c r="F37154" s="16"/>
    </row>
    <row r="37155" spans="6:6" x14ac:dyDescent="0.2">
      <c r="F37155" s="16"/>
    </row>
    <row r="37156" spans="6:6" x14ac:dyDescent="0.2">
      <c r="F37156" s="16"/>
    </row>
    <row r="37157" spans="6:6" x14ac:dyDescent="0.2">
      <c r="F37157" s="16"/>
    </row>
    <row r="37158" spans="6:6" x14ac:dyDescent="0.2">
      <c r="F37158" s="16"/>
    </row>
    <row r="37159" spans="6:6" x14ac:dyDescent="0.2">
      <c r="F37159" s="16"/>
    </row>
    <row r="37160" spans="6:6" x14ac:dyDescent="0.2">
      <c r="F37160" s="16"/>
    </row>
    <row r="37161" spans="6:6" x14ac:dyDescent="0.2">
      <c r="F37161" s="16"/>
    </row>
    <row r="37162" spans="6:6" x14ac:dyDescent="0.2">
      <c r="F37162" s="16"/>
    </row>
    <row r="37163" spans="6:6" x14ac:dyDescent="0.2">
      <c r="F37163" s="16"/>
    </row>
    <row r="37164" spans="6:6" x14ac:dyDescent="0.2">
      <c r="F37164" s="16"/>
    </row>
    <row r="37165" spans="6:6" x14ac:dyDescent="0.2">
      <c r="F37165" s="16"/>
    </row>
    <row r="37166" spans="6:6" x14ac:dyDescent="0.2">
      <c r="F37166" s="16"/>
    </row>
    <row r="37167" spans="6:6" x14ac:dyDescent="0.2">
      <c r="F37167" s="16"/>
    </row>
    <row r="37168" spans="6:6" x14ac:dyDescent="0.2">
      <c r="F37168" s="16"/>
    </row>
    <row r="37169" spans="6:6" x14ac:dyDescent="0.2">
      <c r="F37169" s="16"/>
    </row>
    <row r="37170" spans="6:6" x14ac:dyDescent="0.2">
      <c r="F37170" s="16"/>
    </row>
    <row r="37171" spans="6:6" x14ac:dyDescent="0.2">
      <c r="F37171" s="16"/>
    </row>
    <row r="37172" spans="6:6" x14ac:dyDescent="0.2">
      <c r="F37172" s="16"/>
    </row>
    <row r="37173" spans="6:6" x14ac:dyDescent="0.2">
      <c r="F37173" s="16"/>
    </row>
    <row r="37174" spans="6:6" x14ac:dyDescent="0.2">
      <c r="F37174" s="16"/>
    </row>
    <row r="37175" spans="6:6" x14ac:dyDescent="0.2">
      <c r="F37175" s="16"/>
    </row>
    <row r="37176" spans="6:6" x14ac:dyDescent="0.2">
      <c r="F37176" s="16"/>
    </row>
    <row r="37177" spans="6:6" x14ac:dyDescent="0.2">
      <c r="F37177" s="16"/>
    </row>
    <row r="37178" spans="6:6" x14ac:dyDescent="0.2">
      <c r="F37178" s="16"/>
    </row>
    <row r="37179" spans="6:6" x14ac:dyDescent="0.2">
      <c r="F37179" s="16"/>
    </row>
    <row r="37180" spans="6:6" x14ac:dyDescent="0.2">
      <c r="F37180" s="16"/>
    </row>
    <row r="37181" spans="6:6" x14ac:dyDescent="0.2">
      <c r="F37181" s="16"/>
    </row>
    <row r="37182" spans="6:6" x14ac:dyDescent="0.2">
      <c r="F37182" s="16"/>
    </row>
    <row r="37183" spans="6:6" x14ac:dyDescent="0.2">
      <c r="F37183" s="16"/>
    </row>
    <row r="37184" spans="6:6" x14ac:dyDescent="0.2">
      <c r="F37184" s="16"/>
    </row>
    <row r="37185" spans="6:6" x14ac:dyDescent="0.2">
      <c r="F37185" s="16"/>
    </row>
    <row r="37186" spans="6:6" x14ac:dyDescent="0.2">
      <c r="F37186" s="16"/>
    </row>
    <row r="37187" spans="6:6" x14ac:dyDescent="0.2">
      <c r="F37187" s="16"/>
    </row>
    <row r="37188" spans="6:6" x14ac:dyDescent="0.2">
      <c r="F37188" s="16"/>
    </row>
    <row r="37189" spans="6:6" x14ac:dyDescent="0.2">
      <c r="F37189" s="16"/>
    </row>
    <row r="37190" spans="6:6" x14ac:dyDescent="0.2">
      <c r="F37190" s="16"/>
    </row>
    <row r="37191" spans="6:6" x14ac:dyDescent="0.2">
      <c r="F37191" s="16"/>
    </row>
    <row r="37192" spans="6:6" x14ac:dyDescent="0.2">
      <c r="F37192" s="16"/>
    </row>
    <row r="37193" spans="6:6" x14ac:dyDescent="0.2">
      <c r="F37193" s="16"/>
    </row>
    <row r="37194" spans="6:6" x14ac:dyDescent="0.2">
      <c r="F37194" s="16"/>
    </row>
    <row r="37195" spans="6:6" x14ac:dyDescent="0.2">
      <c r="F37195" s="16"/>
    </row>
    <row r="37196" spans="6:6" x14ac:dyDescent="0.2">
      <c r="F37196" s="16"/>
    </row>
    <row r="37197" spans="6:6" x14ac:dyDescent="0.2">
      <c r="F37197" s="16"/>
    </row>
    <row r="37198" spans="6:6" x14ac:dyDescent="0.2">
      <c r="F37198" s="16"/>
    </row>
    <row r="37199" spans="6:6" x14ac:dyDescent="0.2">
      <c r="F37199" s="16"/>
    </row>
    <row r="37200" spans="6:6" x14ac:dyDescent="0.2">
      <c r="F37200" s="16"/>
    </row>
    <row r="37201" spans="6:6" x14ac:dyDescent="0.2">
      <c r="F37201" s="16"/>
    </row>
    <row r="37202" spans="6:6" x14ac:dyDescent="0.2">
      <c r="F37202" s="16"/>
    </row>
    <row r="37203" spans="6:6" x14ac:dyDescent="0.2">
      <c r="F37203" s="16"/>
    </row>
    <row r="37204" spans="6:6" x14ac:dyDescent="0.2">
      <c r="F37204" s="16"/>
    </row>
    <row r="37205" spans="6:6" x14ac:dyDescent="0.2">
      <c r="F37205" s="16"/>
    </row>
    <row r="37206" spans="6:6" x14ac:dyDescent="0.2">
      <c r="F37206" s="16"/>
    </row>
    <row r="37207" spans="6:6" x14ac:dyDescent="0.2">
      <c r="F37207" s="16"/>
    </row>
    <row r="37208" spans="6:6" x14ac:dyDescent="0.2">
      <c r="F37208" s="16"/>
    </row>
    <row r="37209" spans="6:6" x14ac:dyDescent="0.2">
      <c r="F37209" s="16"/>
    </row>
    <row r="37210" spans="6:6" x14ac:dyDescent="0.2">
      <c r="F37210" s="16"/>
    </row>
    <row r="37211" spans="6:6" x14ac:dyDescent="0.2">
      <c r="F37211" s="16"/>
    </row>
    <row r="37212" spans="6:6" x14ac:dyDescent="0.2">
      <c r="F37212" s="16"/>
    </row>
    <row r="37213" spans="6:6" x14ac:dyDescent="0.2">
      <c r="F37213" s="16"/>
    </row>
    <row r="37214" spans="6:6" x14ac:dyDescent="0.2">
      <c r="F37214" s="16"/>
    </row>
    <row r="37215" spans="6:6" x14ac:dyDescent="0.2">
      <c r="F37215" s="16"/>
    </row>
    <row r="37216" spans="6:6" x14ac:dyDescent="0.2">
      <c r="F37216" s="16"/>
    </row>
    <row r="37217" spans="6:6" x14ac:dyDescent="0.2">
      <c r="F37217" s="16"/>
    </row>
    <row r="37218" spans="6:6" x14ac:dyDescent="0.2">
      <c r="F37218" s="16"/>
    </row>
    <row r="37219" spans="6:6" x14ac:dyDescent="0.2">
      <c r="F37219" s="16"/>
    </row>
    <row r="37220" spans="6:6" x14ac:dyDescent="0.2">
      <c r="F37220" s="16"/>
    </row>
    <row r="37221" spans="6:6" x14ac:dyDescent="0.2">
      <c r="F37221" s="16"/>
    </row>
    <row r="37222" spans="6:6" x14ac:dyDescent="0.2">
      <c r="F37222" s="16"/>
    </row>
    <row r="37223" spans="6:6" x14ac:dyDescent="0.2">
      <c r="F37223" s="16"/>
    </row>
    <row r="37224" spans="6:6" x14ac:dyDescent="0.2">
      <c r="F37224" s="16"/>
    </row>
    <row r="37225" spans="6:6" x14ac:dyDescent="0.2">
      <c r="F37225" s="16"/>
    </row>
    <row r="37226" spans="6:6" x14ac:dyDescent="0.2">
      <c r="F37226" s="16"/>
    </row>
    <row r="37227" spans="6:6" x14ac:dyDescent="0.2">
      <c r="F37227" s="16"/>
    </row>
    <row r="37228" spans="6:6" x14ac:dyDescent="0.2">
      <c r="F37228" s="16"/>
    </row>
    <row r="37229" spans="6:6" x14ac:dyDescent="0.2">
      <c r="F37229" s="16"/>
    </row>
    <row r="37230" spans="6:6" x14ac:dyDescent="0.2">
      <c r="F37230" s="16"/>
    </row>
    <row r="37231" spans="6:6" x14ac:dyDescent="0.2">
      <c r="F37231" s="16"/>
    </row>
    <row r="37232" spans="6:6" x14ac:dyDescent="0.2">
      <c r="F37232" s="16"/>
    </row>
    <row r="37233" spans="6:6" x14ac:dyDescent="0.2">
      <c r="F37233" s="16"/>
    </row>
    <row r="37234" spans="6:6" x14ac:dyDescent="0.2">
      <c r="F37234" s="16"/>
    </row>
    <row r="37235" spans="6:6" x14ac:dyDescent="0.2">
      <c r="F37235" s="16"/>
    </row>
    <row r="37236" spans="6:6" x14ac:dyDescent="0.2">
      <c r="F37236" s="16"/>
    </row>
    <row r="37237" spans="6:6" x14ac:dyDescent="0.2">
      <c r="F37237" s="16"/>
    </row>
    <row r="37238" spans="6:6" x14ac:dyDescent="0.2">
      <c r="F37238" s="16"/>
    </row>
    <row r="37239" spans="6:6" x14ac:dyDescent="0.2">
      <c r="F37239" s="16"/>
    </row>
    <row r="37240" spans="6:6" x14ac:dyDescent="0.2">
      <c r="F37240" s="16"/>
    </row>
    <row r="37241" spans="6:6" x14ac:dyDescent="0.2">
      <c r="F37241" s="16"/>
    </row>
    <row r="37242" spans="6:6" x14ac:dyDescent="0.2">
      <c r="F37242" s="16"/>
    </row>
    <row r="37243" spans="6:6" x14ac:dyDescent="0.2">
      <c r="F37243" s="16"/>
    </row>
    <row r="37244" spans="6:6" x14ac:dyDescent="0.2">
      <c r="F37244" s="16"/>
    </row>
    <row r="37245" spans="6:6" x14ac:dyDescent="0.2">
      <c r="F37245" s="16"/>
    </row>
    <row r="37246" spans="6:6" x14ac:dyDescent="0.2">
      <c r="F37246" s="16"/>
    </row>
    <row r="37247" spans="6:6" x14ac:dyDescent="0.2">
      <c r="F37247" s="16"/>
    </row>
    <row r="37248" spans="6:6" x14ac:dyDescent="0.2">
      <c r="F37248" s="16"/>
    </row>
    <row r="37249" spans="6:6" x14ac:dyDescent="0.2">
      <c r="F37249" s="16"/>
    </row>
    <row r="37250" spans="6:6" x14ac:dyDescent="0.2">
      <c r="F37250" s="16"/>
    </row>
    <row r="37251" spans="6:6" x14ac:dyDescent="0.2">
      <c r="F37251" s="16"/>
    </row>
    <row r="37252" spans="6:6" x14ac:dyDescent="0.2">
      <c r="F37252" s="16"/>
    </row>
    <row r="37253" spans="6:6" x14ac:dyDescent="0.2">
      <c r="F37253" s="16"/>
    </row>
    <row r="37254" spans="6:6" x14ac:dyDescent="0.2">
      <c r="F37254" s="16"/>
    </row>
    <row r="37255" spans="6:6" x14ac:dyDescent="0.2">
      <c r="F37255" s="16"/>
    </row>
    <row r="37256" spans="6:6" x14ac:dyDescent="0.2">
      <c r="F37256" s="16"/>
    </row>
    <row r="37257" spans="6:6" x14ac:dyDescent="0.2">
      <c r="F37257" s="16"/>
    </row>
    <row r="37258" spans="6:6" x14ac:dyDescent="0.2">
      <c r="F37258" s="16"/>
    </row>
    <row r="37259" spans="6:6" x14ac:dyDescent="0.2">
      <c r="F37259" s="16"/>
    </row>
    <row r="37260" spans="6:6" x14ac:dyDescent="0.2">
      <c r="F37260" s="16"/>
    </row>
    <row r="37261" spans="6:6" x14ac:dyDescent="0.2">
      <c r="F37261" s="16"/>
    </row>
    <row r="37262" spans="6:6" x14ac:dyDescent="0.2">
      <c r="F37262" s="16"/>
    </row>
    <row r="37263" spans="6:6" x14ac:dyDescent="0.2">
      <c r="F37263" s="16"/>
    </row>
    <row r="37264" spans="6:6" x14ac:dyDescent="0.2">
      <c r="F37264" s="16"/>
    </row>
    <row r="37265" spans="6:6" x14ac:dyDescent="0.2">
      <c r="F37265" s="16"/>
    </row>
    <row r="37266" spans="6:6" x14ac:dyDescent="0.2">
      <c r="F37266" s="16"/>
    </row>
    <row r="37267" spans="6:6" x14ac:dyDescent="0.2">
      <c r="F37267" s="16"/>
    </row>
    <row r="37268" spans="6:6" x14ac:dyDescent="0.2">
      <c r="F37268" s="16"/>
    </row>
    <row r="37269" spans="6:6" x14ac:dyDescent="0.2">
      <c r="F37269" s="16"/>
    </row>
    <row r="37270" spans="6:6" x14ac:dyDescent="0.2">
      <c r="F37270" s="16"/>
    </row>
    <row r="37271" spans="6:6" x14ac:dyDescent="0.2">
      <c r="F37271" s="16"/>
    </row>
    <row r="37272" spans="6:6" x14ac:dyDescent="0.2">
      <c r="F37272" s="16"/>
    </row>
    <row r="37273" spans="6:6" x14ac:dyDescent="0.2">
      <c r="F37273" s="16"/>
    </row>
    <row r="37274" spans="6:6" x14ac:dyDescent="0.2">
      <c r="F37274" s="16"/>
    </row>
    <row r="37275" spans="6:6" x14ac:dyDescent="0.2">
      <c r="F37275" s="16"/>
    </row>
    <row r="37276" spans="6:6" x14ac:dyDescent="0.2">
      <c r="F37276" s="16"/>
    </row>
    <row r="37277" spans="6:6" x14ac:dyDescent="0.2">
      <c r="F37277" s="16"/>
    </row>
    <row r="37278" spans="6:6" x14ac:dyDescent="0.2">
      <c r="F37278" s="16"/>
    </row>
    <row r="37279" spans="6:6" x14ac:dyDescent="0.2">
      <c r="F37279" s="16"/>
    </row>
    <row r="37280" spans="6:6" x14ac:dyDescent="0.2">
      <c r="F37280" s="16"/>
    </row>
    <row r="37281" spans="6:6" x14ac:dyDescent="0.2">
      <c r="F37281" s="16"/>
    </row>
    <row r="37282" spans="6:6" x14ac:dyDescent="0.2">
      <c r="F37282" s="16"/>
    </row>
    <row r="37283" spans="6:6" x14ac:dyDescent="0.2">
      <c r="F37283" s="16"/>
    </row>
    <row r="37284" spans="6:6" x14ac:dyDescent="0.2">
      <c r="F37284" s="16"/>
    </row>
    <row r="37285" spans="6:6" x14ac:dyDescent="0.2">
      <c r="F37285" s="16"/>
    </row>
    <row r="37286" spans="6:6" x14ac:dyDescent="0.2">
      <c r="F37286" s="16"/>
    </row>
    <row r="37287" spans="6:6" x14ac:dyDescent="0.2">
      <c r="F37287" s="16"/>
    </row>
    <row r="37288" spans="6:6" x14ac:dyDescent="0.2">
      <c r="F37288" s="16"/>
    </row>
    <row r="37289" spans="6:6" x14ac:dyDescent="0.2">
      <c r="F37289" s="16"/>
    </row>
    <row r="37290" spans="6:6" x14ac:dyDescent="0.2">
      <c r="F37290" s="16"/>
    </row>
    <row r="37291" spans="6:6" x14ac:dyDescent="0.2">
      <c r="F37291" s="16"/>
    </row>
    <row r="37292" spans="6:6" x14ac:dyDescent="0.2">
      <c r="F37292" s="16"/>
    </row>
    <row r="37293" spans="6:6" x14ac:dyDescent="0.2">
      <c r="F37293" s="16"/>
    </row>
    <row r="37294" spans="6:6" x14ac:dyDescent="0.2">
      <c r="F37294" s="16"/>
    </row>
    <row r="37295" spans="6:6" x14ac:dyDescent="0.2">
      <c r="F37295" s="16"/>
    </row>
    <row r="37296" spans="6:6" x14ac:dyDescent="0.2">
      <c r="F37296" s="16"/>
    </row>
    <row r="37297" spans="6:6" x14ac:dyDescent="0.2">
      <c r="F37297" s="16"/>
    </row>
    <row r="37298" spans="6:6" x14ac:dyDescent="0.2">
      <c r="F37298" s="16"/>
    </row>
    <row r="37299" spans="6:6" x14ac:dyDescent="0.2">
      <c r="F37299" s="16"/>
    </row>
    <row r="37300" spans="6:6" x14ac:dyDescent="0.2">
      <c r="F37300" s="16"/>
    </row>
    <row r="37301" spans="6:6" x14ac:dyDescent="0.2">
      <c r="F37301" s="16"/>
    </row>
    <row r="37302" spans="6:6" x14ac:dyDescent="0.2">
      <c r="F37302" s="16"/>
    </row>
    <row r="37303" spans="6:6" x14ac:dyDescent="0.2">
      <c r="F37303" s="16"/>
    </row>
    <row r="37304" spans="6:6" x14ac:dyDescent="0.2">
      <c r="F37304" s="16"/>
    </row>
    <row r="37305" spans="6:6" x14ac:dyDescent="0.2">
      <c r="F37305" s="16"/>
    </row>
    <row r="37306" spans="6:6" x14ac:dyDescent="0.2">
      <c r="F37306" s="16"/>
    </row>
    <row r="37307" spans="6:6" x14ac:dyDescent="0.2">
      <c r="F37307" s="16"/>
    </row>
    <row r="37308" spans="6:6" x14ac:dyDescent="0.2">
      <c r="F37308" s="16"/>
    </row>
    <row r="37309" spans="6:6" x14ac:dyDescent="0.2">
      <c r="F37309" s="16"/>
    </row>
    <row r="37310" spans="6:6" x14ac:dyDescent="0.2">
      <c r="F37310" s="16"/>
    </row>
    <row r="37311" spans="6:6" x14ac:dyDescent="0.2">
      <c r="F37311" s="16"/>
    </row>
    <row r="37312" spans="6:6" x14ac:dyDescent="0.2">
      <c r="F37312" s="16"/>
    </row>
    <row r="37313" spans="6:6" x14ac:dyDescent="0.2">
      <c r="F37313" s="16"/>
    </row>
    <row r="37314" spans="6:6" x14ac:dyDescent="0.2">
      <c r="F37314" s="16"/>
    </row>
    <row r="37315" spans="6:6" x14ac:dyDescent="0.2">
      <c r="F37315" s="16"/>
    </row>
    <row r="37316" spans="6:6" x14ac:dyDescent="0.2">
      <c r="F37316" s="16"/>
    </row>
    <row r="37317" spans="6:6" x14ac:dyDescent="0.2">
      <c r="F37317" s="16"/>
    </row>
    <row r="37318" spans="6:6" x14ac:dyDescent="0.2">
      <c r="F37318" s="16"/>
    </row>
    <row r="37319" spans="6:6" x14ac:dyDescent="0.2">
      <c r="F37319" s="16"/>
    </row>
    <row r="37320" spans="6:6" x14ac:dyDescent="0.2">
      <c r="F37320" s="16"/>
    </row>
    <row r="37321" spans="6:6" x14ac:dyDescent="0.2">
      <c r="F37321" s="16"/>
    </row>
    <row r="37322" spans="6:6" x14ac:dyDescent="0.2">
      <c r="F37322" s="16"/>
    </row>
    <row r="37323" spans="6:6" x14ac:dyDescent="0.2">
      <c r="F37323" s="16"/>
    </row>
    <row r="37324" spans="6:6" x14ac:dyDescent="0.2">
      <c r="F37324" s="16"/>
    </row>
    <row r="37325" spans="6:6" x14ac:dyDescent="0.2">
      <c r="F37325" s="16"/>
    </row>
    <row r="37326" spans="6:6" x14ac:dyDescent="0.2">
      <c r="F37326" s="16"/>
    </row>
    <row r="37327" spans="6:6" x14ac:dyDescent="0.2">
      <c r="F37327" s="16"/>
    </row>
    <row r="37328" spans="6:6" x14ac:dyDescent="0.2">
      <c r="F37328" s="16"/>
    </row>
    <row r="37329" spans="6:6" x14ac:dyDescent="0.2">
      <c r="F37329" s="16"/>
    </row>
    <row r="37330" spans="6:6" x14ac:dyDescent="0.2">
      <c r="F37330" s="16"/>
    </row>
    <row r="37331" spans="6:6" x14ac:dyDescent="0.2">
      <c r="F37331" s="16"/>
    </row>
    <row r="37332" spans="6:6" x14ac:dyDescent="0.2">
      <c r="F37332" s="16"/>
    </row>
    <row r="37333" spans="6:6" x14ac:dyDescent="0.2">
      <c r="F37333" s="16"/>
    </row>
    <row r="37334" spans="6:6" x14ac:dyDescent="0.2">
      <c r="F37334" s="16"/>
    </row>
    <row r="37335" spans="6:6" x14ac:dyDescent="0.2">
      <c r="F37335" s="16"/>
    </row>
    <row r="37336" spans="6:6" x14ac:dyDescent="0.2">
      <c r="F37336" s="16"/>
    </row>
    <row r="37337" spans="6:6" x14ac:dyDescent="0.2">
      <c r="F37337" s="16"/>
    </row>
    <row r="37338" spans="6:6" x14ac:dyDescent="0.2">
      <c r="F37338" s="16"/>
    </row>
    <row r="37339" spans="6:6" x14ac:dyDescent="0.2">
      <c r="F37339" s="16"/>
    </row>
    <row r="37340" spans="6:6" x14ac:dyDescent="0.2">
      <c r="F37340" s="16"/>
    </row>
    <row r="37341" spans="6:6" x14ac:dyDescent="0.2">
      <c r="F37341" s="16"/>
    </row>
    <row r="37342" spans="6:6" x14ac:dyDescent="0.2">
      <c r="F37342" s="16"/>
    </row>
    <row r="37343" spans="6:6" x14ac:dyDescent="0.2">
      <c r="F37343" s="16"/>
    </row>
    <row r="37344" spans="6:6" x14ac:dyDescent="0.2">
      <c r="F37344" s="16"/>
    </row>
    <row r="37345" spans="6:6" x14ac:dyDescent="0.2">
      <c r="F37345" s="16"/>
    </row>
    <row r="37346" spans="6:6" x14ac:dyDescent="0.2">
      <c r="F37346" s="16"/>
    </row>
    <row r="37347" spans="6:6" x14ac:dyDescent="0.2">
      <c r="F37347" s="16"/>
    </row>
    <row r="37348" spans="6:6" x14ac:dyDescent="0.2">
      <c r="F37348" s="16"/>
    </row>
    <row r="37349" spans="6:6" x14ac:dyDescent="0.2">
      <c r="F37349" s="16"/>
    </row>
    <row r="37350" spans="6:6" x14ac:dyDescent="0.2">
      <c r="F37350" s="16"/>
    </row>
    <row r="37351" spans="6:6" x14ac:dyDescent="0.2">
      <c r="F37351" s="16"/>
    </row>
    <row r="37352" spans="6:6" x14ac:dyDescent="0.2">
      <c r="F37352" s="16"/>
    </row>
    <row r="37353" spans="6:6" x14ac:dyDescent="0.2">
      <c r="F37353" s="16"/>
    </row>
    <row r="37354" spans="6:6" x14ac:dyDescent="0.2">
      <c r="F37354" s="16"/>
    </row>
    <row r="37355" spans="6:6" x14ac:dyDescent="0.2">
      <c r="F37355" s="16"/>
    </row>
    <row r="37356" spans="6:6" x14ac:dyDescent="0.2">
      <c r="F37356" s="16"/>
    </row>
    <row r="37357" spans="6:6" x14ac:dyDescent="0.2">
      <c r="F37357" s="16"/>
    </row>
    <row r="37358" spans="6:6" x14ac:dyDescent="0.2">
      <c r="F37358" s="16"/>
    </row>
    <row r="37359" spans="6:6" x14ac:dyDescent="0.2">
      <c r="F37359" s="16"/>
    </row>
    <row r="37360" spans="6:6" x14ac:dyDescent="0.2">
      <c r="F37360" s="16"/>
    </row>
    <row r="37361" spans="6:6" x14ac:dyDescent="0.2">
      <c r="F37361" s="16"/>
    </row>
    <row r="37362" spans="6:6" x14ac:dyDescent="0.2">
      <c r="F37362" s="16"/>
    </row>
    <row r="37363" spans="6:6" x14ac:dyDescent="0.2">
      <c r="F37363" s="16"/>
    </row>
    <row r="37364" spans="6:6" x14ac:dyDescent="0.2">
      <c r="F37364" s="16"/>
    </row>
    <row r="37365" spans="6:6" x14ac:dyDescent="0.2">
      <c r="F37365" s="16"/>
    </row>
    <row r="37366" spans="6:6" x14ac:dyDescent="0.2">
      <c r="F37366" s="16"/>
    </row>
    <row r="37367" spans="6:6" x14ac:dyDescent="0.2">
      <c r="F37367" s="16"/>
    </row>
    <row r="37368" spans="6:6" x14ac:dyDescent="0.2">
      <c r="F37368" s="16"/>
    </row>
    <row r="37369" spans="6:6" x14ac:dyDescent="0.2">
      <c r="F37369" s="16"/>
    </row>
    <row r="37370" spans="6:6" x14ac:dyDescent="0.2">
      <c r="F37370" s="16"/>
    </row>
    <row r="37371" spans="6:6" x14ac:dyDescent="0.2">
      <c r="F37371" s="16"/>
    </row>
    <row r="37372" spans="6:6" x14ac:dyDescent="0.2">
      <c r="F37372" s="16"/>
    </row>
    <row r="37373" spans="6:6" x14ac:dyDescent="0.2">
      <c r="F37373" s="16"/>
    </row>
    <row r="37374" spans="6:6" x14ac:dyDescent="0.2">
      <c r="F37374" s="16"/>
    </row>
    <row r="37375" spans="6:6" x14ac:dyDescent="0.2">
      <c r="F37375" s="16"/>
    </row>
    <row r="37376" spans="6:6" x14ac:dyDescent="0.2">
      <c r="F37376" s="16"/>
    </row>
    <row r="37377" spans="6:6" x14ac:dyDescent="0.2">
      <c r="F37377" s="16"/>
    </row>
    <row r="37378" spans="6:6" x14ac:dyDescent="0.2">
      <c r="F37378" s="16"/>
    </row>
    <row r="37379" spans="6:6" x14ac:dyDescent="0.2">
      <c r="F37379" s="16"/>
    </row>
    <row r="37380" spans="6:6" x14ac:dyDescent="0.2">
      <c r="F37380" s="16"/>
    </row>
    <row r="37381" spans="6:6" x14ac:dyDescent="0.2">
      <c r="F37381" s="16"/>
    </row>
    <row r="37382" spans="6:6" x14ac:dyDescent="0.2">
      <c r="F37382" s="16"/>
    </row>
    <row r="37383" spans="6:6" x14ac:dyDescent="0.2">
      <c r="F37383" s="16"/>
    </row>
    <row r="37384" spans="6:6" x14ac:dyDescent="0.2">
      <c r="F37384" s="16"/>
    </row>
    <row r="37385" spans="6:6" x14ac:dyDescent="0.2">
      <c r="F37385" s="16"/>
    </row>
    <row r="37386" spans="6:6" x14ac:dyDescent="0.2">
      <c r="F37386" s="16"/>
    </row>
    <row r="37387" spans="6:6" x14ac:dyDescent="0.2">
      <c r="F37387" s="16"/>
    </row>
    <row r="37388" spans="6:6" x14ac:dyDescent="0.2">
      <c r="F37388" s="16"/>
    </row>
    <row r="37389" spans="6:6" x14ac:dyDescent="0.2">
      <c r="F37389" s="16"/>
    </row>
    <row r="37390" spans="6:6" x14ac:dyDescent="0.2">
      <c r="F37390" s="16"/>
    </row>
    <row r="37391" spans="6:6" x14ac:dyDescent="0.2">
      <c r="F37391" s="16"/>
    </row>
    <row r="37392" spans="6:6" x14ac:dyDescent="0.2">
      <c r="F37392" s="16"/>
    </row>
    <row r="37393" spans="6:6" x14ac:dyDescent="0.2">
      <c r="F37393" s="16"/>
    </row>
    <row r="37394" spans="6:6" x14ac:dyDescent="0.2">
      <c r="F37394" s="16"/>
    </row>
    <row r="37395" spans="6:6" x14ac:dyDescent="0.2">
      <c r="F37395" s="16"/>
    </row>
    <row r="37396" spans="6:6" x14ac:dyDescent="0.2">
      <c r="F37396" s="16"/>
    </row>
    <row r="37397" spans="6:6" x14ac:dyDescent="0.2">
      <c r="F37397" s="16"/>
    </row>
    <row r="37398" spans="6:6" x14ac:dyDescent="0.2">
      <c r="F37398" s="16"/>
    </row>
    <row r="37399" spans="6:6" x14ac:dyDescent="0.2">
      <c r="F37399" s="16"/>
    </row>
    <row r="37400" spans="6:6" x14ac:dyDescent="0.2">
      <c r="F37400" s="16"/>
    </row>
    <row r="37401" spans="6:6" x14ac:dyDescent="0.2">
      <c r="F37401" s="16"/>
    </row>
    <row r="37402" spans="6:6" x14ac:dyDescent="0.2">
      <c r="F37402" s="16"/>
    </row>
    <row r="37403" spans="6:6" x14ac:dyDescent="0.2">
      <c r="F37403" s="16"/>
    </row>
    <row r="37404" spans="6:6" x14ac:dyDescent="0.2">
      <c r="F37404" s="16"/>
    </row>
    <row r="37405" spans="6:6" x14ac:dyDescent="0.2">
      <c r="F37405" s="16"/>
    </row>
    <row r="37406" spans="6:6" x14ac:dyDescent="0.2">
      <c r="F37406" s="16"/>
    </row>
    <row r="37407" spans="6:6" x14ac:dyDescent="0.2">
      <c r="F37407" s="16"/>
    </row>
    <row r="37408" spans="6:6" x14ac:dyDescent="0.2">
      <c r="F37408" s="16"/>
    </row>
    <row r="37409" spans="6:6" x14ac:dyDescent="0.2">
      <c r="F37409" s="16"/>
    </row>
    <row r="37410" spans="6:6" x14ac:dyDescent="0.2">
      <c r="F37410" s="16"/>
    </row>
    <row r="37411" spans="6:6" x14ac:dyDescent="0.2">
      <c r="F37411" s="16"/>
    </row>
    <row r="37412" spans="6:6" x14ac:dyDescent="0.2">
      <c r="F37412" s="16"/>
    </row>
    <row r="37413" spans="6:6" x14ac:dyDescent="0.2">
      <c r="F37413" s="16"/>
    </row>
    <row r="37414" spans="6:6" x14ac:dyDescent="0.2">
      <c r="F37414" s="16"/>
    </row>
    <row r="37415" spans="6:6" x14ac:dyDescent="0.2">
      <c r="F37415" s="16"/>
    </row>
    <row r="37416" spans="6:6" x14ac:dyDescent="0.2">
      <c r="F37416" s="16"/>
    </row>
    <row r="37417" spans="6:6" x14ac:dyDescent="0.2">
      <c r="F37417" s="16"/>
    </row>
    <row r="37418" spans="6:6" x14ac:dyDescent="0.2">
      <c r="F37418" s="16"/>
    </row>
    <row r="37419" spans="6:6" x14ac:dyDescent="0.2">
      <c r="F37419" s="16"/>
    </row>
    <row r="37420" spans="6:6" x14ac:dyDescent="0.2">
      <c r="F37420" s="16"/>
    </row>
    <row r="37421" spans="6:6" x14ac:dyDescent="0.2">
      <c r="F37421" s="16"/>
    </row>
    <row r="37422" spans="6:6" x14ac:dyDescent="0.2">
      <c r="F37422" s="16"/>
    </row>
    <row r="37423" spans="6:6" x14ac:dyDescent="0.2">
      <c r="F37423" s="16"/>
    </row>
    <row r="37424" spans="6:6" x14ac:dyDescent="0.2">
      <c r="F37424" s="16"/>
    </row>
    <row r="37425" spans="6:6" x14ac:dyDescent="0.2">
      <c r="F37425" s="16"/>
    </row>
    <row r="37426" spans="6:6" x14ac:dyDescent="0.2">
      <c r="F37426" s="16"/>
    </row>
    <row r="37427" spans="6:6" x14ac:dyDescent="0.2">
      <c r="F37427" s="16"/>
    </row>
    <row r="37428" spans="6:6" x14ac:dyDescent="0.2">
      <c r="F37428" s="16"/>
    </row>
    <row r="37429" spans="6:6" x14ac:dyDescent="0.2">
      <c r="F37429" s="16"/>
    </row>
    <row r="37430" spans="6:6" x14ac:dyDescent="0.2">
      <c r="F37430" s="16"/>
    </row>
    <row r="37431" spans="6:6" x14ac:dyDescent="0.2">
      <c r="F37431" s="16"/>
    </row>
    <row r="37432" spans="6:6" x14ac:dyDescent="0.2">
      <c r="F37432" s="16"/>
    </row>
    <row r="37433" spans="6:6" x14ac:dyDescent="0.2">
      <c r="F37433" s="16"/>
    </row>
    <row r="37434" spans="6:6" x14ac:dyDescent="0.2">
      <c r="F37434" s="16"/>
    </row>
    <row r="37435" spans="6:6" x14ac:dyDescent="0.2">
      <c r="F37435" s="16"/>
    </row>
    <row r="37436" spans="6:6" x14ac:dyDescent="0.2">
      <c r="F37436" s="16"/>
    </row>
    <row r="37437" spans="6:6" x14ac:dyDescent="0.2">
      <c r="F37437" s="16"/>
    </row>
    <row r="37438" spans="6:6" x14ac:dyDescent="0.2">
      <c r="F37438" s="16"/>
    </row>
    <row r="37439" spans="6:6" x14ac:dyDescent="0.2">
      <c r="F37439" s="16"/>
    </row>
    <row r="37440" spans="6:6" x14ac:dyDescent="0.2">
      <c r="F37440" s="16"/>
    </row>
    <row r="37441" spans="6:6" x14ac:dyDescent="0.2">
      <c r="F37441" s="16"/>
    </row>
    <row r="37442" spans="6:6" x14ac:dyDescent="0.2">
      <c r="F37442" s="16"/>
    </row>
    <row r="37443" spans="6:6" x14ac:dyDescent="0.2">
      <c r="F37443" s="16"/>
    </row>
    <row r="37444" spans="6:6" x14ac:dyDescent="0.2">
      <c r="F37444" s="16"/>
    </row>
    <row r="37445" spans="6:6" x14ac:dyDescent="0.2">
      <c r="F37445" s="16"/>
    </row>
    <row r="37446" spans="6:6" x14ac:dyDescent="0.2">
      <c r="F37446" s="16"/>
    </row>
    <row r="37447" spans="6:6" x14ac:dyDescent="0.2">
      <c r="F37447" s="16"/>
    </row>
    <row r="37448" spans="6:6" x14ac:dyDescent="0.2">
      <c r="F37448" s="16"/>
    </row>
    <row r="37449" spans="6:6" x14ac:dyDescent="0.2">
      <c r="F37449" s="16"/>
    </row>
    <row r="37450" spans="6:6" x14ac:dyDescent="0.2">
      <c r="F37450" s="16"/>
    </row>
    <row r="37451" spans="6:6" x14ac:dyDescent="0.2">
      <c r="F37451" s="16"/>
    </row>
    <row r="37452" spans="6:6" x14ac:dyDescent="0.2">
      <c r="F37452" s="16"/>
    </row>
    <row r="37453" spans="6:6" x14ac:dyDescent="0.2">
      <c r="F37453" s="16"/>
    </row>
    <row r="37454" spans="6:6" x14ac:dyDescent="0.2">
      <c r="F37454" s="16"/>
    </row>
    <row r="37455" spans="6:6" x14ac:dyDescent="0.2">
      <c r="F37455" s="16"/>
    </row>
    <row r="37456" spans="6:6" x14ac:dyDescent="0.2">
      <c r="F37456" s="16"/>
    </row>
    <row r="37457" spans="6:6" x14ac:dyDescent="0.2">
      <c r="F37457" s="16"/>
    </row>
    <row r="37458" spans="6:6" x14ac:dyDescent="0.2">
      <c r="F37458" s="16"/>
    </row>
    <row r="37459" spans="6:6" x14ac:dyDescent="0.2">
      <c r="F37459" s="16"/>
    </row>
    <row r="37460" spans="6:6" x14ac:dyDescent="0.2">
      <c r="F37460" s="16"/>
    </row>
    <row r="37461" spans="6:6" x14ac:dyDescent="0.2">
      <c r="F37461" s="16"/>
    </row>
    <row r="37462" spans="6:6" x14ac:dyDescent="0.2">
      <c r="F37462" s="16"/>
    </row>
    <row r="37463" spans="6:6" x14ac:dyDescent="0.2">
      <c r="F37463" s="16"/>
    </row>
    <row r="37464" spans="6:6" x14ac:dyDescent="0.2">
      <c r="F37464" s="16"/>
    </row>
    <row r="37465" spans="6:6" x14ac:dyDescent="0.2">
      <c r="F37465" s="16"/>
    </row>
    <row r="37466" spans="6:6" x14ac:dyDescent="0.2">
      <c r="F37466" s="16"/>
    </row>
    <row r="37467" spans="6:6" x14ac:dyDescent="0.2">
      <c r="F37467" s="16"/>
    </row>
    <row r="37468" spans="6:6" x14ac:dyDescent="0.2">
      <c r="F37468" s="16"/>
    </row>
    <row r="37469" spans="6:6" x14ac:dyDescent="0.2">
      <c r="F37469" s="16"/>
    </row>
    <row r="37470" spans="6:6" x14ac:dyDescent="0.2">
      <c r="F37470" s="16"/>
    </row>
    <row r="37471" spans="6:6" x14ac:dyDescent="0.2">
      <c r="F37471" s="16"/>
    </row>
    <row r="37472" spans="6:6" x14ac:dyDescent="0.2">
      <c r="F37472" s="16"/>
    </row>
    <row r="37473" spans="6:6" x14ac:dyDescent="0.2">
      <c r="F37473" s="16"/>
    </row>
    <row r="37474" spans="6:6" x14ac:dyDescent="0.2">
      <c r="F37474" s="16"/>
    </row>
    <row r="37475" spans="6:6" x14ac:dyDescent="0.2">
      <c r="F37475" s="16"/>
    </row>
    <row r="37476" spans="6:6" x14ac:dyDescent="0.2">
      <c r="F37476" s="16"/>
    </row>
    <row r="37477" spans="6:6" x14ac:dyDescent="0.2">
      <c r="F37477" s="16"/>
    </row>
    <row r="37478" spans="6:6" x14ac:dyDescent="0.2">
      <c r="F37478" s="16"/>
    </row>
    <row r="37479" spans="6:6" x14ac:dyDescent="0.2">
      <c r="F37479" s="16"/>
    </row>
    <row r="37480" spans="6:6" x14ac:dyDescent="0.2">
      <c r="F37480" s="16"/>
    </row>
    <row r="37481" spans="6:6" x14ac:dyDescent="0.2">
      <c r="F37481" s="16"/>
    </row>
    <row r="37482" spans="6:6" x14ac:dyDescent="0.2">
      <c r="F37482" s="16"/>
    </row>
    <row r="37483" spans="6:6" x14ac:dyDescent="0.2">
      <c r="F37483" s="16"/>
    </row>
    <row r="37484" spans="6:6" x14ac:dyDescent="0.2">
      <c r="F37484" s="16"/>
    </row>
    <row r="37485" spans="6:6" x14ac:dyDescent="0.2">
      <c r="F37485" s="16"/>
    </row>
    <row r="37486" spans="6:6" x14ac:dyDescent="0.2">
      <c r="F37486" s="16"/>
    </row>
    <row r="37487" spans="6:6" x14ac:dyDescent="0.2">
      <c r="F37487" s="16"/>
    </row>
    <row r="37488" spans="6:6" x14ac:dyDescent="0.2">
      <c r="F37488" s="16"/>
    </row>
    <row r="37489" spans="6:6" x14ac:dyDescent="0.2">
      <c r="F37489" s="16"/>
    </row>
    <row r="37490" spans="6:6" x14ac:dyDescent="0.2">
      <c r="F37490" s="16"/>
    </row>
    <row r="37491" spans="6:6" x14ac:dyDescent="0.2">
      <c r="F37491" s="16"/>
    </row>
    <row r="37492" spans="6:6" x14ac:dyDescent="0.2">
      <c r="F37492" s="16"/>
    </row>
    <row r="37493" spans="6:6" x14ac:dyDescent="0.2">
      <c r="F37493" s="16"/>
    </row>
    <row r="37494" spans="6:6" x14ac:dyDescent="0.2">
      <c r="F37494" s="16"/>
    </row>
    <row r="37495" spans="6:6" x14ac:dyDescent="0.2">
      <c r="F37495" s="16"/>
    </row>
    <row r="37496" spans="6:6" x14ac:dyDescent="0.2">
      <c r="F37496" s="16"/>
    </row>
    <row r="37497" spans="6:6" x14ac:dyDescent="0.2">
      <c r="F37497" s="16"/>
    </row>
    <row r="37498" spans="6:6" x14ac:dyDescent="0.2">
      <c r="F37498" s="16"/>
    </row>
    <row r="37499" spans="6:6" x14ac:dyDescent="0.2">
      <c r="F37499" s="16"/>
    </row>
    <row r="37500" spans="6:6" x14ac:dyDescent="0.2">
      <c r="F37500" s="16"/>
    </row>
    <row r="37501" spans="6:6" x14ac:dyDescent="0.2">
      <c r="F37501" s="16"/>
    </row>
    <row r="37502" spans="6:6" x14ac:dyDescent="0.2">
      <c r="F37502" s="16"/>
    </row>
    <row r="37503" spans="6:6" x14ac:dyDescent="0.2">
      <c r="F37503" s="16"/>
    </row>
    <row r="37504" spans="6:6" x14ac:dyDescent="0.2">
      <c r="F37504" s="16"/>
    </row>
    <row r="37505" spans="6:6" x14ac:dyDescent="0.2">
      <c r="F37505" s="16"/>
    </row>
    <row r="37506" spans="6:6" x14ac:dyDescent="0.2">
      <c r="F37506" s="16"/>
    </row>
    <row r="37507" spans="6:6" x14ac:dyDescent="0.2">
      <c r="F37507" s="16"/>
    </row>
    <row r="37508" spans="6:6" x14ac:dyDescent="0.2">
      <c r="F37508" s="16"/>
    </row>
    <row r="37509" spans="6:6" x14ac:dyDescent="0.2">
      <c r="F37509" s="16"/>
    </row>
    <row r="37510" spans="6:6" x14ac:dyDescent="0.2">
      <c r="F37510" s="16"/>
    </row>
    <row r="37511" spans="6:6" x14ac:dyDescent="0.2">
      <c r="F37511" s="16"/>
    </row>
    <row r="37512" spans="6:6" x14ac:dyDescent="0.2">
      <c r="F37512" s="16"/>
    </row>
    <row r="37513" spans="6:6" x14ac:dyDescent="0.2">
      <c r="F37513" s="16"/>
    </row>
    <row r="37514" spans="6:6" x14ac:dyDescent="0.2">
      <c r="F37514" s="16"/>
    </row>
    <row r="37515" spans="6:6" x14ac:dyDescent="0.2">
      <c r="F37515" s="16"/>
    </row>
    <row r="37516" spans="6:6" x14ac:dyDescent="0.2">
      <c r="F37516" s="16"/>
    </row>
    <row r="37517" spans="6:6" x14ac:dyDescent="0.2">
      <c r="F37517" s="16"/>
    </row>
    <row r="37518" spans="6:6" x14ac:dyDescent="0.2">
      <c r="F37518" s="16"/>
    </row>
    <row r="37519" spans="6:6" x14ac:dyDescent="0.2">
      <c r="F37519" s="16"/>
    </row>
    <row r="37520" spans="6:6" x14ac:dyDescent="0.2">
      <c r="F37520" s="16"/>
    </row>
    <row r="37521" spans="6:6" x14ac:dyDescent="0.2">
      <c r="F37521" s="16"/>
    </row>
    <row r="37522" spans="6:6" x14ac:dyDescent="0.2">
      <c r="F37522" s="16"/>
    </row>
    <row r="37523" spans="6:6" x14ac:dyDescent="0.2">
      <c r="F37523" s="16"/>
    </row>
    <row r="37524" spans="6:6" x14ac:dyDescent="0.2">
      <c r="F37524" s="16"/>
    </row>
    <row r="37525" spans="6:6" x14ac:dyDescent="0.2">
      <c r="F37525" s="16"/>
    </row>
    <row r="37526" spans="6:6" x14ac:dyDescent="0.2">
      <c r="F37526" s="16"/>
    </row>
    <row r="37527" spans="6:6" x14ac:dyDescent="0.2">
      <c r="F37527" s="16"/>
    </row>
    <row r="37528" spans="6:6" x14ac:dyDescent="0.2">
      <c r="F37528" s="16"/>
    </row>
    <row r="37529" spans="6:6" x14ac:dyDescent="0.2">
      <c r="F37529" s="16"/>
    </row>
    <row r="37530" spans="6:6" x14ac:dyDescent="0.2">
      <c r="F37530" s="16"/>
    </row>
    <row r="37531" spans="6:6" x14ac:dyDescent="0.2">
      <c r="F37531" s="16"/>
    </row>
    <row r="37532" spans="6:6" x14ac:dyDescent="0.2">
      <c r="F37532" s="16"/>
    </row>
    <row r="37533" spans="6:6" x14ac:dyDescent="0.2">
      <c r="F37533" s="16"/>
    </row>
    <row r="37534" spans="6:6" x14ac:dyDescent="0.2">
      <c r="F37534" s="16"/>
    </row>
    <row r="37535" spans="6:6" x14ac:dyDescent="0.2">
      <c r="F37535" s="16"/>
    </row>
    <row r="37536" spans="6:6" x14ac:dyDescent="0.2">
      <c r="F37536" s="16"/>
    </row>
    <row r="37537" spans="6:6" x14ac:dyDescent="0.2">
      <c r="F37537" s="16"/>
    </row>
    <row r="37538" spans="6:6" x14ac:dyDescent="0.2">
      <c r="F37538" s="16"/>
    </row>
    <row r="37539" spans="6:6" x14ac:dyDescent="0.2">
      <c r="F37539" s="16"/>
    </row>
    <row r="37540" spans="6:6" x14ac:dyDescent="0.2">
      <c r="F37540" s="16"/>
    </row>
    <row r="37541" spans="6:6" x14ac:dyDescent="0.2">
      <c r="F37541" s="16"/>
    </row>
    <row r="37542" spans="6:6" x14ac:dyDescent="0.2">
      <c r="F37542" s="16"/>
    </row>
    <row r="37543" spans="6:6" x14ac:dyDescent="0.2">
      <c r="F37543" s="16"/>
    </row>
    <row r="37544" spans="6:6" x14ac:dyDescent="0.2">
      <c r="F37544" s="16"/>
    </row>
    <row r="37545" spans="6:6" x14ac:dyDescent="0.2">
      <c r="F37545" s="16"/>
    </row>
    <row r="37546" spans="6:6" x14ac:dyDescent="0.2">
      <c r="F37546" s="16"/>
    </row>
    <row r="37547" spans="6:6" x14ac:dyDescent="0.2">
      <c r="F37547" s="16"/>
    </row>
    <row r="37548" spans="6:6" x14ac:dyDescent="0.2">
      <c r="F37548" s="16"/>
    </row>
    <row r="37549" spans="6:6" x14ac:dyDescent="0.2">
      <c r="F37549" s="16"/>
    </row>
    <row r="37550" spans="6:6" x14ac:dyDescent="0.2">
      <c r="F37550" s="16"/>
    </row>
    <row r="37551" spans="6:6" x14ac:dyDescent="0.2">
      <c r="F37551" s="16"/>
    </row>
    <row r="37552" spans="6:6" x14ac:dyDescent="0.2">
      <c r="F37552" s="16"/>
    </row>
    <row r="37553" spans="6:6" x14ac:dyDescent="0.2">
      <c r="F37553" s="16"/>
    </row>
    <row r="37554" spans="6:6" x14ac:dyDescent="0.2">
      <c r="F37554" s="16"/>
    </row>
    <row r="37555" spans="6:6" x14ac:dyDescent="0.2">
      <c r="F37555" s="16"/>
    </row>
    <row r="37556" spans="6:6" x14ac:dyDescent="0.2">
      <c r="F37556" s="16"/>
    </row>
    <row r="37557" spans="6:6" x14ac:dyDescent="0.2">
      <c r="F37557" s="16"/>
    </row>
    <row r="37558" spans="6:6" x14ac:dyDescent="0.2">
      <c r="F37558" s="16"/>
    </row>
    <row r="37559" spans="6:6" x14ac:dyDescent="0.2">
      <c r="F37559" s="16"/>
    </row>
    <row r="37560" spans="6:6" x14ac:dyDescent="0.2">
      <c r="F37560" s="16"/>
    </row>
    <row r="37561" spans="6:6" x14ac:dyDescent="0.2">
      <c r="F37561" s="16"/>
    </row>
    <row r="37562" spans="6:6" x14ac:dyDescent="0.2">
      <c r="F37562" s="16"/>
    </row>
    <row r="37563" spans="6:6" x14ac:dyDescent="0.2">
      <c r="F37563" s="16"/>
    </row>
    <row r="37564" spans="6:6" x14ac:dyDescent="0.2">
      <c r="F37564" s="16"/>
    </row>
    <row r="37565" spans="6:6" x14ac:dyDescent="0.2">
      <c r="F37565" s="16"/>
    </row>
    <row r="37566" spans="6:6" x14ac:dyDescent="0.2">
      <c r="F37566" s="16"/>
    </row>
    <row r="37567" spans="6:6" x14ac:dyDescent="0.2">
      <c r="F37567" s="16"/>
    </row>
    <row r="37568" spans="6:6" x14ac:dyDescent="0.2">
      <c r="F37568" s="16"/>
    </row>
    <row r="37569" spans="6:6" x14ac:dyDescent="0.2">
      <c r="F37569" s="16"/>
    </row>
    <row r="37570" spans="6:6" x14ac:dyDescent="0.2">
      <c r="F37570" s="16"/>
    </row>
    <row r="37571" spans="6:6" x14ac:dyDescent="0.2">
      <c r="F37571" s="16"/>
    </row>
    <row r="37572" spans="6:6" x14ac:dyDescent="0.2">
      <c r="F37572" s="16"/>
    </row>
    <row r="37573" spans="6:6" x14ac:dyDescent="0.2">
      <c r="F37573" s="16"/>
    </row>
    <row r="37574" spans="6:6" x14ac:dyDescent="0.2">
      <c r="F37574" s="16"/>
    </row>
    <row r="37575" spans="6:6" x14ac:dyDescent="0.2">
      <c r="F37575" s="16"/>
    </row>
    <row r="37576" spans="6:6" x14ac:dyDescent="0.2">
      <c r="F37576" s="16"/>
    </row>
    <row r="37577" spans="6:6" x14ac:dyDescent="0.2">
      <c r="F37577" s="16"/>
    </row>
    <row r="37578" spans="6:6" x14ac:dyDescent="0.2">
      <c r="F37578" s="16"/>
    </row>
    <row r="37579" spans="6:6" x14ac:dyDescent="0.2">
      <c r="F37579" s="16"/>
    </row>
    <row r="37580" spans="6:6" x14ac:dyDescent="0.2">
      <c r="F37580" s="16"/>
    </row>
    <row r="37581" spans="6:6" x14ac:dyDescent="0.2">
      <c r="F37581" s="16"/>
    </row>
    <row r="37582" spans="6:6" x14ac:dyDescent="0.2">
      <c r="F37582" s="16"/>
    </row>
    <row r="37583" spans="6:6" x14ac:dyDescent="0.2">
      <c r="F37583" s="16"/>
    </row>
    <row r="37584" spans="6:6" x14ac:dyDescent="0.2">
      <c r="F37584" s="16"/>
    </row>
    <row r="37585" spans="6:6" x14ac:dyDescent="0.2">
      <c r="F37585" s="16"/>
    </row>
    <row r="37586" spans="6:6" x14ac:dyDescent="0.2">
      <c r="F37586" s="16"/>
    </row>
    <row r="37587" spans="6:6" x14ac:dyDescent="0.2">
      <c r="F37587" s="16"/>
    </row>
    <row r="37588" spans="6:6" x14ac:dyDescent="0.2">
      <c r="F37588" s="16"/>
    </row>
    <row r="37589" spans="6:6" x14ac:dyDescent="0.2">
      <c r="F37589" s="16"/>
    </row>
    <row r="37590" spans="6:6" x14ac:dyDescent="0.2">
      <c r="F37590" s="16"/>
    </row>
    <row r="37591" spans="6:6" x14ac:dyDescent="0.2">
      <c r="F37591" s="16"/>
    </row>
    <row r="37592" spans="6:6" x14ac:dyDescent="0.2">
      <c r="F37592" s="16"/>
    </row>
    <row r="37593" spans="6:6" x14ac:dyDescent="0.2">
      <c r="F37593" s="16"/>
    </row>
    <row r="37594" spans="6:6" x14ac:dyDescent="0.2">
      <c r="F37594" s="16"/>
    </row>
    <row r="37595" spans="6:6" x14ac:dyDescent="0.2">
      <c r="F37595" s="16"/>
    </row>
    <row r="37596" spans="6:6" x14ac:dyDescent="0.2">
      <c r="F37596" s="16"/>
    </row>
    <row r="37597" spans="6:6" x14ac:dyDescent="0.2">
      <c r="F37597" s="16"/>
    </row>
    <row r="37598" spans="6:6" x14ac:dyDescent="0.2">
      <c r="F37598" s="16"/>
    </row>
    <row r="37599" spans="6:6" x14ac:dyDescent="0.2">
      <c r="F37599" s="16"/>
    </row>
    <row r="37600" spans="6:6" x14ac:dyDescent="0.2">
      <c r="F37600" s="16"/>
    </row>
    <row r="37601" spans="6:6" x14ac:dyDescent="0.2">
      <c r="F37601" s="16"/>
    </row>
    <row r="37602" spans="6:6" x14ac:dyDescent="0.2">
      <c r="F37602" s="16"/>
    </row>
    <row r="37603" spans="6:6" x14ac:dyDescent="0.2">
      <c r="F37603" s="16"/>
    </row>
    <row r="37604" spans="6:6" x14ac:dyDescent="0.2">
      <c r="F37604" s="16"/>
    </row>
    <row r="37605" spans="6:6" x14ac:dyDescent="0.2">
      <c r="F37605" s="16"/>
    </row>
    <row r="37606" spans="6:6" x14ac:dyDescent="0.2">
      <c r="F37606" s="16"/>
    </row>
    <row r="37607" spans="6:6" x14ac:dyDescent="0.2">
      <c r="F37607" s="16"/>
    </row>
    <row r="37608" spans="6:6" x14ac:dyDescent="0.2">
      <c r="F37608" s="16"/>
    </row>
    <row r="37609" spans="6:6" x14ac:dyDescent="0.2">
      <c r="F37609" s="16"/>
    </row>
    <row r="37610" spans="6:6" x14ac:dyDescent="0.2">
      <c r="F37610" s="16"/>
    </row>
    <row r="37611" spans="6:6" x14ac:dyDescent="0.2">
      <c r="F37611" s="16"/>
    </row>
    <row r="37612" spans="6:6" x14ac:dyDescent="0.2">
      <c r="F37612" s="16"/>
    </row>
    <row r="37613" spans="6:6" x14ac:dyDescent="0.2">
      <c r="F37613" s="16"/>
    </row>
    <row r="37614" spans="6:6" x14ac:dyDescent="0.2">
      <c r="F37614" s="16"/>
    </row>
    <row r="37615" spans="6:6" x14ac:dyDescent="0.2">
      <c r="F37615" s="16"/>
    </row>
    <row r="37616" spans="6:6" x14ac:dyDescent="0.2">
      <c r="F37616" s="16"/>
    </row>
    <row r="37617" spans="6:6" x14ac:dyDescent="0.2">
      <c r="F37617" s="16"/>
    </row>
    <row r="37618" spans="6:6" x14ac:dyDescent="0.2">
      <c r="F37618" s="16"/>
    </row>
    <row r="37619" spans="6:6" x14ac:dyDescent="0.2">
      <c r="F37619" s="16"/>
    </row>
    <row r="37620" spans="6:6" x14ac:dyDescent="0.2">
      <c r="F37620" s="16"/>
    </row>
    <row r="37621" spans="6:6" x14ac:dyDescent="0.2">
      <c r="F37621" s="16"/>
    </row>
    <row r="37622" spans="6:6" x14ac:dyDescent="0.2">
      <c r="F37622" s="16"/>
    </row>
    <row r="37623" spans="6:6" x14ac:dyDescent="0.2">
      <c r="F37623" s="16"/>
    </row>
    <row r="37624" spans="6:6" x14ac:dyDescent="0.2">
      <c r="F37624" s="16"/>
    </row>
    <row r="37625" spans="6:6" x14ac:dyDescent="0.2">
      <c r="F37625" s="16"/>
    </row>
    <row r="37626" spans="6:6" x14ac:dyDescent="0.2">
      <c r="F37626" s="16"/>
    </row>
    <row r="37627" spans="6:6" x14ac:dyDescent="0.2">
      <c r="F37627" s="16"/>
    </row>
    <row r="37628" spans="6:6" x14ac:dyDescent="0.2">
      <c r="F37628" s="16"/>
    </row>
    <row r="37629" spans="6:6" x14ac:dyDescent="0.2">
      <c r="F37629" s="16"/>
    </row>
    <row r="37630" spans="6:6" x14ac:dyDescent="0.2">
      <c r="F37630" s="16"/>
    </row>
    <row r="37631" spans="6:6" x14ac:dyDescent="0.2">
      <c r="F37631" s="16"/>
    </row>
    <row r="37632" spans="6:6" x14ac:dyDescent="0.2">
      <c r="F37632" s="16"/>
    </row>
    <row r="37633" spans="6:6" x14ac:dyDescent="0.2">
      <c r="F37633" s="16"/>
    </row>
    <row r="37634" spans="6:6" x14ac:dyDescent="0.2">
      <c r="F37634" s="16"/>
    </row>
    <row r="37635" spans="6:6" x14ac:dyDescent="0.2">
      <c r="F37635" s="16"/>
    </row>
    <row r="37636" spans="6:6" x14ac:dyDescent="0.2">
      <c r="F37636" s="16"/>
    </row>
    <row r="37637" spans="6:6" x14ac:dyDescent="0.2">
      <c r="F37637" s="16"/>
    </row>
    <row r="37638" spans="6:6" x14ac:dyDescent="0.2">
      <c r="F37638" s="16"/>
    </row>
    <row r="37639" spans="6:6" x14ac:dyDescent="0.2">
      <c r="F37639" s="16"/>
    </row>
    <row r="37640" spans="6:6" x14ac:dyDescent="0.2">
      <c r="F37640" s="16"/>
    </row>
    <row r="37641" spans="6:6" x14ac:dyDescent="0.2">
      <c r="F37641" s="16"/>
    </row>
    <row r="37642" spans="6:6" x14ac:dyDescent="0.2">
      <c r="F37642" s="16"/>
    </row>
    <row r="37643" spans="6:6" x14ac:dyDescent="0.2">
      <c r="F37643" s="16"/>
    </row>
    <row r="37644" spans="6:6" x14ac:dyDescent="0.2">
      <c r="F37644" s="16"/>
    </row>
    <row r="37645" spans="6:6" x14ac:dyDescent="0.2">
      <c r="F37645" s="16"/>
    </row>
    <row r="37646" spans="6:6" x14ac:dyDescent="0.2">
      <c r="F37646" s="16"/>
    </row>
    <row r="37647" spans="6:6" x14ac:dyDescent="0.2">
      <c r="F37647" s="16"/>
    </row>
    <row r="37648" spans="6:6" x14ac:dyDescent="0.2">
      <c r="F37648" s="16"/>
    </row>
    <row r="37649" spans="6:6" x14ac:dyDescent="0.2">
      <c r="F37649" s="16"/>
    </row>
    <row r="37650" spans="6:6" x14ac:dyDescent="0.2">
      <c r="F37650" s="16"/>
    </row>
    <row r="37651" spans="6:6" x14ac:dyDescent="0.2">
      <c r="F37651" s="16"/>
    </row>
    <row r="37652" spans="6:6" x14ac:dyDescent="0.2">
      <c r="F37652" s="16"/>
    </row>
    <row r="37653" spans="6:6" x14ac:dyDescent="0.2">
      <c r="F37653" s="16"/>
    </row>
    <row r="37654" spans="6:6" x14ac:dyDescent="0.2">
      <c r="F37654" s="16"/>
    </row>
    <row r="37655" spans="6:6" x14ac:dyDescent="0.2">
      <c r="F37655" s="16"/>
    </row>
    <row r="37656" spans="6:6" x14ac:dyDescent="0.2">
      <c r="F37656" s="16"/>
    </row>
    <row r="37657" spans="6:6" x14ac:dyDescent="0.2">
      <c r="F37657" s="16"/>
    </row>
    <row r="37658" spans="6:6" x14ac:dyDescent="0.2">
      <c r="F37658" s="16"/>
    </row>
    <row r="37659" spans="6:6" x14ac:dyDescent="0.2">
      <c r="F37659" s="16"/>
    </row>
    <row r="37660" spans="6:6" x14ac:dyDescent="0.2">
      <c r="F37660" s="16"/>
    </row>
    <row r="37661" spans="6:6" x14ac:dyDescent="0.2">
      <c r="F37661" s="16"/>
    </row>
    <row r="37662" spans="6:6" x14ac:dyDescent="0.2">
      <c r="F37662" s="16"/>
    </row>
    <row r="37663" spans="6:6" x14ac:dyDescent="0.2">
      <c r="F37663" s="16"/>
    </row>
    <row r="37664" spans="6:6" x14ac:dyDescent="0.2">
      <c r="F37664" s="16"/>
    </row>
    <row r="37665" spans="6:6" x14ac:dyDescent="0.2">
      <c r="F37665" s="16"/>
    </row>
    <row r="37666" spans="6:6" x14ac:dyDescent="0.2">
      <c r="F37666" s="16"/>
    </row>
    <row r="37667" spans="6:6" x14ac:dyDescent="0.2">
      <c r="F37667" s="16"/>
    </row>
    <row r="37668" spans="6:6" x14ac:dyDescent="0.2">
      <c r="F37668" s="16"/>
    </row>
    <row r="37669" spans="6:6" x14ac:dyDescent="0.2">
      <c r="F37669" s="16"/>
    </row>
    <row r="37670" spans="6:6" x14ac:dyDescent="0.2">
      <c r="F37670" s="16"/>
    </row>
    <row r="37671" spans="6:6" x14ac:dyDescent="0.2">
      <c r="F37671" s="16"/>
    </row>
    <row r="37672" spans="6:6" x14ac:dyDescent="0.2">
      <c r="F37672" s="16"/>
    </row>
    <row r="37673" spans="6:6" x14ac:dyDescent="0.2">
      <c r="F37673" s="16"/>
    </row>
    <row r="37674" spans="6:6" x14ac:dyDescent="0.2">
      <c r="F37674" s="16"/>
    </row>
    <row r="37675" spans="6:6" x14ac:dyDescent="0.2">
      <c r="F37675" s="16"/>
    </row>
    <row r="37676" spans="6:6" x14ac:dyDescent="0.2">
      <c r="F37676" s="16"/>
    </row>
    <row r="37677" spans="6:6" x14ac:dyDescent="0.2">
      <c r="F37677" s="16"/>
    </row>
    <row r="37678" spans="6:6" x14ac:dyDescent="0.2">
      <c r="F37678" s="16"/>
    </row>
    <row r="37679" spans="6:6" x14ac:dyDescent="0.2">
      <c r="F37679" s="16"/>
    </row>
    <row r="37680" spans="6:6" x14ac:dyDescent="0.2">
      <c r="F37680" s="16"/>
    </row>
    <row r="37681" spans="6:6" x14ac:dyDescent="0.2">
      <c r="F37681" s="16"/>
    </row>
    <row r="37682" spans="6:6" x14ac:dyDescent="0.2">
      <c r="F37682" s="16"/>
    </row>
    <row r="37683" spans="6:6" x14ac:dyDescent="0.2">
      <c r="F37683" s="16"/>
    </row>
    <row r="37684" spans="6:6" x14ac:dyDescent="0.2">
      <c r="F37684" s="16"/>
    </row>
    <row r="37685" spans="6:6" x14ac:dyDescent="0.2">
      <c r="F37685" s="16"/>
    </row>
    <row r="37686" spans="6:6" x14ac:dyDescent="0.2">
      <c r="F37686" s="16"/>
    </row>
    <row r="37687" spans="6:6" x14ac:dyDescent="0.2">
      <c r="F37687" s="16"/>
    </row>
    <row r="37688" spans="6:6" x14ac:dyDescent="0.2">
      <c r="F37688" s="16"/>
    </row>
    <row r="37689" spans="6:6" x14ac:dyDescent="0.2">
      <c r="F37689" s="16"/>
    </row>
    <row r="37690" spans="6:6" x14ac:dyDescent="0.2">
      <c r="F37690" s="16"/>
    </row>
    <row r="37691" spans="6:6" x14ac:dyDescent="0.2">
      <c r="F37691" s="16"/>
    </row>
    <row r="37692" spans="6:6" x14ac:dyDescent="0.2">
      <c r="F37692" s="16"/>
    </row>
    <row r="37693" spans="6:6" x14ac:dyDescent="0.2">
      <c r="F37693" s="16"/>
    </row>
    <row r="37694" spans="6:6" x14ac:dyDescent="0.2">
      <c r="F37694" s="16"/>
    </row>
    <row r="37695" spans="6:6" x14ac:dyDescent="0.2">
      <c r="F37695" s="16"/>
    </row>
    <row r="37696" spans="6:6" x14ac:dyDescent="0.2">
      <c r="F37696" s="16"/>
    </row>
    <row r="37697" spans="6:6" x14ac:dyDescent="0.2">
      <c r="F37697" s="16"/>
    </row>
    <row r="37698" spans="6:6" x14ac:dyDescent="0.2">
      <c r="F37698" s="16"/>
    </row>
    <row r="37699" spans="6:6" x14ac:dyDescent="0.2">
      <c r="F37699" s="16"/>
    </row>
    <row r="37700" spans="6:6" x14ac:dyDescent="0.2">
      <c r="F37700" s="16"/>
    </row>
    <row r="37701" spans="6:6" x14ac:dyDescent="0.2">
      <c r="F37701" s="16"/>
    </row>
    <row r="37702" spans="6:6" x14ac:dyDescent="0.2">
      <c r="F37702" s="16"/>
    </row>
    <row r="37703" spans="6:6" x14ac:dyDescent="0.2">
      <c r="F37703" s="16"/>
    </row>
    <row r="37704" spans="6:6" x14ac:dyDescent="0.2">
      <c r="F37704" s="16"/>
    </row>
    <row r="37705" spans="6:6" x14ac:dyDescent="0.2">
      <c r="F37705" s="16"/>
    </row>
    <row r="37706" spans="6:6" x14ac:dyDescent="0.2">
      <c r="F37706" s="16"/>
    </row>
    <row r="37707" spans="6:6" x14ac:dyDescent="0.2">
      <c r="F37707" s="16"/>
    </row>
    <row r="37708" spans="6:6" x14ac:dyDescent="0.2">
      <c r="F37708" s="16"/>
    </row>
    <row r="37709" spans="6:6" x14ac:dyDescent="0.2">
      <c r="F37709" s="16"/>
    </row>
    <row r="37710" spans="6:6" x14ac:dyDescent="0.2">
      <c r="F37710" s="16"/>
    </row>
    <row r="37711" spans="6:6" x14ac:dyDescent="0.2">
      <c r="F37711" s="16"/>
    </row>
    <row r="37712" spans="6:6" x14ac:dyDescent="0.2">
      <c r="F37712" s="16"/>
    </row>
    <row r="37713" spans="6:6" x14ac:dyDescent="0.2">
      <c r="F37713" s="16"/>
    </row>
    <row r="37714" spans="6:6" x14ac:dyDescent="0.2">
      <c r="F37714" s="16"/>
    </row>
    <row r="37715" spans="6:6" x14ac:dyDescent="0.2">
      <c r="F37715" s="16"/>
    </row>
    <row r="37716" spans="6:6" x14ac:dyDescent="0.2">
      <c r="F37716" s="16"/>
    </row>
    <row r="37717" spans="6:6" x14ac:dyDescent="0.2">
      <c r="F37717" s="16"/>
    </row>
    <row r="37718" spans="6:6" x14ac:dyDescent="0.2">
      <c r="F37718" s="16"/>
    </row>
    <row r="37719" spans="6:6" x14ac:dyDescent="0.2">
      <c r="F37719" s="16"/>
    </row>
    <row r="37720" spans="6:6" x14ac:dyDescent="0.2">
      <c r="F37720" s="16"/>
    </row>
    <row r="37721" spans="6:6" x14ac:dyDescent="0.2">
      <c r="F37721" s="16"/>
    </row>
    <row r="37722" spans="6:6" x14ac:dyDescent="0.2">
      <c r="F37722" s="16"/>
    </row>
    <row r="37723" spans="6:6" x14ac:dyDescent="0.2">
      <c r="F37723" s="16"/>
    </row>
    <row r="37724" spans="6:6" x14ac:dyDescent="0.2">
      <c r="F37724" s="16"/>
    </row>
    <row r="37725" spans="6:6" x14ac:dyDescent="0.2">
      <c r="F37725" s="16"/>
    </row>
    <row r="37726" spans="6:6" x14ac:dyDescent="0.2">
      <c r="F37726" s="16"/>
    </row>
    <row r="37727" spans="6:6" x14ac:dyDescent="0.2">
      <c r="F37727" s="16"/>
    </row>
    <row r="37728" spans="6:6" x14ac:dyDescent="0.2">
      <c r="F37728" s="16"/>
    </row>
    <row r="37729" spans="6:6" x14ac:dyDescent="0.2">
      <c r="F37729" s="16"/>
    </row>
    <row r="37730" spans="6:6" x14ac:dyDescent="0.2">
      <c r="F37730" s="16"/>
    </row>
    <row r="37731" spans="6:6" x14ac:dyDescent="0.2">
      <c r="F37731" s="16"/>
    </row>
    <row r="37732" spans="6:6" x14ac:dyDescent="0.2">
      <c r="F37732" s="16"/>
    </row>
    <row r="37733" spans="6:6" x14ac:dyDescent="0.2">
      <c r="F37733" s="16"/>
    </row>
    <row r="37734" spans="6:6" x14ac:dyDescent="0.2">
      <c r="F37734" s="16"/>
    </row>
    <row r="37735" spans="6:6" x14ac:dyDescent="0.2">
      <c r="F37735" s="16"/>
    </row>
    <row r="37736" spans="6:6" x14ac:dyDescent="0.2">
      <c r="F37736" s="16"/>
    </row>
    <row r="37737" spans="6:6" x14ac:dyDescent="0.2">
      <c r="F37737" s="16"/>
    </row>
    <row r="37738" spans="6:6" x14ac:dyDescent="0.2">
      <c r="F37738" s="16"/>
    </row>
    <row r="37739" spans="6:6" x14ac:dyDescent="0.2">
      <c r="F37739" s="16"/>
    </row>
    <row r="37740" spans="6:6" x14ac:dyDescent="0.2">
      <c r="F37740" s="16"/>
    </row>
    <row r="37741" spans="6:6" x14ac:dyDescent="0.2">
      <c r="F37741" s="16"/>
    </row>
    <row r="37742" spans="6:6" x14ac:dyDescent="0.2">
      <c r="F37742" s="16"/>
    </row>
    <row r="37743" spans="6:6" x14ac:dyDescent="0.2">
      <c r="F37743" s="16"/>
    </row>
    <row r="37744" spans="6:6" x14ac:dyDescent="0.2">
      <c r="F37744" s="16"/>
    </row>
    <row r="37745" spans="6:6" x14ac:dyDescent="0.2">
      <c r="F37745" s="16"/>
    </row>
    <row r="37746" spans="6:6" x14ac:dyDescent="0.2">
      <c r="F37746" s="16"/>
    </row>
    <row r="37747" spans="6:6" x14ac:dyDescent="0.2">
      <c r="F37747" s="16"/>
    </row>
    <row r="37748" spans="6:6" x14ac:dyDescent="0.2">
      <c r="F37748" s="16"/>
    </row>
    <row r="37749" spans="6:6" x14ac:dyDescent="0.2">
      <c r="F37749" s="16"/>
    </row>
    <row r="37750" spans="6:6" x14ac:dyDescent="0.2">
      <c r="F37750" s="16"/>
    </row>
    <row r="37751" spans="6:6" x14ac:dyDescent="0.2">
      <c r="F37751" s="16"/>
    </row>
    <row r="37752" spans="6:6" x14ac:dyDescent="0.2">
      <c r="F37752" s="16"/>
    </row>
    <row r="37753" spans="6:6" x14ac:dyDescent="0.2">
      <c r="F37753" s="16"/>
    </row>
    <row r="37754" spans="6:6" x14ac:dyDescent="0.2">
      <c r="F37754" s="16"/>
    </row>
    <row r="37755" spans="6:6" x14ac:dyDescent="0.2">
      <c r="F37755" s="16"/>
    </row>
    <row r="37756" spans="6:6" x14ac:dyDescent="0.2">
      <c r="F37756" s="16"/>
    </row>
    <row r="37757" spans="6:6" x14ac:dyDescent="0.2">
      <c r="F37757" s="16"/>
    </row>
    <row r="37758" spans="6:6" x14ac:dyDescent="0.2">
      <c r="F37758" s="16"/>
    </row>
    <row r="37759" spans="6:6" x14ac:dyDescent="0.2">
      <c r="F37759" s="16"/>
    </row>
    <row r="37760" spans="6:6" x14ac:dyDescent="0.2">
      <c r="F37760" s="16"/>
    </row>
    <row r="37761" spans="6:6" x14ac:dyDescent="0.2">
      <c r="F37761" s="16"/>
    </row>
    <row r="37762" spans="6:6" x14ac:dyDescent="0.2">
      <c r="F37762" s="16"/>
    </row>
    <row r="37763" spans="6:6" x14ac:dyDescent="0.2">
      <c r="F37763" s="16"/>
    </row>
    <row r="37764" spans="6:6" x14ac:dyDescent="0.2">
      <c r="F37764" s="16"/>
    </row>
    <row r="37765" spans="6:6" x14ac:dyDescent="0.2">
      <c r="F37765" s="16"/>
    </row>
    <row r="37766" spans="6:6" x14ac:dyDescent="0.2">
      <c r="F37766" s="16"/>
    </row>
    <row r="37767" spans="6:6" x14ac:dyDescent="0.2">
      <c r="F37767" s="16"/>
    </row>
    <row r="37768" spans="6:6" x14ac:dyDescent="0.2">
      <c r="F37768" s="16"/>
    </row>
    <row r="37769" spans="6:6" x14ac:dyDescent="0.2">
      <c r="F37769" s="16"/>
    </row>
    <row r="37770" spans="6:6" x14ac:dyDescent="0.2">
      <c r="F37770" s="16"/>
    </row>
    <row r="37771" spans="6:6" x14ac:dyDescent="0.2">
      <c r="F37771" s="16"/>
    </row>
    <row r="37772" spans="6:6" x14ac:dyDescent="0.2">
      <c r="F37772" s="16"/>
    </row>
    <row r="37773" spans="6:6" x14ac:dyDescent="0.2">
      <c r="F37773" s="16"/>
    </row>
    <row r="37774" spans="6:6" x14ac:dyDescent="0.2">
      <c r="F37774" s="16"/>
    </row>
    <row r="37775" spans="6:6" x14ac:dyDescent="0.2">
      <c r="F37775" s="16"/>
    </row>
    <row r="37776" spans="6:6" x14ac:dyDescent="0.2">
      <c r="F37776" s="16"/>
    </row>
    <row r="37777" spans="6:6" x14ac:dyDescent="0.2">
      <c r="F37777" s="16"/>
    </row>
    <row r="37778" spans="6:6" x14ac:dyDescent="0.2">
      <c r="F37778" s="16"/>
    </row>
    <row r="37779" spans="6:6" x14ac:dyDescent="0.2">
      <c r="F37779" s="16"/>
    </row>
    <row r="37780" spans="6:6" x14ac:dyDescent="0.2">
      <c r="F37780" s="16"/>
    </row>
    <row r="37781" spans="6:6" x14ac:dyDescent="0.2">
      <c r="F37781" s="16"/>
    </row>
    <row r="37782" spans="6:6" x14ac:dyDescent="0.2">
      <c r="F37782" s="16"/>
    </row>
    <row r="37783" spans="6:6" x14ac:dyDescent="0.2">
      <c r="F37783" s="16"/>
    </row>
    <row r="37784" spans="6:6" x14ac:dyDescent="0.2">
      <c r="F37784" s="16"/>
    </row>
    <row r="37785" spans="6:6" x14ac:dyDescent="0.2">
      <c r="F37785" s="16"/>
    </row>
    <row r="37786" spans="6:6" x14ac:dyDescent="0.2">
      <c r="F37786" s="16"/>
    </row>
    <row r="37787" spans="6:6" x14ac:dyDescent="0.2">
      <c r="F37787" s="16"/>
    </row>
    <row r="37788" spans="6:6" x14ac:dyDescent="0.2">
      <c r="F37788" s="16"/>
    </row>
    <row r="37789" spans="6:6" x14ac:dyDescent="0.2">
      <c r="F37789" s="16"/>
    </row>
    <row r="37790" spans="6:6" x14ac:dyDescent="0.2">
      <c r="F37790" s="16"/>
    </row>
    <row r="37791" spans="6:6" x14ac:dyDescent="0.2">
      <c r="F37791" s="16"/>
    </row>
    <row r="37792" spans="6:6" x14ac:dyDescent="0.2">
      <c r="F37792" s="16"/>
    </row>
    <row r="37793" spans="6:6" x14ac:dyDescent="0.2">
      <c r="F37793" s="16"/>
    </row>
    <row r="37794" spans="6:6" x14ac:dyDescent="0.2">
      <c r="F37794" s="16"/>
    </row>
    <row r="37795" spans="6:6" x14ac:dyDescent="0.2">
      <c r="F37795" s="16"/>
    </row>
    <row r="37796" spans="6:6" x14ac:dyDescent="0.2">
      <c r="F37796" s="16"/>
    </row>
    <row r="37797" spans="6:6" x14ac:dyDescent="0.2">
      <c r="F37797" s="16"/>
    </row>
    <row r="37798" spans="6:6" x14ac:dyDescent="0.2">
      <c r="F37798" s="16"/>
    </row>
    <row r="37799" spans="6:6" x14ac:dyDescent="0.2">
      <c r="F37799" s="16"/>
    </row>
    <row r="37800" spans="6:6" x14ac:dyDescent="0.2">
      <c r="F37800" s="16"/>
    </row>
    <row r="37801" spans="6:6" x14ac:dyDescent="0.2">
      <c r="F37801" s="16"/>
    </row>
    <row r="37802" spans="6:6" x14ac:dyDescent="0.2">
      <c r="F37802" s="16"/>
    </row>
    <row r="37803" spans="6:6" x14ac:dyDescent="0.2">
      <c r="F37803" s="16"/>
    </row>
    <row r="37804" spans="6:6" x14ac:dyDescent="0.2">
      <c r="F37804" s="16"/>
    </row>
    <row r="37805" spans="6:6" x14ac:dyDescent="0.2">
      <c r="F37805" s="16"/>
    </row>
    <row r="37806" spans="6:6" x14ac:dyDescent="0.2">
      <c r="F37806" s="16"/>
    </row>
    <row r="37807" spans="6:6" x14ac:dyDescent="0.2">
      <c r="F37807" s="16"/>
    </row>
    <row r="37808" spans="6:6" x14ac:dyDescent="0.2">
      <c r="F37808" s="16"/>
    </row>
    <row r="37809" spans="6:6" x14ac:dyDescent="0.2">
      <c r="F37809" s="16"/>
    </row>
    <row r="37810" spans="6:6" x14ac:dyDescent="0.2">
      <c r="F37810" s="16"/>
    </row>
    <row r="37811" spans="6:6" x14ac:dyDescent="0.2">
      <c r="F37811" s="16"/>
    </row>
    <row r="37812" spans="6:6" x14ac:dyDescent="0.2">
      <c r="F37812" s="16"/>
    </row>
    <row r="37813" spans="6:6" x14ac:dyDescent="0.2">
      <c r="F37813" s="16"/>
    </row>
    <row r="37814" spans="6:6" x14ac:dyDescent="0.2">
      <c r="F37814" s="16"/>
    </row>
    <row r="37815" spans="6:6" x14ac:dyDescent="0.2">
      <c r="F37815" s="16"/>
    </row>
    <row r="37816" spans="6:6" x14ac:dyDescent="0.2">
      <c r="F37816" s="16"/>
    </row>
    <row r="37817" spans="6:6" x14ac:dyDescent="0.2">
      <c r="F37817" s="16"/>
    </row>
    <row r="37818" spans="6:6" x14ac:dyDescent="0.2">
      <c r="F37818" s="16"/>
    </row>
    <row r="37819" spans="6:6" x14ac:dyDescent="0.2">
      <c r="F37819" s="16"/>
    </row>
    <row r="37820" spans="6:6" x14ac:dyDescent="0.2">
      <c r="F37820" s="16"/>
    </row>
    <row r="37821" spans="6:6" x14ac:dyDescent="0.2">
      <c r="F37821" s="16"/>
    </row>
    <row r="37822" spans="6:6" x14ac:dyDescent="0.2">
      <c r="F37822" s="16"/>
    </row>
    <row r="37823" spans="6:6" x14ac:dyDescent="0.2">
      <c r="F37823" s="16"/>
    </row>
    <row r="37824" spans="6:6" x14ac:dyDescent="0.2">
      <c r="F37824" s="16"/>
    </row>
    <row r="37825" spans="6:6" x14ac:dyDescent="0.2">
      <c r="F37825" s="16"/>
    </row>
    <row r="37826" spans="6:6" x14ac:dyDescent="0.2">
      <c r="F37826" s="16"/>
    </row>
    <row r="37827" spans="6:6" x14ac:dyDescent="0.2">
      <c r="F37827" s="16"/>
    </row>
    <row r="37828" spans="6:6" x14ac:dyDescent="0.2">
      <c r="F37828" s="16"/>
    </row>
    <row r="37829" spans="6:6" x14ac:dyDescent="0.2">
      <c r="F37829" s="16"/>
    </row>
    <row r="37830" spans="6:6" x14ac:dyDescent="0.2">
      <c r="F37830" s="16"/>
    </row>
    <row r="37831" spans="6:6" x14ac:dyDescent="0.2">
      <c r="F37831" s="16"/>
    </row>
    <row r="37832" spans="6:6" x14ac:dyDescent="0.2">
      <c r="F37832" s="16"/>
    </row>
    <row r="37833" spans="6:6" x14ac:dyDescent="0.2">
      <c r="F37833" s="16"/>
    </row>
    <row r="37834" spans="6:6" x14ac:dyDescent="0.2">
      <c r="F37834" s="16"/>
    </row>
    <row r="37835" spans="6:6" x14ac:dyDescent="0.2">
      <c r="F37835" s="16"/>
    </row>
    <row r="37836" spans="6:6" x14ac:dyDescent="0.2">
      <c r="F37836" s="16"/>
    </row>
    <row r="37837" spans="6:6" x14ac:dyDescent="0.2">
      <c r="F37837" s="16"/>
    </row>
    <row r="37838" spans="6:6" x14ac:dyDescent="0.2">
      <c r="F37838" s="16"/>
    </row>
    <row r="37839" spans="6:6" x14ac:dyDescent="0.2">
      <c r="F37839" s="16"/>
    </row>
    <row r="37840" spans="6:6" x14ac:dyDescent="0.2">
      <c r="F37840" s="16"/>
    </row>
    <row r="37841" spans="6:6" x14ac:dyDescent="0.2">
      <c r="F37841" s="16"/>
    </row>
    <row r="37842" spans="6:6" x14ac:dyDescent="0.2">
      <c r="F37842" s="16"/>
    </row>
    <row r="37843" spans="6:6" x14ac:dyDescent="0.2">
      <c r="F37843" s="16"/>
    </row>
    <row r="37844" spans="6:6" x14ac:dyDescent="0.2">
      <c r="F37844" s="16"/>
    </row>
    <row r="37845" spans="6:6" x14ac:dyDescent="0.2">
      <c r="F37845" s="16"/>
    </row>
    <row r="37846" spans="6:6" x14ac:dyDescent="0.2">
      <c r="F37846" s="16"/>
    </row>
    <row r="37847" spans="6:6" x14ac:dyDescent="0.2">
      <c r="F37847" s="16"/>
    </row>
    <row r="37848" spans="6:6" x14ac:dyDescent="0.2">
      <c r="F37848" s="16"/>
    </row>
    <row r="37849" spans="6:6" x14ac:dyDescent="0.2">
      <c r="F37849" s="16"/>
    </row>
    <row r="37850" spans="6:6" x14ac:dyDescent="0.2">
      <c r="F37850" s="16"/>
    </row>
    <row r="37851" spans="6:6" x14ac:dyDescent="0.2">
      <c r="F37851" s="16"/>
    </row>
    <row r="37852" spans="6:6" x14ac:dyDescent="0.2">
      <c r="F37852" s="16"/>
    </row>
    <row r="37853" spans="6:6" x14ac:dyDescent="0.2">
      <c r="F37853" s="16"/>
    </row>
    <row r="37854" spans="6:6" x14ac:dyDescent="0.2">
      <c r="F37854" s="16"/>
    </row>
    <row r="37855" spans="6:6" x14ac:dyDescent="0.2">
      <c r="F37855" s="16"/>
    </row>
    <row r="37856" spans="6:6" x14ac:dyDescent="0.2">
      <c r="F37856" s="16"/>
    </row>
    <row r="37857" spans="6:6" x14ac:dyDescent="0.2">
      <c r="F37857" s="16"/>
    </row>
    <row r="37858" spans="6:6" x14ac:dyDescent="0.2">
      <c r="F37858" s="16"/>
    </row>
    <row r="37859" spans="6:6" x14ac:dyDescent="0.2">
      <c r="F37859" s="16"/>
    </row>
    <row r="37860" spans="6:6" x14ac:dyDescent="0.2">
      <c r="F37860" s="16"/>
    </row>
    <row r="37861" spans="6:6" x14ac:dyDescent="0.2">
      <c r="F37861" s="16"/>
    </row>
    <row r="37862" spans="6:6" x14ac:dyDescent="0.2">
      <c r="F37862" s="16"/>
    </row>
    <row r="37863" spans="6:6" x14ac:dyDescent="0.2">
      <c r="F37863" s="16"/>
    </row>
    <row r="37864" spans="6:6" x14ac:dyDescent="0.2">
      <c r="F37864" s="16"/>
    </row>
    <row r="37865" spans="6:6" x14ac:dyDescent="0.2">
      <c r="F37865" s="16"/>
    </row>
    <row r="37866" spans="6:6" x14ac:dyDescent="0.2">
      <c r="F37866" s="16"/>
    </row>
    <row r="37867" spans="6:6" x14ac:dyDescent="0.2">
      <c r="F37867" s="16"/>
    </row>
    <row r="37868" spans="6:6" x14ac:dyDescent="0.2">
      <c r="F37868" s="16"/>
    </row>
    <row r="37869" spans="6:6" x14ac:dyDescent="0.2">
      <c r="F37869" s="16"/>
    </row>
    <row r="37870" spans="6:6" x14ac:dyDescent="0.2">
      <c r="F37870" s="16"/>
    </row>
    <row r="37871" spans="6:6" x14ac:dyDescent="0.2">
      <c r="F37871" s="16"/>
    </row>
    <row r="37872" spans="6:6" x14ac:dyDescent="0.2">
      <c r="F37872" s="16"/>
    </row>
    <row r="37873" spans="6:6" x14ac:dyDescent="0.2">
      <c r="F37873" s="16"/>
    </row>
    <row r="37874" spans="6:6" x14ac:dyDescent="0.2">
      <c r="F37874" s="16"/>
    </row>
    <row r="37875" spans="6:6" x14ac:dyDescent="0.2">
      <c r="F37875" s="16"/>
    </row>
    <row r="37876" spans="6:6" x14ac:dyDescent="0.2">
      <c r="F37876" s="16"/>
    </row>
    <row r="37877" spans="6:6" x14ac:dyDescent="0.2">
      <c r="F37877" s="16"/>
    </row>
    <row r="37878" spans="6:6" x14ac:dyDescent="0.2">
      <c r="F37878" s="16"/>
    </row>
    <row r="37879" spans="6:6" x14ac:dyDescent="0.2">
      <c r="F37879" s="16"/>
    </row>
    <row r="37880" spans="6:6" x14ac:dyDescent="0.2">
      <c r="F37880" s="16"/>
    </row>
    <row r="37881" spans="6:6" x14ac:dyDescent="0.2">
      <c r="F37881" s="16"/>
    </row>
    <row r="37882" spans="6:6" x14ac:dyDescent="0.2">
      <c r="F37882" s="16"/>
    </row>
    <row r="37883" spans="6:6" x14ac:dyDescent="0.2">
      <c r="F37883" s="16"/>
    </row>
    <row r="37884" spans="6:6" x14ac:dyDescent="0.2">
      <c r="F37884" s="16"/>
    </row>
    <row r="37885" spans="6:6" x14ac:dyDescent="0.2">
      <c r="F37885" s="16"/>
    </row>
    <row r="37886" spans="6:6" x14ac:dyDescent="0.2">
      <c r="F37886" s="16"/>
    </row>
    <row r="37887" spans="6:6" x14ac:dyDescent="0.2">
      <c r="F37887" s="16"/>
    </row>
    <row r="37888" spans="6:6" x14ac:dyDescent="0.2">
      <c r="F37888" s="16"/>
    </row>
    <row r="37889" spans="6:6" x14ac:dyDescent="0.2">
      <c r="F37889" s="16"/>
    </row>
    <row r="37890" spans="6:6" x14ac:dyDescent="0.2">
      <c r="F37890" s="16"/>
    </row>
    <row r="37891" spans="6:6" x14ac:dyDescent="0.2">
      <c r="F37891" s="16"/>
    </row>
    <row r="37892" spans="6:6" x14ac:dyDescent="0.2">
      <c r="F37892" s="16"/>
    </row>
    <row r="37893" spans="6:6" x14ac:dyDescent="0.2">
      <c r="F37893" s="16"/>
    </row>
    <row r="37894" spans="6:6" x14ac:dyDescent="0.2">
      <c r="F37894" s="16"/>
    </row>
    <row r="37895" spans="6:6" x14ac:dyDescent="0.2">
      <c r="F37895" s="16"/>
    </row>
    <row r="37896" spans="6:6" x14ac:dyDescent="0.2">
      <c r="F37896" s="16"/>
    </row>
    <row r="37897" spans="6:6" x14ac:dyDescent="0.2">
      <c r="F37897" s="16"/>
    </row>
    <row r="37898" spans="6:6" x14ac:dyDescent="0.2">
      <c r="F37898" s="16"/>
    </row>
    <row r="37899" spans="6:6" x14ac:dyDescent="0.2">
      <c r="F37899" s="16"/>
    </row>
    <row r="37900" spans="6:6" x14ac:dyDescent="0.2">
      <c r="F37900" s="16"/>
    </row>
    <row r="37901" spans="6:6" x14ac:dyDescent="0.2">
      <c r="F37901" s="16"/>
    </row>
    <row r="37902" spans="6:6" x14ac:dyDescent="0.2">
      <c r="F37902" s="16"/>
    </row>
    <row r="37903" spans="6:6" x14ac:dyDescent="0.2">
      <c r="F37903" s="16"/>
    </row>
    <row r="37904" spans="6:6" x14ac:dyDescent="0.2">
      <c r="F37904" s="16"/>
    </row>
    <row r="37905" spans="6:6" x14ac:dyDescent="0.2">
      <c r="F37905" s="16"/>
    </row>
    <row r="37906" spans="6:6" x14ac:dyDescent="0.2">
      <c r="F37906" s="16"/>
    </row>
    <row r="37907" spans="6:6" x14ac:dyDescent="0.2">
      <c r="F37907" s="16"/>
    </row>
    <row r="37908" spans="6:6" x14ac:dyDescent="0.2">
      <c r="F37908" s="16"/>
    </row>
    <row r="37909" spans="6:6" x14ac:dyDescent="0.2">
      <c r="F37909" s="16"/>
    </row>
    <row r="37910" spans="6:6" x14ac:dyDescent="0.2">
      <c r="F37910" s="16"/>
    </row>
    <row r="37911" spans="6:6" x14ac:dyDescent="0.2">
      <c r="F37911" s="16"/>
    </row>
    <row r="37912" spans="6:6" x14ac:dyDescent="0.2">
      <c r="F37912" s="16"/>
    </row>
    <row r="37913" spans="6:6" x14ac:dyDescent="0.2">
      <c r="F37913" s="16"/>
    </row>
    <row r="37914" spans="6:6" x14ac:dyDescent="0.2">
      <c r="F37914" s="16"/>
    </row>
    <row r="37915" spans="6:6" x14ac:dyDescent="0.2">
      <c r="F37915" s="16"/>
    </row>
    <row r="37916" spans="6:6" x14ac:dyDescent="0.2">
      <c r="F37916" s="16"/>
    </row>
    <row r="37917" spans="6:6" x14ac:dyDescent="0.2">
      <c r="F37917" s="16"/>
    </row>
    <row r="37918" spans="6:6" x14ac:dyDescent="0.2">
      <c r="F37918" s="16"/>
    </row>
    <row r="37919" spans="6:6" x14ac:dyDescent="0.2">
      <c r="F37919" s="16"/>
    </row>
    <row r="37920" spans="6:6" x14ac:dyDescent="0.2">
      <c r="F37920" s="16"/>
    </row>
    <row r="37921" spans="6:6" x14ac:dyDescent="0.2">
      <c r="F37921" s="16"/>
    </row>
    <row r="37922" spans="6:6" x14ac:dyDescent="0.2">
      <c r="F37922" s="16"/>
    </row>
    <row r="37923" spans="6:6" x14ac:dyDescent="0.2">
      <c r="F37923" s="16"/>
    </row>
    <row r="37924" spans="6:6" x14ac:dyDescent="0.2">
      <c r="F37924" s="16"/>
    </row>
    <row r="37925" spans="6:6" x14ac:dyDescent="0.2">
      <c r="F37925" s="16"/>
    </row>
    <row r="37926" spans="6:6" x14ac:dyDescent="0.2">
      <c r="F37926" s="16"/>
    </row>
    <row r="37927" spans="6:6" x14ac:dyDescent="0.2">
      <c r="F37927" s="16"/>
    </row>
    <row r="37928" spans="6:6" x14ac:dyDescent="0.2">
      <c r="F37928" s="16"/>
    </row>
    <row r="37929" spans="6:6" x14ac:dyDescent="0.2">
      <c r="F37929" s="16"/>
    </row>
    <row r="37930" spans="6:6" x14ac:dyDescent="0.2">
      <c r="F37930" s="16"/>
    </row>
    <row r="37931" spans="6:6" x14ac:dyDescent="0.2">
      <c r="F37931" s="16"/>
    </row>
    <row r="37932" spans="6:6" x14ac:dyDescent="0.2">
      <c r="F37932" s="16"/>
    </row>
    <row r="37933" spans="6:6" x14ac:dyDescent="0.2">
      <c r="F37933" s="16"/>
    </row>
    <row r="37934" spans="6:6" x14ac:dyDescent="0.2">
      <c r="F37934" s="16"/>
    </row>
    <row r="37935" spans="6:6" x14ac:dyDescent="0.2">
      <c r="F37935" s="16"/>
    </row>
    <row r="37936" spans="6:6" x14ac:dyDescent="0.2">
      <c r="F37936" s="16"/>
    </row>
    <row r="37937" spans="6:6" x14ac:dyDescent="0.2">
      <c r="F37937" s="16"/>
    </row>
    <row r="37938" spans="6:6" x14ac:dyDescent="0.2">
      <c r="F37938" s="16"/>
    </row>
    <row r="37939" spans="6:6" x14ac:dyDescent="0.2">
      <c r="F37939" s="16"/>
    </row>
    <row r="37940" spans="6:6" x14ac:dyDescent="0.2">
      <c r="F37940" s="16"/>
    </row>
    <row r="37941" spans="6:6" x14ac:dyDescent="0.2">
      <c r="F37941" s="16"/>
    </row>
    <row r="37942" spans="6:6" x14ac:dyDescent="0.2">
      <c r="F37942" s="16"/>
    </row>
    <row r="37943" spans="6:6" x14ac:dyDescent="0.2">
      <c r="F37943" s="16"/>
    </row>
    <row r="37944" spans="6:6" x14ac:dyDescent="0.2">
      <c r="F37944" s="16"/>
    </row>
    <row r="37945" spans="6:6" x14ac:dyDescent="0.2">
      <c r="F37945" s="16"/>
    </row>
    <row r="37946" spans="6:6" x14ac:dyDescent="0.2">
      <c r="F37946" s="16"/>
    </row>
    <row r="37947" spans="6:6" x14ac:dyDescent="0.2">
      <c r="F37947" s="16"/>
    </row>
    <row r="37948" spans="6:6" x14ac:dyDescent="0.2">
      <c r="F37948" s="16"/>
    </row>
    <row r="37949" spans="6:6" x14ac:dyDescent="0.2">
      <c r="F37949" s="16"/>
    </row>
    <row r="37950" spans="6:6" x14ac:dyDescent="0.2">
      <c r="F37950" s="16"/>
    </row>
    <row r="37951" spans="6:6" x14ac:dyDescent="0.2">
      <c r="F37951" s="16"/>
    </row>
    <row r="37952" spans="6:6" x14ac:dyDescent="0.2">
      <c r="F37952" s="16"/>
    </row>
    <row r="37953" spans="6:6" x14ac:dyDescent="0.2">
      <c r="F37953" s="16"/>
    </row>
    <row r="37954" spans="6:6" x14ac:dyDescent="0.2">
      <c r="F37954" s="16"/>
    </row>
    <row r="37955" spans="6:6" x14ac:dyDescent="0.2">
      <c r="F37955" s="16"/>
    </row>
    <row r="37956" spans="6:6" x14ac:dyDescent="0.2">
      <c r="F37956" s="16"/>
    </row>
    <row r="37957" spans="6:6" x14ac:dyDescent="0.2">
      <c r="F37957" s="16"/>
    </row>
    <row r="37958" spans="6:6" x14ac:dyDescent="0.2">
      <c r="F37958" s="16"/>
    </row>
    <row r="37959" spans="6:6" x14ac:dyDescent="0.2">
      <c r="F37959" s="16"/>
    </row>
    <row r="37960" spans="6:6" x14ac:dyDescent="0.2">
      <c r="F37960" s="16"/>
    </row>
    <row r="37961" spans="6:6" x14ac:dyDescent="0.2">
      <c r="F37961" s="16"/>
    </row>
    <row r="37962" spans="6:6" x14ac:dyDescent="0.2">
      <c r="F37962" s="16"/>
    </row>
    <row r="37963" spans="6:6" x14ac:dyDescent="0.2">
      <c r="F37963" s="16"/>
    </row>
    <row r="37964" spans="6:6" x14ac:dyDescent="0.2">
      <c r="F37964" s="16"/>
    </row>
    <row r="37965" spans="6:6" x14ac:dyDescent="0.2">
      <c r="F37965" s="16"/>
    </row>
    <row r="37966" spans="6:6" x14ac:dyDescent="0.2">
      <c r="F37966" s="16"/>
    </row>
    <row r="37967" spans="6:6" x14ac:dyDescent="0.2">
      <c r="F37967" s="16"/>
    </row>
    <row r="37968" spans="6:6" x14ac:dyDescent="0.2">
      <c r="F37968" s="16"/>
    </row>
    <row r="37969" spans="6:6" x14ac:dyDescent="0.2">
      <c r="F37969" s="16"/>
    </row>
    <row r="37970" spans="6:6" x14ac:dyDescent="0.2">
      <c r="F37970" s="16"/>
    </row>
    <row r="37971" spans="6:6" x14ac:dyDescent="0.2">
      <c r="F37971" s="16"/>
    </row>
    <row r="37972" spans="6:6" x14ac:dyDescent="0.2">
      <c r="F37972" s="16"/>
    </row>
    <row r="37973" spans="6:6" x14ac:dyDescent="0.2">
      <c r="F37973" s="16"/>
    </row>
    <row r="37974" spans="6:6" x14ac:dyDescent="0.2">
      <c r="F37974" s="16"/>
    </row>
    <row r="37975" spans="6:6" x14ac:dyDescent="0.2">
      <c r="F37975" s="16"/>
    </row>
    <row r="37976" spans="6:6" x14ac:dyDescent="0.2">
      <c r="F37976" s="16"/>
    </row>
    <row r="37977" spans="6:6" x14ac:dyDescent="0.2">
      <c r="F37977" s="16"/>
    </row>
    <row r="37978" spans="6:6" x14ac:dyDescent="0.2">
      <c r="F37978" s="16"/>
    </row>
    <row r="37979" spans="6:6" x14ac:dyDescent="0.2">
      <c r="F37979" s="16"/>
    </row>
    <row r="37980" spans="6:6" x14ac:dyDescent="0.2">
      <c r="F37980" s="16"/>
    </row>
    <row r="37981" spans="6:6" x14ac:dyDescent="0.2">
      <c r="F37981" s="16"/>
    </row>
    <row r="37982" spans="6:6" x14ac:dyDescent="0.2">
      <c r="F37982" s="16"/>
    </row>
    <row r="37983" spans="6:6" x14ac:dyDescent="0.2">
      <c r="F37983" s="16"/>
    </row>
    <row r="37984" spans="6:6" x14ac:dyDescent="0.2">
      <c r="F37984" s="16"/>
    </row>
    <row r="37985" spans="6:6" x14ac:dyDescent="0.2">
      <c r="F37985" s="16"/>
    </row>
    <row r="37986" spans="6:6" x14ac:dyDescent="0.2">
      <c r="F37986" s="16"/>
    </row>
    <row r="37987" spans="6:6" x14ac:dyDescent="0.2">
      <c r="F37987" s="16"/>
    </row>
    <row r="37988" spans="6:6" x14ac:dyDescent="0.2">
      <c r="F37988" s="16"/>
    </row>
    <row r="37989" spans="6:6" x14ac:dyDescent="0.2">
      <c r="F37989" s="16"/>
    </row>
    <row r="37990" spans="6:6" x14ac:dyDescent="0.2">
      <c r="F37990" s="16"/>
    </row>
    <row r="37991" spans="6:6" x14ac:dyDescent="0.2">
      <c r="F37991" s="16"/>
    </row>
    <row r="37992" spans="6:6" x14ac:dyDescent="0.2">
      <c r="F37992" s="16"/>
    </row>
    <row r="37993" spans="6:6" x14ac:dyDescent="0.2">
      <c r="F37993" s="16"/>
    </row>
    <row r="37994" spans="6:6" x14ac:dyDescent="0.2">
      <c r="F37994" s="16"/>
    </row>
    <row r="37995" spans="6:6" x14ac:dyDescent="0.2">
      <c r="F37995" s="16"/>
    </row>
    <row r="37996" spans="6:6" x14ac:dyDescent="0.2">
      <c r="F37996" s="16"/>
    </row>
    <row r="37997" spans="6:6" x14ac:dyDescent="0.2">
      <c r="F37997" s="16"/>
    </row>
    <row r="37998" spans="6:6" x14ac:dyDescent="0.2">
      <c r="F37998" s="16"/>
    </row>
    <row r="37999" spans="6:6" x14ac:dyDescent="0.2">
      <c r="F37999" s="16"/>
    </row>
    <row r="38000" spans="6:6" x14ac:dyDescent="0.2">
      <c r="F38000" s="16"/>
    </row>
    <row r="38001" spans="6:6" x14ac:dyDescent="0.2">
      <c r="F38001" s="16"/>
    </row>
    <row r="38002" spans="6:6" x14ac:dyDescent="0.2">
      <c r="F38002" s="16"/>
    </row>
    <row r="38003" spans="6:6" x14ac:dyDescent="0.2">
      <c r="F38003" s="16"/>
    </row>
    <row r="38004" spans="6:6" x14ac:dyDescent="0.2">
      <c r="F38004" s="16"/>
    </row>
    <row r="38005" spans="6:6" x14ac:dyDescent="0.2">
      <c r="F38005" s="16"/>
    </row>
    <row r="38006" spans="6:6" x14ac:dyDescent="0.2">
      <c r="F38006" s="16"/>
    </row>
    <row r="38007" spans="6:6" x14ac:dyDescent="0.2">
      <c r="F38007" s="16"/>
    </row>
    <row r="38008" spans="6:6" x14ac:dyDescent="0.2">
      <c r="F38008" s="16"/>
    </row>
    <row r="38009" spans="6:6" x14ac:dyDescent="0.2">
      <c r="F38009" s="16"/>
    </row>
    <row r="38010" spans="6:6" x14ac:dyDescent="0.2">
      <c r="F38010" s="16"/>
    </row>
    <row r="38011" spans="6:6" x14ac:dyDescent="0.2">
      <c r="F38011" s="16"/>
    </row>
    <row r="38012" spans="6:6" x14ac:dyDescent="0.2">
      <c r="F38012" s="16"/>
    </row>
    <row r="38013" spans="6:6" x14ac:dyDescent="0.2">
      <c r="F38013" s="16"/>
    </row>
    <row r="38014" spans="6:6" x14ac:dyDescent="0.2">
      <c r="F38014" s="16"/>
    </row>
    <row r="38015" spans="6:6" x14ac:dyDescent="0.2">
      <c r="F38015" s="16"/>
    </row>
    <row r="38016" spans="6:6" x14ac:dyDescent="0.2">
      <c r="F38016" s="16"/>
    </row>
    <row r="38017" spans="6:6" x14ac:dyDescent="0.2">
      <c r="F38017" s="16"/>
    </row>
    <row r="38018" spans="6:6" x14ac:dyDescent="0.2">
      <c r="F38018" s="16"/>
    </row>
    <row r="38019" spans="6:6" x14ac:dyDescent="0.2">
      <c r="F38019" s="16"/>
    </row>
    <row r="38020" spans="6:6" x14ac:dyDescent="0.2">
      <c r="F38020" s="16"/>
    </row>
    <row r="38021" spans="6:6" x14ac:dyDescent="0.2">
      <c r="F38021" s="16"/>
    </row>
    <row r="38022" spans="6:6" x14ac:dyDescent="0.2">
      <c r="F38022" s="16"/>
    </row>
    <row r="38023" spans="6:6" x14ac:dyDescent="0.2">
      <c r="F38023" s="16"/>
    </row>
    <row r="38024" spans="6:6" x14ac:dyDescent="0.2">
      <c r="F38024" s="16"/>
    </row>
    <row r="38025" spans="6:6" x14ac:dyDescent="0.2">
      <c r="F38025" s="16"/>
    </row>
    <row r="38026" spans="6:6" x14ac:dyDescent="0.2">
      <c r="F38026" s="16"/>
    </row>
    <row r="38027" spans="6:6" x14ac:dyDescent="0.2">
      <c r="F38027" s="16"/>
    </row>
    <row r="38028" spans="6:6" x14ac:dyDescent="0.2">
      <c r="F38028" s="16"/>
    </row>
    <row r="38029" spans="6:6" x14ac:dyDescent="0.2">
      <c r="F38029" s="16"/>
    </row>
    <row r="38030" spans="6:6" x14ac:dyDescent="0.2">
      <c r="F38030" s="16"/>
    </row>
    <row r="38031" spans="6:6" x14ac:dyDescent="0.2">
      <c r="F38031" s="16"/>
    </row>
    <row r="38032" spans="6:6" x14ac:dyDescent="0.2">
      <c r="F38032" s="16"/>
    </row>
    <row r="38033" spans="6:6" x14ac:dyDescent="0.2">
      <c r="F38033" s="16"/>
    </row>
    <row r="38034" spans="6:6" x14ac:dyDescent="0.2">
      <c r="F38034" s="16"/>
    </row>
    <row r="38035" spans="6:6" x14ac:dyDescent="0.2">
      <c r="F38035" s="16"/>
    </row>
    <row r="38036" spans="6:6" x14ac:dyDescent="0.2">
      <c r="F38036" s="16"/>
    </row>
    <row r="38037" spans="6:6" x14ac:dyDescent="0.2">
      <c r="F38037" s="16"/>
    </row>
    <row r="38038" spans="6:6" x14ac:dyDescent="0.2">
      <c r="F38038" s="16"/>
    </row>
    <row r="38039" spans="6:6" x14ac:dyDescent="0.2">
      <c r="F38039" s="16"/>
    </row>
    <row r="38040" spans="6:6" x14ac:dyDescent="0.2">
      <c r="F38040" s="16"/>
    </row>
    <row r="38041" spans="6:6" x14ac:dyDescent="0.2">
      <c r="F38041" s="16"/>
    </row>
    <row r="38042" spans="6:6" x14ac:dyDescent="0.2">
      <c r="F38042" s="16"/>
    </row>
    <row r="38043" spans="6:6" x14ac:dyDescent="0.2">
      <c r="F38043" s="16"/>
    </row>
    <row r="38044" spans="6:6" x14ac:dyDescent="0.2">
      <c r="F38044" s="16"/>
    </row>
    <row r="38045" spans="6:6" x14ac:dyDescent="0.2">
      <c r="F38045" s="16"/>
    </row>
    <row r="38046" spans="6:6" x14ac:dyDescent="0.2">
      <c r="F38046" s="16"/>
    </row>
    <row r="38047" spans="6:6" x14ac:dyDescent="0.2">
      <c r="F38047" s="16"/>
    </row>
    <row r="38048" spans="6:6" x14ac:dyDescent="0.2">
      <c r="F38048" s="16"/>
    </row>
    <row r="38049" spans="6:6" x14ac:dyDescent="0.2">
      <c r="F38049" s="16"/>
    </row>
    <row r="38050" spans="6:6" x14ac:dyDescent="0.2">
      <c r="F38050" s="16"/>
    </row>
    <row r="38051" spans="6:6" x14ac:dyDescent="0.2">
      <c r="F38051" s="16"/>
    </row>
    <row r="38052" spans="6:6" x14ac:dyDescent="0.2">
      <c r="F38052" s="16"/>
    </row>
    <row r="38053" spans="6:6" x14ac:dyDescent="0.2">
      <c r="F38053" s="16"/>
    </row>
    <row r="38054" spans="6:6" x14ac:dyDescent="0.2">
      <c r="F38054" s="16"/>
    </row>
    <row r="38055" spans="6:6" x14ac:dyDescent="0.2">
      <c r="F38055" s="16"/>
    </row>
    <row r="38056" spans="6:6" x14ac:dyDescent="0.2">
      <c r="F38056" s="16"/>
    </row>
    <row r="38057" spans="6:6" x14ac:dyDescent="0.2">
      <c r="F38057" s="16"/>
    </row>
    <row r="38058" spans="6:6" x14ac:dyDescent="0.2">
      <c r="F38058" s="16"/>
    </row>
    <row r="38059" spans="6:6" x14ac:dyDescent="0.2">
      <c r="F38059" s="16"/>
    </row>
    <row r="38060" spans="6:6" x14ac:dyDescent="0.2">
      <c r="F38060" s="16"/>
    </row>
    <row r="38061" spans="6:6" x14ac:dyDescent="0.2">
      <c r="F38061" s="16"/>
    </row>
    <row r="38062" spans="6:6" x14ac:dyDescent="0.2">
      <c r="F38062" s="16"/>
    </row>
    <row r="38063" spans="6:6" x14ac:dyDescent="0.2">
      <c r="F38063" s="16"/>
    </row>
    <row r="38064" spans="6:6" x14ac:dyDescent="0.2">
      <c r="F38064" s="16"/>
    </row>
    <row r="38065" spans="6:6" x14ac:dyDescent="0.2">
      <c r="F38065" s="16"/>
    </row>
    <row r="38066" spans="6:6" x14ac:dyDescent="0.2">
      <c r="F38066" s="16"/>
    </row>
    <row r="38067" spans="6:6" x14ac:dyDescent="0.2">
      <c r="F38067" s="16"/>
    </row>
    <row r="38068" spans="6:6" x14ac:dyDescent="0.2">
      <c r="F38068" s="16"/>
    </row>
    <row r="38069" spans="6:6" x14ac:dyDescent="0.2">
      <c r="F38069" s="16"/>
    </row>
    <row r="38070" spans="6:6" x14ac:dyDescent="0.2">
      <c r="F38070" s="16"/>
    </row>
    <row r="38071" spans="6:6" x14ac:dyDescent="0.2">
      <c r="F38071" s="16"/>
    </row>
    <row r="38072" spans="6:6" x14ac:dyDescent="0.2">
      <c r="F38072" s="16"/>
    </row>
    <row r="38073" spans="6:6" x14ac:dyDescent="0.2">
      <c r="F38073" s="16"/>
    </row>
    <row r="38074" spans="6:6" x14ac:dyDescent="0.2">
      <c r="F38074" s="16"/>
    </row>
    <row r="38075" spans="6:6" x14ac:dyDescent="0.2">
      <c r="F38075" s="16"/>
    </row>
    <row r="38076" spans="6:6" x14ac:dyDescent="0.2">
      <c r="F38076" s="16"/>
    </row>
    <row r="38077" spans="6:6" x14ac:dyDescent="0.2">
      <c r="F38077" s="16"/>
    </row>
    <row r="38078" spans="6:6" x14ac:dyDescent="0.2">
      <c r="F38078" s="16"/>
    </row>
    <row r="38079" spans="6:6" x14ac:dyDescent="0.2">
      <c r="F38079" s="16"/>
    </row>
    <row r="38080" spans="6:6" x14ac:dyDescent="0.2">
      <c r="F38080" s="16"/>
    </row>
    <row r="38081" spans="6:6" x14ac:dyDescent="0.2">
      <c r="F38081" s="16"/>
    </row>
    <row r="38082" spans="6:6" x14ac:dyDescent="0.2">
      <c r="F38082" s="16"/>
    </row>
    <row r="38083" spans="6:6" x14ac:dyDescent="0.2">
      <c r="F38083" s="16"/>
    </row>
    <row r="38084" spans="6:6" x14ac:dyDescent="0.2">
      <c r="F38084" s="16"/>
    </row>
    <row r="38085" spans="6:6" x14ac:dyDescent="0.2">
      <c r="F38085" s="16"/>
    </row>
    <row r="38086" spans="6:6" x14ac:dyDescent="0.2">
      <c r="F38086" s="16"/>
    </row>
    <row r="38087" spans="6:6" x14ac:dyDescent="0.2">
      <c r="F38087" s="16"/>
    </row>
    <row r="38088" spans="6:6" x14ac:dyDescent="0.2">
      <c r="F38088" s="16"/>
    </row>
    <row r="38089" spans="6:6" x14ac:dyDescent="0.2">
      <c r="F38089" s="16"/>
    </row>
    <row r="38090" spans="6:6" x14ac:dyDescent="0.2">
      <c r="F38090" s="16"/>
    </row>
    <row r="38091" spans="6:6" x14ac:dyDescent="0.2">
      <c r="F38091" s="16"/>
    </row>
    <row r="38092" spans="6:6" x14ac:dyDescent="0.2">
      <c r="F38092" s="16"/>
    </row>
    <row r="38093" spans="6:6" x14ac:dyDescent="0.2">
      <c r="F38093" s="16"/>
    </row>
    <row r="38094" spans="6:6" x14ac:dyDescent="0.2">
      <c r="F38094" s="16"/>
    </row>
    <row r="38095" spans="6:6" x14ac:dyDescent="0.2">
      <c r="F38095" s="16"/>
    </row>
    <row r="38096" spans="6:6" x14ac:dyDescent="0.2">
      <c r="F38096" s="16"/>
    </row>
    <row r="38097" spans="6:6" x14ac:dyDescent="0.2">
      <c r="F38097" s="16"/>
    </row>
    <row r="38098" spans="6:6" x14ac:dyDescent="0.2">
      <c r="F38098" s="16"/>
    </row>
    <row r="38099" spans="6:6" x14ac:dyDescent="0.2">
      <c r="F38099" s="16"/>
    </row>
    <row r="38100" spans="6:6" x14ac:dyDescent="0.2">
      <c r="F38100" s="16"/>
    </row>
    <row r="38101" spans="6:6" x14ac:dyDescent="0.2">
      <c r="F38101" s="16"/>
    </row>
    <row r="38102" spans="6:6" x14ac:dyDescent="0.2">
      <c r="F38102" s="16"/>
    </row>
    <row r="38103" spans="6:6" x14ac:dyDescent="0.2">
      <c r="F38103" s="16"/>
    </row>
    <row r="38104" spans="6:6" x14ac:dyDescent="0.2">
      <c r="F38104" s="16"/>
    </row>
    <row r="38105" spans="6:6" x14ac:dyDescent="0.2">
      <c r="F38105" s="16"/>
    </row>
    <row r="38106" spans="6:6" x14ac:dyDescent="0.2">
      <c r="F38106" s="16"/>
    </row>
    <row r="38107" spans="6:6" x14ac:dyDescent="0.2">
      <c r="F38107" s="16"/>
    </row>
    <row r="38108" spans="6:6" x14ac:dyDescent="0.2">
      <c r="F38108" s="16"/>
    </row>
    <row r="38109" spans="6:6" x14ac:dyDescent="0.2">
      <c r="F38109" s="16"/>
    </row>
    <row r="38110" spans="6:6" x14ac:dyDescent="0.2">
      <c r="F38110" s="16"/>
    </row>
    <row r="38111" spans="6:6" x14ac:dyDescent="0.2">
      <c r="F38111" s="16"/>
    </row>
    <row r="38112" spans="6:6" x14ac:dyDescent="0.2">
      <c r="F38112" s="16"/>
    </row>
    <row r="38113" spans="6:6" x14ac:dyDescent="0.2">
      <c r="F38113" s="16"/>
    </row>
    <row r="38114" spans="6:6" x14ac:dyDescent="0.2">
      <c r="F38114" s="16"/>
    </row>
    <row r="38115" spans="6:6" x14ac:dyDescent="0.2">
      <c r="F38115" s="16"/>
    </row>
    <row r="38116" spans="6:6" x14ac:dyDescent="0.2">
      <c r="F38116" s="16"/>
    </row>
    <row r="38117" spans="6:6" x14ac:dyDescent="0.2">
      <c r="F38117" s="16"/>
    </row>
    <row r="38118" spans="6:6" x14ac:dyDescent="0.2">
      <c r="F38118" s="16"/>
    </row>
    <row r="38119" spans="6:6" x14ac:dyDescent="0.2">
      <c r="F38119" s="16"/>
    </row>
    <row r="38120" spans="6:6" x14ac:dyDescent="0.2">
      <c r="F38120" s="16"/>
    </row>
    <row r="38121" spans="6:6" x14ac:dyDescent="0.2">
      <c r="F38121" s="16"/>
    </row>
    <row r="38122" spans="6:6" x14ac:dyDescent="0.2">
      <c r="F38122" s="16"/>
    </row>
    <row r="38123" spans="6:6" x14ac:dyDescent="0.2">
      <c r="F38123" s="16"/>
    </row>
    <row r="38124" spans="6:6" x14ac:dyDescent="0.2">
      <c r="F38124" s="16"/>
    </row>
    <row r="38125" spans="6:6" x14ac:dyDescent="0.2">
      <c r="F38125" s="16"/>
    </row>
    <row r="38126" spans="6:6" x14ac:dyDescent="0.2">
      <c r="F38126" s="16"/>
    </row>
    <row r="38127" spans="6:6" x14ac:dyDescent="0.2">
      <c r="F38127" s="16"/>
    </row>
    <row r="38128" spans="6:6" x14ac:dyDescent="0.2">
      <c r="F38128" s="16"/>
    </row>
    <row r="38129" spans="6:6" x14ac:dyDescent="0.2">
      <c r="F38129" s="16"/>
    </row>
    <row r="38130" spans="6:6" x14ac:dyDescent="0.2">
      <c r="F38130" s="16"/>
    </row>
    <row r="38131" spans="6:6" x14ac:dyDescent="0.2">
      <c r="F38131" s="16"/>
    </row>
    <row r="38132" spans="6:6" x14ac:dyDescent="0.2">
      <c r="F38132" s="16"/>
    </row>
    <row r="38133" spans="6:6" x14ac:dyDescent="0.2">
      <c r="F38133" s="16"/>
    </row>
    <row r="38134" spans="6:6" x14ac:dyDescent="0.2">
      <c r="F38134" s="16"/>
    </row>
    <row r="38135" spans="6:6" x14ac:dyDescent="0.2">
      <c r="F38135" s="16"/>
    </row>
    <row r="38136" spans="6:6" x14ac:dyDescent="0.2">
      <c r="F38136" s="16"/>
    </row>
    <row r="38137" spans="6:6" x14ac:dyDescent="0.2">
      <c r="F38137" s="16"/>
    </row>
    <row r="38138" spans="6:6" x14ac:dyDescent="0.2">
      <c r="F38138" s="16"/>
    </row>
    <row r="38139" spans="6:6" x14ac:dyDescent="0.2">
      <c r="F38139" s="16"/>
    </row>
    <row r="38140" spans="6:6" x14ac:dyDescent="0.2">
      <c r="F38140" s="16"/>
    </row>
    <row r="38141" spans="6:6" x14ac:dyDescent="0.2">
      <c r="F38141" s="16"/>
    </row>
    <row r="38142" spans="6:6" x14ac:dyDescent="0.2">
      <c r="F38142" s="16"/>
    </row>
    <row r="38143" spans="6:6" x14ac:dyDescent="0.2">
      <c r="F38143" s="16"/>
    </row>
    <row r="38144" spans="6:6" x14ac:dyDescent="0.2">
      <c r="F38144" s="16"/>
    </row>
    <row r="38145" spans="6:6" x14ac:dyDescent="0.2">
      <c r="F38145" s="16"/>
    </row>
    <row r="38146" spans="6:6" x14ac:dyDescent="0.2">
      <c r="F38146" s="16"/>
    </row>
    <row r="38147" spans="6:6" x14ac:dyDescent="0.2">
      <c r="F38147" s="16"/>
    </row>
    <row r="38148" spans="6:6" x14ac:dyDescent="0.2">
      <c r="F38148" s="16"/>
    </row>
    <row r="38149" spans="6:6" x14ac:dyDescent="0.2">
      <c r="F38149" s="16"/>
    </row>
    <row r="38150" spans="6:6" x14ac:dyDescent="0.2">
      <c r="F38150" s="16"/>
    </row>
    <row r="38151" spans="6:6" x14ac:dyDescent="0.2">
      <c r="F38151" s="16"/>
    </row>
    <row r="38152" spans="6:6" x14ac:dyDescent="0.2">
      <c r="F38152" s="16"/>
    </row>
    <row r="38153" spans="6:6" x14ac:dyDescent="0.2">
      <c r="F38153" s="16"/>
    </row>
    <row r="38154" spans="6:6" x14ac:dyDescent="0.2">
      <c r="F38154" s="16"/>
    </row>
    <row r="38155" spans="6:6" x14ac:dyDescent="0.2">
      <c r="F38155" s="16"/>
    </row>
    <row r="38156" spans="6:6" x14ac:dyDescent="0.2">
      <c r="F38156" s="16"/>
    </row>
    <row r="38157" spans="6:6" x14ac:dyDescent="0.2">
      <c r="F38157" s="16"/>
    </row>
    <row r="38158" spans="6:6" x14ac:dyDescent="0.2">
      <c r="F38158" s="16"/>
    </row>
    <row r="38159" spans="6:6" x14ac:dyDescent="0.2">
      <c r="F38159" s="16"/>
    </row>
    <row r="38160" spans="6:6" x14ac:dyDescent="0.2">
      <c r="F38160" s="16"/>
    </row>
    <row r="38161" spans="6:6" x14ac:dyDescent="0.2">
      <c r="F38161" s="16"/>
    </row>
    <row r="38162" spans="6:6" x14ac:dyDescent="0.2">
      <c r="F38162" s="16"/>
    </row>
    <row r="38163" spans="6:6" x14ac:dyDescent="0.2">
      <c r="F38163" s="16"/>
    </row>
    <row r="38164" spans="6:6" x14ac:dyDescent="0.2">
      <c r="F38164" s="16"/>
    </row>
    <row r="38165" spans="6:6" x14ac:dyDescent="0.2">
      <c r="F38165" s="16"/>
    </row>
    <row r="38166" spans="6:6" x14ac:dyDescent="0.2">
      <c r="F38166" s="16"/>
    </row>
    <row r="38167" spans="6:6" x14ac:dyDescent="0.2">
      <c r="F38167" s="16"/>
    </row>
    <row r="38168" spans="6:6" x14ac:dyDescent="0.2">
      <c r="F38168" s="16"/>
    </row>
    <row r="38169" spans="6:6" x14ac:dyDescent="0.2">
      <c r="F38169" s="16"/>
    </row>
    <row r="38170" spans="6:6" x14ac:dyDescent="0.2">
      <c r="F38170" s="16"/>
    </row>
    <row r="38171" spans="6:6" x14ac:dyDescent="0.2">
      <c r="F38171" s="16"/>
    </row>
    <row r="38172" spans="6:6" x14ac:dyDescent="0.2">
      <c r="F38172" s="16"/>
    </row>
    <row r="38173" spans="6:6" x14ac:dyDescent="0.2">
      <c r="F38173" s="16"/>
    </row>
    <row r="38174" spans="6:6" x14ac:dyDescent="0.2">
      <c r="F38174" s="16"/>
    </row>
    <row r="38175" spans="6:6" x14ac:dyDescent="0.2">
      <c r="F38175" s="16"/>
    </row>
    <row r="38176" spans="6:6" x14ac:dyDescent="0.2">
      <c r="F38176" s="16"/>
    </row>
    <row r="38177" spans="6:6" x14ac:dyDescent="0.2">
      <c r="F38177" s="16"/>
    </row>
    <row r="38178" spans="6:6" x14ac:dyDescent="0.2">
      <c r="F38178" s="16"/>
    </row>
    <row r="38179" spans="6:6" x14ac:dyDescent="0.2">
      <c r="F38179" s="16"/>
    </row>
    <row r="38180" spans="6:6" x14ac:dyDescent="0.2">
      <c r="F38180" s="16"/>
    </row>
    <row r="38181" spans="6:6" x14ac:dyDescent="0.2">
      <c r="F38181" s="16"/>
    </row>
    <row r="38182" spans="6:6" x14ac:dyDescent="0.2">
      <c r="F38182" s="16"/>
    </row>
    <row r="38183" spans="6:6" x14ac:dyDescent="0.2">
      <c r="F38183" s="16"/>
    </row>
    <row r="38184" spans="6:6" x14ac:dyDescent="0.2">
      <c r="F38184" s="16"/>
    </row>
    <row r="38185" spans="6:6" x14ac:dyDescent="0.2">
      <c r="F38185" s="16"/>
    </row>
    <row r="38186" spans="6:6" x14ac:dyDescent="0.2">
      <c r="F38186" s="16"/>
    </row>
    <row r="38187" spans="6:6" x14ac:dyDescent="0.2">
      <c r="F38187" s="16"/>
    </row>
    <row r="38188" spans="6:6" x14ac:dyDescent="0.2">
      <c r="F38188" s="16"/>
    </row>
    <row r="38189" spans="6:6" x14ac:dyDescent="0.2">
      <c r="F38189" s="16"/>
    </row>
    <row r="38190" spans="6:6" x14ac:dyDescent="0.2">
      <c r="F38190" s="16"/>
    </row>
    <row r="38191" spans="6:6" x14ac:dyDescent="0.2">
      <c r="F38191" s="16"/>
    </row>
    <row r="38192" spans="6:6" x14ac:dyDescent="0.2">
      <c r="F38192" s="16"/>
    </row>
    <row r="38193" spans="6:6" x14ac:dyDescent="0.2">
      <c r="F38193" s="16"/>
    </row>
    <row r="38194" spans="6:6" x14ac:dyDescent="0.2">
      <c r="F38194" s="16"/>
    </row>
    <row r="38195" spans="6:6" x14ac:dyDescent="0.2">
      <c r="F38195" s="16"/>
    </row>
    <row r="38196" spans="6:6" x14ac:dyDescent="0.2">
      <c r="F38196" s="16"/>
    </row>
    <row r="38197" spans="6:6" x14ac:dyDescent="0.2">
      <c r="F38197" s="16"/>
    </row>
    <row r="38198" spans="6:6" x14ac:dyDescent="0.2">
      <c r="F38198" s="16"/>
    </row>
    <row r="38199" spans="6:6" x14ac:dyDescent="0.2">
      <c r="F38199" s="16"/>
    </row>
    <row r="38200" spans="6:6" x14ac:dyDescent="0.2">
      <c r="F38200" s="16"/>
    </row>
    <row r="38201" spans="6:6" x14ac:dyDescent="0.2">
      <c r="F38201" s="16"/>
    </row>
    <row r="38202" spans="6:6" x14ac:dyDescent="0.2">
      <c r="F38202" s="16"/>
    </row>
    <row r="38203" spans="6:6" x14ac:dyDescent="0.2">
      <c r="F38203" s="16"/>
    </row>
    <row r="38204" spans="6:6" x14ac:dyDescent="0.2">
      <c r="F38204" s="16"/>
    </row>
    <row r="38205" spans="6:6" x14ac:dyDescent="0.2">
      <c r="F38205" s="16"/>
    </row>
    <row r="38206" spans="6:6" x14ac:dyDescent="0.2">
      <c r="F38206" s="16"/>
    </row>
    <row r="38207" spans="6:6" x14ac:dyDescent="0.2">
      <c r="F38207" s="16"/>
    </row>
    <row r="38208" spans="6:6" x14ac:dyDescent="0.2">
      <c r="F38208" s="16"/>
    </row>
    <row r="38209" spans="6:6" x14ac:dyDescent="0.2">
      <c r="F38209" s="16"/>
    </row>
    <row r="38210" spans="6:6" x14ac:dyDescent="0.2">
      <c r="F38210" s="16"/>
    </row>
    <row r="38211" spans="6:6" x14ac:dyDescent="0.2">
      <c r="F38211" s="16"/>
    </row>
    <row r="38212" spans="6:6" x14ac:dyDescent="0.2">
      <c r="F38212" s="16"/>
    </row>
    <row r="38213" spans="6:6" x14ac:dyDescent="0.2">
      <c r="F38213" s="16"/>
    </row>
    <row r="38214" spans="6:6" x14ac:dyDescent="0.2">
      <c r="F38214" s="16"/>
    </row>
    <row r="38215" spans="6:6" x14ac:dyDescent="0.2">
      <c r="F38215" s="16"/>
    </row>
    <row r="38216" spans="6:6" x14ac:dyDescent="0.2">
      <c r="F38216" s="16"/>
    </row>
    <row r="38217" spans="6:6" x14ac:dyDescent="0.2">
      <c r="F38217" s="16"/>
    </row>
    <row r="38218" spans="6:6" x14ac:dyDescent="0.2">
      <c r="F38218" s="16"/>
    </row>
    <row r="38219" spans="6:6" x14ac:dyDescent="0.2">
      <c r="F38219" s="16"/>
    </row>
    <row r="38220" spans="6:6" x14ac:dyDescent="0.2">
      <c r="F38220" s="16"/>
    </row>
    <row r="38221" spans="6:6" x14ac:dyDescent="0.2">
      <c r="F38221" s="16"/>
    </row>
    <row r="38222" spans="6:6" x14ac:dyDescent="0.2">
      <c r="F38222" s="16"/>
    </row>
    <row r="38223" spans="6:6" x14ac:dyDescent="0.2">
      <c r="F38223" s="16"/>
    </row>
    <row r="38224" spans="6:6" x14ac:dyDescent="0.2">
      <c r="F38224" s="16"/>
    </row>
    <row r="38225" spans="6:6" x14ac:dyDescent="0.2">
      <c r="F38225" s="16"/>
    </row>
    <row r="38226" spans="6:6" x14ac:dyDescent="0.2">
      <c r="F38226" s="16"/>
    </row>
    <row r="38227" spans="6:6" x14ac:dyDescent="0.2">
      <c r="F38227" s="16"/>
    </row>
    <row r="38228" spans="6:6" x14ac:dyDescent="0.2">
      <c r="F38228" s="16"/>
    </row>
    <row r="38229" spans="6:6" x14ac:dyDescent="0.2">
      <c r="F38229" s="16"/>
    </row>
    <row r="38230" spans="6:6" x14ac:dyDescent="0.2">
      <c r="F38230" s="16"/>
    </row>
    <row r="38231" spans="6:6" x14ac:dyDescent="0.2">
      <c r="F38231" s="16"/>
    </row>
    <row r="38232" spans="6:6" x14ac:dyDescent="0.2">
      <c r="F38232" s="16"/>
    </row>
    <row r="38233" spans="6:6" x14ac:dyDescent="0.2">
      <c r="F38233" s="16"/>
    </row>
    <row r="38234" spans="6:6" x14ac:dyDescent="0.2">
      <c r="F38234" s="16"/>
    </row>
    <row r="38235" spans="6:6" x14ac:dyDescent="0.2">
      <c r="F38235" s="16"/>
    </row>
    <row r="38236" spans="6:6" x14ac:dyDescent="0.2">
      <c r="F38236" s="16"/>
    </row>
    <row r="38237" spans="6:6" x14ac:dyDescent="0.2">
      <c r="F38237" s="16"/>
    </row>
    <row r="38238" spans="6:6" x14ac:dyDescent="0.2">
      <c r="F38238" s="16"/>
    </row>
    <row r="38239" spans="6:6" x14ac:dyDescent="0.2">
      <c r="F38239" s="16"/>
    </row>
    <row r="38240" spans="6:6" x14ac:dyDescent="0.2">
      <c r="F38240" s="16"/>
    </row>
    <row r="38241" spans="6:6" x14ac:dyDescent="0.2">
      <c r="F38241" s="16"/>
    </row>
    <row r="38242" spans="6:6" x14ac:dyDescent="0.2">
      <c r="F38242" s="16"/>
    </row>
    <row r="38243" spans="6:6" x14ac:dyDescent="0.2">
      <c r="F38243" s="16"/>
    </row>
    <row r="38244" spans="6:6" x14ac:dyDescent="0.2">
      <c r="F38244" s="16"/>
    </row>
    <row r="38245" spans="6:6" x14ac:dyDescent="0.2">
      <c r="F38245" s="16"/>
    </row>
    <row r="38246" spans="6:6" x14ac:dyDescent="0.2">
      <c r="F38246" s="16"/>
    </row>
    <row r="38247" spans="6:6" x14ac:dyDescent="0.2">
      <c r="F38247" s="16"/>
    </row>
    <row r="38248" spans="6:6" x14ac:dyDescent="0.2">
      <c r="F38248" s="16"/>
    </row>
    <row r="38249" spans="6:6" x14ac:dyDescent="0.2">
      <c r="F38249" s="16"/>
    </row>
    <row r="38250" spans="6:6" x14ac:dyDescent="0.2">
      <c r="F38250" s="16"/>
    </row>
    <row r="38251" spans="6:6" x14ac:dyDescent="0.2">
      <c r="F38251" s="16"/>
    </row>
    <row r="38252" spans="6:6" x14ac:dyDescent="0.2">
      <c r="F38252" s="16"/>
    </row>
    <row r="38253" spans="6:6" x14ac:dyDescent="0.2">
      <c r="F38253" s="16"/>
    </row>
    <row r="38254" spans="6:6" x14ac:dyDescent="0.2">
      <c r="F38254" s="16"/>
    </row>
    <row r="38255" spans="6:6" x14ac:dyDescent="0.2">
      <c r="F38255" s="16"/>
    </row>
    <row r="38256" spans="6:6" x14ac:dyDescent="0.2">
      <c r="F38256" s="16"/>
    </row>
    <row r="38257" spans="6:6" x14ac:dyDescent="0.2">
      <c r="F38257" s="16"/>
    </row>
    <row r="38258" spans="6:6" x14ac:dyDescent="0.2">
      <c r="F38258" s="16"/>
    </row>
    <row r="38259" spans="6:6" x14ac:dyDescent="0.2">
      <c r="F38259" s="16"/>
    </row>
    <row r="38260" spans="6:6" x14ac:dyDescent="0.2">
      <c r="F38260" s="16"/>
    </row>
    <row r="38261" spans="6:6" x14ac:dyDescent="0.2">
      <c r="F38261" s="16"/>
    </row>
    <row r="38262" spans="6:6" x14ac:dyDescent="0.2">
      <c r="F38262" s="16"/>
    </row>
    <row r="38263" spans="6:6" x14ac:dyDescent="0.2">
      <c r="F38263" s="16"/>
    </row>
    <row r="38264" spans="6:6" x14ac:dyDescent="0.2">
      <c r="F38264" s="16"/>
    </row>
    <row r="38265" spans="6:6" x14ac:dyDescent="0.2">
      <c r="F38265" s="16"/>
    </row>
    <row r="38266" spans="6:6" x14ac:dyDescent="0.2">
      <c r="F38266" s="16"/>
    </row>
    <row r="38267" spans="6:6" x14ac:dyDescent="0.2">
      <c r="F38267" s="16"/>
    </row>
    <row r="38268" spans="6:6" x14ac:dyDescent="0.2">
      <c r="F38268" s="16"/>
    </row>
    <row r="38269" spans="6:6" x14ac:dyDescent="0.2">
      <c r="F38269" s="16"/>
    </row>
    <row r="38270" spans="6:6" x14ac:dyDescent="0.2">
      <c r="F38270" s="16"/>
    </row>
    <row r="38271" spans="6:6" x14ac:dyDescent="0.2">
      <c r="F38271" s="16"/>
    </row>
    <row r="38272" spans="6:6" x14ac:dyDescent="0.2">
      <c r="F38272" s="16"/>
    </row>
    <row r="38273" spans="6:6" x14ac:dyDescent="0.2">
      <c r="F38273" s="16"/>
    </row>
    <row r="38274" spans="6:6" x14ac:dyDescent="0.2">
      <c r="F38274" s="16"/>
    </row>
    <row r="38275" spans="6:6" x14ac:dyDescent="0.2">
      <c r="F38275" s="16"/>
    </row>
    <row r="38276" spans="6:6" x14ac:dyDescent="0.2">
      <c r="F38276" s="16"/>
    </row>
    <row r="38277" spans="6:6" x14ac:dyDescent="0.2">
      <c r="F38277" s="16"/>
    </row>
    <row r="38278" spans="6:6" x14ac:dyDescent="0.2">
      <c r="F38278" s="16"/>
    </row>
    <row r="38279" spans="6:6" x14ac:dyDescent="0.2">
      <c r="F38279" s="16"/>
    </row>
    <row r="38280" spans="6:6" x14ac:dyDescent="0.2">
      <c r="F38280" s="16"/>
    </row>
    <row r="38281" spans="6:6" x14ac:dyDescent="0.2">
      <c r="F38281" s="16"/>
    </row>
    <row r="38282" spans="6:6" x14ac:dyDescent="0.2">
      <c r="F38282" s="16"/>
    </row>
    <row r="38283" spans="6:6" x14ac:dyDescent="0.2">
      <c r="F38283" s="16"/>
    </row>
    <row r="38284" spans="6:6" x14ac:dyDescent="0.2">
      <c r="F38284" s="16"/>
    </row>
    <row r="38285" spans="6:6" x14ac:dyDescent="0.2">
      <c r="F38285" s="16"/>
    </row>
    <row r="38286" spans="6:6" x14ac:dyDescent="0.2">
      <c r="F38286" s="16"/>
    </row>
    <row r="38287" spans="6:6" x14ac:dyDescent="0.2">
      <c r="F38287" s="16"/>
    </row>
    <row r="38288" spans="6:6" x14ac:dyDescent="0.2">
      <c r="F38288" s="16"/>
    </row>
    <row r="38289" spans="6:6" x14ac:dyDescent="0.2">
      <c r="F38289" s="16"/>
    </row>
    <row r="38290" spans="6:6" x14ac:dyDescent="0.2">
      <c r="F38290" s="16"/>
    </row>
    <row r="38291" spans="6:6" x14ac:dyDescent="0.2">
      <c r="F38291" s="16"/>
    </row>
    <row r="38292" spans="6:6" x14ac:dyDescent="0.2">
      <c r="F38292" s="16"/>
    </row>
    <row r="38293" spans="6:6" x14ac:dyDescent="0.2">
      <c r="F38293" s="16"/>
    </row>
    <row r="38294" spans="6:6" x14ac:dyDescent="0.2">
      <c r="F38294" s="16"/>
    </row>
    <row r="38295" spans="6:6" x14ac:dyDescent="0.2">
      <c r="F38295" s="16"/>
    </row>
    <row r="38296" spans="6:6" x14ac:dyDescent="0.2">
      <c r="F38296" s="16"/>
    </row>
    <row r="38297" spans="6:6" x14ac:dyDescent="0.2">
      <c r="F38297" s="16"/>
    </row>
    <row r="38298" spans="6:6" x14ac:dyDescent="0.2">
      <c r="F38298" s="16"/>
    </row>
    <row r="38299" spans="6:6" x14ac:dyDescent="0.2">
      <c r="F38299" s="16"/>
    </row>
    <row r="38300" spans="6:6" x14ac:dyDescent="0.2">
      <c r="F38300" s="16"/>
    </row>
    <row r="38301" spans="6:6" x14ac:dyDescent="0.2">
      <c r="F38301" s="16"/>
    </row>
    <row r="38302" spans="6:6" x14ac:dyDescent="0.2">
      <c r="F38302" s="16"/>
    </row>
    <row r="38303" spans="6:6" x14ac:dyDescent="0.2">
      <c r="F38303" s="16"/>
    </row>
    <row r="38304" spans="6:6" x14ac:dyDescent="0.2">
      <c r="F38304" s="16"/>
    </row>
    <row r="38305" spans="6:6" x14ac:dyDescent="0.2">
      <c r="F38305" s="16"/>
    </row>
    <row r="38306" spans="6:6" x14ac:dyDescent="0.2">
      <c r="F38306" s="16"/>
    </row>
    <row r="38307" spans="6:6" x14ac:dyDescent="0.2">
      <c r="F38307" s="16"/>
    </row>
    <row r="38308" spans="6:6" x14ac:dyDescent="0.2">
      <c r="F38308" s="16"/>
    </row>
    <row r="38309" spans="6:6" x14ac:dyDescent="0.2">
      <c r="F38309" s="16"/>
    </row>
    <row r="38310" spans="6:6" x14ac:dyDescent="0.2">
      <c r="F38310" s="16"/>
    </row>
    <row r="38311" spans="6:6" x14ac:dyDescent="0.2">
      <c r="F38311" s="16"/>
    </row>
    <row r="38312" spans="6:6" x14ac:dyDescent="0.2">
      <c r="F38312" s="16"/>
    </row>
    <row r="38313" spans="6:6" x14ac:dyDescent="0.2">
      <c r="F38313" s="16"/>
    </row>
    <row r="38314" spans="6:6" x14ac:dyDescent="0.2">
      <c r="F38314" s="16"/>
    </row>
    <row r="38315" spans="6:6" x14ac:dyDescent="0.2">
      <c r="F38315" s="16"/>
    </row>
    <row r="38316" spans="6:6" x14ac:dyDescent="0.2">
      <c r="F38316" s="16"/>
    </row>
    <row r="38317" spans="6:6" x14ac:dyDescent="0.2">
      <c r="F38317" s="16"/>
    </row>
    <row r="38318" spans="6:6" x14ac:dyDescent="0.2">
      <c r="F38318" s="16"/>
    </row>
    <row r="38319" spans="6:6" x14ac:dyDescent="0.2">
      <c r="F38319" s="16"/>
    </row>
    <row r="38320" spans="6:6" x14ac:dyDescent="0.2">
      <c r="F38320" s="16"/>
    </row>
    <row r="38321" spans="6:6" x14ac:dyDescent="0.2">
      <c r="F38321" s="16"/>
    </row>
    <row r="38322" spans="6:6" x14ac:dyDescent="0.2">
      <c r="F38322" s="16"/>
    </row>
    <row r="38323" spans="6:6" x14ac:dyDescent="0.2">
      <c r="F38323" s="16"/>
    </row>
    <row r="38324" spans="6:6" x14ac:dyDescent="0.2">
      <c r="F38324" s="16"/>
    </row>
    <row r="38325" spans="6:6" x14ac:dyDescent="0.2">
      <c r="F38325" s="16"/>
    </row>
    <row r="38326" spans="6:6" x14ac:dyDescent="0.2">
      <c r="F38326" s="16"/>
    </row>
    <row r="38327" spans="6:6" x14ac:dyDescent="0.2">
      <c r="F38327" s="16"/>
    </row>
    <row r="38328" spans="6:6" x14ac:dyDescent="0.2">
      <c r="F38328" s="16"/>
    </row>
    <row r="38329" spans="6:6" x14ac:dyDescent="0.2">
      <c r="F38329" s="16"/>
    </row>
    <row r="38330" spans="6:6" x14ac:dyDescent="0.2">
      <c r="F38330" s="16"/>
    </row>
    <row r="38331" spans="6:6" x14ac:dyDescent="0.2">
      <c r="F38331" s="16"/>
    </row>
    <row r="38332" spans="6:6" x14ac:dyDescent="0.2">
      <c r="F38332" s="16"/>
    </row>
    <row r="38333" spans="6:6" x14ac:dyDescent="0.2">
      <c r="F38333" s="16"/>
    </row>
    <row r="38334" spans="6:6" x14ac:dyDescent="0.2">
      <c r="F38334" s="16"/>
    </row>
    <row r="38335" spans="6:6" x14ac:dyDescent="0.2">
      <c r="F38335" s="16"/>
    </row>
    <row r="38336" spans="6:6" x14ac:dyDescent="0.2">
      <c r="F38336" s="16"/>
    </row>
    <row r="38337" spans="6:6" x14ac:dyDescent="0.2">
      <c r="F38337" s="16"/>
    </row>
    <row r="38338" spans="6:6" x14ac:dyDescent="0.2">
      <c r="F38338" s="16"/>
    </row>
    <row r="38339" spans="6:6" x14ac:dyDescent="0.2">
      <c r="F38339" s="16"/>
    </row>
    <row r="38340" spans="6:6" x14ac:dyDescent="0.2">
      <c r="F38340" s="16"/>
    </row>
    <row r="38341" spans="6:6" x14ac:dyDescent="0.2">
      <c r="F38341" s="16"/>
    </row>
    <row r="38342" spans="6:6" x14ac:dyDescent="0.2">
      <c r="F38342" s="16"/>
    </row>
    <row r="38343" spans="6:6" x14ac:dyDescent="0.2">
      <c r="F38343" s="16"/>
    </row>
    <row r="38344" spans="6:6" x14ac:dyDescent="0.2">
      <c r="F38344" s="16"/>
    </row>
    <row r="38345" spans="6:6" x14ac:dyDescent="0.2">
      <c r="F38345" s="16"/>
    </row>
    <row r="38346" spans="6:6" x14ac:dyDescent="0.2">
      <c r="F38346" s="16"/>
    </row>
    <row r="38347" spans="6:6" x14ac:dyDescent="0.2">
      <c r="F38347" s="16"/>
    </row>
    <row r="38348" spans="6:6" x14ac:dyDescent="0.2">
      <c r="F38348" s="16"/>
    </row>
    <row r="38349" spans="6:6" x14ac:dyDescent="0.2">
      <c r="F38349" s="16"/>
    </row>
    <row r="38350" spans="6:6" x14ac:dyDescent="0.2">
      <c r="F38350" s="16"/>
    </row>
    <row r="38351" spans="6:6" x14ac:dyDescent="0.2">
      <c r="F38351" s="16"/>
    </row>
    <row r="38352" spans="6:6" x14ac:dyDescent="0.2">
      <c r="F38352" s="16"/>
    </row>
    <row r="38353" spans="6:6" x14ac:dyDescent="0.2">
      <c r="F38353" s="16"/>
    </row>
    <row r="38354" spans="6:6" x14ac:dyDescent="0.2">
      <c r="F38354" s="16"/>
    </row>
    <row r="38355" spans="6:6" x14ac:dyDescent="0.2">
      <c r="F38355" s="16"/>
    </row>
    <row r="38356" spans="6:6" x14ac:dyDescent="0.2">
      <c r="F38356" s="16"/>
    </row>
    <row r="38357" spans="6:6" x14ac:dyDescent="0.2">
      <c r="F38357" s="16"/>
    </row>
    <row r="38358" spans="6:6" x14ac:dyDescent="0.2">
      <c r="F38358" s="16"/>
    </row>
    <row r="38359" spans="6:6" x14ac:dyDescent="0.2">
      <c r="F38359" s="16"/>
    </row>
    <row r="38360" spans="6:6" x14ac:dyDescent="0.2">
      <c r="F38360" s="16"/>
    </row>
    <row r="38361" spans="6:6" x14ac:dyDescent="0.2">
      <c r="F38361" s="16"/>
    </row>
    <row r="38362" spans="6:6" x14ac:dyDescent="0.2">
      <c r="F38362" s="16"/>
    </row>
    <row r="38363" spans="6:6" x14ac:dyDescent="0.2">
      <c r="F38363" s="16"/>
    </row>
    <row r="38364" spans="6:6" x14ac:dyDescent="0.2">
      <c r="F38364" s="16"/>
    </row>
    <row r="38365" spans="6:6" x14ac:dyDescent="0.2">
      <c r="F38365" s="16"/>
    </row>
    <row r="38366" spans="6:6" x14ac:dyDescent="0.2">
      <c r="F38366" s="16"/>
    </row>
    <row r="38367" spans="6:6" x14ac:dyDescent="0.2">
      <c r="F38367" s="16"/>
    </row>
    <row r="38368" spans="6:6" x14ac:dyDescent="0.2">
      <c r="F38368" s="16"/>
    </row>
    <row r="38369" spans="6:6" x14ac:dyDescent="0.2">
      <c r="F38369" s="16"/>
    </row>
    <row r="38370" spans="6:6" x14ac:dyDescent="0.2">
      <c r="F38370" s="16"/>
    </row>
    <row r="38371" spans="6:6" x14ac:dyDescent="0.2">
      <c r="F38371" s="16"/>
    </row>
    <row r="38372" spans="6:6" x14ac:dyDescent="0.2">
      <c r="F38372" s="16"/>
    </row>
    <row r="38373" spans="6:6" x14ac:dyDescent="0.2">
      <c r="F38373" s="16"/>
    </row>
    <row r="38374" spans="6:6" x14ac:dyDescent="0.2">
      <c r="F38374" s="16"/>
    </row>
    <row r="38375" spans="6:6" x14ac:dyDescent="0.2">
      <c r="F38375" s="16"/>
    </row>
    <row r="38376" spans="6:6" x14ac:dyDescent="0.2">
      <c r="F38376" s="16"/>
    </row>
    <row r="38377" spans="6:6" x14ac:dyDescent="0.2">
      <c r="F38377" s="16"/>
    </row>
    <row r="38378" spans="6:6" x14ac:dyDescent="0.2">
      <c r="F38378" s="16"/>
    </row>
    <row r="38379" spans="6:6" x14ac:dyDescent="0.2">
      <c r="F38379" s="16"/>
    </row>
    <row r="38380" spans="6:6" x14ac:dyDescent="0.2">
      <c r="F38380" s="16"/>
    </row>
    <row r="38381" spans="6:6" x14ac:dyDescent="0.2">
      <c r="F38381" s="16"/>
    </row>
    <row r="38382" spans="6:6" x14ac:dyDescent="0.2">
      <c r="F38382" s="16"/>
    </row>
    <row r="38383" spans="6:6" x14ac:dyDescent="0.2">
      <c r="F38383" s="16"/>
    </row>
    <row r="38384" spans="6:6" x14ac:dyDescent="0.2">
      <c r="F38384" s="16"/>
    </row>
    <row r="38385" spans="6:6" x14ac:dyDescent="0.2">
      <c r="F38385" s="16"/>
    </row>
    <row r="38386" spans="6:6" x14ac:dyDescent="0.2">
      <c r="F38386" s="16"/>
    </row>
    <row r="38387" spans="6:6" x14ac:dyDescent="0.2">
      <c r="F38387" s="16"/>
    </row>
    <row r="38388" spans="6:6" x14ac:dyDescent="0.2">
      <c r="F38388" s="16"/>
    </row>
    <row r="38389" spans="6:6" x14ac:dyDescent="0.2">
      <c r="F38389" s="16"/>
    </row>
    <row r="38390" spans="6:6" x14ac:dyDescent="0.2">
      <c r="F38390" s="16"/>
    </row>
    <row r="38391" spans="6:6" x14ac:dyDescent="0.2">
      <c r="F38391" s="16"/>
    </row>
    <row r="38392" spans="6:6" x14ac:dyDescent="0.2">
      <c r="F38392" s="16"/>
    </row>
    <row r="38393" spans="6:6" x14ac:dyDescent="0.2">
      <c r="F38393" s="16"/>
    </row>
    <row r="38394" spans="6:6" x14ac:dyDescent="0.2">
      <c r="F38394" s="16"/>
    </row>
    <row r="38395" spans="6:6" x14ac:dyDescent="0.2">
      <c r="F38395" s="16"/>
    </row>
    <row r="38396" spans="6:6" x14ac:dyDescent="0.2">
      <c r="F38396" s="16"/>
    </row>
    <row r="38397" spans="6:6" x14ac:dyDescent="0.2">
      <c r="F38397" s="16"/>
    </row>
    <row r="38398" spans="6:6" x14ac:dyDescent="0.2">
      <c r="F38398" s="16"/>
    </row>
    <row r="38399" spans="6:6" x14ac:dyDescent="0.2">
      <c r="F38399" s="16"/>
    </row>
    <row r="38400" spans="6:6" x14ac:dyDescent="0.2">
      <c r="F38400" s="16"/>
    </row>
    <row r="38401" spans="6:6" x14ac:dyDescent="0.2">
      <c r="F38401" s="16"/>
    </row>
    <row r="38402" spans="6:6" x14ac:dyDescent="0.2">
      <c r="F38402" s="16"/>
    </row>
    <row r="38403" spans="6:6" x14ac:dyDescent="0.2">
      <c r="F38403" s="16"/>
    </row>
    <row r="38404" spans="6:6" x14ac:dyDescent="0.2">
      <c r="F38404" s="16"/>
    </row>
    <row r="38405" spans="6:6" x14ac:dyDescent="0.2">
      <c r="F38405" s="16"/>
    </row>
    <row r="38406" spans="6:6" x14ac:dyDescent="0.2">
      <c r="F38406" s="16"/>
    </row>
    <row r="38407" spans="6:6" x14ac:dyDescent="0.2">
      <c r="F38407" s="16"/>
    </row>
    <row r="38408" spans="6:6" x14ac:dyDescent="0.2">
      <c r="F38408" s="16"/>
    </row>
    <row r="38409" spans="6:6" x14ac:dyDescent="0.2">
      <c r="F38409" s="16"/>
    </row>
    <row r="38410" spans="6:6" x14ac:dyDescent="0.2">
      <c r="F38410" s="16"/>
    </row>
    <row r="38411" spans="6:6" x14ac:dyDescent="0.2">
      <c r="F38411" s="16"/>
    </row>
    <row r="38412" spans="6:6" x14ac:dyDescent="0.2">
      <c r="F38412" s="16"/>
    </row>
    <row r="38413" spans="6:6" x14ac:dyDescent="0.2">
      <c r="F38413" s="16"/>
    </row>
    <row r="38414" spans="6:6" x14ac:dyDescent="0.2">
      <c r="F38414" s="16"/>
    </row>
    <row r="38415" spans="6:6" x14ac:dyDescent="0.2">
      <c r="F38415" s="16"/>
    </row>
    <row r="38416" spans="6:6" x14ac:dyDescent="0.2">
      <c r="F38416" s="16"/>
    </row>
    <row r="38417" spans="6:6" x14ac:dyDescent="0.2">
      <c r="F38417" s="16"/>
    </row>
    <row r="38418" spans="6:6" x14ac:dyDescent="0.2">
      <c r="F38418" s="16"/>
    </row>
    <row r="38419" spans="6:6" x14ac:dyDescent="0.2">
      <c r="F38419" s="16"/>
    </row>
    <row r="38420" spans="6:6" x14ac:dyDescent="0.2">
      <c r="F38420" s="16"/>
    </row>
    <row r="38421" spans="6:6" x14ac:dyDescent="0.2">
      <c r="F38421" s="16"/>
    </row>
    <row r="38422" spans="6:6" x14ac:dyDescent="0.2">
      <c r="F38422" s="16"/>
    </row>
    <row r="38423" spans="6:6" x14ac:dyDescent="0.2">
      <c r="F38423" s="16"/>
    </row>
    <row r="38424" spans="6:6" x14ac:dyDescent="0.2">
      <c r="F38424" s="16"/>
    </row>
    <row r="38425" spans="6:6" x14ac:dyDescent="0.2">
      <c r="F38425" s="16"/>
    </row>
    <row r="38426" spans="6:6" x14ac:dyDescent="0.2">
      <c r="F38426" s="16"/>
    </row>
    <row r="38427" spans="6:6" x14ac:dyDescent="0.2">
      <c r="F38427" s="16"/>
    </row>
    <row r="38428" spans="6:6" x14ac:dyDescent="0.2">
      <c r="F38428" s="16"/>
    </row>
    <row r="38429" spans="6:6" x14ac:dyDescent="0.2">
      <c r="F38429" s="16"/>
    </row>
    <row r="38430" spans="6:6" x14ac:dyDescent="0.2">
      <c r="F38430" s="16"/>
    </row>
    <row r="38431" spans="6:6" x14ac:dyDescent="0.2">
      <c r="F38431" s="16"/>
    </row>
    <row r="38432" spans="6:6" x14ac:dyDescent="0.2">
      <c r="F38432" s="16"/>
    </row>
    <row r="38433" spans="6:6" x14ac:dyDescent="0.2">
      <c r="F38433" s="16"/>
    </row>
    <row r="38434" spans="6:6" x14ac:dyDescent="0.2">
      <c r="F38434" s="16"/>
    </row>
    <row r="38435" spans="6:6" x14ac:dyDescent="0.2">
      <c r="F38435" s="16"/>
    </row>
    <row r="38436" spans="6:6" x14ac:dyDescent="0.2">
      <c r="F38436" s="16"/>
    </row>
    <row r="38437" spans="6:6" x14ac:dyDescent="0.2">
      <c r="F38437" s="16"/>
    </row>
    <row r="38438" spans="6:6" x14ac:dyDescent="0.2">
      <c r="F38438" s="16"/>
    </row>
    <row r="38439" spans="6:6" x14ac:dyDescent="0.2">
      <c r="F38439" s="16"/>
    </row>
    <row r="38440" spans="6:6" x14ac:dyDescent="0.2">
      <c r="F38440" s="16"/>
    </row>
    <row r="38441" spans="6:6" x14ac:dyDescent="0.2">
      <c r="F38441" s="16"/>
    </row>
    <row r="38442" spans="6:6" x14ac:dyDescent="0.2">
      <c r="F38442" s="16"/>
    </row>
    <row r="38443" spans="6:6" x14ac:dyDescent="0.2">
      <c r="F38443" s="16"/>
    </row>
    <row r="38444" spans="6:6" x14ac:dyDescent="0.2">
      <c r="F38444" s="16"/>
    </row>
    <row r="38445" spans="6:6" x14ac:dyDescent="0.2">
      <c r="F38445" s="16"/>
    </row>
    <row r="38446" spans="6:6" x14ac:dyDescent="0.2">
      <c r="F38446" s="16"/>
    </row>
    <row r="38447" spans="6:6" x14ac:dyDescent="0.2">
      <c r="F38447" s="16"/>
    </row>
    <row r="38448" spans="6:6" x14ac:dyDescent="0.2">
      <c r="F38448" s="16"/>
    </row>
    <row r="38449" spans="6:6" x14ac:dyDescent="0.2">
      <c r="F38449" s="16"/>
    </row>
    <row r="38450" spans="6:6" x14ac:dyDescent="0.2">
      <c r="F38450" s="16"/>
    </row>
    <row r="38451" spans="6:6" x14ac:dyDescent="0.2">
      <c r="F38451" s="16"/>
    </row>
    <row r="38452" spans="6:6" x14ac:dyDescent="0.2">
      <c r="F38452" s="16"/>
    </row>
    <row r="38453" spans="6:6" x14ac:dyDescent="0.2">
      <c r="F38453" s="16"/>
    </row>
    <row r="38454" spans="6:6" x14ac:dyDescent="0.2">
      <c r="F38454" s="16"/>
    </row>
    <row r="38455" spans="6:6" x14ac:dyDescent="0.2">
      <c r="F38455" s="16"/>
    </row>
    <row r="38456" spans="6:6" x14ac:dyDescent="0.2">
      <c r="F38456" s="16"/>
    </row>
    <row r="38457" spans="6:6" x14ac:dyDescent="0.2">
      <c r="F38457" s="16"/>
    </row>
    <row r="38458" spans="6:6" x14ac:dyDescent="0.2">
      <c r="F38458" s="16"/>
    </row>
    <row r="38459" spans="6:6" x14ac:dyDescent="0.2">
      <c r="F38459" s="16"/>
    </row>
    <row r="38460" spans="6:6" x14ac:dyDescent="0.2">
      <c r="F38460" s="16"/>
    </row>
    <row r="38461" spans="6:6" x14ac:dyDescent="0.2">
      <c r="F38461" s="16"/>
    </row>
    <row r="38462" spans="6:6" x14ac:dyDescent="0.2">
      <c r="F38462" s="16"/>
    </row>
    <row r="38463" spans="6:6" x14ac:dyDescent="0.2">
      <c r="F38463" s="16"/>
    </row>
    <row r="38464" spans="6:6" x14ac:dyDescent="0.2">
      <c r="F38464" s="16"/>
    </row>
    <row r="38465" spans="6:6" x14ac:dyDescent="0.2">
      <c r="F38465" s="16"/>
    </row>
    <row r="38466" spans="6:6" x14ac:dyDescent="0.2">
      <c r="F38466" s="16"/>
    </row>
    <row r="38467" spans="6:6" x14ac:dyDescent="0.2">
      <c r="F38467" s="16"/>
    </row>
    <row r="38468" spans="6:6" x14ac:dyDescent="0.2">
      <c r="F38468" s="16"/>
    </row>
    <row r="38469" spans="6:6" x14ac:dyDescent="0.2">
      <c r="F38469" s="16"/>
    </row>
    <row r="38470" spans="6:6" x14ac:dyDescent="0.2">
      <c r="F38470" s="16"/>
    </row>
    <row r="38471" spans="6:6" x14ac:dyDescent="0.2">
      <c r="F38471" s="16"/>
    </row>
    <row r="38472" spans="6:6" x14ac:dyDescent="0.2">
      <c r="F38472" s="16"/>
    </row>
    <row r="38473" spans="6:6" x14ac:dyDescent="0.2">
      <c r="F38473" s="16"/>
    </row>
    <row r="38474" spans="6:6" x14ac:dyDescent="0.2">
      <c r="F38474" s="16"/>
    </row>
    <row r="38475" spans="6:6" x14ac:dyDescent="0.2">
      <c r="F38475" s="16"/>
    </row>
    <row r="38476" spans="6:6" x14ac:dyDescent="0.2">
      <c r="F38476" s="16"/>
    </row>
    <row r="38477" spans="6:6" x14ac:dyDescent="0.2">
      <c r="F38477" s="16"/>
    </row>
    <row r="38478" spans="6:6" x14ac:dyDescent="0.2">
      <c r="F38478" s="16"/>
    </row>
    <row r="38479" spans="6:6" x14ac:dyDescent="0.2">
      <c r="F38479" s="16"/>
    </row>
    <row r="38480" spans="6:6" x14ac:dyDescent="0.2">
      <c r="F38480" s="16"/>
    </row>
    <row r="38481" spans="6:6" x14ac:dyDescent="0.2">
      <c r="F38481" s="16"/>
    </row>
    <row r="38482" spans="6:6" x14ac:dyDescent="0.2">
      <c r="F38482" s="16"/>
    </row>
    <row r="38483" spans="6:6" x14ac:dyDescent="0.2">
      <c r="F38483" s="16"/>
    </row>
    <row r="38484" spans="6:6" x14ac:dyDescent="0.2">
      <c r="F38484" s="16"/>
    </row>
    <row r="38485" spans="6:6" x14ac:dyDescent="0.2">
      <c r="F38485" s="16"/>
    </row>
    <row r="38486" spans="6:6" x14ac:dyDescent="0.2">
      <c r="F38486" s="16"/>
    </row>
    <row r="38487" spans="6:6" x14ac:dyDescent="0.2">
      <c r="F38487" s="16"/>
    </row>
    <row r="38488" spans="6:6" x14ac:dyDescent="0.2">
      <c r="F38488" s="16"/>
    </row>
    <row r="38489" spans="6:6" x14ac:dyDescent="0.2">
      <c r="F38489" s="16"/>
    </row>
    <row r="38490" spans="6:6" x14ac:dyDescent="0.2">
      <c r="F38490" s="16"/>
    </row>
    <row r="38491" spans="6:6" x14ac:dyDescent="0.2">
      <c r="F38491" s="16"/>
    </row>
    <row r="38492" spans="6:6" x14ac:dyDescent="0.2">
      <c r="F38492" s="16"/>
    </row>
    <row r="38493" spans="6:6" x14ac:dyDescent="0.2">
      <c r="F38493" s="16"/>
    </row>
    <row r="38494" spans="6:6" x14ac:dyDescent="0.2">
      <c r="F38494" s="16"/>
    </row>
    <row r="38495" spans="6:6" x14ac:dyDescent="0.2">
      <c r="F38495" s="16"/>
    </row>
    <row r="38496" spans="6:6" x14ac:dyDescent="0.2">
      <c r="F38496" s="16"/>
    </row>
    <row r="38497" spans="6:6" x14ac:dyDescent="0.2">
      <c r="F38497" s="16"/>
    </row>
    <row r="38498" spans="6:6" x14ac:dyDescent="0.2">
      <c r="F38498" s="16"/>
    </row>
    <row r="38499" spans="6:6" x14ac:dyDescent="0.2">
      <c r="F38499" s="16"/>
    </row>
    <row r="38500" spans="6:6" x14ac:dyDescent="0.2">
      <c r="F38500" s="16"/>
    </row>
    <row r="38501" spans="6:6" x14ac:dyDescent="0.2">
      <c r="F38501" s="16"/>
    </row>
    <row r="38502" spans="6:6" x14ac:dyDescent="0.2">
      <c r="F38502" s="16"/>
    </row>
    <row r="38503" spans="6:6" x14ac:dyDescent="0.2">
      <c r="F38503" s="16"/>
    </row>
    <row r="38504" spans="6:6" x14ac:dyDescent="0.2">
      <c r="F38504" s="16"/>
    </row>
    <row r="38505" spans="6:6" x14ac:dyDescent="0.2">
      <c r="F38505" s="16"/>
    </row>
    <row r="38506" spans="6:6" x14ac:dyDescent="0.2">
      <c r="F38506" s="16"/>
    </row>
    <row r="38507" spans="6:6" x14ac:dyDescent="0.2">
      <c r="F38507" s="16"/>
    </row>
    <row r="38508" spans="6:6" x14ac:dyDescent="0.2">
      <c r="F38508" s="16"/>
    </row>
    <row r="38509" spans="6:6" x14ac:dyDescent="0.2">
      <c r="F38509" s="16"/>
    </row>
    <row r="38510" spans="6:6" x14ac:dyDescent="0.2">
      <c r="F38510" s="16"/>
    </row>
    <row r="38511" spans="6:6" x14ac:dyDescent="0.2">
      <c r="F38511" s="16"/>
    </row>
    <row r="38512" spans="6:6" x14ac:dyDescent="0.2">
      <c r="F38512" s="16"/>
    </row>
    <row r="38513" spans="6:6" x14ac:dyDescent="0.2">
      <c r="F38513" s="16"/>
    </row>
    <row r="38514" spans="6:6" x14ac:dyDescent="0.2">
      <c r="F38514" s="16"/>
    </row>
    <row r="38515" spans="6:6" x14ac:dyDescent="0.2">
      <c r="F38515" s="16"/>
    </row>
    <row r="38516" spans="6:6" x14ac:dyDescent="0.2">
      <c r="F38516" s="16"/>
    </row>
    <row r="38517" spans="6:6" x14ac:dyDescent="0.2">
      <c r="F38517" s="16"/>
    </row>
    <row r="38518" spans="6:6" x14ac:dyDescent="0.2">
      <c r="F38518" s="16"/>
    </row>
    <row r="38519" spans="6:6" x14ac:dyDescent="0.2">
      <c r="F38519" s="16"/>
    </row>
    <row r="38520" spans="6:6" x14ac:dyDescent="0.2">
      <c r="F38520" s="16"/>
    </row>
    <row r="38521" spans="6:6" x14ac:dyDescent="0.2">
      <c r="F38521" s="16"/>
    </row>
    <row r="38522" spans="6:6" x14ac:dyDescent="0.2">
      <c r="F38522" s="16"/>
    </row>
    <row r="38523" spans="6:6" x14ac:dyDescent="0.2">
      <c r="F38523" s="16"/>
    </row>
    <row r="38524" spans="6:6" x14ac:dyDescent="0.2">
      <c r="F38524" s="16"/>
    </row>
    <row r="38525" spans="6:6" x14ac:dyDescent="0.2">
      <c r="F38525" s="16"/>
    </row>
    <row r="38526" spans="6:6" x14ac:dyDescent="0.2">
      <c r="F38526" s="16"/>
    </row>
    <row r="38527" spans="6:6" x14ac:dyDescent="0.2">
      <c r="F38527" s="16"/>
    </row>
    <row r="38528" spans="6:6" x14ac:dyDescent="0.2">
      <c r="F38528" s="16"/>
    </row>
    <row r="38529" spans="6:6" x14ac:dyDescent="0.2">
      <c r="F38529" s="16"/>
    </row>
    <row r="38530" spans="6:6" x14ac:dyDescent="0.2">
      <c r="F38530" s="16"/>
    </row>
    <row r="38531" spans="6:6" x14ac:dyDescent="0.2">
      <c r="F38531" s="16"/>
    </row>
    <row r="38532" spans="6:6" x14ac:dyDescent="0.2">
      <c r="F38532" s="16"/>
    </row>
    <row r="38533" spans="6:6" x14ac:dyDescent="0.2">
      <c r="F38533" s="16"/>
    </row>
    <row r="38534" spans="6:6" x14ac:dyDescent="0.2">
      <c r="F38534" s="16"/>
    </row>
    <row r="38535" spans="6:6" x14ac:dyDescent="0.2">
      <c r="F38535" s="16"/>
    </row>
    <row r="38536" spans="6:6" x14ac:dyDescent="0.2">
      <c r="F38536" s="16"/>
    </row>
    <row r="38537" spans="6:6" x14ac:dyDescent="0.2">
      <c r="F38537" s="16"/>
    </row>
    <row r="38538" spans="6:6" x14ac:dyDescent="0.2">
      <c r="F38538" s="16"/>
    </row>
    <row r="38539" spans="6:6" x14ac:dyDescent="0.2">
      <c r="F38539" s="16"/>
    </row>
    <row r="38540" spans="6:6" x14ac:dyDescent="0.2">
      <c r="F38540" s="16"/>
    </row>
    <row r="38541" spans="6:6" x14ac:dyDescent="0.2">
      <c r="F38541" s="16"/>
    </row>
    <row r="38542" spans="6:6" x14ac:dyDescent="0.2">
      <c r="F38542" s="16"/>
    </row>
    <row r="38543" spans="6:6" x14ac:dyDescent="0.2">
      <c r="F38543" s="16"/>
    </row>
    <row r="38544" spans="6:6" x14ac:dyDescent="0.2">
      <c r="F38544" s="16"/>
    </row>
    <row r="38545" spans="6:6" x14ac:dyDescent="0.2">
      <c r="F38545" s="16"/>
    </row>
    <row r="38546" spans="6:6" x14ac:dyDescent="0.2">
      <c r="F38546" s="16"/>
    </row>
    <row r="38547" spans="6:6" x14ac:dyDescent="0.2">
      <c r="F38547" s="16"/>
    </row>
    <row r="38548" spans="6:6" x14ac:dyDescent="0.2">
      <c r="F38548" s="16"/>
    </row>
    <row r="38549" spans="6:6" x14ac:dyDescent="0.2">
      <c r="F38549" s="16"/>
    </row>
    <row r="38550" spans="6:6" x14ac:dyDescent="0.2">
      <c r="F38550" s="16"/>
    </row>
    <row r="38551" spans="6:6" x14ac:dyDescent="0.2">
      <c r="F38551" s="16"/>
    </row>
    <row r="38552" spans="6:6" x14ac:dyDescent="0.2">
      <c r="F38552" s="16"/>
    </row>
    <row r="38553" spans="6:6" x14ac:dyDescent="0.2">
      <c r="F38553" s="16"/>
    </row>
    <row r="38554" spans="6:6" x14ac:dyDescent="0.2">
      <c r="F38554" s="16"/>
    </row>
    <row r="38555" spans="6:6" x14ac:dyDescent="0.2">
      <c r="F38555" s="16"/>
    </row>
    <row r="38556" spans="6:6" x14ac:dyDescent="0.2">
      <c r="F38556" s="16"/>
    </row>
    <row r="38557" spans="6:6" x14ac:dyDescent="0.2">
      <c r="F38557" s="16"/>
    </row>
    <row r="38558" spans="6:6" x14ac:dyDescent="0.2">
      <c r="F38558" s="16"/>
    </row>
    <row r="38559" spans="6:6" x14ac:dyDescent="0.2">
      <c r="F38559" s="16"/>
    </row>
    <row r="38560" spans="6:6" x14ac:dyDescent="0.2">
      <c r="F38560" s="16"/>
    </row>
    <row r="38561" spans="6:6" x14ac:dyDescent="0.2">
      <c r="F38561" s="16"/>
    </row>
    <row r="38562" spans="6:6" x14ac:dyDescent="0.2">
      <c r="F38562" s="16"/>
    </row>
    <row r="38563" spans="6:6" x14ac:dyDescent="0.2">
      <c r="F38563" s="16"/>
    </row>
    <row r="38564" spans="6:6" x14ac:dyDescent="0.2">
      <c r="F38564" s="16"/>
    </row>
    <row r="38565" spans="6:6" x14ac:dyDescent="0.2">
      <c r="F38565" s="16"/>
    </row>
    <row r="38566" spans="6:6" x14ac:dyDescent="0.2">
      <c r="F38566" s="16"/>
    </row>
    <row r="38567" spans="6:6" x14ac:dyDescent="0.2">
      <c r="F38567" s="16"/>
    </row>
    <row r="38568" spans="6:6" x14ac:dyDescent="0.2">
      <c r="F38568" s="16"/>
    </row>
    <row r="38569" spans="6:6" x14ac:dyDescent="0.2">
      <c r="F38569" s="16"/>
    </row>
    <row r="38570" spans="6:6" x14ac:dyDescent="0.2">
      <c r="F38570" s="16"/>
    </row>
    <row r="38571" spans="6:6" x14ac:dyDescent="0.2">
      <c r="F38571" s="16"/>
    </row>
    <row r="38572" spans="6:6" x14ac:dyDescent="0.2">
      <c r="F38572" s="16"/>
    </row>
    <row r="38573" spans="6:6" x14ac:dyDescent="0.2">
      <c r="F38573" s="16"/>
    </row>
    <row r="38574" spans="6:6" x14ac:dyDescent="0.2">
      <c r="F38574" s="16"/>
    </row>
    <row r="38575" spans="6:6" x14ac:dyDescent="0.2">
      <c r="F38575" s="16"/>
    </row>
    <row r="38576" spans="6:6" x14ac:dyDescent="0.2">
      <c r="F38576" s="16"/>
    </row>
    <row r="38577" spans="6:6" x14ac:dyDescent="0.2">
      <c r="F38577" s="16"/>
    </row>
    <row r="38578" spans="6:6" x14ac:dyDescent="0.2">
      <c r="F38578" s="16"/>
    </row>
    <row r="38579" spans="6:6" x14ac:dyDescent="0.2">
      <c r="F38579" s="16"/>
    </row>
    <row r="38580" spans="6:6" x14ac:dyDescent="0.2">
      <c r="F38580" s="16"/>
    </row>
    <row r="38581" spans="6:6" x14ac:dyDescent="0.2">
      <c r="F38581" s="16"/>
    </row>
    <row r="38582" spans="6:6" x14ac:dyDescent="0.2">
      <c r="F38582" s="16"/>
    </row>
    <row r="38583" spans="6:6" x14ac:dyDescent="0.2">
      <c r="F38583" s="16"/>
    </row>
    <row r="38584" spans="6:6" x14ac:dyDescent="0.2">
      <c r="F38584" s="16"/>
    </row>
    <row r="38585" spans="6:6" x14ac:dyDescent="0.2">
      <c r="F38585" s="16"/>
    </row>
    <row r="38586" spans="6:6" x14ac:dyDescent="0.2">
      <c r="F38586" s="16"/>
    </row>
    <row r="38587" spans="6:6" x14ac:dyDescent="0.2">
      <c r="F38587" s="16"/>
    </row>
    <row r="38588" spans="6:6" x14ac:dyDescent="0.2">
      <c r="F38588" s="16"/>
    </row>
    <row r="38589" spans="6:6" x14ac:dyDescent="0.2">
      <c r="F38589" s="16"/>
    </row>
    <row r="38590" spans="6:6" x14ac:dyDescent="0.2">
      <c r="F38590" s="16"/>
    </row>
    <row r="38591" spans="6:6" x14ac:dyDescent="0.2">
      <c r="F38591" s="16"/>
    </row>
    <row r="38592" spans="6:6" x14ac:dyDescent="0.2">
      <c r="F38592" s="16"/>
    </row>
    <row r="38593" spans="6:6" x14ac:dyDescent="0.2">
      <c r="F38593" s="16"/>
    </row>
    <row r="38594" spans="6:6" x14ac:dyDescent="0.2">
      <c r="F38594" s="16"/>
    </row>
    <row r="38595" spans="6:6" x14ac:dyDescent="0.2">
      <c r="F38595" s="16"/>
    </row>
    <row r="38596" spans="6:6" x14ac:dyDescent="0.2">
      <c r="F38596" s="16"/>
    </row>
    <row r="38597" spans="6:6" x14ac:dyDescent="0.2">
      <c r="F38597" s="16"/>
    </row>
    <row r="38598" spans="6:6" x14ac:dyDescent="0.2">
      <c r="F38598" s="16"/>
    </row>
    <row r="38599" spans="6:6" x14ac:dyDescent="0.2">
      <c r="F38599" s="16"/>
    </row>
    <row r="38600" spans="6:6" x14ac:dyDescent="0.2">
      <c r="F38600" s="16"/>
    </row>
    <row r="38601" spans="6:6" x14ac:dyDescent="0.2">
      <c r="F38601" s="16"/>
    </row>
    <row r="38602" spans="6:6" x14ac:dyDescent="0.2">
      <c r="F38602" s="16"/>
    </row>
    <row r="38603" spans="6:6" x14ac:dyDescent="0.2">
      <c r="F38603" s="16"/>
    </row>
    <row r="38604" spans="6:6" x14ac:dyDescent="0.2">
      <c r="F38604" s="16"/>
    </row>
    <row r="38605" spans="6:6" x14ac:dyDescent="0.2">
      <c r="F38605" s="16"/>
    </row>
    <row r="38606" spans="6:6" x14ac:dyDescent="0.2">
      <c r="F38606" s="16"/>
    </row>
    <row r="38607" spans="6:6" x14ac:dyDescent="0.2">
      <c r="F38607" s="16"/>
    </row>
    <row r="38608" spans="6:6" x14ac:dyDescent="0.2">
      <c r="F38608" s="16"/>
    </row>
    <row r="38609" spans="6:6" x14ac:dyDescent="0.2">
      <c r="F38609" s="16"/>
    </row>
    <row r="38610" spans="6:6" x14ac:dyDescent="0.2">
      <c r="F38610" s="16"/>
    </row>
    <row r="38611" spans="6:6" x14ac:dyDescent="0.2">
      <c r="F38611" s="16"/>
    </row>
    <row r="38612" spans="6:6" x14ac:dyDescent="0.2">
      <c r="F38612" s="16"/>
    </row>
    <row r="38613" spans="6:6" x14ac:dyDescent="0.2">
      <c r="F38613" s="16"/>
    </row>
    <row r="38614" spans="6:6" x14ac:dyDescent="0.2">
      <c r="F38614" s="16"/>
    </row>
    <row r="38615" spans="6:6" x14ac:dyDescent="0.2">
      <c r="F38615" s="16"/>
    </row>
    <row r="38616" spans="6:6" x14ac:dyDescent="0.2">
      <c r="F38616" s="16"/>
    </row>
    <row r="38617" spans="6:6" x14ac:dyDescent="0.2">
      <c r="F38617" s="16"/>
    </row>
    <row r="38618" spans="6:6" x14ac:dyDescent="0.2">
      <c r="F38618" s="16"/>
    </row>
    <row r="38619" spans="6:6" x14ac:dyDescent="0.2">
      <c r="F38619" s="16"/>
    </row>
    <row r="38620" spans="6:6" x14ac:dyDescent="0.2">
      <c r="F38620" s="16"/>
    </row>
    <row r="38621" spans="6:6" x14ac:dyDescent="0.2">
      <c r="F38621" s="16"/>
    </row>
    <row r="38622" spans="6:6" x14ac:dyDescent="0.2">
      <c r="F38622" s="16"/>
    </row>
    <row r="38623" spans="6:6" x14ac:dyDescent="0.2">
      <c r="F38623" s="16"/>
    </row>
    <row r="38624" spans="6:6" x14ac:dyDescent="0.2">
      <c r="F38624" s="16"/>
    </row>
    <row r="38625" spans="6:6" x14ac:dyDescent="0.2">
      <c r="F38625" s="16"/>
    </row>
    <row r="38626" spans="6:6" x14ac:dyDescent="0.2">
      <c r="F38626" s="16"/>
    </row>
    <row r="38627" spans="6:6" x14ac:dyDescent="0.2">
      <c r="F38627" s="16"/>
    </row>
    <row r="38628" spans="6:6" x14ac:dyDescent="0.2">
      <c r="F38628" s="16"/>
    </row>
    <row r="38629" spans="6:6" x14ac:dyDescent="0.2">
      <c r="F38629" s="16"/>
    </row>
    <row r="38630" spans="6:6" x14ac:dyDescent="0.2">
      <c r="F38630" s="16"/>
    </row>
    <row r="38631" spans="6:6" x14ac:dyDescent="0.2">
      <c r="F38631" s="16"/>
    </row>
    <row r="38632" spans="6:6" x14ac:dyDescent="0.2">
      <c r="F38632" s="16"/>
    </row>
    <row r="38633" spans="6:6" x14ac:dyDescent="0.2">
      <c r="F38633" s="16"/>
    </row>
    <row r="38634" spans="6:6" x14ac:dyDescent="0.2">
      <c r="F38634" s="16"/>
    </row>
    <row r="38635" spans="6:6" x14ac:dyDescent="0.2">
      <c r="F38635" s="16"/>
    </row>
    <row r="38636" spans="6:6" x14ac:dyDescent="0.2">
      <c r="F38636" s="16"/>
    </row>
    <row r="38637" spans="6:6" x14ac:dyDescent="0.2">
      <c r="F38637" s="16"/>
    </row>
    <row r="38638" spans="6:6" x14ac:dyDescent="0.2">
      <c r="F38638" s="16"/>
    </row>
    <row r="38639" spans="6:6" x14ac:dyDescent="0.2">
      <c r="F38639" s="16"/>
    </row>
    <row r="38640" spans="6:6" x14ac:dyDescent="0.2">
      <c r="F38640" s="16"/>
    </row>
    <row r="38641" spans="6:6" x14ac:dyDescent="0.2">
      <c r="F38641" s="16"/>
    </row>
    <row r="38642" spans="6:6" x14ac:dyDescent="0.2">
      <c r="F38642" s="16"/>
    </row>
    <row r="38643" spans="6:6" x14ac:dyDescent="0.2">
      <c r="F38643" s="16"/>
    </row>
    <row r="38644" spans="6:6" x14ac:dyDescent="0.2">
      <c r="F38644" s="16"/>
    </row>
    <row r="38645" spans="6:6" x14ac:dyDescent="0.2">
      <c r="F38645" s="16"/>
    </row>
    <row r="38646" spans="6:6" x14ac:dyDescent="0.2">
      <c r="F38646" s="16"/>
    </row>
    <row r="38647" spans="6:6" x14ac:dyDescent="0.2">
      <c r="F38647" s="16"/>
    </row>
    <row r="38648" spans="6:6" x14ac:dyDescent="0.2">
      <c r="F38648" s="16"/>
    </row>
    <row r="38649" spans="6:6" x14ac:dyDescent="0.2">
      <c r="F38649" s="16"/>
    </row>
    <row r="38650" spans="6:6" x14ac:dyDescent="0.2">
      <c r="F38650" s="16"/>
    </row>
    <row r="38651" spans="6:6" x14ac:dyDescent="0.2">
      <c r="F38651" s="16"/>
    </row>
    <row r="38652" spans="6:6" x14ac:dyDescent="0.2">
      <c r="F38652" s="16"/>
    </row>
    <row r="38653" spans="6:6" x14ac:dyDescent="0.2">
      <c r="F38653" s="16"/>
    </row>
    <row r="38654" spans="6:6" x14ac:dyDescent="0.2">
      <c r="F38654" s="16"/>
    </row>
    <row r="38655" spans="6:6" x14ac:dyDescent="0.2">
      <c r="F38655" s="16"/>
    </row>
    <row r="38656" spans="6:6" x14ac:dyDescent="0.2">
      <c r="F38656" s="16"/>
    </row>
    <row r="38657" spans="6:6" x14ac:dyDescent="0.2">
      <c r="F38657" s="16"/>
    </row>
    <row r="38658" spans="6:6" x14ac:dyDescent="0.2">
      <c r="F38658" s="16"/>
    </row>
    <row r="38659" spans="6:6" x14ac:dyDescent="0.2">
      <c r="F38659" s="16"/>
    </row>
    <row r="38660" spans="6:6" x14ac:dyDescent="0.2">
      <c r="F38660" s="16"/>
    </row>
    <row r="38661" spans="6:6" x14ac:dyDescent="0.2">
      <c r="F38661" s="16"/>
    </row>
    <row r="38662" spans="6:6" x14ac:dyDescent="0.2">
      <c r="F38662" s="16"/>
    </row>
    <row r="38663" spans="6:6" x14ac:dyDescent="0.2">
      <c r="F38663" s="16"/>
    </row>
    <row r="38664" spans="6:6" x14ac:dyDescent="0.2">
      <c r="F38664" s="16"/>
    </row>
    <row r="38665" spans="6:6" x14ac:dyDescent="0.2">
      <c r="F38665" s="16"/>
    </row>
    <row r="38666" spans="6:6" x14ac:dyDescent="0.2">
      <c r="F38666" s="16"/>
    </row>
    <row r="38667" spans="6:6" x14ac:dyDescent="0.2">
      <c r="F38667" s="16"/>
    </row>
    <row r="38668" spans="6:6" x14ac:dyDescent="0.2">
      <c r="F38668" s="16"/>
    </row>
    <row r="38669" spans="6:6" x14ac:dyDescent="0.2">
      <c r="F38669" s="16"/>
    </row>
    <row r="38670" spans="6:6" x14ac:dyDescent="0.2">
      <c r="F38670" s="16"/>
    </row>
    <row r="38671" spans="6:6" x14ac:dyDescent="0.2">
      <c r="F38671" s="16"/>
    </row>
    <row r="38672" spans="6:6" x14ac:dyDescent="0.2">
      <c r="F38672" s="16"/>
    </row>
    <row r="38673" spans="6:6" x14ac:dyDescent="0.2">
      <c r="F38673" s="16"/>
    </row>
    <row r="38674" spans="6:6" x14ac:dyDescent="0.2">
      <c r="F38674" s="16"/>
    </row>
    <row r="38675" spans="6:6" x14ac:dyDescent="0.2">
      <c r="F38675" s="16"/>
    </row>
    <row r="38676" spans="6:6" x14ac:dyDescent="0.2">
      <c r="F38676" s="16"/>
    </row>
    <row r="38677" spans="6:6" x14ac:dyDescent="0.2">
      <c r="F38677" s="16"/>
    </row>
    <row r="38678" spans="6:6" x14ac:dyDescent="0.2">
      <c r="F38678" s="16"/>
    </row>
    <row r="38679" spans="6:6" x14ac:dyDescent="0.2">
      <c r="F38679" s="16"/>
    </row>
    <row r="38680" spans="6:6" x14ac:dyDescent="0.2">
      <c r="F38680" s="16"/>
    </row>
    <row r="38681" spans="6:6" x14ac:dyDescent="0.2">
      <c r="F38681" s="16"/>
    </row>
    <row r="38682" spans="6:6" x14ac:dyDescent="0.2">
      <c r="F38682" s="16"/>
    </row>
    <row r="38683" spans="6:6" x14ac:dyDescent="0.2">
      <c r="F38683" s="16"/>
    </row>
    <row r="38684" spans="6:6" x14ac:dyDescent="0.2">
      <c r="F38684" s="16"/>
    </row>
    <row r="38685" spans="6:6" x14ac:dyDescent="0.2">
      <c r="F38685" s="16"/>
    </row>
    <row r="38686" spans="6:6" x14ac:dyDescent="0.2">
      <c r="F38686" s="16"/>
    </row>
    <row r="38687" spans="6:6" x14ac:dyDescent="0.2">
      <c r="F38687" s="16"/>
    </row>
    <row r="38688" spans="6:6" x14ac:dyDescent="0.2">
      <c r="F38688" s="16"/>
    </row>
    <row r="38689" spans="6:6" x14ac:dyDescent="0.2">
      <c r="F38689" s="16"/>
    </row>
    <row r="38690" spans="6:6" x14ac:dyDescent="0.2">
      <c r="F38690" s="16"/>
    </row>
    <row r="38691" spans="6:6" x14ac:dyDescent="0.2">
      <c r="F38691" s="16"/>
    </row>
    <row r="38692" spans="6:6" x14ac:dyDescent="0.2">
      <c r="F38692" s="16"/>
    </row>
    <row r="38693" spans="6:6" x14ac:dyDescent="0.2">
      <c r="F38693" s="16"/>
    </row>
    <row r="38694" spans="6:6" x14ac:dyDescent="0.2">
      <c r="F38694" s="16"/>
    </row>
    <row r="38695" spans="6:6" x14ac:dyDescent="0.2">
      <c r="F38695" s="16"/>
    </row>
    <row r="38696" spans="6:6" x14ac:dyDescent="0.2">
      <c r="F38696" s="16"/>
    </row>
    <row r="38697" spans="6:6" x14ac:dyDescent="0.2">
      <c r="F38697" s="16"/>
    </row>
    <row r="38698" spans="6:6" x14ac:dyDescent="0.2">
      <c r="F38698" s="16"/>
    </row>
    <row r="38699" spans="6:6" x14ac:dyDescent="0.2">
      <c r="F38699" s="16"/>
    </row>
    <row r="38700" spans="6:6" x14ac:dyDescent="0.2">
      <c r="F38700" s="16"/>
    </row>
    <row r="38701" spans="6:6" x14ac:dyDescent="0.2">
      <c r="F38701" s="16"/>
    </row>
    <row r="38702" spans="6:6" x14ac:dyDescent="0.2">
      <c r="F38702" s="16"/>
    </row>
    <row r="38703" spans="6:6" x14ac:dyDescent="0.2">
      <c r="F38703" s="16"/>
    </row>
    <row r="38704" spans="6:6" x14ac:dyDescent="0.2">
      <c r="F38704" s="16"/>
    </row>
    <row r="38705" spans="6:6" x14ac:dyDescent="0.2">
      <c r="F38705" s="16"/>
    </row>
    <row r="38706" spans="6:6" x14ac:dyDescent="0.2">
      <c r="F38706" s="16"/>
    </row>
    <row r="38707" spans="6:6" x14ac:dyDescent="0.2">
      <c r="F38707" s="16"/>
    </row>
    <row r="38708" spans="6:6" x14ac:dyDescent="0.2">
      <c r="F38708" s="16"/>
    </row>
    <row r="38709" spans="6:6" x14ac:dyDescent="0.2">
      <c r="F38709" s="16"/>
    </row>
    <row r="38710" spans="6:6" x14ac:dyDescent="0.2">
      <c r="F38710" s="16"/>
    </row>
    <row r="38711" spans="6:6" x14ac:dyDescent="0.2">
      <c r="F38711" s="16"/>
    </row>
    <row r="38712" spans="6:6" x14ac:dyDescent="0.2">
      <c r="F38712" s="16"/>
    </row>
    <row r="38713" spans="6:6" x14ac:dyDescent="0.2">
      <c r="F38713" s="16"/>
    </row>
    <row r="38714" spans="6:6" x14ac:dyDescent="0.2">
      <c r="F38714" s="16"/>
    </row>
    <row r="38715" spans="6:6" x14ac:dyDescent="0.2">
      <c r="F38715" s="16"/>
    </row>
    <row r="38716" spans="6:6" x14ac:dyDescent="0.2">
      <c r="F38716" s="16"/>
    </row>
    <row r="38717" spans="6:6" x14ac:dyDescent="0.2">
      <c r="F38717" s="16"/>
    </row>
    <row r="38718" spans="6:6" x14ac:dyDescent="0.2">
      <c r="F38718" s="16"/>
    </row>
    <row r="38719" spans="6:6" x14ac:dyDescent="0.2">
      <c r="F38719" s="16"/>
    </row>
    <row r="38720" spans="6:6" x14ac:dyDescent="0.2">
      <c r="F38720" s="16"/>
    </row>
    <row r="38721" spans="6:6" x14ac:dyDescent="0.2">
      <c r="F38721" s="16"/>
    </row>
    <row r="38722" spans="6:6" x14ac:dyDescent="0.2">
      <c r="F38722" s="16"/>
    </row>
    <row r="38723" spans="6:6" x14ac:dyDescent="0.2">
      <c r="F38723" s="16"/>
    </row>
    <row r="38724" spans="6:6" x14ac:dyDescent="0.2">
      <c r="F38724" s="16"/>
    </row>
    <row r="38725" spans="6:6" x14ac:dyDescent="0.2">
      <c r="F38725" s="16"/>
    </row>
    <row r="38726" spans="6:6" x14ac:dyDescent="0.2">
      <c r="F38726" s="16"/>
    </row>
    <row r="38727" spans="6:6" x14ac:dyDescent="0.2">
      <c r="F38727" s="16"/>
    </row>
    <row r="38728" spans="6:6" x14ac:dyDescent="0.2">
      <c r="F38728" s="16"/>
    </row>
    <row r="38729" spans="6:6" x14ac:dyDescent="0.2">
      <c r="F38729" s="16"/>
    </row>
    <row r="38730" spans="6:6" x14ac:dyDescent="0.2">
      <c r="F38730" s="16"/>
    </row>
    <row r="38731" spans="6:6" x14ac:dyDescent="0.2">
      <c r="F38731" s="16"/>
    </row>
    <row r="38732" spans="6:6" x14ac:dyDescent="0.2">
      <c r="F38732" s="16"/>
    </row>
    <row r="38733" spans="6:6" x14ac:dyDescent="0.2">
      <c r="F38733" s="16"/>
    </row>
    <row r="38734" spans="6:6" x14ac:dyDescent="0.2">
      <c r="F38734" s="16"/>
    </row>
    <row r="38735" spans="6:6" x14ac:dyDescent="0.2">
      <c r="F38735" s="16"/>
    </row>
    <row r="38736" spans="6:6" x14ac:dyDescent="0.2">
      <c r="F38736" s="16"/>
    </row>
    <row r="38737" spans="6:6" x14ac:dyDescent="0.2">
      <c r="F38737" s="16"/>
    </row>
    <row r="38738" spans="6:6" x14ac:dyDescent="0.2">
      <c r="F38738" s="16"/>
    </row>
    <row r="38739" spans="6:6" x14ac:dyDescent="0.2">
      <c r="F38739" s="16"/>
    </row>
    <row r="38740" spans="6:6" x14ac:dyDescent="0.2">
      <c r="F38740" s="16"/>
    </row>
    <row r="38741" spans="6:6" x14ac:dyDescent="0.2">
      <c r="F38741" s="16"/>
    </row>
    <row r="38742" spans="6:6" x14ac:dyDescent="0.2">
      <c r="F38742" s="16"/>
    </row>
    <row r="38743" spans="6:6" x14ac:dyDescent="0.2">
      <c r="F38743" s="16"/>
    </row>
    <row r="38744" spans="6:6" x14ac:dyDescent="0.2">
      <c r="F38744" s="16"/>
    </row>
    <row r="38745" spans="6:6" x14ac:dyDescent="0.2">
      <c r="F38745" s="16"/>
    </row>
    <row r="38746" spans="6:6" x14ac:dyDescent="0.2">
      <c r="F38746" s="16"/>
    </row>
    <row r="38747" spans="6:6" x14ac:dyDescent="0.2">
      <c r="F38747" s="16"/>
    </row>
    <row r="38748" spans="6:6" x14ac:dyDescent="0.2">
      <c r="F38748" s="16"/>
    </row>
    <row r="38749" spans="6:6" x14ac:dyDescent="0.2">
      <c r="F38749" s="16"/>
    </row>
    <row r="38750" spans="6:6" x14ac:dyDescent="0.2">
      <c r="F38750" s="16"/>
    </row>
    <row r="38751" spans="6:6" x14ac:dyDescent="0.2">
      <c r="F38751" s="16"/>
    </row>
    <row r="38752" spans="6:6" x14ac:dyDescent="0.2">
      <c r="F38752" s="16"/>
    </row>
    <row r="38753" spans="6:6" x14ac:dyDescent="0.2">
      <c r="F38753" s="16"/>
    </row>
    <row r="38754" spans="6:6" x14ac:dyDescent="0.2">
      <c r="F38754" s="16"/>
    </row>
    <row r="38755" spans="6:6" x14ac:dyDescent="0.2">
      <c r="F38755" s="16"/>
    </row>
    <row r="38756" spans="6:6" x14ac:dyDescent="0.2">
      <c r="F38756" s="16"/>
    </row>
    <row r="38757" spans="6:6" x14ac:dyDescent="0.2">
      <c r="F38757" s="16"/>
    </row>
    <row r="38758" spans="6:6" x14ac:dyDescent="0.2">
      <c r="F38758" s="16"/>
    </row>
    <row r="38759" spans="6:6" x14ac:dyDescent="0.2">
      <c r="F38759" s="16"/>
    </row>
    <row r="38760" spans="6:6" x14ac:dyDescent="0.2">
      <c r="F38760" s="16"/>
    </row>
    <row r="38761" spans="6:6" x14ac:dyDescent="0.2">
      <c r="F38761" s="16"/>
    </row>
    <row r="38762" spans="6:6" x14ac:dyDescent="0.2">
      <c r="F38762" s="16"/>
    </row>
    <row r="38763" spans="6:6" x14ac:dyDescent="0.2">
      <c r="F38763" s="16"/>
    </row>
    <row r="38764" spans="6:6" x14ac:dyDescent="0.2">
      <c r="F38764" s="16"/>
    </row>
    <row r="38765" spans="6:6" x14ac:dyDescent="0.2">
      <c r="F38765" s="16"/>
    </row>
    <row r="38766" spans="6:6" x14ac:dyDescent="0.2">
      <c r="F38766" s="16"/>
    </row>
    <row r="38767" spans="6:6" x14ac:dyDescent="0.2">
      <c r="F38767" s="16"/>
    </row>
    <row r="38768" spans="6:6" x14ac:dyDescent="0.2">
      <c r="F38768" s="16"/>
    </row>
    <row r="38769" spans="6:6" x14ac:dyDescent="0.2">
      <c r="F38769" s="16"/>
    </row>
    <row r="38770" spans="6:6" x14ac:dyDescent="0.2">
      <c r="F38770" s="16"/>
    </row>
    <row r="38771" spans="6:6" x14ac:dyDescent="0.2">
      <c r="F38771" s="16"/>
    </row>
    <row r="38772" spans="6:6" x14ac:dyDescent="0.2">
      <c r="F38772" s="16"/>
    </row>
    <row r="38773" spans="6:6" x14ac:dyDescent="0.2">
      <c r="F38773" s="16"/>
    </row>
    <row r="38774" spans="6:6" x14ac:dyDescent="0.2">
      <c r="F38774" s="16"/>
    </row>
    <row r="38775" spans="6:6" x14ac:dyDescent="0.2">
      <c r="F38775" s="16"/>
    </row>
    <row r="38776" spans="6:6" x14ac:dyDescent="0.2">
      <c r="F38776" s="16"/>
    </row>
    <row r="38777" spans="6:6" x14ac:dyDescent="0.2">
      <c r="F38777" s="16"/>
    </row>
    <row r="38778" spans="6:6" x14ac:dyDescent="0.2">
      <c r="F38778" s="16"/>
    </row>
    <row r="38779" spans="6:6" x14ac:dyDescent="0.2">
      <c r="F38779" s="16"/>
    </row>
    <row r="38780" spans="6:6" x14ac:dyDescent="0.2">
      <c r="F38780" s="16"/>
    </row>
    <row r="38781" spans="6:6" x14ac:dyDescent="0.2">
      <c r="F38781" s="16"/>
    </row>
    <row r="38782" spans="6:6" x14ac:dyDescent="0.2">
      <c r="F38782" s="16"/>
    </row>
    <row r="38783" spans="6:6" x14ac:dyDescent="0.2">
      <c r="F38783" s="16"/>
    </row>
    <row r="38784" spans="6:6" x14ac:dyDescent="0.2">
      <c r="F38784" s="16"/>
    </row>
    <row r="38785" spans="6:6" x14ac:dyDescent="0.2">
      <c r="F38785" s="16"/>
    </row>
    <row r="38786" spans="6:6" x14ac:dyDescent="0.2">
      <c r="F38786" s="16"/>
    </row>
    <row r="38787" spans="6:6" x14ac:dyDescent="0.2">
      <c r="F38787" s="16"/>
    </row>
    <row r="38788" spans="6:6" x14ac:dyDescent="0.2">
      <c r="F38788" s="16"/>
    </row>
    <row r="38789" spans="6:6" x14ac:dyDescent="0.2">
      <c r="F38789" s="16"/>
    </row>
    <row r="38790" spans="6:6" x14ac:dyDescent="0.2">
      <c r="F38790" s="16"/>
    </row>
    <row r="38791" spans="6:6" x14ac:dyDescent="0.2">
      <c r="F38791" s="16"/>
    </row>
    <row r="38792" spans="6:6" x14ac:dyDescent="0.2">
      <c r="F38792" s="16"/>
    </row>
    <row r="38793" spans="6:6" x14ac:dyDescent="0.2">
      <c r="F38793" s="16"/>
    </row>
    <row r="38794" spans="6:6" x14ac:dyDescent="0.2">
      <c r="F38794" s="16"/>
    </row>
    <row r="38795" spans="6:6" x14ac:dyDescent="0.2">
      <c r="F38795" s="16"/>
    </row>
    <row r="38796" spans="6:6" x14ac:dyDescent="0.2">
      <c r="F38796" s="16"/>
    </row>
    <row r="38797" spans="6:6" x14ac:dyDescent="0.2">
      <c r="F38797" s="16"/>
    </row>
    <row r="38798" spans="6:6" x14ac:dyDescent="0.2">
      <c r="F38798" s="16"/>
    </row>
    <row r="38799" spans="6:6" x14ac:dyDescent="0.2">
      <c r="F38799" s="16"/>
    </row>
    <row r="38800" spans="6:6" x14ac:dyDescent="0.2">
      <c r="F38800" s="16"/>
    </row>
    <row r="38801" spans="6:6" x14ac:dyDescent="0.2">
      <c r="F38801" s="16"/>
    </row>
    <row r="38802" spans="6:6" x14ac:dyDescent="0.2">
      <c r="F38802" s="16"/>
    </row>
    <row r="38803" spans="6:6" x14ac:dyDescent="0.2">
      <c r="F38803" s="16"/>
    </row>
    <row r="38804" spans="6:6" x14ac:dyDescent="0.2">
      <c r="F38804" s="16"/>
    </row>
    <row r="38805" spans="6:6" x14ac:dyDescent="0.2">
      <c r="F38805" s="16"/>
    </row>
    <row r="38806" spans="6:6" x14ac:dyDescent="0.2">
      <c r="F38806" s="16"/>
    </row>
    <row r="38807" spans="6:6" x14ac:dyDescent="0.2">
      <c r="F38807" s="16"/>
    </row>
    <row r="38808" spans="6:6" x14ac:dyDescent="0.2">
      <c r="F38808" s="16"/>
    </row>
    <row r="38809" spans="6:6" x14ac:dyDescent="0.2">
      <c r="F38809" s="16"/>
    </row>
    <row r="38810" spans="6:6" x14ac:dyDescent="0.2">
      <c r="F38810" s="16"/>
    </row>
    <row r="38811" spans="6:6" x14ac:dyDescent="0.2">
      <c r="F38811" s="16"/>
    </row>
    <row r="38812" spans="6:6" x14ac:dyDescent="0.2">
      <c r="F38812" s="16"/>
    </row>
    <row r="38813" spans="6:6" x14ac:dyDescent="0.2">
      <c r="F38813" s="16"/>
    </row>
    <row r="38814" spans="6:6" x14ac:dyDescent="0.2">
      <c r="F38814" s="16"/>
    </row>
    <row r="38815" spans="6:6" x14ac:dyDescent="0.2">
      <c r="F38815" s="16"/>
    </row>
    <row r="38816" spans="6:6" x14ac:dyDescent="0.2">
      <c r="F38816" s="16"/>
    </row>
    <row r="38817" spans="6:6" x14ac:dyDescent="0.2">
      <c r="F38817" s="16"/>
    </row>
    <row r="38818" spans="6:6" x14ac:dyDescent="0.2">
      <c r="F38818" s="16"/>
    </row>
    <row r="38819" spans="6:6" x14ac:dyDescent="0.2">
      <c r="F38819" s="16"/>
    </row>
    <row r="38820" spans="6:6" x14ac:dyDescent="0.2">
      <c r="F38820" s="16"/>
    </row>
    <row r="38821" spans="6:6" x14ac:dyDescent="0.2">
      <c r="F38821" s="16"/>
    </row>
    <row r="38822" spans="6:6" x14ac:dyDescent="0.2">
      <c r="F38822" s="16"/>
    </row>
    <row r="38823" spans="6:6" x14ac:dyDescent="0.2">
      <c r="F38823" s="16"/>
    </row>
    <row r="38824" spans="6:6" x14ac:dyDescent="0.2">
      <c r="F38824" s="16"/>
    </row>
    <row r="38825" spans="6:6" x14ac:dyDescent="0.2">
      <c r="F38825" s="16"/>
    </row>
    <row r="38826" spans="6:6" x14ac:dyDescent="0.2">
      <c r="F38826" s="16"/>
    </row>
    <row r="38827" spans="6:6" x14ac:dyDescent="0.2">
      <c r="F38827" s="16"/>
    </row>
    <row r="38828" spans="6:6" x14ac:dyDescent="0.2">
      <c r="F38828" s="16"/>
    </row>
    <row r="38829" spans="6:6" x14ac:dyDescent="0.2">
      <c r="F38829" s="16"/>
    </row>
    <row r="38830" spans="6:6" x14ac:dyDescent="0.2">
      <c r="F38830" s="16"/>
    </row>
    <row r="38831" spans="6:6" x14ac:dyDescent="0.2">
      <c r="F38831" s="16"/>
    </row>
    <row r="38832" spans="6:6" x14ac:dyDescent="0.2">
      <c r="F38832" s="16"/>
    </row>
    <row r="38833" spans="6:6" x14ac:dyDescent="0.2">
      <c r="F38833" s="16"/>
    </row>
    <row r="38834" spans="6:6" x14ac:dyDescent="0.2">
      <c r="F38834" s="16"/>
    </row>
    <row r="38835" spans="6:6" x14ac:dyDescent="0.2">
      <c r="F38835" s="16"/>
    </row>
    <row r="38836" spans="6:6" x14ac:dyDescent="0.2">
      <c r="F38836" s="16"/>
    </row>
    <row r="38837" spans="6:6" x14ac:dyDescent="0.2">
      <c r="F38837" s="16"/>
    </row>
    <row r="38838" spans="6:6" x14ac:dyDescent="0.2">
      <c r="F38838" s="16"/>
    </row>
    <row r="38839" spans="6:6" x14ac:dyDescent="0.2">
      <c r="F38839" s="16"/>
    </row>
    <row r="38840" spans="6:6" x14ac:dyDescent="0.2">
      <c r="F38840" s="16"/>
    </row>
    <row r="38841" spans="6:6" x14ac:dyDescent="0.2">
      <c r="F38841" s="16"/>
    </row>
    <row r="38842" spans="6:6" x14ac:dyDescent="0.2">
      <c r="F38842" s="16"/>
    </row>
    <row r="38843" spans="6:6" x14ac:dyDescent="0.2">
      <c r="F38843" s="16"/>
    </row>
    <row r="38844" spans="6:6" x14ac:dyDescent="0.2">
      <c r="F38844" s="16"/>
    </row>
    <row r="38845" spans="6:6" x14ac:dyDescent="0.2">
      <c r="F38845" s="16"/>
    </row>
    <row r="38846" spans="6:6" x14ac:dyDescent="0.2">
      <c r="F38846" s="16"/>
    </row>
    <row r="38847" spans="6:6" x14ac:dyDescent="0.2">
      <c r="F38847" s="16"/>
    </row>
    <row r="38848" spans="6:6" x14ac:dyDescent="0.2">
      <c r="F38848" s="16"/>
    </row>
    <row r="38849" spans="6:6" x14ac:dyDescent="0.2">
      <c r="F38849" s="16"/>
    </row>
    <row r="38850" spans="6:6" x14ac:dyDescent="0.2">
      <c r="F38850" s="16"/>
    </row>
    <row r="38851" spans="6:6" x14ac:dyDescent="0.2">
      <c r="F38851" s="16"/>
    </row>
    <row r="38852" spans="6:6" x14ac:dyDescent="0.2">
      <c r="F38852" s="16"/>
    </row>
    <row r="38853" spans="6:6" x14ac:dyDescent="0.2">
      <c r="F38853" s="16"/>
    </row>
    <row r="38854" spans="6:6" x14ac:dyDescent="0.2">
      <c r="F38854" s="16"/>
    </row>
    <row r="38855" spans="6:6" x14ac:dyDescent="0.2">
      <c r="F38855" s="16"/>
    </row>
    <row r="38856" spans="6:6" x14ac:dyDescent="0.2">
      <c r="F38856" s="16"/>
    </row>
    <row r="38857" spans="6:6" x14ac:dyDescent="0.2">
      <c r="F38857" s="16"/>
    </row>
    <row r="38858" spans="6:6" x14ac:dyDescent="0.2">
      <c r="F38858" s="16"/>
    </row>
    <row r="38859" spans="6:6" x14ac:dyDescent="0.2">
      <c r="F38859" s="16"/>
    </row>
    <row r="38860" spans="6:6" x14ac:dyDescent="0.2">
      <c r="F38860" s="16"/>
    </row>
    <row r="38861" spans="6:6" x14ac:dyDescent="0.2">
      <c r="F38861" s="16"/>
    </row>
    <row r="38862" spans="6:6" x14ac:dyDescent="0.2">
      <c r="F38862" s="16"/>
    </row>
    <row r="38863" spans="6:6" x14ac:dyDescent="0.2">
      <c r="F38863" s="16"/>
    </row>
    <row r="38864" spans="6:6" x14ac:dyDescent="0.2">
      <c r="F38864" s="16"/>
    </row>
    <row r="38865" spans="6:6" x14ac:dyDescent="0.2">
      <c r="F38865" s="16"/>
    </row>
    <row r="38866" spans="6:6" x14ac:dyDescent="0.2">
      <c r="F38866" s="16"/>
    </row>
    <row r="38867" spans="6:6" x14ac:dyDescent="0.2">
      <c r="F38867" s="16"/>
    </row>
    <row r="38868" spans="6:6" x14ac:dyDescent="0.2">
      <c r="F38868" s="16"/>
    </row>
    <row r="38869" spans="6:6" x14ac:dyDescent="0.2">
      <c r="F38869" s="16"/>
    </row>
    <row r="38870" spans="6:6" x14ac:dyDescent="0.2">
      <c r="F38870" s="16"/>
    </row>
    <row r="38871" spans="6:6" x14ac:dyDescent="0.2">
      <c r="F38871" s="16"/>
    </row>
    <row r="38872" spans="6:6" x14ac:dyDescent="0.2">
      <c r="F38872" s="16"/>
    </row>
    <row r="38873" spans="6:6" x14ac:dyDescent="0.2">
      <c r="F38873" s="16"/>
    </row>
    <row r="38874" spans="6:6" x14ac:dyDescent="0.2">
      <c r="F38874" s="16"/>
    </row>
    <row r="38875" spans="6:6" x14ac:dyDescent="0.2">
      <c r="F38875" s="16"/>
    </row>
    <row r="38876" spans="6:6" x14ac:dyDescent="0.2">
      <c r="F38876" s="16"/>
    </row>
    <row r="38877" spans="6:6" x14ac:dyDescent="0.2">
      <c r="F38877" s="16"/>
    </row>
    <row r="38878" spans="6:6" x14ac:dyDescent="0.2">
      <c r="F38878" s="16"/>
    </row>
    <row r="38879" spans="6:6" x14ac:dyDescent="0.2">
      <c r="F38879" s="16"/>
    </row>
    <row r="38880" spans="6:6" x14ac:dyDescent="0.2">
      <c r="F38880" s="16"/>
    </row>
    <row r="38881" spans="6:6" x14ac:dyDescent="0.2">
      <c r="F38881" s="16"/>
    </row>
    <row r="38882" spans="6:6" x14ac:dyDescent="0.2">
      <c r="F38882" s="16"/>
    </row>
    <row r="38883" spans="6:6" x14ac:dyDescent="0.2">
      <c r="F38883" s="16"/>
    </row>
    <row r="38884" spans="6:6" x14ac:dyDescent="0.2">
      <c r="F38884" s="16"/>
    </row>
    <row r="38885" spans="6:6" x14ac:dyDescent="0.2">
      <c r="F38885" s="16"/>
    </row>
    <row r="38886" spans="6:6" x14ac:dyDescent="0.2">
      <c r="F38886" s="16"/>
    </row>
    <row r="38887" spans="6:6" x14ac:dyDescent="0.2">
      <c r="F38887" s="16"/>
    </row>
    <row r="38888" spans="6:6" x14ac:dyDescent="0.2">
      <c r="F38888" s="16"/>
    </row>
    <row r="38889" spans="6:6" x14ac:dyDescent="0.2">
      <c r="F38889" s="16"/>
    </row>
    <row r="38890" spans="6:6" x14ac:dyDescent="0.2">
      <c r="F38890" s="16"/>
    </row>
    <row r="38891" spans="6:6" x14ac:dyDescent="0.2">
      <c r="F38891" s="16"/>
    </row>
    <row r="38892" spans="6:6" x14ac:dyDescent="0.2">
      <c r="F38892" s="16"/>
    </row>
    <row r="38893" spans="6:6" x14ac:dyDescent="0.2">
      <c r="F38893" s="16"/>
    </row>
    <row r="38894" spans="6:6" x14ac:dyDescent="0.2">
      <c r="F38894" s="16"/>
    </row>
    <row r="38895" spans="6:6" x14ac:dyDescent="0.2">
      <c r="F38895" s="16"/>
    </row>
    <row r="38896" spans="6:6" x14ac:dyDescent="0.2">
      <c r="F38896" s="16"/>
    </row>
    <row r="38897" spans="6:6" x14ac:dyDescent="0.2">
      <c r="F38897" s="16"/>
    </row>
    <row r="38898" spans="6:6" x14ac:dyDescent="0.2">
      <c r="F38898" s="16"/>
    </row>
    <row r="38899" spans="6:6" x14ac:dyDescent="0.2">
      <c r="F38899" s="16"/>
    </row>
    <row r="38900" spans="6:6" x14ac:dyDescent="0.2">
      <c r="F38900" s="16"/>
    </row>
    <row r="38901" spans="6:6" x14ac:dyDescent="0.2">
      <c r="F38901" s="16"/>
    </row>
    <row r="38902" spans="6:6" x14ac:dyDescent="0.2">
      <c r="F38902" s="16"/>
    </row>
    <row r="38903" spans="6:6" x14ac:dyDescent="0.2">
      <c r="F38903" s="16"/>
    </row>
    <row r="38904" spans="6:6" x14ac:dyDescent="0.2">
      <c r="F38904" s="16"/>
    </row>
    <row r="38905" spans="6:6" x14ac:dyDescent="0.2">
      <c r="F38905" s="16"/>
    </row>
    <row r="38906" spans="6:6" x14ac:dyDescent="0.2">
      <c r="F38906" s="16"/>
    </row>
    <row r="38907" spans="6:6" x14ac:dyDescent="0.2">
      <c r="F38907" s="16"/>
    </row>
    <row r="38908" spans="6:6" x14ac:dyDescent="0.2">
      <c r="F38908" s="16"/>
    </row>
    <row r="38909" spans="6:6" x14ac:dyDescent="0.2">
      <c r="F38909" s="16"/>
    </row>
    <row r="38910" spans="6:6" x14ac:dyDescent="0.2">
      <c r="F38910" s="16"/>
    </row>
    <row r="38911" spans="6:6" x14ac:dyDescent="0.2">
      <c r="F38911" s="16"/>
    </row>
    <row r="38912" spans="6:6" x14ac:dyDescent="0.2">
      <c r="F38912" s="16"/>
    </row>
    <row r="38913" spans="6:6" x14ac:dyDescent="0.2">
      <c r="F38913" s="16"/>
    </row>
    <row r="38914" spans="6:6" x14ac:dyDescent="0.2">
      <c r="F38914" s="16"/>
    </row>
    <row r="38915" spans="6:6" x14ac:dyDescent="0.2">
      <c r="F38915" s="16"/>
    </row>
    <row r="38916" spans="6:6" x14ac:dyDescent="0.2">
      <c r="F38916" s="16"/>
    </row>
    <row r="38917" spans="6:6" x14ac:dyDescent="0.2">
      <c r="F38917" s="16"/>
    </row>
    <row r="38918" spans="6:6" x14ac:dyDescent="0.2">
      <c r="F38918" s="16"/>
    </row>
    <row r="38919" spans="6:6" x14ac:dyDescent="0.2">
      <c r="F38919" s="16"/>
    </row>
    <row r="38920" spans="6:6" x14ac:dyDescent="0.2">
      <c r="F38920" s="16"/>
    </row>
    <row r="38921" spans="6:6" x14ac:dyDescent="0.2">
      <c r="F38921" s="16"/>
    </row>
    <row r="38922" spans="6:6" x14ac:dyDescent="0.2">
      <c r="F38922" s="16"/>
    </row>
    <row r="38923" spans="6:6" x14ac:dyDescent="0.2">
      <c r="F38923" s="16"/>
    </row>
    <row r="38924" spans="6:6" x14ac:dyDescent="0.2">
      <c r="F38924" s="16"/>
    </row>
    <row r="38925" spans="6:6" x14ac:dyDescent="0.2">
      <c r="F38925" s="16"/>
    </row>
    <row r="38926" spans="6:6" x14ac:dyDescent="0.2">
      <c r="F38926" s="16"/>
    </row>
    <row r="38927" spans="6:6" x14ac:dyDescent="0.2">
      <c r="F38927" s="16"/>
    </row>
    <row r="38928" spans="6:6" x14ac:dyDescent="0.2">
      <c r="F38928" s="16"/>
    </row>
    <row r="38929" spans="6:6" x14ac:dyDescent="0.2">
      <c r="F38929" s="16"/>
    </row>
    <row r="38930" spans="6:6" x14ac:dyDescent="0.2">
      <c r="F38930" s="16"/>
    </row>
    <row r="38931" spans="6:6" x14ac:dyDescent="0.2">
      <c r="F38931" s="16"/>
    </row>
    <row r="38932" spans="6:6" x14ac:dyDescent="0.2">
      <c r="F38932" s="16"/>
    </row>
    <row r="38933" spans="6:6" x14ac:dyDescent="0.2">
      <c r="F38933" s="16"/>
    </row>
    <row r="38934" spans="6:6" x14ac:dyDescent="0.2">
      <c r="F38934" s="16"/>
    </row>
    <row r="38935" spans="6:6" x14ac:dyDescent="0.2">
      <c r="F38935" s="16"/>
    </row>
    <row r="38936" spans="6:6" x14ac:dyDescent="0.2">
      <c r="F38936" s="16"/>
    </row>
    <row r="38937" spans="6:6" x14ac:dyDescent="0.2">
      <c r="F38937" s="16"/>
    </row>
    <row r="38938" spans="6:6" x14ac:dyDescent="0.2">
      <c r="F38938" s="16"/>
    </row>
    <row r="38939" spans="6:6" x14ac:dyDescent="0.2">
      <c r="F38939" s="16"/>
    </row>
    <row r="38940" spans="6:6" x14ac:dyDescent="0.2">
      <c r="F38940" s="16"/>
    </row>
    <row r="38941" spans="6:6" x14ac:dyDescent="0.2">
      <c r="F38941" s="16"/>
    </row>
    <row r="38942" spans="6:6" x14ac:dyDescent="0.2">
      <c r="F38942" s="16"/>
    </row>
    <row r="38943" spans="6:6" x14ac:dyDescent="0.2">
      <c r="F38943" s="16"/>
    </row>
    <row r="38944" spans="6:6" x14ac:dyDescent="0.2">
      <c r="F38944" s="16"/>
    </row>
    <row r="38945" spans="6:6" x14ac:dyDescent="0.2">
      <c r="F38945" s="16"/>
    </row>
    <row r="38946" spans="6:6" x14ac:dyDescent="0.2">
      <c r="F38946" s="16"/>
    </row>
    <row r="38947" spans="6:6" x14ac:dyDescent="0.2">
      <c r="F38947" s="16"/>
    </row>
    <row r="38948" spans="6:6" x14ac:dyDescent="0.2">
      <c r="F38948" s="16"/>
    </row>
    <row r="38949" spans="6:6" x14ac:dyDescent="0.2">
      <c r="F38949" s="16"/>
    </row>
    <row r="38950" spans="6:6" x14ac:dyDescent="0.2">
      <c r="F38950" s="16"/>
    </row>
    <row r="38951" spans="6:6" x14ac:dyDescent="0.2">
      <c r="F38951" s="16"/>
    </row>
    <row r="38952" spans="6:6" x14ac:dyDescent="0.2">
      <c r="F38952" s="16"/>
    </row>
    <row r="38953" spans="6:6" x14ac:dyDescent="0.2">
      <c r="F38953" s="16"/>
    </row>
    <row r="38954" spans="6:6" x14ac:dyDescent="0.2">
      <c r="F38954" s="16"/>
    </row>
    <row r="38955" spans="6:6" x14ac:dyDescent="0.2">
      <c r="F38955" s="16"/>
    </row>
    <row r="38956" spans="6:6" x14ac:dyDescent="0.2">
      <c r="F38956" s="16"/>
    </row>
    <row r="38957" spans="6:6" x14ac:dyDescent="0.2">
      <c r="F38957" s="16"/>
    </row>
    <row r="38958" spans="6:6" x14ac:dyDescent="0.2">
      <c r="F38958" s="16"/>
    </row>
    <row r="38959" spans="6:6" x14ac:dyDescent="0.2">
      <c r="F38959" s="16"/>
    </row>
    <row r="38960" spans="6:6" x14ac:dyDescent="0.2">
      <c r="F38960" s="16"/>
    </row>
    <row r="38961" spans="6:6" x14ac:dyDescent="0.2">
      <c r="F38961" s="16"/>
    </row>
    <row r="38962" spans="6:6" x14ac:dyDescent="0.2">
      <c r="F38962" s="16"/>
    </row>
    <row r="38963" spans="6:6" x14ac:dyDescent="0.2">
      <c r="F38963" s="16"/>
    </row>
    <row r="38964" spans="6:6" x14ac:dyDescent="0.2">
      <c r="F38964" s="16"/>
    </row>
    <row r="38965" spans="6:6" x14ac:dyDescent="0.2">
      <c r="F38965" s="16"/>
    </row>
    <row r="38966" spans="6:6" x14ac:dyDescent="0.2">
      <c r="F38966" s="16"/>
    </row>
    <row r="38967" spans="6:6" x14ac:dyDescent="0.2">
      <c r="F38967" s="16"/>
    </row>
    <row r="38968" spans="6:6" x14ac:dyDescent="0.2">
      <c r="F38968" s="16"/>
    </row>
    <row r="38969" spans="6:6" x14ac:dyDescent="0.2">
      <c r="F38969" s="16"/>
    </row>
    <row r="38970" spans="6:6" x14ac:dyDescent="0.2">
      <c r="F38970" s="16"/>
    </row>
    <row r="38971" spans="6:6" x14ac:dyDescent="0.2">
      <c r="F38971" s="16"/>
    </row>
    <row r="38972" spans="6:6" x14ac:dyDescent="0.2">
      <c r="F38972" s="16"/>
    </row>
    <row r="38973" spans="6:6" x14ac:dyDescent="0.2">
      <c r="F38973" s="16"/>
    </row>
    <row r="38974" spans="6:6" x14ac:dyDescent="0.2">
      <c r="F38974" s="16"/>
    </row>
    <row r="38975" spans="6:6" x14ac:dyDescent="0.2">
      <c r="F38975" s="16"/>
    </row>
    <row r="38976" spans="6:6" x14ac:dyDescent="0.2">
      <c r="F38976" s="16"/>
    </row>
    <row r="38977" spans="6:6" x14ac:dyDescent="0.2">
      <c r="F38977" s="16"/>
    </row>
    <row r="38978" spans="6:6" x14ac:dyDescent="0.2">
      <c r="F38978" s="16"/>
    </row>
    <row r="38979" spans="6:6" x14ac:dyDescent="0.2">
      <c r="F38979" s="16"/>
    </row>
    <row r="38980" spans="6:6" x14ac:dyDescent="0.2">
      <c r="F38980" s="16"/>
    </row>
    <row r="38981" spans="6:6" x14ac:dyDescent="0.2">
      <c r="F38981" s="16"/>
    </row>
    <row r="38982" spans="6:6" x14ac:dyDescent="0.2">
      <c r="F38982" s="16"/>
    </row>
    <row r="38983" spans="6:6" x14ac:dyDescent="0.2">
      <c r="F38983" s="16"/>
    </row>
    <row r="38984" spans="6:6" x14ac:dyDescent="0.2">
      <c r="F38984" s="16"/>
    </row>
    <row r="38985" spans="6:6" x14ac:dyDescent="0.2">
      <c r="F38985" s="16"/>
    </row>
    <row r="38986" spans="6:6" x14ac:dyDescent="0.2">
      <c r="F38986" s="16"/>
    </row>
    <row r="38987" spans="6:6" x14ac:dyDescent="0.2">
      <c r="F38987" s="16"/>
    </row>
    <row r="38988" spans="6:6" x14ac:dyDescent="0.2">
      <c r="F38988" s="16"/>
    </row>
    <row r="38989" spans="6:6" x14ac:dyDescent="0.2">
      <c r="F38989" s="16"/>
    </row>
    <row r="38990" spans="6:6" x14ac:dyDescent="0.2">
      <c r="F38990" s="16"/>
    </row>
    <row r="38991" spans="6:6" x14ac:dyDescent="0.2">
      <c r="F38991" s="16"/>
    </row>
    <row r="38992" spans="6:6" x14ac:dyDescent="0.2">
      <c r="F38992" s="16"/>
    </row>
    <row r="38993" spans="6:6" x14ac:dyDescent="0.2">
      <c r="F38993" s="16"/>
    </row>
    <row r="38994" spans="6:6" x14ac:dyDescent="0.2">
      <c r="F38994" s="16"/>
    </row>
    <row r="38995" spans="6:6" x14ac:dyDescent="0.2">
      <c r="F38995" s="16"/>
    </row>
    <row r="38996" spans="6:6" x14ac:dyDescent="0.2">
      <c r="F38996" s="16"/>
    </row>
    <row r="38997" spans="6:6" x14ac:dyDescent="0.2">
      <c r="F38997" s="16"/>
    </row>
    <row r="38998" spans="6:6" x14ac:dyDescent="0.2">
      <c r="F38998" s="16"/>
    </row>
    <row r="38999" spans="6:6" x14ac:dyDescent="0.2">
      <c r="F38999" s="16"/>
    </row>
    <row r="39000" spans="6:6" x14ac:dyDescent="0.2">
      <c r="F39000" s="16"/>
    </row>
    <row r="39001" spans="6:6" x14ac:dyDescent="0.2">
      <c r="F39001" s="16"/>
    </row>
    <row r="39002" spans="6:6" x14ac:dyDescent="0.2">
      <c r="F39002" s="16"/>
    </row>
    <row r="39003" spans="6:6" x14ac:dyDescent="0.2">
      <c r="F39003" s="16"/>
    </row>
    <row r="39004" spans="6:6" x14ac:dyDescent="0.2">
      <c r="F39004" s="16"/>
    </row>
    <row r="39005" spans="6:6" x14ac:dyDescent="0.2">
      <c r="F39005" s="16"/>
    </row>
    <row r="39006" spans="6:6" x14ac:dyDescent="0.2">
      <c r="F39006" s="16"/>
    </row>
    <row r="39007" spans="6:6" x14ac:dyDescent="0.2">
      <c r="F39007" s="16"/>
    </row>
    <row r="39008" spans="6:6" x14ac:dyDescent="0.2">
      <c r="F39008" s="16"/>
    </row>
    <row r="39009" spans="6:6" x14ac:dyDescent="0.2">
      <c r="F39009" s="16"/>
    </row>
    <row r="39010" spans="6:6" x14ac:dyDescent="0.2">
      <c r="F39010" s="16"/>
    </row>
    <row r="39011" spans="6:6" x14ac:dyDescent="0.2">
      <c r="F39011" s="16"/>
    </row>
    <row r="39012" spans="6:6" x14ac:dyDescent="0.2">
      <c r="F39012" s="16"/>
    </row>
    <row r="39013" spans="6:6" x14ac:dyDescent="0.2">
      <c r="F39013" s="16"/>
    </row>
    <row r="39014" spans="6:6" x14ac:dyDescent="0.2">
      <c r="F39014" s="16"/>
    </row>
    <row r="39015" spans="6:6" x14ac:dyDescent="0.2">
      <c r="F39015" s="16"/>
    </row>
    <row r="39016" spans="6:6" x14ac:dyDescent="0.2">
      <c r="F39016" s="16"/>
    </row>
    <row r="39017" spans="6:6" x14ac:dyDescent="0.2">
      <c r="F39017" s="16"/>
    </row>
    <row r="39018" spans="6:6" x14ac:dyDescent="0.2">
      <c r="F39018" s="16"/>
    </row>
    <row r="39019" spans="6:6" x14ac:dyDescent="0.2">
      <c r="F39019" s="16"/>
    </row>
    <row r="39020" spans="6:6" x14ac:dyDescent="0.2">
      <c r="F39020" s="16"/>
    </row>
    <row r="39021" spans="6:6" x14ac:dyDescent="0.2">
      <c r="F39021" s="16"/>
    </row>
    <row r="39022" spans="6:6" x14ac:dyDescent="0.2">
      <c r="F39022" s="16"/>
    </row>
    <row r="39023" spans="6:6" x14ac:dyDescent="0.2">
      <c r="F39023" s="16"/>
    </row>
    <row r="39024" spans="6:6" x14ac:dyDescent="0.2">
      <c r="F39024" s="16"/>
    </row>
    <row r="39025" spans="6:6" x14ac:dyDescent="0.2">
      <c r="F39025" s="16"/>
    </row>
    <row r="39026" spans="6:6" x14ac:dyDescent="0.2">
      <c r="F39026" s="16"/>
    </row>
    <row r="39027" spans="6:6" x14ac:dyDescent="0.2">
      <c r="F39027" s="16"/>
    </row>
    <row r="39028" spans="6:6" x14ac:dyDescent="0.2">
      <c r="F39028" s="16"/>
    </row>
    <row r="39029" spans="6:6" x14ac:dyDescent="0.2">
      <c r="F39029" s="16"/>
    </row>
    <row r="39030" spans="6:6" x14ac:dyDescent="0.2">
      <c r="F39030" s="16"/>
    </row>
    <row r="39031" spans="6:6" x14ac:dyDescent="0.2">
      <c r="F39031" s="16"/>
    </row>
    <row r="39032" spans="6:6" x14ac:dyDescent="0.2">
      <c r="F39032" s="16"/>
    </row>
    <row r="39033" spans="6:6" x14ac:dyDescent="0.2">
      <c r="F39033" s="16"/>
    </row>
    <row r="39034" spans="6:6" x14ac:dyDescent="0.2">
      <c r="F39034" s="16"/>
    </row>
    <row r="39035" spans="6:6" x14ac:dyDescent="0.2">
      <c r="F39035" s="16"/>
    </row>
    <row r="39036" spans="6:6" x14ac:dyDescent="0.2">
      <c r="F39036" s="16"/>
    </row>
    <row r="39037" spans="6:6" x14ac:dyDescent="0.2">
      <c r="F39037" s="16"/>
    </row>
    <row r="39038" spans="6:6" x14ac:dyDescent="0.2">
      <c r="F39038" s="16"/>
    </row>
    <row r="39039" spans="6:6" x14ac:dyDescent="0.2">
      <c r="F39039" s="16"/>
    </row>
    <row r="39040" spans="6:6" x14ac:dyDescent="0.2">
      <c r="F39040" s="16"/>
    </row>
    <row r="39041" spans="6:6" x14ac:dyDescent="0.2">
      <c r="F39041" s="16"/>
    </row>
    <row r="39042" spans="6:6" x14ac:dyDescent="0.2">
      <c r="F39042" s="16"/>
    </row>
    <row r="39043" spans="6:6" x14ac:dyDescent="0.2">
      <c r="F39043" s="16"/>
    </row>
    <row r="39044" spans="6:6" x14ac:dyDescent="0.2">
      <c r="F39044" s="16"/>
    </row>
    <row r="39045" spans="6:6" x14ac:dyDescent="0.2">
      <c r="F39045" s="16"/>
    </row>
    <row r="39046" spans="6:6" x14ac:dyDescent="0.2">
      <c r="F39046" s="16"/>
    </row>
    <row r="39047" spans="6:6" x14ac:dyDescent="0.2">
      <c r="F39047" s="16"/>
    </row>
    <row r="39048" spans="6:6" x14ac:dyDescent="0.2">
      <c r="F39048" s="16"/>
    </row>
    <row r="39049" spans="6:6" x14ac:dyDescent="0.2">
      <c r="F39049" s="16"/>
    </row>
    <row r="39050" spans="6:6" x14ac:dyDescent="0.2">
      <c r="F39050" s="16"/>
    </row>
    <row r="39051" spans="6:6" x14ac:dyDescent="0.2">
      <c r="F39051" s="16"/>
    </row>
    <row r="39052" spans="6:6" x14ac:dyDescent="0.2">
      <c r="F39052" s="16"/>
    </row>
    <row r="39053" spans="6:6" x14ac:dyDescent="0.2">
      <c r="F39053" s="16"/>
    </row>
    <row r="39054" spans="6:6" x14ac:dyDescent="0.2">
      <c r="F39054" s="16"/>
    </row>
    <row r="39055" spans="6:6" x14ac:dyDescent="0.2">
      <c r="F39055" s="16"/>
    </row>
    <row r="39056" spans="6:6" x14ac:dyDescent="0.2">
      <c r="F39056" s="16"/>
    </row>
    <row r="39057" spans="6:6" x14ac:dyDescent="0.2">
      <c r="F39057" s="16"/>
    </row>
    <row r="39058" spans="6:6" x14ac:dyDescent="0.2">
      <c r="F39058" s="16"/>
    </row>
    <row r="39059" spans="6:6" x14ac:dyDescent="0.2">
      <c r="F39059" s="16"/>
    </row>
    <row r="39060" spans="6:6" x14ac:dyDescent="0.2">
      <c r="F39060" s="16"/>
    </row>
    <row r="39061" spans="6:6" x14ac:dyDescent="0.2">
      <c r="F39061" s="16"/>
    </row>
    <row r="39062" spans="6:6" x14ac:dyDescent="0.2">
      <c r="F39062" s="16"/>
    </row>
    <row r="39063" spans="6:6" x14ac:dyDescent="0.2">
      <c r="F39063" s="16"/>
    </row>
    <row r="39064" spans="6:6" x14ac:dyDescent="0.2">
      <c r="F39064" s="16"/>
    </row>
    <row r="39065" spans="6:6" x14ac:dyDescent="0.2">
      <c r="F39065" s="16"/>
    </row>
    <row r="39066" spans="6:6" x14ac:dyDescent="0.2">
      <c r="F39066" s="16"/>
    </row>
    <row r="39067" spans="6:6" x14ac:dyDescent="0.2">
      <c r="F39067" s="16"/>
    </row>
    <row r="39068" spans="6:6" x14ac:dyDescent="0.2">
      <c r="F39068" s="16"/>
    </row>
    <row r="39069" spans="6:6" x14ac:dyDescent="0.2">
      <c r="F39069" s="16"/>
    </row>
    <row r="39070" spans="6:6" x14ac:dyDescent="0.2">
      <c r="F39070" s="16"/>
    </row>
    <row r="39071" spans="6:6" x14ac:dyDescent="0.2">
      <c r="F39071" s="16"/>
    </row>
    <row r="39072" spans="6:6" x14ac:dyDescent="0.2">
      <c r="F39072" s="16"/>
    </row>
    <row r="39073" spans="6:6" x14ac:dyDescent="0.2">
      <c r="F39073" s="16"/>
    </row>
    <row r="39074" spans="6:6" x14ac:dyDescent="0.2">
      <c r="F39074" s="16"/>
    </row>
    <row r="39075" spans="6:6" x14ac:dyDescent="0.2">
      <c r="F39075" s="16"/>
    </row>
    <row r="39076" spans="6:6" x14ac:dyDescent="0.2">
      <c r="F39076" s="16"/>
    </row>
    <row r="39077" spans="6:6" x14ac:dyDescent="0.2">
      <c r="F39077" s="16"/>
    </row>
    <row r="39078" spans="6:6" x14ac:dyDescent="0.2">
      <c r="F39078" s="16"/>
    </row>
    <row r="39079" spans="6:6" x14ac:dyDescent="0.2">
      <c r="F39079" s="16"/>
    </row>
    <row r="39080" spans="6:6" x14ac:dyDescent="0.2">
      <c r="F39080" s="16"/>
    </row>
    <row r="39081" spans="6:6" x14ac:dyDescent="0.2">
      <c r="F39081" s="16"/>
    </row>
    <row r="39082" spans="6:6" x14ac:dyDescent="0.2">
      <c r="F39082" s="16"/>
    </row>
    <row r="39083" spans="6:6" x14ac:dyDescent="0.2">
      <c r="F39083" s="16"/>
    </row>
    <row r="39084" spans="6:6" x14ac:dyDescent="0.2">
      <c r="F39084" s="16"/>
    </row>
    <row r="39085" spans="6:6" x14ac:dyDescent="0.2">
      <c r="F39085" s="16"/>
    </row>
    <row r="39086" spans="6:6" x14ac:dyDescent="0.2">
      <c r="F39086" s="16"/>
    </row>
    <row r="39087" spans="6:6" x14ac:dyDescent="0.2">
      <c r="F39087" s="16"/>
    </row>
    <row r="39088" spans="6:6" x14ac:dyDescent="0.2">
      <c r="F39088" s="16"/>
    </row>
    <row r="39089" spans="6:6" x14ac:dyDescent="0.2">
      <c r="F39089" s="16"/>
    </row>
    <row r="39090" spans="6:6" x14ac:dyDescent="0.2">
      <c r="F39090" s="16"/>
    </row>
    <row r="39091" spans="6:6" x14ac:dyDescent="0.2">
      <c r="F39091" s="16"/>
    </row>
    <row r="39092" spans="6:6" x14ac:dyDescent="0.2">
      <c r="F39092" s="16"/>
    </row>
    <row r="39093" spans="6:6" x14ac:dyDescent="0.2">
      <c r="F39093" s="16"/>
    </row>
    <row r="39094" spans="6:6" x14ac:dyDescent="0.2">
      <c r="F39094" s="16"/>
    </row>
    <row r="39095" spans="6:6" x14ac:dyDescent="0.2">
      <c r="F39095" s="16"/>
    </row>
    <row r="39096" spans="6:6" x14ac:dyDescent="0.2">
      <c r="F39096" s="16"/>
    </row>
    <row r="39097" spans="6:6" x14ac:dyDescent="0.2">
      <c r="F39097" s="16"/>
    </row>
    <row r="39098" spans="6:6" x14ac:dyDescent="0.2">
      <c r="F39098" s="16"/>
    </row>
    <row r="39099" spans="6:6" x14ac:dyDescent="0.2">
      <c r="F39099" s="16"/>
    </row>
    <row r="39100" spans="6:6" x14ac:dyDescent="0.2">
      <c r="F39100" s="16"/>
    </row>
    <row r="39101" spans="6:6" x14ac:dyDescent="0.2">
      <c r="F39101" s="16"/>
    </row>
    <row r="39102" spans="6:6" x14ac:dyDescent="0.2">
      <c r="F39102" s="16"/>
    </row>
    <row r="39103" spans="6:6" x14ac:dyDescent="0.2">
      <c r="F39103" s="16"/>
    </row>
    <row r="39104" spans="6:6" x14ac:dyDescent="0.2">
      <c r="F39104" s="16"/>
    </row>
    <row r="39105" spans="6:6" x14ac:dyDescent="0.2">
      <c r="F39105" s="16"/>
    </row>
    <row r="39106" spans="6:6" x14ac:dyDescent="0.2">
      <c r="F39106" s="16"/>
    </row>
    <row r="39107" spans="6:6" x14ac:dyDescent="0.2">
      <c r="F39107" s="16"/>
    </row>
    <row r="39108" spans="6:6" x14ac:dyDescent="0.2">
      <c r="F39108" s="16"/>
    </row>
    <row r="39109" spans="6:6" x14ac:dyDescent="0.2">
      <c r="F39109" s="16"/>
    </row>
    <row r="39110" spans="6:6" x14ac:dyDescent="0.2">
      <c r="F39110" s="16"/>
    </row>
    <row r="39111" spans="6:6" x14ac:dyDescent="0.2">
      <c r="F39111" s="16"/>
    </row>
    <row r="39112" spans="6:6" x14ac:dyDescent="0.2">
      <c r="F39112" s="16"/>
    </row>
    <row r="39113" spans="6:6" x14ac:dyDescent="0.2">
      <c r="F39113" s="16"/>
    </row>
    <row r="39114" spans="6:6" x14ac:dyDescent="0.2">
      <c r="F39114" s="16"/>
    </row>
    <row r="39115" spans="6:6" x14ac:dyDescent="0.2">
      <c r="F39115" s="16"/>
    </row>
    <row r="39116" spans="6:6" x14ac:dyDescent="0.2">
      <c r="F39116" s="16"/>
    </row>
    <row r="39117" spans="6:6" x14ac:dyDescent="0.2">
      <c r="F39117" s="16"/>
    </row>
    <row r="39118" spans="6:6" x14ac:dyDescent="0.2">
      <c r="F39118" s="16"/>
    </row>
    <row r="39119" spans="6:6" x14ac:dyDescent="0.2">
      <c r="F39119" s="16"/>
    </row>
    <row r="39120" spans="6:6" x14ac:dyDescent="0.2">
      <c r="F39120" s="16"/>
    </row>
    <row r="39121" spans="6:6" x14ac:dyDescent="0.2">
      <c r="F39121" s="16"/>
    </row>
    <row r="39122" spans="6:6" x14ac:dyDescent="0.2">
      <c r="F39122" s="16"/>
    </row>
    <row r="39123" spans="6:6" x14ac:dyDescent="0.2">
      <c r="F39123" s="16"/>
    </row>
    <row r="39124" spans="6:6" x14ac:dyDescent="0.2">
      <c r="F39124" s="16"/>
    </row>
    <row r="39125" spans="6:6" x14ac:dyDescent="0.2">
      <c r="F39125" s="16"/>
    </row>
    <row r="39126" spans="6:6" x14ac:dyDescent="0.2">
      <c r="F39126" s="16"/>
    </row>
    <row r="39127" spans="6:6" x14ac:dyDescent="0.2">
      <c r="F39127" s="16"/>
    </row>
    <row r="39128" spans="6:6" x14ac:dyDescent="0.2">
      <c r="F39128" s="16"/>
    </row>
    <row r="39129" spans="6:6" x14ac:dyDescent="0.2">
      <c r="F39129" s="16"/>
    </row>
    <row r="39130" spans="6:6" x14ac:dyDescent="0.2">
      <c r="F39130" s="16"/>
    </row>
    <row r="39131" spans="6:6" x14ac:dyDescent="0.2">
      <c r="F39131" s="16"/>
    </row>
    <row r="39132" spans="6:6" x14ac:dyDescent="0.2">
      <c r="F39132" s="16"/>
    </row>
    <row r="39133" spans="6:6" x14ac:dyDescent="0.2">
      <c r="F39133" s="16"/>
    </row>
    <row r="39134" spans="6:6" x14ac:dyDescent="0.2">
      <c r="F39134" s="16"/>
    </row>
    <row r="39135" spans="6:6" x14ac:dyDescent="0.2">
      <c r="F39135" s="16"/>
    </row>
    <row r="39136" spans="6:6" x14ac:dyDescent="0.2">
      <c r="F39136" s="16"/>
    </row>
    <row r="39137" spans="6:6" x14ac:dyDescent="0.2">
      <c r="F39137" s="16"/>
    </row>
    <row r="39138" spans="6:6" x14ac:dyDescent="0.2">
      <c r="F39138" s="16"/>
    </row>
    <row r="39139" spans="6:6" x14ac:dyDescent="0.2">
      <c r="F39139" s="16"/>
    </row>
    <row r="39140" spans="6:6" x14ac:dyDescent="0.2">
      <c r="F39140" s="16"/>
    </row>
    <row r="39141" spans="6:6" x14ac:dyDescent="0.2">
      <c r="F39141" s="16"/>
    </row>
    <row r="39142" spans="6:6" x14ac:dyDescent="0.2">
      <c r="F39142" s="16"/>
    </row>
    <row r="39143" spans="6:6" x14ac:dyDescent="0.2">
      <c r="F39143" s="16"/>
    </row>
    <row r="39144" spans="6:6" x14ac:dyDescent="0.2">
      <c r="F39144" s="16"/>
    </row>
    <row r="39145" spans="6:6" x14ac:dyDescent="0.2">
      <c r="F39145" s="16"/>
    </row>
    <row r="39146" spans="6:6" x14ac:dyDescent="0.2">
      <c r="F39146" s="16"/>
    </row>
    <row r="39147" spans="6:6" x14ac:dyDescent="0.2">
      <c r="F39147" s="16"/>
    </row>
    <row r="39148" spans="6:6" x14ac:dyDescent="0.2">
      <c r="F39148" s="16"/>
    </row>
    <row r="39149" spans="6:6" x14ac:dyDescent="0.2">
      <c r="F39149" s="16"/>
    </row>
    <row r="39150" spans="6:6" x14ac:dyDescent="0.2">
      <c r="F39150" s="16"/>
    </row>
    <row r="39151" spans="6:6" x14ac:dyDescent="0.2">
      <c r="F39151" s="16"/>
    </row>
    <row r="39152" spans="6:6" x14ac:dyDescent="0.2">
      <c r="F39152" s="16"/>
    </row>
    <row r="39153" spans="6:6" x14ac:dyDescent="0.2">
      <c r="F39153" s="16"/>
    </row>
    <row r="39154" spans="6:6" x14ac:dyDescent="0.2">
      <c r="F39154" s="16"/>
    </row>
    <row r="39155" spans="6:6" x14ac:dyDescent="0.2">
      <c r="F39155" s="16"/>
    </row>
    <row r="39156" spans="6:6" x14ac:dyDescent="0.2">
      <c r="F39156" s="16"/>
    </row>
    <row r="39157" spans="6:6" x14ac:dyDescent="0.2">
      <c r="F39157" s="16"/>
    </row>
    <row r="39158" spans="6:6" x14ac:dyDescent="0.2">
      <c r="F39158" s="16"/>
    </row>
    <row r="39159" spans="6:6" x14ac:dyDescent="0.2">
      <c r="F39159" s="16"/>
    </row>
    <row r="39160" spans="6:6" x14ac:dyDescent="0.2">
      <c r="F39160" s="16"/>
    </row>
    <row r="39161" spans="6:6" x14ac:dyDescent="0.2">
      <c r="F39161" s="16"/>
    </row>
    <row r="39162" spans="6:6" x14ac:dyDescent="0.2">
      <c r="F39162" s="16"/>
    </row>
    <row r="39163" spans="6:6" x14ac:dyDescent="0.2">
      <c r="F39163" s="16"/>
    </row>
    <row r="39164" spans="6:6" x14ac:dyDescent="0.2">
      <c r="F39164" s="16"/>
    </row>
    <row r="39165" spans="6:6" x14ac:dyDescent="0.2">
      <c r="F39165" s="16"/>
    </row>
    <row r="39166" spans="6:6" x14ac:dyDescent="0.2">
      <c r="F39166" s="16"/>
    </row>
    <row r="39167" spans="6:6" x14ac:dyDescent="0.2">
      <c r="F39167" s="16"/>
    </row>
    <row r="39168" spans="6:6" x14ac:dyDescent="0.2">
      <c r="F39168" s="16"/>
    </row>
    <row r="39169" spans="6:6" x14ac:dyDescent="0.2">
      <c r="F39169" s="16"/>
    </row>
    <row r="39170" spans="6:6" x14ac:dyDescent="0.2">
      <c r="F39170" s="16"/>
    </row>
    <row r="39171" spans="6:6" x14ac:dyDescent="0.2">
      <c r="F39171" s="16"/>
    </row>
    <row r="39172" spans="6:6" x14ac:dyDescent="0.2">
      <c r="F39172" s="16"/>
    </row>
    <row r="39173" spans="6:6" x14ac:dyDescent="0.2">
      <c r="F39173" s="16"/>
    </row>
    <row r="39174" spans="6:6" x14ac:dyDescent="0.2">
      <c r="F39174" s="16"/>
    </row>
    <row r="39175" spans="6:6" x14ac:dyDescent="0.2">
      <c r="F39175" s="16"/>
    </row>
    <row r="39176" spans="6:6" x14ac:dyDescent="0.2">
      <c r="F39176" s="16"/>
    </row>
    <row r="39177" spans="6:6" x14ac:dyDescent="0.2">
      <c r="F39177" s="16"/>
    </row>
    <row r="39178" spans="6:6" x14ac:dyDescent="0.2">
      <c r="F39178" s="16"/>
    </row>
    <row r="39179" spans="6:6" x14ac:dyDescent="0.2">
      <c r="F39179" s="16"/>
    </row>
    <row r="39180" spans="6:6" x14ac:dyDescent="0.2">
      <c r="F39180" s="16"/>
    </row>
    <row r="39181" spans="6:6" x14ac:dyDescent="0.2">
      <c r="F39181" s="16"/>
    </row>
    <row r="39182" spans="6:6" x14ac:dyDescent="0.2">
      <c r="F39182" s="16"/>
    </row>
    <row r="39183" spans="6:6" x14ac:dyDescent="0.2">
      <c r="F39183" s="16"/>
    </row>
    <row r="39184" spans="6:6" x14ac:dyDescent="0.2">
      <c r="F39184" s="16"/>
    </row>
    <row r="39185" spans="6:6" x14ac:dyDescent="0.2">
      <c r="F39185" s="16"/>
    </row>
    <row r="39186" spans="6:6" x14ac:dyDescent="0.2">
      <c r="F39186" s="16"/>
    </row>
    <row r="39187" spans="6:6" x14ac:dyDescent="0.2">
      <c r="F39187" s="16"/>
    </row>
    <row r="39188" spans="6:6" x14ac:dyDescent="0.2">
      <c r="F39188" s="16"/>
    </row>
    <row r="39189" spans="6:6" x14ac:dyDescent="0.2">
      <c r="F39189" s="16"/>
    </row>
    <row r="39190" spans="6:6" x14ac:dyDescent="0.2">
      <c r="F39190" s="16"/>
    </row>
    <row r="39191" spans="6:6" x14ac:dyDescent="0.2">
      <c r="F39191" s="16"/>
    </row>
    <row r="39192" spans="6:6" x14ac:dyDescent="0.2">
      <c r="F39192" s="16"/>
    </row>
    <row r="39193" spans="6:6" x14ac:dyDescent="0.2">
      <c r="F39193" s="16"/>
    </row>
    <row r="39194" spans="6:6" x14ac:dyDescent="0.2">
      <c r="F39194" s="16"/>
    </row>
    <row r="39195" spans="6:6" x14ac:dyDescent="0.2">
      <c r="F39195" s="16"/>
    </row>
    <row r="39196" spans="6:6" x14ac:dyDescent="0.2">
      <c r="F39196" s="16"/>
    </row>
    <row r="39197" spans="6:6" x14ac:dyDescent="0.2">
      <c r="F39197" s="16"/>
    </row>
    <row r="39198" spans="6:6" x14ac:dyDescent="0.2">
      <c r="F39198" s="16"/>
    </row>
    <row r="39199" spans="6:6" x14ac:dyDescent="0.2">
      <c r="F39199" s="16"/>
    </row>
    <row r="39200" spans="6:6" x14ac:dyDescent="0.2">
      <c r="F39200" s="16"/>
    </row>
    <row r="39201" spans="6:6" x14ac:dyDescent="0.2">
      <c r="F39201" s="16"/>
    </row>
    <row r="39202" spans="6:6" x14ac:dyDescent="0.2">
      <c r="F39202" s="16"/>
    </row>
    <row r="39203" spans="6:6" x14ac:dyDescent="0.2">
      <c r="F39203" s="16"/>
    </row>
    <row r="39204" spans="6:6" x14ac:dyDescent="0.2">
      <c r="F39204" s="16"/>
    </row>
    <row r="39205" spans="6:6" x14ac:dyDescent="0.2">
      <c r="F39205" s="16"/>
    </row>
    <row r="39206" spans="6:6" x14ac:dyDescent="0.2">
      <c r="F39206" s="16"/>
    </row>
    <row r="39207" spans="6:6" x14ac:dyDescent="0.2">
      <c r="F39207" s="16"/>
    </row>
    <row r="39208" spans="6:6" x14ac:dyDescent="0.2">
      <c r="F39208" s="16"/>
    </row>
    <row r="39209" spans="6:6" x14ac:dyDescent="0.2">
      <c r="F39209" s="16"/>
    </row>
    <row r="39210" spans="6:6" x14ac:dyDescent="0.2">
      <c r="F39210" s="16"/>
    </row>
    <row r="39211" spans="6:6" x14ac:dyDescent="0.2">
      <c r="F39211" s="16"/>
    </row>
    <row r="39212" spans="6:6" x14ac:dyDescent="0.2">
      <c r="F39212" s="16"/>
    </row>
    <row r="39213" spans="6:6" x14ac:dyDescent="0.2">
      <c r="F39213" s="16"/>
    </row>
    <row r="39214" spans="6:6" x14ac:dyDescent="0.2">
      <c r="F39214" s="16"/>
    </row>
    <row r="39215" spans="6:6" x14ac:dyDescent="0.2">
      <c r="F39215" s="16"/>
    </row>
    <row r="39216" spans="6:6" x14ac:dyDescent="0.2">
      <c r="F39216" s="16"/>
    </row>
    <row r="39217" spans="6:6" x14ac:dyDescent="0.2">
      <c r="F39217" s="16"/>
    </row>
    <row r="39218" spans="6:6" x14ac:dyDescent="0.2">
      <c r="F39218" s="16"/>
    </row>
    <row r="39219" spans="6:6" x14ac:dyDescent="0.2">
      <c r="F39219" s="16"/>
    </row>
    <row r="39220" spans="6:6" x14ac:dyDescent="0.2">
      <c r="F39220" s="16"/>
    </row>
    <row r="39221" spans="6:6" x14ac:dyDescent="0.2">
      <c r="F39221" s="16"/>
    </row>
    <row r="39222" spans="6:6" x14ac:dyDescent="0.2">
      <c r="F39222" s="16"/>
    </row>
    <row r="39223" spans="6:6" x14ac:dyDescent="0.2">
      <c r="F39223" s="16"/>
    </row>
    <row r="39224" spans="6:6" x14ac:dyDescent="0.2">
      <c r="F39224" s="16"/>
    </row>
    <row r="39225" spans="6:6" x14ac:dyDescent="0.2">
      <c r="F39225" s="16"/>
    </row>
    <row r="39226" spans="6:6" x14ac:dyDescent="0.2">
      <c r="F39226" s="16"/>
    </row>
    <row r="39227" spans="6:6" x14ac:dyDescent="0.2">
      <c r="F39227" s="16"/>
    </row>
    <row r="39228" spans="6:6" x14ac:dyDescent="0.2">
      <c r="F39228" s="16"/>
    </row>
    <row r="39229" spans="6:6" x14ac:dyDescent="0.2">
      <c r="F39229" s="16"/>
    </row>
    <row r="39230" spans="6:6" x14ac:dyDescent="0.2">
      <c r="F39230" s="16"/>
    </row>
    <row r="39231" spans="6:6" x14ac:dyDescent="0.2">
      <c r="F39231" s="16"/>
    </row>
    <row r="39232" spans="6:6" x14ac:dyDescent="0.2">
      <c r="F39232" s="16"/>
    </row>
    <row r="39233" spans="6:6" x14ac:dyDescent="0.2">
      <c r="F39233" s="16"/>
    </row>
    <row r="39234" spans="6:6" x14ac:dyDescent="0.2">
      <c r="F39234" s="16"/>
    </row>
    <row r="39235" spans="6:6" x14ac:dyDescent="0.2">
      <c r="F39235" s="16"/>
    </row>
    <row r="39236" spans="6:6" x14ac:dyDescent="0.2">
      <c r="F39236" s="16"/>
    </row>
    <row r="39237" spans="6:6" x14ac:dyDescent="0.2">
      <c r="F39237" s="16"/>
    </row>
    <row r="39238" spans="6:6" x14ac:dyDescent="0.2">
      <c r="F39238" s="16"/>
    </row>
    <row r="39239" spans="6:6" x14ac:dyDescent="0.2">
      <c r="F39239" s="16"/>
    </row>
    <row r="39240" spans="6:6" x14ac:dyDescent="0.2">
      <c r="F39240" s="16"/>
    </row>
    <row r="39241" spans="6:6" x14ac:dyDescent="0.2">
      <c r="F39241" s="16"/>
    </row>
    <row r="39242" spans="6:6" x14ac:dyDescent="0.2">
      <c r="F39242" s="16"/>
    </row>
    <row r="39243" spans="6:6" x14ac:dyDescent="0.2">
      <c r="F39243" s="16"/>
    </row>
    <row r="39244" spans="6:6" x14ac:dyDescent="0.2">
      <c r="F39244" s="16"/>
    </row>
    <row r="39245" spans="6:6" x14ac:dyDescent="0.2">
      <c r="F39245" s="16"/>
    </row>
    <row r="39246" spans="6:6" x14ac:dyDescent="0.2">
      <c r="F39246" s="16"/>
    </row>
    <row r="39247" spans="6:6" x14ac:dyDescent="0.2">
      <c r="F39247" s="16"/>
    </row>
    <row r="39248" spans="6:6" x14ac:dyDescent="0.2">
      <c r="F39248" s="16"/>
    </row>
    <row r="39249" spans="6:6" x14ac:dyDescent="0.2">
      <c r="F39249" s="16"/>
    </row>
    <row r="39250" spans="6:6" x14ac:dyDescent="0.2">
      <c r="F39250" s="16"/>
    </row>
    <row r="39251" spans="6:6" x14ac:dyDescent="0.2">
      <c r="F39251" s="16"/>
    </row>
    <row r="39252" spans="6:6" x14ac:dyDescent="0.2">
      <c r="F39252" s="16"/>
    </row>
    <row r="39253" spans="6:6" x14ac:dyDescent="0.2">
      <c r="F39253" s="16"/>
    </row>
    <row r="39254" spans="6:6" x14ac:dyDescent="0.2">
      <c r="F39254" s="16"/>
    </row>
    <row r="39255" spans="6:6" x14ac:dyDescent="0.2">
      <c r="F39255" s="16"/>
    </row>
    <row r="39256" spans="6:6" x14ac:dyDescent="0.2">
      <c r="F39256" s="16"/>
    </row>
    <row r="39257" spans="6:6" x14ac:dyDescent="0.2">
      <c r="F39257" s="16"/>
    </row>
    <row r="39258" spans="6:6" x14ac:dyDescent="0.2">
      <c r="F39258" s="16"/>
    </row>
    <row r="39259" spans="6:6" x14ac:dyDescent="0.2">
      <c r="F39259" s="16"/>
    </row>
    <row r="39260" spans="6:6" x14ac:dyDescent="0.2">
      <c r="F39260" s="16"/>
    </row>
    <row r="39261" spans="6:6" x14ac:dyDescent="0.2">
      <c r="F39261" s="16"/>
    </row>
    <row r="39262" spans="6:6" x14ac:dyDescent="0.2">
      <c r="F39262" s="16"/>
    </row>
    <row r="39263" spans="6:6" x14ac:dyDescent="0.2">
      <c r="F39263" s="16"/>
    </row>
    <row r="39264" spans="6:6" x14ac:dyDescent="0.2">
      <c r="F39264" s="16"/>
    </row>
    <row r="39265" spans="6:6" x14ac:dyDescent="0.2">
      <c r="F39265" s="16"/>
    </row>
    <row r="39266" spans="6:6" x14ac:dyDescent="0.2">
      <c r="F39266" s="16"/>
    </row>
    <row r="39267" spans="6:6" x14ac:dyDescent="0.2">
      <c r="F39267" s="16"/>
    </row>
    <row r="39268" spans="6:6" x14ac:dyDescent="0.2">
      <c r="F39268" s="16"/>
    </row>
    <row r="39269" spans="6:6" x14ac:dyDescent="0.2">
      <c r="F39269" s="16"/>
    </row>
    <row r="39270" spans="6:6" x14ac:dyDescent="0.2">
      <c r="F39270" s="16"/>
    </row>
    <row r="39271" spans="6:6" x14ac:dyDescent="0.2">
      <c r="F39271" s="16"/>
    </row>
    <row r="39272" spans="6:6" x14ac:dyDescent="0.2">
      <c r="F39272" s="16"/>
    </row>
    <row r="39273" spans="6:6" x14ac:dyDescent="0.2">
      <c r="F39273" s="16"/>
    </row>
    <row r="39274" spans="6:6" x14ac:dyDescent="0.2">
      <c r="F39274" s="16"/>
    </row>
    <row r="39275" spans="6:6" x14ac:dyDescent="0.2">
      <c r="F39275" s="16"/>
    </row>
    <row r="39276" spans="6:6" x14ac:dyDescent="0.2">
      <c r="F39276" s="16"/>
    </row>
    <row r="39277" spans="6:6" x14ac:dyDescent="0.2">
      <c r="F39277" s="16"/>
    </row>
    <row r="39278" spans="6:6" x14ac:dyDescent="0.2">
      <c r="F39278" s="16"/>
    </row>
    <row r="39279" spans="6:6" x14ac:dyDescent="0.2">
      <c r="F39279" s="16"/>
    </row>
    <row r="39280" spans="6:6" x14ac:dyDescent="0.2">
      <c r="F39280" s="16"/>
    </row>
    <row r="39281" spans="6:6" x14ac:dyDescent="0.2">
      <c r="F39281" s="16"/>
    </row>
    <row r="39282" spans="6:6" x14ac:dyDescent="0.2">
      <c r="F39282" s="16"/>
    </row>
    <row r="39283" spans="6:6" x14ac:dyDescent="0.2">
      <c r="F39283" s="16"/>
    </row>
    <row r="39284" spans="6:6" x14ac:dyDescent="0.2">
      <c r="F39284" s="16"/>
    </row>
    <row r="39285" spans="6:6" x14ac:dyDescent="0.2">
      <c r="F39285" s="16"/>
    </row>
    <row r="39286" spans="6:6" x14ac:dyDescent="0.2">
      <c r="F39286" s="16"/>
    </row>
    <row r="39287" spans="6:6" x14ac:dyDescent="0.2">
      <c r="F39287" s="16"/>
    </row>
    <row r="39288" spans="6:6" x14ac:dyDescent="0.2">
      <c r="F39288" s="16"/>
    </row>
    <row r="39289" spans="6:6" x14ac:dyDescent="0.2">
      <c r="F39289" s="16"/>
    </row>
    <row r="39290" spans="6:6" x14ac:dyDescent="0.2">
      <c r="F39290" s="16"/>
    </row>
    <row r="39291" spans="6:6" x14ac:dyDescent="0.2">
      <c r="F39291" s="16"/>
    </row>
    <row r="39292" spans="6:6" x14ac:dyDescent="0.2">
      <c r="F39292" s="16"/>
    </row>
    <row r="39293" spans="6:6" x14ac:dyDescent="0.2">
      <c r="F39293" s="16"/>
    </row>
    <row r="39294" spans="6:6" x14ac:dyDescent="0.2">
      <c r="F39294" s="16"/>
    </row>
    <row r="39295" spans="6:6" x14ac:dyDescent="0.2">
      <c r="F39295" s="16"/>
    </row>
    <row r="39296" spans="6:6" x14ac:dyDescent="0.2">
      <c r="F39296" s="16"/>
    </row>
    <row r="39297" spans="6:6" x14ac:dyDescent="0.2">
      <c r="F39297" s="16"/>
    </row>
    <row r="39298" spans="6:6" x14ac:dyDescent="0.2">
      <c r="F39298" s="16"/>
    </row>
    <row r="39299" spans="6:6" x14ac:dyDescent="0.2">
      <c r="F39299" s="16"/>
    </row>
    <row r="39300" spans="6:6" x14ac:dyDescent="0.2">
      <c r="F39300" s="16"/>
    </row>
    <row r="39301" spans="6:6" x14ac:dyDescent="0.2">
      <c r="F39301" s="16"/>
    </row>
    <row r="39302" spans="6:6" x14ac:dyDescent="0.2">
      <c r="F39302" s="16"/>
    </row>
    <row r="39303" spans="6:6" x14ac:dyDescent="0.2">
      <c r="F39303" s="16"/>
    </row>
    <row r="39304" spans="6:6" x14ac:dyDescent="0.2">
      <c r="F39304" s="16"/>
    </row>
    <row r="39305" spans="6:6" x14ac:dyDescent="0.2">
      <c r="F39305" s="16"/>
    </row>
    <row r="39306" spans="6:6" x14ac:dyDescent="0.2">
      <c r="F39306" s="16"/>
    </row>
    <row r="39307" spans="6:6" x14ac:dyDescent="0.2">
      <c r="F39307" s="16"/>
    </row>
    <row r="39308" spans="6:6" x14ac:dyDescent="0.2">
      <c r="F39308" s="16"/>
    </row>
    <row r="39309" spans="6:6" x14ac:dyDescent="0.2">
      <c r="F39309" s="16"/>
    </row>
    <row r="39310" spans="6:6" x14ac:dyDescent="0.2">
      <c r="F39310" s="16"/>
    </row>
    <row r="39311" spans="6:6" x14ac:dyDescent="0.2">
      <c r="F39311" s="16"/>
    </row>
    <row r="39312" spans="6:6" x14ac:dyDescent="0.2">
      <c r="F39312" s="16"/>
    </row>
    <row r="39313" spans="6:6" x14ac:dyDescent="0.2">
      <c r="F39313" s="16"/>
    </row>
    <row r="39314" spans="6:6" x14ac:dyDescent="0.2">
      <c r="F39314" s="16"/>
    </row>
    <row r="39315" spans="6:6" x14ac:dyDescent="0.2">
      <c r="F39315" s="16"/>
    </row>
    <row r="39316" spans="6:6" x14ac:dyDescent="0.2">
      <c r="F39316" s="16"/>
    </row>
    <row r="39317" spans="6:6" x14ac:dyDescent="0.2">
      <c r="F39317" s="16"/>
    </row>
    <row r="39318" spans="6:6" x14ac:dyDescent="0.2">
      <c r="F39318" s="16"/>
    </row>
    <row r="39319" spans="6:6" x14ac:dyDescent="0.2">
      <c r="F39319" s="16"/>
    </row>
    <row r="39320" spans="6:6" x14ac:dyDescent="0.2">
      <c r="F39320" s="16"/>
    </row>
    <row r="39321" spans="6:6" x14ac:dyDescent="0.2">
      <c r="F39321" s="16"/>
    </row>
    <row r="39322" spans="6:6" x14ac:dyDescent="0.2">
      <c r="F39322" s="16"/>
    </row>
    <row r="39323" spans="6:6" x14ac:dyDescent="0.2">
      <c r="F39323" s="16"/>
    </row>
    <row r="39324" spans="6:6" x14ac:dyDescent="0.2">
      <c r="F39324" s="16"/>
    </row>
    <row r="39325" spans="6:6" x14ac:dyDescent="0.2">
      <c r="F39325" s="16"/>
    </row>
    <row r="39326" spans="6:6" x14ac:dyDescent="0.2">
      <c r="F39326" s="16"/>
    </row>
    <row r="39327" spans="6:6" x14ac:dyDescent="0.2">
      <c r="F39327" s="16"/>
    </row>
    <row r="39328" spans="6:6" x14ac:dyDescent="0.2">
      <c r="F39328" s="16"/>
    </row>
    <row r="39329" spans="6:6" x14ac:dyDescent="0.2">
      <c r="F39329" s="16"/>
    </row>
    <row r="39330" spans="6:6" x14ac:dyDescent="0.2">
      <c r="F39330" s="16"/>
    </row>
    <row r="39331" spans="6:6" x14ac:dyDescent="0.2">
      <c r="F39331" s="16"/>
    </row>
    <row r="39332" spans="6:6" x14ac:dyDescent="0.2">
      <c r="F39332" s="16"/>
    </row>
    <row r="39333" spans="6:6" x14ac:dyDescent="0.2">
      <c r="F39333" s="16"/>
    </row>
    <row r="39334" spans="6:6" x14ac:dyDescent="0.2">
      <c r="F39334" s="16"/>
    </row>
    <row r="39335" spans="6:6" x14ac:dyDescent="0.2">
      <c r="F39335" s="16"/>
    </row>
    <row r="39336" spans="6:6" x14ac:dyDescent="0.2">
      <c r="F39336" s="16"/>
    </row>
    <row r="39337" spans="6:6" x14ac:dyDescent="0.2">
      <c r="F39337" s="16"/>
    </row>
    <row r="39338" spans="6:6" x14ac:dyDescent="0.2">
      <c r="F39338" s="16"/>
    </row>
    <row r="39339" spans="6:6" x14ac:dyDescent="0.2">
      <c r="F39339" s="16"/>
    </row>
    <row r="39340" spans="6:6" x14ac:dyDescent="0.2">
      <c r="F39340" s="16"/>
    </row>
    <row r="39341" spans="6:6" x14ac:dyDescent="0.2">
      <c r="F39341" s="16"/>
    </row>
    <row r="39342" spans="6:6" x14ac:dyDescent="0.2">
      <c r="F39342" s="16"/>
    </row>
    <row r="39343" spans="6:6" x14ac:dyDescent="0.2">
      <c r="F39343" s="16"/>
    </row>
    <row r="39344" spans="6:6" x14ac:dyDescent="0.2">
      <c r="F39344" s="16"/>
    </row>
    <row r="39345" spans="6:6" x14ac:dyDescent="0.2">
      <c r="F39345" s="16"/>
    </row>
    <row r="39346" spans="6:6" x14ac:dyDescent="0.2">
      <c r="F39346" s="16"/>
    </row>
    <row r="39347" spans="6:6" x14ac:dyDescent="0.2">
      <c r="F39347" s="16"/>
    </row>
    <row r="39348" spans="6:6" x14ac:dyDescent="0.2">
      <c r="F39348" s="16"/>
    </row>
    <row r="39349" spans="6:6" x14ac:dyDescent="0.2">
      <c r="F39349" s="16"/>
    </row>
    <row r="39350" spans="6:6" x14ac:dyDescent="0.2">
      <c r="F39350" s="16"/>
    </row>
    <row r="39351" spans="6:6" x14ac:dyDescent="0.2">
      <c r="F39351" s="16"/>
    </row>
    <row r="39352" spans="6:6" x14ac:dyDescent="0.2">
      <c r="F39352" s="16"/>
    </row>
    <row r="39353" spans="6:6" x14ac:dyDescent="0.2">
      <c r="F39353" s="16"/>
    </row>
    <row r="39354" spans="6:6" x14ac:dyDescent="0.2">
      <c r="F39354" s="16"/>
    </row>
    <row r="39355" spans="6:6" x14ac:dyDescent="0.2">
      <c r="F39355" s="16"/>
    </row>
    <row r="39356" spans="6:6" x14ac:dyDescent="0.2">
      <c r="F39356" s="16"/>
    </row>
    <row r="39357" spans="6:6" x14ac:dyDescent="0.2">
      <c r="F39357" s="16"/>
    </row>
    <row r="39358" spans="6:6" x14ac:dyDescent="0.2">
      <c r="F39358" s="16"/>
    </row>
    <row r="39359" spans="6:6" x14ac:dyDescent="0.2">
      <c r="F39359" s="16"/>
    </row>
    <row r="39360" spans="6:6" x14ac:dyDescent="0.2">
      <c r="F39360" s="16"/>
    </row>
    <row r="39361" spans="6:6" x14ac:dyDescent="0.2">
      <c r="F39361" s="16"/>
    </row>
    <row r="39362" spans="6:6" x14ac:dyDescent="0.2">
      <c r="F39362" s="16"/>
    </row>
    <row r="39363" spans="6:6" x14ac:dyDescent="0.2">
      <c r="F39363" s="16"/>
    </row>
    <row r="39364" spans="6:6" x14ac:dyDescent="0.2">
      <c r="F39364" s="16"/>
    </row>
    <row r="39365" spans="6:6" x14ac:dyDescent="0.2">
      <c r="F39365" s="16"/>
    </row>
    <row r="39366" spans="6:6" x14ac:dyDescent="0.2">
      <c r="F39366" s="16"/>
    </row>
    <row r="39367" spans="6:6" x14ac:dyDescent="0.2">
      <c r="F39367" s="16"/>
    </row>
    <row r="39368" spans="6:6" x14ac:dyDescent="0.2">
      <c r="F39368" s="16"/>
    </row>
    <row r="39369" spans="6:6" x14ac:dyDescent="0.2">
      <c r="F39369" s="16"/>
    </row>
    <row r="39370" spans="6:6" x14ac:dyDescent="0.2">
      <c r="F39370" s="16"/>
    </row>
    <row r="39371" spans="6:6" x14ac:dyDescent="0.2">
      <c r="F39371" s="16"/>
    </row>
    <row r="39372" spans="6:6" x14ac:dyDescent="0.2">
      <c r="F39372" s="16"/>
    </row>
    <row r="39373" spans="6:6" x14ac:dyDescent="0.2">
      <c r="F39373" s="16"/>
    </row>
    <row r="39374" spans="6:6" x14ac:dyDescent="0.2">
      <c r="F39374" s="16"/>
    </row>
    <row r="39375" spans="6:6" x14ac:dyDescent="0.2">
      <c r="F39375" s="16"/>
    </row>
    <row r="39376" spans="6:6" x14ac:dyDescent="0.2">
      <c r="F39376" s="16"/>
    </row>
    <row r="39377" spans="6:6" x14ac:dyDescent="0.2">
      <c r="F39377" s="16"/>
    </row>
    <row r="39378" spans="6:6" x14ac:dyDescent="0.2">
      <c r="F39378" s="16"/>
    </row>
    <row r="39379" spans="6:6" x14ac:dyDescent="0.2">
      <c r="F39379" s="16"/>
    </row>
    <row r="39380" spans="6:6" x14ac:dyDescent="0.2">
      <c r="F39380" s="16"/>
    </row>
    <row r="39381" spans="6:6" x14ac:dyDescent="0.2">
      <c r="F39381" s="16"/>
    </row>
    <row r="39382" spans="6:6" x14ac:dyDescent="0.2">
      <c r="F39382" s="16"/>
    </row>
    <row r="39383" spans="6:6" x14ac:dyDescent="0.2">
      <c r="F39383" s="16"/>
    </row>
    <row r="39384" spans="6:6" x14ac:dyDescent="0.2">
      <c r="F39384" s="16"/>
    </row>
    <row r="39385" spans="6:6" x14ac:dyDescent="0.2">
      <c r="F39385" s="16"/>
    </row>
    <row r="39386" spans="6:6" x14ac:dyDescent="0.2">
      <c r="F39386" s="16"/>
    </row>
    <row r="39387" spans="6:6" x14ac:dyDescent="0.2">
      <c r="F39387" s="16"/>
    </row>
    <row r="39388" spans="6:6" x14ac:dyDescent="0.2">
      <c r="F39388" s="16"/>
    </row>
    <row r="39389" spans="6:6" x14ac:dyDescent="0.2">
      <c r="F39389" s="16"/>
    </row>
    <row r="39390" spans="6:6" x14ac:dyDescent="0.2">
      <c r="F39390" s="16"/>
    </row>
    <row r="39391" spans="6:6" x14ac:dyDescent="0.2">
      <c r="F39391" s="16"/>
    </row>
    <row r="39392" spans="6:6" x14ac:dyDescent="0.2">
      <c r="F39392" s="16"/>
    </row>
    <row r="39393" spans="6:6" x14ac:dyDescent="0.2">
      <c r="F39393" s="16"/>
    </row>
    <row r="39394" spans="6:6" x14ac:dyDescent="0.2">
      <c r="F39394" s="16"/>
    </row>
    <row r="39395" spans="6:6" x14ac:dyDescent="0.2">
      <c r="F39395" s="16"/>
    </row>
    <row r="39396" spans="6:6" x14ac:dyDescent="0.2">
      <c r="F39396" s="16"/>
    </row>
    <row r="39397" spans="6:6" x14ac:dyDescent="0.2">
      <c r="F39397" s="16"/>
    </row>
    <row r="39398" spans="6:6" x14ac:dyDescent="0.2">
      <c r="F39398" s="16"/>
    </row>
    <row r="39399" spans="6:6" x14ac:dyDescent="0.2">
      <c r="F39399" s="16"/>
    </row>
    <row r="39400" spans="6:6" x14ac:dyDescent="0.2">
      <c r="F39400" s="16"/>
    </row>
    <row r="39401" spans="6:6" x14ac:dyDescent="0.2">
      <c r="F39401" s="16"/>
    </row>
    <row r="39402" spans="6:6" x14ac:dyDescent="0.2">
      <c r="F39402" s="16"/>
    </row>
    <row r="39403" spans="6:6" x14ac:dyDescent="0.2">
      <c r="F39403" s="16"/>
    </row>
    <row r="39404" spans="6:6" x14ac:dyDescent="0.2">
      <c r="F39404" s="16"/>
    </row>
    <row r="39405" spans="6:6" x14ac:dyDescent="0.2">
      <c r="F39405" s="16"/>
    </row>
    <row r="39406" spans="6:6" x14ac:dyDescent="0.2">
      <c r="F39406" s="16"/>
    </row>
    <row r="39407" spans="6:6" x14ac:dyDescent="0.2">
      <c r="F39407" s="16"/>
    </row>
    <row r="39408" spans="6:6" x14ac:dyDescent="0.2">
      <c r="F39408" s="16"/>
    </row>
    <row r="39409" spans="6:6" x14ac:dyDescent="0.2">
      <c r="F39409" s="16"/>
    </row>
    <row r="39410" spans="6:6" x14ac:dyDescent="0.2">
      <c r="F39410" s="16"/>
    </row>
    <row r="39411" spans="6:6" x14ac:dyDescent="0.2">
      <c r="F39411" s="16"/>
    </row>
    <row r="39412" spans="6:6" x14ac:dyDescent="0.2">
      <c r="F39412" s="16"/>
    </row>
    <row r="39413" spans="6:6" x14ac:dyDescent="0.2">
      <c r="F39413" s="16"/>
    </row>
    <row r="39414" spans="6:6" x14ac:dyDescent="0.2">
      <c r="F39414" s="16"/>
    </row>
    <row r="39415" spans="6:6" x14ac:dyDescent="0.2">
      <c r="F39415" s="16"/>
    </row>
    <row r="39416" spans="6:6" x14ac:dyDescent="0.2">
      <c r="F39416" s="16"/>
    </row>
    <row r="39417" spans="6:6" x14ac:dyDescent="0.2">
      <c r="F39417" s="16"/>
    </row>
    <row r="39418" spans="6:6" x14ac:dyDescent="0.2">
      <c r="F39418" s="16"/>
    </row>
    <row r="39419" spans="6:6" x14ac:dyDescent="0.2">
      <c r="F39419" s="16"/>
    </row>
    <row r="39420" spans="6:6" x14ac:dyDescent="0.2">
      <c r="F39420" s="16"/>
    </row>
    <row r="39421" spans="6:6" x14ac:dyDescent="0.2">
      <c r="F39421" s="16"/>
    </row>
    <row r="39422" spans="6:6" x14ac:dyDescent="0.2">
      <c r="F39422" s="16"/>
    </row>
    <row r="39423" spans="6:6" x14ac:dyDescent="0.2">
      <c r="F39423" s="16"/>
    </row>
    <row r="39424" spans="6:6" x14ac:dyDescent="0.2">
      <c r="F39424" s="16"/>
    </row>
    <row r="39425" spans="6:6" x14ac:dyDescent="0.2">
      <c r="F39425" s="16"/>
    </row>
    <row r="39426" spans="6:6" x14ac:dyDescent="0.2">
      <c r="F39426" s="16"/>
    </row>
    <row r="39427" spans="6:6" x14ac:dyDescent="0.2">
      <c r="F39427" s="16"/>
    </row>
    <row r="39428" spans="6:6" x14ac:dyDescent="0.2">
      <c r="F39428" s="16"/>
    </row>
    <row r="39429" spans="6:6" x14ac:dyDescent="0.2">
      <c r="F39429" s="16"/>
    </row>
    <row r="39430" spans="6:6" x14ac:dyDescent="0.2">
      <c r="F39430" s="16"/>
    </row>
    <row r="39431" spans="6:6" x14ac:dyDescent="0.2">
      <c r="F39431" s="16"/>
    </row>
    <row r="39432" spans="6:6" x14ac:dyDescent="0.2">
      <c r="F39432" s="16"/>
    </row>
    <row r="39433" spans="6:6" x14ac:dyDescent="0.2">
      <c r="F39433" s="16"/>
    </row>
    <row r="39434" spans="6:6" x14ac:dyDescent="0.2">
      <c r="F39434" s="16"/>
    </row>
    <row r="39435" spans="6:6" x14ac:dyDescent="0.2">
      <c r="F39435" s="16"/>
    </row>
    <row r="39436" spans="6:6" x14ac:dyDescent="0.2">
      <c r="F39436" s="16"/>
    </row>
    <row r="39437" spans="6:6" x14ac:dyDescent="0.2">
      <c r="F39437" s="16"/>
    </row>
    <row r="39438" spans="6:6" x14ac:dyDescent="0.2">
      <c r="F39438" s="16"/>
    </row>
    <row r="39439" spans="6:6" x14ac:dyDescent="0.2">
      <c r="F39439" s="16"/>
    </row>
    <row r="39440" spans="6:6" x14ac:dyDescent="0.2">
      <c r="F39440" s="16"/>
    </row>
    <row r="39441" spans="6:6" x14ac:dyDescent="0.2">
      <c r="F39441" s="16"/>
    </row>
    <row r="39442" spans="6:6" x14ac:dyDescent="0.2">
      <c r="F39442" s="16"/>
    </row>
    <row r="39443" spans="6:6" x14ac:dyDescent="0.2">
      <c r="F39443" s="16"/>
    </row>
    <row r="39444" spans="6:6" x14ac:dyDescent="0.2">
      <c r="F39444" s="16"/>
    </row>
    <row r="39445" spans="6:6" x14ac:dyDescent="0.2">
      <c r="F39445" s="16"/>
    </row>
    <row r="39446" spans="6:6" x14ac:dyDescent="0.2">
      <c r="F39446" s="16"/>
    </row>
    <row r="39447" spans="6:6" x14ac:dyDescent="0.2">
      <c r="F39447" s="16"/>
    </row>
    <row r="39448" spans="6:6" x14ac:dyDescent="0.2">
      <c r="F39448" s="16"/>
    </row>
    <row r="39449" spans="6:6" x14ac:dyDescent="0.2">
      <c r="F39449" s="16"/>
    </row>
    <row r="39450" spans="6:6" x14ac:dyDescent="0.2">
      <c r="F39450" s="16"/>
    </row>
    <row r="39451" spans="6:6" x14ac:dyDescent="0.2">
      <c r="F39451" s="16"/>
    </row>
    <row r="39452" spans="6:6" x14ac:dyDescent="0.2">
      <c r="F39452" s="16"/>
    </row>
    <row r="39453" spans="6:6" x14ac:dyDescent="0.2">
      <c r="F39453" s="16"/>
    </row>
    <row r="39454" spans="6:6" x14ac:dyDescent="0.2">
      <c r="F39454" s="16"/>
    </row>
    <row r="39455" spans="6:6" x14ac:dyDescent="0.2">
      <c r="F39455" s="16"/>
    </row>
    <row r="39456" spans="6:6" x14ac:dyDescent="0.2">
      <c r="F39456" s="16"/>
    </row>
    <row r="39457" spans="6:6" x14ac:dyDescent="0.2">
      <c r="F39457" s="16"/>
    </row>
    <row r="39458" spans="6:6" x14ac:dyDescent="0.2">
      <c r="F39458" s="16"/>
    </row>
    <row r="39459" spans="6:6" x14ac:dyDescent="0.2">
      <c r="F39459" s="16"/>
    </row>
    <row r="39460" spans="6:6" x14ac:dyDescent="0.2">
      <c r="F39460" s="16"/>
    </row>
    <row r="39461" spans="6:6" x14ac:dyDescent="0.2">
      <c r="F39461" s="16"/>
    </row>
    <row r="39462" spans="6:6" x14ac:dyDescent="0.2">
      <c r="F39462" s="16"/>
    </row>
    <row r="39463" spans="6:6" x14ac:dyDescent="0.2">
      <c r="F39463" s="16"/>
    </row>
    <row r="39464" spans="6:6" x14ac:dyDescent="0.2">
      <c r="F39464" s="16"/>
    </row>
    <row r="39465" spans="6:6" x14ac:dyDescent="0.2">
      <c r="F39465" s="16"/>
    </row>
    <row r="39466" spans="6:6" x14ac:dyDescent="0.2">
      <c r="F39466" s="16"/>
    </row>
    <row r="39467" spans="6:6" x14ac:dyDescent="0.2">
      <c r="F39467" s="16"/>
    </row>
    <row r="39468" spans="6:6" x14ac:dyDescent="0.2">
      <c r="F39468" s="16"/>
    </row>
    <row r="39469" spans="6:6" x14ac:dyDescent="0.2">
      <c r="F39469" s="16"/>
    </row>
    <row r="39470" spans="6:6" x14ac:dyDescent="0.2">
      <c r="F39470" s="16"/>
    </row>
    <row r="39471" spans="6:6" x14ac:dyDescent="0.2">
      <c r="F39471" s="16"/>
    </row>
    <row r="39472" spans="6:6" x14ac:dyDescent="0.2">
      <c r="F39472" s="16"/>
    </row>
    <row r="39473" spans="6:6" x14ac:dyDescent="0.2">
      <c r="F39473" s="16"/>
    </row>
    <row r="39474" spans="6:6" x14ac:dyDescent="0.2">
      <c r="F39474" s="16"/>
    </row>
    <row r="39475" spans="6:6" x14ac:dyDescent="0.2">
      <c r="F39475" s="16"/>
    </row>
    <row r="39476" spans="6:6" x14ac:dyDescent="0.2">
      <c r="F39476" s="16"/>
    </row>
    <row r="39477" spans="6:6" x14ac:dyDescent="0.2">
      <c r="F39477" s="16"/>
    </row>
    <row r="39478" spans="6:6" x14ac:dyDescent="0.2">
      <c r="F39478" s="16"/>
    </row>
    <row r="39479" spans="6:6" x14ac:dyDescent="0.2">
      <c r="F39479" s="16"/>
    </row>
    <row r="39480" spans="6:6" x14ac:dyDescent="0.2">
      <c r="F39480" s="16"/>
    </row>
    <row r="39481" spans="6:6" x14ac:dyDescent="0.2">
      <c r="F39481" s="16"/>
    </row>
    <row r="39482" spans="6:6" x14ac:dyDescent="0.2">
      <c r="F39482" s="16"/>
    </row>
    <row r="39483" spans="6:6" x14ac:dyDescent="0.2">
      <c r="F39483" s="16"/>
    </row>
    <row r="39484" spans="6:6" x14ac:dyDescent="0.2">
      <c r="F39484" s="16"/>
    </row>
    <row r="39485" spans="6:6" x14ac:dyDescent="0.2">
      <c r="F39485" s="16"/>
    </row>
    <row r="39486" spans="6:6" x14ac:dyDescent="0.2">
      <c r="F39486" s="16"/>
    </row>
    <row r="39487" spans="6:6" x14ac:dyDescent="0.2">
      <c r="F39487" s="16"/>
    </row>
    <row r="39488" spans="6:6" x14ac:dyDescent="0.2">
      <c r="F39488" s="16"/>
    </row>
    <row r="39489" spans="6:6" x14ac:dyDescent="0.2">
      <c r="F39489" s="16"/>
    </row>
    <row r="39490" spans="6:6" x14ac:dyDescent="0.2">
      <c r="F39490" s="16"/>
    </row>
    <row r="39491" spans="6:6" x14ac:dyDescent="0.2">
      <c r="F39491" s="16"/>
    </row>
    <row r="39492" spans="6:6" x14ac:dyDescent="0.2">
      <c r="F39492" s="16"/>
    </row>
    <row r="39493" spans="6:6" x14ac:dyDescent="0.2">
      <c r="F39493" s="16"/>
    </row>
    <row r="39494" spans="6:6" x14ac:dyDescent="0.2">
      <c r="F39494" s="16"/>
    </row>
    <row r="39495" spans="6:6" x14ac:dyDescent="0.2">
      <c r="F39495" s="16"/>
    </row>
    <row r="39496" spans="6:6" x14ac:dyDescent="0.2">
      <c r="F39496" s="16"/>
    </row>
    <row r="39497" spans="6:6" x14ac:dyDescent="0.2">
      <c r="F39497" s="16"/>
    </row>
    <row r="39498" spans="6:6" x14ac:dyDescent="0.2">
      <c r="F39498" s="16"/>
    </row>
    <row r="39499" spans="6:6" x14ac:dyDescent="0.2">
      <c r="F39499" s="16"/>
    </row>
    <row r="39500" spans="6:6" x14ac:dyDescent="0.2">
      <c r="F39500" s="16"/>
    </row>
    <row r="39501" spans="6:6" x14ac:dyDescent="0.2">
      <c r="F39501" s="16"/>
    </row>
    <row r="39502" spans="6:6" x14ac:dyDescent="0.2">
      <c r="F39502" s="16"/>
    </row>
    <row r="39503" spans="6:6" x14ac:dyDescent="0.2">
      <c r="F39503" s="16"/>
    </row>
    <row r="39504" spans="6:6" x14ac:dyDescent="0.2">
      <c r="F39504" s="16"/>
    </row>
    <row r="39505" spans="6:6" x14ac:dyDescent="0.2">
      <c r="F39505" s="16"/>
    </row>
    <row r="39506" spans="6:6" x14ac:dyDescent="0.2">
      <c r="F39506" s="16"/>
    </row>
    <row r="39507" spans="6:6" x14ac:dyDescent="0.2">
      <c r="F39507" s="16"/>
    </row>
    <row r="39508" spans="6:6" x14ac:dyDescent="0.2">
      <c r="F39508" s="16"/>
    </row>
    <row r="39509" spans="6:6" x14ac:dyDescent="0.2">
      <c r="F39509" s="16"/>
    </row>
    <row r="39510" spans="6:6" x14ac:dyDescent="0.2">
      <c r="F39510" s="16"/>
    </row>
    <row r="39511" spans="6:6" x14ac:dyDescent="0.2">
      <c r="F39511" s="16"/>
    </row>
    <row r="39512" spans="6:6" x14ac:dyDescent="0.2">
      <c r="F39512" s="16"/>
    </row>
    <row r="39513" spans="6:6" x14ac:dyDescent="0.2">
      <c r="F39513" s="16"/>
    </row>
    <row r="39514" spans="6:6" x14ac:dyDescent="0.2">
      <c r="F39514" s="16"/>
    </row>
    <row r="39515" spans="6:6" x14ac:dyDescent="0.2">
      <c r="F39515" s="16"/>
    </row>
    <row r="39516" spans="6:6" x14ac:dyDescent="0.2">
      <c r="F39516" s="16"/>
    </row>
    <row r="39517" spans="6:6" x14ac:dyDescent="0.2">
      <c r="F39517" s="16"/>
    </row>
    <row r="39518" spans="6:6" x14ac:dyDescent="0.2">
      <c r="F39518" s="16"/>
    </row>
    <row r="39519" spans="6:6" x14ac:dyDescent="0.2">
      <c r="F39519" s="16"/>
    </row>
    <row r="39520" spans="6:6" x14ac:dyDescent="0.2">
      <c r="F39520" s="16"/>
    </row>
    <row r="39521" spans="6:6" x14ac:dyDescent="0.2">
      <c r="F39521" s="16"/>
    </row>
    <row r="39522" spans="6:6" x14ac:dyDescent="0.2">
      <c r="F39522" s="16"/>
    </row>
    <row r="39523" spans="6:6" x14ac:dyDescent="0.2">
      <c r="F39523" s="16"/>
    </row>
    <row r="39524" spans="6:6" x14ac:dyDescent="0.2">
      <c r="F39524" s="16"/>
    </row>
    <row r="39525" spans="6:6" x14ac:dyDescent="0.2">
      <c r="F39525" s="16"/>
    </row>
    <row r="39526" spans="6:6" x14ac:dyDescent="0.2">
      <c r="F39526" s="16"/>
    </row>
    <row r="39527" spans="6:6" x14ac:dyDescent="0.2">
      <c r="F39527" s="16"/>
    </row>
    <row r="39528" spans="6:6" x14ac:dyDescent="0.2">
      <c r="F39528" s="16"/>
    </row>
    <row r="39529" spans="6:6" x14ac:dyDescent="0.2">
      <c r="F39529" s="16"/>
    </row>
    <row r="39530" spans="6:6" x14ac:dyDescent="0.2">
      <c r="F39530" s="16"/>
    </row>
    <row r="39531" spans="6:6" x14ac:dyDescent="0.2">
      <c r="F39531" s="16"/>
    </row>
    <row r="39532" spans="6:6" x14ac:dyDescent="0.2">
      <c r="F39532" s="16"/>
    </row>
    <row r="39533" spans="6:6" x14ac:dyDescent="0.2">
      <c r="F39533" s="16"/>
    </row>
    <row r="39534" spans="6:6" x14ac:dyDescent="0.2">
      <c r="F39534" s="16"/>
    </row>
    <row r="39535" spans="6:6" x14ac:dyDescent="0.2">
      <c r="F39535" s="16"/>
    </row>
    <row r="39536" spans="6:6" x14ac:dyDescent="0.2">
      <c r="F39536" s="16"/>
    </row>
    <row r="39537" spans="6:6" x14ac:dyDescent="0.2">
      <c r="F39537" s="16"/>
    </row>
    <row r="39538" spans="6:6" x14ac:dyDescent="0.2">
      <c r="F39538" s="16"/>
    </row>
    <row r="39539" spans="6:6" x14ac:dyDescent="0.2">
      <c r="F39539" s="16"/>
    </row>
    <row r="39540" spans="6:6" x14ac:dyDescent="0.2">
      <c r="F39540" s="16"/>
    </row>
    <row r="39541" spans="6:6" x14ac:dyDescent="0.2">
      <c r="F39541" s="16"/>
    </row>
    <row r="39542" spans="6:6" x14ac:dyDescent="0.2">
      <c r="F39542" s="16"/>
    </row>
    <row r="39543" spans="6:6" x14ac:dyDescent="0.2">
      <c r="F39543" s="16"/>
    </row>
    <row r="39544" spans="6:6" x14ac:dyDescent="0.2">
      <c r="F39544" s="16"/>
    </row>
    <row r="39545" spans="6:6" x14ac:dyDescent="0.2">
      <c r="F39545" s="16"/>
    </row>
    <row r="39546" spans="6:6" x14ac:dyDescent="0.2">
      <c r="F39546" s="16"/>
    </row>
    <row r="39547" spans="6:6" x14ac:dyDescent="0.2">
      <c r="F39547" s="16"/>
    </row>
    <row r="39548" spans="6:6" x14ac:dyDescent="0.2">
      <c r="F39548" s="16"/>
    </row>
    <row r="39549" spans="6:6" x14ac:dyDescent="0.2">
      <c r="F39549" s="16"/>
    </row>
    <row r="39550" spans="6:6" x14ac:dyDescent="0.2">
      <c r="F39550" s="16"/>
    </row>
    <row r="39551" spans="6:6" x14ac:dyDescent="0.2">
      <c r="F39551" s="16"/>
    </row>
    <row r="39552" spans="6:6" x14ac:dyDescent="0.2">
      <c r="F39552" s="16"/>
    </row>
    <row r="39553" spans="6:6" x14ac:dyDescent="0.2">
      <c r="F39553" s="16"/>
    </row>
    <row r="39554" spans="6:6" x14ac:dyDescent="0.2">
      <c r="F39554" s="16"/>
    </row>
    <row r="39555" spans="6:6" x14ac:dyDescent="0.2">
      <c r="F39555" s="16"/>
    </row>
    <row r="39556" spans="6:6" x14ac:dyDescent="0.2">
      <c r="F39556" s="16"/>
    </row>
    <row r="39557" spans="6:6" x14ac:dyDescent="0.2">
      <c r="F39557" s="16"/>
    </row>
    <row r="39558" spans="6:6" x14ac:dyDescent="0.2">
      <c r="F39558" s="16"/>
    </row>
    <row r="39559" spans="6:6" x14ac:dyDescent="0.2">
      <c r="F39559" s="16"/>
    </row>
    <row r="39560" spans="6:6" x14ac:dyDescent="0.2">
      <c r="F39560" s="16"/>
    </row>
    <row r="39561" spans="6:6" x14ac:dyDescent="0.2">
      <c r="F39561" s="16"/>
    </row>
    <row r="39562" spans="6:6" x14ac:dyDescent="0.2">
      <c r="F39562" s="16"/>
    </row>
    <row r="39563" spans="6:6" x14ac:dyDescent="0.2">
      <c r="F39563" s="16"/>
    </row>
    <row r="39564" spans="6:6" x14ac:dyDescent="0.2">
      <c r="F39564" s="16"/>
    </row>
    <row r="39565" spans="6:6" x14ac:dyDescent="0.2">
      <c r="F39565" s="16"/>
    </row>
    <row r="39566" spans="6:6" x14ac:dyDescent="0.2">
      <c r="F39566" s="16"/>
    </row>
    <row r="39567" spans="6:6" x14ac:dyDescent="0.2">
      <c r="F39567" s="16"/>
    </row>
    <row r="39568" spans="6:6" x14ac:dyDescent="0.2">
      <c r="F39568" s="16"/>
    </row>
    <row r="39569" spans="6:6" x14ac:dyDescent="0.2">
      <c r="F39569" s="16"/>
    </row>
    <row r="39570" spans="6:6" x14ac:dyDescent="0.2">
      <c r="F39570" s="16"/>
    </row>
    <row r="39571" spans="6:6" x14ac:dyDescent="0.2">
      <c r="F39571" s="16"/>
    </row>
    <row r="39572" spans="6:6" x14ac:dyDescent="0.2">
      <c r="F39572" s="16"/>
    </row>
    <row r="39573" spans="6:6" x14ac:dyDescent="0.2">
      <c r="F39573" s="16"/>
    </row>
    <row r="39574" spans="6:6" x14ac:dyDescent="0.2">
      <c r="F39574" s="16"/>
    </row>
    <row r="39575" spans="6:6" x14ac:dyDescent="0.2">
      <c r="F39575" s="16"/>
    </row>
    <row r="39576" spans="6:6" x14ac:dyDescent="0.2">
      <c r="F39576" s="16"/>
    </row>
    <row r="39577" spans="6:6" x14ac:dyDescent="0.2">
      <c r="F39577" s="16"/>
    </row>
    <row r="39578" spans="6:6" x14ac:dyDescent="0.2">
      <c r="F39578" s="16"/>
    </row>
    <row r="39579" spans="6:6" x14ac:dyDescent="0.2">
      <c r="F39579" s="16"/>
    </row>
    <row r="39580" spans="6:6" x14ac:dyDescent="0.2">
      <c r="F39580" s="16"/>
    </row>
    <row r="39581" spans="6:6" x14ac:dyDescent="0.2">
      <c r="F39581" s="16"/>
    </row>
    <row r="39582" spans="6:6" x14ac:dyDescent="0.2">
      <c r="F39582" s="16"/>
    </row>
    <row r="39583" spans="6:6" x14ac:dyDescent="0.2">
      <c r="F39583" s="16"/>
    </row>
    <row r="39584" spans="6:6" x14ac:dyDescent="0.2">
      <c r="F39584" s="16"/>
    </row>
    <row r="39585" spans="6:6" x14ac:dyDescent="0.2">
      <c r="F39585" s="16"/>
    </row>
    <row r="39586" spans="6:6" x14ac:dyDescent="0.2">
      <c r="F39586" s="16"/>
    </row>
    <row r="39587" spans="6:6" x14ac:dyDescent="0.2">
      <c r="F39587" s="16"/>
    </row>
    <row r="39588" spans="6:6" x14ac:dyDescent="0.2">
      <c r="F39588" s="16"/>
    </row>
    <row r="39589" spans="6:6" x14ac:dyDescent="0.2">
      <c r="F39589" s="16"/>
    </row>
    <row r="39590" spans="6:6" x14ac:dyDescent="0.2">
      <c r="F39590" s="16"/>
    </row>
    <row r="39591" spans="6:6" x14ac:dyDescent="0.2">
      <c r="F39591" s="16"/>
    </row>
    <row r="39592" spans="6:6" x14ac:dyDescent="0.2">
      <c r="F39592" s="16"/>
    </row>
    <row r="39593" spans="6:6" x14ac:dyDescent="0.2">
      <c r="F39593" s="16"/>
    </row>
    <row r="39594" spans="6:6" x14ac:dyDescent="0.2">
      <c r="F39594" s="16"/>
    </row>
    <row r="39595" spans="6:6" x14ac:dyDescent="0.2">
      <c r="F39595" s="16"/>
    </row>
    <row r="39596" spans="6:6" x14ac:dyDescent="0.2">
      <c r="F39596" s="16"/>
    </row>
    <row r="39597" spans="6:6" x14ac:dyDescent="0.2">
      <c r="F39597" s="16"/>
    </row>
    <row r="39598" spans="6:6" x14ac:dyDescent="0.2">
      <c r="F39598" s="16"/>
    </row>
    <row r="39599" spans="6:6" x14ac:dyDescent="0.2">
      <c r="F39599" s="16"/>
    </row>
    <row r="39600" spans="6:6" x14ac:dyDescent="0.2">
      <c r="F39600" s="16"/>
    </row>
    <row r="39601" spans="6:6" x14ac:dyDescent="0.2">
      <c r="F39601" s="16"/>
    </row>
    <row r="39602" spans="6:6" x14ac:dyDescent="0.2">
      <c r="F39602" s="16"/>
    </row>
    <row r="39603" spans="6:6" x14ac:dyDescent="0.2">
      <c r="F39603" s="16"/>
    </row>
    <row r="39604" spans="6:6" x14ac:dyDescent="0.2">
      <c r="F39604" s="16"/>
    </row>
    <row r="39605" spans="6:6" x14ac:dyDescent="0.2">
      <c r="F39605" s="16"/>
    </row>
    <row r="39606" spans="6:6" x14ac:dyDescent="0.2">
      <c r="F39606" s="16"/>
    </row>
    <row r="39607" spans="6:6" x14ac:dyDescent="0.2">
      <c r="F39607" s="16"/>
    </row>
    <row r="39608" spans="6:6" x14ac:dyDescent="0.2">
      <c r="F39608" s="16"/>
    </row>
    <row r="39609" spans="6:6" x14ac:dyDescent="0.2">
      <c r="F39609" s="16"/>
    </row>
    <row r="39610" spans="6:6" x14ac:dyDescent="0.2">
      <c r="F39610" s="16"/>
    </row>
    <row r="39611" spans="6:6" x14ac:dyDescent="0.2">
      <c r="F39611" s="16"/>
    </row>
    <row r="39612" spans="6:6" x14ac:dyDescent="0.2">
      <c r="F39612" s="16"/>
    </row>
    <row r="39613" spans="6:6" x14ac:dyDescent="0.2">
      <c r="F39613" s="16"/>
    </row>
    <row r="39614" spans="6:6" x14ac:dyDescent="0.2">
      <c r="F39614" s="16"/>
    </row>
    <row r="39615" spans="6:6" x14ac:dyDescent="0.2">
      <c r="F39615" s="16"/>
    </row>
    <row r="39616" spans="6:6" x14ac:dyDescent="0.2">
      <c r="F39616" s="16"/>
    </row>
    <row r="39617" spans="6:6" x14ac:dyDescent="0.2">
      <c r="F39617" s="16"/>
    </row>
    <row r="39618" spans="6:6" x14ac:dyDescent="0.2">
      <c r="F39618" s="16"/>
    </row>
    <row r="39619" spans="6:6" x14ac:dyDescent="0.2">
      <c r="F39619" s="16"/>
    </row>
    <row r="39620" spans="6:6" x14ac:dyDescent="0.2">
      <c r="F39620" s="16"/>
    </row>
    <row r="39621" spans="6:6" x14ac:dyDescent="0.2">
      <c r="F39621" s="16"/>
    </row>
    <row r="39622" spans="6:6" x14ac:dyDescent="0.2">
      <c r="F39622" s="16"/>
    </row>
    <row r="39623" spans="6:6" x14ac:dyDescent="0.2">
      <c r="F39623" s="16"/>
    </row>
    <row r="39624" spans="6:6" x14ac:dyDescent="0.2">
      <c r="F39624" s="16"/>
    </row>
    <row r="39625" spans="6:6" x14ac:dyDescent="0.2">
      <c r="F39625" s="16"/>
    </row>
    <row r="39626" spans="6:6" x14ac:dyDescent="0.2">
      <c r="F39626" s="16"/>
    </row>
    <row r="39627" spans="6:6" x14ac:dyDescent="0.2">
      <c r="F39627" s="16"/>
    </row>
    <row r="39628" spans="6:6" x14ac:dyDescent="0.2">
      <c r="F39628" s="16"/>
    </row>
    <row r="39629" spans="6:6" x14ac:dyDescent="0.2">
      <c r="F39629" s="16"/>
    </row>
    <row r="39630" spans="6:6" x14ac:dyDescent="0.2">
      <c r="F39630" s="16"/>
    </row>
    <row r="39631" spans="6:6" x14ac:dyDescent="0.2">
      <c r="F39631" s="16"/>
    </row>
    <row r="39632" spans="6:6" x14ac:dyDescent="0.2">
      <c r="F39632" s="16"/>
    </row>
    <row r="39633" spans="6:6" x14ac:dyDescent="0.2">
      <c r="F39633" s="16"/>
    </row>
    <row r="39634" spans="6:6" x14ac:dyDescent="0.2">
      <c r="F39634" s="16"/>
    </row>
    <row r="39635" spans="6:6" x14ac:dyDescent="0.2">
      <c r="F39635" s="16"/>
    </row>
    <row r="39636" spans="6:6" x14ac:dyDescent="0.2">
      <c r="F39636" s="16"/>
    </row>
    <row r="39637" spans="6:6" x14ac:dyDescent="0.2">
      <c r="F39637" s="16"/>
    </row>
    <row r="39638" spans="6:6" x14ac:dyDescent="0.2">
      <c r="F39638" s="16"/>
    </row>
    <row r="39639" spans="6:6" x14ac:dyDescent="0.2">
      <c r="F39639" s="16"/>
    </row>
    <row r="39640" spans="6:6" x14ac:dyDescent="0.2">
      <c r="F39640" s="16"/>
    </row>
    <row r="39641" spans="6:6" x14ac:dyDescent="0.2">
      <c r="F39641" s="16"/>
    </row>
    <row r="39642" spans="6:6" x14ac:dyDescent="0.2">
      <c r="F39642" s="16"/>
    </row>
    <row r="39643" spans="6:6" x14ac:dyDescent="0.2">
      <c r="F39643" s="16"/>
    </row>
    <row r="39644" spans="6:6" x14ac:dyDescent="0.2">
      <c r="F39644" s="16"/>
    </row>
    <row r="39645" spans="6:6" x14ac:dyDescent="0.2">
      <c r="F39645" s="16"/>
    </row>
    <row r="39646" spans="6:6" x14ac:dyDescent="0.2">
      <c r="F39646" s="16"/>
    </row>
    <row r="39647" spans="6:6" x14ac:dyDescent="0.2">
      <c r="F39647" s="16"/>
    </row>
    <row r="39648" spans="6:6" x14ac:dyDescent="0.2">
      <c r="F39648" s="16"/>
    </row>
    <row r="39649" spans="6:6" x14ac:dyDescent="0.2">
      <c r="F39649" s="16"/>
    </row>
    <row r="39650" spans="6:6" x14ac:dyDescent="0.2">
      <c r="F39650" s="16"/>
    </row>
    <row r="39651" spans="6:6" x14ac:dyDescent="0.2">
      <c r="F39651" s="16"/>
    </row>
    <row r="39652" spans="6:6" x14ac:dyDescent="0.2">
      <c r="F39652" s="16"/>
    </row>
    <row r="39653" spans="6:6" x14ac:dyDescent="0.2">
      <c r="F39653" s="16"/>
    </row>
    <row r="39654" spans="6:6" x14ac:dyDescent="0.2">
      <c r="F39654" s="16"/>
    </row>
    <row r="39655" spans="6:6" x14ac:dyDescent="0.2">
      <c r="F39655" s="16"/>
    </row>
    <row r="39656" spans="6:6" x14ac:dyDescent="0.2">
      <c r="F39656" s="16"/>
    </row>
    <row r="39657" spans="6:6" x14ac:dyDescent="0.2">
      <c r="F39657" s="16"/>
    </row>
    <row r="39658" spans="6:6" x14ac:dyDescent="0.2">
      <c r="F39658" s="16"/>
    </row>
    <row r="39659" spans="6:6" x14ac:dyDescent="0.2">
      <c r="F39659" s="16"/>
    </row>
    <row r="39660" spans="6:6" x14ac:dyDescent="0.2">
      <c r="F39660" s="16"/>
    </row>
    <row r="39661" spans="6:6" x14ac:dyDescent="0.2">
      <c r="F39661" s="16"/>
    </row>
    <row r="39662" spans="6:6" x14ac:dyDescent="0.2">
      <c r="F39662" s="16"/>
    </row>
    <row r="39663" spans="6:6" x14ac:dyDescent="0.2">
      <c r="F39663" s="16"/>
    </row>
    <row r="39664" spans="6:6" x14ac:dyDescent="0.2">
      <c r="F39664" s="16"/>
    </row>
    <row r="39665" spans="6:6" x14ac:dyDescent="0.2">
      <c r="F39665" s="16"/>
    </row>
    <row r="39666" spans="6:6" x14ac:dyDescent="0.2">
      <c r="F39666" s="16"/>
    </row>
    <row r="39667" spans="6:6" x14ac:dyDescent="0.2">
      <c r="F39667" s="16"/>
    </row>
    <row r="39668" spans="6:6" x14ac:dyDescent="0.2">
      <c r="F39668" s="16"/>
    </row>
    <row r="39669" spans="6:6" x14ac:dyDescent="0.2">
      <c r="F39669" s="16"/>
    </row>
    <row r="39670" spans="6:6" x14ac:dyDescent="0.2">
      <c r="F39670" s="16"/>
    </row>
    <row r="39671" spans="6:6" x14ac:dyDescent="0.2">
      <c r="F39671" s="16"/>
    </row>
    <row r="39672" spans="6:6" x14ac:dyDescent="0.2">
      <c r="F39672" s="16"/>
    </row>
    <row r="39673" spans="6:6" x14ac:dyDescent="0.2">
      <c r="F39673" s="16"/>
    </row>
    <row r="39674" spans="6:6" x14ac:dyDescent="0.2">
      <c r="F39674" s="16"/>
    </row>
    <row r="39675" spans="6:6" x14ac:dyDescent="0.2">
      <c r="F39675" s="16"/>
    </row>
    <row r="39676" spans="6:6" x14ac:dyDescent="0.2">
      <c r="F39676" s="16"/>
    </row>
    <row r="39677" spans="6:6" x14ac:dyDescent="0.2">
      <c r="F39677" s="16"/>
    </row>
    <row r="39678" spans="6:6" x14ac:dyDescent="0.2">
      <c r="F39678" s="16"/>
    </row>
    <row r="39679" spans="6:6" x14ac:dyDescent="0.2">
      <c r="F39679" s="16"/>
    </row>
    <row r="39680" spans="6:6" x14ac:dyDescent="0.2">
      <c r="F39680" s="16"/>
    </row>
    <row r="39681" spans="6:6" x14ac:dyDescent="0.2">
      <c r="F39681" s="16"/>
    </row>
    <row r="39682" spans="6:6" x14ac:dyDescent="0.2">
      <c r="F39682" s="16"/>
    </row>
    <row r="39683" spans="6:6" x14ac:dyDescent="0.2">
      <c r="F39683" s="16"/>
    </row>
    <row r="39684" spans="6:6" x14ac:dyDescent="0.2">
      <c r="F39684" s="16"/>
    </row>
    <row r="39685" spans="6:6" x14ac:dyDescent="0.2">
      <c r="F39685" s="16"/>
    </row>
    <row r="39686" spans="6:6" x14ac:dyDescent="0.2">
      <c r="F39686" s="16"/>
    </row>
    <row r="39687" spans="6:6" x14ac:dyDescent="0.2">
      <c r="F39687" s="16"/>
    </row>
    <row r="39688" spans="6:6" x14ac:dyDescent="0.2">
      <c r="F39688" s="16"/>
    </row>
    <row r="39689" spans="6:6" x14ac:dyDescent="0.2">
      <c r="F39689" s="16"/>
    </row>
    <row r="39690" spans="6:6" x14ac:dyDescent="0.2">
      <c r="F39690" s="16"/>
    </row>
    <row r="39691" spans="6:6" x14ac:dyDescent="0.2">
      <c r="F39691" s="16"/>
    </row>
    <row r="39692" spans="6:6" x14ac:dyDescent="0.2">
      <c r="F39692" s="16"/>
    </row>
    <row r="39693" spans="6:6" x14ac:dyDescent="0.2">
      <c r="F39693" s="16"/>
    </row>
    <row r="39694" spans="6:6" x14ac:dyDescent="0.2">
      <c r="F39694" s="16"/>
    </row>
    <row r="39695" spans="6:6" x14ac:dyDescent="0.2">
      <c r="F39695" s="16"/>
    </row>
    <row r="39696" spans="6:6" x14ac:dyDescent="0.2">
      <c r="F39696" s="16"/>
    </row>
    <row r="39697" spans="6:6" x14ac:dyDescent="0.2">
      <c r="F39697" s="16"/>
    </row>
    <row r="39698" spans="6:6" x14ac:dyDescent="0.2">
      <c r="F39698" s="16"/>
    </row>
    <row r="39699" spans="6:6" x14ac:dyDescent="0.2">
      <c r="F39699" s="16"/>
    </row>
    <row r="39700" spans="6:6" x14ac:dyDescent="0.2">
      <c r="F39700" s="16"/>
    </row>
    <row r="39701" spans="6:6" x14ac:dyDescent="0.2">
      <c r="F39701" s="16"/>
    </row>
    <row r="39702" spans="6:6" x14ac:dyDescent="0.2">
      <c r="F39702" s="16"/>
    </row>
    <row r="39703" spans="6:6" x14ac:dyDescent="0.2">
      <c r="F39703" s="16"/>
    </row>
    <row r="39704" spans="6:6" x14ac:dyDescent="0.2">
      <c r="F39704" s="16"/>
    </row>
    <row r="39705" spans="6:6" x14ac:dyDescent="0.2">
      <c r="F39705" s="16"/>
    </row>
    <row r="39706" spans="6:6" x14ac:dyDescent="0.2">
      <c r="F39706" s="16"/>
    </row>
    <row r="39707" spans="6:6" x14ac:dyDescent="0.2">
      <c r="F39707" s="16"/>
    </row>
    <row r="39708" spans="6:6" x14ac:dyDescent="0.2">
      <c r="F39708" s="16"/>
    </row>
    <row r="39709" spans="6:6" x14ac:dyDescent="0.2">
      <c r="F39709" s="16"/>
    </row>
    <row r="39710" spans="6:6" x14ac:dyDescent="0.2">
      <c r="F39710" s="16"/>
    </row>
    <row r="39711" spans="6:6" x14ac:dyDescent="0.2">
      <c r="F39711" s="16"/>
    </row>
    <row r="39712" spans="6:6" x14ac:dyDescent="0.2">
      <c r="F39712" s="16"/>
    </row>
    <row r="39713" spans="6:6" x14ac:dyDescent="0.2">
      <c r="F39713" s="16"/>
    </row>
    <row r="39714" spans="6:6" x14ac:dyDescent="0.2">
      <c r="F39714" s="16"/>
    </row>
    <row r="39715" spans="6:6" x14ac:dyDescent="0.2">
      <c r="F39715" s="16"/>
    </row>
    <row r="39716" spans="6:6" x14ac:dyDescent="0.2">
      <c r="F39716" s="16"/>
    </row>
    <row r="39717" spans="6:6" x14ac:dyDescent="0.2">
      <c r="F39717" s="16"/>
    </row>
    <row r="39718" spans="6:6" x14ac:dyDescent="0.2">
      <c r="F39718" s="16"/>
    </row>
    <row r="39719" spans="6:6" x14ac:dyDescent="0.2">
      <c r="F39719" s="16"/>
    </row>
    <row r="39720" spans="6:6" x14ac:dyDescent="0.2">
      <c r="F39720" s="16"/>
    </row>
    <row r="39721" spans="6:6" x14ac:dyDescent="0.2">
      <c r="F39721" s="16"/>
    </row>
    <row r="39722" spans="6:6" x14ac:dyDescent="0.2">
      <c r="F39722" s="16"/>
    </row>
    <row r="39723" spans="6:6" x14ac:dyDescent="0.2">
      <c r="F39723" s="16"/>
    </row>
    <row r="39724" spans="6:6" x14ac:dyDescent="0.2">
      <c r="F39724" s="16"/>
    </row>
    <row r="39725" spans="6:6" x14ac:dyDescent="0.2">
      <c r="F39725" s="16"/>
    </row>
    <row r="39726" spans="6:6" x14ac:dyDescent="0.2">
      <c r="F39726" s="16"/>
    </row>
    <row r="39727" spans="6:6" x14ac:dyDescent="0.2">
      <c r="F39727" s="16"/>
    </row>
    <row r="39728" spans="6:6" x14ac:dyDescent="0.2">
      <c r="F39728" s="16"/>
    </row>
    <row r="39729" spans="6:6" x14ac:dyDescent="0.2">
      <c r="F39729" s="16"/>
    </row>
    <row r="39730" spans="6:6" x14ac:dyDescent="0.2">
      <c r="F39730" s="16"/>
    </row>
    <row r="39731" spans="6:6" x14ac:dyDescent="0.2">
      <c r="F39731" s="16"/>
    </row>
    <row r="39732" spans="6:6" x14ac:dyDescent="0.2">
      <c r="F39732" s="16"/>
    </row>
    <row r="39733" spans="6:6" x14ac:dyDescent="0.2">
      <c r="F39733" s="16"/>
    </row>
    <row r="39734" spans="6:6" x14ac:dyDescent="0.2">
      <c r="F39734" s="16"/>
    </row>
    <row r="39735" spans="6:6" x14ac:dyDescent="0.2">
      <c r="F39735" s="16"/>
    </row>
    <row r="39736" spans="6:6" x14ac:dyDescent="0.2">
      <c r="F39736" s="16"/>
    </row>
    <row r="39737" spans="6:6" x14ac:dyDescent="0.2">
      <c r="F39737" s="16"/>
    </row>
    <row r="39738" spans="6:6" x14ac:dyDescent="0.2">
      <c r="F39738" s="16"/>
    </row>
    <row r="39739" spans="6:6" x14ac:dyDescent="0.2">
      <c r="F39739" s="16"/>
    </row>
    <row r="39740" spans="6:6" x14ac:dyDescent="0.2">
      <c r="F39740" s="16"/>
    </row>
    <row r="39741" spans="6:6" x14ac:dyDescent="0.2">
      <c r="F39741" s="16"/>
    </row>
    <row r="39742" spans="6:6" x14ac:dyDescent="0.2">
      <c r="F39742" s="16"/>
    </row>
    <row r="39743" spans="6:6" x14ac:dyDescent="0.2">
      <c r="F39743" s="16"/>
    </row>
    <row r="39744" spans="6:6" x14ac:dyDescent="0.2">
      <c r="F39744" s="16"/>
    </row>
    <row r="39745" spans="6:6" x14ac:dyDescent="0.2">
      <c r="F39745" s="16"/>
    </row>
    <row r="39746" spans="6:6" x14ac:dyDescent="0.2">
      <c r="F39746" s="16"/>
    </row>
    <row r="39747" spans="6:6" x14ac:dyDescent="0.2">
      <c r="F39747" s="16"/>
    </row>
    <row r="39748" spans="6:6" x14ac:dyDescent="0.2">
      <c r="F39748" s="16"/>
    </row>
    <row r="39749" spans="6:6" x14ac:dyDescent="0.2">
      <c r="F39749" s="16"/>
    </row>
    <row r="39750" spans="6:6" x14ac:dyDescent="0.2">
      <c r="F39750" s="16"/>
    </row>
    <row r="39751" spans="6:6" x14ac:dyDescent="0.2">
      <c r="F39751" s="16"/>
    </row>
    <row r="39752" spans="6:6" x14ac:dyDescent="0.2">
      <c r="F39752" s="16"/>
    </row>
    <row r="39753" spans="6:6" x14ac:dyDescent="0.2">
      <c r="F39753" s="16"/>
    </row>
    <row r="39754" spans="6:6" x14ac:dyDescent="0.2">
      <c r="F39754" s="16"/>
    </row>
    <row r="39755" spans="6:6" x14ac:dyDescent="0.2">
      <c r="F39755" s="16"/>
    </row>
    <row r="39756" spans="6:6" x14ac:dyDescent="0.2">
      <c r="F39756" s="16"/>
    </row>
    <row r="39757" spans="6:6" x14ac:dyDescent="0.2">
      <c r="F39757" s="16"/>
    </row>
    <row r="39758" spans="6:6" x14ac:dyDescent="0.2">
      <c r="F39758" s="16"/>
    </row>
    <row r="39759" spans="6:6" x14ac:dyDescent="0.2">
      <c r="F39759" s="16"/>
    </row>
    <row r="39760" spans="6:6" x14ac:dyDescent="0.2">
      <c r="F39760" s="16"/>
    </row>
    <row r="39761" spans="6:6" x14ac:dyDescent="0.2">
      <c r="F39761" s="16"/>
    </row>
    <row r="39762" spans="6:6" x14ac:dyDescent="0.2">
      <c r="F39762" s="16"/>
    </row>
    <row r="39763" spans="6:6" x14ac:dyDescent="0.2">
      <c r="F39763" s="16"/>
    </row>
    <row r="39764" spans="6:6" x14ac:dyDescent="0.2">
      <c r="F39764" s="16"/>
    </row>
    <row r="39765" spans="6:6" x14ac:dyDescent="0.2">
      <c r="F39765" s="16"/>
    </row>
    <row r="39766" spans="6:6" x14ac:dyDescent="0.2">
      <c r="F39766" s="16"/>
    </row>
    <row r="39767" spans="6:6" x14ac:dyDescent="0.2">
      <c r="F39767" s="16"/>
    </row>
    <row r="39768" spans="6:6" x14ac:dyDescent="0.2">
      <c r="F39768" s="16"/>
    </row>
    <row r="39769" spans="6:6" x14ac:dyDescent="0.2">
      <c r="F39769" s="16"/>
    </row>
    <row r="39770" spans="6:6" x14ac:dyDescent="0.2">
      <c r="F39770" s="16"/>
    </row>
    <row r="39771" spans="6:6" x14ac:dyDescent="0.2">
      <c r="F39771" s="16"/>
    </row>
    <row r="39772" spans="6:6" x14ac:dyDescent="0.2">
      <c r="F39772" s="16"/>
    </row>
    <row r="39773" spans="6:6" x14ac:dyDescent="0.2">
      <c r="F39773" s="16"/>
    </row>
    <row r="39774" spans="6:6" x14ac:dyDescent="0.2">
      <c r="F39774" s="16"/>
    </row>
    <row r="39775" spans="6:6" x14ac:dyDescent="0.2">
      <c r="F39775" s="16"/>
    </row>
    <row r="39776" spans="6:6" x14ac:dyDescent="0.2">
      <c r="F39776" s="16"/>
    </row>
    <row r="39777" spans="6:6" x14ac:dyDescent="0.2">
      <c r="F39777" s="16"/>
    </row>
    <row r="39778" spans="6:6" x14ac:dyDescent="0.2">
      <c r="F39778" s="16"/>
    </row>
    <row r="39779" spans="6:6" x14ac:dyDescent="0.2">
      <c r="F39779" s="16"/>
    </row>
    <row r="39780" spans="6:6" x14ac:dyDescent="0.2">
      <c r="F39780" s="16"/>
    </row>
    <row r="39781" spans="6:6" x14ac:dyDescent="0.2">
      <c r="F39781" s="16"/>
    </row>
    <row r="39782" spans="6:6" x14ac:dyDescent="0.2">
      <c r="F39782" s="16"/>
    </row>
    <row r="39783" spans="6:6" x14ac:dyDescent="0.2">
      <c r="F39783" s="16"/>
    </row>
    <row r="39784" spans="6:6" x14ac:dyDescent="0.2">
      <c r="F39784" s="16"/>
    </row>
    <row r="39785" spans="6:6" x14ac:dyDescent="0.2">
      <c r="F39785" s="16"/>
    </row>
    <row r="39786" spans="6:6" x14ac:dyDescent="0.2">
      <c r="F39786" s="16"/>
    </row>
    <row r="39787" spans="6:6" x14ac:dyDescent="0.2">
      <c r="F39787" s="16"/>
    </row>
    <row r="39788" spans="6:6" x14ac:dyDescent="0.2">
      <c r="F39788" s="16"/>
    </row>
    <row r="39789" spans="6:6" x14ac:dyDescent="0.2">
      <c r="F39789" s="16"/>
    </row>
    <row r="39790" spans="6:6" x14ac:dyDescent="0.2">
      <c r="F39790" s="16"/>
    </row>
    <row r="39791" spans="6:6" x14ac:dyDescent="0.2">
      <c r="F39791" s="16"/>
    </row>
    <row r="39792" spans="6:6" x14ac:dyDescent="0.2">
      <c r="F39792" s="16"/>
    </row>
    <row r="39793" spans="6:6" x14ac:dyDescent="0.2">
      <c r="F39793" s="16"/>
    </row>
    <row r="39794" spans="6:6" x14ac:dyDescent="0.2">
      <c r="F39794" s="16"/>
    </row>
    <row r="39795" spans="6:6" x14ac:dyDescent="0.2">
      <c r="F39795" s="16"/>
    </row>
    <row r="39796" spans="6:6" x14ac:dyDescent="0.2">
      <c r="F39796" s="16"/>
    </row>
    <row r="39797" spans="6:6" x14ac:dyDescent="0.2">
      <c r="F39797" s="16"/>
    </row>
    <row r="39798" spans="6:6" x14ac:dyDescent="0.2">
      <c r="F39798" s="16"/>
    </row>
    <row r="39799" spans="6:6" x14ac:dyDescent="0.2">
      <c r="F39799" s="16"/>
    </row>
    <row r="39800" spans="6:6" x14ac:dyDescent="0.2">
      <c r="F39800" s="16"/>
    </row>
    <row r="39801" spans="6:6" x14ac:dyDescent="0.2">
      <c r="F39801" s="16"/>
    </row>
    <row r="39802" spans="6:6" x14ac:dyDescent="0.2">
      <c r="F39802" s="16"/>
    </row>
    <row r="39803" spans="6:6" x14ac:dyDescent="0.2">
      <c r="F39803" s="16"/>
    </row>
    <row r="39804" spans="6:6" x14ac:dyDescent="0.2">
      <c r="F39804" s="16"/>
    </row>
    <row r="39805" spans="6:6" x14ac:dyDescent="0.2">
      <c r="F39805" s="16"/>
    </row>
    <row r="39806" spans="6:6" x14ac:dyDescent="0.2">
      <c r="F39806" s="16"/>
    </row>
    <row r="39807" spans="6:6" x14ac:dyDescent="0.2">
      <c r="F39807" s="16"/>
    </row>
    <row r="39808" spans="6:6" x14ac:dyDescent="0.2">
      <c r="F39808" s="16"/>
    </row>
    <row r="39809" spans="6:6" x14ac:dyDescent="0.2">
      <c r="F39809" s="16"/>
    </row>
    <row r="39810" spans="6:6" x14ac:dyDescent="0.2">
      <c r="F39810" s="16"/>
    </row>
    <row r="39811" spans="6:6" x14ac:dyDescent="0.2">
      <c r="F39811" s="16"/>
    </row>
    <row r="39812" spans="6:6" x14ac:dyDescent="0.2">
      <c r="F39812" s="16"/>
    </row>
    <row r="39813" spans="6:6" x14ac:dyDescent="0.2">
      <c r="F39813" s="16"/>
    </row>
    <row r="39814" spans="6:6" x14ac:dyDescent="0.2">
      <c r="F39814" s="16"/>
    </row>
    <row r="39815" spans="6:6" x14ac:dyDescent="0.2">
      <c r="F39815" s="16"/>
    </row>
    <row r="39816" spans="6:6" x14ac:dyDescent="0.2">
      <c r="F39816" s="16"/>
    </row>
    <row r="39817" spans="6:6" x14ac:dyDescent="0.2">
      <c r="F39817" s="16"/>
    </row>
    <row r="39818" spans="6:6" x14ac:dyDescent="0.2">
      <c r="F39818" s="16"/>
    </row>
    <row r="39819" spans="6:6" x14ac:dyDescent="0.2">
      <c r="F39819" s="16"/>
    </row>
    <row r="39820" spans="6:6" x14ac:dyDescent="0.2">
      <c r="F39820" s="16"/>
    </row>
    <row r="39821" spans="6:6" x14ac:dyDescent="0.2">
      <c r="F39821" s="16"/>
    </row>
    <row r="39822" spans="6:6" x14ac:dyDescent="0.2">
      <c r="F39822" s="16"/>
    </row>
    <row r="39823" spans="6:6" x14ac:dyDescent="0.2">
      <c r="F39823" s="16"/>
    </row>
    <row r="39824" spans="6:6" x14ac:dyDescent="0.2">
      <c r="F39824" s="16"/>
    </row>
    <row r="39825" spans="6:6" x14ac:dyDescent="0.2">
      <c r="F39825" s="16"/>
    </row>
    <row r="39826" spans="6:6" x14ac:dyDescent="0.2">
      <c r="F39826" s="16"/>
    </row>
    <row r="39827" spans="6:6" x14ac:dyDescent="0.2">
      <c r="F39827" s="16"/>
    </row>
    <row r="39828" spans="6:6" x14ac:dyDescent="0.2">
      <c r="F39828" s="16"/>
    </row>
    <row r="39829" spans="6:6" x14ac:dyDescent="0.2">
      <c r="F39829" s="16"/>
    </row>
    <row r="39830" spans="6:6" x14ac:dyDescent="0.2">
      <c r="F39830" s="16"/>
    </row>
    <row r="39831" spans="6:6" x14ac:dyDescent="0.2">
      <c r="F39831" s="16"/>
    </row>
    <row r="39832" spans="6:6" x14ac:dyDescent="0.2">
      <c r="F39832" s="16"/>
    </row>
    <row r="39833" spans="6:6" x14ac:dyDescent="0.2">
      <c r="F39833" s="16"/>
    </row>
    <row r="39834" spans="6:6" x14ac:dyDescent="0.2">
      <c r="F39834" s="16"/>
    </row>
    <row r="39835" spans="6:6" x14ac:dyDescent="0.2">
      <c r="F39835" s="16"/>
    </row>
    <row r="39836" spans="6:6" x14ac:dyDescent="0.2">
      <c r="F39836" s="16"/>
    </row>
    <row r="39837" spans="6:6" x14ac:dyDescent="0.2">
      <c r="F39837" s="16"/>
    </row>
    <row r="39838" spans="6:6" x14ac:dyDescent="0.2">
      <c r="F39838" s="16"/>
    </row>
    <row r="39839" spans="6:6" x14ac:dyDescent="0.2">
      <c r="F39839" s="16"/>
    </row>
    <row r="39840" spans="6:6" x14ac:dyDescent="0.2">
      <c r="F39840" s="16"/>
    </row>
    <row r="39841" spans="6:6" x14ac:dyDescent="0.2">
      <c r="F39841" s="16"/>
    </row>
    <row r="39842" spans="6:6" x14ac:dyDescent="0.2">
      <c r="F39842" s="16"/>
    </row>
    <row r="39843" spans="6:6" x14ac:dyDescent="0.2">
      <c r="F39843" s="16"/>
    </row>
    <row r="39844" spans="6:6" x14ac:dyDescent="0.2">
      <c r="F39844" s="16"/>
    </row>
    <row r="39845" spans="6:6" x14ac:dyDescent="0.2">
      <c r="F39845" s="16"/>
    </row>
    <row r="39846" spans="6:6" x14ac:dyDescent="0.2">
      <c r="F39846" s="16"/>
    </row>
    <row r="39847" spans="6:6" x14ac:dyDescent="0.2">
      <c r="F39847" s="16"/>
    </row>
    <row r="39848" spans="6:6" x14ac:dyDescent="0.2">
      <c r="F39848" s="16"/>
    </row>
    <row r="39849" spans="6:6" x14ac:dyDescent="0.2">
      <c r="F39849" s="16"/>
    </row>
    <row r="39850" spans="6:6" x14ac:dyDescent="0.2">
      <c r="F39850" s="16"/>
    </row>
    <row r="39851" spans="6:6" x14ac:dyDescent="0.2">
      <c r="F39851" s="16"/>
    </row>
    <row r="39852" spans="6:6" x14ac:dyDescent="0.2">
      <c r="F39852" s="16"/>
    </row>
    <row r="39853" spans="6:6" x14ac:dyDescent="0.2">
      <c r="F39853" s="16"/>
    </row>
    <row r="39854" spans="6:6" x14ac:dyDescent="0.2">
      <c r="F39854" s="16"/>
    </row>
    <row r="39855" spans="6:6" x14ac:dyDescent="0.2">
      <c r="F39855" s="16"/>
    </row>
    <row r="39856" spans="6:6" x14ac:dyDescent="0.2">
      <c r="F39856" s="16"/>
    </row>
    <row r="39857" spans="6:6" x14ac:dyDescent="0.2">
      <c r="F39857" s="16"/>
    </row>
    <row r="39858" spans="6:6" x14ac:dyDescent="0.2">
      <c r="F39858" s="16"/>
    </row>
    <row r="39859" spans="6:6" x14ac:dyDescent="0.2">
      <c r="F39859" s="16"/>
    </row>
    <row r="39860" spans="6:6" x14ac:dyDescent="0.2">
      <c r="F39860" s="16"/>
    </row>
    <row r="39861" spans="6:6" x14ac:dyDescent="0.2">
      <c r="F39861" s="16"/>
    </row>
    <row r="39862" spans="6:6" x14ac:dyDescent="0.2">
      <c r="F39862" s="16"/>
    </row>
    <row r="39863" spans="6:6" x14ac:dyDescent="0.2">
      <c r="F39863" s="16"/>
    </row>
    <row r="39864" spans="6:6" x14ac:dyDescent="0.2">
      <c r="F39864" s="16"/>
    </row>
    <row r="39865" spans="6:6" x14ac:dyDescent="0.2">
      <c r="F39865" s="16"/>
    </row>
    <row r="39866" spans="6:6" x14ac:dyDescent="0.2">
      <c r="F39866" s="16"/>
    </row>
    <row r="39867" spans="6:6" x14ac:dyDescent="0.2">
      <c r="F39867" s="16"/>
    </row>
    <row r="39868" spans="6:6" x14ac:dyDescent="0.2">
      <c r="F39868" s="16"/>
    </row>
    <row r="39869" spans="6:6" x14ac:dyDescent="0.2">
      <c r="F39869" s="16"/>
    </row>
    <row r="39870" spans="6:6" x14ac:dyDescent="0.2">
      <c r="F39870" s="16"/>
    </row>
    <row r="39871" spans="6:6" x14ac:dyDescent="0.2">
      <c r="F39871" s="16"/>
    </row>
    <row r="39872" spans="6:6" x14ac:dyDescent="0.2">
      <c r="F39872" s="16"/>
    </row>
    <row r="39873" spans="6:6" x14ac:dyDescent="0.2">
      <c r="F39873" s="16"/>
    </row>
    <row r="39874" spans="6:6" x14ac:dyDescent="0.2">
      <c r="F39874" s="16"/>
    </row>
    <row r="39875" spans="6:6" x14ac:dyDescent="0.2">
      <c r="F39875" s="16"/>
    </row>
    <row r="39876" spans="6:6" x14ac:dyDescent="0.2">
      <c r="F39876" s="16"/>
    </row>
    <row r="39877" spans="6:6" x14ac:dyDescent="0.2">
      <c r="F39877" s="16"/>
    </row>
    <row r="39878" spans="6:6" x14ac:dyDescent="0.2">
      <c r="F39878" s="16"/>
    </row>
    <row r="39879" spans="6:6" x14ac:dyDescent="0.2">
      <c r="F39879" s="16"/>
    </row>
    <row r="39880" spans="6:6" x14ac:dyDescent="0.2">
      <c r="F39880" s="16"/>
    </row>
    <row r="39881" spans="6:6" x14ac:dyDescent="0.2">
      <c r="F39881" s="16"/>
    </row>
    <row r="39882" spans="6:6" x14ac:dyDescent="0.2">
      <c r="F39882" s="16"/>
    </row>
    <row r="39883" spans="6:6" x14ac:dyDescent="0.2">
      <c r="F39883" s="16"/>
    </row>
    <row r="39884" spans="6:6" x14ac:dyDescent="0.2">
      <c r="F39884" s="16"/>
    </row>
    <row r="39885" spans="6:6" x14ac:dyDescent="0.2">
      <c r="F39885" s="16"/>
    </row>
    <row r="39886" spans="6:6" x14ac:dyDescent="0.2">
      <c r="F39886" s="16"/>
    </row>
    <row r="39887" spans="6:6" x14ac:dyDescent="0.2">
      <c r="F39887" s="16"/>
    </row>
    <row r="39888" spans="6:6" x14ac:dyDescent="0.2">
      <c r="F39888" s="16"/>
    </row>
    <row r="39889" spans="6:6" x14ac:dyDescent="0.2">
      <c r="F39889" s="16"/>
    </row>
    <row r="39890" spans="6:6" x14ac:dyDescent="0.2">
      <c r="F39890" s="16"/>
    </row>
    <row r="39891" spans="6:6" x14ac:dyDescent="0.2">
      <c r="F39891" s="16"/>
    </row>
    <row r="39892" spans="6:6" x14ac:dyDescent="0.2">
      <c r="F39892" s="16"/>
    </row>
    <row r="39893" spans="6:6" x14ac:dyDescent="0.2">
      <c r="F39893" s="16"/>
    </row>
    <row r="39894" spans="6:6" x14ac:dyDescent="0.2">
      <c r="F39894" s="16"/>
    </row>
    <row r="39895" spans="6:6" x14ac:dyDescent="0.2">
      <c r="F39895" s="16"/>
    </row>
    <row r="39896" spans="6:6" x14ac:dyDescent="0.2">
      <c r="F39896" s="16"/>
    </row>
    <row r="39897" spans="6:6" x14ac:dyDescent="0.2">
      <c r="F39897" s="16"/>
    </row>
    <row r="39898" spans="6:6" x14ac:dyDescent="0.2">
      <c r="F39898" s="16"/>
    </row>
    <row r="39899" spans="6:6" x14ac:dyDescent="0.2">
      <c r="F39899" s="16"/>
    </row>
    <row r="39900" spans="6:6" x14ac:dyDescent="0.2">
      <c r="F39900" s="16"/>
    </row>
    <row r="39901" spans="6:6" x14ac:dyDescent="0.2">
      <c r="F39901" s="16"/>
    </row>
    <row r="39902" spans="6:6" x14ac:dyDescent="0.2">
      <c r="F39902" s="16"/>
    </row>
    <row r="39903" spans="6:6" x14ac:dyDescent="0.2">
      <c r="F39903" s="16"/>
    </row>
    <row r="39904" spans="6:6" x14ac:dyDescent="0.2">
      <c r="F39904" s="16"/>
    </row>
    <row r="39905" spans="6:6" x14ac:dyDescent="0.2">
      <c r="F39905" s="16"/>
    </row>
    <row r="39906" spans="6:6" x14ac:dyDescent="0.2">
      <c r="F39906" s="16"/>
    </row>
    <row r="39907" spans="6:6" x14ac:dyDescent="0.2">
      <c r="F39907" s="16"/>
    </row>
    <row r="39908" spans="6:6" x14ac:dyDescent="0.2">
      <c r="F39908" s="16"/>
    </row>
    <row r="39909" spans="6:6" x14ac:dyDescent="0.2">
      <c r="F39909" s="16"/>
    </row>
    <row r="39910" spans="6:6" x14ac:dyDescent="0.2">
      <c r="F39910" s="16"/>
    </row>
    <row r="39911" spans="6:6" x14ac:dyDescent="0.2">
      <c r="F39911" s="16"/>
    </row>
    <row r="39912" spans="6:6" x14ac:dyDescent="0.2">
      <c r="F39912" s="16"/>
    </row>
    <row r="39913" spans="6:6" x14ac:dyDescent="0.2">
      <c r="F39913" s="16"/>
    </row>
    <row r="39914" spans="6:6" x14ac:dyDescent="0.2">
      <c r="F39914" s="16"/>
    </row>
    <row r="39915" spans="6:6" x14ac:dyDescent="0.2">
      <c r="F39915" s="16"/>
    </row>
    <row r="39916" spans="6:6" x14ac:dyDescent="0.2">
      <c r="F39916" s="16"/>
    </row>
    <row r="39917" spans="6:6" x14ac:dyDescent="0.2">
      <c r="F39917" s="16"/>
    </row>
    <row r="39918" spans="6:6" x14ac:dyDescent="0.2">
      <c r="F39918" s="16"/>
    </row>
    <row r="39919" spans="6:6" x14ac:dyDescent="0.2">
      <c r="F39919" s="16"/>
    </row>
    <row r="39920" spans="6:6" x14ac:dyDescent="0.2">
      <c r="F39920" s="16"/>
    </row>
    <row r="39921" spans="6:6" x14ac:dyDescent="0.2">
      <c r="F39921" s="16"/>
    </row>
    <row r="39922" spans="6:6" x14ac:dyDescent="0.2">
      <c r="F39922" s="16"/>
    </row>
    <row r="39923" spans="6:6" x14ac:dyDescent="0.2">
      <c r="F39923" s="16"/>
    </row>
    <row r="39924" spans="6:6" x14ac:dyDescent="0.2">
      <c r="F39924" s="16"/>
    </row>
    <row r="39925" spans="6:6" x14ac:dyDescent="0.2">
      <c r="F39925" s="16"/>
    </row>
    <row r="39926" spans="6:6" x14ac:dyDescent="0.2">
      <c r="F39926" s="16"/>
    </row>
    <row r="39927" spans="6:6" x14ac:dyDescent="0.2">
      <c r="F39927" s="16"/>
    </row>
    <row r="39928" spans="6:6" x14ac:dyDescent="0.2">
      <c r="F39928" s="16"/>
    </row>
    <row r="39929" spans="6:6" x14ac:dyDescent="0.2">
      <c r="F39929" s="16"/>
    </row>
    <row r="39930" spans="6:6" x14ac:dyDescent="0.2">
      <c r="F39930" s="16"/>
    </row>
    <row r="39931" spans="6:6" x14ac:dyDescent="0.2">
      <c r="F39931" s="16"/>
    </row>
    <row r="39932" spans="6:6" x14ac:dyDescent="0.2">
      <c r="F39932" s="16"/>
    </row>
    <row r="39933" spans="6:6" x14ac:dyDescent="0.2">
      <c r="F39933" s="16"/>
    </row>
    <row r="39934" spans="6:6" x14ac:dyDescent="0.2">
      <c r="F39934" s="16"/>
    </row>
    <row r="39935" spans="6:6" x14ac:dyDescent="0.2">
      <c r="F39935" s="16"/>
    </row>
    <row r="39936" spans="6:6" x14ac:dyDescent="0.2">
      <c r="F39936" s="16"/>
    </row>
    <row r="39937" spans="6:6" x14ac:dyDescent="0.2">
      <c r="F39937" s="16"/>
    </row>
    <row r="39938" spans="6:6" x14ac:dyDescent="0.2">
      <c r="F39938" s="16"/>
    </row>
    <row r="39939" spans="6:6" x14ac:dyDescent="0.2">
      <c r="F39939" s="16"/>
    </row>
    <row r="39940" spans="6:6" x14ac:dyDescent="0.2">
      <c r="F39940" s="16"/>
    </row>
    <row r="39941" spans="6:6" x14ac:dyDescent="0.2">
      <c r="F39941" s="16"/>
    </row>
    <row r="39942" spans="6:6" x14ac:dyDescent="0.2">
      <c r="F39942" s="16"/>
    </row>
    <row r="39943" spans="6:6" x14ac:dyDescent="0.2">
      <c r="F39943" s="16"/>
    </row>
    <row r="39944" spans="6:6" x14ac:dyDescent="0.2">
      <c r="F39944" s="16"/>
    </row>
    <row r="39945" spans="6:6" x14ac:dyDescent="0.2">
      <c r="F39945" s="16"/>
    </row>
    <row r="39946" spans="6:6" x14ac:dyDescent="0.2">
      <c r="F39946" s="16"/>
    </row>
    <row r="39947" spans="6:6" x14ac:dyDescent="0.2">
      <c r="F39947" s="16"/>
    </row>
    <row r="39948" spans="6:6" x14ac:dyDescent="0.2">
      <c r="F39948" s="16"/>
    </row>
    <row r="39949" spans="6:6" x14ac:dyDescent="0.2">
      <c r="F39949" s="16"/>
    </row>
    <row r="39950" spans="6:6" x14ac:dyDescent="0.2">
      <c r="F39950" s="16"/>
    </row>
    <row r="39951" spans="6:6" x14ac:dyDescent="0.2">
      <c r="F39951" s="16"/>
    </row>
    <row r="39952" spans="6:6" x14ac:dyDescent="0.2">
      <c r="F39952" s="16"/>
    </row>
    <row r="39953" spans="6:6" x14ac:dyDescent="0.2">
      <c r="F39953" s="16"/>
    </row>
    <row r="39954" spans="6:6" x14ac:dyDescent="0.2">
      <c r="F39954" s="16"/>
    </row>
    <row r="39955" spans="6:6" x14ac:dyDescent="0.2">
      <c r="F39955" s="16"/>
    </row>
    <row r="39956" spans="6:6" x14ac:dyDescent="0.2">
      <c r="F39956" s="16"/>
    </row>
    <row r="39957" spans="6:6" x14ac:dyDescent="0.2">
      <c r="F39957" s="16"/>
    </row>
    <row r="39958" spans="6:6" x14ac:dyDescent="0.2">
      <c r="F39958" s="16"/>
    </row>
    <row r="39959" spans="6:6" x14ac:dyDescent="0.2">
      <c r="F39959" s="16"/>
    </row>
    <row r="39960" spans="6:6" x14ac:dyDescent="0.2">
      <c r="F39960" s="16"/>
    </row>
    <row r="39961" spans="6:6" x14ac:dyDescent="0.2">
      <c r="F39961" s="16"/>
    </row>
    <row r="39962" spans="6:6" x14ac:dyDescent="0.2">
      <c r="F39962" s="16"/>
    </row>
    <row r="39963" spans="6:6" x14ac:dyDescent="0.2">
      <c r="F39963" s="16"/>
    </row>
    <row r="39964" spans="6:6" x14ac:dyDescent="0.2">
      <c r="F39964" s="16"/>
    </row>
    <row r="39965" spans="6:6" x14ac:dyDescent="0.2">
      <c r="F39965" s="16"/>
    </row>
    <row r="39966" spans="6:6" x14ac:dyDescent="0.2">
      <c r="F39966" s="16"/>
    </row>
    <row r="39967" spans="6:6" x14ac:dyDescent="0.2">
      <c r="F39967" s="16"/>
    </row>
    <row r="39968" spans="6:6" x14ac:dyDescent="0.2">
      <c r="F39968" s="16"/>
    </row>
    <row r="39969" spans="6:6" x14ac:dyDescent="0.2">
      <c r="F39969" s="16"/>
    </row>
    <row r="39970" spans="6:6" x14ac:dyDescent="0.2">
      <c r="F39970" s="16"/>
    </row>
    <row r="39971" spans="6:6" x14ac:dyDescent="0.2">
      <c r="F39971" s="16"/>
    </row>
    <row r="39972" spans="6:6" x14ac:dyDescent="0.2">
      <c r="F39972" s="16"/>
    </row>
    <row r="39973" spans="6:6" x14ac:dyDescent="0.2">
      <c r="F39973" s="16"/>
    </row>
    <row r="39974" spans="6:6" x14ac:dyDescent="0.2">
      <c r="F39974" s="16"/>
    </row>
    <row r="39975" spans="6:6" x14ac:dyDescent="0.2">
      <c r="F39975" s="16"/>
    </row>
    <row r="39976" spans="6:6" x14ac:dyDescent="0.2">
      <c r="F39976" s="16"/>
    </row>
    <row r="39977" spans="6:6" x14ac:dyDescent="0.2">
      <c r="F39977" s="16"/>
    </row>
    <row r="39978" spans="6:6" x14ac:dyDescent="0.2">
      <c r="F39978" s="16"/>
    </row>
    <row r="39979" spans="6:6" x14ac:dyDescent="0.2">
      <c r="F39979" s="16"/>
    </row>
    <row r="39980" spans="6:6" x14ac:dyDescent="0.2">
      <c r="F39980" s="16"/>
    </row>
    <row r="39981" spans="6:6" x14ac:dyDescent="0.2">
      <c r="F39981" s="16"/>
    </row>
    <row r="39982" spans="6:6" x14ac:dyDescent="0.2">
      <c r="F39982" s="16"/>
    </row>
    <row r="39983" spans="6:6" x14ac:dyDescent="0.2">
      <c r="F39983" s="16"/>
    </row>
    <row r="39984" spans="6:6" x14ac:dyDescent="0.2">
      <c r="F39984" s="16"/>
    </row>
    <row r="39985" spans="6:6" x14ac:dyDescent="0.2">
      <c r="F39985" s="16"/>
    </row>
    <row r="39986" spans="6:6" x14ac:dyDescent="0.2">
      <c r="F39986" s="16"/>
    </row>
    <row r="39987" spans="6:6" x14ac:dyDescent="0.2">
      <c r="F39987" s="16"/>
    </row>
    <row r="39988" spans="6:6" x14ac:dyDescent="0.2">
      <c r="F39988" s="16"/>
    </row>
    <row r="39989" spans="6:6" x14ac:dyDescent="0.2">
      <c r="F39989" s="16"/>
    </row>
    <row r="39990" spans="6:6" x14ac:dyDescent="0.2">
      <c r="F39990" s="16"/>
    </row>
    <row r="39991" spans="6:6" x14ac:dyDescent="0.2">
      <c r="F39991" s="16"/>
    </row>
    <row r="39992" spans="6:6" x14ac:dyDescent="0.2">
      <c r="F39992" s="16"/>
    </row>
    <row r="39993" spans="6:6" x14ac:dyDescent="0.2">
      <c r="F39993" s="16"/>
    </row>
    <row r="39994" spans="6:6" x14ac:dyDescent="0.2">
      <c r="F39994" s="16"/>
    </row>
    <row r="39995" spans="6:6" x14ac:dyDescent="0.2">
      <c r="F39995" s="16"/>
    </row>
    <row r="39996" spans="6:6" x14ac:dyDescent="0.2">
      <c r="F39996" s="16"/>
    </row>
    <row r="39997" spans="6:6" x14ac:dyDescent="0.2">
      <c r="F39997" s="16"/>
    </row>
    <row r="39998" spans="6:6" x14ac:dyDescent="0.2">
      <c r="F39998" s="16"/>
    </row>
    <row r="39999" spans="6:6" x14ac:dyDescent="0.2">
      <c r="F39999" s="16"/>
    </row>
    <row r="40000" spans="6:6" x14ac:dyDescent="0.2">
      <c r="F40000" s="16"/>
    </row>
    <row r="40001" spans="6:6" x14ac:dyDescent="0.2">
      <c r="F40001" s="16"/>
    </row>
    <row r="40002" spans="6:6" x14ac:dyDescent="0.2">
      <c r="F40002" s="16"/>
    </row>
    <row r="40003" spans="6:6" x14ac:dyDescent="0.2">
      <c r="F40003" s="16"/>
    </row>
    <row r="40004" spans="6:6" x14ac:dyDescent="0.2">
      <c r="F40004" s="16"/>
    </row>
    <row r="40005" spans="6:6" x14ac:dyDescent="0.2">
      <c r="F40005" s="16"/>
    </row>
    <row r="40006" spans="6:6" x14ac:dyDescent="0.2">
      <c r="F40006" s="16"/>
    </row>
    <row r="40007" spans="6:6" x14ac:dyDescent="0.2">
      <c r="F40007" s="16"/>
    </row>
    <row r="40008" spans="6:6" x14ac:dyDescent="0.2">
      <c r="F40008" s="16"/>
    </row>
    <row r="40009" spans="6:6" x14ac:dyDescent="0.2">
      <c r="F40009" s="16"/>
    </row>
    <row r="40010" spans="6:6" x14ac:dyDescent="0.2">
      <c r="F40010" s="16"/>
    </row>
    <row r="40011" spans="6:6" x14ac:dyDescent="0.2">
      <c r="F40011" s="16"/>
    </row>
    <row r="40012" spans="6:6" x14ac:dyDescent="0.2">
      <c r="F40012" s="16"/>
    </row>
    <row r="40013" spans="6:6" x14ac:dyDescent="0.2">
      <c r="F40013" s="16"/>
    </row>
    <row r="40014" spans="6:6" x14ac:dyDescent="0.2">
      <c r="F40014" s="16"/>
    </row>
    <row r="40015" spans="6:6" x14ac:dyDescent="0.2">
      <c r="F40015" s="16"/>
    </row>
    <row r="40016" spans="6:6" x14ac:dyDescent="0.2">
      <c r="F40016" s="16"/>
    </row>
    <row r="40017" spans="6:6" x14ac:dyDescent="0.2">
      <c r="F40017" s="16"/>
    </row>
    <row r="40018" spans="6:6" x14ac:dyDescent="0.2">
      <c r="F40018" s="16"/>
    </row>
    <row r="40019" spans="6:6" x14ac:dyDescent="0.2">
      <c r="F40019" s="16"/>
    </row>
    <row r="40020" spans="6:6" x14ac:dyDescent="0.2">
      <c r="F40020" s="16"/>
    </row>
    <row r="40021" spans="6:6" x14ac:dyDescent="0.2">
      <c r="F40021" s="16"/>
    </row>
    <row r="40022" spans="6:6" x14ac:dyDescent="0.2">
      <c r="F40022" s="16"/>
    </row>
    <row r="40023" spans="6:6" x14ac:dyDescent="0.2">
      <c r="F40023" s="16"/>
    </row>
    <row r="40024" spans="6:6" x14ac:dyDescent="0.2">
      <c r="F40024" s="16"/>
    </row>
    <row r="40025" spans="6:6" x14ac:dyDescent="0.2">
      <c r="F40025" s="16"/>
    </row>
    <row r="40026" spans="6:6" x14ac:dyDescent="0.2">
      <c r="F40026" s="16"/>
    </row>
    <row r="40027" spans="6:6" x14ac:dyDescent="0.2">
      <c r="F40027" s="16"/>
    </row>
    <row r="40028" spans="6:6" x14ac:dyDescent="0.2">
      <c r="F40028" s="16"/>
    </row>
    <row r="40029" spans="6:6" x14ac:dyDescent="0.2">
      <c r="F40029" s="16"/>
    </row>
    <row r="40030" spans="6:6" x14ac:dyDescent="0.2">
      <c r="F40030" s="16"/>
    </row>
    <row r="40031" spans="6:6" x14ac:dyDescent="0.2">
      <c r="F40031" s="16"/>
    </row>
    <row r="40032" spans="6:6" x14ac:dyDescent="0.2">
      <c r="F40032" s="16"/>
    </row>
    <row r="40033" spans="6:6" x14ac:dyDescent="0.2">
      <c r="F40033" s="16"/>
    </row>
    <row r="40034" spans="6:6" x14ac:dyDescent="0.2">
      <c r="F40034" s="16"/>
    </row>
    <row r="40035" spans="6:6" x14ac:dyDescent="0.2">
      <c r="F40035" s="16"/>
    </row>
    <row r="40036" spans="6:6" x14ac:dyDescent="0.2">
      <c r="F40036" s="16"/>
    </row>
    <row r="40037" spans="6:6" x14ac:dyDescent="0.2">
      <c r="F40037" s="16"/>
    </row>
    <row r="40038" spans="6:6" x14ac:dyDescent="0.2">
      <c r="F40038" s="16"/>
    </row>
    <row r="40039" spans="6:6" x14ac:dyDescent="0.2">
      <c r="F40039" s="16"/>
    </row>
    <row r="40040" spans="6:6" x14ac:dyDescent="0.2">
      <c r="F40040" s="16"/>
    </row>
    <row r="40041" spans="6:6" x14ac:dyDescent="0.2">
      <c r="F40041" s="16"/>
    </row>
    <row r="40042" spans="6:6" x14ac:dyDescent="0.2">
      <c r="F40042" s="16"/>
    </row>
    <row r="40043" spans="6:6" x14ac:dyDescent="0.2">
      <c r="F40043" s="16"/>
    </row>
    <row r="40044" spans="6:6" x14ac:dyDescent="0.2">
      <c r="F40044" s="16"/>
    </row>
    <row r="40045" spans="6:6" x14ac:dyDescent="0.2">
      <c r="F40045" s="16"/>
    </row>
    <row r="40046" spans="6:6" x14ac:dyDescent="0.2">
      <c r="F40046" s="16"/>
    </row>
    <row r="40047" spans="6:6" x14ac:dyDescent="0.2">
      <c r="F40047" s="16"/>
    </row>
    <row r="40048" spans="6:6" x14ac:dyDescent="0.2">
      <c r="F40048" s="16"/>
    </row>
    <row r="40049" spans="6:6" x14ac:dyDescent="0.2">
      <c r="F40049" s="16"/>
    </row>
    <row r="40050" spans="6:6" x14ac:dyDescent="0.2">
      <c r="F40050" s="16"/>
    </row>
    <row r="40051" spans="6:6" x14ac:dyDescent="0.2">
      <c r="F40051" s="16"/>
    </row>
    <row r="40052" spans="6:6" x14ac:dyDescent="0.2">
      <c r="F40052" s="16"/>
    </row>
    <row r="40053" spans="6:6" x14ac:dyDescent="0.2">
      <c r="F40053" s="16"/>
    </row>
    <row r="40054" spans="6:6" x14ac:dyDescent="0.2">
      <c r="F40054" s="16"/>
    </row>
    <row r="40055" spans="6:6" x14ac:dyDescent="0.2">
      <c r="F40055" s="16"/>
    </row>
    <row r="40056" spans="6:6" x14ac:dyDescent="0.2">
      <c r="F40056" s="16"/>
    </row>
    <row r="40057" spans="6:6" x14ac:dyDescent="0.2">
      <c r="F40057" s="16"/>
    </row>
    <row r="40058" spans="6:6" x14ac:dyDescent="0.2">
      <c r="F40058" s="16"/>
    </row>
    <row r="40059" spans="6:6" x14ac:dyDescent="0.2">
      <c r="F40059" s="16"/>
    </row>
    <row r="40060" spans="6:6" x14ac:dyDescent="0.2">
      <c r="F40060" s="16"/>
    </row>
    <row r="40061" spans="6:6" x14ac:dyDescent="0.2">
      <c r="F40061" s="16"/>
    </row>
    <row r="40062" spans="6:6" x14ac:dyDescent="0.2">
      <c r="F40062" s="16"/>
    </row>
    <row r="40063" spans="6:6" x14ac:dyDescent="0.2">
      <c r="F40063" s="16"/>
    </row>
    <row r="40064" spans="6:6" x14ac:dyDescent="0.2">
      <c r="F40064" s="16"/>
    </row>
    <row r="40065" spans="6:6" x14ac:dyDescent="0.2">
      <c r="F40065" s="16"/>
    </row>
    <row r="40066" spans="6:6" x14ac:dyDescent="0.2">
      <c r="F40066" s="16"/>
    </row>
    <row r="40067" spans="6:6" x14ac:dyDescent="0.2">
      <c r="F40067" s="16"/>
    </row>
    <row r="40068" spans="6:6" x14ac:dyDescent="0.2">
      <c r="F40068" s="16"/>
    </row>
    <row r="40069" spans="6:6" x14ac:dyDescent="0.2">
      <c r="F40069" s="16"/>
    </row>
    <row r="40070" spans="6:6" x14ac:dyDescent="0.2">
      <c r="F40070" s="16"/>
    </row>
    <row r="40071" spans="6:6" x14ac:dyDescent="0.2">
      <c r="F40071" s="16"/>
    </row>
    <row r="40072" spans="6:6" x14ac:dyDescent="0.2">
      <c r="F40072" s="16"/>
    </row>
    <row r="40073" spans="6:6" x14ac:dyDescent="0.2">
      <c r="F40073" s="16"/>
    </row>
    <row r="40074" spans="6:6" x14ac:dyDescent="0.2">
      <c r="F40074" s="16"/>
    </row>
    <row r="40075" spans="6:6" x14ac:dyDescent="0.2">
      <c r="F40075" s="16"/>
    </row>
    <row r="40076" spans="6:6" x14ac:dyDescent="0.2">
      <c r="F40076" s="16"/>
    </row>
    <row r="40077" spans="6:6" x14ac:dyDescent="0.2">
      <c r="F40077" s="16"/>
    </row>
    <row r="40078" spans="6:6" x14ac:dyDescent="0.2">
      <c r="F40078" s="16"/>
    </row>
    <row r="40079" spans="6:6" x14ac:dyDescent="0.2">
      <c r="F40079" s="16"/>
    </row>
    <row r="40080" spans="6:6" x14ac:dyDescent="0.2">
      <c r="F40080" s="16"/>
    </row>
    <row r="40081" spans="6:6" x14ac:dyDescent="0.2">
      <c r="F40081" s="16"/>
    </row>
    <row r="40082" spans="6:6" x14ac:dyDescent="0.2">
      <c r="F40082" s="16"/>
    </row>
    <row r="40083" spans="6:6" x14ac:dyDescent="0.2">
      <c r="F40083" s="16"/>
    </row>
    <row r="40084" spans="6:6" x14ac:dyDescent="0.2">
      <c r="F40084" s="16"/>
    </row>
    <row r="40085" spans="6:6" x14ac:dyDescent="0.2">
      <c r="F40085" s="16"/>
    </row>
    <row r="40086" spans="6:6" x14ac:dyDescent="0.2">
      <c r="F40086" s="16"/>
    </row>
    <row r="40087" spans="6:6" x14ac:dyDescent="0.2">
      <c r="F40087" s="16"/>
    </row>
    <row r="40088" spans="6:6" x14ac:dyDescent="0.2">
      <c r="F40088" s="16"/>
    </row>
    <row r="40089" spans="6:6" x14ac:dyDescent="0.2">
      <c r="F40089" s="16"/>
    </row>
    <row r="40090" spans="6:6" x14ac:dyDescent="0.2">
      <c r="F40090" s="16"/>
    </row>
    <row r="40091" spans="6:6" x14ac:dyDescent="0.2">
      <c r="F40091" s="16"/>
    </row>
    <row r="40092" spans="6:6" x14ac:dyDescent="0.2">
      <c r="F40092" s="16"/>
    </row>
    <row r="40093" spans="6:6" x14ac:dyDescent="0.2">
      <c r="F40093" s="16"/>
    </row>
    <row r="40094" spans="6:6" x14ac:dyDescent="0.2">
      <c r="F40094" s="16"/>
    </row>
    <row r="40095" spans="6:6" x14ac:dyDescent="0.2">
      <c r="F40095" s="16"/>
    </row>
    <row r="40096" spans="6:6" x14ac:dyDescent="0.2">
      <c r="F40096" s="16"/>
    </row>
    <row r="40097" spans="6:6" x14ac:dyDescent="0.2">
      <c r="F40097" s="16"/>
    </row>
    <row r="40098" spans="6:6" x14ac:dyDescent="0.2">
      <c r="F40098" s="16"/>
    </row>
    <row r="40099" spans="6:6" x14ac:dyDescent="0.2">
      <c r="F40099" s="16"/>
    </row>
    <row r="40100" spans="6:6" x14ac:dyDescent="0.2">
      <c r="F40100" s="16"/>
    </row>
    <row r="40101" spans="6:6" x14ac:dyDescent="0.2">
      <c r="F40101" s="16"/>
    </row>
    <row r="40102" spans="6:6" x14ac:dyDescent="0.2">
      <c r="F40102" s="16"/>
    </row>
    <row r="40103" spans="6:6" x14ac:dyDescent="0.2">
      <c r="F40103" s="16"/>
    </row>
    <row r="40104" spans="6:6" x14ac:dyDescent="0.2">
      <c r="F40104" s="16"/>
    </row>
    <row r="40105" spans="6:6" x14ac:dyDescent="0.2">
      <c r="F40105" s="16"/>
    </row>
    <row r="40106" spans="6:6" x14ac:dyDescent="0.2">
      <c r="F40106" s="16"/>
    </row>
    <row r="40107" spans="6:6" x14ac:dyDescent="0.2">
      <c r="F40107" s="16"/>
    </row>
    <row r="40108" spans="6:6" x14ac:dyDescent="0.2">
      <c r="F40108" s="16"/>
    </row>
    <row r="40109" spans="6:6" x14ac:dyDescent="0.2">
      <c r="F40109" s="16"/>
    </row>
    <row r="40110" spans="6:6" x14ac:dyDescent="0.2">
      <c r="F40110" s="16"/>
    </row>
    <row r="40111" spans="6:6" x14ac:dyDescent="0.2">
      <c r="F40111" s="16"/>
    </row>
    <row r="40112" spans="6:6" x14ac:dyDescent="0.2">
      <c r="F40112" s="16"/>
    </row>
    <row r="40113" spans="6:6" x14ac:dyDescent="0.2">
      <c r="F40113" s="16"/>
    </row>
    <row r="40114" spans="6:6" x14ac:dyDescent="0.2">
      <c r="F40114" s="16"/>
    </row>
    <row r="40115" spans="6:6" x14ac:dyDescent="0.2">
      <c r="F40115" s="16"/>
    </row>
    <row r="40116" spans="6:6" x14ac:dyDescent="0.2">
      <c r="F40116" s="16"/>
    </row>
    <row r="40117" spans="6:6" x14ac:dyDescent="0.2">
      <c r="F40117" s="16"/>
    </row>
    <row r="40118" spans="6:6" x14ac:dyDescent="0.2">
      <c r="F40118" s="16"/>
    </row>
    <row r="40119" spans="6:6" x14ac:dyDescent="0.2">
      <c r="F40119" s="16"/>
    </row>
    <row r="40120" spans="6:6" x14ac:dyDescent="0.2">
      <c r="F40120" s="16"/>
    </row>
    <row r="40121" spans="6:6" x14ac:dyDescent="0.2">
      <c r="F40121" s="16"/>
    </row>
    <row r="40122" spans="6:6" x14ac:dyDescent="0.2">
      <c r="F40122" s="16"/>
    </row>
    <row r="40123" spans="6:6" x14ac:dyDescent="0.2">
      <c r="F40123" s="16"/>
    </row>
    <row r="40124" spans="6:6" x14ac:dyDescent="0.2">
      <c r="F40124" s="16"/>
    </row>
    <row r="40125" spans="6:6" x14ac:dyDescent="0.2">
      <c r="F40125" s="16"/>
    </row>
    <row r="40126" spans="6:6" x14ac:dyDescent="0.2">
      <c r="F40126" s="16"/>
    </row>
    <row r="40127" spans="6:6" x14ac:dyDescent="0.2">
      <c r="F40127" s="16"/>
    </row>
    <row r="40128" spans="6:6" x14ac:dyDescent="0.2">
      <c r="F40128" s="16"/>
    </row>
    <row r="40129" spans="6:6" x14ac:dyDescent="0.2">
      <c r="F40129" s="16"/>
    </row>
    <row r="40130" spans="6:6" x14ac:dyDescent="0.2">
      <c r="F40130" s="16"/>
    </row>
    <row r="40131" spans="6:6" x14ac:dyDescent="0.2">
      <c r="F40131" s="16"/>
    </row>
    <row r="40132" spans="6:6" x14ac:dyDescent="0.2">
      <c r="F40132" s="16"/>
    </row>
    <row r="40133" spans="6:6" x14ac:dyDescent="0.2">
      <c r="F40133" s="16"/>
    </row>
    <row r="40134" spans="6:6" x14ac:dyDescent="0.2">
      <c r="F40134" s="16"/>
    </row>
    <row r="40135" spans="6:6" x14ac:dyDescent="0.2">
      <c r="F40135" s="16"/>
    </row>
    <row r="40136" spans="6:6" x14ac:dyDescent="0.2">
      <c r="F40136" s="16"/>
    </row>
    <row r="40137" spans="6:6" x14ac:dyDescent="0.2">
      <c r="F40137" s="16"/>
    </row>
    <row r="40138" spans="6:6" x14ac:dyDescent="0.2">
      <c r="F40138" s="16"/>
    </row>
    <row r="40139" spans="6:6" x14ac:dyDescent="0.2">
      <c r="F40139" s="16"/>
    </row>
    <row r="40140" spans="6:6" x14ac:dyDescent="0.2">
      <c r="F40140" s="16"/>
    </row>
    <row r="40141" spans="6:6" x14ac:dyDescent="0.2">
      <c r="F40141" s="16"/>
    </row>
    <row r="40142" spans="6:6" x14ac:dyDescent="0.2">
      <c r="F40142" s="16"/>
    </row>
    <row r="40143" spans="6:6" x14ac:dyDescent="0.2">
      <c r="F40143" s="16"/>
    </row>
    <row r="40144" spans="6:6" x14ac:dyDescent="0.2">
      <c r="F40144" s="16"/>
    </row>
    <row r="40145" spans="6:6" x14ac:dyDescent="0.2">
      <c r="F40145" s="16"/>
    </row>
    <row r="40146" spans="6:6" x14ac:dyDescent="0.2">
      <c r="F40146" s="16"/>
    </row>
    <row r="40147" spans="6:6" x14ac:dyDescent="0.2">
      <c r="F40147" s="16"/>
    </row>
    <row r="40148" spans="6:6" x14ac:dyDescent="0.2">
      <c r="F40148" s="16"/>
    </row>
    <row r="40149" spans="6:6" x14ac:dyDescent="0.2">
      <c r="F40149" s="16"/>
    </row>
    <row r="40150" spans="6:6" x14ac:dyDescent="0.2">
      <c r="F40150" s="16"/>
    </row>
    <row r="40151" spans="6:6" x14ac:dyDescent="0.2">
      <c r="F40151" s="16"/>
    </row>
    <row r="40152" spans="6:6" x14ac:dyDescent="0.2">
      <c r="F40152" s="16"/>
    </row>
    <row r="40153" spans="6:6" x14ac:dyDescent="0.2">
      <c r="F40153" s="16"/>
    </row>
    <row r="40154" spans="6:6" x14ac:dyDescent="0.2">
      <c r="F40154" s="16"/>
    </row>
    <row r="40155" spans="6:6" x14ac:dyDescent="0.2">
      <c r="F40155" s="16"/>
    </row>
    <row r="40156" spans="6:6" x14ac:dyDescent="0.2">
      <c r="F40156" s="16"/>
    </row>
    <row r="40157" spans="6:6" x14ac:dyDescent="0.2">
      <c r="F40157" s="16"/>
    </row>
    <row r="40158" spans="6:6" x14ac:dyDescent="0.2">
      <c r="F40158" s="16"/>
    </row>
    <row r="40159" spans="6:6" x14ac:dyDescent="0.2">
      <c r="F40159" s="16"/>
    </row>
    <row r="40160" spans="6:6" x14ac:dyDescent="0.2">
      <c r="F40160" s="16"/>
    </row>
    <row r="40161" spans="6:6" x14ac:dyDescent="0.2">
      <c r="F40161" s="16"/>
    </row>
    <row r="40162" spans="6:6" x14ac:dyDescent="0.2">
      <c r="F40162" s="16"/>
    </row>
    <row r="40163" spans="6:6" x14ac:dyDescent="0.2">
      <c r="F40163" s="16"/>
    </row>
    <row r="40164" spans="6:6" x14ac:dyDescent="0.2">
      <c r="F40164" s="16"/>
    </row>
    <row r="40165" spans="6:6" x14ac:dyDescent="0.2">
      <c r="F40165" s="16"/>
    </row>
    <row r="40166" spans="6:6" x14ac:dyDescent="0.2">
      <c r="F40166" s="16"/>
    </row>
    <row r="40167" spans="6:6" x14ac:dyDescent="0.2">
      <c r="F40167" s="16"/>
    </row>
    <row r="40168" spans="6:6" x14ac:dyDescent="0.2">
      <c r="F40168" s="16"/>
    </row>
    <row r="40169" spans="6:6" x14ac:dyDescent="0.2">
      <c r="F40169" s="16"/>
    </row>
    <row r="40170" spans="6:6" x14ac:dyDescent="0.2">
      <c r="F40170" s="16"/>
    </row>
    <row r="40171" spans="6:6" x14ac:dyDescent="0.2">
      <c r="F40171" s="16"/>
    </row>
    <row r="40172" spans="6:6" x14ac:dyDescent="0.2">
      <c r="F40172" s="16"/>
    </row>
    <row r="40173" spans="6:6" x14ac:dyDescent="0.2">
      <c r="F40173" s="16"/>
    </row>
    <row r="40174" spans="6:6" x14ac:dyDescent="0.2">
      <c r="F40174" s="16"/>
    </row>
    <row r="40175" spans="6:6" x14ac:dyDescent="0.2">
      <c r="F40175" s="16"/>
    </row>
    <row r="40176" spans="6:6" x14ac:dyDescent="0.2">
      <c r="F40176" s="16"/>
    </row>
    <row r="40177" spans="6:6" x14ac:dyDescent="0.2">
      <c r="F40177" s="16"/>
    </row>
    <row r="40178" spans="6:6" x14ac:dyDescent="0.2">
      <c r="F40178" s="16"/>
    </row>
    <row r="40179" spans="6:6" x14ac:dyDescent="0.2">
      <c r="F40179" s="16"/>
    </row>
    <row r="40180" spans="6:6" x14ac:dyDescent="0.2">
      <c r="F40180" s="16"/>
    </row>
    <row r="40181" spans="6:6" x14ac:dyDescent="0.2">
      <c r="F40181" s="16"/>
    </row>
    <row r="40182" spans="6:6" x14ac:dyDescent="0.2">
      <c r="F40182" s="16"/>
    </row>
    <row r="40183" spans="6:6" x14ac:dyDescent="0.2">
      <c r="F40183" s="16"/>
    </row>
    <row r="40184" spans="6:6" x14ac:dyDescent="0.2">
      <c r="F40184" s="16"/>
    </row>
    <row r="40185" spans="6:6" x14ac:dyDescent="0.2">
      <c r="F40185" s="16"/>
    </row>
    <row r="40186" spans="6:6" x14ac:dyDescent="0.2">
      <c r="F40186" s="16"/>
    </row>
    <row r="40187" spans="6:6" x14ac:dyDescent="0.2">
      <c r="F40187" s="16"/>
    </row>
    <row r="40188" spans="6:6" x14ac:dyDescent="0.2">
      <c r="F40188" s="16"/>
    </row>
    <row r="40189" spans="6:6" x14ac:dyDescent="0.2">
      <c r="F40189" s="16"/>
    </row>
    <row r="40190" spans="6:6" x14ac:dyDescent="0.2">
      <c r="F40190" s="16"/>
    </row>
    <row r="40191" spans="6:6" x14ac:dyDescent="0.2">
      <c r="F40191" s="16"/>
    </row>
    <row r="40192" spans="6:6" x14ac:dyDescent="0.2">
      <c r="F40192" s="16"/>
    </row>
    <row r="40193" spans="6:6" x14ac:dyDescent="0.2">
      <c r="F40193" s="16"/>
    </row>
    <row r="40194" spans="6:6" x14ac:dyDescent="0.2">
      <c r="F40194" s="16"/>
    </row>
    <row r="40195" spans="6:6" x14ac:dyDescent="0.2">
      <c r="F40195" s="16"/>
    </row>
    <row r="40196" spans="6:6" x14ac:dyDescent="0.2">
      <c r="F40196" s="16"/>
    </row>
    <row r="40197" spans="6:6" x14ac:dyDescent="0.2">
      <c r="F40197" s="16"/>
    </row>
    <row r="40198" spans="6:6" x14ac:dyDescent="0.2">
      <c r="F40198" s="16"/>
    </row>
    <row r="40199" spans="6:6" x14ac:dyDescent="0.2">
      <c r="F40199" s="16"/>
    </row>
    <row r="40200" spans="6:6" x14ac:dyDescent="0.2">
      <c r="F40200" s="16"/>
    </row>
    <row r="40201" spans="6:6" x14ac:dyDescent="0.2">
      <c r="F40201" s="16"/>
    </row>
    <row r="40202" spans="6:6" x14ac:dyDescent="0.2">
      <c r="F40202" s="16"/>
    </row>
    <row r="40203" spans="6:6" x14ac:dyDescent="0.2">
      <c r="F40203" s="16"/>
    </row>
    <row r="40204" spans="6:6" x14ac:dyDescent="0.2">
      <c r="F40204" s="16"/>
    </row>
    <row r="40205" spans="6:6" x14ac:dyDescent="0.2">
      <c r="F40205" s="16"/>
    </row>
    <row r="40206" spans="6:6" x14ac:dyDescent="0.2">
      <c r="F40206" s="16"/>
    </row>
    <row r="40207" spans="6:6" x14ac:dyDescent="0.2">
      <c r="F40207" s="16"/>
    </row>
    <row r="40208" spans="6:6" x14ac:dyDescent="0.2">
      <c r="F40208" s="16"/>
    </row>
    <row r="40209" spans="6:6" x14ac:dyDescent="0.2">
      <c r="F40209" s="16"/>
    </row>
    <row r="40210" spans="6:6" x14ac:dyDescent="0.2">
      <c r="F40210" s="16"/>
    </row>
    <row r="40211" spans="6:6" x14ac:dyDescent="0.2">
      <c r="F40211" s="16"/>
    </row>
    <row r="40212" spans="6:6" x14ac:dyDescent="0.2">
      <c r="F40212" s="16"/>
    </row>
    <row r="40213" spans="6:6" x14ac:dyDescent="0.2">
      <c r="F40213" s="16"/>
    </row>
    <row r="40214" spans="6:6" x14ac:dyDescent="0.2">
      <c r="F40214" s="16"/>
    </row>
    <row r="40215" spans="6:6" x14ac:dyDescent="0.2">
      <c r="F40215" s="16"/>
    </row>
    <row r="40216" spans="6:6" x14ac:dyDescent="0.2">
      <c r="F40216" s="16"/>
    </row>
    <row r="40217" spans="6:6" x14ac:dyDescent="0.2">
      <c r="F40217" s="16"/>
    </row>
    <row r="40218" spans="6:6" x14ac:dyDescent="0.2">
      <c r="F40218" s="16"/>
    </row>
    <row r="40219" spans="6:6" x14ac:dyDescent="0.2">
      <c r="F40219" s="16"/>
    </row>
    <row r="40220" spans="6:6" x14ac:dyDescent="0.2">
      <c r="F40220" s="16"/>
    </row>
    <row r="40221" spans="6:6" x14ac:dyDescent="0.2">
      <c r="F40221" s="16"/>
    </row>
    <row r="40222" spans="6:6" x14ac:dyDescent="0.2">
      <c r="F40222" s="16"/>
    </row>
    <row r="40223" spans="6:6" x14ac:dyDescent="0.2">
      <c r="F40223" s="16"/>
    </row>
    <row r="40224" spans="6:6" x14ac:dyDescent="0.2">
      <c r="F40224" s="16"/>
    </row>
    <row r="40225" spans="6:6" x14ac:dyDescent="0.2">
      <c r="F40225" s="16"/>
    </row>
    <row r="40226" spans="6:6" x14ac:dyDescent="0.2">
      <c r="F40226" s="16"/>
    </row>
    <row r="40227" spans="6:6" x14ac:dyDescent="0.2">
      <c r="F40227" s="16"/>
    </row>
    <row r="40228" spans="6:6" x14ac:dyDescent="0.2">
      <c r="F40228" s="16"/>
    </row>
    <row r="40229" spans="6:6" x14ac:dyDescent="0.2">
      <c r="F40229" s="16"/>
    </row>
    <row r="40230" spans="6:6" x14ac:dyDescent="0.2">
      <c r="F40230" s="16"/>
    </row>
    <row r="40231" spans="6:6" x14ac:dyDescent="0.2">
      <c r="F40231" s="16"/>
    </row>
    <row r="40232" spans="6:6" x14ac:dyDescent="0.2">
      <c r="F40232" s="16"/>
    </row>
    <row r="40233" spans="6:6" x14ac:dyDescent="0.2">
      <c r="F40233" s="16"/>
    </row>
    <row r="40234" spans="6:6" x14ac:dyDescent="0.2">
      <c r="F40234" s="16"/>
    </row>
    <row r="40235" spans="6:6" x14ac:dyDescent="0.2">
      <c r="F40235" s="16"/>
    </row>
    <row r="40236" spans="6:6" x14ac:dyDescent="0.2">
      <c r="F40236" s="16"/>
    </row>
    <row r="40237" spans="6:6" x14ac:dyDescent="0.2">
      <c r="F40237" s="16"/>
    </row>
    <row r="40238" spans="6:6" x14ac:dyDescent="0.2">
      <c r="F40238" s="16"/>
    </row>
    <row r="40239" spans="6:6" x14ac:dyDescent="0.2">
      <c r="F40239" s="16"/>
    </row>
    <row r="40240" spans="6:6" x14ac:dyDescent="0.2">
      <c r="F40240" s="16"/>
    </row>
    <row r="40241" spans="6:6" x14ac:dyDescent="0.2">
      <c r="F40241" s="16"/>
    </row>
    <row r="40242" spans="6:6" x14ac:dyDescent="0.2">
      <c r="F40242" s="16"/>
    </row>
    <row r="40243" spans="6:6" x14ac:dyDescent="0.2">
      <c r="F40243" s="16"/>
    </row>
    <row r="40244" spans="6:6" x14ac:dyDescent="0.2">
      <c r="F40244" s="16"/>
    </row>
    <row r="40245" spans="6:6" x14ac:dyDescent="0.2">
      <c r="F40245" s="16"/>
    </row>
    <row r="40246" spans="6:6" x14ac:dyDescent="0.2">
      <c r="F40246" s="16"/>
    </row>
    <row r="40247" spans="6:6" x14ac:dyDescent="0.2">
      <c r="F40247" s="16"/>
    </row>
    <row r="40248" spans="6:6" x14ac:dyDescent="0.2">
      <c r="F40248" s="16"/>
    </row>
    <row r="40249" spans="6:6" x14ac:dyDescent="0.2">
      <c r="F40249" s="16"/>
    </row>
    <row r="40250" spans="6:6" x14ac:dyDescent="0.2">
      <c r="F40250" s="16"/>
    </row>
    <row r="40251" spans="6:6" x14ac:dyDescent="0.2">
      <c r="F40251" s="16"/>
    </row>
    <row r="40252" spans="6:6" x14ac:dyDescent="0.2">
      <c r="F40252" s="16"/>
    </row>
    <row r="40253" spans="6:6" x14ac:dyDescent="0.2">
      <c r="F40253" s="16"/>
    </row>
    <row r="40254" spans="6:6" x14ac:dyDescent="0.2">
      <c r="F40254" s="16"/>
    </row>
    <row r="40255" spans="6:6" x14ac:dyDescent="0.2">
      <c r="F40255" s="16"/>
    </row>
    <row r="40256" spans="6:6" x14ac:dyDescent="0.2">
      <c r="F40256" s="16"/>
    </row>
    <row r="40257" spans="6:6" x14ac:dyDescent="0.2">
      <c r="F40257" s="16"/>
    </row>
    <row r="40258" spans="6:6" x14ac:dyDescent="0.2">
      <c r="F40258" s="16"/>
    </row>
    <row r="40259" spans="6:6" x14ac:dyDescent="0.2">
      <c r="F40259" s="16"/>
    </row>
    <row r="40260" spans="6:6" x14ac:dyDescent="0.2">
      <c r="F40260" s="16"/>
    </row>
    <row r="40261" spans="6:6" x14ac:dyDescent="0.2">
      <c r="F40261" s="16"/>
    </row>
    <row r="40262" spans="6:6" x14ac:dyDescent="0.2">
      <c r="F40262" s="16"/>
    </row>
    <row r="40263" spans="6:6" x14ac:dyDescent="0.2">
      <c r="F40263" s="16"/>
    </row>
    <row r="40264" spans="6:6" x14ac:dyDescent="0.2">
      <c r="F40264" s="16"/>
    </row>
    <row r="40265" spans="6:6" x14ac:dyDescent="0.2">
      <c r="F40265" s="16"/>
    </row>
    <row r="40266" spans="6:6" x14ac:dyDescent="0.2">
      <c r="F40266" s="16"/>
    </row>
    <row r="40267" spans="6:6" x14ac:dyDescent="0.2">
      <c r="F40267" s="16"/>
    </row>
    <row r="40268" spans="6:6" x14ac:dyDescent="0.2">
      <c r="F40268" s="16"/>
    </row>
    <row r="40269" spans="6:6" x14ac:dyDescent="0.2">
      <c r="F40269" s="16"/>
    </row>
    <row r="40270" spans="6:6" x14ac:dyDescent="0.2">
      <c r="F40270" s="16"/>
    </row>
    <row r="40271" spans="6:6" x14ac:dyDescent="0.2">
      <c r="F40271" s="16"/>
    </row>
    <row r="40272" spans="6:6" x14ac:dyDescent="0.2">
      <c r="F40272" s="16"/>
    </row>
    <row r="40273" spans="6:6" x14ac:dyDescent="0.2">
      <c r="F40273" s="16"/>
    </row>
    <row r="40274" spans="6:6" x14ac:dyDescent="0.2">
      <c r="F40274" s="16"/>
    </row>
    <row r="40275" spans="6:6" x14ac:dyDescent="0.2">
      <c r="F40275" s="16"/>
    </row>
    <row r="40276" spans="6:6" x14ac:dyDescent="0.2">
      <c r="F40276" s="16"/>
    </row>
    <row r="40277" spans="6:6" x14ac:dyDescent="0.2">
      <c r="F40277" s="16"/>
    </row>
    <row r="40278" spans="6:6" x14ac:dyDescent="0.2">
      <c r="F40278" s="16"/>
    </row>
    <row r="40279" spans="6:6" x14ac:dyDescent="0.2">
      <c r="F40279" s="16"/>
    </row>
    <row r="40280" spans="6:6" x14ac:dyDescent="0.2">
      <c r="F40280" s="16"/>
    </row>
    <row r="40281" spans="6:6" x14ac:dyDescent="0.2">
      <c r="F40281" s="16"/>
    </row>
    <row r="40282" spans="6:6" x14ac:dyDescent="0.2">
      <c r="F40282" s="16"/>
    </row>
    <row r="40283" spans="6:6" x14ac:dyDescent="0.2">
      <c r="F40283" s="16"/>
    </row>
    <row r="40284" spans="6:6" x14ac:dyDescent="0.2">
      <c r="F40284" s="16"/>
    </row>
    <row r="40285" spans="6:6" x14ac:dyDescent="0.2">
      <c r="F40285" s="16"/>
    </row>
    <row r="40286" spans="6:6" x14ac:dyDescent="0.2">
      <c r="F40286" s="16"/>
    </row>
    <row r="40287" spans="6:6" x14ac:dyDescent="0.2">
      <c r="F40287" s="16"/>
    </row>
    <row r="40288" spans="6:6" x14ac:dyDescent="0.2">
      <c r="F40288" s="16"/>
    </row>
    <row r="40289" spans="6:6" x14ac:dyDescent="0.2">
      <c r="F40289" s="16"/>
    </row>
    <row r="40290" spans="6:6" x14ac:dyDescent="0.2">
      <c r="F40290" s="16"/>
    </row>
    <row r="40291" spans="6:6" x14ac:dyDescent="0.2">
      <c r="F40291" s="16"/>
    </row>
    <row r="40292" spans="6:6" x14ac:dyDescent="0.2">
      <c r="F40292" s="16"/>
    </row>
    <row r="40293" spans="6:6" x14ac:dyDescent="0.2">
      <c r="F40293" s="16"/>
    </row>
    <row r="40294" spans="6:6" x14ac:dyDescent="0.2">
      <c r="F40294" s="16"/>
    </row>
    <row r="40295" spans="6:6" x14ac:dyDescent="0.2">
      <c r="F40295" s="16"/>
    </row>
    <row r="40296" spans="6:6" x14ac:dyDescent="0.2">
      <c r="F40296" s="16"/>
    </row>
    <row r="40297" spans="6:6" x14ac:dyDescent="0.2">
      <c r="F40297" s="16"/>
    </row>
    <row r="40298" spans="6:6" x14ac:dyDescent="0.2">
      <c r="F40298" s="16"/>
    </row>
    <row r="40299" spans="6:6" x14ac:dyDescent="0.2">
      <c r="F40299" s="16"/>
    </row>
    <row r="40300" spans="6:6" x14ac:dyDescent="0.2">
      <c r="F40300" s="16"/>
    </row>
    <row r="40301" spans="6:6" x14ac:dyDescent="0.2">
      <c r="F40301" s="16"/>
    </row>
    <row r="40302" spans="6:6" x14ac:dyDescent="0.2">
      <c r="F40302" s="16"/>
    </row>
    <row r="40303" spans="6:6" x14ac:dyDescent="0.2">
      <c r="F40303" s="16"/>
    </row>
    <row r="40304" spans="6:6" x14ac:dyDescent="0.2">
      <c r="F40304" s="16"/>
    </row>
    <row r="40305" spans="6:6" x14ac:dyDescent="0.2">
      <c r="F40305" s="16"/>
    </row>
    <row r="40306" spans="6:6" x14ac:dyDescent="0.2">
      <c r="F40306" s="16"/>
    </row>
    <row r="40307" spans="6:6" x14ac:dyDescent="0.2">
      <c r="F40307" s="16"/>
    </row>
    <row r="40308" spans="6:6" x14ac:dyDescent="0.2">
      <c r="F40308" s="16"/>
    </row>
    <row r="40309" spans="6:6" x14ac:dyDescent="0.2">
      <c r="F40309" s="16"/>
    </row>
    <row r="40310" spans="6:6" x14ac:dyDescent="0.2">
      <c r="F40310" s="16"/>
    </row>
    <row r="40311" spans="6:6" x14ac:dyDescent="0.2">
      <c r="F40311" s="16"/>
    </row>
    <row r="40312" spans="6:6" x14ac:dyDescent="0.2">
      <c r="F40312" s="16"/>
    </row>
    <row r="40313" spans="6:6" x14ac:dyDescent="0.2">
      <c r="F40313" s="16"/>
    </row>
    <row r="40314" spans="6:6" x14ac:dyDescent="0.2">
      <c r="F40314" s="16"/>
    </row>
    <row r="40315" spans="6:6" x14ac:dyDescent="0.2">
      <c r="F40315" s="16"/>
    </row>
    <row r="40316" spans="6:6" x14ac:dyDescent="0.2">
      <c r="F40316" s="16"/>
    </row>
    <row r="40317" spans="6:6" x14ac:dyDescent="0.2">
      <c r="F40317" s="16"/>
    </row>
    <row r="40318" spans="6:6" x14ac:dyDescent="0.2">
      <c r="F40318" s="16"/>
    </row>
    <row r="40319" spans="6:6" x14ac:dyDescent="0.2">
      <c r="F40319" s="16"/>
    </row>
    <row r="40320" spans="6:6" x14ac:dyDescent="0.2">
      <c r="F40320" s="16"/>
    </row>
    <row r="40321" spans="6:6" x14ac:dyDescent="0.2">
      <c r="F40321" s="16"/>
    </row>
    <row r="40322" spans="6:6" x14ac:dyDescent="0.2">
      <c r="F40322" s="16"/>
    </row>
    <row r="40323" spans="6:6" x14ac:dyDescent="0.2">
      <c r="F40323" s="16"/>
    </row>
    <row r="40324" spans="6:6" x14ac:dyDescent="0.2">
      <c r="F40324" s="16"/>
    </row>
    <row r="40325" spans="6:6" x14ac:dyDescent="0.2">
      <c r="F40325" s="16"/>
    </row>
    <row r="40326" spans="6:6" x14ac:dyDescent="0.2">
      <c r="F40326" s="16"/>
    </row>
    <row r="40327" spans="6:6" x14ac:dyDescent="0.2">
      <c r="F40327" s="16"/>
    </row>
    <row r="40328" spans="6:6" x14ac:dyDescent="0.2">
      <c r="F40328" s="16"/>
    </row>
    <row r="40329" spans="6:6" x14ac:dyDescent="0.2">
      <c r="F40329" s="16"/>
    </row>
    <row r="40330" spans="6:6" x14ac:dyDescent="0.2">
      <c r="F40330" s="16"/>
    </row>
    <row r="40331" spans="6:6" x14ac:dyDescent="0.2">
      <c r="F40331" s="16"/>
    </row>
    <row r="40332" spans="6:6" x14ac:dyDescent="0.2">
      <c r="F40332" s="16"/>
    </row>
    <row r="40333" spans="6:6" x14ac:dyDescent="0.2">
      <c r="F40333" s="16"/>
    </row>
    <row r="40334" spans="6:6" x14ac:dyDescent="0.2">
      <c r="F40334" s="16"/>
    </row>
    <row r="40335" spans="6:6" x14ac:dyDescent="0.2">
      <c r="F40335" s="16"/>
    </row>
    <row r="40336" spans="6:6" x14ac:dyDescent="0.2">
      <c r="F40336" s="16"/>
    </row>
    <row r="40337" spans="6:6" x14ac:dyDescent="0.2">
      <c r="F40337" s="16"/>
    </row>
    <row r="40338" spans="6:6" x14ac:dyDescent="0.2">
      <c r="F40338" s="16"/>
    </row>
    <row r="40339" spans="6:6" x14ac:dyDescent="0.2">
      <c r="F40339" s="16"/>
    </row>
    <row r="40340" spans="6:6" x14ac:dyDescent="0.2">
      <c r="F40340" s="16"/>
    </row>
    <row r="40341" spans="6:6" x14ac:dyDescent="0.2">
      <c r="F40341" s="16"/>
    </row>
    <row r="40342" spans="6:6" x14ac:dyDescent="0.2">
      <c r="F40342" s="16"/>
    </row>
    <row r="40343" spans="6:6" x14ac:dyDescent="0.2">
      <c r="F40343" s="16"/>
    </row>
    <row r="40344" spans="6:6" x14ac:dyDescent="0.2">
      <c r="F40344" s="16"/>
    </row>
    <row r="40345" spans="6:6" x14ac:dyDescent="0.2">
      <c r="F40345" s="16"/>
    </row>
    <row r="40346" spans="6:6" x14ac:dyDescent="0.2">
      <c r="F40346" s="16"/>
    </row>
    <row r="40347" spans="6:6" x14ac:dyDescent="0.2">
      <c r="F40347" s="16"/>
    </row>
    <row r="40348" spans="6:6" x14ac:dyDescent="0.2">
      <c r="F40348" s="16"/>
    </row>
    <row r="40349" spans="6:6" x14ac:dyDescent="0.2">
      <c r="F40349" s="16"/>
    </row>
    <row r="40350" spans="6:6" x14ac:dyDescent="0.2">
      <c r="F40350" s="16"/>
    </row>
    <row r="40351" spans="6:6" x14ac:dyDescent="0.2">
      <c r="F40351" s="16"/>
    </row>
    <row r="40352" spans="6:6" x14ac:dyDescent="0.2">
      <c r="F40352" s="16"/>
    </row>
    <row r="40353" spans="6:6" x14ac:dyDescent="0.2">
      <c r="F40353" s="16"/>
    </row>
    <row r="40354" spans="6:6" x14ac:dyDescent="0.2">
      <c r="F40354" s="16"/>
    </row>
    <row r="40355" spans="6:6" x14ac:dyDescent="0.2">
      <c r="F40355" s="16"/>
    </row>
    <row r="40356" spans="6:6" x14ac:dyDescent="0.2">
      <c r="F40356" s="16"/>
    </row>
    <row r="40357" spans="6:6" x14ac:dyDescent="0.2">
      <c r="F40357" s="16"/>
    </row>
    <row r="40358" spans="6:6" x14ac:dyDescent="0.2">
      <c r="F40358" s="16"/>
    </row>
    <row r="40359" spans="6:6" x14ac:dyDescent="0.2">
      <c r="F40359" s="16"/>
    </row>
    <row r="40360" spans="6:6" x14ac:dyDescent="0.2">
      <c r="F40360" s="16"/>
    </row>
    <row r="40361" spans="6:6" x14ac:dyDescent="0.2">
      <c r="F40361" s="16"/>
    </row>
    <row r="40362" spans="6:6" x14ac:dyDescent="0.2">
      <c r="F40362" s="16"/>
    </row>
    <row r="40363" spans="6:6" x14ac:dyDescent="0.2">
      <c r="F40363" s="16"/>
    </row>
    <row r="40364" spans="6:6" x14ac:dyDescent="0.2">
      <c r="F40364" s="16"/>
    </row>
    <row r="40365" spans="6:6" x14ac:dyDescent="0.2">
      <c r="F40365" s="16"/>
    </row>
    <row r="40366" spans="6:6" x14ac:dyDescent="0.2">
      <c r="F40366" s="16"/>
    </row>
    <row r="40367" spans="6:6" x14ac:dyDescent="0.2">
      <c r="F40367" s="16"/>
    </row>
    <row r="40368" spans="6:6" x14ac:dyDescent="0.2">
      <c r="F40368" s="16"/>
    </row>
    <row r="40369" spans="6:6" x14ac:dyDescent="0.2">
      <c r="F40369" s="16"/>
    </row>
    <row r="40370" spans="6:6" x14ac:dyDescent="0.2">
      <c r="F40370" s="16"/>
    </row>
    <row r="40371" spans="6:6" x14ac:dyDescent="0.2">
      <c r="F40371" s="16"/>
    </row>
    <row r="40372" spans="6:6" x14ac:dyDescent="0.2">
      <c r="F40372" s="16"/>
    </row>
    <row r="40373" spans="6:6" x14ac:dyDescent="0.2">
      <c r="F40373" s="16"/>
    </row>
    <row r="40374" spans="6:6" x14ac:dyDescent="0.2">
      <c r="F40374" s="16"/>
    </row>
    <row r="40375" spans="6:6" x14ac:dyDescent="0.2">
      <c r="F40375" s="16"/>
    </row>
    <row r="40376" spans="6:6" x14ac:dyDescent="0.2">
      <c r="F40376" s="16"/>
    </row>
    <row r="40377" spans="6:6" x14ac:dyDescent="0.2">
      <c r="F40377" s="16"/>
    </row>
    <row r="40378" spans="6:6" x14ac:dyDescent="0.2">
      <c r="F40378" s="16"/>
    </row>
    <row r="40379" spans="6:6" x14ac:dyDescent="0.2">
      <c r="F40379" s="16"/>
    </row>
    <row r="40380" spans="6:6" x14ac:dyDescent="0.2">
      <c r="F40380" s="16"/>
    </row>
    <row r="40381" spans="6:6" x14ac:dyDescent="0.2">
      <c r="F40381" s="16"/>
    </row>
    <row r="40382" spans="6:6" x14ac:dyDescent="0.2">
      <c r="F40382" s="16"/>
    </row>
    <row r="40383" spans="6:6" x14ac:dyDescent="0.2">
      <c r="F40383" s="16"/>
    </row>
    <row r="40384" spans="6:6" x14ac:dyDescent="0.2">
      <c r="F40384" s="16"/>
    </row>
    <row r="40385" spans="6:6" x14ac:dyDescent="0.2">
      <c r="F40385" s="16"/>
    </row>
    <row r="40386" spans="6:6" x14ac:dyDescent="0.2">
      <c r="F40386" s="16"/>
    </row>
    <row r="40387" spans="6:6" x14ac:dyDescent="0.2">
      <c r="F40387" s="16"/>
    </row>
    <row r="40388" spans="6:6" x14ac:dyDescent="0.2">
      <c r="F40388" s="16"/>
    </row>
    <row r="40389" spans="6:6" x14ac:dyDescent="0.2">
      <c r="F40389" s="16"/>
    </row>
    <row r="40390" spans="6:6" x14ac:dyDescent="0.2">
      <c r="F40390" s="16"/>
    </row>
    <row r="40391" spans="6:6" x14ac:dyDescent="0.2">
      <c r="F40391" s="16"/>
    </row>
    <row r="40392" spans="6:6" x14ac:dyDescent="0.2">
      <c r="F40392" s="16"/>
    </row>
    <row r="40393" spans="6:6" x14ac:dyDescent="0.2">
      <c r="F40393" s="16"/>
    </row>
    <row r="40394" spans="6:6" x14ac:dyDescent="0.2">
      <c r="F40394" s="16"/>
    </row>
    <row r="40395" spans="6:6" x14ac:dyDescent="0.2">
      <c r="F40395" s="16"/>
    </row>
    <row r="40396" spans="6:6" x14ac:dyDescent="0.2">
      <c r="F40396" s="16"/>
    </row>
    <row r="40397" spans="6:6" x14ac:dyDescent="0.2">
      <c r="F40397" s="16"/>
    </row>
    <row r="40398" spans="6:6" x14ac:dyDescent="0.2">
      <c r="F40398" s="16"/>
    </row>
    <row r="40399" spans="6:6" x14ac:dyDescent="0.2">
      <c r="F40399" s="16"/>
    </row>
    <row r="40400" spans="6:6" x14ac:dyDescent="0.2">
      <c r="F40400" s="16"/>
    </row>
    <row r="40401" spans="6:6" x14ac:dyDescent="0.2">
      <c r="F40401" s="16"/>
    </row>
    <row r="40402" spans="6:6" x14ac:dyDescent="0.2">
      <c r="F40402" s="16"/>
    </row>
    <row r="40403" spans="6:6" x14ac:dyDescent="0.2">
      <c r="F40403" s="16"/>
    </row>
    <row r="40404" spans="6:6" x14ac:dyDescent="0.2">
      <c r="F40404" s="16"/>
    </row>
    <row r="40405" spans="6:6" x14ac:dyDescent="0.2">
      <c r="F40405" s="16"/>
    </row>
    <row r="40406" spans="6:6" x14ac:dyDescent="0.2">
      <c r="F40406" s="16"/>
    </row>
    <row r="40407" spans="6:6" x14ac:dyDescent="0.2">
      <c r="F40407" s="16"/>
    </row>
    <row r="40408" spans="6:6" x14ac:dyDescent="0.2">
      <c r="F40408" s="16"/>
    </row>
    <row r="40409" spans="6:6" x14ac:dyDescent="0.2">
      <c r="F40409" s="16"/>
    </row>
    <row r="40410" spans="6:6" x14ac:dyDescent="0.2">
      <c r="F40410" s="16"/>
    </row>
    <row r="40411" spans="6:6" x14ac:dyDescent="0.2">
      <c r="F40411" s="16"/>
    </row>
    <row r="40412" spans="6:6" x14ac:dyDescent="0.2">
      <c r="F40412" s="16"/>
    </row>
    <row r="40413" spans="6:6" x14ac:dyDescent="0.2">
      <c r="F40413" s="16"/>
    </row>
    <row r="40414" spans="6:6" x14ac:dyDescent="0.2">
      <c r="F40414" s="16"/>
    </row>
    <row r="40415" spans="6:6" x14ac:dyDescent="0.2">
      <c r="F40415" s="16"/>
    </row>
    <row r="40416" spans="6:6" x14ac:dyDescent="0.2">
      <c r="F40416" s="16"/>
    </row>
    <row r="40417" spans="6:6" x14ac:dyDescent="0.2">
      <c r="F40417" s="16"/>
    </row>
    <row r="40418" spans="6:6" x14ac:dyDescent="0.2">
      <c r="F40418" s="16"/>
    </row>
    <row r="40419" spans="6:6" x14ac:dyDescent="0.2">
      <c r="F40419" s="16"/>
    </row>
    <row r="40420" spans="6:6" x14ac:dyDescent="0.2">
      <c r="F40420" s="16"/>
    </row>
    <row r="40421" spans="6:6" x14ac:dyDescent="0.2">
      <c r="F40421" s="16"/>
    </row>
    <row r="40422" spans="6:6" x14ac:dyDescent="0.2">
      <c r="F40422" s="16"/>
    </row>
    <row r="40423" spans="6:6" x14ac:dyDescent="0.2">
      <c r="F40423" s="16"/>
    </row>
    <row r="40424" spans="6:6" x14ac:dyDescent="0.2">
      <c r="F40424" s="16"/>
    </row>
    <row r="40425" spans="6:6" x14ac:dyDescent="0.2">
      <c r="F40425" s="16"/>
    </row>
    <row r="40426" spans="6:6" x14ac:dyDescent="0.2">
      <c r="F40426" s="16"/>
    </row>
    <row r="40427" spans="6:6" x14ac:dyDescent="0.2">
      <c r="F40427" s="16"/>
    </row>
    <row r="40428" spans="6:6" x14ac:dyDescent="0.2">
      <c r="F40428" s="16"/>
    </row>
    <row r="40429" spans="6:6" x14ac:dyDescent="0.2">
      <c r="F40429" s="16"/>
    </row>
    <row r="40430" spans="6:6" x14ac:dyDescent="0.2">
      <c r="F40430" s="16"/>
    </row>
    <row r="40431" spans="6:6" x14ac:dyDescent="0.2">
      <c r="F40431" s="16"/>
    </row>
    <row r="40432" spans="6:6" x14ac:dyDescent="0.2">
      <c r="F40432" s="16"/>
    </row>
    <row r="40433" spans="6:6" x14ac:dyDescent="0.2">
      <c r="F40433" s="16"/>
    </row>
    <row r="40434" spans="6:6" x14ac:dyDescent="0.2">
      <c r="F40434" s="16"/>
    </row>
    <row r="40435" spans="6:6" x14ac:dyDescent="0.2">
      <c r="F40435" s="16"/>
    </row>
    <row r="40436" spans="6:6" x14ac:dyDescent="0.2">
      <c r="F40436" s="16"/>
    </row>
    <row r="40437" spans="6:6" x14ac:dyDescent="0.2">
      <c r="F40437" s="16"/>
    </row>
    <row r="40438" spans="6:6" x14ac:dyDescent="0.2">
      <c r="F40438" s="16"/>
    </row>
    <row r="40439" spans="6:6" x14ac:dyDescent="0.2">
      <c r="F40439" s="16"/>
    </row>
    <row r="40440" spans="6:6" x14ac:dyDescent="0.2">
      <c r="F40440" s="16"/>
    </row>
    <row r="40441" spans="6:6" x14ac:dyDescent="0.2">
      <c r="F40441" s="16"/>
    </row>
    <row r="40442" spans="6:6" x14ac:dyDescent="0.2">
      <c r="F40442" s="16"/>
    </row>
    <row r="40443" spans="6:6" x14ac:dyDescent="0.2">
      <c r="F40443" s="16"/>
    </row>
    <row r="40444" spans="6:6" x14ac:dyDescent="0.2">
      <c r="F40444" s="16"/>
    </row>
    <row r="40445" spans="6:6" x14ac:dyDescent="0.2">
      <c r="F40445" s="16"/>
    </row>
    <row r="40446" spans="6:6" x14ac:dyDescent="0.2">
      <c r="F40446" s="16"/>
    </row>
    <row r="40447" spans="6:6" x14ac:dyDescent="0.2">
      <c r="F40447" s="16"/>
    </row>
    <row r="40448" spans="6:6" x14ac:dyDescent="0.2">
      <c r="F40448" s="16"/>
    </row>
    <row r="40449" spans="6:6" x14ac:dyDescent="0.2">
      <c r="F40449" s="16"/>
    </row>
    <row r="40450" spans="6:6" x14ac:dyDescent="0.2">
      <c r="F40450" s="16"/>
    </row>
    <row r="40451" spans="6:6" x14ac:dyDescent="0.2">
      <c r="F40451" s="16"/>
    </row>
    <row r="40452" spans="6:6" x14ac:dyDescent="0.2">
      <c r="F40452" s="16"/>
    </row>
    <row r="40453" spans="6:6" x14ac:dyDescent="0.2">
      <c r="F40453" s="16"/>
    </row>
    <row r="40454" spans="6:6" x14ac:dyDescent="0.2">
      <c r="F40454" s="16"/>
    </row>
    <row r="40455" spans="6:6" x14ac:dyDescent="0.2">
      <c r="F40455" s="16"/>
    </row>
    <row r="40456" spans="6:6" x14ac:dyDescent="0.2">
      <c r="F40456" s="16"/>
    </row>
    <row r="40457" spans="6:6" x14ac:dyDescent="0.2">
      <c r="F40457" s="16"/>
    </row>
    <row r="40458" spans="6:6" x14ac:dyDescent="0.2">
      <c r="F40458" s="16"/>
    </row>
    <row r="40459" spans="6:6" x14ac:dyDescent="0.2">
      <c r="F40459" s="16"/>
    </row>
    <row r="40460" spans="6:6" x14ac:dyDescent="0.2">
      <c r="F40460" s="16"/>
    </row>
    <row r="40461" spans="6:6" x14ac:dyDescent="0.2">
      <c r="F40461" s="16"/>
    </row>
    <row r="40462" spans="6:6" x14ac:dyDescent="0.2">
      <c r="F40462" s="16"/>
    </row>
    <row r="40463" spans="6:6" x14ac:dyDescent="0.2">
      <c r="F40463" s="16"/>
    </row>
    <row r="40464" spans="6:6" x14ac:dyDescent="0.2">
      <c r="F40464" s="16"/>
    </row>
    <row r="40465" spans="6:6" x14ac:dyDescent="0.2">
      <c r="F40465" s="16"/>
    </row>
    <row r="40466" spans="6:6" x14ac:dyDescent="0.2">
      <c r="F40466" s="16"/>
    </row>
    <row r="40467" spans="6:6" x14ac:dyDescent="0.2">
      <c r="F40467" s="16"/>
    </row>
    <row r="40468" spans="6:6" x14ac:dyDescent="0.2">
      <c r="F40468" s="16"/>
    </row>
    <row r="40469" spans="6:6" x14ac:dyDescent="0.2">
      <c r="F40469" s="16"/>
    </row>
    <row r="40470" spans="6:6" x14ac:dyDescent="0.2">
      <c r="F40470" s="16"/>
    </row>
    <row r="40471" spans="6:6" x14ac:dyDescent="0.2">
      <c r="F40471" s="16"/>
    </row>
    <row r="40472" spans="6:6" x14ac:dyDescent="0.2">
      <c r="F40472" s="16"/>
    </row>
    <row r="40473" spans="6:6" x14ac:dyDescent="0.2">
      <c r="F40473" s="16"/>
    </row>
    <row r="40474" spans="6:6" x14ac:dyDescent="0.2">
      <c r="F40474" s="16"/>
    </row>
    <row r="40475" spans="6:6" x14ac:dyDescent="0.2">
      <c r="F40475" s="16"/>
    </row>
    <row r="40476" spans="6:6" x14ac:dyDescent="0.2">
      <c r="F40476" s="16"/>
    </row>
    <row r="40477" spans="6:6" x14ac:dyDescent="0.2">
      <c r="F40477" s="16"/>
    </row>
    <row r="40478" spans="6:6" x14ac:dyDescent="0.2">
      <c r="F40478" s="16"/>
    </row>
    <row r="40479" spans="6:6" x14ac:dyDescent="0.2">
      <c r="F40479" s="16"/>
    </row>
    <row r="40480" spans="6:6" x14ac:dyDescent="0.2">
      <c r="F40480" s="16"/>
    </row>
    <row r="40481" spans="6:6" x14ac:dyDescent="0.2">
      <c r="F40481" s="16"/>
    </row>
    <row r="40482" spans="6:6" x14ac:dyDescent="0.2">
      <c r="F40482" s="16"/>
    </row>
    <row r="40483" spans="6:6" x14ac:dyDescent="0.2">
      <c r="F40483" s="16"/>
    </row>
    <row r="40484" spans="6:6" x14ac:dyDescent="0.2">
      <c r="F40484" s="16"/>
    </row>
    <row r="40485" spans="6:6" x14ac:dyDescent="0.2">
      <c r="F40485" s="16"/>
    </row>
    <row r="40486" spans="6:6" x14ac:dyDescent="0.2">
      <c r="F40486" s="16"/>
    </row>
    <row r="40487" spans="6:6" x14ac:dyDescent="0.2">
      <c r="F40487" s="16"/>
    </row>
    <row r="40488" spans="6:6" x14ac:dyDescent="0.2">
      <c r="F40488" s="16"/>
    </row>
    <row r="40489" spans="6:6" x14ac:dyDescent="0.2">
      <c r="F40489" s="16"/>
    </row>
    <row r="40490" spans="6:6" x14ac:dyDescent="0.2">
      <c r="F40490" s="16"/>
    </row>
    <row r="40491" spans="6:6" x14ac:dyDescent="0.2">
      <c r="F40491" s="16"/>
    </row>
    <row r="40492" spans="6:6" x14ac:dyDescent="0.2">
      <c r="F40492" s="16"/>
    </row>
    <row r="40493" spans="6:6" x14ac:dyDescent="0.2">
      <c r="F40493" s="16"/>
    </row>
    <row r="40494" spans="6:6" x14ac:dyDescent="0.2">
      <c r="F40494" s="16"/>
    </row>
    <row r="40495" spans="6:6" x14ac:dyDescent="0.2">
      <c r="F40495" s="16"/>
    </row>
    <row r="40496" spans="6:6" x14ac:dyDescent="0.2">
      <c r="F40496" s="16"/>
    </row>
    <row r="40497" spans="6:6" x14ac:dyDescent="0.2">
      <c r="F40497" s="16"/>
    </row>
    <row r="40498" spans="6:6" x14ac:dyDescent="0.2">
      <c r="F40498" s="16"/>
    </row>
    <row r="40499" spans="6:6" x14ac:dyDescent="0.2">
      <c r="F40499" s="16"/>
    </row>
    <row r="40500" spans="6:6" x14ac:dyDescent="0.2">
      <c r="F40500" s="16"/>
    </row>
    <row r="40501" spans="6:6" x14ac:dyDescent="0.2">
      <c r="F40501" s="16"/>
    </row>
    <row r="40502" spans="6:6" x14ac:dyDescent="0.2">
      <c r="F40502" s="16"/>
    </row>
    <row r="40503" spans="6:6" x14ac:dyDescent="0.2">
      <c r="F40503" s="16"/>
    </row>
    <row r="40504" spans="6:6" x14ac:dyDescent="0.2">
      <c r="F40504" s="16"/>
    </row>
    <row r="40505" spans="6:6" x14ac:dyDescent="0.2">
      <c r="F40505" s="16"/>
    </row>
    <row r="40506" spans="6:6" x14ac:dyDescent="0.2">
      <c r="F40506" s="16"/>
    </row>
    <row r="40507" spans="6:6" x14ac:dyDescent="0.2">
      <c r="F40507" s="16"/>
    </row>
    <row r="40508" spans="6:6" x14ac:dyDescent="0.2">
      <c r="F40508" s="16"/>
    </row>
    <row r="40509" spans="6:6" x14ac:dyDescent="0.2">
      <c r="F40509" s="16"/>
    </row>
    <row r="40510" spans="6:6" x14ac:dyDescent="0.2">
      <c r="F40510" s="16"/>
    </row>
    <row r="40511" spans="6:6" x14ac:dyDescent="0.2">
      <c r="F40511" s="16"/>
    </row>
    <row r="40512" spans="6:6" x14ac:dyDescent="0.2">
      <c r="F40512" s="16"/>
    </row>
    <row r="40513" spans="6:6" x14ac:dyDescent="0.2">
      <c r="F40513" s="16"/>
    </row>
    <row r="40514" spans="6:6" x14ac:dyDescent="0.2">
      <c r="F40514" s="16"/>
    </row>
    <row r="40515" spans="6:6" x14ac:dyDescent="0.2">
      <c r="F40515" s="16"/>
    </row>
    <row r="40516" spans="6:6" x14ac:dyDescent="0.2">
      <c r="F40516" s="16"/>
    </row>
    <row r="40517" spans="6:6" x14ac:dyDescent="0.2">
      <c r="F40517" s="16"/>
    </row>
    <row r="40518" spans="6:6" x14ac:dyDescent="0.2">
      <c r="F40518" s="16"/>
    </row>
    <row r="40519" spans="6:6" x14ac:dyDescent="0.2">
      <c r="F40519" s="16"/>
    </row>
    <row r="40520" spans="6:6" x14ac:dyDescent="0.2">
      <c r="F40520" s="16"/>
    </row>
    <row r="40521" spans="6:6" x14ac:dyDescent="0.2">
      <c r="F40521" s="16"/>
    </row>
    <row r="40522" spans="6:6" x14ac:dyDescent="0.2">
      <c r="F40522" s="16"/>
    </row>
    <row r="40523" spans="6:6" x14ac:dyDescent="0.2">
      <c r="F40523" s="16"/>
    </row>
    <row r="40524" spans="6:6" x14ac:dyDescent="0.2">
      <c r="F40524" s="16"/>
    </row>
    <row r="40525" spans="6:6" x14ac:dyDescent="0.2">
      <c r="F40525" s="16"/>
    </row>
    <row r="40526" spans="6:6" x14ac:dyDescent="0.2">
      <c r="F40526" s="16"/>
    </row>
    <row r="40527" spans="6:6" x14ac:dyDescent="0.2">
      <c r="F40527" s="16"/>
    </row>
    <row r="40528" spans="6:6" x14ac:dyDescent="0.2">
      <c r="F40528" s="16"/>
    </row>
    <row r="40529" spans="6:6" x14ac:dyDescent="0.2">
      <c r="F40529" s="16"/>
    </row>
    <row r="40530" spans="6:6" x14ac:dyDescent="0.2">
      <c r="F40530" s="16"/>
    </row>
    <row r="40531" spans="6:6" x14ac:dyDescent="0.2">
      <c r="F40531" s="16"/>
    </row>
    <row r="40532" spans="6:6" x14ac:dyDescent="0.2">
      <c r="F40532" s="16"/>
    </row>
    <row r="40533" spans="6:6" x14ac:dyDescent="0.2">
      <c r="F40533" s="16"/>
    </row>
    <row r="40534" spans="6:6" x14ac:dyDescent="0.2">
      <c r="F40534" s="16"/>
    </row>
    <row r="40535" spans="6:6" x14ac:dyDescent="0.2">
      <c r="F40535" s="16"/>
    </row>
    <row r="40536" spans="6:6" x14ac:dyDescent="0.2">
      <c r="F40536" s="16"/>
    </row>
    <row r="40537" spans="6:6" x14ac:dyDescent="0.2">
      <c r="F40537" s="16"/>
    </row>
    <row r="40538" spans="6:6" x14ac:dyDescent="0.2">
      <c r="F40538" s="16"/>
    </row>
    <row r="40539" spans="6:6" x14ac:dyDescent="0.2">
      <c r="F40539" s="16"/>
    </row>
    <row r="40540" spans="6:6" x14ac:dyDescent="0.2">
      <c r="F40540" s="16"/>
    </row>
    <row r="40541" spans="6:6" x14ac:dyDescent="0.2">
      <c r="F40541" s="16"/>
    </row>
    <row r="40542" spans="6:6" x14ac:dyDescent="0.2">
      <c r="F40542" s="16"/>
    </row>
    <row r="40543" spans="6:6" x14ac:dyDescent="0.2">
      <c r="F40543" s="16"/>
    </row>
    <row r="40544" spans="6:6" x14ac:dyDescent="0.2">
      <c r="F40544" s="16"/>
    </row>
    <row r="40545" spans="6:6" x14ac:dyDescent="0.2">
      <c r="F40545" s="16"/>
    </row>
    <row r="40546" spans="6:6" x14ac:dyDescent="0.2">
      <c r="F40546" s="16"/>
    </row>
    <row r="40547" spans="6:6" x14ac:dyDescent="0.2">
      <c r="F40547" s="16"/>
    </row>
    <row r="40548" spans="6:6" x14ac:dyDescent="0.2">
      <c r="F40548" s="16"/>
    </row>
    <row r="40549" spans="6:6" x14ac:dyDescent="0.2">
      <c r="F40549" s="16"/>
    </row>
    <row r="40550" spans="6:6" x14ac:dyDescent="0.2">
      <c r="F40550" s="16"/>
    </row>
    <row r="40551" spans="6:6" x14ac:dyDescent="0.2">
      <c r="F40551" s="16"/>
    </row>
    <row r="40552" spans="6:6" x14ac:dyDescent="0.2">
      <c r="F40552" s="16"/>
    </row>
    <row r="40553" spans="6:6" x14ac:dyDescent="0.2">
      <c r="F40553" s="16"/>
    </row>
    <row r="40554" spans="6:6" x14ac:dyDescent="0.2">
      <c r="F40554" s="16"/>
    </row>
    <row r="40555" spans="6:6" x14ac:dyDescent="0.2">
      <c r="F40555" s="16"/>
    </row>
    <row r="40556" spans="6:6" x14ac:dyDescent="0.2">
      <c r="F40556" s="16"/>
    </row>
    <row r="40557" spans="6:6" x14ac:dyDescent="0.2">
      <c r="F40557" s="16"/>
    </row>
    <row r="40558" spans="6:6" x14ac:dyDescent="0.2">
      <c r="F40558" s="16"/>
    </row>
    <row r="40559" spans="6:6" x14ac:dyDescent="0.2">
      <c r="F40559" s="16"/>
    </row>
    <row r="40560" spans="6:6" x14ac:dyDescent="0.2">
      <c r="F40560" s="16"/>
    </row>
    <row r="40561" spans="6:6" x14ac:dyDescent="0.2">
      <c r="F40561" s="16"/>
    </row>
    <row r="40562" spans="6:6" x14ac:dyDescent="0.2">
      <c r="F40562" s="16"/>
    </row>
    <row r="40563" spans="6:6" x14ac:dyDescent="0.2">
      <c r="F40563" s="16"/>
    </row>
    <row r="40564" spans="6:6" x14ac:dyDescent="0.2">
      <c r="F40564" s="16"/>
    </row>
    <row r="40565" spans="6:6" x14ac:dyDescent="0.2">
      <c r="F40565" s="16"/>
    </row>
    <row r="40566" spans="6:6" x14ac:dyDescent="0.2">
      <c r="F40566" s="16"/>
    </row>
    <row r="40567" spans="6:6" x14ac:dyDescent="0.2">
      <c r="F40567" s="16"/>
    </row>
    <row r="40568" spans="6:6" x14ac:dyDescent="0.2">
      <c r="F40568" s="16"/>
    </row>
    <row r="40569" spans="6:6" x14ac:dyDescent="0.2">
      <c r="F40569" s="16"/>
    </row>
    <row r="40570" spans="6:6" x14ac:dyDescent="0.2">
      <c r="F40570" s="16"/>
    </row>
    <row r="40571" spans="6:6" x14ac:dyDescent="0.2">
      <c r="F40571" s="16"/>
    </row>
    <row r="40572" spans="6:6" x14ac:dyDescent="0.2">
      <c r="F40572" s="16"/>
    </row>
    <row r="40573" spans="6:6" x14ac:dyDescent="0.2">
      <c r="F40573" s="16"/>
    </row>
    <row r="40574" spans="6:6" x14ac:dyDescent="0.2">
      <c r="F40574" s="16"/>
    </row>
    <row r="40575" spans="6:6" x14ac:dyDescent="0.2">
      <c r="F40575" s="16"/>
    </row>
    <row r="40576" spans="6:6" x14ac:dyDescent="0.2">
      <c r="F40576" s="16"/>
    </row>
    <row r="40577" spans="6:6" x14ac:dyDescent="0.2">
      <c r="F40577" s="16"/>
    </row>
    <row r="40578" spans="6:6" x14ac:dyDescent="0.2">
      <c r="F40578" s="16"/>
    </row>
    <row r="40579" spans="6:6" x14ac:dyDescent="0.2">
      <c r="F40579" s="16"/>
    </row>
    <row r="40580" spans="6:6" x14ac:dyDescent="0.2">
      <c r="F40580" s="16"/>
    </row>
    <row r="40581" spans="6:6" x14ac:dyDescent="0.2">
      <c r="F40581" s="16"/>
    </row>
    <row r="40582" spans="6:6" x14ac:dyDescent="0.2">
      <c r="F40582" s="16"/>
    </row>
    <row r="40583" spans="6:6" x14ac:dyDescent="0.2">
      <c r="F40583" s="16"/>
    </row>
    <row r="40584" spans="6:6" x14ac:dyDescent="0.2">
      <c r="F40584" s="16"/>
    </row>
    <row r="40585" spans="6:6" x14ac:dyDescent="0.2">
      <c r="F40585" s="16"/>
    </row>
    <row r="40586" spans="6:6" x14ac:dyDescent="0.2">
      <c r="F40586" s="16"/>
    </row>
    <row r="40587" spans="6:6" x14ac:dyDescent="0.2">
      <c r="F40587" s="16"/>
    </row>
    <row r="40588" spans="6:6" x14ac:dyDescent="0.2">
      <c r="F40588" s="16"/>
    </row>
    <row r="40589" spans="6:6" x14ac:dyDescent="0.2">
      <c r="F40589" s="16"/>
    </row>
    <row r="40590" spans="6:6" x14ac:dyDescent="0.2">
      <c r="F40590" s="16"/>
    </row>
    <row r="40591" spans="6:6" x14ac:dyDescent="0.2">
      <c r="F40591" s="16"/>
    </row>
    <row r="40592" spans="6:6" x14ac:dyDescent="0.2">
      <c r="F40592" s="16"/>
    </row>
    <row r="40593" spans="6:6" x14ac:dyDescent="0.2">
      <c r="F40593" s="16"/>
    </row>
    <row r="40594" spans="6:6" x14ac:dyDescent="0.2">
      <c r="F40594" s="16"/>
    </row>
    <row r="40595" spans="6:6" x14ac:dyDescent="0.2">
      <c r="F40595" s="16"/>
    </row>
    <row r="40596" spans="6:6" x14ac:dyDescent="0.2">
      <c r="F40596" s="16"/>
    </row>
    <row r="40597" spans="6:6" x14ac:dyDescent="0.2">
      <c r="F40597" s="16"/>
    </row>
    <row r="40598" spans="6:6" x14ac:dyDescent="0.2">
      <c r="F40598" s="16"/>
    </row>
    <row r="40599" spans="6:6" x14ac:dyDescent="0.2">
      <c r="F40599" s="16"/>
    </row>
    <row r="40600" spans="6:6" x14ac:dyDescent="0.2">
      <c r="F40600" s="16"/>
    </row>
    <row r="40601" spans="6:6" x14ac:dyDescent="0.2">
      <c r="F40601" s="16"/>
    </row>
    <row r="40602" spans="6:6" x14ac:dyDescent="0.2">
      <c r="F40602" s="16"/>
    </row>
    <row r="40603" spans="6:6" x14ac:dyDescent="0.2">
      <c r="F40603" s="16"/>
    </row>
    <row r="40604" spans="6:6" x14ac:dyDescent="0.2">
      <c r="F40604" s="16"/>
    </row>
    <row r="40605" spans="6:6" x14ac:dyDescent="0.2">
      <c r="F40605" s="16"/>
    </row>
    <row r="40606" spans="6:6" x14ac:dyDescent="0.2">
      <c r="F40606" s="16"/>
    </row>
    <row r="40607" spans="6:6" x14ac:dyDescent="0.2">
      <c r="F40607" s="16"/>
    </row>
    <row r="40608" spans="6:6" x14ac:dyDescent="0.2">
      <c r="F40608" s="16"/>
    </row>
    <row r="40609" spans="6:6" x14ac:dyDescent="0.2">
      <c r="F40609" s="16"/>
    </row>
    <row r="40610" spans="6:6" x14ac:dyDescent="0.2">
      <c r="F40610" s="16"/>
    </row>
    <row r="40611" spans="6:6" x14ac:dyDescent="0.2">
      <c r="F40611" s="16"/>
    </row>
    <row r="40612" spans="6:6" x14ac:dyDescent="0.2">
      <c r="F40612" s="16"/>
    </row>
    <row r="40613" spans="6:6" x14ac:dyDescent="0.2">
      <c r="F40613" s="16"/>
    </row>
    <row r="40614" spans="6:6" x14ac:dyDescent="0.2">
      <c r="F40614" s="16"/>
    </row>
    <row r="40615" spans="6:6" x14ac:dyDescent="0.2">
      <c r="F40615" s="16"/>
    </row>
    <row r="40616" spans="6:6" x14ac:dyDescent="0.2">
      <c r="F40616" s="16"/>
    </row>
    <row r="40617" spans="6:6" x14ac:dyDescent="0.2">
      <c r="F40617" s="16"/>
    </row>
    <row r="40618" spans="6:6" x14ac:dyDescent="0.2">
      <c r="F40618" s="16"/>
    </row>
    <row r="40619" spans="6:6" x14ac:dyDescent="0.2">
      <c r="F40619" s="16"/>
    </row>
    <row r="40620" spans="6:6" x14ac:dyDescent="0.2">
      <c r="F40620" s="16"/>
    </row>
    <row r="40621" spans="6:6" x14ac:dyDescent="0.2">
      <c r="F40621" s="16"/>
    </row>
    <row r="40622" spans="6:6" x14ac:dyDescent="0.2">
      <c r="F40622" s="16"/>
    </row>
    <row r="40623" spans="6:6" x14ac:dyDescent="0.2">
      <c r="F40623" s="16"/>
    </row>
    <row r="40624" spans="6:6" x14ac:dyDescent="0.2">
      <c r="F40624" s="16"/>
    </row>
    <row r="40625" spans="6:6" x14ac:dyDescent="0.2">
      <c r="F40625" s="16"/>
    </row>
    <row r="40626" spans="6:6" x14ac:dyDescent="0.2">
      <c r="F40626" s="16"/>
    </row>
    <row r="40627" spans="6:6" x14ac:dyDescent="0.2">
      <c r="F40627" s="16"/>
    </row>
    <row r="40628" spans="6:6" x14ac:dyDescent="0.2">
      <c r="F40628" s="16"/>
    </row>
    <row r="40629" spans="6:6" x14ac:dyDescent="0.2">
      <c r="F40629" s="16"/>
    </row>
    <row r="40630" spans="6:6" x14ac:dyDescent="0.2">
      <c r="F40630" s="16"/>
    </row>
    <row r="40631" spans="6:6" x14ac:dyDescent="0.2">
      <c r="F40631" s="16"/>
    </row>
    <row r="40632" spans="6:6" x14ac:dyDescent="0.2">
      <c r="F40632" s="16"/>
    </row>
    <row r="40633" spans="6:6" x14ac:dyDescent="0.2">
      <c r="F40633" s="16"/>
    </row>
    <row r="40634" spans="6:6" x14ac:dyDescent="0.2">
      <c r="F40634" s="16"/>
    </row>
    <row r="40635" spans="6:6" x14ac:dyDescent="0.2">
      <c r="F40635" s="16"/>
    </row>
    <row r="40636" spans="6:6" x14ac:dyDescent="0.2">
      <c r="F40636" s="16"/>
    </row>
    <row r="40637" spans="6:6" x14ac:dyDescent="0.2">
      <c r="F40637" s="16"/>
    </row>
    <row r="40638" spans="6:6" x14ac:dyDescent="0.2">
      <c r="F40638" s="16"/>
    </row>
    <row r="40639" spans="6:6" x14ac:dyDescent="0.2">
      <c r="F40639" s="16"/>
    </row>
    <row r="40640" spans="6:6" x14ac:dyDescent="0.2">
      <c r="F40640" s="16"/>
    </row>
    <row r="40641" spans="6:6" x14ac:dyDescent="0.2">
      <c r="F40641" s="16"/>
    </row>
    <row r="40642" spans="6:6" x14ac:dyDescent="0.2">
      <c r="F40642" s="16"/>
    </row>
    <row r="40643" spans="6:6" x14ac:dyDescent="0.2">
      <c r="F40643" s="16"/>
    </row>
    <row r="40644" spans="6:6" x14ac:dyDescent="0.2">
      <c r="F40644" s="16"/>
    </row>
    <row r="40645" spans="6:6" x14ac:dyDescent="0.2">
      <c r="F40645" s="16"/>
    </row>
    <row r="40646" spans="6:6" x14ac:dyDescent="0.2">
      <c r="F40646" s="16"/>
    </row>
    <row r="40647" spans="6:6" x14ac:dyDescent="0.2">
      <c r="F40647" s="16"/>
    </row>
    <row r="40648" spans="6:6" x14ac:dyDescent="0.2">
      <c r="F40648" s="16"/>
    </row>
    <row r="40649" spans="6:6" x14ac:dyDescent="0.2">
      <c r="F40649" s="16"/>
    </row>
    <row r="40650" spans="6:6" x14ac:dyDescent="0.2">
      <c r="F40650" s="16"/>
    </row>
    <row r="40651" spans="6:6" x14ac:dyDescent="0.2">
      <c r="F40651" s="16"/>
    </row>
    <row r="40652" spans="6:6" x14ac:dyDescent="0.2">
      <c r="F40652" s="16"/>
    </row>
    <row r="40653" spans="6:6" x14ac:dyDescent="0.2">
      <c r="F40653" s="16"/>
    </row>
    <row r="40654" spans="6:6" x14ac:dyDescent="0.2">
      <c r="F40654" s="16"/>
    </row>
    <row r="40655" spans="6:6" x14ac:dyDescent="0.2">
      <c r="F40655" s="16"/>
    </row>
    <row r="40656" spans="6:6" x14ac:dyDescent="0.2">
      <c r="F40656" s="16"/>
    </row>
    <row r="40657" spans="6:6" x14ac:dyDescent="0.2">
      <c r="F40657" s="16"/>
    </row>
    <row r="40658" spans="6:6" x14ac:dyDescent="0.2">
      <c r="F40658" s="16"/>
    </row>
    <row r="40659" spans="6:6" x14ac:dyDescent="0.2">
      <c r="F40659" s="16"/>
    </row>
    <row r="40660" spans="6:6" x14ac:dyDescent="0.2">
      <c r="F40660" s="16"/>
    </row>
    <row r="40661" spans="6:6" x14ac:dyDescent="0.2">
      <c r="F40661" s="16"/>
    </row>
    <row r="40662" spans="6:6" x14ac:dyDescent="0.2">
      <c r="F40662" s="16"/>
    </row>
    <row r="40663" spans="6:6" x14ac:dyDescent="0.2">
      <c r="F40663" s="16"/>
    </row>
    <row r="40664" spans="6:6" x14ac:dyDescent="0.2">
      <c r="F40664" s="16"/>
    </row>
    <row r="40665" spans="6:6" x14ac:dyDescent="0.2">
      <c r="F40665" s="16"/>
    </row>
    <row r="40666" spans="6:6" x14ac:dyDescent="0.2">
      <c r="F40666" s="16"/>
    </row>
    <row r="40667" spans="6:6" x14ac:dyDescent="0.2">
      <c r="F40667" s="16"/>
    </row>
    <row r="40668" spans="6:6" x14ac:dyDescent="0.2">
      <c r="F40668" s="16"/>
    </row>
    <row r="40669" spans="6:6" x14ac:dyDescent="0.2">
      <c r="F40669" s="16"/>
    </row>
    <row r="40670" spans="6:6" x14ac:dyDescent="0.2">
      <c r="F40670" s="16"/>
    </row>
    <row r="40671" spans="6:6" x14ac:dyDescent="0.2">
      <c r="F40671" s="16"/>
    </row>
    <row r="40672" spans="6:6" x14ac:dyDescent="0.2">
      <c r="F40672" s="16"/>
    </row>
    <row r="40673" spans="6:6" x14ac:dyDescent="0.2">
      <c r="F40673" s="16"/>
    </row>
    <row r="40674" spans="6:6" x14ac:dyDescent="0.2">
      <c r="F40674" s="16"/>
    </row>
    <row r="40675" spans="6:6" x14ac:dyDescent="0.2">
      <c r="F40675" s="16"/>
    </row>
    <row r="40676" spans="6:6" x14ac:dyDescent="0.2">
      <c r="F40676" s="16"/>
    </row>
    <row r="40677" spans="6:6" x14ac:dyDescent="0.2">
      <c r="F40677" s="16"/>
    </row>
    <row r="40678" spans="6:6" x14ac:dyDescent="0.2">
      <c r="F40678" s="16"/>
    </row>
    <row r="40679" spans="6:6" x14ac:dyDescent="0.2">
      <c r="F40679" s="16"/>
    </row>
    <row r="40680" spans="6:6" x14ac:dyDescent="0.2">
      <c r="F40680" s="16"/>
    </row>
    <row r="40681" spans="6:6" x14ac:dyDescent="0.2">
      <c r="F40681" s="16"/>
    </row>
    <row r="40682" spans="6:6" x14ac:dyDescent="0.2">
      <c r="F40682" s="16"/>
    </row>
    <row r="40683" spans="6:6" x14ac:dyDescent="0.2">
      <c r="F40683" s="16"/>
    </row>
    <row r="40684" spans="6:6" x14ac:dyDescent="0.2">
      <c r="F40684" s="16"/>
    </row>
    <row r="40685" spans="6:6" x14ac:dyDescent="0.2">
      <c r="F40685" s="16"/>
    </row>
    <row r="40686" spans="6:6" x14ac:dyDescent="0.2">
      <c r="F40686" s="16"/>
    </row>
    <row r="40687" spans="6:6" x14ac:dyDescent="0.2">
      <c r="F40687" s="16"/>
    </row>
    <row r="40688" spans="6:6" x14ac:dyDescent="0.2">
      <c r="F40688" s="16"/>
    </row>
    <row r="40689" spans="6:6" x14ac:dyDescent="0.2">
      <c r="F40689" s="16"/>
    </row>
    <row r="40690" spans="6:6" x14ac:dyDescent="0.2">
      <c r="F40690" s="16"/>
    </row>
    <row r="40691" spans="6:6" x14ac:dyDescent="0.2">
      <c r="F40691" s="16"/>
    </row>
    <row r="40692" spans="6:6" x14ac:dyDescent="0.2">
      <c r="F40692" s="16"/>
    </row>
    <row r="40693" spans="6:6" x14ac:dyDescent="0.2">
      <c r="F40693" s="16"/>
    </row>
    <row r="40694" spans="6:6" x14ac:dyDescent="0.2">
      <c r="F40694" s="16"/>
    </row>
    <row r="40695" spans="6:6" x14ac:dyDescent="0.2">
      <c r="F40695" s="16"/>
    </row>
    <row r="40696" spans="6:6" x14ac:dyDescent="0.2">
      <c r="F40696" s="16"/>
    </row>
    <row r="40697" spans="6:6" x14ac:dyDescent="0.2">
      <c r="F40697" s="16"/>
    </row>
    <row r="40698" spans="6:6" x14ac:dyDescent="0.2">
      <c r="F40698" s="16"/>
    </row>
    <row r="40699" spans="6:6" x14ac:dyDescent="0.2">
      <c r="F40699" s="16"/>
    </row>
    <row r="40700" spans="6:6" x14ac:dyDescent="0.2">
      <c r="F40700" s="16"/>
    </row>
    <row r="40701" spans="6:6" x14ac:dyDescent="0.2">
      <c r="F40701" s="16"/>
    </row>
    <row r="40702" spans="6:6" x14ac:dyDescent="0.2">
      <c r="F40702" s="16"/>
    </row>
    <row r="40703" spans="6:6" x14ac:dyDescent="0.2">
      <c r="F40703" s="16"/>
    </row>
    <row r="40704" spans="6:6" x14ac:dyDescent="0.2">
      <c r="F40704" s="16"/>
    </row>
    <row r="40705" spans="6:6" x14ac:dyDescent="0.2">
      <c r="F40705" s="16"/>
    </row>
    <row r="40706" spans="6:6" x14ac:dyDescent="0.2">
      <c r="F40706" s="16"/>
    </row>
    <row r="40707" spans="6:6" x14ac:dyDescent="0.2">
      <c r="F40707" s="16"/>
    </row>
    <row r="40708" spans="6:6" x14ac:dyDescent="0.2">
      <c r="F40708" s="16"/>
    </row>
    <row r="40709" spans="6:6" x14ac:dyDescent="0.2">
      <c r="F40709" s="16"/>
    </row>
    <row r="40710" spans="6:6" x14ac:dyDescent="0.2">
      <c r="F40710" s="16"/>
    </row>
    <row r="40711" spans="6:6" x14ac:dyDescent="0.2">
      <c r="F40711" s="16"/>
    </row>
    <row r="40712" spans="6:6" x14ac:dyDescent="0.2">
      <c r="F40712" s="16"/>
    </row>
    <row r="40713" spans="6:6" x14ac:dyDescent="0.2">
      <c r="F40713" s="16"/>
    </row>
    <row r="40714" spans="6:6" x14ac:dyDescent="0.2">
      <c r="F40714" s="16"/>
    </row>
    <row r="40715" spans="6:6" x14ac:dyDescent="0.2">
      <c r="F40715" s="16"/>
    </row>
    <row r="40716" spans="6:6" x14ac:dyDescent="0.2">
      <c r="F40716" s="16"/>
    </row>
    <row r="40717" spans="6:6" x14ac:dyDescent="0.2">
      <c r="F40717" s="16"/>
    </row>
    <row r="40718" spans="6:6" x14ac:dyDescent="0.2">
      <c r="F40718" s="16"/>
    </row>
    <row r="40719" spans="6:6" x14ac:dyDescent="0.2">
      <c r="F40719" s="16"/>
    </row>
    <row r="40720" spans="6:6" x14ac:dyDescent="0.2">
      <c r="F40720" s="16"/>
    </row>
    <row r="40721" spans="6:6" x14ac:dyDescent="0.2">
      <c r="F40721" s="16"/>
    </row>
    <row r="40722" spans="6:6" x14ac:dyDescent="0.2">
      <c r="F40722" s="16"/>
    </row>
    <row r="40723" spans="6:6" x14ac:dyDescent="0.2">
      <c r="F40723" s="16"/>
    </row>
    <row r="40724" spans="6:6" x14ac:dyDescent="0.2">
      <c r="F40724" s="16"/>
    </row>
    <row r="40725" spans="6:6" x14ac:dyDescent="0.2">
      <c r="F40725" s="16"/>
    </row>
    <row r="40726" spans="6:6" x14ac:dyDescent="0.2">
      <c r="F40726" s="16"/>
    </row>
    <row r="40727" spans="6:6" x14ac:dyDescent="0.2">
      <c r="F40727" s="16"/>
    </row>
    <row r="40728" spans="6:6" x14ac:dyDescent="0.2">
      <c r="F40728" s="16"/>
    </row>
    <row r="40729" spans="6:6" x14ac:dyDescent="0.2">
      <c r="F40729" s="16"/>
    </row>
    <row r="40730" spans="6:6" x14ac:dyDescent="0.2">
      <c r="F40730" s="16"/>
    </row>
    <row r="40731" spans="6:6" x14ac:dyDescent="0.2">
      <c r="F40731" s="16"/>
    </row>
    <row r="40732" spans="6:6" x14ac:dyDescent="0.2">
      <c r="F40732" s="16"/>
    </row>
    <row r="40733" spans="6:6" x14ac:dyDescent="0.2">
      <c r="F40733" s="16"/>
    </row>
    <row r="40734" spans="6:6" x14ac:dyDescent="0.2">
      <c r="F40734" s="16"/>
    </row>
    <row r="40735" spans="6:6" x14ac:dyDescent="0.2">
      <c r="F40735" s="16"/>
    </row>
    <row r="40736" spans="6:6" x14ac:dyDescent="0.2">
      <c r="F40736" s="16"/>
    </row>
    <row r="40737" spans="6:6" x14ac:dyDescent="0.2">
      <c r="F40737" s="16"/>
    </row>
    <row r="40738" spans="6:6" x14ac:dyDescent="0.2">
      <c r="F40738" s="16"/>
    </row>
    <row r="40739" spans="6:6" x14ac:dyDescent="0.2">
      <c r="F40739" s="16"/>
    </row>
    <row r="40740" spans="6:6" x14ac:dyDescent="0.2">
      <c r="F40740" s="16"/>
    </row>
    <row r="40741" spans="6:6" x14ac:dyDescent="0.2">
      <c r="F40741" s="16"/>
    </row>
    <row r="40742" spans="6:6" x14ac:dyDescent="0.2">
      <c r="F40742" s="16"/>
    </row>
    <row r="40743" spans="6:6" x14ac:dyDescent="0.2">
      <c r="F40743" s="16"/>
    </row>
    <row r="40744" spans="6:6" x14ac:dyDescent="0.2">
      <c r="F40744" s="16"/>
    </row>
    <row r="40745" spans="6:6" x14ac:dyDescent="0.2">
      <c r="F40745" s="16"/>
    </row>
    <row r="40746" spans="6:6" x14ac:dyDescent="0.2">
      <c r="F40746" s="16"/>
    </row>
    <row r="40747" spans="6:6" x14ac:dyDescent="0.2">
      <c r="F40747" s="16"/>
    </row>
    <row r="40748" spans="6:6" x14ac:dyDescent="0.2">
      <c r="F40748" s="16"/>
    </row>
    <row r="40749" spans="6:6" x14ac:dyDescent="0.2">
      <c r="F40749" s="16"/>
    </row>
    <row r="40750" spans="6:6" x14ac:dyDescent="0.2">
      <c r="F40750" s="16"/>
    </row>
    <row r="40751" spans="6:6" x14ac:dyDescent="0.2">
      <c r="F40751" s="16"/>
    </row>
    <row r="40752" spans="6:6" x14ac:dyDescent="0.2">
      <c r="F40752" s="16"/>
    </row>
    <row r="40753" spans="6:6" x14ac:dyDescent="0.2">
      <c r="F40753" s="16"/>
    </row>
    <row r="40754" spans="6:6" x14ac:dyDescent="0.2">
      <c r="F40754" s="16"/>
    </row>
    <row r="40755" spans="6:6" x14ac:dyDescent="0.2">
      <c r="F40755" s="16"/>
    </row>
    <row r="40756" spans="6:6" x14ac:dyDescent="0.2">
      <c r="F40756" s="16"/>
    </row>
    <row r="40757" spans="6:6" x14ac:dyDescent="0.2">
      <c r="F40757" s="16"/>
    </row>
    <row r="40758" spans="6:6" x14ac:dyDescent="0.2">
      <c r="F40758" s="16"/>
    </row>
    <row r="40759" spans="6:6" x14ac:dyDescent="0.2">
      <c r="F40759" s="16"/>
    </row>
    <row r="40760" spans="6:6" x14ac:dyDescent="0.2">
      <c r="F40760" s="16"/>
    </row>
    <row r="40761" spans="6:6" x14ac:dyDescent="0.2">
      <c r="F40761" s="16"/>
    </row>
    <row r="40762" spans="6:6" x14ac:dyDescent="0.2">
      <c r="F40762" s="16"/>
    </row>
    <row r="40763" spans="6:6" x14ac:dyDescent="0.2">
      <c r="F40763" s="16"/>
    </row>
    <row r="40764" spans="6:6" x14ac:dyDescent="0.2">
      <c r="F40764" s="16"/>
    </row>
    <row r="40765" spans="6:6" x14ac:dyDescent="0.2">
      <c r="F40765" s="16"/>
    </row>
    <row r="40766" spans="6:6" x14ac:dyDescent="0.2">
      <c r="F40766" s="16"/>
    </row>
    <row r="40767" spans="6:6" x14ac:dyDescent="0.2">
      <c r="F40767" s="16"/>
    </row>
    <row r="40768" spans="6:6" x14ac:dyDescent="0.2">
      <c r="F40768" s="16"/>
    </row>
    <row r="40769" spans="6:6" x14ac:dyDescent="0.2">
      <c r="F40769" s="16"/>
    </row>
    <row r="40770" spans="6:6" x14ac:dyDescent="0.2">
      <c r="F40770" s="16"/>
    </row>
    <row r="40771" spans="6:6" x14ac:dyDescent="0.2">
      <c r="F40771" s="16"/>
    </row>
    <row r="40772" spans="6:6" x14ac:dyDescent="0.2">
      <c r="F40772" s="16"/>
    </row>
    <row r="40773" spans="6:6" x14ac:dyDescent="0.2">
      <c r="F40773" s="16"/>
    </row>
    <row r="40774" spans="6:6" x14ac:dyDescent="0.2">
      <c r="F40774" s="16"/>
    </row>
    <row r="40775" spans="6:6" x14ac:dyDescent="0.2">
      <c r="F40775" s="16"/>
    </row>
    <row r="40776" spans="6:6" x14ac:dyDescent="0.2">
      <c r="F40776" s="16"/>
    </row>
    <row r="40777" spans="6:6" x14ac:dyDescent="0.2">
      <c r="F40777" s="16"/>
    </row>
    <row r="40778" spans="6:6" x14ac:dyDescent="0.2">
      <c r="F40778" s="16"/>
    </row>
    <row r="40779" spans="6:6" x14ac:dyDescent="0.2">
      <c r="F40779" s="16"/>
    </row>
    <row r="40780" spans="6:6" x14ac:dyDescent="0.2">
      <c r="F40780" s="16"/>
    </row>
    <row r="40781" spans="6:6" x14ac:dyDescent="0.2">
      <c r="F40781" s="16"/>
    </row>
    <row r="40782" spans="6:6" x14ac:dyDescent="0.2">
      <c r="F40782" s="16"/>
    </row>
    <row r="40783" spans="6:6" x14ac:dyDescent="0.2">
      <c r="F40783" s="16"/>
    </row>
    <row r="40784" spans="6:6" x14ac:dyDescent="0.2">
      <c r="F40784" s="16"/>
    </row>
    <row r="40785" spans="6:6" x14ac:dyDescent="0.2">
      <c r="F40785" s="16"/>
    </row>
    <row r="40786" spans="6:6" x14ac:dyDescent="0.2">
      <c r="F40786" s="16"/>
    </row>
    <row r="40787" spans="6:6" x14ac:dyDescent="0.2">
      <c r="F40787" s="16"/>
    </row>
    <row r="40788" spans="6:6" x14ac:dyDescent="0.2">
      <c r="F40788" s="16"/>
    </row>
    <row r="40789" spans="6:6" x14ac:dyDescent="0.2">
      <c r="F40789" s="16"/>
    </row>
    <row r="40790" spans="6:6" x14ac:dyDescent="0.2">
      <c r="F40790" s="16"/>
    </row>
    <row r="40791" spans="6:6" x14ac:dyDescent="0.2">
      <c r="F40791" s="16"/>
    </row>
    <row r="40792" spans="6:6" x14ac:dyDescent="0.2">
      <c r="F40792" s="16"/>
    </row>
    <row r="40793" spans="6:6" x14ac:dyDescent="0.2">
      <c r="F40793" s="16"/>
    </row>
    <row r="40794" spans="6:6" x14ac:dyDescent="0.2">
      <c r="F40794" s="16"/>
    </row>
    <row r="40795" spans="6:6" x14ac:dyDescent="0.2">
      <c r="F40795" s="16"/>
    </row>
    <row r="40796" spans="6:6" x14ac:dyDescent="0.2">
      <c r="F40796" s="16"/>
    </row>
    <row r="40797" spans="6:6" x14ac:dyDescent="0.2">
      <c r="F40797" s="16"/>
    </row>
    <row r="40798" spans="6:6" x14ac:dyDescent="0.2">
      <c r="F40798" s="16"/>
    </row>
    <row r="40799" spans="6:6" x14ac:dyDescent="0.2">
      <c r="F40799" s="16"/>
    </row>
    <row r="40800" spans="6:6" x14ac:dyDescent="0.2">
      <c r="F40800" s="16"/>
    </row>
    <row r="40801" spans="6:6" x14ac:dyDescent="0.2">
      <c r="F40801" s="16"/>
    </row>
    <row r="40802" spans="6:6" x14ac:dyDescent="0.2">
      <c r="F40802" s="16"/>
    </row>
    <row r="40803" spans="6:6" x14ac:dyDescent="0.2">
      <c r="F40803" s="16"/>
    </row>
    <row r="40804" spans="6:6" x14ac:dyDescent="0.2">
      <c r="F40804" s="16"/>
    </row>
    <row r="40805" spans="6:6" x14ac:dyDescent="0.2">
      <c r="F40805" s="16"/>
    </row>
    <row r="40806" spans="6:6" x14ac:dyDescent="0.2">
      <c r="F40806" s="16"/>
    </row>
    <row r="40807" spans="6:6" x14ac:dyDescent="0.2">
      <c r="F40807" s="16"/>
    </row>
    <row r="40808" spans="6:6" x14ac:dyDescent="0.2">
      <c r="F40808" s="16"/>
    </row>
    <row r="40809" spans="6:6" x14ac:dyDescent="0.2">
      <c r="F40809" s="16"/>
    </row>
    <row r="40810" spans="6:6" x14ac:dyDescent="0.2">
      <c r="F40810" s="16"/>
    </row>
    <row r="40811" spans="6:6" x14ac:dyDescent="0.2">
      <c r="F40811" s="16"/>
    </row>
    <row r="40812" spans="6:6" x14ac:dyDescent="0.2">
      <c r="F40812" s="16"/>
    </row>
    <row r="40813" spans="6:6" x14ac:dyDescent="0.2">
      <c r="F40813" s="16"/>
    </row>
    <row r="40814" spans="6:6" x14ac:dyDescent="0.2">
      <c r="F40814" s="16"/>
    </row>
    <row r="40815" spans="6:6" x14ac:dyDescent="0.2">
      <c r="F40815" s="16"/>
    </row>
    <row r="40816" spans="6:6" x14ac:dyDescent="0.2">
      <c r="F40816" s="16"/>
    </row>
    <row r="40817" spans="6:6" x14ac:dyDescent="0.2">
      <c r="F40817" s="16"/>
    </row>
    <row r="40818" spans="6:6" x14ac:dyDescent="0.2">
      <c r="F40818" s="16"/>
    </row>
    <row r="40819" spans="6:6" x14ac:dyDescent="0.2">
      <c r="F40819" s="16"/>
    </row>
    <row r="40820" spans="6:6" x14ac:dyDescent="0.2">
      <c r="F40820" s="16"/>
    </row>
    <row r="40821" spans="6:6" x14ac:dyDescent="0.2">
      <c r="F40821" s="16"/>
    </row>
    <row r="40822" spans="6:6" x14ac:dyDescent="0.2">
      <c r="F40822" s="16"/>
    </row>
    <row r="40823" spans="6:6" x14ac:dyDescent="0.2">
      <c r="F40823" s="16"/>
    </row>
    <row r="40824" spans="6:6" x14ac:dyDescent="0.2">
      <c r="F40824" s="16"/>
    </row>
    <row r="40825" spans="6:6" x14ac:dyDescent="0.2">
      <c r="F40825" s="16"/>
    </row>
    <row r="40826" spans="6:6" x14ac:dyDescent="0.2">
      <c r="F40826" s="16"/>
    </row>
    <row r="40827" spans="6:6" x14ac:dyDescent="0.2">
      <c r="F40827" s="16"/>
    </row>
    <row r="40828" spans="6:6" x14ac:dyDescent="0.2">
      <c r="F40828" s="16"/>
    </row>
    <row r="40829" spans="6:6" x14ac:dyDescent="0.2">
      <c r="F40829" s="16"/>
    </row>
    <row r="40830" spans="6:6" x14ac:dyDescent="0.2">
      <c r="F40830" s="16"/>
    </row>
    <row r="40831" spans="6:6" x14ac:dyDescent="0.2">
      <c r="F40831" s="16"/>
    </row>
    <row r="40832" spans="6:6" x14ac:dyDescent="0.2">
      <c r="F40832" s="16"/>
    </row>
    <row r="40833" spans="6:6" x14ac:dyDescent="0.2">
      <c r="F40833" s="16"/>
    </row>
    <row r="40834" spans="6:6" x14ac:dyDescent="0.2">
      <c r="F40834" s="16"/>
    </row>
    <row r="40835" spans="6:6" x14ac:dyDescent="0.2">
      <c r="F40835" s="16"/>
    </row>
    <row r="40836" spans="6:6" x14ac:dyDescent="0.2">
      <c r="F40836" s="16"/>
    </row>
    <row r="40837" spans="6:6" x14ac:dyDescent="0.2">
      <c r="F40837" s="16"/>
    </row>
    <row r="40838" spans="6:6" x14ac:dyDescent="0.2">
      <c r="F40838" s="16"/>
    </row>
    <row r="40839" spans="6:6" x14ac:dyDescent="0.2">
      <c r="F40839" s="16"/>
    </row>
    <row r="40840" spans="6:6" x14ac:dyDescent="0.2">
      <c r="F40840" s="16"/>
    </row>
    <row r="40841" spans="6:6" x14ac:dyDescent="0.2">
      <c r="F40841" s="16"/>
    </row>
    <row r="40842" spans="6:6" x14ac:dyDescent="0.2">
      <c r="F40842" s="16"/>
    </row>
    <row r="40843" spans="6:6" x14ac:dyDescent="0.2">
      <c r="F40843" s="16"/>
    </row>
    <row r="40844" spans="6:6" x14ac:dyDescent="0.2">
      <c r="F40844" s="16"/>
    </row>
    <row r="40845" spans="6:6" x14ac:dyDescent="0.2">
      <c r="F40845" s="16"/>
    </row>
    <row r="40846" spans="6:6" x14ac:dyDescent="0.2">
      <c r="F40846" s="16"/>
    </row>
    <row r="40847" spans="6:6" x14ac:dyDescent="0.2">
      <c r="F40847" s="16"/>
    </row>
    <row r="40848" spans="6:6" x14ac:dyDescent="0.2">
      <c r="F40848" s="16"/>
    </row>
    <row r="40849" spans="6:6" x14ac:dyDescent="0.2">
      <c r="F40849" s="16"/>
    </row>
    <row r="40850" spans="6:6" x14ac:dyDescent="0.2">
      <c r="F40850" s="16"/>
    </row>
    <row r="40851" spans="6:6" x14ac:dyDescent="0.2">
      <c r="F40851" s="16"/>
    </row>
    <row r="40852" spans="6:6" x14ac:dyDescent="0.2">
      <c r="F40852" s="16"/>
    </row>
    <row r="40853" spans="6:6" x14ac:dyDescent="0.2">
      <c r="F40853" s="16"/>
    </row>
    <row r="40854" spans="6:6" x14ac:dyDescent="0.2">
      <c r="F40854" s="16"/>
    </row>
    <row r="40855" spans="6:6" x14ac:dyDescent="0.2">
      <c r="F40855" s="16"/>
    </row>
    <row r="40856" spans="6:6" x14ac:dyDescent="0.2">
      <c r="F40856" s="16"/>
    </row>
    <row r="40857" spans="6:6" x14ac:dyDescent="0.2">
      <c r="F40857" s="16"/>
    </row>
    <row r="40858" spans="6:6" x14ac:dyDescent="0.2">
      <c r="F40858" s="16"/>
    </row>
    <row r="40859" spans="6:6" x14ac:dyDescent="0.2">
      <c r="F40859" s="16"/>
    </row>
    <row r="40860" spans="6:6" x14ac:dyDescent="0.2">
      <c r="F40860" s="16"/>
    </row>
    <row r="40861" spans="6:6" x14ac:dyDescent="0.2">
      <c r="F40861" s="16"/>
    </row>
    <row r="40862" spans="6:6" x14ac:dyDescent="0.2">
      <c r="F40862" s="16"/>
    </row>
    <row r="40863" spans="6:6" x14ac:dyDescent="0.2">
      <c r="F40863" s="16"/>
    </row>
    <row r="40864" spans="6:6" x14ac:dyDescent="0.2">
      <c r="F40864" s="16"/>
    </row>
    <row r="40865" spans="6:6" x14ac:dyDescent="0.2">
      <c r="F40865" s="16"/>
    </row>
    <row r="40866" spans="6:6" x14ac:dyDescent="0.2">
      <c r="F40866" s="16"/>
    </row>
    <row r="40867" spans="6:6" x14ac:dyDescent="0.2">
      <c r="F40867" s="16"/>
    </row>
    <row r="40868" spans="6:6" x14ac:dyDescent="0.2">
      <c r="F40868" s="16"/>
    </row>
    <row r="40869" spans="6:6" x14ac:dyDescent="0.2">
      <c r="F40869" s="16"/>
    </row>
    <row r="40870" spans="6:6" x14ac:dyDescent="0.2">
      <c r="F40870" s="16"/>
    </row>
    <row r="40871" spans="6:6" x14ac:dyDescent="0.2">
      <c r="F40871" s="16"/>
    </row>
    <row r="40872" spans="6:6" x14ac:dyDescent="0.2">
      <c r="F40872" s="16"/>
    </row>
    <row r="40873" spans="6:6" x14ac:dyDescent="0.2">
      <c r="F40873" s="16"/>
    </row>
    <row r="40874" spans="6:6" x14ac:dyDescent="0.2">
      <c r="F40874" s="16"/>
    </row>
    <row r="40875" spans="6:6" x14ac:dyDescent="0.2">
      <c r="F40875" s="16"/>
    </row>
    <row r="40876" spans="6:6" x14ac:dyDescent="0.2">
      <c r="F40876" s="16"/>
    </row>
    <row r="40877" spans="6:6" x14ac:dyDescent="0.2">
      <c r="F40877" s="16"/>
    </row>
    <row r="40878" spans="6:6" x14ac:dyDescent="0.2">
      <c r="F40878" s="16"/>
    </row>
    <row r="40879" spans="6:6" x14ac:dyDescent="0.2">
      <c r="F40879" s="16"/>
    </row>
    <row r="40880" spans="6:6" x14ac:dyDescent="0.2">
      <c r="F40880" s="16"/>
    </row>
    <row r="40881" spans="6:6" x14ac:dyDescent="0.2">
      <c r="F40881" s="16"/>
    </row>
    <row r="40882" spans="6:6" x14ac:dyDescent="0.2">
      <c r="F40882" s="16"/>
    </row>
    <row r="40883" spans="6:6" x14ac:dyDescent="0.2">
      <c r="F40883" s="16"/>
    </row>
    <row r="40884" spans="6:6" x14ac:dyDescent="0.2">
      <c r="F40884" s="16"/>
    </row>
    <row r="40885" spans="6:6" x14ac:dyDescent="0.2">
      <c r="F40885" s="16"/>
    </row>
    <row r="40886" spans="6:6" x14ac:dyDescent="0.2">
      <c r="F40886" s="16"/>
    </row>
    <row r="40887" spans="6:6" x14ac:dyDescent="0.2">
      <c r="F40887" s="16"/>
    </row>
    <row r="40888" spans="6:6" x14ac:dyDescent="0.2">
      <c r="F40888" s="16"/>
    </row>
    <row r="40889" spans="6:6" x14ac:dyDescent="0.2">
      <c r="F40889" s="16"/>
    </row>
    <row r="40890" spans="6:6" x14ac:dyDescent="0.2">
      <c r="F40890" s="16"/>
    </row>
    <row r="40891" spans="6:6" x14ac:dyDescent="0.2">
      <c r="F40891" s="16"/>
    </row>
    <row r="40892" spans="6:6" x14ac:dyDescent="0.2">
      <c r="F40892" s="16"/>
    </row>
    <row r="40893" spans="6:6" x14ac:dyDescent="0.2">
      <c r="F40893" s="16"/>
    </row>
    <row r="40894" spans="6:6" x14ac:dyDescent="0.2">
      <c r="F40894" s="16"/>
    </row>
    <row r="40895" spans="6:6" x14ac:dyDescent="0.2">
      <c r="F40895" s="16"/>
    </row>
    <row r="40896" spans="6:6" x14ac:dyDescent="0.2">
      <c r="F40896" s="16"/>
    </row>
    <row r="40897" spans="6:6" x14ac:dyDescent="0.2">
      <c r="F40897" s="16"/>
    </row>
    <row r="40898" spans="6:6" x14ac:dyDescent="0.2">
      <c r="F40898" s="16"/>
    </row>
    <row r="40899" spans="6:6" x14ac:dyDescent="0.2">
      <c r="F40899" s="16"/>
    </row>
    <row r="40900" spans="6:6" x14ac:dyDescent="0.2">
      <c r="F40900" s="16"/>
    </row>
    <row r="40901" spans="6:6" x14ac:dyDescent="0.2">
      <c r="F40901" s="16"/>
    </row>
    <row r="40902" spans="6:6" x14ac:dyDescent="0.2">
      <c r="F40902" s="16"/>
    </row>
    <row r="40903" spans="6:6" x14ac:dyDescent="0.2">
      <c r="F40903" s="16"/>
    </row>
    <row r="40904" spans="6:6" x14ac:dyDescent="0.2">
      <c r="F40904" s="16"/>
    </row>
    <row r="40905" spans="6:6" x14ac:dyDescent="0.2">
      <c r="F40905" s="16"/>
    </row>
    <row r="40906" spans="6:6" x14ac:dyDescent="0.2">
      <c r="F40906" s="16"/>
    </row>
    <row r="40907" spans="6:6" x14ac:dyDescent="0.2">
      <c r="F40907" s="16"/>
    </row>
    <row r="40908" spans="6:6" x14ac:dyDescent="0.2">
      <c r="F40908" s="16"/>
    </row>
    <row r="40909" spans="6:6" x14ac:dyDescent="0.2">
      <c r="F40909" s="16"/>
    </row>
    <row r="40910" spans="6:6" x14ac:dyDescent="0.2">
      <c r="F40910" s="16"/>
    </row>
    <row r="40911" spans="6:6" x14ac:dyDescent="0.2">
      <c r="F40911" s="16"/>
    </row>
    <row r="40912" spans="6:6" x14ac:dyDescent="0.2">
      <c r="F40912" s="16"/>
    </row>
    <row r="40913" spans="6:6" x14ac:dyDescent="0.2">
      <c r="F40913" s="16"/>
    </row>
    <row r="40914" spans="6:6" x14ac:dyDescent="0.2">
      <c r="F40914" s="16"/>
    </row>
    <row r="40915" spans="6:6" x14ac:dyDescent="0.2">
      <c r="F40915" s="16"/>
    </row>
    <row r="40916" spans="6:6" x14ac:dyDescent="0.2">
      <c r="F40916" s="16"/>
    </row>
    <row r="40917" spans="6:6" x14ac:dyDescent="0.2">
      <c r="F40917" s="16"/>
    </row>
    <row r="40918" spans="6:6" x14ac:dyDescent="0.2">
      <c r="F40918" s="16"/>
    </row>
    <row r="40919" spans="6:6" x14ac:dyDescent="0.2">
      <c r="F40919" s="16"/>
    </row>
    <row r="40920" spans="6:6" x14ac:dyDescent="0.2">
      <c r="F40920" s="16"/>
    </row>
    <row r="40921" spans="6:6" x14ac:dyDescent="0.2">
      <c r="F40921" s="16"/>
    </row>
    <row r="40922" spans="6:6" x14ac:dyDescent="0.2">
      <c r="F40922" s="16"/>
    </row>
    <row r="40923" spans="6:6" x14ac:dyDescent="0.2">
      <c r="F40923" s="16"/>
    </row>
    <row r="40924" spans="6:6" x14ac:dyDescent="0.2">
      <c r="F40924" s="16"/>
    </row>
    <row r="40925" spans="6:6" x14ac:dyDescent="0.2">
      <c r="F40925" s="16"/>
    </row>
    <row r="40926" spans="6:6" x14ac:dyDescent="0.2">
      <c r="F40926" s="16"/>
    </row>
    <row r="40927" spans="6:6" x14ac:dyDescent="0.2">
      <c r="F40927" s="16"/>
    </row>
    <row r="40928" spans="6:6" x14ac:dyDescent="0.2">
      <c r="F40928" s="16"/>
    </row>
    <row r="40929" spans="6:6" x14ac:dyDescent="0.2">
      <c r="F40929" s="16"/>
    </row>
    <row r="40930" spans="6:6" x14ac:dyDescent="0.2">
      <c r="F40930" s="16"/>
    </row>
    <row r="40931" spans="6:6" x14ac:dyDescent="0.2">
      <c r="F40931" s="16"/>
    </row>
    <row r="40932" spans="6:6" x14ac:dyDescent="0.2">
      <c r="F40932" s="16"/>
    </row>
    <row r="40933" spans="6:6" x14ac:dyDescent="0.2">
      <c r="F40933" s="16"/>
    </row>
    <row r="40934" spans="6:6" x14ac:dyDescent="0.2">
      <c r="F40934" s="16"/>
    </row>
    <row r="40935" spans="6:6" x14ac:dyDescent="0.2">
      <c r="F40935" s="16"/>
    </row>
    <row r="40936" spans="6:6" x14ac:dyDescent="0.2">
      <c r="F40936" s="16"/>
    </row>
    <row r="40937" spans="6:6" x14ac:dyDescent="0.2">
      <c r="F40937" s="16"/>
    </row>
    <row r="40938" spans="6:6" x14ac:dyDescent="0.2">
      <c r="F40938" s="16"/>
    </row>
    <row r="40939" spans="6:6" x14ac:dyDescent="0.2">
      <c r="F40939" s="16"/>
    </row>
    <row r="40940" spans="6:6" x14ac:dyDescent="0.2">
      <c r="F40940" s="16"/>
    </row>
    <row r="40941" spans="6:6" x14ac:dyDescent="0.2">
      <c r="F40941" s="16"/>
    </row>
    <row r="40942" spans="6:6" x14ac:dyDescent="0.2">
      <c r="F40942" s="16"/>
    </row>
    <row r="40943" spans="6:6" x14ac:dyDescent="0.2">
      <c r="F40943" s="16"/>
    </row>
    <row r="40944" spans="6:6" x14ac:dyDescent="0.2">
      <c r="F40944" s="16"/>
    </row>
    <row r="40945" spans="6:6" x14ac:dyDescent="0.2">
      <c r="F40945" s="16"/>
    </row>
    <row r="40946" spans="6:6" x14ac:dyDescent="0.2">
      <c r="F40946" s="16"/>
    </row>
    <row r="40947" spans="6:6" x14ac:dyDescent="0.2">
      <c r="F40947" s="16"/>
    </row>
    <row r="40948" spans="6:6" x14ac:dyDescent="0.2">
      <c r="F40948" s="16"/>
    </row>
    <row r="40949" spans="6:6" x14ac:dyDescent="0.2">
      <c r="F40949" s="16"/>
    </row>
    <row r="40950" spans="6:6" x14ac:dyDescent="0.2">
      <c r="F40950" s="16"/>
    </row>
    <row r="40951" spans="6:6" x14ac:dyDescent="0.2">
      <c r="F40951" s="16"/>
    </row>
    <row r="40952" spans="6:6" x14ac:dyDescent="0.2">
      <c r="F40952" s="16"/>
    </row>
    <row r="40953" spans="6:6" x14ac:dyDescent="0.2">
      <c r="F40953" s="16"/>
    </row>
    <row r="40954" spans="6:6" x14ac:dyDescent="0.2">
      <c r="F40954" s="16"/>
    </row>
    <row r="40955" spans="6:6" x14ac:dyDescent="0.2">
      <c r="F40955" s="16"/>
    </row>
    <row r="40956" spans="6:6" x14ac:dyDescent="0.2">
      <c r="F40956" s="16"/>
    </row>
    <row r="40957" spans="6:6" x14ac:dyDescent="0.2">
      <c r="F40957" s="16"/>
    </row>
    <row r="40958" spans="6:6" x14ac:dyDescent="0.2">
      <c r="F40958" s="16"/>
    </row>
    <row r="40959" spans="6:6" x14ac:dyDescent="0.2">
      <c r="F40959" s="16"/>
    </row>
    <row r="40960" spans="6:6" x14ac:dyDescent="0.2">
      <c r="F40960" s="16"/>
    </row>
    <row r="40961" spans="6:6" x14ac:dyDescent="0.2">
      <c r="F40961" s="16"/>
    </row>
    <row r="40962" spans="6:6" x14ac:dyDescent="0.2">
      <c r="F40962" s="16"/>
    </row>
    <row r="40963" spans="6:6" x14ac:dyDescent="0.2">
      <c r="F40963" s="16"/>
    </row>
    <row r="40964" spans="6:6" x14ac:dyDescent="0.2">
      <c r="F40964" s="16"/>
    </row>
    <row r="40965" spans="6:6" x14ac:dyDescent="0.2">
      <c r="F40965" s="16"/>
    </row>
    <row r="40966" spans="6:6" x14ac:dyDescent="0.2">
      <c r="F40966" s="16"/>
    </row>
    <row r="40967" spans="6:6" x14ac:dyDescent="0.2">
      <c r="F40967" s="16"/>
    </row>
    <row r="40968" spans="6:6" x14ac:dyDescent="0.2">
      <c r="F40968" s="16"/>
    </row>
    <row r="40969" spans="6:6" x14ac:dyDescent="0.2">
      <c r="F40969" s="16"/>
    </row>
    <row r="40970" spans="6:6" x14ac:dyDescent="0.2">
      <c r="F40970" s="16"/>
    </row>
    <row r="40971" spans="6:6" x14ac:dyDescent="0.2">
      <c r="F40971" s="16"/>
    </row>
    <row r="40972" spans="6:6" x14ac:dyDescent="0.2">
      <c r="F40972" s="16"/>
    </row>
    <row r="40973" spans="6:6" x14ac:dyDescent="0.2">
      <c r="F40973" s="16"/>
    </row>
    <row r="40974" spans="6:6" x14ac:dyDescent="0.2">
      <c r="F40974" s="16"/>
    </row>
    <row r="40975" spans="6:6" x14ac:dyDescent="0.2">
      <c r="F40975" s="16"/>
    </row>
    <row r="40976" spans="6:6" x14ac:dyDescent="0.2">
      <c r="F40976" s="16"/>
    </row>
    <row r="40977" spans="6:6" x14ac:dyDescent="0.2">
      <c r="F40977" s="16"/>
    </row>
    <row r="40978" spans="6:6" x14ac:dyDescent="0.2">
      <c r="F40978" s="16"/>
    </row>
    <row r="40979" spans="6:6" x14ac:dyDescent="0.2">
      <c r="F40979" s="16"/>
    </row>
    <row r="40980" spans="6:6" x14ac:dyDescent="0.2">
      <c r="F40980" s="16"/>
    </row>
    <row r="40981" spans="6:6" x14ac:dyDescent="0.2">
      <c r="F40981" s="16"/>
    </row>
    <row r="40982" spans="6:6" x14ac:dyDescent="0.2">
      <c r="F40982" s="16"/>
    </row>
    <row r="40983" spans="6:6" x14ac:dyDescent="0.2">
      <c r="F40983" s="16"/>
    </row>
    <row r="40984" spans="6:6" x14ac:dyDescent="0.2">
      <c r="F40984" s="16"/>
    </row>
    <row r="40985" spans="6:6" x14ac:dyDescent="0.2">
      <c r="F40985" s="16"/>
    </row>
    <row r="40986" spans="6:6" x14ac:dyDescent="0.2">
      <c r="F40986" s="16"/>
    </row>
    <row r="40987" spans="6:6" x14ac:dyDescent="0.2">
      <c r="F40987" s="16"/>
    </row>
    <row r="40988" spans="6:6" x14ac:dyDescent="0.2">
      <c r="F40988" s="16"/>
    </row>
    <row r="40989" spans="6:6" x14ac:dyDescent="0.2">
      <c r="F40989" s="16"/>
    </row>
    <row r="40990" spans="6:6" x14ac:dyDescent="0.2">
      <c r="F40990" s="16"/>
    </row>
    <row r="40991" spans="6:6" x14ac:dyDescent="0.2">
      <c r="F40991" s="16"/>
    </row>
    <row r="40992" spans="6:6" x14ac:dyDescent="0.2">
      <c r="F40992" s="16"/>
    </row>
    <row r="40993" spans="6:6" x14ac:dyDescent="0.2">
      <c r="F40993" s="16"/>
    </row>
    <row r="40994" spans="6:6" x14ac:dyDescent="0.2">
      <c r="F40994" s="16"/>
    </row>
    <row r="40995" spans="6:6" x14ac:dyDescent="0.2">
      <c r="F40995" s="16"/>
    </row>
    <row r="40996" spans="6:6" x14ac:dyDescent="0.2">
      <c r="F40996" s="16"/>
    </row>
    <row r="40997" spans="6:6" x14ac:dyDescent="0.2">
      <c r="F40997" s="16"/>
    </row>
    <row r="40998" spans="6:6" x14ac:dyDescent="0.2">
      <c r="F40998" s="16"/>
    </row>
    <row r="40999" spans="6:6" x14ac:dyDescent="0.2">
      <c r="F40999" s="16"/>
    </row>
    <row r="41000" spans="6:6" x14ac:dyDescent="0.2">
      <c r="F41000" s="16"/>
    </row>
    <row r="41001" spans="6:6" x14ac:dyDescent="0.2">
      <c r="F41001" s="16"/>
    </row>
    <row r="41002" spans="6:6" x14ac:dyDescent="0.2">
      <c r="F41002" s="16"/>
    </row>
    <row r="41003" spans="6:6" x14ac:dyDescent="0.2">
      <c r="F41003" s="16"/>
    </row>
    <row r="41004" spans="6:6" x14ac:dyDescent="0.2">
      <c r="F41004" s="16"/>
    </row>
    <row r="41005" spans="6:6" x14ac:dyDescent="0.2">
      <c r="F41005" s="16"/>
    </row>
    <row r="41006" spans="6:6" x14ac:dyDescent="0.2">
      <c r="F41006" s="16"/>
    </row>
    <row r="41007" spans="6:6" x14ac:dyDescent="0.2">
      <c r="F41007" s="16"/>
    </row>
    <row r="41008" spans="6:6" x14ac:dyDescent="0.2">
      <c r="F41008" s="16"/>
    </row>
    <row r="41009" spans="6:6" x14ac:dyDescent="0.2">
      <c r="F41009" s="16"/>
    </row>
    <row r="41010" spans="6:6" x14ac:dyDescent="0.2">
      <c r="F41010" s="16"/>
    </row>
    <row r="41011" spans="6:6" x14ac:dyDescent="0.2">
      <c r="F41011" s="16"/>
    </row>
    <row r="41012" spans="6:6" x14ac:dyDescent="0.2">
      <c r="F41012" s="16"/>
    </row>
    <row r="41013" spans="6:6" x14ac:dyDescent="0.2">
      <c r="F41013" s="16"/>
    </row>
    <row r="41014" spans="6:6" x14ac:dyDescent="0.2">
      <c r="F41014" s="16"/>
    </row>
    <row r="41015" spans="6:6" x14ac:dyDescent="0.2">
      <c r="F41015" s="16"/>
    </row>
    <row r="41016" spans="6:6" x14ac:dyDescent="0.2">
      <c r="F41016" s="16"/>
    </row>
    <row r="41017" spans="6:6" x14ac:dyDescent="0.2">
      <c r="F41017" s="16"/>
    </row>
    <row r="41018" spans="6:6" x14ac:dyDescent="0.2">
      <c r="F41018" s="16"/>
    </row>
    <row r="41019" spans="6:6" x14ac:dyDescent="0.2">
      <c r="F41019" s="16"/>
    </row>
    <row r="41020" spans="6:6" x14ac:dyDescent="0.2">
      <c r="F41020" s="16"/>
    </row>
    <row r="41021" spans="6:6" x14ac:dyDescent="0.2">
      <c r="F41021" s="16"/>
    </row>
    <row r="41022" spans="6:6" x14ac:dyDescent="0.2">
      <c r="F41022" s="16"/>
    </row>
    <row r="41023" spans="6:6" x14ac:dyDescent="0.2">
      <c r="F41023" s="16"/>
    </row>
    <row r="41024" spans="6:6" x14ac:dyDescent="0.2">
      <c r="F41024" s="16"/>
    </row>
    <row r="41025" spans="6:6" x14ac:dyDescent="0.2">
      <c r="F41025" s="16"/>
    </row>
    <row r="41026" spans="6:6" x14ac:dyDescent="0.2">
      <c r="F41026" s="16"/>
    </row>
    <row r="41027" spans="6:6" x14ac:dyDescent="0.2">
      <c r="F41027" s="16"/>
    </row>
    <row r="41028" spans="6:6" x14ac:dyDescent="0.2">
      <c r="F41028" s="16"/>
    </row>
    <row r="41029" spans="6:6" x14ac:dyDescent="0.2">
      <c r="F41029" s="16"/>
    </row>
    <row r="41030" spans="6:6" x14ac:dyDescent="0.2">
      <c r="F41030" s="16"/>
    </row>
    <row r="41031" spans="6:6" x14ac:dyDescent="0.2">
      <c r="F41031" s="16"/>
    </row>
    <row r="41032" spans="6:6" x14ac:dyDescent="0.2">
      <c r="F41032" s="16"/>
    </row>
    <row r="41033" spans="6:6" x14ac:dyDescent="0.2">
      <c r="F41033" s="16"/>
    </row>
    <row r="41034" spans="6:6" x14ac:dyDescent="0.2">
      <c r="F41034" s="16"/>
    </row>
    <row r="41035" spans="6:6" x14ac:dyDescent="0.2">
      <c r="F41035" s="16"/>
    </row>
    <row r="41036" spans="6:6" x14ac:dyDescent="0.2">
      <c r="F41036" s="16"/>
    </row>
    <row r="41037" spans="6:6" x14ac:dyDescent="0.2">
      <c r="F41037" s="16"/>
    </row>
    <row r="41038" spans="6:6" x14ac:dyDescent="0.2">
      <c r="F41038" s="16"/>
    </row>
    <row r="41039" spans="6:6" x14ac:dyDescent="0.2">
      <c r="F41039" s="16"/>
    </row>
    <row r="41040" spans="6:6" x14ac:dyDescent="0.2">
      <c r="F41040" s="16"/>
    </row>
    <row r="41041" spans="6:6" x14ac:dyDescent="0.2">
      <c r="F41041" s="16"/>
    </row>
    <row r="41042" spans="6:6" x14ac:dyDescent="0.2">
      <c r="F41042" s="16"/>
    </row>
    <row r="41043" spans="6:6" x14ac:dyDescent="0.2">
      <c r="F41043" s="16"/>
    </row>
    <row r="41044" spans="6:6" x14ac:dyDescent="0.2">
      <c r="F41044" s="16"/>
    </row>
    <row r="41045" spans="6:6" x14ac:dyDescent="0.2">
      <c r="F41045" s="16"/>
    </row>
    <row r="41046" spans="6:6" x14ac:dyDescent="0.2">
      <c r="F41046" s="16"/>
    </row>
    <row r="41047" spans="6:6" x14ac:dyDescent="0.2">
      <c r="F41047" s="16"/>
    </row>
    <row r="41048" spans="6:6" x14ac:dyDescent="0.2">
      <c r="F41048" s="16"/>
    </row>
    <row r="41049" spans="6:6" x14ac:dyDescent="0.2">
      <c r="F41049" s="16"/>
    </row>
    <row r="41050" spans="6:6" x14ac:dyDescent="0.2">
      <c r="F41050" s="16"/>
    </row>
    <row r="41051" spans="6:6" x14ac:dyDescent="0.2">
      <c r="F41051" s="16"/>
    </row>
    <row r="41052" spans="6:6" x14ac:dyDescent="0.2">
      <c r="F41052" s="16"/>
    </row>
    <row r="41053" spans="6:6" x14ac:dyDescent="0.2">
      <c r="F41053" s="16"/>
    </row>
    <row r="41054" spans="6:6" x14ac:dyDescent="0.2">
      <c r="F41054" s="16"/>
    </row>
    <row r="41055" spans="6:6" x14ac:dyDescent="0.2">
      <c r="F41055" s="16"/>
    </row>
    <row r="41056" spans="6:6" x14ac:dyDescent="0.2">
      <c r="F41056" s="16"/>
    </row>
    <row r="41057" spans="6:6" x14ac:dyDescent="0.2">
      <c r="F41057" s="16"/>
    </row>
    <row r="41058" spans="6:6" x14ac:dyDescent="0.2">
      <c r="F41058" s="16"/>
    </row>
    <row r="41059" spans="6:6" x14ac:dyDescent="0.2">
      <c r="F41059" s="16"/>
    </row>
    <row r="41060" spans="6:6" x14ac:dyDescent="0.2">
      <c r="F41060" s="16"/>
    </row>
    <row r="41061" spans="6:6" x14ac:dyDescent="0.2">
      <c r="F41061" s="16"/>
    </row>
    <row r="41062" spans="6:6" x14ac:dyDescent="0.2">
      <c r="F41062" s="16"/>
    </row>
    <row r="41063" spans="6:6" x14ac:dyDescent="0.2">
      <c r="F41063" s="16"/>
    </row>
    <row r="41064" spans="6:6" x14ac:dyDescent="0.2">
      <c r="F41064" s="16"/>
    </row>
    <row r="41065" spans="6:6" x14ac:dyDescent="0.2">
      <c r="F41065" s="16"/>
    </row>
    <row r="41066" spans="6:6" x14ac:dyDescent="0.2">
      <c r="F41066" s="16"/>
    </row>
    <row r="41067" spans="6:6" x14ac:dyDescent="0.2">
      <c r="F41067" s="16"/>
    </row>
    <row r="41068" spans="6:6" x14ac:dyDescent="0.2">
      <c r="F41068" s="16"/>
    </row>
    <row r="41069" spans="6:6" x14ac:dyDescent="0.2">
      <c r="F41069" s="16"/>
    </row>
    <row r="41070" spans="6:6" x14ac:dyDescent="0.2">
      <c r="F41070" s="16"/>
    </row>
    <row r="41071" spans="6:6" x14ac:dyDescent="0.2">
      <c r="F41071" s="16"/>
    </row>
    <row r="41072" spans="6:6" x14ac:dyDescent="0.2">
      <c r="F41072" s="16"/>
    </row>
    <row r="41073" spans="6:6" x14ac:dyDescent="0.2">
      <c r="F41073" s="16"/>
    </row>
    <row r="41074" spans="6:6" x14ac:dyDescent="0.2">
      <c r="F41074" s="16"/>
    </row>
    <row r="41075" spans="6:6" x14ac:dyDescent="0.2">
      <c r="F41075" s="16"/>
    </row>
    <row r="41076" spans="6:6" x14ac:dyDescent="0.2">
      <c r="F41076" s="16"/>
    </row>
    <row r="41077" spans="6:6" x14ac:dyDescent="0.2">
      <c r="F41077" s="16"/>
    </row>
    <row r="41078" spans="6:6" x14ac:dyDescent="0.2">
      <c r="F41078" s="16"/>
    </row>
    <row r="41079" spans="6:6" x14ac:dyDescent="0.2">
      <c r="F41079" s="16"/>
    </row>
    <row r="41080" spans="6:6" x14ac:dyDescent="0.2">
      <c r="F41080" s="16"/>
    </row>
    <row r="41081" spans="6:6" x14ac:dyDescent="0.2">
      <c r="F41081" s="16"/>
    </row>
    <row r="41082" spans="6:6" x14ac:dyDescent="0.2">
      <c r="F41082" s="16"/>
    </row>
    <row r="41083" spans="6:6" x14ac:dyDescent="0.2">
      <c r="F41083" s="16"/>
    </row>
    <row r="41084" spans="6:6" x14ac:dyDescent="0.2">
      <c r="F41084" s="16"/>
    </row>
    <row r="41085" spans="6:6" x14ac:dyDescent="0.2">
      <c r="F41085" s="16"/>
    </row>
    <row r="41086" spans="6:6" x14ac:dyDescent="0.2">
      <c r="F41086" s="16"/>
    </row>
    <row r="41087" spans="6:6" x14ac:dyDescent="0.2">
      <c r="F41087" s="16"/>
    </row>
    <row r="41088" spans="6:6" x14ac:dyDescent="0.2">
      <c r="F41088" s="16"/>
    </row>
    <row r="41089" spans="6:6" x14ac:dyDescent="0.2">
      <c r="F41089" s="16"/>
    </row>
    <row r="41090" spans="6:6" x14ac:dyDescent="0.2">
      <c r="F41090" s="16"/>
    </row>
    <row r="41091" spans="6:6" x14ac:dyDescent="0.2">
      <c r="F41091" s="16"/>
    </row>
    <row r="41092" spans="6:6" x14ac:dyDescent="0.2">
      <c r="F41092" s="16"/>
    </row>
    <row r="41093" spans="6:6" x14ac:dyDescent="0.2">
      <c r="F41093" s="16"/>
    </row>
    <row r="41094" spans="6:6" x14ac:dyDescent="0.2">
      <c r="F41094" s="16"/>
    </row>
    <row r="41095" spans="6:6" x14ac:dyDescent="0.2">
      <c r="F41095" s="16"/>
    </row>
    <row r="41096" spans="6:6" x14ac:dyDescent="0.2">
      <c r="F41096" s="16"/>
    </row>
    <row r="41097" spans="6:6" x14ac:dyDescent="0.2">
      <c r="F41097" s="16"/>
    </row>
    <row r="41098" spans="6:6" x14ac:dyDescent="0.2">
      <c r="F41098" s="16"/>
    </row>
    <row r="41099" spans="6:6" x14ac:dyDescent="0.2">
      <c r="F41099" s="16"/>
    </row>
    <row r="41100" spans="6:6" x14ac:dyDescent="0.2">
      <c r="F41100" s="16"/>
    </row>
    <row r="41101" spans="6:6" x14ac:dyDescent="0.2">
      <c r="F41101" s="16"/>
    </row>
    <row r="41102" spans="6:6" x14ac:dyDescent="0.2">
      <c r="F41102" s="16"/>
    </row>
    <row r="41103" spans="6:6" x14ac:dyDescent="0.2">
      <c r="F41103" s="16"/>
    </row>
    <row r="41104" spans="6:6" x14ac:dyDescent="0.2">
      <c r="F41104" s="16"/>
    </row>
    <row r="41105" spans="6:6" x14ac:dyDescent="0.2">
      <c r="F41105" s="16"/>
    </row>
    <row r="41106" spans="6:6" x14ac:dyDescent="0.2">
      <c r="F41106" s="16"/>
    </row>
    <row r="41107" spans="6:6" x14ac:dyDescent="0.2">
      <c r="F41107" s="16"/>
    </row>
    <row r="41108" spans="6:6" x14ac:dyDescent="0.2">
      <c r="F41108" s="16"/>
    </row>
    <row r="41109" spans="6:6" x14ac:dyDescent="0.2">
      <c r="F41109" s="16"/>
    </row>
    <row r="41110" spans="6:6" x14ac:dyDescent="0.2">
      <c r="F41110" s="16"/>
    </row>
    <row r="41111" spans="6:6" x14ac:dyDescent="0.2">
      <c r="F41111" s="16"/>
    </row>
    <row r="41112" spans="6:6" x14ac:dyDescent="0.2">
      <c r="F41112" s="16"/>
    </row>
    <row r="41113" spans="6:6" x14ac:dyDescent="0.2">
      <c r="F41113" s="16"/>
    </row>
    <row r="41114" spans="6:6" x14ac:dyDescent="0.2">
      <c r="F41114" s="16"/>
    </row>
    <row r="41115" spans="6:6" x14ac:dyDescent="0.2">
      <c r="F41115" s="16"/>
    </row>
    <row r="41116" spans="6:6" x14ac:dyDescent="0.2">
      <c r="F41116" s="16"/>
    </row>
    <row r="41117" spans="6:6" x14ac:dyDescent="0.2">
      <c r="F41117" s="16"/>
    </row>
    <row r="41118" spans="6:6" x14ac:dyDescent="0.2">
      <c r="F41118" s="16"/>
    </row>
    <row r="41119" spans="6:6" x14ac:dyDescent="0.2">
      <c r="F41119" s="16"/>
    </row>
    <row r="41120" spans="6:6" x14ac:dyDescent="0.2">
      <c r="F41120" s="16"/>
    </row>
    <row r="41121" spans="6:6" x14ac:dyDescent="0.2">
      <c r="F41121" s="16"/>
    </row>
    <row r="41122" spans="6:6" x14ac:dyDescent="0.2">
      <c r="F41122" s="16"/>
    </row>
    <row r="41123" spans="6:6" x14ac:dyDescent="0.2">
      <c r="F41123" s="16"/>
    </row>
    <row r="41124" spans="6:6" x14ac:dyDescent="0.2">
      <c r="F41124" s="16"/>
    </row>
    <row r="41125" spans="6:6" x14ac:dyDescent="0.2">
      <c r="F41125" s="16"/>
    </row>
    <row r="41126" spans="6:6" x14ac:dyDescent="0.2">
      <c r="F41126" s="16"/>
    </row>
    <row r="41127" spans="6:6" x14ac:dyDescent="0.2">
      <c r="F41127" s="16"/>
    </row>
    <row r="41128" spans="6:6" x14ac:dyDescent="0.2">
      <c r="F41128" s="16"/>
    </row>
    <row r="41129" spans="6:6" x14ac:dyDescent="0.2">
      <c r="F41129" s="16"/>
    </row>
    <row r="41130" spans="6:6" x14ac:dyDescent="0.2">
      <c r="F41130" s="16"/>
    </row>
    <row r="41131" spans="6:6" x14ac:dyDescent="0.2">
      <c r="F41131" s="16"/>
    </row>
    <row r="41132" spans="6:6" x14ac:dyDescent="0.2">
      <c r="F41132" s="16"/>
    </row>
    <row r="41133" spans="6:6" x14ac:dyDescent="0.2">
      <c r="F41133" s="16"/>
    </row>
    <row r="41134" spans="6:6" x14ac:dyDescent="0.2">
      <c r="F41134" s="16"/>
    </row>
    <row r="41135" spans="6:6" x14ac:dyDescent="0.2">
      <c r="F41135" s="16"/>
    </row>
    <row r="41136" spans="6:6" x14ac:dyDescent="0.2">
      <c r="F41136" s="16"/>
    </row>
    <row r="41137" spans="6:6" x14ac:dyDescent="0.2">
      <c r="F41137" s="16"/>
    </row>
    <row r="41138" spans="6:6" x14ac:dyDescent="0.2">
      <c r="F41138" s="16"/>
    </row>
    <row r="41139" spans="6:6" x14ac:dyDescent="0.2">
      <c r="F41139" s="16"/>
    </row>
    <row r="41140" spans="6:6" x14ac:dyDescent="0.2">
      <c r="F41140" s="16"/>
    </row>
    <row r="41141" spans="6:6" x14ac:dyDescent="0.2">
      <c r="F41141" s="16"/>
    </row>
    <row r="41142" spans="6:6" x14ac:dyDescent="0.2">
      <c r="F41142" s="16"/>
    </row>
    <row r="41143" spans="6:6" x14ac:dyDescent="0.2">
      <c r="F41143" s="16"/>
    </row>
    <row r="41144" spans="6:6" x14ac:dyDescent="0.2">
      <c r="F41144" s="16"/>
    </row>
    <row r="41145" spans="6:6" x14ac:dyDescent="0.2">
      <c r="F41145" s="16"/>
    </row>
    <row r="41146" spans="6:6" x14ac:dyDescent="0.2">
      <c r="F41146" s="16"/>
    </row>
    <row r="41147" spans="6:6" x14ac:dyDescent="0.2">
      <c r="F41147" s="16"/>
    </row>
    <row r="41148" spans="6:6" x14ac:dyDescent="0.2">
      <c r="F41148" s="16"/>
    </row>
    <row r="41149" spans="6:6" x14ac:dyDescent="0.2">
      <c r="F41149" s="16"/>
    </row>
    <row r="41150" spans="6:6" x14ac:dyDescent="0.2">
      <c r="F41150" s="16"/>
    </row>
    <row r="41151" spans="6:6" x14ac:dyDescent="0.2">
      <c r="F41151" s="16"/>
    </row>
    <row r="41152" spans="6:6" x14ac:dyDescent="0.2">
      <c r="F41152" s="16"/>
    </row>
    <row r="41153" spans="6:6" x14ac:dyDescent="0.2">
      <c r="F41153" s="16"/>
    </row>
    <row r="41154" spans="6:6" x14ac:dyDescent="0.2">
      <c r="F41154" s="16"/>
    </row>
    <row r="41155" spans="6:6" x14ac:dyDescent="0.2">
      <c r="F41155" s="16"/>
    </row>
    <row r="41156" spans="6:6" x14ac:dyDescent="0.2">
      <c r="F41156" s="16"/>
    </row>
    <row r="41157" spans="6:6" x14ac:dyDescent="0.2">
      <c r="F41157" s="16"/>
    </row>
    <row r="41158" spans="6:6" x14ac:dyDescent="0.2">
      <c r="F41158" s="16"/>
    </row>
    <row r="41159" spans="6:6" x14ac:dyDescent="0.2">
      <c r="F41159" s="16"/>
    </row>
    <row r="41160" spans="6:6" x14ac:dyDescent="0.2">
      <c r="F41160" s="16"/>
    </row>
    <row r="41161" spans="6:6" x14ac:dyDescent="0.2">
      <c r="F41161" s="16"/>
    </row>
    <row r="41162" spans="6:6" x14ac:dyDescent="0.2">
      <c r="F41162" s="16"/>
    </row>
    <row r="41163" spans="6:6" x14ac:dyDescent="0.2">
      <c r="F41163" s="16"/>
    </row>
    <row r="41164" spans="6:6" x14ac:dyDescent="0.2">
      <c r="F41164" s="16"/>
    </row>
    <row r="41165" spans="6:6" x14ac:dyDescent="0.2">
      <c r="F41165" s="16"/>
    </row>
    <row r="41166" spans="6:6" x14ac:dyDescent="0.2">
      <c r="F41166" s="16"/>
    </row>
    <row r="41167" spans="6:6" x14ac:dyDescent="0.2">
      <c r="F41167" s="16"/>
    </row>
    <row r="41168" spans="6:6" x14ac:dyDescent="0.2">
      <c r="F41168" s="16"/>
    </row>
    <row r="41169" spans="6:6" x14ac:dyDescent="0.2">
      <c r="F41169" s="16"/>
    </row>
    <row r="41170" spans="6:6" x14ac:dyDescent="0.2">
      <c r="F41170" s="16"/>
    </row>
    <row r="41171" spans="6:6" x14ac:dyDescent="0.2">
      <c r="F41171" s="16"/>
    </row>
    <row r="41172" spans="6:6" x14ac:dyDescent="0.2">
      <c r="F41172" s="16"/>
    </row>
    <row r="41173" spans="6:6" x14ac:dyDescent="0.2">
      <c r="F41173" s="16"/>
    </row>
    <row r="41174" spans="6:6" x14ac:dyDescent="0.2">
      <c r="F41174" s="16"/>
    </row>
    <row r="41175" spans="6:6" x14ac:dyDescent="0.2">
      <c r="F41175" s="16"/>
    </row>
    <row r="41176" spans="6:6" x14ac:dyDescent="0.2">
      <c r="F41176" s="16"/>
    </row>
    <row r="41177" spans="6:6" x14ac:dyDescent="0.2">
      <c r="F41177" s="16"/>
    </row>
    <row r="41178" spans="6:6" x14ac:dyDescent="0.2">
      <c r="F41178" s="16"/>
    </row>
    <row r="41179" spans="6:6" x14ac:dyDescent="0.2">
      <c r="F41179" s="16"/>
    </row>
    <row r="41180" spans="6:6" x14ac:dyDescent="0.2">
      <c r="F41180" s="16"/>
    </row>
    <row r="41181" spans="6:6" x14ac:dyDescent="0.2">
      <c r="F41181" s="16"/>
    </row>
    <row r="41182" spans="6:6" x14ac:dyDescent="0.2">
      <c r="F41182" s="16"/>
    </row>
    <row r="41183" spans="6:6" x14ac:dyDescent="0.2">
      <c r="F41183" s="16"/>
    </row>
    <row r="41184" spans="6:6" x14ac:dyDescent="0.2">
      <c r="F41184" s="16"/>
    </row>
    <row r="41185" spans="6:6" x14ac:dyDescent="0.2">
      <c r="F41185" s="16"/>
    </row>
    <row r="41186" spans="6:6" x14ac:dyDescent="0.2">
      <c r="F41186" s="16"/>
    </row>
    <row r="41187" spans="6:6" x14ac:dyDescent="0.2">
      <c r="F41187" s="16"/>
    </row>
    <row r="41188" spans="6:6" x14ac:dyDescent="0.2">
      <c r="F41188" s="16"/>
    </row>
    <row r="41189" spans="6:6" x14ac:dyDescent="0.2">
      <c r="F41189" s="16"/>
    </row>
    <row r="41190" spans="6:6" x14ac:dyDescent="0.2">
      <c r="F41190" s="16"/>
    </row>
    <row r="41191" spans="6:6" x14ac:dyDescent="0.2">
      <c r="F41191" s="16"/>
    </row>
    <row r="41192" spans="6:6" x14ac:dyDescent="0.2">
      <c r="F41192" s="16"/>
    </row>
    <row r="41193" spans="6:6" x14ac:dyDescent="0.2">
      <c r="F41193" s="16"/>
    </row>
    <row r="41194" spans="6:6" x14ac:dyDescent="0.2">
      <c r="F41194" s="16"/>
    </row>
    <row r="41195" spans="6:6" x14ac:dyDescent="0.2">
      <c r="F41195" s="16"/>
    </row>
    <row r="41196" spans="6:6" x14ac:dyDescent="0.2">
      <c r="F41196" s="16"/>
    </row>
    <row r="41197" spans="6:6" x14ac:dyDescent="0.2">
      <c r="F41197" s="16"/>
    </row>
    <row r="41198" spans="6:6" x14ac:dyDescent="0.2">
      <c r="F41198" s="16"/>
    </row>
    <row r="41199" spans="6:6" x14ac:dyDescent="0.2">
      <c r="F41199" s="16"/>
    </row>
    <row r="41200" spans="6:6" x14ac:dyDescent="0.2">
      <c r="F41200" s="16"/>
    </row>
    <row r="41201" spans="6:6" x14ac:dyDescent="0.2">
      <c r="F41201" s="16"/>
    </row>
    <row r="41202" spans="6:6" x14ac:dyDescent="0.2">
      <c r="F41202" s="16"/>
    </row>
    <row r="41203" spans="6:6" x14ac:dyDescent="0.2">
      <c r="F41203" s="16"/>
    </row>
    <row r="41204" spans="6:6" x14ac:dyDescent="0.2">
      <c r="F41204" s="16"/>
    </row>
    <row r="41205" spans="6:6" x14ac:dyDescent="0.2">
      <c r="F41205" s="16"/>
    </row>
    <row r="41206" spans="6:6" x14ac:dyDescent="0.2">
      <c r="F41206" s="16"/>
    </row>
    <row r="41207" spans="6:6" x14ac:dyDescent="0.2">
      <c r="F41207" s="16"/>
    </row>
    <row r="41208" spans="6:6" x14ac:dyDescent="0.2">
      <c r="F41208" s="16"/>
    </row>
    <row r="41209" spans="6:6" x14ac:dyDescent="0.2">
      <c r="F41209" s="16"/>
    </row>
    <row r="41210" spans="6:6" x14ac:dyDescent="0.2">
      <c r="F41210" s="16"/>
    </row>
    <row r="41211" spans="6:6" x14ac:dyDescent="0.2">
      <c r="F41211" s="16"/>
    </row>
    <row r="41212" spans="6:6" x14ac:dyDescent="0.2">
      <c r="F41212" s="16"/>
    </row>
    <row r="41213" spans="6:6" x14ac:dyDescent="0.2">
      <c r="F41213" s="16"/>
    </row>
    <row r="41214" spans="6:6" x14ac:dyDescent="0.2">
      <c r="F41214" s="16"/>
    </row>
    <row r="41215" spans="6:6" x14ac:dyDescent="0.2">
      <c r="F41215" s="16"/>
    </row>
    <row r="41216" spans="6:6" x14ac:dyDescent="0.2">
      <c r="F41216" s="16"/>
    </row>
    <row r="41217" spans="6:6" x14ac:dyDescent="0.2">
      <c r="F41217" s="16"/>
    </row>
    <row r="41218" spans="6:6" x14ac:dyDescent="0.2">
      <c r="F41218" s="16"/>
    </row>
    <row r="41219" spans="6:6" x14ac:dyDescent="0.2">
      <c r="F41219" s="16"/>
    </row>
    <row r="41220" spans="6:6" x14ac:dyDescent="0.2">
      <c r="F41220" s="16"/>
    </row>
    <row r="41221" spans="6:6" x14ac:dyDescent="0.2">
      <c r="F41221" s="16"/>
    </row>
    <row r="41222" spans="6:6" x14ac:dyDescent="0.2">
      <c r="F41222" s="16"/>
    </row>
    <row r="41223" spans="6:6" x14ac:dyDescent="0.2">
      <c r="F41223" s="16"/>
    </row>
    <row r="41224" spans="6:6" x14ac:dyDescent="0.2">
      <c r="F41224" s="16"/>
    </row>
    <row r="41225" spans="6:6" x14ac:dyDescent="0.2">
      <c r="F41225" s="16"/>
    </row>
    <row r="41226" spans="6:6" x14ac:dyDescent="0.2">
      <c r="F41226" s="16"/>
    </row>
    <row r="41227" spans="6:6" x14ac:dyDescent="0.2">
      <c r="F41227" s="16"/>
    </row>
    <row r="41228" spans="6:6" x14ac:dyDescent="0.2">
      <c r="F41228" s="16"/>
    </row>
    <row r="41229" spans="6:6" x14ac:dyDescent="0.2">
      <c r="F41229" s="16"/>
    </row>
    <row r="41230" spans="6:6" x14ac:dyDescent="0.2">
      <c r="F41230" s="16"/>
    </row>
    <row r="41231" spans="6:6" x14ac:dyDescent="0.2">
      <c r="F41231" s="16"/>
    </row>
    <row r="41232" spans="6:6" x14ac:dyDescent="0.2">
      <c r="F41232" s="16"/>
    </row>
    <row r="41233" spans="6:6" x14ac:dyDescent="0.2">
      <c r="F41233" s="16"/>
    </row>
    <row r="41234" spans="6:6" x14ac:dyDescent="0.2">
      <c r="F41234" s="16"/>
    </row>
    <row r="41235" spans="6:6" x14ac:dyDescent="0.2">
      <c r="F41235" s="16"/>
    </row>
    <row r="41236" spans="6:6" x14ac:dyDescent="0.2">
      <c r="F41236" s="16"/>
    </row>
    <row r="41237" spans="6:6" x14ac:dyDescent="0.2">
      <c r="F41237" s="16"/>
    </row>
    <row r="41238" spans="6:6" x14ac:dyDescent="0.2">
      <c r="F41238" s="16"/>
    </row>
    <row r="41239" spans="6:6" x14ac:dyDescent="0.2">
      <c r="F41239" s="16"/>
    </row>
    <row r="41240" spans="6:6" x14ac:dyDescent="0.2">
      <c r="F41240" s="16"/>
    </row>
    <row r="41241" spans="6:6" x14ac:dyDescent="0.2">
      <c r="F41241" s="16"/>
    </row>
    <row r="41242" spans="6:6" x14ac:dyDescent="0.2">
      <c r="F41242" s="16"/>
    </row>
    <row r="41243" spans="6:6" x14ac:dyDescent="0.2">
      <c r="F41243" s="16"/>
    </row>
    <row r="41244" spans="6:6" x14ac:dyDescent="0.2">
      <c r="F41244" s="16"/>
    </row>
    <row r="41245" spans="6:6" x14ac:dyDescent="0.2">
      <c r="F41245" s="16"/>
    </row>
    <row r="41246" spans="6:6" x14ac:dyDescent="0.2">
      <c r="F41246" s="16"/>
    </row>
    <row r="41247" spans="6:6" x14ac:dyDescent="0.2">
      <c r="F41247" s="16"/>
    </row>
    <row r="41248" spans="6:6" x14ac:dyDescent="0.2">
      <c r="F41248" s="16"/>
    </row>
    <row r="41249" spans="6:6" x14ac:dyDescent="0.2">
      <c r="F41249" s="16"/>
    </row>
    <row r="41250" spans="6:6" x14ac:dyDescent="0.2">
      <c r="F41250" s="16"/>
    </row>
    <row r="41251" spans="6:6" x14ac:dyDescent="0.2">
      <c r="F41251" s="16"/>
    </row>
    <row r="41252" spans="6:6" x14ac:dyDescent="0.2">
      <c r="F41252" s="16"/>
    </row>
    <row r="41253" spans="6:6" x14ac:dyDescent="0.2">
      <c r="F41253" s="16"/>
    </row>
    <row r="41254" spans="6:6" x14ac:dyDescent="0.2">
      <c r="F41254" s="16"/>
    </row>
    <row r="41255" spans="6:6" x14ac:dyDescent="0.2">
      <c r="F41255" s="16"/>
    </row>
    <row r="41256" spans="6:6" x14ac:dyDescent="0.2">
      <c r="F41256" s="16"/>
    </row>
    <row r="41257" spans="6:6" x14ac:dyDescent="0.2">
      <c r="F41257" s="16"/>
    </row>
    <row r="41258" spans="6:6" x14ac:dyDescent="0.2">
      <c r="F41258" s="16"/>
    </row>
    <row r="41259" spans="6:6" x14ac:dyDescent="0.2">
      <c r="F41259" s="16"/>
    </row>
    <row r="41260" spans="6:6" x14ac:dyDescent="0.2">
      <c r="F41260" s="16"/>
    </row>
    <row r="41261" spans="6:6" x14ac:dyDescent="0.2">
      <c r="F41261" s="16"/>
    </row>
    <row r="41262" spans="6:6" x14ac:dyDescent="0.2">
      <c r="F41262" s="16"/>
    </row>
    <row r="41263" spans="6:6" x14ac:dyDescent="0.2">
      <c r="F41263" s="16"/>
    </row>
    <row r="41264" spans="6:6" x14ac:dyDescent="0.2">
      <c r="F41264" s="16"/>
    </row>
    <row r="41265" spans="6:6" x14ac:dyDescent="0.2">
      <c r="F41265" s="16"/>
    </row>
    <row r="41266" spans="6:6" x14ac:dyDescent="0.2">
      <c r="F41266" s="16"/>
    </row>
    <row r="41267" spans="6:6" x14ac:dyDescent="0.2">
      <c r="F41267" s="16"/>
    </row>
    <row r="41268" spans="6:6" x14ac:dyDescent="0.2">
      <c r="F41268" s="16"/>
    </row>
    <row r="41269" spans="6:6" x14ac:dyDescent="0.2">
      <c r="F41269" s="16"/>
    </row>
    <row r="41270" spans="6:6" x14ac:dyDescent="0.2">
      <c r="F41270" s="16"/>
    </row>
    <row r="41271" spans="6:6" x14ac:dyDescent="0.2">
      <c r="F41271" s="16"/>
    </row>
    <row r="41272" spans="6:6" x14ac:dyDescent="0.2">
      <c r="F41272" s="16"/>
    </row>
    <row r="41273" spans="6:6" x14ac:dyDescent="0.2">
      <c r="F41273" s="16"/>
    </row>
    <row r="41274" spans="6:6" x14ac:dyDescent="0.2">
      <c r="F41274" s="16"/>
    </row>
    <row r="41275" spans="6:6" x14ac:dyDescent="0.2">
      <c r="F41275" s="16"/>
    </row>
    <row r="41276" spans="6:6" x14ac:dyDescent="0.2">
      <c r="F41276" s="16"/>
    </row>
    <row r="41277" spans="6:6" x14ac:dyDescent="0.2">
      <c r="F41277" s="16"/>
    </row>
    <row r="41278" spans="6:6" x14ac:dyDescent="0.2">
      <c r="F41278" s="16"/>
    </row>
    <row r="41279" spans="6:6" x14ac:dyDescent="0.2">
      <c r="F41279" s="16"/>
    </row>
    <row r="41280" spans="6:6" x14ac:dyDescent="0.2">
      <c r="F41280" s="16"/>
    </row>
    <row r="41281" spans="6:6" x14ac:dyDescent="0.2">
      <c r="F41281" s="16"/>
    </row>
    <row r="41282" spans="6:6" x14ac:dyDescent="0.2">
      <c r="F41282" s="16"/>
    </row>
    <row r="41283" spans="6:6" x14ac:dyDescent="0.2">
      <c r="F41283" s="16"/>
    </row>
    <row r="41284" spans="6:6" x14ac:dyDescent="0.2">
      <c r="F41284" s="16"/>
    </row>
    <row r="41285" spans="6:6" x14ac:dyDescent="0.2">
      <c r="F41285" s="16"/>
    </row>
    <row r="41286" spans="6:6" x14ac:dyDescent="0.2">
      <c r="F41286" s="16"/>
    </row>
    <row r="41287" spans="6:6" x14ac:dyDescent="0.2">
      <c r="F41287" s="16"/>
    </row>
    <row r="41288" spans="6:6" x14ac:dyDescent="0.2">
      <c r="F41288" s="16"/>
    </row>
    <row r="41289" spans="6:6" x14ac:dyDescent="0.2">
      <c r="F41289" s="16"/>
    </row>
    <row r="41290" spans="6:6" x14ac:dyDescent="0.2">
      <c r="F41290" s="16"/>
    </row>
    <row r="41291" spans="6:6" x14ac:dyDescent="0.2">
      <c r="F41291" s="16"/>
    </row>
    <row r="41292" spans="6:6" x14ac:dyDescent="0.2">
      <c r="F41292" s="16"/>
    </row>
    <row r="41293" spans="6:6" x14ac:dyDescent="0.2">
      <c r="F41293" s="16"/>
    </row>
    <row r="41294" spans="6:6" x14ac:dyDescent="0.2">
      <c r="F41294" s="16"/>
    </row>
    <row r="41295" spans="6:6" x14ac:dyDescent="0.2">
      <c r="F41295" s="16"/>
    </row>
    <row r="41296" spans="6:6" x14ac:dyDescent="0.2">
      <c r="F41296" s="16"/>
    </row>
    <row r="41297" spans="6:6" x14ac:dyDescent="0.2">
      <c r="F41297" s="16"/>
    </row>
    <row r="41298" spans="6:6" x14ac:dyDescent="0.2">
      <c r="F41298" s="16"/>
    </row>
    <row r="41299" spans="6:6" x14ac:dyDescent="0.2">
      <c r="F41299" s="16"/>
    </row>
    <row r="41300" spans="6:6" x14ac:dyDescent="0.2">
      <c r="F41300" s="16"/>
    </row>
    <row r="41301" spans="6:6" x14ac:dyDescent="0.2">
      <c r="F41301" s="16"/>
    </row>
    <row r="41302" spans="6:6" x14ac:dyDescent="0.2">
      <c r="F41302" s="16"/>
    </row>
    <row r="41303" spans="6:6" x14ac:dyDescent="0.2">
      <c r="F41303" s="16"/>
    </row>
    <row r="41304" spans="6:6" x14ac:dyDescent="0.2">
      <c r="F41304" s="16"/>
    </row>
    <row r="41305" spans="6:6" x14ac:dyDescent="0.2">
      <c r="F41305" s="16"/>
    </row>
    <row r="41306" spans="6:6" x14ac:dyDescent="0.2">
      <c r="F41306" s="16"/>
    </row>
    <row r="41307" spans="6:6" x14ac:dyDescent="0.2">
      <c r="F41307" s="16"/>
    </row>
    <row r="41308" spans="6:6" x14ac:dyDescent="0.2">
      <c r="F41308" s="16"/>
    </row>
    <row r="41309" spans="6:6" x14ac:dyDescent="0.2">
      <c r="F41309" s="16"/>
    </row>
    <row r="41310" spans="6:6" x14ac:dyDescent="0.2">
      <c r="F41310" s="16"/>
    </row>
    <row r="41311" spans="6:6" x14ac:dyDescent="0.2">
      <c r="F41311" s="16"/>
    </row>
    <row r="41312" spans="6:6" x14ac:dyDescent="0.2">
      <c r="F41312" s="16"/>
    </row>
    <row r="41313" spans="6:6" x14ac:dyDescent="0.2">
      <c r="F41313" s="16"/>
    </row>
    <row r="41314" spans="6:6" x14ac:dyDescent="0.2">
      <c r="F41314" s="16"/>
    </row>
    <row r="41315" spans="6:6" x14ac:dyDescent="0.2">
      <c r="F41315" s="16"/>
    </row>
    <row r="41316" spans="6:6" x14ac:dyDescent="0.2">
      <c r="F41316" s="16"/>
    </row>
    <row r="41317" spans="6:6" x14ac:dyDescent="0.2">
      <c r="F41317" s="16"/>
    </row>
    <row r="41318" spans="6:6" x14ac:dyDescent="0.2">
      <c r="F41318" s="16"/>
    </row>
    <row r="41319" spans="6:6" x14ac:dyDescent="0.2">
      <c r="F41319" s="16"/>
    </row>
    <row r="41320" spans="6:6" x14ac:dyDescent="0.2">
      <c r="F41320" s="16"/>
    </row>
    <row r="41321" spans="6:6" x14ac:dyDescent="0.2">
      <c r="F41321" s="16"/>
    </row>
    <row r="41322" spans="6:6" x14ac:dyDescent="0.2">
      <c r="F41322" s="16"/>
    </row>
    <row r="41323" spans="6:6" x14ac:dyDescent="0.2">
      <c r="F41323" s="16"/>
    </row>
    <row r="41324" spans="6:6" x14ac:dyDescent="0.2">
      <c r="F41324" s="16"/>
    </row>
    <row r="41325" spans="6:6" x14ac:dyDescent="0.2">
      <c r="F41325" s="16"/>
    </row>
    <row r="41326" spans="6:6" x14ac:dyDescent="0.2">
      <c r="F41326" s="16"/>
    </row>
    <row r="41327" spans="6:6" x14ac:dyDescent="0.2">
      <c r="F41327" s="16"/>
    </row>
    <row r="41328" spans="6:6" x14ac:dyDescent="0.2">
      <c r="F41328" s="16"/>
    </row>
    <row r="41329" spans="6:6" x14ac:dyDescent="0.2">
      <c r="F41329" s="16"/>
    </row>
    <row r="41330" spans="6:6" x14ac:dyDescent="0.2">
      <c r="F41330" s="16"/>
    </row>
    <row r="41331" spans="6:6" x14ac:dyDescent="0.2">
      <c r="F41331" s="16"/>
    </row>
    <row r="41332" spans="6:6" x14ac:dyDescent="0.2">
      <c r="F41332" s="16"/>
    </row>
    <row r="41333" spans="6:6" x14ac:dyDescent="0.2">
      <c r="F41333" s="16"/>
    </row>
    <row r="41334" spans="6:6" x14ac:dyDescent="0.2">
      <c r="F41334" s="16"/>
    </row>
    <row r="41335" spans="6:6" x14ac:dyDescent="0.2">
      <c r="F41335" s="16"/>
    </row>
    <row r="41336" spans="6:6" x14ac:dyDescent="0.2">
      <c r="F41336" s="16"/>
    </row>
    <row r="41337" spans="6:6" x14ac:dyDescent="0.2">
      <c r="F41337" s="16"/>
    </row>
    <row r="41338" spans="6:6" x14ac:dyDescent="0.2">
      <c r="F41338" s="16"/>
    </row>
    <row r="41339" spans="6:6" x14ac:dyDescent="0.2">
      <c r="F41339" s="16"/>
    </row>
    <row r="41340" spans="6:6" x14ac:dyDescent="0.2">
      <c r="F41340" s="16"/>
    </row>
    <row r="41341" spans="6:6" x14ac:dyDescent="0.2">
      <c r="F41341" s="16"/>
    </row>
    <row r="41342" spans="6:6" x14ac:dyDescent="0.2">
      <c r="F41342" s="16"/>
    </row>
    <row r="41343" spans="6:6" x14ac:dyDescent="0.2">
      <c r="F41343" s="16"/>
    </row>
    <row r="41344" spans="6:6" x14ac:dyDescent="0.2">
      <c r="F41344" s="16"/>
    </row>
    <row r="41345" spans="6:6" x14ac:dyDescent="0.2">
      <c r="F41345" s="16"/>
    </row>
    <row r="41346" spans="6:6" x14ac:dyDescent="0.2">
      <c r="F41346" s="16"/>
    </row>
    <row r="41347" spans="6:6" x14ac:dyDescent="0.2">
      <c r="F41347" s="16"/>
    </row>
    <row r="41348" spans="6:6" x14ac:dyDescent="0.2">
      <c r="F41348" s="16"/>
    </row>
    <row r="41349" spans="6:6" x14ac:dyDescent="0.2">
      <c r="F41349" s="16"/>
    </row>
    <row r="41350" spans="6:6" x14ac:dyDescent="0.2">
      <c r="F41350" s="16"/>
    </row>
    <row r="41351" spans="6:6" x14ac:dyDescent="0.2">
      <c r="F41351" s="16"/>
    </row>
    <row r="41352" spans="6:6" x14ac:dyDescent="0.2">
      <c r="F41352" s="16"/>
    </row>
    <row r="41353" spans="6:6" x14ac:dyDescent="0.2">
      <c r="F41353" s="16"/>
    </row>
    <row r="41354" spans="6:6" x14ac:dyDescent="0.2">
      <c r="F41354" s="16"/>
    </row>
    <row r="41355" spans="6:6" x14ac:dyDescent="0.2">
      <c r="F41355" s="16"/>
    </row>
    <row r="41356" spans="6:6" x14ac:dyDescent="0.2">
      <c r="F41356" s="16"/>
    </row>
    <row r="41357" spans="6:6" x14ac:dyDescent="0.2">
      <c r="F41357" s="16"/>
    </row>
    <row r="41358" spans="6:6" x14ac:dyDescent="0.2">
      <c r="F41358" s="16"/>
    </row>
    <row r="41359" spans="6:6" x14ac:dyDescent="0.2">
      <c r="F41359" s="16"/>
    </row>
    <row r="41360" spans="6:6" x14ac:dyDescent="0.2">
      <c r="F41360" s="16"/>
    </row>
    <row r="41361" spans="6:6" x14ac:dyDescent="0.2">
      <c r="F41361" s="16"/>
    </row>
    <row r="41362" spans="6:6" x14ac:dyDescent="0.2">
      <c r="F41362" s="16"/>
    </row>
    <row r="41363" spans="6:6" x14ac:dyDescent="0.2">
      <c r="F41363" s="16"/>
    </row>
    <row r="41364" spans="6:6" x14ac:dyDescent="0.2">
      <c r="F41364" s="16"/>
    </row>
    <row r="41365" spans="6:6" x14ac:dyDescent="0.2">
      <c r="F41365" s="16"/>
    </row>
    <row r="41366" spans="6:6" x14ac:dyDescent="0.2">
      <c r="F41366" s="16"/>
    </row>
    <row r="41367" spans="6:6" x14ac:dyDescent="0.2">
      <c r="F41367" s="16"/>
    </row>
    <row r="41368" spans="6:6" x14ac:dyDescent="0.2">
      <c r="F41368" s="16"/>
    </row>
    <row r="41369" spans="6:6" x14ac:dyDescent="0.2">
      <c r="F41369" s="16"/>
    </row>
    <row r="41370" spans="6:6" x14ac:dyDescent="0.2">
      <c r="F41370" s="16"/>
    </row>
    <row r="41371" spans="6:6" x14ac:dyDescent="0.2">
      <c r="F41371" s="16"/>
    </row>
    <row r="41372" spans="6:6" x14ac:dyDescent="0.2">
      <c r="F41372" s="16"/>
    </row>
    <row r="41373" spans="6:6" x14ac:dyDescent="0.2">
      <c r="F41373" s="16"/>
    </row>
    <row r="41374" spans="6:6" x14ac:dyDescent="0.2">
      <c r="F41374" s="16"/>
    </row>
    <row r="41375" spans="6:6" x14ac:dyDescent="0.2">
      <c r="F41375" s="16"/>
    </row>
    <row r="41376" spans="6:6" x14ac:dyDescent="0.2">
      <c r="F41376" s="16"/>
    </row>
    <row r="41377" spans="6:6" x14ac:dyDescent="0.2">
      <c r="F41377" s="16"/>
    </row>
    <row r="41378" spans="6:6" x14ac:dyDescent="0.2">
      <c r="F41378" s="16"/>
    </row>
    <row r="41379" spans="6:6" x14ac:dyDescent="0.2">
      <c r="F41379" s="16"/>
    </row>
    <row r="41380" spans="6:6" x14ac:dyDescent="0.2">
      <c r="F41380" s="16"/>
    </row>
    <row r="41381" spans="6:6" x14ac:dyDescent="0.2">
      <c r="F41381" s="16"/>
    </row>
    <row r="41382" spans="6:6" x14ac:dyDescent="0.2">
      <c r="F41382" s="16"/>
    </row>
    <row r="41383" spans="6:6" x14ac:dyDescent="0.2">
      <c r="F41383" s="16"/>
    </row>
    <row r="41384" spans="6:6" x14ac:dyDescent="0.2">
      <c r="F41384" s="16"/>
    </row>
    <row r="41385" spans="6:6" x14ac:dyDescent="0.2">
      <c r="F41385" s="16"/>
    </row>
    <row r="41386" spans="6:6" x14ac:dyDescent="0.2">
      <c r="F41386" s="16"/>
    </row>
    <row r="41387" spans="6:6" x14ac:dyDescent="0.2">
      <c r="F41387" s="16"/>
    </row>
    <row r="41388" spans="6:6" x14ac:dyDescent="0.2">
      <c r="F41388" s="16"/>
    </row>
    <row r="41389" spans="6:6" x14ac:dyDescent="0.2">
      <c r="F41389" s="16"/>
    </row>
    <row r="41390" spans="6:6" x14ac:dyDescent="0.2">
      <c r="F41390" s="16"/>
    </row>
    <row r="41391" spans="6:6" x14ac:dyDescent="0.2">
      <c r="F41391" s="16"/>
    </row>
    <row r="41392" spans="6:6" x14ac:dyDescent="0.2">
      <c r="F41392" s="16"/>
    </row>
    <row r="41393" spans="6:6" x14ac:dyDescent="0.2">
      <c r="F41393" s="16"/>
    </row>
    <row r="41394" spans="6:6" x14ac:dyDescent="0.2">
      <c r="F41394" s="16"/>
    </row>
    <row r="41395" spans="6:6" x14ac:dyDescent="0.2">
      <c r="F41395" s="16"/>
    </row>
    <row r="41396" spans="6:6" x14ac:dyDescent="0.2">
      <c r="F41396" s="16"/>
    </row>
    <row r="41397" spans="6:6" x14ac:dyDescent="0.2">
      <c r="F41397" s="16"/>
    </row>
    <row r="41398" spans="6:6" x14ac:dyDescent="0.2">
      <c r="F41398" s="16"/>
    </row>
    <row r="41399" spans="6:6" x14ac:dyDescent="0.2">
      <c r="F41399" s="16"/>
    </row>
    <row r="41400" spans="6:6" x14ac:dyDescent="0.2">
      <c r="F41400" s="16"/>
    </row>
    <row r="41401" spans="6:6" x14ac:dyDescent="0.2">
      <c r="F41401" s="16"/>
    </row>
    <row r="41402" spans="6:6" x14ac:dyDescent="0.2">
      <c r="F41402" s="16"/>
    </row>
    <row r="41403" spans="6:6" x14ac:dyDescent="0.2">
      <c r="F41403" s="16"/>
    </row>
    <row r="41404" spans="6:6" x14ac:dyDescent="0.2">
      <c r="F41404" s="16"/>
    </row>
    <row r="41405" spans="6:6" x14ac:dyDescent="0.2">
      <c r="F41405" s="16"/>
    </row>
    <row r="41406" spans="6:6" x14ac:dyDescent="0.2">
      <c r="F41406" s="16"/>
    </row>
    <row r="41407" spans="6:6" x14ac:dyDescent="0.2">
      <c r="F41407" s="16"/>
    </row>
    <row r="41408" spans="6:6" x14ac:dyDescent="0.2">
      <c r="F41408" s="16"/>
    </row>
    <row r="41409" spans="6:6" x14ac:dyDescent="0.2">
      <c r="F41409" s="16"/>
    </row>
    <row r="41410" spans="6:6" x14ac:dyDescent="0.2">
      <c r="F41410" s="16"/>
    </row>
    <row r="41411" spans="6:6" x14ac:dyDescent="0.2">
      <c r="F41411" s="16"/>
    </row>
    <row r="41412" spans="6:6" x14ac:dyDescent="0.2">
      <c r="F41412" s="16"/>
    </row>
    <row r="41413" spans="6:6" x14ac:dyDescent="0.2">
      <c r="F41413" s="16"/>
    </row>
    <row r="41414" spans="6:6" x14ac:dyDescent="0.2">
      <c r="F41414" s="16"/>
    </row>
    <row r="41415" spans="6:6" x14ac:dyDescent="0.2">
      <c r="F41415" s="16"/>
    </row>
    <row r="41416" spans="6:6" x14ac:dyDescent="0.2">
      <c r="F41416" s="16"/>
    </row>
    <row r="41417" spans="6:6" x14ac:dyDescent="0.2">
      <c r="F41417" s="16"/>
    </row>
    <row r="41418" spans="6:6" x14ac:dyDescent="0.2">
      <c r="F41418" s="16"/>
    </row>
    <row r="41419" spans="6:6" x14ac:dyDescent="0.2">
      <c r="F41419" s="16"/>
    </row>
    <row r="41420" spans="6:6" x14ac:dyDescent="0.2">
      <c r="F41420" s="16"/>
    </row>
    <row r="41421" spans="6:6" x14ac:dyDescent="0.2">
      <c r="F41421" s="16"/>
    </row>
    <row r="41422" spans="6:6" x14ac:dyDescent="0.2">
      <c r="F41422" s="16"/>
    </row>
    <row r="41423" spans="6:6" x14ac:dyDescent="0.2">
      <c r="F41423" s="16"/>
    </row>
    <row r="41424" spans="6:6" x14ac:dyDescent="0.2">
      <c r="F41424" s="16"/>
    </row>
    <row r="41425" spans="6:6" x14ac:dyDescent="0.2">
      <c r="F41425" s="16"/>
    </row>
    <row r="41426" spans="6:6" x14ac:dyDescent="0.2">
      <c r="F41426" s="16"/>
    </row>
    <row r="41427" spans="6:6" x14ac:dyDescent="0.2">
      <c r="F41427" s="16"/>
    </row>
    <row r="41428" spans="6:6" x14ac:dyDescent="0.2">
      <c r="F41428" s="16"/>
    </row>
    <row r="41429" spans="6:6" x14ac:dyDescent="0.2">
      <c r="F41429" s="16"/>
    </row>
    <row r="41430" spans="6:6" x14ac:dyDescent="0.2">
      <c r="F41430" s="16"/>
    </row>
    <row r="41431" spans="6:6" x14ac:dyDescent="0.2">
      <c r="F41431" s="16"/>
    </row>
    <row r="41432" spans="6:6" x14ac:dyDescent="0.2">
      <c r="F41432" s="16"/>
    </row>
    <row r="41433" spans="6:6" x14ac:dyDescent="0.2">
      <c r="F41433" s="16"/>
    </row>
    <row r="41434" spans="6:6" x14ac:dyDescent="0.2">
      <c r="F41434" s="16"/>
    </row>
    <row r="41435" spans="6:6" x14ac:dyDescent="0.2">
      <c r="F41435" s="16"/>
    </row>
    <row r="41436" spans="6:6" x14ac:dyDescent="0.2">
      <c r="F41436" s="16"/>
    </row>
    <row r="41437" spans="6:6" x14ac:dyDescent="0.2">
      <c r="F41437" s="16"/>
    </row>
    <row r="41438" spans="6:6" x14ac:dyDescent="0.2">
      <c r="F41438" s="16"/>
    </row>
    <row r="41439" spans="6:6" x14ac:dyDescent="0.2">
      <c r="F41439" s="16"/>
    </row>
    <row r="41440" spans="6:6" x14ac:dyDescent="0.2">
      <c r="F41440" s="16"/>
    </row>
    <row r="41441" spans="6:6" x14ac:dyDescent="0.2">
      <c r="F41441" s="16"/>
    </row>
    <row r="41442" spans="6:6" x14ac:dyDescent="0.2">
      <c r="F41442" s="16"/>
    </row>
    <row r="41443" spans="6:6" x14ac:dyDescent="0.2">
      <c r="F41443" s="16"/>
    </row>
    <row r="41444" spans="6:6" x14ac:dyDescent="0.2">
      <c r="F41444" s="16"/>
    </row>
    <row r="41445" spans="6:6" x14ac:dyDescent="0.2">
      <c r="F41445" s="16"/>
    </row>
    <row r="41446" spans="6:6" x14ac:dyDescent="0.2">
      <c r="F41446" s="16"/>
    </row>
    <row r="41447" spans="6:6" x14ac:dyDescent="0.2">
      <c r="F41447" s="16"/>
    </row>
    <row r="41448" spans="6:6" x14ac:dyDescent="0.2">
      <c r="F41448" s="16"/>
    </row>
    <row r="41449" spans="6:6" x14ac:dyDescent="0.2">
      <c r="F41449" s="16"/>
    </row>
    <row r="41450" spans="6:6" x14ac:dyDescent="0.2">
      <c r="F41450" s="16"/>
    </row>
    <row r="41451" spans="6:6" x14ac:dyDescent="0.2">
      <c r="F41451" s="16"/>
    </row>
    <row r="41452" spans="6:6" x14ac:dyDescent="0.2">
      <c r="F41452" s="16"/>
    </row>
    <row r="41453" spans="6:6" x14ac:dyDescent="0.2">
      <c r="F41453" s="16"/>
    </row>
    <row r="41454" spans="6:6" x14ac:dyDescent="0.2">
      <c r="F41454" s="16"/>
    </row>
    <row r="41455" spans="6:6" x14ac:dyDescent="0.2">
      <c r="F41455" s="16"/>
    </row>
    <row r="41456" spans="6:6" x14ac:dyDescent="0.2">
      <c r="F41456" s="16"/>
    </row>
    <row r="41457" spans="6:6" x14ac:dyDescent="0.2">
      <c r="F41457" s="16"/>
    </row>
    <row r="41458" spans="6:6" x14ac:dyDescent="0.2">
      <c r="F41458" s="16"/>
    </row>
    <row r="41459" spans="6:6" x14ac:dyDescent="0.2">
      <c r="F41459" s="16"/>
    </row>
    <row r="41460" spans="6:6" x14ac:dyDescent="0.2">
      <c r="F41460" s="16"/>
    </row>
    <row r="41461" spans="6:6" x14ac:dyDescent="0.2">
      <c r="F41461" s="16"/>
    </row>
    <row r="41462" spans="6:6" x14ac:dyDescent="0.2">
      <c r="F41462" s="16"/>
    </row>
    <row r="41463" spans="6:6" x14ac:dyDescent="0.2">
      <c r="F41463" s="16"/>
    </row>
    <row r="41464" spans="6:6" x14ac:dyDescent="0.2">
      <c r="F41464" s="16"/>
    </row>
    <row r="41465" spans="6:6" x14ac:dyDescent="0.2">
      <c r="F41465" s="16"/>
    </row>
    <row r="41466" spans="6:6" x14ac:dyDescent="0.2">
      <c r="F41466" s="16"/>
    </row>
    <row r="41467" spans="6:6" x14ac:dyDescent="0.2">
      <c r="F41467" s="16"/>
    </row>
    <row r="41468" spans="6:6" x14ac:dyDescent="0.2">
      <c r="F41468" s="16"/>
    </row>
    <row r="41469" spans="6:6" x14ac:dyDescent="0.2">
      <c r="F41469" s="16"/>
    </row>
    <row r="41470" spans="6:6" x14ac:dyDescent="0.2">
      <c r="F41470" s="16"/>
    </row>
    <row r="41471" spans="6:6" x14ac:dyDescent="0.2">
      <c r="F41471" s="16"/>
    </row>
    <row r="41472" spans="6:6" x14ac:dyDescent="0.2">
      <c r="F41472" s="16"/>
    </row>
    <row r="41473" spans="6:6" x14ac:dyDescent="0.2">
      <c r="F41473" s="16"/>
    </row>
    <row r="41474" spans="6:6" x14ac:dyDescent="0.2">
      <c r="F41474" s="16"/>
    </row>
    <row r="41475" spans="6:6" x14ac:dyDescent="0.2">
      <c r="F41475" s="16"/>
    </row>
    <row r="41476" spans="6:6" x14ac:dyDescent="0.2">
      <c r="F41476" s="16"/>
    </row>
    <row r="41477" spans="6:6" x14ac:dyDescent="0.2">
      <c r="F41477" s="16"/>
    </row>
    <row r="41478" spans="6:6" x14ac:dyDescent="0.2">
      <c r="F41478" s="16"/>
    </row>
    <row r="41479" spans="6:6" x14ac:dyDescent="0.2">
      <c r="F41479" s="16"/>
    </row>
    <row r="41480" spans="6:6" x14ac:dyDescent="0.2">
      <c r="F41480" s="16"/>
    </row>
    <row r="41481" spans="6:6" x14ac:dyDescent="0.2">
      <c r="F41481" s="16"/>
    </row>
    <row r="41482" spans="6:6" x14ac:dyDescent="0.2">
      <c r="F41482" s="16"/>
    </row>
    <row r="41483" spans="6:6" x14ac:dyDescent="0.2">
      <c r="F41483" s="16"/>
    </row>
    <row r="41484" spans="6:6" x14ac:dyDescent="0.2">
      <c r="F41484" s="16"/>
    </row>
    <row r="41485" spans="6:6" x14ac:dyDescent="0.2">
      <c r="F41485" s="16"/>
    </row>
    <row r="41486" spans="6:6" x14ac:dyDescent="0.2">
      <c r="F41486" s="16"/>
    </row>
    <row r="41487" spans="6:6" x14ac:dyDescent="0.2">
      <c r="F41487" s="16"/>
    </row>
    <row r="41488" spans="6:6" x14ac:dyDescent="0.2">
      <c r="F41488" s="16"/>
    </row>
    <row r="41489" spans="6:6" x14ac:dyDescent="0.2">
      <c r="F41489" s="16"/>
    </row>
    <row r="41490" spans="6:6" x14ac:dyDescent="0.2">
      <c r="F41490" s="16"/>
    </row>
    <row r="41491" spans="6:6" x14ac:dyDescent="0.2">
      <c r="F41491" s="16"/>
    </row>
    <row r="41492" spans="6:6" x14ac:dyDescent="0.2">
      <c r="F41492" s="16"/>
    </row>
    <row r="41493" spans="6:6" x14ac:dyDescent="0.2">
      <c r="F41493" s="16"/>
    </row>
    <row r="41494" spans="6:6" x14ac:dyDescent="0.2">
      <c r="F41494" s="16"/>
    </row>
    <row r="41495" spans="6:6" x14ac:dyDescent="0.2">
      <c r="F41495" s="16"/>
    </row>
    <row r="41496" spans="6:6" x14ac:dyDescent="0.2">
      <c r="F41496" s="16"/>
    </row>
    <row r="41497" spans="6:6" x14ac:dyDescent="0.2">
      <c r="F41497" s="16"/>
    </row>
    <row r="41498" spans="6:6" x14ac:dyDescent="0.2">
      <c r="F41498" s="16"/>
    </row>
    <row r="41499" spans="6:6" x14ac:dyDescent="0.2">
      <c r="F41499" s="16"/>
    </row>
    <row r="41500" spans="6:6" x14ac:dyDescent="0.2">
      <c r="F41500" s="16"/>
    </row>
    <row r="41501" spans="6:6" x14ac:dyDescent="0.2">
      <c r="F41501" s="16"/>
    </row>
    <row r="41502" spans="6:6" x14ac:dyDescent="0.2">
      <c r="F41502" s="16"/>
    </row>
    <row r="41503" spans="6:6" x14ac:dyDescent="0.2">
      <c r="F41503" s="16"/>
    </row>
    <row r="41504" spans="6:6" x14ac:dyDescent="0.2">
      <c r="F41504" s="16"/>
    </row>
    <row r="41505" spans="6:6" x14ac:dyDescent="0.2">
      <c r="F41505" s="16"/>
    </row>
    <row r="41506" spans="6:6" x14ac:dyDescent="0.2">
      <c r="F41506" s="16"/>
    </row>
    <row r="41507" spans="6:6" x14ac:dyDescent="0.2">
      <c r="F41507" s="16"/>
    </row>
    <row r="41508" spans="6:6" x14ac:dyDescent="0.2">
      <c r="F41508" s="16"/>
    </row>
    <row r="41509" spans="6:6" x14ac:dyDescent="0.2">
      <c r="F41509" s="16"/>
    </row>
    <row r="41510" spans="6:6" x14ac:dyDescent="0.2">
      <c r="F41510" s="16"/>
    </row>
    <row r="41511" spans="6:6" x14ac:dyDescent="0.2">
      <c r="F41511" s="16"/>
    </row>
    <row r="41512" spans="6:6" x14ac:dyDescent="0.2">
      <c r="F41512" s="16"/>
    </row>
    <row r="41513" spans="6:6" x14ac:dyDescent="0.2">
      <c r="F41513" s="16"/>
    </row>
    <row r="41514" spans="6:6" x14ac:dyDescent="0.2">
      <c r="F41514" s="16"/>
    </row>
    <row r="41515" spans="6:6" x14ac:dyDescent="0.2">
      <c r="F41515" s="16"/>
    </row>
    <row r="41516" spans="6:6" x14ac:dyDescent="0.2">
      <c r="F41516" s="16"/>
    </row>
    <row r="41517" spans="6:6" x14ac:dyDescent="0.2">
      <c r="F41517" s="16"/>
    </row>
    <row r="41518" spans="6:6" x14ac:dyDescent="0.2">
      <c r="F41518" s="16"/>
    </row>
    <row r="41519" spans="6:6" x14ac:dyDescent="0.2">
      <c r="F41519" s="16"/>
    </row>
    <row r="41520" spans="6:6" x14ac:dyDescent="0.2">
      <c r="F41520" s="16"/>
    </row>
    <row r="41521" spans="6:6" x14ac:dyDescent="0.2">
      <c r="F41521" s="16"/>
    </row>
    <row r="41522" spans="6:6" x14ac:dyDescent="0.2">
      <c r="F41522" s="16"/>
    </row>
    <row r="41523" spans="6:6" x14ac:dyDescent="0.2">
      <c r="F41523" s="16"/>
    </row>
    <row r="41524" spans="6:6" x14ac:dyDescent="0.2">
      <c r="F41524" s="16"/>
    </row>
    <row r="41525" spans="6:6" x14ac:dyDescent="0.2">
      <c r="F41525" s="16"/>
    </row>
    <row r="41526" spans="6:6" x14ac:dyDescent="0.2">
      <c r="F41526" s="16"/>
    </row>
    <row r="41527" spans="6:6" x14ac:dyDescent="0.2">
      <c r="F41527" s="16"/>
    </row>
    <row r="41528" spans="6:6" x14ac:dyDescent="0.2">
      <c r="F41528" s="16"/>
    </row>
    <row r="41529" spans="6:6" x14ac:dyDescent="0.2">
      <c r="F41529" s="16"/>
    </row>
    <row r="41530" spans="6:6" x14ac:dyDescent="0.2">
      <c r="F41530" s="16"/>
    </row>
    <row r="41531" spans="6:6" x14ac:dyDescent="0.2">
      <c r="F41531" s="16"/>
    </row>
    <row r="41532" spans="6:6" x14ac:dyDescent="0.2">
      <c r="F41532" s="16"/>
    </row>
    <row r="41533" spans="6:6" x14ac:dyDescent="0.2">
      <c r="F41533" s="16"/>
    </row>
    <row r="41534" spans="6:6" x14ac:dyDescent="0.2">
      <c r="F41534" s="16"/>
    </row>
    <row r="41535" spans="6:6" x14ac:dyDescent="0.2">
      <c r="F41535" s="16"/>
    </row>
    <row r="41536" spans="6:6" x14ac:dyDescent="0.2">
      <c r="F41536" s="16"/>
    </row>
    <row r="41537" spans="6:6" x14ac:dyDescent="0.2">
      <c r="F41537" s="16"/>
    </row>
    <row r="41538" spans="6:6" x14ac:dyDescent="0.2">
      <c r="F41538" s="16"/>
    </row>
    <row r="41539" spans="6:6" x14ac:dyDescent="0.2">
      <c r="F41539" s="16"/>
    </row>
    <row r="41540" spans="6:6" x14ac:dyDescent="0.2">
      <c r="F41540" s="16"/>
    </row>
    <row r="41541" spans="6:6" x14ac:dyDescent="0.2">
      <c r="F41541" s="16"/>
    </row>
    <row r="41542" spans="6:6" x14ac:dyDescent="0.2">
      <c r="F41542" s="16"/>
    </row>
    <row r="41543" spans="6:6" x14ac:dyDescent="0.2">
      <c r="F41543" s="16"/>
    </row>
    <row r="41544" spans="6:6" x14ac:dyDescent="0.2">
      <c r="F41544" s="16"/>
    </row>
    <row r="41545" spans="6:6" x14ac:dyDescent="0.2">
      <c r="F41545" s="16"/>
    </row>
    <row r="41546" spans="6:6" x14ac:dyDescent="0.2">
      <c r="F41546" s="16"/>
    </row>
    <row r="41547" spans="6:6" x14ac:dyDescent="0.2">
      <c r="F41547" s="16"/>
    </row>
    <row r="41548" spans="6:6" x14ac:dyDescent="0.2">
      <c r="F41548" s="16"/>
    </row>
    <row r="41549" spans="6:6" x14ac:dyDescent="0.2">
      <c r="F41549" s="16"/>
    </row>
    <row r="41550" spans="6:6" x14ac:dyDescent="0.2">
      <c r="F41550" s="16"/>
    </row>
    <row r="41551" spans="6:6" x14ac:dyDescent="0.2">
      <c r="F41551" s="16"/>
    </row>
    <row r="41552" spans="6:6" x14ac:dyDescent="0.2">
      <c r="F41552" s="16"/>
    </row>
    <row r="41553" spans="6:6" x14ac:dyDescent="0.2">
      <c r="F41553" s="16"/>
    </row>
    <row r="41554" spans="6:6" x14ac:dyDescent="0.2">
      <c r="F41554" s="16"/>
    </row>
    <row r="41555" spans="6:6" x14ac:dyDescent="0.2">
      <c r="F41555" s="16"/>
    </row>
    <row r="41556" spans="6:6" x14ac:dyDescent="0.2">
      <c r="F41556" s="16"/>
    </row>
    <row r="41557" spans="6:6" x14ac:dyDescent="0.2">
      <c r="F41557" s="16"/>
    </row>
    <row r="41558" spans="6:6" x14ac:dyDescent="0.2">
      <c r="F41558" s="16"/>
    </row>
    <row r="41559" spans="6:6" x14ac:dyDescent="0.2">
      <c r="F41559" s="16"/>
    </row>
    <row r="41560" spans="6:6" x14ac:dyDescent="0.2">
      <c r="F41560" s="16"/>
    </row>
    <row r="41561" spans="6:6" x14ac:dyDescent="0.2">
      <c r="F41561" s="16"/>
    </row>
    <row r="41562" spans="6:6" x14ac:dyDescent="0.2">
      <c r="F41562" s="16"/>
    </row>
    <row r="41563" spans="6:6" x14ac:dyDescent="0.2">
      <c r="F41563" s="16"/>
    </row>
    <row r="41564" spans="6:6" x14ac:dyDescent="0.2">
      <c r="F41564" s="16"/>
    </row>
    <row r="41565" spans="6:6" x14ac:dyDescent="0.2">
      <c r="F41565" s="16"/>
    </row>
    <row r="41566" spans="6:6" x14ac:dyDescent="0.2">
      <c r="F41566" s="16"/>
    </row>
    <row r="41567" spans="6:6" x14ac:dyDescent="0.2">
      <c r="F41567" s="16"/>
    </row>
    <row r="41568" spans="6:6" x14ac:dyDescent="0.2">
      <c r="F41568" s="16"/>
    </row>
    <row r="41569" spans="6:6" x14ac:dyDescent="0.2">
      <c r="F41569" s="16"/>
    </row>
    <row r="41570" spans="6:6" x14ac:dyDescent="0.2">
      <c r="F41570" s="16"/>
    </row>
    <row r="41571" spans="6:6" x14ac:dyDescent="0.2">
      <c r="F41571" s="16"/>
    </row>
    <row r="41572" spans="6:6" x14ac:dyDescent="0.2">
      <c r="F41572" s="16"/>
    </row>
    <row r="41573" spans="6:6" x14ac:dyDescent="0.2">
      <c r="F41573" s="16"/>
    </row>
    <row r="41574" spans="6:6" x14ac:dyDescent="0.2">
      <c r="F41574" s="16"/>
    </row>
    <row r="41575" spans="6:6" x14ac:dyDescent="0.2">
      <c r="F41575" s="16"/>
    </row>
    <row r="41576" spans="6:6" x14ac:dyDescent="0.2">
      <c r="F41576" s="16"/>
    </row>
    <row r="41577" spans="6:6" x14ac:dyDescent="0.2">
      <c r="F41577" s="16"/>
    </row>
    <row r="41578" spans="6:6" x14ac:dyDescent="0.2">
      <c r="F41578" s="16"/>
    </row>
    <row r="41579" spans="6:6" x14ac:dyDescent="0.2">
      <c r="F41579" s="16"/>
    </row>
    <row r="41580" spans="6:6" x14ac:dyDescent="0.2">
      <c r="F41580" s="16"/>
    </row>
    <row r="41581" spans="6:6" x14ac:dyDescent="0.2">
      <c r="F41581" s="16"/>
    </row>
    <row r="41582" spans="6:6" x14ac:dyDescent="0.2">
      <c r="F41582" s="16"/>
    </row>
    <row r="41583" spans="6:6" x14ac:dyDescent="0.2">
      <c r="F41583" s="16"/>
    </row>
    <row r="41584" spans="6:6" x14ac:dyDescent="0.2">
      <c r="F41584" s="16"/>
    </row>
    <row r="41585" spans="6:6" x14ac:dyDescent="0.2">
      <c r="F41585" s="16"/>
    </row>
    <row r="41586" spans="6:6" x14ac:dyDescent="0.2">
      <c r="F41586" s="16"/>
    </row>
    <row r="41587" spans="6:6" x14ac:dyDescent="0.2">
      <c r="F41587" s="16"/>
    </row>
    <row r="41588" spans="6:6" x14ac:dyDescent="0.2">
      <c r="F41588" s="16"/>
    </row>
    <row r="41589" spans="6:6" x14ac:dyDescent="0.2">
      <c r="F41589" s="16"/>
    </row>
    <row r="41590" spans="6:6" x14ac:dyDescent="0.2">
      <c r="F41590" s="16"/>
    </row>
    <row r="41591" spans="6:6" x14ac:dyDescent="0.2">
      <c r="F41591" s="16"/>
    </row>
    <row r="41592" spans="6:6" x14ac:dyDescent="0.2">
      <c r="F41592" s="16"/>
    </row>
    <row r="41593" spans="6:6" x14ac:dyDescent="0.2">
      <c r="F41593" s="16"/>
    </row>
    <row r="41594" spans="6:6" x14ac:dyDescent="0.2">
      <c r="F41594" s="16"/>
    </row>
    <row r="41595" spans="6:6" x14ac:dyDescent="0.2">
      <c r="F41595" s="16"/>
    </row>
    <row r="41596" spans="6:6" x14ac:dyDescent="0.2">
      <c r="F41596" s="16"/>
    </row>
    <row r="41597" spans="6:6" x14ac:dyDescent="0.2">
      <c r="F41597" s="16"/>
    </row>
    <row r="41598" spans="6:6" x14ac:dyDescent="0.2">
      <c r="F41598" s="16"/>
    </row>
    <row r="41599" spans="6:6" x14ac:dyDescent="0.2">
      <c r="F41599" s="16"/>
    </row>
    <row r="41600" spans="6:6" x14ac:dyDescent="0.2">
      <c r="F41600" s="16"/>
    </row>
    <row r="41601" spans="6:6" x14ac:dyDescent="0.2">
      <c r="F41601" s="16"/>
    </row>
    <row r="41602" spans="6:6" x14ac:dyDescent="0.2">
      <c r="F41602" s="16"/>
    </row>
    <row r="41603" spans="6:6" x14ac:dyDescent="0.2">
      <c r="F41603" s="16"/>
    </row>
    <row r="41604" spans="6:6" x14ac:dyDescent="0.2">
      <c r="F41604" s="16"/>
    </row>
    <row r="41605" spans="6:6" x14ac:dyDescent="0.2">
      <c r="F41605" s="16"/>
    </row>
    <row r="41606" spans="6:6" x14ac:dyDescent="0.2">
      <c r="F41606" s="16"/>
    </row>
    <row r="41607" spans="6:6" x14ac:dyDescent="0.2">
      <c r="F41607" s="16"/>
    </row>
    <row r="41608" spans="6:6" x14ac:dyDescent="0.2">
      <c r="F41608" s="16"/>
    </row>
    <row r="41609" spans="6:6" x14ac:dyDescent="0.2">
      <c r="F41609" s="16"/>
    </row>
    <row r="41610" spans="6:6" x14ac:dyDescent="0.2">
      <c r="F41610" s="16"/>
    </row>
    <row r="41611" spans="6:6" x14ac:dyDescent="0.2">
      <c r="F41611" s="16"/>
    </row>
    <row r="41612" spans="6:6" x14ac:dyDescent="0.2">
      <c r="F41612" s="16"/>
    </row>
    <row r="41613" spans="6:6" x14ac:dyDescent="0.2">
      <c r="F41613" s="16"/>
    </row>
    <row r="41614" spans="6:6" x14ac:dyDescent="0.2">
      <c r="F41614" s="16"/>
    </row>
    <row r="41615" spans="6:6" x14ac:dyDescent="0.2">
      <c r="F41615" s="16"/>
    </row>
    <row r="41616" spans="6:6" x14ac:dyDescent="0.2">
      <c r="F41616" s="16"/>
    </row>
    <row r="41617" spans="6:6" x14ac:dyDescent="0.2">
      <c r="F41617" s="16"/>
    </row>
    <row r="41618" spans="6:6" x14ac:dyDescent="0.2">
      <c r="F41618" s="16"/>
    </row>
    <row r="41619" spans="6:6" x14ac:dyDescent="0.2">
      <c r="F41619" s="16"/>
    </row>
    <row r="41620" spans="6:6" x14ac:dyDescent="0.2">
      <c r="F41620" s="16"/>
    </row>
    <row r="41621" spans="6:6" x14ac:dyDescent="0.2">
      <c r="F41621" s="16"/>
    </row>
    <row r="41622" spans="6:6" x14ac:dyDescent="0.2">
      <c r="F41622" s="16"/>
    </row>
    <row r="41623" spans="6:6" x14ac:dyDescent="0.2">
      <c r="F41623" s="16"/>
    </row>
    <row r="41624" spans="6:6" x14ac:dyDescent="0.2">
      <c r="F41624" s="16"/>
    </row>
    <row r="41625" spans="6:6" x14ac:dyDescent="0.2">
      <c r="F41625" s="16"/>
    </row>
    <row r="41626" spans="6:6" x14ac:dyDescent="0.2">
      <c r="F41626" s="16"/>
    </row>
    <row r="41627" spans="6:6" x14ac:dyDescent="0.2">
      <c r="F41627" s="16"/>
    </row>
    <row r="41628" spans="6:6" x14ac:dyDescent="0.2">
      <c r="F41628" s="16"/>
    </row>
    <row r="41629" spans="6:6" x14ac:dyDescent="0.2">
      <c r="F41629" s="16"/>
    </row>
    <row r="41630" spans="6:6" x14ac:dyDescent="0.2">
      <c r="F41630" s="16"/>
    </row>
    <row r="41631" spans="6:6" x14ac:dyDescent="0.2">
      <c r="F41631" s="16"/>
    </row>
    <row r="41632" spans="6:6" x14ac:dyDescent="0.2">
      <c r="F41632" s="16"/>
    </row>
    <row r="41633" spans="6:6" x14ac:dyDescent="0.2">
      <c r="F41633" s="16"/>
    </row>
    <row r="41634" spans="6:6" x14ac:dyDescent="0.2">
      <c r="F41634" s="16"/>
    </row>
    <row r="41635" spans="6:6" x14ac:dyDescent="0.2">
      <c r="F41635" s="16"/>
    </row>
    <row r="41636" spans="6:6" x14ac:dyDescent="0.2">
      <c r="F41636" s="16"/>
    </row>
    <row r="41637" spans="6:6" x14ac:dyDescent="0.2">
      <c r="F41637" s="16"/>
    </row>
    <row r="41638" spans="6:6" x14ac:dyDescent="0.2">
      <c r="F41638" s="16"/>
    </row>
    <row r="41639" spans="6:6" x14ac:dyDescent="0.2">
      <c r="F41639" s="16"/>
    </row>
    <row r="41640" spans="6:6" x14ac:dyDescent="0.2">
      <c r="F41640" s="16"/>
    </row>
    <row r="41641" spans="6:6" x14ac:dyDescent="0.2">
      <c r="F41641" s="16"/>
    </row>
    <row r="41642" spans="6:6" x14ac:dyDescent="0.2">
      <c r="F41642" s="16"/>
    </row>
    <row r="41643" spans="6:6" x14ac:dyDescent="0.2">
      <c r="F41643" s="16"/>
    </row>
    <row r="41644" spans="6:6" x14ac:dyDescent="0.2">
      <c r="F41644" s="16"/>
    </row>
    <row r="41645" spans="6:6" x14ac:dyDescent="0.2">
      <c r="F41645" s="16"/>
    </row>
    <row r="41646" spans="6:6" x14ac:dyDescent="0.2">
      <c r="F41646" s="16"/>
    </row>
    <row r="41647" spans="6:6" x14ac:dyDescent="0.2">
      <c r="F41647" s="16"/>
    </row>
    <row r="41648" spans="6:6" x14ac:dyDescent="0.2">
      <c r="F41648" s="16"/>
    </row>
    <row r="41649" spans="6:6" x14ac:dyDescent="0.2">
      <c r="F41649" s="16"/>
    </row>
    <row r="41650" spans="6:6" x14ac:dyDescent="0.2">
      <c r="F41650" s="16"/>
    </row>
    <row r="41651" spans="6:6" x14ac:dyDescent="0.2">
      <c r="F41651" s="16"/>
    </row>
    <row r="41652" spans="6:6" x14ac:dyDescent="0.2">
      <c r="F41652" s="16"/>
    </row>
    <row r="41653" spans="6:6" x14ac:dyDescent="0.2">
      <c r="F41653" s="16"/>
    </row>
    <row r="41654" spans="6:6" x14ac:dyDescent="0.2">
      <c r="F41654" s="16"/>
    </row>
    <row r="41655" spans="6:6" x14ac:dyDescent="0.2">
      <c r="F41655" s="16"/>
    </row>
    <row r="41656" spans="6:6" x14ac:dyDescent="0.2">
      <c r="F41656" s="16"/>
    </row>
    <row r="41657" spans="6:6" x14ac:dyDescent="0.2">
      <c r="F41657" s="16"/>
    </row>
    <row r="41658" spans="6:6" x14ac:dyDescent="0.2">
      <c r="F41658" s="16"/>
    </row>
    <row r="41659" spans="6:6" x14ac:dyDescent="0.2">
      <c r="F41659" s="16"/>
    </row>
    <row r="41660" spans="6:6" x14ac:dyDescent="0.2">
      <c r="F41660" s="16"/>
    </row>
    <row r="41661" spans="6:6" x14ac:dyDescent="0.2">
      <c r="F41661" s="16"/>
    </row>
    <row r="41662" spans="6:6" x14ac:dyDescent="0.2">
      <c r="F41662" s="16"/>
    </row>
    <row r="41663" spans="6:6" x14ac:dyDescent="0.2">
      <c r="F41663" s="16"/>
    </row>
    <row r="41664" spans="6:6" x14ac:dyDescent="0.2">
      <c r="F41664" s="16"/>
    </row>
    <row r="41665" spans="6:6" x14ac:dyDescent="0.2">
      <c r="F41665" s="16"/>
    </row>
    <row r="41666" spans="6:6" x14ac:dyDescent="0.2">
      <c r="F41666" s="16"/>
    </row>
    <row r="41667" spans="6:6" x14ac:dyDescent="0.2">
      <c r="F41667" s="16"/>
    </row>
    <row r="41668" spans="6:6" x14ac:dyDescent="0.2">
      <c r="F41668" s="16"/>
    </row>
    <row r="41669" spans="6:6" x14ac:dyDescent="0.2">
      <c r="F41669" s="16"/>
    </row>
    <row r="41670" spans="6:6" x14ac:dyDescent="0.2">
      <c r="F41670" s="16"/>
    </row>
    <row r="41671" spans="6:6" x14ac:dyDescent="0.2">
      <c r="F41671" s="16"/>
    </row>
    <row r="41672" spans="6:6" x14ac:dyDescent="0.2">
      <c r="F41672" s="16"/>
    </row>
    <row r="41673" spans="6:6" x14ac:dyDescent="0.2">
      <c r="F41673" s="16"/>
    </row>
    <row r="41674" spans="6:6" x14ac:dyDescent="0.2">
      <c r="F41674" s="16"/>
    </row>
    <row r="41675" spans="6:6" x14ac:dyDescent="0.2">
      <c r="F41675" s="16"/>
    </row>
    <row r="41676" spans="6:6" x14ac:dyDescent="0.2">
      <c r="F41676" s="16"/>
    </row>
    <row r="41677" spans="6:6" x14ac:dyDescent="0.2">
      <c r="F41677" s="16"/>
    </row>
    <row r="41678" spans="6:6" x14ac:dyDescent="0.2">
      <c r="F41678" s="16"/>
    </row>
    <row r="41679" spans="6:6" x14ac:dyDescent="0.2">
      <c r="F41679" s="16"/>
    </row>
    <row r="41680" spans="6:6" x14ac:dyDescent="0.2">
      <c r="F41680" s="16"/>
    </row>
    <row r="41681" spans="6:6" x14ac:dyDescent="0.2">
      <c r="F41681" s="16"/>
    </row>
    <row r="41682" spans="6:6" x14ac:dyDescent="0.2">
      <c r="F41682" s="16"/>
    </row>
    <row r="41683" spans="6:6" x14ac:dyDescent="0.2">
      <c r="F41683" s="16"/>
    </row>
    <row r="41684" spans="6:6" x14ac:dyDescent="0.2">
      <c r="F41684" s="16"/>
    </row>
    <row r="41685" spans="6:6" x14ac:dyDescent="0.2">
      <c r="F41685" s="16"/>
    </row>
    <row r="41686" spans="6:6" x14ac:dyDescent="0.2">
      <c r="F41686" s="16"/>
    </row>
    <row r="41687" spans="6:6" x14ac:dyDescent="0.2">
      <c r="F41687" s="16"/>
    </row>
    <row r="41688" spans="6:6" x14ac:dyDescent="0.2">
      <c r="F41688" s="16"/>
    </row>
    <row r="41689" spans="6:6" x14ac:dyDescent="0.2">
      <c r="F41689" s="16"/>
    </row>
    <row r="41690" spans="6:6" x14ac:dyDescent="0.2">
      <c r="F41690" s="16"/>
    </row>
    <row r="41691" spans="6:6" x14ac:dyDescent="0.2">
      <c r="F41691" s="16"/>
    </row>
    <row r="41692" spans="6:6" x14ac:dyDescent="0.2">
      <c r="F41692" s="16"/>
    </row>
    <row r="41693" spans="6:6" x14ac:dyDescent="0.2">
      <c r="F41693" s="16"/>
    </row>
    <row r="41694" spans="6:6" x14ac:dyDescent="0.2">
      <c r="F41694" s="16"/>
    </row>
    <row r="41695" spans="6:6" x14ac:dyDescent="0.2">
      <c r="F41695" s="16"/>
    </row>
    <row r="41696" spans="6:6" x14ac:dyDescent="0.2">
      <c r="F41696" s="16"/>
    </row>
    <row r="41697" spans="6:6" x14ac:dyDescent="0.2">
      <c r="F41697" s="16"/>
    </row>
    <row r="41698" spans="6:6" x14ac:dyDescent="0.2">
      <c r="F41698" s="16"/>
    </row>
    <row r="41699" spans="6:6" x14ac:dyDescent="0.2">
      <c r="F41699" s="16"/>
    </row>
    <row r="41700" spans="6:6" x14ac:dyDescent="0.2">
      <c r="F41700" s="16"/>
    </row>
    <row r="41701" spans="6:6" x14ac:dyDescent="0.2">
      <c r="F41701" s="16"/>
    </row>
    <row r="41702" spans="6:6" x14ac:dyDescent="0.2">
      <c r="F41702" s="16"/>
    </row>
    <row r="41703" spans="6:6" x14ac:dyDescent="0.2">
      <c r="F41703" s="16"/>
    </row>
    <row r="41704" spans="6:6" x14ac:dyDescent="0.2">
      <c r="F41704" s="16"/>
    </row>
    <row r="41705" spans="6:6" x14ac:dyDescent="0.2">
      <c r="F41705" s="16"/>
    </row>
    <row r="41706" spans="6:6" x14ac:dyDescent="0.2">
      <c r="F41706" s="16"/>
    </row>
    <row r="41707" spans="6:6" x14ac:dyDescent="0.2">
      <c r="F41707" s="16"/>
    </row>
    <row r="41708" spans="6:6" x14ac:dyDescent="0.2">
      <c r="F41708" s="16"/>
    </row>
    <row r="41709" spans="6:6" x14ac:dyDescent="0.2">
      <c r="F41709" s="16"/>
    </row>
    <row r="41710" spans="6:6" x14ac:dyDescent="0.2">
      <c r="F41710" s="16"/>
    </row>
    <row r="41711" spans="6:6" x14ac:dyDescent="0.2">
      <c r="F41711" s="16"/>
    </row>
    <row r="41712" spans="6:6" x14ac:dyDescent="0.2">
      <c r="F41712" s="16"/>
    </row>
    <row r="41713" spans="6:6" x14ac:dyDescent="0.2">
      <c r="F41713" s="16"/>
    </row>
    <row r="41714" spans="6:6" x14ac:dyDescent="0.2">
      <c r="F41714" s="16"/>
    </row>
    <row r="41715" spans="6:6" x14ac:dyDescent="0.2">
      <c r="F41715" s="16"/>
    </row>
    <row r="41716" spans="6:6" x14ac:dyDescent="0.2">
      <c r="F41716" s="16"/>
    </row>
    <row r="41717" spans="6:6" x14ac:dyDescent="0.2">
      <c r="F41717" s="16"/>
    </row>
    <row r="41718" spans="6:6" x14ac:dyDescent="0.2">
      <c r="F41718" s="16"/>
    </row>
    <row r="41719" spans="6:6" x14ac:dyDescent="0.2">
      <c r="F41719" s="16"/>
    </row>
    <row r="41720" spans="6:6" x14ac:dyDescent="0.2">
      <c r="F41720" s="16"/>
    </row>
    <row r="41721" spans="6:6" x14ac:dyDescent="0.2">
      <c r="F41721" s="16"/>
    </row>
    <row r="41722" spans="6:6" x14ac:dyDescent="0.2">
      <c r="F41722" s="16"/>
    </row>
    <row r="41723" spans="6:6" x14ac:dyDescent="0.2">
      <c r="F41723" s="16"/>
    </row>
    <row r="41724" spans="6:6" x14ac:dyDescent="0.2">
      <c r="F41724" s="16"/>
    </row>
    <row r="41725" spans="6:6" x14ac:dyDescent="0.2">
      <c r="F41725" s="16"/>
    </row>
    <row r="41726" spans="6:6" x14ac:dyDescent="0.2">
      <c r="F41726" s="16"/>
    </row>
    <row r="41727" spans="6:6" x14ac:dyDescent="0.2">
      <c r="F41727" s="16"/>
    </row>
    <row r="41728" spans="6:6" x14ac:dyDescent="0.2">
      <c r="F41728" s="16"/>
    </row>
    <row r="41729" spans="6:6" x14ac:dyDescent="0.2">
      <c r="F41729" s="16"/>
    </row>
    <row r="41730" spans="6:6" x14ac:dyDescent="0.2">
      <c r="F41730" s="16"/>
    </row>
    <row r="41731" spans="6:6" x14ac:dyDescent="0.2">
      <c r="F41731" s="16"/>
    </row>
    <row r="41732" spans="6:6" x14ac:dyDescent="0.2">
      <c r="F41732" s="16"/>
    </row>
    <row r="41733" spans="6:6" x14ac:dyDescent="0.2">
      <c r="F41733" s="16"/>
    </row>
    <row r="41734" spans="6:6" x14ac:dyDescent="0.2">
      <c r="F41734" s="16"/>
    </row>
    <row r="41735" spans="6:6" x14ac:dyDescent="0.2">
      <c r="F41735" s="16"/>
    </row>
    <row r="41736" spans="6:6" x14ac:dyDescent="0.2">
      <c r="F41736" s="16"/>
    </row>
    <row r="41737" spans="6:6" x14ac:dyDescent="0.2">
      <c r="F41737" s="16"/>
    </row>
    <row r="41738" spans="6:6" x14ac:dyDescent="0.2">
      <c r="F41738" s="16"/>
    </row>
    <row r="41739" spans="6:6" x14ac:dyDescent="0.2">
      <c r="F41739" s="16"/>
    </row>
    <row r="41740" spans="6:6" x14ac:dyDescent="0.2">
      <c r="F41740" s="16"/>
    </row>
    <row r="41741" spans="6:6" x14ac:dyDescent="0.2">
      <c r="F41741" s="16"/>
    </row>
    <row r="41742" spans="6:6" x14ac:dyDescent="0.2">
      <c r="F41742" s="16"/>
    </row>
    <row r="41743" spans="6:6" x14ac:dyDescent="0.2">
      <c r="F41743" s="16"/>
    </row>
    <row r="41744" spans="6:6" x14ac:dyDescent="0.2">
      <c r="F41744" s="16"/>
    </row>
    <row r="41745" spans="6:6" x14ac:dyDescent="0.2">
      <c r="F41745" s="16"/>
    </row>
    <row r="41746" spans="6:6" x14ac:dyDescent="0.2">
      <c r="F41746" s="16"/>
    </row>
    <row r="41747" spans="6:6" x14ac:dyDescent="0.2">
      <c r="F41747" s="16"/>
    </row>
    <row r="41748" spans="6:6" x14ac:dyDescent="0.2">
      <c r="F41748" s="16"/>
    </row>
    <row r="41749" spans="6:6" x14ac:dyDescent="0.2">
      <c r="F41749" s="16"/>
    </row>
    <row r="41750" spans="6:6" x14ac:dyDescent="0.2">
      <c r="F41750" s="16"/>
    </row>
    <row r="41751" spans="6:6" x14ac:dyDescent="0.2">
      <c r="F41751" s="16"/>
    </row>
    <row r="41752" spans="6:6" x14ac:dyDescent="0.2">
      <c r="F41752" s="16"/>
    </row>
    <row r="41753" spans="6:6" x14ac:dyDescent="0.2">
      <c r="F41753" s="16"/>
    </row>
    <row r="41754" spans="6:6" x14ac:dyDescent="0.2">
      <c r="F41754" s="16"/>
    </row>
    <row r="41755" spans="6:6" x14ac:dyDescent="0.2">
      <c r="F41755" s="16"/>
    </row>
    <row r="41756" spans="6:6" x14ac:dyDescent="0.2">
      <c r="F41756" s="16"/>
    </row>
    <row r="41757" spans="6:6" x14ac:dyDescent="0.2">
      <c r="F41757" s="16"/>
    </row>
    <row r="41758" spans="6:6" x14ac:dyDescent="0.2">
      <c r="F41758" s="16"/>
    </row>
    <row r="41759" spans="6:6" x14ac:dyDescent="0.2">
      <c r="F41759" s="16"/>
    </row>
    <row r="41760" spans="6:6" x14ac:dyDescent="0.2">
      <c r="F41760" s="16"/>
    </row>
    <row r="41761" spans="6:6" x14ac:dyDescent="0.2">
      <c r="F41761" s="16"/>
    </row>
    <row r="41762" spans="6:6" x14ac:dyDescent="0.2">
      <c r="F41762" s="16"/>
    </row>
    <row r="41763" spans="6:6" x14ac:dyDescent="0.2">
      <c r="F41763" s="16"/>
    </row>
    <row r="41764" spans="6:6" x14ac:dyDescent="0.2">
      <c r="F41764" s="16"/>
    </row>
    <row r="41765" spans="6:6" x14ac:dyDescent="0.2">
      <c r="F41765" s="16"/>
    </row>
    <row r="41766" spans="6:6" x14ac:dyDescent="0.2">
      <c r="F41766" s="16"/>
    </row>
    <row r="41767" spans="6:6" x14ac:dyDescent="0.2">
      <c r="F41767" s="16"/>
    </row>
    <row r="41768" spans="6:6" x14ac:dyDescent="0.2">
      <c r="F41768" s="16"/>
    </row>
    <row r="41769" spans="6:6" x14ac:dyDescent="0.2">
      <c r="F41769" s="16"/>
    </row>
    <row r="41770" spans="6:6" x14ac:dyDescent="0.2">
      <c r="F41770" s="16"/>
    </row>
    <row r="41771" spans="6:6" x14ac:dyDescent="0.2">
      <c r="F41771" s="16"/>
    </row>
    <row r="41772" spans="6:6" x14ac:dyDescent="0.2">
      <c r="F41772" s="16"/>
    </row>
    <row r="41773" spans="6:6" x14ac:dyDescent="0.2">
      <c r="F41773" s="16"/>
    </row>
    <row r="41774" spans="6:6" x14ac:dyDescent="0.2">
      <c r="F41774" s="16"/>
    </row>
    <row r="41775" spans="6:6" x14ac:dyDescent="0.2">
      <c r="F41775" s="16"/>
    </row>
    <row r="41776" spans="6:6" x14ac:dyDescent="0.2">
      <c r="F41776" s="16"/>
    </row>
    <row r="41777" spans="6:6" x14ac:dyDescent="0.2">
      <c r="F41777" s="16"/>
    </row>
    <row r="41778" spans="6:6" x14ac:dyDescent="0.2">
      <c r="F41778" s="16"/>
    </row>
    <row r="41779" spans="6:6" x14ac:dyDescent="0.2">
      <c r="F41779" s="16"/>
    </row>
    <row r="41780" spans="6:6" x14ac:dyDescent="0.2">
      <c r="F41780" s="16"/>
    </row>
    <row r="41781" spans="6:6" x14ac:dyDescent="0.2">
      <c r="F41781" s="16"/>
    </row>
    <row r="41782" spans="6:6" x14ac:dyDescent="0.2">
      <c r="F41782" s="16"/>
    </row>
    <row r="41783" spans="6:6" x14ac:dyDescent="0.2">
      <c r="F41783" s="16"/>
    </row>
    <row r="41784" spans="6:6" x14ac:dyDescent="0.2">
      <c r="F41784" s="16"/>
    </row>
    <row r="41785" spans="6:6" x14ac:dyDescent="0.2">
      <c r="F41785" s="16"/>
    </row>
    <row r="41786" spans="6:6" x14ac:dyDescent="0.2">
      <c r="F41786" s="16"/>
    </row>
    <row r="41787" spans="6:6" x14ac:dyDescent="0.2">
      <c r="F41787" s="16"/>
    </row>
    <row r="41788" spans="6:6" x14ac:dyDescent="0.2">
      <c r="F41788" s="16"/>
    </row>
    <row r="41789" spans="6:6" x14ac:dyDescent="0.2">
      <c r="F41789" s="16"/>
    </row>
    <row r="41790" spans="6:6" x14ac:dyDescent="0.2">
      <c r="F41790" s="16"/>
    </row>
    <row r="41791" spans="6:6" x14ac:dyDescent="0.2">
      <c r="F41791" s="16"/>
    </row>
    <row r="41792" spans="6:6" x14ac:dyDescent="0.2">
      <c r="F41792" s="16"/>
    </row>
    <row r="41793" spans="6:6" x14ac:dyDescent="0.2">
      <c r="F41793" s="16"/>
    </row>
    <row r="41794" spans="6:6" x14ac:dyDescent="0.2">
      <c r="F41794" s="16"/>
    </row>
    <row r="41795" spans="6:6" x14ac:dyDescent="0.2">
      <c r="F41795" s="16"/>
    </row>
    <row r="41796" spans="6:6" x14ac:dyDescent="0.2">
      <c r="F41796" s="16"/>
    </row>
    <row r="41797" spans="6:6" x14ac:dyDescent="0.2">
      <c r="F41797" s="16"/>
    </row>
    <row r="41798" spans="6:6" x14ac:dyDescent="0.2">
      <c r="F41798" s="16"/>
    </row>
    <row r="41799" spans="6:6" x14ac:dyDescent="0.2">
      <c r="F41799" s="16"/>
    </row>
    <row r="41800" spans="6:6" x14ac:dyDescent="0.2">
      <c r="F41800" s="16"/>
    </row>
    <row r="41801" spans="6:6" x14ac:dyDescent="0.2">
      <c r="F41801" s="16"/>
    </row>
    <row r="41802" spans="6:6" x14ac:dyDescent="0.2">
      <c r="F41802" s="16"/>
    </row>
    <row r="41803" spans="6:6" x14ac:dyDescent="0.2">
      <c r="F41803" s="16"/>
    </row>
    <row r="41804" spans="6:6" x14ac:dyDescent="0.2">
      <c r="F41804" s="16"/>
    </row>
    <row r="41805" spans="6:6" x14ac:dyDescent="0.2">
      <c r="F41805" s="16"/>
    </row>
    <row r="41806" spans="6:6" x14ac:dyDescent="0.2">
      <c r="F41806" s="16"/>
    </row>
    <row r="41807" spans="6:6" x14ac:dyDescent="0.2">
      <c r="F41807" s="16"/>
    </row>
    <row r="41808" spans="6:6" x14ac:dyDescent="0.2">
      <c r="F41808" s="16"/>
    </row>
    <row r="41809" spans="6:6" x14ac:dyDescent="0.2">
      <c r="F41809" s="16"/>
    </row>
    <row r="41810" spans="6:6" x14ac:dyDescent="0.2">
      <c r="F41810" s="16"/>
    </row>
    <row r="41811" spans="6:6" x14ac:dyDescent="0.2">
      <c r="F41811" s="16"/>
    </row>
    <row r="41812" spans="6:6" x14ac:dyDescent="0.2">
      <c r="F41812" s="16"/>
    </row>
    <row r="41813" spans="6:6" x14ac:dyDescent="0.2">
      <c r="F41813" s="16"/>
    </row>
    <row r="41814" spans="6:6" x14ac:dyDescent="0.2">
      <c r="F41814" s="16"/>
    </row>
    <row r="41815" spans="6:6" x14ac:dyDescent="0.2">
      <c r="F41815" s="16"/>
    </row>
    <row r="41816" spans="6:6" x14ac:dyDescent="0.2">
      <c r="F41816" s="16"/>
    </row>
    <row r="41817" spans="6:6" x14ac:dyDescent="0.2">
      <c r="F41817" s="16"/>
    </row>
    <row r="41818" spans="6:6" x14ac:dyDescent="0.2">
      <c r="F41818" s="16"/>
    </row>
    <row r="41819" spans="6:6" x14ac:dyDescent="0.2">
      <c r="F41819" s="16"/>
    </row>
    <row r="41820" spans="6:6" x14ac:dyDescent="0.2">
      <c r="F41820" s="16"/>
    </row>
    <row r="41821" spans="6:6" x14ac:dyDescent="0.2">
      <c r="F41821" s="16"/>
    </row>
    <row r="41822" spans="6:6" x14ac:dyDescent="0.2">
      <c r="F41822" s="16"/>
    </row>
    <row r="41823" spans="6:6" x14ac:dyDescent="0.2">
      <c r="F41823" s="16"/>
    </row>
    <row r="41824" spans="6:6" x14ac:dyDescent="0.2">
      <c r="F41824" s="16"/>
    </row>
    <row r="41825" spans="6:6" x14ac:dyDescent="0.2">
      <c r="F41825" s="16"/>
    </row>
    <row r="41826" spans="6:6" x14ac:dyDescent="0.2">
      <c r="F41826" s="16"/>
    </row>
    <row r="41827" spans="6:6" x14ac:dyDescent="0.2">
      <c r="F41827" s="16"/>
    </row>
    <row r="41828" spans="6:6" x14ac:dyDescent="0.2">
      <c r="F41828" s="16"/>
    </row>
    <row r="41829" spans="6:6" x14ac:dyDescent="0.2">
      <c r="F41829" s="16"/>
    </row>
    <row r="41830" spans="6:6" x14ac:dyDescent="0.2">
      <c r="F41830" s="16"/>
    </row>
    <row r="41831" spans="6:6" x14ac:dyDescent="0.2">
      <c r="F41831" s="16"/>
    </row>
    <row r="41832" spans="6:6" x14ac:dyDescent="0.2">
      <c r="F41832" s="16"/>
    </row>
    <row r="41833" spans="6:6" x14ac:dyDescent="0.2">
      <c r="F41833" s="16"/>
    </row>
    <row r="41834" spans="6:6" x14ac:dyDescent="0.2">
      <c r="F41834" s="16"/>
    </row>
    <row r="41835" spans="6:6" x14ac:dyDescent="0.2">
      <c r="F41835" s="16"/>
    </row>
    <row r="41836" spans="6:6" x14ac:dyDescent="0.2">
      <c r="F41836" s="16"/>
    </row>
    <row r="41837" spans="6:6" x14ac:dyDescent="0.2">
      <c r="F41837" s="16"/>
    </row>
    <row r="41838" spans="6:6" x14ac:dyDescent="0.2">
      <c r="F41838" s="16"/>
    </row>
    <row r="41839" spans="6:6" x14ac:dyDescent="0.2">
      <c r="F41839" s="16"/>
    </row>
    <row r="41840" spans="6:6" x14ac:dyDescent="0.2">
      <c r="F41840" s="16"/>
    </row>
    <row r="41841" spans="6:6" x14ac:dyDescent="0.2">
      <c r="F41841" s="16"/>
    </row>
    <row r="41842" spans="6:6" x14ac:dyDescent="0.2">
      <c r="F41842" s="16"/>
    </row>
    <row r="41843" spans="6:6" x14ac:dyDescent="0.2">
      <c r="F41843" s="16"/>
    </row>
    <row r="41844" spans="6:6" x14ac:dyDescent="0.2">
      <c r="F41844" s="16"/>
    </row>
    <row r="41845" spans="6:6" x14ac:dyDescent="0.2">
      <c r="F41845" s="16"/>
    </row>
    <row r="41846" spans="6:6" x14ac:dyDescent="0.2">
      <c r="F41846" s="16"/>
    </row>
    <row r="41847" spans="6:6" x14ac:dyDescent="0.2">
      <c r="F41847" s="16"/>
    </row>
    <row r="41848" spans="6:6" x14ac:dyDescent="0.2">
      <c r="F41848" s="16"/>
    </row>
    <row r="41849" spans="6:6" x14ac:dyDescent="0.2">
      <c r="F41849" s="16"/>
    </row>
    <row r="41850" spans="6:6" x14ac:dyDescent="0.2">
      <c r="F41850" s="16"/>
    </row>
    <row r="41851" spans="6:6" x14ac:dyDescent="0.2">
      <c r="F41851" s="16"/>
    </row>
    <row r="41852" spans="6:6" x14ac:dyDescent="0.2">
      <c r="F41852" s="16"/>
    </row>
    <row r="41853" spans="6:6" x14ac:dyDescent="0.2">
      <c r="F41853" s="16"/>
    </row>
    <row r="41854" spans="6:6" x14ac:dyDescent="0.2">
      <c r="F41854" s="16"/>
    </row>
    <row r="41855" spans="6:6" x14ac:dyDescent="0.2">
      <c r="F41855" s="16"/>
    </row>
    <row r="41856" spans="6:6" x14ac:dyDescent="0.2">
      <c r="F41856" s="16"/>
    </row>
    <row r="41857" spans="6:6" x14ac:dyDescent="0.2">
      <c r="F41857" s="16"/>
    </row>
    <row r="41858" spans="6:6" x14ac:dyDescent="0.2">
      <c r="F41858" s="16"/>
    </row>
    <row r="41859" spans="6:6" x14ac:dyDescent="0.2">
      <c r="F41859" s="16"/>
    </row>
    <row r="41860" spans="6:6" x14ac:dyDescent="0.2">
      <c r="F41860" s="16"/>
    </row>
    <row r="41861" spans="6:6" x14ac:dyDescent="0.2">
      <c r="F41861" s="16"/>
    </row>
    <row r="41862" spans="6:6" x14ac:dyDescent="0.2">
      <c r="F41862" s="16"/>
    </row>
    <row r="41863" spans="6:6" x14ac:dyDescent="0.2">
      <c r="F41863" s="16"/>
    </row>
    <row r="41864" spans="6:6" x14ac:dyDescent="0.2">
      <c r="F41864" s="16"/>
    </row>
    <row r="41865" spans="6:6" x14ac:dyDescent="0.2">
      <c r="F41865" s="16"/>
    </row>
    <row r="41866" spans="6:6" x14ac:dyDescent="0.2">
      <c r="F41866" s="16"/>
    </row>
    <row r="41867" spans="6:6" x14ac:dyDescent="0.2">
      <c r="F41867" s="16"/>
    </row>
    <row r="41868" spans="6:6" x14ac:dyDescent="0.2">
      <c r="F41868" s="16"/>
    </row>
    <row r="41869" spans="6:6" x14ac:dyDescent="0.2">
      <c r="F41869" s="16"/>
    </row>
    <row r="41870" spans="6:6" x14ac:dyDescent="0.2">
      <c r="F41870" s="16"/>
    </row>
    <row r="41871" spans="6:6" x14ac:dyDescent="0.2">
      <c r="F41871" s="16"/>
    </row>
    <row r="41872" spans="6:6" x14ac:dyDescent="0.2">
      <c r="F41872" s="16"/>
    </row>
    <row r="41873" spans="6:6" x14ac:dyDescent="0.2">
      <c r="F41873" s="16"/>
    </row>
    <row r="41874" spans="6:6" x14ac:dyDescent="0.2">
      <c r="F41874" s="16"/>
    </row>
    <row r="41875" spans="6:6" x14ac:dyDescent="0.2">
      <c r="F41875" s="16"/>
    </row>
    <row r="41876" spans="6:6" x14ac:dyDescent="0.2">
      <c r="F41876" s="16"/>
    </row>
    <row r="41877" spans="6:6" x14ac:dyDescent="0.2">
      <c r="F41877" s="16"/>
    </row>
    <row r="41878" spans="6:6" x14ac:dyDescent="0.2">
      <c r="F41878" s="16"/>
    </row>
    <row r="41879" spans="6:6" x14ac:dyDescent="0.2">
      <c r="F41879" s="16"/>
    </row>
    <row r="41880" spans="6:6" x14ac:dyDescent="0.2">
      <c r="F41880" s="16"/>
    </row>
    <row r="41881" spans="6:6" x14ac:dyDescent="0.2">
      <c r="F41881" s="16"/>
    </row>
    <row r="41882" spans="6:6" x14ac:dyDescent="0.2">
      <c r="F41882" s="16"/>
    </row>
    <row r="41883" spans="6:6" x14ac:dyDescent="0.2">
      <c r="F41883" s="16"/>
    </row>
    <row r="41884" spans="6:6" x14ac:dyDescent="0.2">
      <c r="F41884" s="16"/>
    </row>
    <row r="41885" spans="6:6" x14ac:dyDescent="0.2">
      <c r="F41885" s="16"/>
    </row>
    <row r="41886" spans="6:6" x14ac:dyDescent="0.2">
      <c r="F41886" s="16"/>
    </row>
    <row r="41887" spans="6:6" x14ac:dyDescent="0.2">
      <c r="F41887" s="16"/>
    </row>
    <row r="41888" spans="6:6" x14ac:dyDescent="0.2">
      <c r="F41888" s="16"/>
    </row>
    <row r="41889" spans="6:6" x14ac:dyDescent="0.2">
      <c r="F41889" s="16"/>
    </row>
    <row r="41890" spans="6:6" x14ac:dyDescent="0.2">
      <c r="F41890" s="16"/>
    </row>
    <row r="41891" spans="6:6" x14ac:dyDescent="0.2">
      <c r="F41891" s="16"/>
    </row>
    <row r="41892" spans="6:6" x14ac:dyDescent="0.2">
      <c r="F41892" s="16"/>
    </row>
    <row r="41893" spans="6:6" x14ac:dyDescent="0.2">
      <c r="F41893" s="16"/>
    </row>
    <row r="41894" spans="6:6" x14ac:dyDescent="0.2">
      <c r="F41894" s="16"/>
    </row>
    <row r="41895" spans="6:6" x14ac:dyDescent="0.2">
      <c r="F41895" s="16"/>
    </row>
    <row r="41896" spans="6:6" x14ac:dyDescent="0.2">
      <c r="F41896" s="16"/>
    </row>
    <row r="41897" spans="6:6" x14ac:dyDescent="0.2">
      <c r="F41897" s="16"/>
    </row>
    <row r="41898" spans="6:6" x14ac:dyDescent="0.2">
      <c r="F41898" s="16"/>
    </row>
    <row r="41899" spans="6:6" x14ac:dyDescent="0.2">
      <c r="F41899" s="16"/>
    </row>
    <row r="41900" spans="6:6" x14ac:dyDescent="0.2">
      <c r="F41900" s="16"/>
    </row>
    <row r="41901" spans="6:6" x14ac:dyDescent="0.2">
      <c r="F41901" s="16"/>
    </row>
    <row r="41902" spans="6:6" x14ac:dyDescent="0.2">
      <c r="F41902" s="16"/>
    </row>
    <row r="41903" spans="6:6" x14ac:dyDescent="0.2">
      <c r="F41903" s="16"/>
    </row>
    <row r="41904" spans="6:6" x14ac:dyDescent="0.2">
      <c r="F41904" s="16"/>
    </row>
    <row r="41905" spans="6:6" x14ac:dyDescent="0.2">
      <c r="F41905" s="16"/>
    </row>
    <row r="41906" spans="6:6" x14ac:dyDescent="0.2">
      <c r="F41906" s="16"/>
    </row>
    <row r="41907" spans="6:6" x14ac:dyDescent="0.2">
      <c r="F41907" s="16"/>
    </row>
    <row r="41908" spans="6:6" x14ac:dyDescent="0.2">
      <c r="F41908" s="16"/>
    </row>
    <row r="41909" spans="6:6" x14ac:dyDescent="0.2">
      <c r="F41909" s="16"/>
    </row>
    <row r="41910" spans="6:6" x14ac:dyDescent="0.2">
      <c r="F41910" s="16"/>
    </row>
    <row r="41911" spans="6:6" x14ac:dyDescent="0.2">
      <c r="F41911" s="16"/>
    </row>
    <row r="41912" spans="6:6" x14ac:dyDescent="0.2">
      <c r="F41912" s="16"/>
    </row>
    <row r="41913" spans="6:6" x14ac:dyDescent="0.2">
      <c r="F41913" s="16"/>
    </row>
    <row r="41914" spans="6:6" x14ac:dyDescent="0.2">
      <c r="F41914" s="16"/>
    </row>
    <row r="41915" spans="6:6" x14ac:dyDescent="0.2">
      <c r="F41915" s="16"/>
    </row>
    <row r="41916" spans="6:6" x14ac:dyDescent="0.2">
      <c r="F41916" s="16"/>
    </row>
    <row r="41917" spans="6:6" x14ac:dyDescent="0.2">
      <c r="F41917" s="16"/>
    </row>
    <row r="41918" spans="6:6" x14ac:dyDescent="0.2">
      <c r="F41918" s="16"/>
    </row>
    <row r="41919" spans="6:6" x14ac:dyDescent="0.2">
      <c r="F41919" s="16"/>
    </row>
    <row r="41920" spans="6:6" x14ac:dyDescent="0.2">
      <c r="F41920" s="16"/>
    </row>
    <row r="41921" spans="6:6" x14ac:dyDescent="0.2">
      <c r="F41921" s="16"/>
    </row>
    <row r="41922" spans="6:6" x14ac:dyDescent="0.2">
      <c r="F41922" s="16"/>
    </row>
    <row r="41923" spans="6:6" x14ac:dyDescent="0.2">
      <c r="F41923" s="16"/>
    </row>
    <row r="41924" spans="6:6" x14ac:dyDescent="0.2">
      <c r="F41924" s="16"/>
    </row>
    <row r="41925" spans="6:6" x14ac:dyDescent="0.2">
      <c r="F41925" s="16"/>
    </row>
    <row r="41926" spans="6:6" x14ac:dyDescent="0.2">
      <c r="F41926" s="16"/>
    </row>
    <row r="41927" spans="6:6" x14ac:dyDescent="0.2">
      <c r="F41927" s="16"/>
    </row>
    <row r="41928" spans="6:6" x14ac:dyDescent="0.2">
      <c r="F41928" s="16"/>
    </row>
    <row r="41929" spans="6:6" x14ac:dyDescent="0.2">
      <c r="F41929" s="16"/>
    </row>
    <row r="41930" spans="6:6" x14ac:dyDescent="0.2">
      <c r="F41930" s="16"/>
    </row>
    <row r="41931" spans="6:6" x14ac:dyDescent="0.2">
      <c r="F41931" s="16"/>
    </row>
    <row r="41932" spans="6:6" x14ac:dyDescent="0.2">
      <c r="F41932" s="16"/>
    </row>
    <row r="41933" spans="6:6" x14ac:dyDescent="0.2">
      <c r="F41933" s="16"/>
    </row>
    <row r="41934" spans="6:6" x14ac:dyDescent="0.2">
      <c r="F41934" s="16"/>
    </row>
    <row r="41935" spans="6:6" x14ac:dyDescent="0.2">
      <c r="F41935" s="16"/>
    </row>
    <row r="41936" spans="6:6" x14ac:dyDescent="0.2">
      <c r="F41936" s="16"/>
    </row>
    <row r="41937" spans="6:6" x14ac:dyDescent="0.2">
      <c r="F41937" s="16"/>
    </row>
    <row r="41938" spans="6:6" x14ac:dyDescent="0.2">
      <c r="F41938" s="16"/>
    </row>
    <row r="41939" spans="6:6" x14ac:dyDescent="0.2">
      <c r="F41939" s="16"/>
    </row>
    <row r="41940" spans="6:6" x14ac:dyDescent="0.2">
      <c r="F41940" s="16"/>
    </row>
    <row r="41941" spans="6:6" x14ac:dyDescent="0.2">
      <c r="F41941" s="16"/>
    </row>
    <row r="41942" spans="6:6" x14ac:dyDescent="0.2">
      <c r="F41942" s="16"/>
    </row>
    <row r="41943" spans="6:6" x14ac:dyDescent="0.2">
      <c r="F41943" s="16"/>
    </row>
    <row r="41944" spans="6:6" x14ac:dyDescent="0.2">
      <c r="F41944" s="16"/>
    </row>
    <row r="41945" spans="6:6" x14ac:dyDescent="0.2">
      <c r="F41945" s="16"/>
    </row>
    <row r="41946" spans="6:6" x14ac:dyDescent="0.2">
      <c r="F41946" s="16"/>
    </row>
    <row r="41947" spans="6:6" x14ac:dyDescent="0.2">
      <c r="F41947" s="16"/>
    </row>
    <row r="41948" spans="6:6" x14ac:dyDescent="0.2">
      <c r="F41948" s="16"/>
    </row>
    <row r="41949" spans="6:6" x14ac:dyDescent="0.2">
      <c r="F41949" s="16"/>
    </row>
    <row r="41950" spans="6:6" x14ac:dyDescent="0.2">
      <c r="F41950" s="16"/>
    </row>
    <row r="41951" spans="6:6" x14ac:dyDescent="0.2">
      <c r="F41951" s="16"/>
    </row>
    <row r="41952" spans="6:6" x14ac:dyDescent="0.2">
      <c r="F41952" s="16"/>
    </row>
    <row r="41953" spans="6:6" x14ac:dyDescent="0.2">
      <c r="F41953" s="16"/>
    </row>
    <row r="41954" spans="6:6" x14ac:dyDescent="0.2">
      <c r="F41954" s="16"/>
    </row>
    <row r="41955" spans="6:6" x14ac:dyDescent="0.2">
      <c r="F41955" s="16"/>
    </row>
    <row r="41956" spans="6:6" x14ac:dyDescent="0.2">
      <c r="F41956" s="16"/>
    </row>
    <row r="41957" spans="6:6" x14ac:dyDescent="0.2">
      <c r="F41957" s="16"/>
    </row>
    <row r="41958" spans="6:6" x14ac:dyDescent="0.2">
      <c r="F41958" s="16"/>
    </row>
    <row r="41959" spans="6:6" x14ac:dyDescent="0.2">
      <c r="F41959" s="16"/>
    </row>
    <row r="41960" spans="6:6" x14ac:dyDescent="0.2">
      <c r="F41960" s="16"/>
    </row>
    <row r="41961" spans="6:6" x14ac:dyDescent="0.2">
      <c r="F41961" s="16"/>
    </row>
    <row r="41962" spans="6:6" x14ac:dyDescent="0.2">
      <c r="F41962" s="16"/>
    </row>
    <row r="41963" spans="6:6" x14ac:dyDescent="0.2">
      <c r="F41963" s="16"/>
    </row>
    <row r="41964" spans="6:6" x14ac:dyDescent="0.2">
      <c r="F41964" s="16"/>
    </row>
    <row r="41965" spans="6:6" x14ac:dyDescent="0.2">
      <c r="F41965" s="16"/>
    </row>
    <row r="41966" spans="6:6" x14ac:dyDescent="0.2">
      <c r="F41966" s="16"/>
    </row>
    <row r="41967" spans="6:6" x14ac:dyDescent="0.2">
      <c r="F41967" s="16"/>
    </row>
    <row r="41968" spans="6:6" x14ac:dyDescent="0.2">
      <c r="F41968" s="16"/>
    </row>
    <row r="41969" spans="6:6" x14ac:dyDescent="0.2">
      <c r="F41969" s="16"/>
    </row>
    <row r="41970" spans="6:6" x14ac:dyDescent="0.2">
      <c r="F41970" s="16"/>
    </row>
    <row r="41971" spans="6:6" x14ac:dyDescent="0.2">
      <c r="F41971" s="16"/>
    </row>
    <row r="41972" spans="6:6" x14ac:dyDescent="0.2">
      <c r="F41972" s="16"/>
    </row>
    <row r="41973" spans="6:6" x14ac:dyDescent="0.2">
      <c r="F41973" s="16"/>
    </row>
    <row r="41974" spans="6:6" x14ac:dyDescent="0.2">
      <c r="F41974" s="16"/>
    </row>
    <row r="41975" spans="6:6" x14ac:dyDescent="0.2">
      <c r="F41975" s="16"/>
    </row>
    <row r="41976" spans="6:6" x14ac:dyDescent="0.2">
      <c r="F41976" s="16"/>
    </row>
    <row r="41977" spans="6:6" x14ac:dyDescent="0.2">
      <c r="F41977" s="16"/>
    </row>
    <row r="41978" spans="6:6" x14ac:dyDescent="0.2">
      <c r="F41978" s="16"/>
    </row>
    <row r="41979" spans="6:6" x14ac:dyDescent="0.2">
      <c r="F41979" s="16"/>
    </row>
    <row r="41980" spans="6:6" x14ac:dyDescent="0.2">
      <c r="F41980" s="16"/>
    </row>
    <row r="41981" spans="6:6" x14ac:dyDescent="0.2">
      <c r="F41981" s="16"/>
    </row>
    <row r="41982" spans="6:6" x14ac:dyDescent="0.2">
      <c r="F41982" s="16"/>
    </row>
    <row r="41983" spans="6:6" x14ac:dyDescent="0.2">
      <c r="F41983" s="16"/>
    </row>
    <row r="41984" spans="6:6" x14ac:dyDescent="0.2">
      <c r="F41984" s="16"/>
    </row>
    <row r="41985" spans="6:6" x14ac:dyDescent="0.2">
      <c r="F41985" s="16"/>
    </row>
    <row r="41986" spans="6:6" x14ac:dyDescent="0.2">
      <c r="F41986" s="16"/>
    </row>
    <row r="41987" spans="6:6" x14ac:dyDescent="0.2">
      <c r="F41987" s="16"/>
    </row>
    <row r="41988" spans="6:6" x14ac:dyDescent="0.2">
      <c r="F41988" s="16"/>
    </row>
    <row r="41989" spans="6:6" x14ac:dyDescent="0.2">
      <c r="F41989" s="16"/>
    </row>
    <row r="41990" spans="6:6" x14ac:dyDescent="0.2">
      <c r="F41990" s="16"/>
    </row>
    <row r="41991" spans="6:6" x14ac:dyDescent="0.2">
      <c r="F41991" s="16"/>
    </row>
    <row r="41992" spans="6:6" x14ac:dyDescent="0.2">
      <c r="F41992" s="16"/>
    </row>
    <row r="41993" spans="6:6" x14ac:dyDescent="0.2">
      <c r="F41993" s="16"/>
    </row>
    <row r="41994" spans="6:6" x14ac:dyDescent="0.2">
      <c r="F41994" s="16"/>
    </row>
    <row r="41995" spans="6:6" x14ac:dyDescent="0.2">
      <c r="F41995" s="16"/>
    </row>
    <row r="41996" spans="6:6" x14ac:dyDescent="0.2">
      <c r="F41996" s="16"/>
    </row>
    <row r="41997" spans="6:6" x14ac:dyDescent="0.2">
      <c r="F41997" s="16"/>
    </row>
    <row r="41998" spans="6:6" x14ac:dyDescent="0.2">
      <c r="F41998" s="16"/>
    </row>
    <row r="41999" spans="6:6" x14ac:dyDescent="0.2">
      <c r="F41999" s="16"/>
    </row>
    <row r="42000" spans="6:6" x14ac:dyDescent="0.2">
      <c r="F42000" s="16"/>
    </row>
    <row r="42001" spans="6:6" x14ac:dyDescent="0.2">
      <c r="F42001" s="16"/>
    </row>
    <row r="42002" spans="6:6" x14ac:dyDescent="0.2">
      <c r="F42002" s="16"/>
    </row>
    <row r="42003" spans="6:6" x14ac:dyDescent="0.2">
      <c r="F42003" s="16"/>
    </row>
    <row r="42004" spans="6:6" x14ac:dyDescent="0.2">
      <c r="F42004" s="16"/>
    </row>
    <row r="42005" spans="6:6" x14ac:dyDescent="0.2">
      <c r="F42005" s="16"/>
    </row>
    <row r="42006" spans="6:6" x14ac:dyDescent="0.2">
      <c r="F42006" s="16"/>
    </row>
    <row r="42007" spans="6:6" x14ac:dyDescent="0.2">
      <c r="F42007" s="16"/>
    </row>
    <row r="42008" spans="6:6" x14ac:dyDescent="0.2">
      <c r="F42008" s="16"/>
    </row>
    <row r="42009" spans="6:6" x14ac:dyDescent="0.2">
      <c r="F42009" s="16"/>
    </row>
    <row r="42010" spans="6:6" x14ac:dyDescent="0.2">
      <c r="F42010" s="16"/>
    </row>
    <row r="42011" spans="6:6" x14ac:dyDescent="0.2">
      <c r="F42011" s="16"/>
    </row>
    <row r="42012" spans="6:6" x14ac:dyDescent="0.2">
      <c r="F42012" s="16"/>
    </row>
    <row r="42013" spans="6:6" x14ac:dyDescent="0.2">
      <c r="F42013" s="16"/>
    </row>
    <row r="42014" spans="6:6" x14ac:dyDescent="0.2">
      <c r="F42014" s="16"/>
    </row>
    <row r="42015" spans="6:6" x14ac:dyDescent="0.2">
      <c r="F42015" s="16"/>
    </row>
    <row r="42016" spans="6:6" x14ac:dyDescent="0.2">
      <c r="F42016" s="16"/>
    </row>
    <row r="42017" spans="6:6" x14ac:dyDescent="0.2">
      <c r="F42017" s="16"/>
    </row>
    <row r="42018" spans="6:6" x14ac:dyDescent="0.2">
      <c r="F42018" s="16"/>
    </row>
    <row r="42019" spans="6:6" x14ac:dyDescent="0.2">
      <c r="F42019" s="16"/>
    </row>
    <row r="42020" spans="6:6" x14ac:dyDescent="0.2">
      <c r="F42020" s="16"/>
    </row>
    <row r="42021" spans="6:6" x14ac:dyDescent="0.2">
      <c r="F42021" s="16"/>
    </row>
    <row r="42022" spans="6:6" x14ac:dyDescent="0.2">
      <c r="F42022" s="16"/>
    </row>
    <row r="42023" spans="6:6" x14ac:dyDescent="0.2">
      <c r="F42023" s="16"/>
    </row>
    <row r="42024" spans="6:6" x14ac:dyDescent="0.2">
      <c r="F42024" s="16"/>
    </row>
    <row r="42025" spans="6:6" x14ac:dyDescent="0.2">
      <c r="F42025" s="16"/>
    </row>
    <row r="42026" spans="6:6" x14ac:dyDescent="0.2">
      <c r="F42026" s="16"/>
    </row>
    <row r="42027" spans="6:6" x14ac:dyDescent="0.2">
      <c r="F42027" s="16"/>
    </row>
    <row r="42028" spans="6:6" x14ac:dyDescent="0.2">
      <c r="F42028" s="16"/>
    </row>
    <row r="42029" spans="6:6" x14ac:dyDescent="0.2">
      <c r="F42029" s="16"/>
    </row>
    <row r="42030" spans="6:6" x14ac:dyDescent="0.2">
      <c r="F42030" s="16"/>
    </row>
    <row r="42031" spans="6:6" x14ac:dyDescent="0.2">
      <c r="F42031" s="16"/>
    </row>
    <row r="42032" spans="6:6" x14ac:dyDescent="0.2">
      <c r="F42032" s="16"/>
    </row>
    <row r="42033" spans="6:6" x14ac:dyDescent="0.2">
      <c r="F42033" s="16"/>
    </row>
    <row r="42034" spans="6:6" x14ac:dyDescent="0.2">
      <c r="F42034" s="16"/>
    </row>
    <row r="42035" spans="6:6" x14ac:dyDescent="0.2">
      <c r="F42035" s="16"/>
    </row>
    <row r="42036" spans="6:6" x14ac:dyDescent="0.2">
      <c r="F42036" s="16"/>
    </row>
    <row r="42037" spans="6:6" x14ac:dyDescent="0.2">
      <c r="F42037" s="16"/>
    </row>
    <row r="42038" spans="6:6" x14ac:dyDescent="0.2">
      <c r="F42038" s="16"/>
    </row>
    <row r="42039" spans="6:6" x14ac:dyDescent="0.2">
      <c r="F42039" s="16"/>
    </row>
    <row r="42040" spans="6:6" x14ac:dyDescent="0.2">
      <c r="F42040" s="16"/>
    </row>
    <row r="42041" spans="6:6" x14ac:dyDescent="0.2">
      <c r="F42041" s="16"/>
    </row>
    <row r="42042" spans="6:6" x14ac:dyDescent="0.2">
      <c r="F42042" s="16"/>
    </row>
    <row r="42043" spans="6:6" x14ac:dyDescent="0.2">
      <c r="F42043" s="16"/>
    </row>
    <row r="42044" spans="6:6" x14ac:dyDescent="0.2">
      <c r="F42044" s="16"/>
    </row>
    <row r="42045" spans="6:6" x14ac:dyDescent="0.2">
      <c r="F42045" s="16"/>
    </row>
    <row r="42046" spans="6:6" x14ac:dyDescent="0.2">
      <c r="F42046" s="16"/>
    </row>
    <row r="42047" spans="6:6" x14ac:dyDescent="0.2">
      <c r="F42047" s="16"/>
    </row>
    <row r="42048" spans="6:6" x14ac:dyDescent="0.2">
      <c r="F42048" s="16"/>
    </row>
    <row r="42049" spans="6:6" x14ac:dyDescent="0.2">
      <c r="F42049" s="16"/>
    </row>
    <row r="42050" spans="6:6" x14ac:dyDescent="0.2">
      <c r="F42050" s="16"/>
    </row>
    <row r="42051" spans="6:6" x14ac:dyDescent="0.2">
      <c r="F42051" s="16"/>
    </row>
    <row r="42052" spans="6:6" x14ac:dyDescent="0.2">
      <c r="F42052" s="16"/>
    </row>
    <row r="42053" spans="6:6" x14ac:dyDescent="0.2">
      <c r="F42053" s="16"/>
    </row>
    <row r="42054" spans="6:6" x14ac:dyDescent="0.2">
      <c r="F42054" s="16"/>
    </row>
    <row r="42055" spans="6:6" x14ac:dyDescent="0.2">
      <c r="F42055" s="16"/>
    </row>
    <row r="42056" spans="6:6" x14ac:dyDescent="0.2">
      <c r="F42056" s="16"/>
    </row>
    <row r="42057" spans="6:6" x14ac:dyDescent="0.2">
      <c r="F42057" s="16"/>
    </row>
    <row r="42058" spans="6:6" x14ac:dyDescent="0.2">
      <c r="F42058" s="16"/>
    </row>
    <row r="42059" spans="6:6" x14ac:dyDescent="0.2">
      <c r="F42059" s="16"/>
    </row>
    <row r="42060" spans="6:6" x14ac:dyDescent="0.2">
      <c r="F42060" s="16"/>
    </row>
    <row r="42061" spans="6:6" x14ac:dyDescent="0.2">
      <c r="F42061" s="16"/>
    </row>
    <row r="42062" spans="6:6" x14ac:dyDescent="0.2">
      <c r="F42062" s="16"/>
    </row>
    <row r="42063" spans="6:6" x14ac:dyDescent="0.2">
      <c r="F42063" s="16"/>
    </row>
    <row r="42064" spans="6:6" x14ac:dyDescent="0.2">
      <c r="F42064" s="16"/>
    </row>
    <row r="42065" spans="6:6" x14ac:dyDescent="0.2">
      <c r="F42065" s="16"/>
    </row>
    <row r="42066" spans="6:6" x14ac:dyDescent="0.2">
      <c r="F42066" s="16"/>
    </row>
    <row r="42067" spans="6:6" x14ac:dyDescent="0.2">
      <c r="F42067" s="16"/>
    </row>
    <row r="42068" spans="6:6" x14ac:dyDescent="0.2">
      <c r="F42068" s="16"/>
    </row>
    <row r="42069" spans="6:6" x14ac:dyDescent="0.2">
      <c r="F42069" s="16"/>
    </row>
    <row r="42070" spans="6:6" x14ac:dyDescent="0.2">
      <c r="F42070" s="16"/>
    </row>
    <row r="42071" spans="6:6" x14ac:dyDescent="0.2">
      <c r="F42071" s="16"/>
    </row>
    <row r="42072" spans="6:6" x14ac:dyDescent="0.2">
      <c r="F42072" s="16"/>
    </row>
    <row r="42073" spans="6:6" x14ac:dyDescent="0.2">
      <c r="F42073" s="16"/>
    </row>
    <row r="42074" spans="6:6" x14ac:dyDescent="0.2">
      <c r="F42074" s="16"/>
    </row>
    <row r="42075" spans="6:6" x14ac:dyDescent="0.2">
      <c r="F42075" s="16"/>
    </row>
    <row r="42076" spans="6:6" x14ac:dyDescent="0.2">
      <c r="F42076" s="16"/>
    </row>
    <row r="42077" spans="6:6" x14ac:dyDescent="0.2">
      <c r="F42077" s="16"/>
    </row>
    <row r="42078" spans="6:6" x14ac:dyDescent="0.2">
      <c r="F42078" s="16"/>
    </row>
    <row r="42079" spans="6:6" x14ac:dyDescent="0.2">
      <c r="F42079" s="16"/>
    </row>
    <row r="42080" spans="6:6" x14ac:dyDescent="0.2">
      <c r="F42080" s="16"/>
    </row>
    <row r="42081" spans="6:6" x14ac:dyDescent="0.2">
      <c r="F42081" s="16"/>
    </row>
    <row r="42082" spans="6:6" x14ac:dyDescent="0.2">
      <c r="F42082" s="16"/>
    </row>
    <row r="42083" spans="6:6" x14ac:dyDescent="0.2">
      <c r="F42083" s="16"/>
    </row>
    <row r="42084" spans="6:6" x14ac:dyDescent="0.2">
      <c r="F42084" s="16"/>
    </row>
    <row r="42085" spans="6:6" x14ac:dyDescent="0.2">
      <c r="F42085" s="16"/>
    </row>
    <row r="42086" spans="6:6" x14ac:dyDescent="0.2">
      <c r="F42086" s="16"/>
    </row>
    <row r="42087" spans="6:6" x14ac:dyDescent="0.2">
      <c r="F42087" s="16"/>
    </row>
    <row r="42088" spans="6:6" x14ac:dyDescent="0.2">
      <c r="F42088" s="16"/>
    </row>
    <row r="42089" spans="6:6" x14ac:dyDescent="0.2">
      <c r="F42089" s="16"/>
    </row>
    <row r="42090" spans="6:6" x14ac:dyDescent="0.2">
      <c r="F42090" s="16"/>
    </row>
    <row r="42091" spans="6:6" x14ac:dyDescent="0.2">
      <c r="F42091" s="16"/>
    </row>
    <row r="42092" spans="6:6" x14ac:dyDescent="0.2">
      <c r="F42092" s="16"/>
    </row>
    <row r="42093" spans="6:6" x14ac:dyDescent="0.2">
      <c r="F42093" s="16"/>
    </row>
    <row r="42094" spans="6:6" x14ac:dyDescent="0.2">
      <c r="F42094" s="16"/>
    </row>
    <row r="42095" spans="6:6" x14ac:dyDescent="0.2">
      <c r="F42095" s="16"/>
    </row>
    <row r="42096" spans="6:6" x14ac:dyDescent="0.2">
      <c r="F42096" s="16"/>
    </row>
    <row r="42097" spans="6:6" x14ac:dyDescent="0.2">
      <c r="F42097" s="16"/>
    </row>
    <row r="42098" spans="6:6" x14ac:dyDescent="0.2">
      <c r="F42098" s="16"/>
    </row>
    <row r="42099" spans="6:6" x14ac:dyDescent="0.2">
      <c r="F42099" s="16"/>
    </row>
    <row r="42100" spans="6:6" x14ac:dyDescent="0.2">
      <c r="F42100" s="16"/>
    </row>
    <row r="42101" spans="6:6" x14ac:dyDescent="0.2">
      <c r="F42101" s="16"/>
    </row>
    <row r="42102" spans="6:6" x14ac:dyDescent="0.2">
      <c r="F42102" s="16"/>
    </row>
    <row r="42103" spans="6:6" x14ac:dyDescent="0.2">
      <c r="F42103" s="16"/>
    </row>
    <row r="42104" spans="6:6" x14ac:dyDescent="0.2">
      <c r="F42104" s="16"/>
    </row>
    <row r="42105" spans="6:6" x14ac:dyDescent="0.2">
      <c r="F42105" s="16"/>
    </row>
    <row r="42106" spans="6:6" x14ac:dyDescent="0.2">
      <c r="F42106" s="16"/>
    </row>
    <row r="42107" spans="6:6" x14ac:dyDescent="0.2">
      <c r="F42107" s="16"/>
    </row>
    <row r="42108" spans="6:6" x14ac:dyDescent="0.2">
      <c r="F42108" s="16"/>
    </row>
    <row r="42109" spans="6:6" x14ac:dyDescent="0.2">
      <c r="F42109" s="16"/>
    </row>
    <row r="42110" spans="6:6" x14ac:dyDescent="0.2">
      <c r="F42110" s="16"/>
    </row>
    <row r="42111" spans="6:6" x14ac:dyDescent="0.2">
      <c r="F42111" s="16"/>
    </row>
    <row r="42112" spans="6:6" x14ac:dyDescent="0.2">
      <c r="F42112" s="16"/>
    </row>
    <row r="42113" spans="6:6" x14ac:dyDescent="0.2">
      <c r="F42113" s="16"/>
    </row>
    <row r="42114" spans="6:6" x14ac:dyDescent="0.2">
      <c r="F42114" s="16"/>
    </row>
    <row r="42115" spans="6:6" x14ac:dyDescent="0.2">
      <c r="F42115" s="16"/>
    </row>
    <row r="42116" spans="6:6" x14ac:dyDescent="0.2">
      <c r="F42116" s="16"/>
    </row>
    <row r="42117" spans="6:6" x14ac:dyDescent="0.2">
      <c r="F42117" s="16"/>
    </row>
    <row r="42118" spans="6:6" x14ac:dyDescent="0.2">
      <c r="F42118" s="16"/>
    </row>
    <row r="42119" spans="6:6" x14ac:dyDescent="0.2">
      <c r="F42119" s="16"/>
    </row>
    <row r="42120" spans="6:6" x14ac:dyDescent="0.2">
      <c r="F42120" s="16"/>
    </row>
    <row r="42121" spans="6:6" x14ac:dyDescent="0.2">
      <c r="F42121" s="16"/>
    </row>
    <row r="42122" spans="6:6" x14ac:dyDescent="0.2">
      <c r="F42122" s="16"/>
    </row>
    <row r="42123" spans="6:6" x14ac:dyDescent="0.2">
      <c r="F42123" s="16"/>
    </row>
    <row r="42124" spans="6:6" x14ac:dyDescent="0.2">
      <c r="F42124" s="16"/>
    </row>
    <row r="42125" spans="6:6" x14ac:dyDescent="0.2">
      <c r="F42125" s="16"/>
    </row>
    <row r="42126" spans="6:6" x14ac:dyDescent="0.2">
      <c r="F42126" s="16"/>
    </row>
    <row r="42127" spans="6:6" x14ac:dyDescent="0.2">
      <c r="F42127" s="16"/>
    </row>
    <row r="42128" spans="6:6" x14ac:dyDescent="0.2">
      <c r="F42128" s="16"/>
    </row>
    <row r="42129" spans="6:6" x14ac:dyDescent="0.2">
      <c r="F42129" s="16"/>
    </row>
    <row r="42130" spans="6:6" x14ac:dyDescent="0.2">
      <c r="F42130" s="16"/>
    </row>
    <row r="42131" spans="6:6" x14ac:dyDescent="0.2">
      <c r="F42131" s="16"/>
    </row>
    <row r="42132" spans="6:6" x14ac:dyDescent="0.2">
      <c r="F42132" s="16"/>
    </row>
    <row r="42133" spans="6:6" x14ac:dyDescent="0.2">
      <c r="F42133" s="16"/>
    </row>
    <row r="42134" spans="6:6" x14ac:dyDescent="0.2">
      <c r="F42134" s="16"/>
    </row>
    <row r="42135" spans="6:6" x14ac:dyDescent="0.2">
      <c r="F42135" s="16"/>
    </row>
    <row r="42136" spans="6:6" x14ac:dyDescent="0.2">
      <c r="F42136" s="16"/>
    </row>
    <row r="42137" spans="6:6" x14ac:dyDescent="0.2">
      <c r="F42137" s="16"/>
    </row>
    <row r="42138" spans="6:6" x14ac:dyDescent="0.2">
      <c r="F42138" s="16"/>
    </row>
    <row r="42139" spans="6:6" x14ac:dyDescent="0.2">
      <c r="F42139" s="16"/>
    </row>
    <row r="42140" spans="6:6" x14ac:dyDescent="0.2">
      <c r="F42140" s="16"/>
    </row>
    <row r="42141" spans="6:6" x14ac:dyDescent="0.2">
      <c r="F42141" s="16"/>
    </row>
    <row r="42142" spans="6:6" x14ac:dyDescent="0.2">
      <c r="F42142" s="16"/>
    </row>
    <row r="42143" spans="6:6" x14ac:dyDescent="0.2">
      <c r="F42143" s="16"/>
    </row>
    <row r="42144" spans="6:6" x14ac:dyDescent="0.2">
      <c r="F42144" s="16"/>
    </row>
    <row r="42145" spans="6:6" x14ac:dyDescent="0.2">
      <c r="F42145" s="16"/>
    </row>
    <row r="42146" spans="6:6" x14ac:dyDescent="0.2">
      <c r="F42146" s="16"/>
    </row>
    <row r="42147" spans="6:6" x14ac:dyDescent="0.2">
      <c r="F42147" s="16"/>
    </row>
    <row r="42148" spans="6:6" x14ac:dyDescent="0.2">
      <c r="F42148" s="16"/>
    </row>
    <row r="42149" spans="6:6" x14ac:dyDescent="0.2">
      <c r="F42149" s="16"/>
    </row>
    <row r="42150" spans="6:6" x14ac:dyDescent="0.2">
      <c r="F42150" s="16"/>
    </row>
    <row r="42151" spans="6:6" x14ac:dyDescent="0.2">
      <c r="F42151" s="16"/>
    </row>
    <row r="42152" spans="6:6" x14ac:dyDescent="0.2">
      <c r="F42152" s="16"/>
    </row>
    <row r="42153" spans="6:6" x14ac:dyDescent="0.2">
      <c r="F42153" s="16"/>
    </row>
    <row r="42154" spans="6:6" x14ac:dyDescent="0.2">
      <c r="F42154" s="16"/>
    </row>
    <row r="42155" spans="6:6" x14ac:dyDescent="0.2">
      <c r="F42155" s="16"/>
    </row>
    <row r="42156" spans="6:6" x14ac:dyDescent="0.2">
      <c r="F42156" s="16"/>
    </row>
    <row r="42157" spans="6:6" x14ac:dyDescent="0.2">
      <c r="F42157" s="16"/>
    </row>
    <row r="42158" spans="6:6" x14ac:dyDescent="0.2">
      <c r="F42158" s="16"/>
    </row>
    <row r="42159" spans="6:6" x14ac:dyDescent="0.2">
      <c r="F42159" s="16"/>
    </row>
    <row r="42160" spans="6:6" x14ac:dyDescent="0.2">
      <c r="F42160" s="16"/>
    </row>
    <row r="42161" spans="6:6" x14ac:dyDescent="0.2">
      <c r="F42161" s="16"/>
    </row>
    <row r="42162" spans="6:6" x14ac:dyDescent="0.2">
      <c r="F42162" s="16"/>
    </row>
    <row r="42163" spans="6:6" x14ac:dyDescent="0.2">
      <c r="F42163" s="16"/>
    </row>
    <row r="42164" spans="6:6" x14ac:dyDescent="0.2">
      <c r="F42164" s="16"/>
    </row>
    <row r="42165" spans="6:6" x14ac:dyDescent="0.2">
      <c r="F42165" s="16"/>
    </row>
    <row r="42166" spans="6:6" x14ac:dyDescent="0.2">
      <c r="F42166" s="16"/>
    </row>
    <row r="42167" spans="6:6" x14ac:dyDescent="0.2">
      <c r="F42167" s="16"/>
    </row>
    <row r="42168" spans="6:6" x14ac:dyDescent="0.2">
      <c r="F42168" s="16"/>
    </row>
    <row r="42169" spans="6:6" x14ac:dyDescent="0.2">
      <c r="F42169" s="16"/>
    </row>
    <row r="42170" spans="6:6" x14ac:dyDescent="0.2">
      <c r="F42170" s="16"/>
    </row>
    <row r="42171" spans="6:6" x14ac:dyDescent="0.2">
      <c r="F42171" s="16"/>
    </row>
    <row r="42172" spans="6:6" x14ac:dyDescent="0.2">
      <c r="F42172" s="16"/>
    </row>
    <row r="42173" spans="6:6" x14ac:dyDescent="0.2">
      <c r="F42173" s="16"/>
    </row>
    <row r="42174" spans="6:6" x14ac:dyDescent="0.2">
      <c r="F42174" s="16"/>
    </row>
    <row r="42175" spans="6:6" x14ac:dyDescent="0.2">
      <c r="F42175" s="16"/>
    </row>
    <row r="42176" spans="6:6" x14ac:dyDescent="0.2">
      <c r="F42176" s="16"/>
    </row>
    <row r="42177" spans="6:6" x14ac:dyDescent="0.2">
      <c r="F42177" s="16"/>
    </row>
    <row r="42178" spans="6:6" x14ac:dyDescent="0.2">
      <c r="F42178" s="16"/>
    </row>
    <row r="42179" spans="6:6" x14ac:dyDescent="0.2">
      <c r="F42179" s="16"/>
    </row>
    <row r="42180" spans="6:6" x14ac:dyDescent="0.2">
      <c r="F42180" s="16"/>
    </row>
    <row r="42181" spans="6:6" x14ac:dyDescent="0.2">
      <c r="F42181" s="16"/>
    </row>
    <row r="42182" spans="6:6" x14ac:dyDescent="0.2">
      <c r="F42182" s="16"/>
    </row>
    <row r="42183" spans="6:6" x14ac:dyDescent="0.2">
      <c r="F42183" s="16"/>
    </row>
    <row r="42184" spans="6:6" x14ac:dyDescent="0.2">
      <c r="F42184" s="16"/>
    </row>
    <row r="42185" spans="6:6" x14ac:dyDescent="0.2">
      <c r="F42185" s="16"/>
    </row>
    <row r="42186" spans="6:6" x14ac:dyDescent="0.2">
      <c r="F42186" s="16"/>
    </row>
    <row r="42187" spans="6:6" x14ac:dyDescent="0.2">
      <c r="F42187" s="16"/>
    </row>
    <row r="42188" spans="6:6" x14ac:dyDescent="0.2">
      <c r="F42188" s="16"/>
    </row>
    <row r="42189" spans="6:6" x14ac:dyDescent="0.2">
      <c r="F42189" s="16"/>
    </row>
    <row r="42190" spans="6:6" x14ac:dyDescent="0.2">
      <c r="F42190" s="16"/>
    </row>
    <row r="42191" spans="6:6" x14ac:dyDescent="0.2">
      <c r="F42191" s="16"/>
    </row>
    <row r="42192" spans="6:6" x14ac:dyDescent="0.2">
      <c r="F42192" s="16"/>
    </row>
    <row r="42193" spans="6:6" x14ac:dyDescent="0.2">
      <c r="F42193" s="16"/>
    </row>
    <row r="42194" spans="6:6" x14ac:dyDescent="0.2">
      <c r="F42194" s="16"/>
    </row>
    <row r="42195" spans="6:6" x14ac:dyDescent="0.2">
      <c r="F42195" s="16"/>
    </row>
    <row r="42196" spans="6:6" x14ac:dyDescent="0.2">
      <c r="F42196" s="16"/>
    </row>
    <row r="42197" spans="6:6" x14ac:dyDescent="0.2">
      <c r="F42197" s="16"/>
    </row>
    <row r="42198" spans="6:6" x14ac:dyDescent="0.2">
      <c r="F42198" s="16"/>
    </row>
    <row r="42199" spans="6:6" x14ac:dyDescent="0.2">
      <c r="F42199" s="16"/>
    </row>
    <row r="42200" spans="6:6" x14ac:dyDescent="0.2">
      <c r="F42200" s="16"/>
    </row>
    <row r="42201" spans="6:6" x14ac:dyDescent="0.2">
      <c r="F42201" s="16"/>
    </row>
    <row r="42202" spans="6:6" x14ac:dyDescent="0.2">
      <c r="F42202" s="16"/>
    </row>
    <row r="42203" spans="6:6" x14ac:dyDescent="0.2">
      <c r="F42203" s="16"/>
    </row>
    <row r="42204" spans="6:6" x14ac:dyDescent="0.2">
      <c r="F42204" s="16"/>
    </row>
    <row r="42205" spans="6:6" x14ac:dyDescent="0.2">
      <c r="F42205" s="16"/>
    </row>
    <row r="42206" spans="6:6" x14ac:dyDescent="0.2">
      <c r="F42206" s="16"/>
    </row>
    <row r="42207" spans="6:6" x14ac:dyDescent="0.2">
      <c r="F42207" s="16"/>
    </row>
    <row r="42208" spans="6:6" x14ac:dyDescent="0.2">
      <c r="F42208" s="16"/>
    </row>
    <row r="42209" spans="6:6" x14ac:dyDescent="0.2">
      <c r="F42209" s="16"/>
    </row>
    <row r="42210" spans="6:6" x14ac:dyDescent="0.2">
      <c r="F42210" s="16"/>
    </row>
    <row r="42211" spans="6:6" x14ac:dyDescent="0.2">
      <c r="F42211" s="16"/>
    </row>
    <row r="42212" spans="6:6" x14ac:dyDescent="0.2">
      <c r="F42212" s="16"/>
    </row>
    <row r="42213" spans="6:6" x14ac:dyDescent="0.2">
      <c r="F42213" s="16"/>
    </row>
    <row r="42214" spans="6:6" x14ac:dyDescent="0.2">
      <c r="F42214" s="16"/>
    </row>
    <row r="42215" spans="6:6" x14ac:dyDescent="0.2">
      <c r="F42215" s="16"/>
    </row>
    <row r="42216" spans="6:6" x14ac:dyDescent="0.2">
      <c r="F42216" s="16"/>
    </row>
    <row r="42217" spans="6:6" x14ac:dyDescent="0.2">
      <c r="F42217" s="16"/>
    </row>
    <row r="42218" spans="6:6" x14ac:dyDescent="0.2">
      <c r="F42218" s="16"/>
    </row>
    <row r="42219" spans="6:6" x14ac:dyDescent="0.2">
      <c r="F42219" s="16"/>
    </row>
    <row r="42220" spans="6:6" x14ac:dyDescent="0.2">
      <c r="F42220" s="16"/>
    </row>
    <row r="42221" spans="6:6" x14ac:dyDescent="0.2">
      <c r="F42221" s="16"/>
    </row>
    <row r="42222" spans="6:6" x14ac:dyDescent="0.2">
      <c r="F42222" s="16"/>
    </row>
    <row r="42223" spans="6:6" x14ac:dyDescent="0.2">
      <c r="F42223" s="16"/>
    </row>
    <row r="42224" spans="6:6" x14ac:dyDescent="0.2">
      <c r="F42224" s="16"/>
    </row>
    <row r="42225" spans="6:6" x14ac:dyDescent="0.2">
      <c r="F42225" s="16"/>
    </row>
    <row r="42226" spans="6:6" x14ac:dyDescent="0.2">
      <c r="F42226" s="16"/>
    </row>
    <row r="42227" spans="6:6" x14ac:dyDescent="0.2">
      <c r="F42227" s="16"/>
    </row>
    <row r="42228" spans="6:6" x14ac:dyDescent="0.2">
      <c r="F42228" s="16"/>
    </row>
    <row r="42229" spans="6:6" x14ac:dyDescent="0.2">
      <c r="F42229" s="16"/>
    </row>
    <row r="42230" spans="6:6" x14ac:dyDescent="0.2">
      <c r="F42230" s="16"/>
    </row>
    <row r="42231" spans="6:6" x14ac:dyDescent="0.2">
      <c r="F42231" s="16"/>
    </row>
    <row r="42232" spans="6:6" x14ac:dyDescent="0.2">
      <c r="F42232" s="16"/>
    </row>
    <row r="42233" spans="6:6" x14ac:dyDescent="0.2">
      <c r="F42233" s="16"/>
    </row>
    <row r="42234" spans="6:6" x14ac:dyDescent="0.2">
      <c r="F42234" s="16"/>
    </row>
    <row r="42235" spans="6:6" x14ac:dyDescent="0.2">
      <c r="F42235" s="16"/>
    </row>
    <row r="42236" spans="6:6" x14ac:dyDescent="0.2">
      <c r="F42236" s="16"/>
    </row>
    <row r="42237" spans="6:6" x14ac:dyDescent="0.2">
      <c r="F42237" s="16"/>
    </row>
    <row r="42238" spans="6:6" x14ac:dyDescent="0.2">
      <c r="F42238" s="16"/>
    </row>
    <row r="42239" spans="6:6" x14ac:dyDescent="0.2">
      <c r="F42239" s="16"/>
    </row>
    <row r="42240" spans="6:6" x14ac:dyDescent="0.2">
      <c r="F42240" s="16"/>
    </row>
    <row r="42241" spans="6:6" x14ac:dyDescent="0.2">
      <c r="F42241" s="16"/>
    </row>
    <row r="42242" spans="6:6" x14ac:dyDescent="0.2">
      <c r="F42242" s="16"/>
    </row>
    <row r="42243" spans="6:6" x14ac:dyDescent="0.2">
      <c r="F42243" s="16"/>
    </row>
    <row r="42244" spans="6:6" x14ac:dyDescent="0.2">
      <c r="F42244" s="16"/>
    </row>
    <row r="42245" spans="6:6" x14ac:dyDescent="0.2">
      <c r="F42245" s="16"/>
    </row>
    <row r="42246" spans="6:6" x14ac:dyDescent="0.2">
      <c r="F42246" s="16"/>
    </row>
    <row r="42247" spans="6:6" x14ac:dyDescent="0.2">
      <c r="F42247" s="16"/>
    </row>
    <row r="42248" spans="6:6" x14ac:dyDescent="0.2">
      <c r="F42248" s="16"/>
    </row>
    <row r="42249" spans="6:6" x14ac:dyDescent="0.2">
      <c r="F42249" s="16"/>
    </row>
    <row r="42250" spans="6:6" x14ac:dyDescent="0.2">
      <c r="F42250" s="16"/>
    </row>
    <row r="42251" spans="6:6" x14ac:dyDescent="0.2">
      <c r="F42251" s="16"/>
    </row>
    <row r="42252" spans="6:6" x14ac:dyDescent="0.2">
      <c r="F42252" s="16"/>
    </row>
    <row r="42253" spans="6:6" x14ac:dyDescent="0.2">
      <c r="F42253" s="16"/>
    </row>
    <row r="42254" spans="6:6" x14ac:dyDescent="0.2">
      <c r="F42254" s="16"/>
    </row>
    <row r="42255" spans="6:6" x14ac:dyDescent="0.2">
      <c r="F42255" s="16"/>
    </row>
    <row r="42256" spans="6:6" x14ac:dyDescent="0.2">
      <c r="F42256" s="16"/>
    </row>
    <row r="42257" spans="6:6" x14ac:dyDescent="0.2">
      <c r="F42257" s="16"/>
    </row>
    <row r="42258" spans="6:6" x14ac:dyDescent="0.2">
      <c r="F42258" s="16"/>
    </row>
    <row r="42259" spans="6:6" x14ac:dyDescent="0.2">
      <c r="F42259" s="16"/>
    </row>
    <row r="42260" spans="6:6" x14ac:dyDescent="0.2">
      <c r="F42260" s="16"/>
    </row>
    <row r="42261" spans="6:6" x14ac:dyDescent="0.2">
      <c r="F42261" s="16"/>
    </row>
    <row r="42262" spans="6:6" x14ac:dyDescent="0.2">
      <c r="F42262" s="16"/>
    </row>
    <row r="42263" spans="6:6" x14ac:dyDescent="0.2">
      <c r="F42263" s="16"/>
    </row>
    <row r="42264" spans="6:6" x14ac:dyDescent="0.2">
      <c r="F42264" s="16"/>
    </row>
    <row r="42265" spans="6:6" x14ac:dyDescent="0.2">
      <c r="F42265" s="16"/>
    </row>
    <row r="42266" spans="6:6" x14ac:dyDescent="0.2">
      <c r="F42266" s="16"/>
    </row>
    <row r="42267" spans="6:6" x14ac:dyDescent="0.2">
      <c r="F42267" s="16"/>
    </row>
    <row r="42268" spans="6:6" x14ac:dyDescent="0.2">
      <c r="F42268" s="16"/>
    </row>
    <row r="42269" spans="6:6" x14ac:dyDescent="0.2">
      <c r="F42269" s="16"/>
    </row>
    <row r="42270" spans="6:6" x14ac:dyDescent="0.2">
      <c r="F42270" s="16"/>
    </row>
    <row r="42271" spans="6:6" x14ac:dyDescent="0.2">
      <c r="F42271" s="16"/>
    </row>
    <row r="42272" spans="6:6" x14ac:dyDescent="0.2">
      <c r="F42272" s="16"/>
    </row>
    <row r="42273" spans="6:6" x14ac:dyDescent="0.2">
      <c r="F42273" s="16"/>
    </row>
    <row r="42274" spans="6:6" x14ac:dyDescent="0.2">
      <c r="F42274" s="16"/>
    </row>
    <row r="42275" spans="6:6" x14ac:dyDescent="0.2">
      <c r="F42275" s="16"/>
    </row>
    <row r="42276" spans="6:6" x14ac:dyDescent="0.2">
      <c r="F42276" s="16"/>
    </row>
    <row r="42277" spans="6:6" x14ac:dyDescent="0.2">
      <c r="F42277" s="16"/>
    </row>
    <row r="42278" spans="6:6" x14ac:dyDescent="0.2">
      <c r="F42278" s="16"/>
    </row>
    <row r="42279" spans="6:6" x14ac:dyDescent="0.2">
      <c r="F42279" s="16"/>
    </row>
    <row r="42280" spans="6:6" x14ac:dyDescent="0.2">
      <c r="F42280" s="16"/>
    </row>
    <row r="42281" spans="6:6" x14ac:dyDescent="0.2">
      <c r="F42281" s="16"/>
    </row>
    <row r="42282" spans="6:6" x14ac:dyDescent="0.2">
      <c r="F42282" s="16"/>
    </row>
    <row r="42283" spans="6:6" x14ac:dyDescent="0.2">
      <c r="F42283" s="16"/>
    </row>
    <row r="42284" spans="6:6" x14ac:dyDescent="0.2">
      <c r="F42284" s="16"/>
    </row>
    <row r="42285" spans="6:6" x14ac:dyDescent="0.2">
      <c r="F42285" s="16"/>
    </row>
    <row r="42286" spans="6:6" x14ac:dyDescent="0.2">
      <c r="F42286" s="16"/>
    </row>
    <row r="42287" spans="6:6" x14ac:dyDescent="0.2">
      <c r="F42287" s="16"/>
    </row>
    <row r="42288" spans="6:6" x14ac:dyDescent="0.2">
      <c r="F42288" s="16"/>
    </row>
    <row r="42289" spans="6:6" x14ac:dyDescent="0.2">
      <c r="F42289" s="16"/>
    </row>
    <row r="42290" spans="6:6" x14ac:dyDescent="0.2">
      <c r="F42290" s="16"/>
    </row>
    <row r="42291" spans="6:6" x14ac:dyDescent="0.2">
      <c r="F42291" s="16"/>
    </row>
    <row r="42292" spans="6:6" x14ac:dyDescent="0.2">
      <c r="F42292" s="16"/>
    </row>
    <row r="42293" spans="6:6" x14ac:dyDescent="0.2">
      <c r="F42293" s="16"/>
    </row>
    <row r="42294" spans="6:6" x14ac:dyDescent="0.2">
      <c r="F42294" s="16"/>
    </row>
    <row r="42295" spans="6:6" x14ac:dyDescent="0.2">
      <c r="F42295" s="16"/>
    </row>
    <row r="42296" spans="6:6" x14ac:dyDescent="0.2">
      <c r="F42296" s="16"/>
    </row>
    <row r="42297" spans="6:6" x14ac:dyDescent="0.2">
      <c r="F42297" s="16"/>
    </row>
    <row r="42298" spans="6:6" x14ac:dyDescent="0.2">
      <c r="F42298" s="16"/>
    </row>
    <row r="42299" spans="6:6" x14ac:dyDescent="0.2">
      <c r="F42299" s="16"/>
    </row>
    <row r="42300" spans="6:6" x14ac:dyDescent="0.2">
      <c r="F42300" s="16"/>
    </row>
    <row r="42301" spans="6:6" x14ac:dyDescent="0.2">
      <c r="F42301" s="16"/>
    </row>
    <row r="42302" spans="6:6" x14ac:dyDescent="0.2">
      <c r="F42302" s="16"/>
    </row>
    <row r="42303" spans="6:6" x14ac:dyDescent="0.2">
      <c r="F42303" s="16"/>
    </row>
    <row r="42304" spans="6:6" x14ac:dyDescent="0.2">
      <c r="F42304" s="16"/>
    </row>
    <row r="42305" spans="6:6" x14ac:dyDescent="0.2">
      <c r="F42305" s="16"/>
    </row>
    <row r="42306" spans="6:6" x14ac:dyDescent="0.2">
      <c r="F42306" s="16"/>
    </row>
    <row r="42307" spans="6:6" x14ac:dyDescent="0.2">
      <c r="F42307" s="16"/>
    </row>
    <row r="42308" spans="6:6" x14ac:dyDescent="0.2">
      <c r="F42308" s="16"/>
    </row>
    <row r="42309" spans="6:6" x14ac:dyDescent="0.2">
      <c r="F42309" s="16"/>
    </row>
    <row r="42310" spans="6:6" x14ac:dyDescent="0.2">
      <c r="F42310" s="16"/>
    </row>
    <row r="42311" spans="6:6" x14ac:dyDescent="0.2">
      <c r="F42311" s="16"/>
    </row>
    <row r="42312" spans="6:6" x14ac:dyDescent="0.2">
      <c r="F42312" s="16"/>
    </row>
    <row r="42313" spans="6:6" x14ac:dyDescent="0.2">
      <c r="F42313" s="16"/>
    </row>
    <row r="42314" spans="6:6" x14ac:dyDescent="0.2">
      <c r="F42314" s="16"/>
    </row>
    <row r="42315" spans="6:6" x14ac:dyDescent="0.2">
      <c r="F42315" s="16"/>
    </row>
    <row r="42316" spans="6:6" x14ac:dyDescent="0.2">
      <c r="F42316" s="16"/>
    </row>
    <row r="42317" spans="6:6" x14ac:dyDescent="0.2">
      <c r="F42317" s="16"/>
    </row>
    <row r="42318" spans="6:6" x14ac:dyDescent="0.2">
      <c r="F42318" s="16"/>
    </row>
    <row r="42319" spans="6:6" x14ac:dyDescent="0.2">
      <c r="F42319" s="16"/>
    </row>
    <row r="42320" spans="6:6" x14ac:dyDescent="0.2">
      <c r="F42320" s="16"/>
    </row>
    <row r="42321" spans="6:6" x14ac:dyDescent="0.2">
      <c r="F42321" s="16"/>
    </row>
    <row r="42322" spans="6:6" x14ac:dyDescent="0.2">
      <c r="F42322" s="16"/>
    </row>
    <row r="42323" spans="6:6" x14ac:dyDescent="0.2">
      <c r="F42323" s="16"/>
    </row>
    <row r="42324" spans="6:6" x14ac:dyDescent="0.2">
      <c r="F42324" s="16"/>
    </row>
    <row r="42325" spans="6:6" x14ac:dyDescent="0.2">
      <c r="F42325" s="16"/>
    </row>
    <row r="42326" spans="6:6" x14ac:dyDescent="0.2">
      <c r="F42326" s="16"/>
    </row>
    <row r="42327" spans="6:6" x14ac:dyDescent="0.2">
      <c r="F42327" s="16"/>
    </row>
    <row r="42328" spans="6:6" x14ac:dyDescent="0.2">
      <c r="F42328" s="16"/>
    </row>
    <row r="42329" spans="6:6" x14ac:dyDescent="0.2">
      <c r="F42329" s="16"/>
    </row>
    <row r="42330" spans="6:6" x14ac:dyDescent="0.2">
      <c r="F42330" s="16"/>
    </row>
    <row r="42331" spans="6:6" x14ac:dyDescent="0.2">
      <c r="F42331" s="16"/>
    </row>
    <row r="42332" spans="6:6" x14ac:dyDescent="0.2">
      <c r="F42332" s="16"/>
    </row>
    <row r="42333" spans="6:6" x14ac:dyDescent="0.2">
      <c r="F42333" s="16"/>
    </row>
    <row r="42334" spans="6:6" x14ac:dyDescent="0.2">
      <c r="F42334" s="16"/>
    </row>
    <row r="42335" spans="6:6" x14ac:dyDescent="0.2">
      <c r="F42335" s="16"/>
    </row>
    <row r="42336" spans="6:6" x14ac:dyDescent="0.2">
      <c r="F42336" s="16"/>
    </row>
    <row r="42337" spans="6:6" x14ac:dyDescent="0.2">
      <c r="F42337" s="16"/>
    </row>
    <row r="42338" spans="6:6" x14ac:dyDescent="0.2">
      <c r="F42338" s="16"/>
    </row>
    <row r="42339" spans="6:6" x14ac:dyDescent="0.2">
      <c r="F42339" s="16"/>
    </row>
    <row r="42340" spans="6:6" x14ac:dyDescent="0.2">
      <c r="F42340" s="16"/>
    </row>
    <row r="42341" spans="6:6" x14ac:dyDescent="0.2">
      <c r="F42341" s="16"/>
    </row>
    <row r="42342" spans="6:6" x14ac:dyDescent="0.2">
      <c r="F42342" s="16"/>
    </row>
    <row r="42343" spans="6:6" x14ac:dyDescent="0.2">
      <c r="F42343" s="16"/>
    </row>
    <row r="42344" spans="6:6" x14ac:dyDescent="0.2">
      <c r="F42344" s="16"/>
    </row>
    <row r="42345" spans="6:6" x14ac:dyDescent="0.2">
      <c r="F42345" s="16"/>
    </row>
    <row r="42346" spans="6:6" x14ac:dyDescent="0.2">
      <c r="F42346" s="16"/>
    </row>
    <row r="42347" spans="6:6" x14ac:dyDescent="0.2">
      <c r="F42347" s="16"/>
    </row>
    <row r="42348" spans="6:6" x14ac:dyDescent="0.2">
      <c r="F42348" s="16"/>
    </row>
    <row r="42349" spans="6:6" x14ac:dyDescent="0.2">
      <c r="F42349" s="16"/>
    </row>
    <row r="42350" spans="6:6" x14ac:dyDescent="0.2">
      <c r="F42350" s="16"/>
    </row>
    <row r="42351" spans="6:6" x14ac:dyDescent="0.2">
      <c r="F42351" s="16"/>
    </row>
    <row r="42352" spans="6:6" x14ac:dyDescent="0.2">
      <c r="F42352" s="16"/>
    </row>
    <row r="42353" spans="6:6" x14ac:dyDescent="0.2">
      <c r="F42353" s="16"/>
    </row>
    <row r="42354" spans="6:6" x14ac:dyDescent="0.2">
      <c r="F42354" s="16"/>
    </row>
    <row r="42355" spans="6:6" x14ac:dyDescent="0.2">
      <c r="F42355" s="16"/>
    </row>
    <row r="42356" spans="6:6" x14ac:dyDescent="0.2">
      <c r="F42356" s="16"/>
    </row>
    <row r="42357" spans="6:6" x14ac:dyDescent="0.2">
      <c r="F42357" s="16"/>
    </row>
    <row r="42358" spans="6:6" x14ac:dyDescent="0.2">
      <c r="F42358" s="16"/>
    </row>
    <row r="42359" spans="6:6" x14ac:dyDescent="0.2">
      <c r="F42359" s="16"/>
    </row>
    <row r="42360" spans="6:6" x14ac:dyDescent="0.2">
      <c r="F42360" s="16"/>
    </row>
    <row r="42361" spans="6:6" x14ac:dyDescent="0.2">
      <c r="F42361" s="16"/>
    </row>
    <row r="42362" spans="6:6" x14ac:dyDescent="0.2">
      <c r="F42362" s="16"/>
    </row>
    <row r="42363" spans="6:6" x14ac:dyDescent="0.2">
      <c r="F42363" s="16"/>
    </row>
    <row r="42364" spans="6:6" x14ac:dyDescent="0.2">
      <c r="F42364" s="16"/>
    </row>
    <row r="42365" spans="6:6" x14ac:dyDescent="0.2">
      <c r="F42365" s="16"/>
    </row>
    <row r="42366" spans="6:6" x14ac:dyDescent="0.2">
      <c r="F42366" s="16"/>
    </row>
    <row r="42367" spans="6:6" x14ac:dyDescent="0.2">
      <c r="F42367" s="16"/>
    </row>
    <row r="42368" spans="6:6" x14ac:dyDescent="0.2">
      <c r="F42368" s="16"/>
    </row>
    <row r="42369" spans="6:6" x14ac:dyDescent="0.2">
      <c r="F42369" s="16"/>
    </row>
    <row r="42370" spans="6:6" x14ac:dyDescent="0.2">
      <c r="F42370" s="16"/>
    </row>
    <row r="42371" spans="6:6" x14ac:dyDescent="0.2">
      <c r="F42371" s="16"/>
    </row>
    <row r="42372" spans="6:6" x14ac:dyDescent="0.2">
      <c r="F42372" s="16"/>
    </row>
    <row r="42373" spans="6:6" x14ac:dyDescent="0.2">
      <c r="F42373" s="16"/>
    </row>
    <row r="42374" spans="6:6" x14ac:dyDescent="0.2">
      <c r="F42374" s="16"/>
    </row>
    <row r="42375" spans="6:6" x14ac:dyDescent="0.2">
      <c r="F42375" s="16"/>
    </row>
    <row r="42376" spans="6:6" x14ac:dyDescent="0.2">
      <c r="F42376" s="16"/>
    </row>
    <row r="42377" spans="6:6" x14ac:dyDescent="0.2">
      <c r="F42377" s="16"/>
    </row>
    <row r="42378" spans="6:6" x14ac:dyDescent="0.2">
      <c r="F42378" s="16"/>
    </row>
    <row r="42379" spans="6:6" x14ac:dyDescent="0.2">
      <c r="F42379" s="16"/>
    </row>
    <row r="42380" spans="6:6" x14ac:dyDescent="0.2">
      <c r="F42380" s="16"/>
    </row>
    <row r="42381" spans="6:6" x14ac:dyDescent="0.2">
      <c r="F42381" s="16"/>
    </row>
    <row r="42382" spans="6:6" x14ac:dyDescent="0.2">
      <c r="F42382" s="16"/>
    </row>
    <row r="42383" spans="6:6" x14ac:dyDescent="0.2">
      <c r="F42383" s="16"/>
    </row>
    <row r="42384" spans="6:6" x14ac:dyDescent="0.2">
      <c r="F42384" s="16"/>
    </row>
    <row r="42385" spans="6:6" x14ac:dyDescent="0.2">
      <c r="F42385" s="16"/>
    </row>
    <row r="42386" spans="6:6" x14ac:dyDescent="0.2">
      <c r="F42386" s="16"/>
    </row>
    <row r="42387" spans="6:6" x14ac:dyDescent="0.2">
      <c r="F42387" s="16"/>
    </row>
    <row r="42388" spans="6:6" x14ac:dyDescent="0.2">
      <c r="F42388" s="16"/>
    </row>
    <row r="42389" spans="6:6" x14ac:dyDescent="0.2">
      <c r="F42389" s="16"/>
    </row>
    <row r="42390" spans="6:6" x14ac:dyDescent="0.2">
      <c r="F42390" s="16"/>
    </row>
    <row r="42391" spans="6:6" x14ac:dyDescent="0.2">
      <c r="F42391" s="16"/>
    </row>
    <row r="42392" spans="6:6" x14ac:dyDescent="0.2">
      <c r="F42392" s="16"/>
    </row>
    <row r="42393" spans="6:6" x14ac:dyDescent="0.2">
      <c r="F42393" s="16"/>
    </row>
    <row r="42394" spans="6:6" x14ac:dyDescent="0.2">
      <c r="F42394" s="16"/>
    </row>
    <row r="42395" spans="6:6" x14ac:dyDescent="0.2">
      <c r="F42395" s="16"/>
    </row>
    <row r="42396" spans="6:6" x14ac:dyDescent="0.2">
      <c r="F42396" s="16"/>
    </row>
    <row r="42397" spans="6:6" x14ac:dyDescent="0.2">
      <c r="F42397" s="16"/>
    </row>
    <row r="42398" spans="6:6" x14ac:dyDescent="0.2">
      <c r="F42398" s="16"/>
    </row>
    <row r="42399" spans="6:6" x14ac:dyDescent="0.2">
      <c r="F42399" s="16"/>
    </row>
    <row r="42400" spans="6:6" x14ac:dyDescent="0.2">
      <c r="F42400" s="16"/>
    </row>
    <row r="42401" spans="6:6" x14ac:dyDescent="0.2">
      <c r="F42401" s="16"/>
    </row>
    <row r="42402" spans="6:6" x14ac:dyDescent="0.2">
      <c r="F42402" s="16"/>
    </row>
    <row r="42403" spans="6:6" x14ac:dyDescent="0.2">
      <c r="F42403" s="16"/>
    </row>
    <row r="42404" spans="6:6" x14ac:dyDescent="0.2">
      <c r="F42404" s="16"/>
    </row>
    <row r="42405" spans="6:6" x14ac:dyDescent="0.2">
      <c r="F42405" s="16"/>
    </row>
    <row r="42406" spans="6:6" x14ac:dyDescent="0.2">
      <c r="F42406" s="16"/>
    </row>
    <row r="42407" spans="6:6" x14ac:dyDescent="0.2">
      <c r="F42407" s="16"/>
    </row>
    <row r="42408" spans="6:6" x14ac:dyDescent="0.2">
      <c r="F42408" s="16"/>
    </row>
    <row r="42409" spans="6:6" x14ac:dyDescent="0.2">
      <c r="F42409" s="16"/>
    </row>
    <row r="42410" spans="6:6" x14ac:dyDescent="0.2">
      <c r="F42410" s="16"/>
    </row>
    <row r="42411" spans="6:6" x14ac:dyDescent="0.2">
      <c r="F42411" s="16"/>
    </row>
    <row r="42412" spans="6:6" x14ac:dyDescent="0.2">
      <c r="F42412" s="16"/>
    </row>
    <row r="42413" spans="6:6" x14ac:dyDescent="0.2">
      <c r="F42413" s="16"/>
    </row>
    <row r="42414" spans="6:6" x14ac:dyDescent="0.2">
      <c r="F42414" s="16"/>
    </row>
    <row r="42415" spans="6:6" x14ac:dyDescent="0.2">
      <c r="F42415" s="16"/>
    </row>
    <row r="42416" spans="6:6" x14ac:dyDescent="0.2">
      <c r="F42416" s="16"/>
    </row>
    <row r="42417" spans="6:6" x14ac:dyDescent="0.2">
      <c r="F42417" s="16"/>
    </row>
    <row r="42418" spans="6:6" x14ac:dyDescent="0.2">
      <c r="F42418" s="16"/>
    </row>
    <row r="42419" spans="6:6" x14ac:dyDescent="0.2">
      <c r="F42419" s="16"/>
    </row>
    <row r="42420" spans="6:6" x14ac:dyDescent="0.2">
      <c r="F42420" s="16"/>
    </row>
    <row r="42421" spans="6:6" x14ac:dyDescent="0.2">
      <c r="F42421" s="16"/>
    </row>
    <row r="42422" spans="6:6" x14ac:dyDescent="0.2">
      <c r="F42422" s="16"/>
    </row>
    <row r="42423" spans="6:6" x14ac:dyDescent="0.2">
      <c r="F42423" s="16"/>
    </row>
    <row r="42424" spans="6:6" x14ac:dyDescent="0.2">
      <c r="F42424" s="16"/>
    </row>
    <row r="42425" spans="6:6" x14ac:dyDescent="0.2">
      <c r="F42425" s="16"/>
    </row>
    <row r="42426" spans="6:6" x14ac:dyDescent="0.2">
      <c r="F42426" s="16"/>
    </row>
    <row r="42427" spans="6:6" x14ac:dyDescent="0.2">
      <c r="F42427" s="16"/>
    </row>
    <row r="42428" spans="6:6" x14ac:dyDescent="0.2">
      <c r="F42428" s="16"/>
    </row>
    <row r="42429" spans="6:6" x14ac:dyDescent="0.2">
      <c r="F42429" s="16"/>
    </row>
    <row r="42430" spans="6:6" x14ac:dyDescent="0.2">
      <c r="F42430" s="16"/>
    </row>
    <row r="42431" spans="6:6" x14ac:dyDescent="0.2">
      <c r="F42431" s="16"/>
    </row>
    <row r="42432" spans="6:6" x14ac:dyDescent="0.2">
      <c r="F42432" s="16"/>
    </row>
    <row r="42433" spans="6:6" x14ac:dyDescent="0.2">
      <c r="F42433" s="16"/>
    </row>
    <row r="42434" spans="6:6" x14ac:dyDescent="0.2">
      <c r="F42434" s="16"/>
    </row>
    <row r="42435" spans="6:6" x14ac:dyDescent="0.2">
      <c r="F42435" s="16"/>
    </row>
    <row r="42436" spans="6:6" x14ac:dyDescent="0.2">
      <c r="F42436" s="16"/>
    </row>
    <row r="42437" spans="6:6" x14ac:dyDescent="0.2">
      <c r="F42437" s="16"/>
    </row>
    <row r="42438" spans="6:6" x14ac:dyDescent="0.2">
      <c r="F42438" s="16"/>
    </row>
    <row r="42439" spans="6:6" x14ac:dyDescent="0.2">
      <c r="F42439" s="16"/>
    </row>
    <row r="42440" spans="6:6" x14ac:dyDescent="0.2">
      <c r="F42440" s="16"/>
    </row>
    <row r="42441" spans="6:6" x14ac:dyDescent="0.2">
      <c r="F42441" s="16"/>
    </row>
    <row r="42442" spans="6:6" x14ac:dyDescent="0.2">
      <c r="F42442" s="16"/>
    </row>
    <row r="42443" spans="6:6" x14ac:dyDescent="0.2">
      <c r="F42443" s="16"/>
    </row>
    <row r="42444" spans="6:6" x14ac:dyDescent="0.2">
      <c r="F42444" s="16"/>
    </row>
    <row r="42445" spans="6:6" x14ac:dyDescent="0.2">
      <c r="F42445" s="16"/>
    </row>
    <row r="42446" spans="6:6" x14ac:dyDescent="0.2">
      <c r="F42446" s="16"/>
    </row>
    <row r="42447" spans="6:6" x14ac:dyDescent="0.2">
      <c r="F42447" s="16"/>
    </row>
    <row r="42448" spans="6:6" x14ac:dyDescent="0.2">
      <c r="F42448" s="16"/>
    </row>
    <row r="42449" spans="6:6" x14ac:dyDescent="0.2">
      <c r="F42449" s="16"/>
    </row>
    <row r="42450" spans="6:6" x14ac:dyDescent="0.2">
      <c r="F42450" s="16"/>
    </row>
    <row r="42451" spans="6:6" x14ac:dyDescent="0.2">
      <c r="F42451" s="16"/>
    </row>
    <row r="42452" spans="6:6" x14ac:dyDescent="0.2">
      <c r="F42452" s="16"/>
    </row>
    <row r="42453" spans="6:6" x14ac:dyDescent="0.2">
      <c r="F42453" s="16"/>
    </row>
    <row r="42454" spans="6:6" x14ac:dyDescent="0.2">
      <c r="F42454" s="16"/>
    </row>
    <row r="42455" spans="6:6" x14ac:dyDescent="0.2">
      <c r="F42455" s="16"/>
    </row>
    <row r="42456" spans="6:6" x14ac:dyDescent="0.2">
      <c r="F42456" s="16"/>
    </row>
    <row r="42457" spans="6:6" x14ac:dyDescent="0.2">
      <c r="F42457" s="16"/>
    </row>
    <row r="42458" spans="6:6" x14ac:dyDescent="0.2">
      <c r="F42458" s="16"/>
    </row>
    <row r="42459" spans="6:6" x14ac:dyDescent="0.2">
      <c r="F42459" s="16"/>
    </row>
    <row r="42460" spans="6:6" x14ac:dyDescent="0.2">
      <c r="F42460" s="16"/>
    </row>
    <row r="42461" spans="6:6" x14ac:dyDescent="0.2">
      <c r="F42461" s="16"/>
    </row>
    <row r="42462" spans="6:6" x14ac:dyDescent="0.2">
      <c r="F42462" s="16"/>
    </row>
    <row r="42463" spans="6:6" x14ac:dyDescent="0.2">
      <c r="F42463" s="16"/>
    </row>
    <row r="42464" spans="6:6" x14ac:dyDescent="0.2">
      <c r="F42464" s="16"/>
    </row>
    <row r="42465" spans="6:6" x14ac:dyDescent="0.2">
      <c r="F42465" s="16"/>
    </row>
    <row r="42466" spans="6:6" x14ac:dyDescent="0.2">
      <c r="F42466" s="16"/>
    </row>
    <row r="42467" spans="6:6" x14ac:dyDescent="0.2">
      <c r="F42467" s="16"/>
    </row>
    <row r="42468" spans="6:6" x14ac:dyDescent="0.2">
      <c r="F42468" s="16"/>
    </row>
    <row r="42469" spans="6:6" x14ac:dyDescent="0.2">
      <c r="F42469" s="16"/>
    </row>
    <row r="42470" spans="6:6" x14ac:dyDescent="0.2">
      <c r="F42470" s="16"/>
    </row>
    <row r="42471" spans="6:6" x14ac:dyDescent="0.2">
      <c r="F42471" s="16"/>
    </row>
    <row r="42472" spans="6:6" x14ac:dyDescent="0.2">
      <c r="F42472" s="16"/>
    </row>
    <row r="42473" spans="6:6" x14ac:dyDescent="0.2">
      <c r="F42473" s="16"/>
    </row>
    <row r="42474" spans="6:6" x14ac:dyDescent="0.2">
      <c r="F42474" s="16"/>
    </row>
    <row r="42475" spans="6:6" x14ac:dyDescent="0.2">
      <c r="F42475" s="16"/>
    </row>
    <row r="42476" spans="6:6" x14ac:dyDescent="0.2">
      <c r="F42476" s="16"/>
    </row>
    <row r="42477" spans="6:6" x14ac:dyDescent="0.2">
      <c r="F42477" s="16"/>
    </row>
    <row r="42478" spans="6:6" x14ac:dyDescent="0.2">
      <c r="F42478" s="16"/>
    </row>
    <row r="42479" spans="6:6" x14ac:dyDescent="0.2">
      <c r="F42479" s="16"/>
    </row>
    <row r="42480" spans="6:6" x14ac:dyDescent="0.2">
      <c r="F42480" s="16"/>
    </row>
    <row r="42481" spans="6:6" x14ac:dyDescent="0.2">
      <c r="F42481" s="16"/>
    </row>
    <row r="42482" spans="6:6" x14ac:dyDescent="0.2">
      <c r="F42482" s="16"/>
    </row>
    <row r="42483" spans="6:6" x14ac:dyDescent="0.2">
      <c r="F42483" s="16"/>
    </row>
    <row r="42484" spans="6:6" x14ac:dyDescent="0.2">
      <c r="F42484" s="16"/>
    </row>
    <row r="42485" spans="6:6" x14ac:dyDescent="0.2">
      <c r="F42485" s="16"/>
    </row>
    <row r="42486" spans="6:6" x14ac:dyDescent="0.2">
      <c r="F42486" s="16"/>
    </row>
    <row r="42487" spans="6:6" x14ac:dyDescent="0.2">
      <c r="F42487" s="16"/>
    </row>
    <row r="42488" spans="6:6" x14ac:dyDescent="0.2">
      <c r="F42488" s="16"/>
    </row>
    <row r="42489" spans="6:6" x14ac:dyDescent="0.2">
      <c r="F42489" s="16"/>
    </row>
    <row r="42490" spans="6:6" x14ac:dyDescent="0.2">
      <c r="F42490" s="16"/>
    </row>
    <row r="42491" spans="6:6" x14ac:dyDescent="0.2">
      <c r="F42491" s="16"/>
    </row>
    <row r="42492" spans="6:6" x14ac:dyDescent="0.2">
      <c r="F42492" s="16"/>
    </row>
    <row r="42493" spans="6:6" x14ac:dyDescent="0.2">
      <c r="F42493" s="16"/>
    </row>
    <row r="42494" spans="6:6" x14ac:dyDescent="0.2">
      <c r="F42494" s="16"/>
    </row>
    <row r="42495" spans="6:6" x14ac:dyDescent="0.2">
      <c r="F42495" s="16"/>
    </row>
    <row r="42496" spans="6:6" x14ac:dyDescent="0.2">
      <c r="F42496" s="16"/>
    </row>
    <row r="42497" spans="6:6" x14ac:dyDescent="0.2">
      <c r="F42497" s="16"/>
    </row>
    <row r="42498" spans="6:6" x14ac:dyDescent="0.2">
      <c r="F42498" s="16"/>
    </row>
    <row r="42499" spans="6:6" x14ac:dyDescent="0.2">
      <c r="F42499" s="16"/>
    </row>
    <row r="42500" spans="6:6" x14ac:dyDescent="0.2">
      <c r="F42500" s="16"/>
    </row>
    <row r="42501" spans="6:6" x14ac:dyDescent="0.2">
      <c r="F42501" s="16"/>
    </row>
    <row r="42502" spans="6:6" x14ac:dyDescent="0.2">
      <c r="F42502" s="16"/>
    </row>
    <row r="42503" spans="6:6" x14ac:dyDescent="0.2">
      <c r="F42503" s="16"/>
    </row>
    <row r="42504" spans="6:6" x14ac:dyDescent="0.2">
      <c r="F42504" s="16"/>
    </row>
    <row r="42505" spans="6:6" x14ac:dyDescent="0.2">
      <c r="F42505" s="16"/>
    </row>
    <row r="42506" spans="6:6" x14ac:dyDescent="0.2">
      <c r="F42506" s="16"/>
    </row>
    <row r="42507" spans="6:6" x14ac:dyDescent="0.2">
      <c r="F42507" s="16"/>
    </row>
    <row r="42508" spans="6:6" x14ac:dyDescent="0.2">
      <c r="F42508" s="16"/>
    </row>
    <row r="42509" spans="6:6" x14ac:dyDescent="0.2">
      <c r="F42509" s="16"/>
    </row>
    <row r="42510" spans="6:6" x14ac:dyDescent="0.2">
      <c r="F42510" s="16"/>
    </row>
    <row r="42511" spans="6:6" x14ac:dyDescent="0.2">
      <c r="F42511" s="16"/>
    </row>
    <row r="42512" spans="6:6" x14ac:dyDescent="0.2">
      <c r="F42512" s="16"/>
    </row>
    <row r="42513" spans="6:6" x14ac:dyDescent="0.2">
      <c r="F42513" s="16"/>
    </row>
    <row r="42514" spans="6:6" x14ac:dyDescent="0.2">
      <c r="F42514" s="16"/>
    </row>
    <row r="42515" spans="6:6" x14ac:dyDescent="0.2">
      <c r="F42515" s="16"/>
    </row>
    <row r="42516" spans="6:6" x14ac:dyDescent="0.2">
      <c r="F42516" s="16"/>
    </row>
    <row r="42517" spans="6:6" x14ac:dyDescent="0.2">
      <c r="F42517" s="16"/>
    </row>
    <row r="42518" spans="6:6" x14ac:dyDescent="0.2">
      <c r="F42518" s="16"/>
    </row>
    <row r="42519" spans="6:6" x14ac:dyDescent="0.2">
      <c r="F42519" s="16"/>
    </row>
    <row r="42520" spans="6:6" x14ac:dyDescent="0.2">
      <c r="F42520" s="16"/>
    </row>
    <row r="42521" spans="6:6" x14ac:dyDescent="0.2">
      <c r="F42521" s="16"/>
    </row>
    <row r="42522" spans="6:6" x14ac:dyDescent="0.2">
      <c r="F42522" s="16"/>
    </row>
    <row r="42523" spans="6:6" x14ac:dyDescent="0.2">
      <c r="F42523" s="16"/>
    </row>
    <row r="42524" spans="6:6" x14ac:dyDescent="0.2">
      <c r="F42524" s="16"/>
    </row>
    <row r="42525" spans="6:6" x14ac:dyDescent="0.2">
      <c r="F42525" s="16"/>
    </row>
    <row r="42526" spans="6:6" x14ac:dyDescent="0.2">
      <c r="F42526" s="16"/>
    </row>
    <row r="42527" spans="6:6" x14ac:dyDescent="0.2">
      <c r="F42527" s="16"/>
    </row>
    <row r="42528" spans="6:6" x14ac:dyDescent="0.2">
      <c r="F42528" s="16"/>
    </row>
    <row r="42529" spans="6:6" x14ac:dyDescent="0.2">
      <c r="F42529" s="16"/>
    </row>
    <row r="42530" spans="6:6" x14ac:dyDescent="0.2">
      <c r="F42530" s="16"/>
    </row>
    <row r="42531" spans="6:6" x14ac:dyDescent="0.2">
      <c r="F42531" s="16"/>
    </row>
    <row r="42532" spans="6:6" x14ac:dyDescent="0.2">
      <c r="F42532" s="16"/>
    </row>
    <row r="42533" spans="6:6" x14ac:dyDescent="0.2">
      <c r="F42533" s="16"/>
    </row>
    <row r="42534" spans="6:6" x14ac:dyDescent="0.2">
      <c r="F42534" s="16"/>
    </row>
    <row r="42535" spans="6:6" x14ac:dyDescent="0.2">
      <c r="F42535" s="16"/>
    </row>
    <row r="42536" spans="6:6" x14ac:dyDescent="0.2">
      <c r="F42536" s="16"/>
    </row>
    <row r="42537" spans="6:6" x14ac:dyDescent="0.2">
      <c r="F42537" s="16"/>
    </row>
    <row r="42538" spans="6:6" x14ac:dyDescent="0.2">
      <c r="F42538" s="16"/>
    </row>
    <row r="42539" spans="6:6" x14ac:dyDescent="0.2">
      <c r="F42539" s="16"/>
    </row>
    <row r="42540" spans="6:6" x14ac:dyDescent="0.2">
      <c r="F42540" s="16"/>
    </row>
    <row r="42541" spans="6:6" x14ac:dyDescent="0.2">
      <c r="F42541" s="16"/>
    </row>
    <row r="42542" spans="6:6" x14ac:dyDescent="0.2">
      <c r="F42542" s="16"/>
    </row>
    <row r="42543" spans="6:6" x14ac:dyDescent="0.2">
      <c r="F42543" s="16"/>
    </row>
    <row r="42544" spans="6:6" x14ac:dyDescent="0.2">
      <c r="F42544" s="16"/>
    </row>
    <row r="42545" spans="6:6" x14ac:dyDescent="0.2">
      <c r="F42545" s="16"/>
    </row>
    <row r="42546" spans="6:6" x14ac:dyDescent="0.2">
      <c r="F42546" s="16"/>
    </row>
    <row r="42547" spans="6:6" x14ac:dyDescent="0.2">
      <c r="F42547" s="16"/>
    </row>
    <row r="42548" spans="6:6" x14ac:dyDescent="0.2">
      <c r="F42548" s="16"/>
    </row>
    <row r="42549" spans="6:6" x14ac:dyDescent="0.2">
      <c r="F42549" s="16"/>
    </row>
    <row r="42550" spans="6:6" x14ac:dyDescent="0.2">
      <c r="F42550" s="16"/>
    </row>
    <row r="42551" spans="6:6" x14ac:dyDescent="0.2">
      <c r="F42551" s="16"/>
    </row>
    <row r="42552" spans="6:6" x14ac:dyDescent="0.2">
      <c r="F42552" s="16"/>
    </row>
    <row r="42553" spans="6:6" x14ac:dyDescent="0.2">
      <c r="F42553" s="16"/>
    </row>
    <row r="42554" spans="6:6" x14ac:dyDescent="0.2">
      <c r="F42554" s="16"/>
    </row>
    <row r="42555" spans="6:6" x14ac:dyDescent="0.2">
      <c r="F42555" s="16"/>
    </row>
    <row r="42556" spans="6:6" x14ac:dyDescent="0.2">
      <c r="F42556" s="16"/>
    </row>
    <row r="42557" spans="6:6" x14ac:dyDescent="0.2">
      <c r="F42557" s="16"/>
    </row>
    <row r="42558" spans="6:6" x14ac:dyDescent="0.2">
      <c r="F42558" s="16"/>
    </row>
    <row r="42559" spans="6:6" x14ac:dyDescent="0.2">
      <c r="F42559" s="16"/>
    </row>
    <row r="42560" spans="6:6" x14ac:dyDescent="0.2">
      <c r="F42560" s="16"/>
    </row>
    <row r="42561" spans="6:6" x14ac:dyDescent="0.2">
      <c r="F42561" s="16"/>
    </row>
    <row r="42562" spans="6:6" x14ac:dyDescent="0.2">
      <c r="F42562" s="16"/>
    </row>
    <row r="42563" spans="6:6" x14ac:dyDescent="0.2">
      <c r="F42563" s="16"/>
    </row>
    <row r="42564" spans="6:6" x14ac:dyDescent="0.2">
      <c r="F42564" s="16"/>
    </row>
    <row r="42565" spans="6:6" x14ac:dyDescent="0.2">
      <c r="F42565" s="16"/>
    </row>
    <row r="42566" spans="6:6" x14ac:dyDescent="0.2">
      <c r="F42566" s="16"/>
    </row>
    <row r="42567" spans="6:6" x14ac:dyDescent="0.2">
      <c r="F42567" s="16"/>
    </row>
    <row r="42568" spans="6:6" x14ac:dyDescent="0.2">
      <c r="F42568" s="16"/>
    </row>
    <row r="42569" spans="6:6" x14ac:dyDescent="0.2">
      <c r="F42569" s="16"/>
    </row>
    <row r="42570" spans="6:6" x14ac:dyDescent="0.2">
      <c r="F42570" s="16"/>
    </row>
    <row r="42571" spans="6:6" x14ac:dyDescent="0.2">
      <c r="F42571" s="16"/>
    </row>
    <row r="42572" spans="6:6" x14ac:dyDescent="0.2">
      <c r="F42572" s="16"/>
    </row>
    <row r="42573" spans="6:6" x14ac:dyDescent="0.2">
      <c r="F42573" s="16"/>
    </row>
    <row r="42574" spans="6:6" x14ac:dyDescent="0.2">
      <c r="F42574" s="16"/>
    </row>
    <row r="42575" spans="6:6" x14ac:dyDescent="0.2">
      <c r="F42575" s="16"/>
    </row>
    <row r="42576" spans="6:6" x14ac:dyDescent="0.2">
      <c r="F42576" s="16"/>
    </row>
    <row r="42577" spans="6:6" x14ac:dyDescent="0.2">
      <c r="F42577" s="16"/>
    </row>
    <row r="42578" spans="6:6" x14ac:dyDescent="0.2">
      <c r="F42578" s="16"/>
    </row>
    <row r="42579" spans="6:6" x14ac:dyDescent="0.2">
      <c r="F42579" s="16"/>
    </row>
    <row r="42580" spans="6:6" x14ac:dyDescent="0.2">
      <c r="F42580" s="16"/>
    </row>
    <row r="42581" spans="6:6" x14ac:dyDescent="0.2">
      <c r="F42581" s="16"/>
    </row>
    <row r="42582" spans="6:6" x14ac:dyDescent="0.2">
      <c r="F42582" s="16"/>
    </row>
    <row r="42583" spans="6:6" x14ac:dyDescent="0.2">
      <c r="F42583" s="16"/>
    </row>
    <row r="42584" spans="6:6" x14ac:dyDescent="0.2">
      <c r="F42584" s="16"/>
    </row>
    <row r="42585" spans="6:6" x14ac:dyDescent="0.2">
      <c r="F42585" s="16"/>
    </row>
    <row r="42586" spans="6:6" x14ac:dyDescent="0.2">
      <c r="F42586" s="16"/>
    </row>
    <row r="42587" spans="6:6" x14ac:dyDescent="0.2">
      <c r="F42587" s="16"/>
    </row>
    <row r="42588" spans="6:6" x14ac:dyDescent="0.2">
      <c r="F42588" s="16"/>
    </row>
    <row r="42589" spans="6:6" x14ac:dyDescent="0.2">
      <c r="F42589" s="16"/>
    </row>
    <row r="42590" spans="6:6" x14ac:dyDescent="0.2">
      <c r="F42590" s="16"/>
    </row>
    <row r="42591" spans="6:6" x14ac:dyDescent="0.2">
      <c r="F42591" s="16"/>
    </row>
    <row r="42592" spans="6:6" x14ac:dyDescent="0.2">
      <c r="F42592" s="16"/>
    </row>
    <row r="42593" spans="6:6" x14ac:dyDescent="0.2">
      <c r="F42593" s="16"/>
    </row>
    <row r="42594" spans="6:6" x14ac:dyDescent="0.2">
      <c r="F42594" s="16"/>
    </row>
    <row r="42595" spans="6:6" x14ac:dyDescent="0.2">
      <c r="F42595" s="16"/>
    </row>
    <row r="42596" spans="6:6" x14ac:dyDescent="0.2">
      <c r="F42596" s="16"/>
    </row>
    <row r="42597" spans="6:6" x14ac:dyDescent="0.2">
      <c r="F42597" s="16"/>
    </row>
    <row r="42598" spans="6:6" x14ac:dyDescent="0.2">
      <c r="F42598" s="16"/>
    </row>
    <row r="42599" spans="6:6" x14ac:dyDescent="0.2">
      <c r="F42599" s="16"/>
    </row>
    <row r="42600" spans="6:6" x14ac:dyDescent="0.2">
      <c r="F42600" s="16"/>
    </row>
    <row r="42601" spans="6:6" x14ac:dyDescent="0.2">
      <c r="F42601" s="16"/>
    </row>
    <row r="42602" spans="6:6" x14ac:dyDescent="0.2">
      <c r="F42602" s="16"/>
    </row>
    <row r="42603" spans="6:6" x14ac:dyDescent="0.2">
      <c r="F42603" s="16"/>
    </row>
    <row r="42604" spans="6:6" x14ac:dyDescent="0.2">
      <c r="F42604" s="16"/>
    </row>
    <row r="42605" spans="6:6" x14ac:dyDescent="0.2">
      <c r="F42605" s="16"/>
    </row>
    <row r="42606" spans="6:6" x14ac:dyDescent="0.2">
      <c r="F42606" s="16"/>
    </row>
    <row r="42607" spans="6:6" x14ac:dyDescent="0.2">
      <c r="F42607" s="16"/>
    </row>
    <row r="42608" spans="6:6" x14ac:dyDescent="0.2">
      <c r="F42608" s="16"/>
    </row>
    <row r="42609" spans="6:6" x14ac:dyDescent="0.2">
      <c r="F42609" s="16"/>
    </row>
    <row r="42610" spans="6:6" x14ac:dyDescent="0.2">
      <c r="F42610" s="16"/>
    </row>
    <row r="42611" spans="6:6" x14ac:dyDescent="0.2">
      <c r="F42611" s="16"/>
    </row>
    <row r="42612" spans="6:6" x14ac:dyDescent="0.2">
      <c r="F42612" s="16"/>
    </row>
    <row r="42613" spans="6:6" x14ac:dyDescent="0.2">
      <c r="F42613" s="16"/>
    </row>
    <row r="42614" spans="6:6" x14ac:dyDescent="0.2">
      <c r="F42614" s="16"/>
    </row>
    <row r="42615" spans="6:6" x14ac:dyDescent="0.2">
      <c r="F42615" s="16"/>
    </row>
    <row r="42616" spans="6:6" x14ac:dyDescent="0.2">
      <c r="F42616" s="16"/>
    </row>
    <row r="42617" spans="6:6" x14ac:dyDescent="0.2">
      <c r="F42617" s="16"/>
    </row>
    <row r="42618" spans="6:6" x14ac:dyDescent="0.2">
      <c r="F42618" s="16"/>
    </row>
    <row r="42619" spans="6:6" x14ac:dyDescent="0.2">
      <c r="F42619" s="16"/>
    </row>
    <row r="42620" spans="6:6" x14ac:dyDescent="0.2">
      <c r="F42620" s="16"/>
    </row>
    <row r="42621" spans="6:6" x14ac:dyDescent="0.2">
      <c r="F42621" s="16"/>
    </row>
    <row r="42622" spans="6:6" x14ac:dyDescent="0.2">
      <c r="F42622" s="16"/>
    </row>
    <row r="42623" spans="6:6" x14ac:dyDescent="0.2">
      <c r="F42623" s="16"/>
    </row>
    <row r="42624" spans="6:6" x14ac:dyDescent="0.2">
      <c r="F42624" s="16"/>
    </row>
    <row r="42625" spans="6:6" x14ac:dyDescent="0.2">
      <c r="F42625" s="16"/>
    </row>
    <row r="42626" spans="6:6" x14ac:dyDescent="0.2">
      <c r="F42626" s="16"/>
    </row>
    <row r="42627" spans="6:6" x14ac:dyDescent="0.2">
      <c r="F42627" s="16"/>
    </row>
    <row r="42628" spans="6:6" x14ac:dyDescent="0.2">
      <c r="F42628" s="16"/>
    </row>
    <row r="42629" spans="6:6" x14ac:dyDescent="0.2">
      <c r="F42629" s="16"/>
    </row>
    <row r="42630" spans="6:6" x14ac:dyDescent="0.2">
      <c r="F42630" s="16"/>
    </row>
    <row r="42631" spans="6:6" x14ac:dyDescent="0.2">
      <c r="F42631" s="16"/>
    </row>
    <row r="42632" spans="6:6" x14ac:dyDescent="0.2">
      <c r="F42632" s="16"/>
    </row>
    <row r="42633" spans="6:6" x14ac:dyDescent="0.2">
      <c r="F42633" s="16"/>
    </row>
    <row r="42634" spans="6:6" x14ac:dyDescent="0.2">
      <c r="F42634" s="16"/>
    </row>
    <row r="42635" spans="6:6" x14ac:dyDescent="0.2">
      <c r="F42635" s="16"/>
    </row>
    <row r="42636" spans="6:6" x14ac:dyDescent="0.2">
      <c r="F42636" s="16"/>
    </row>
    <row r="42637" spans="6:6" x14ac:dyDescent="0.2">
      <c r="F42637" s="16"/>
    </row>
    <row r="42638" spans="6:6" x14ac:dyDescent="0.2">
      <c r="F42638" s="16"/>
    </row>
    <row r="42639" spans="6:6" x14ac:dyDescent="0.2">
      <c r="F42639" s="16"/>
    </row>
    <row r="42640" spans="6:6" x14ac:dyDescent="0.2">
      <c r="F42640" s="16"/>
    </row>
    <row r="42641" spans="6:6" x14ac:dyDescent="0.2">
      <c r="F42641" s="16"/>
    </row>
    <row r="42642" spans="6:6" x14ac:dyDescent="0.2">
      <c r="F42642" s="16"/>
    </row>
    <row r="42643" spans="6:6" x14ac:dyDescent="0.2">
      <c r="F42643" s="16"/>
    </row>
    <row r="42644" spans="6:6" x14ac:dyDescent="0.2">
      <c r="F42644" s="16"/>
    </row>
    <row r="42645" spans="6:6" x14ac:dyDescent="0.2">
      <c r="F42645" s="16"/>
    </row>
    <row r="42646" spans="6:6" x14ac:dyDescent="0.2">
      <c r="F42646" s="16"/>
    </row>
    <row r="42647" spans="6:6" x14ac:dyDescent="0.2">
      <c r="F42647" s="16"/>
    </row>
    <row r="42648" spans="6:6" x14ac:dyDescent="0.2">
      <c r="F42648" s="16"/>
    </row>
    <row r="42649" spans="6:6" x14ac:dyDescent="0.2">
      <c r="F42649" s="16"/>
    </row>
    <row r="42650" spans="6:6" x14ac:dyDescent="0.2">
      <c r="F42650" s="16"/>
    </row>
    <row r="42651" spans="6:6" x14ac:dyDescent="0.2">
      <c r="F42651" s="16"/>
    </row>
    <row r="42652" spans="6:6" x14ac:dyDescent="0.2">
      <c r="F42652" s="16"/>
    </row>
    <row r="42653" spans="6:6" x14ac:dyDescent="0.2">
      <c r="F42653" s="16"/>
    </row>
    <row r="42654" spans="6:6" x14ac:dyDescent="0.2">
      <c r="F42654" s="16"/>
    </row>
    <row r="42655" spans="6:6" x14ac:dyDescent="0.2">
      <c r="F42655" s="16"/>
    </row>
    <row r="42656" spans="6:6" x14ac:dyDescent="0.2">
      <c r="F42656" s="16"/>
    </row>
    <row r="42657" spans="6:6" x14ac:dyDescent="0.2">
      <c r="F42657" s="16"/>
    </row>
    <row r="42658" spans="6:6" x14ac:dyDescent="0.2">
      <c r="F42658" s="16"/>
    </row>
    <row r="42659" spans="6:6" x14ac:dyDescent="0.2">
      <c r="F42659" s="16"/>
    </row>
    <row r="42660" spans="6:6" x14ac:dyDescent="0.2">
      <c r="F42660" s="16"/>
    </row>
    <row r="42661" spans="6:6" x14ac:dyDescent="0.2">
      <c r="F42661" s="16"/>
    </row>
    <row r="42662" spans="6:6" x14ac:dyDescent="0.2">
      <c r="F42662" s="16"/>
    </row>
    <row r="42663" spans="6:6" x14ac:dyDescent="0.2">
      <c r="F42663" s="16"/>
    </row>
    <row r="42664" spans="6:6" x14ac:dyDescent="0.2">
      <c r="F42664" s="16"/>
    </row>
    <row r="42665" spans="6:6" x14ac:dyDescent="0.2">
      <c r="F42665" s="16"/>
    </row>
    <row r="42666" spans="6:6" x14ac:dyDescent="0.2">
      <c r="F42666" s="16"/>
    </row>
    <row r="42667" spans="6:6" x14ac:dyDescent="0.2">
      <c r="F42667" s="16"/>
    </row>
    <row r="42668" spans="6:6" x14ac:dyDescent="0.2">
      <c r="F42668" s="16"/>
    </row>
    <row r="42669" spans="6:6" x14ac:dyDescent="0.2">
      <c r="F42669" s="16"/>
    </row>
    <row r="42670" spans="6:6" x14ac:dyDescent="0.2">
      <c r="F42670" s="16"/>
    </row>
    <row r="42671" spans="6:6" x14ac:dyDescent="0.2">
      <c r="F42671" s="16"/>
    </row>
    <row r="42672" spans="6:6" x14ac:dyDescent="0.2">
      <c r="F42672" s="16"/>
    </row>
    <row r="42673" spans="6:6" x14ac:dyDescent="0.2">
      <c r="F42673" s="16"/>
    </row>
    <row r="42674" spans="6:6" x14ac:dyDescent="0.2">
      <c r="F42674" s="16"/>
    </row>
    <row r="42675" spans="6:6" x14ac:dyDescent="0.2">
      <c r="F42675" s="16"/>
    </row>
    <row r="42676" spans="6:6" x14ac:dyDescent="0.2">
      <c r="F42676" s="16"/>
    </row>
    <row r="42677" spans="6:6" x14ac:dyDescent="0.2">
      <c r="F42677" s="16"/>
    </row>
    <row r="42678" spans="6:6" x14ac:dyDescent="0.2">
      <c r="F42678" s="16"/>
    </row>
    <row r="42679" spans="6:6" x14ac:dyDescent="0.2">
      <c r="F42679" s="16"/>
    </row>
    <row r="42680" spans="6:6" x14ac:dyDescent="0.2">
      <c r="F42680" s="16"/>
    </row>
    <row r="42681" spans="6:6" x14ac:dyDescent="0.2">
      <c r="F42681" s="16"/>
    </row>
    <row r="42682" spans="6:6" x14ac:dyDescent="0.2">
      <c r="F42682" s="16"/>
    </row>
    <row r="42683" spans="6:6" x14ac:dyDescent="0.2">
      <c r="F42683" s="16"/>
    </row>
    <row r="42684" spans="6:6" x14ac:dyDescent="0.2">
      <c r="F42684" s="16"/>
    </row>
    <row r="42685" spans="6:6" x14ac:dyDescent="0.2">
      <c r="F42685" s="16"/>
    </row>
    <row r="42686" spans="6:6" x14ac:dyDescent="0.2">
      <c r="F42686" s="16"/>
    </row>
    <row r="42687" spans="6:6" x14ac:dyDescent="0.2">
      <c r="F42687" s="16"/>
    </row>
    <row r="42688" spans="6:6" x14ac:dyDescent="0.2">
      <c r="F42688" s="16"/>
    </row>
    <row r="42689" spans="6:6" x14ac:dyDescent="0.2">
      <c r="F42689" s="16"/>
    </row>
    <row r="42690" spans="6:6" x14ac:dyDescent="0.2">
      <c r="F42690" s="16"/>
    </row>
    <row r="42691" spans="6:6" x14ac:dyDescent="0.2">
      <c r="F42691" s="16"/>
    </row>
    <row r="42692" spans="6:6" x14ac:dyDescent="0.2">
      <c r="F42692" s="16"/>
    </row>
    <row r="42693" spans="6:6" x14ac:dyDescent="0.2">
      <c r="F42693" s="16"/>
    </row>
    <row r="42694" spans="6:6" x14ac:dyDescent="0.2">
      <c r="F42694" s="16"/>
    </row>
    <row r="42695" spans="6:6" x14ac:dyDescent="0.2">
      <c r="F42695" s="16"/>
    </row>
    <row r="42696" spans="6:6" x14ac:dyDescent="0.2">
      <c r="F42696" s="16"/>
    </row>
    <row r="42697" spans="6:6" x14ac:dyDescent="0.2">
      <c r="F42697" s="16"/>
    </row>
    <row r="42698" spans="6:6" x14ac:dyDescent="0.2">
      <c r="F42698" s="16"/>
    </row>
    <row r="42699" spans="6:6" x14ac:dyDescent="0.2">
      <c r="F42699" s="16"/>
    </row>
    <row r="42700" spans="6:6" x14ac:dyDescent="0.2">
      <c r="F42700" s="16"/>
    </row>
    <row r="42701" spans="6:6" x14ac:dyDescent="0.2">
      <c r="F42701" s="16"/>
    </row>
    <row r="42702" spans="6:6" x14ac:dyDescent="0.2">
      <c r="F42702" s="16"/>
    </row>
    <row r="42703" spans="6:6" x14ac:dyDescent="0.2">
      <c r="F42703" s="16"/>
    </row>
    <row r="42704" spans="6:6" x14ac:dyDescent="0.2">
      <c r="F42704" s="16"/>
    </row>
    <row r="42705" spans="6:6" x14ac:dyDescent="0.2">
      <c r="F42705" s="16"/>
    </row>
    <row r="42706" spans="6:6" x14ac:dyDescent="0.2">
      <c r="F42706" s="16"/>
    </row>
    <row r="42707" spans="6:6" x14ac:dyDescent="0.2">
      <c r="F42707" s="16"/>
    </row>
    <row r="42708" spans="6:6" x14ac:dyDescent="0.2">
      <c r="F42708" s="16"/>
    </row>
    <row r="42709" spans="6:6" x14ac:dyDescent="0.2">
      <c r="F42709" s="16"/>
    </row>
    <row r="42710" spans="6:6" x14ac:dyDescent="0.2">
      <c r="F42710" s="16"/>
    </row>
    <row r="42711" spans="6:6" x14ac:dyDescent="0.2">
      <c r="F42711" s="16"/>
    </row>
    <row r="42712" spans="6:6" x14ac:dyDescent="0.2">
      <c r="F42712" s="16"/>
    </row>
    <row r="42713" spans="6:6" x14ac:dyDescent="0.2">
      <c r="F42713" s="16"/>
    </row>
    <row r="42714" spans="6:6" x14ac:dyDescent="0.2">
      <c r="F42714" s="16"/>
    </row>
    <row r="42715" spans="6:6" x14ac:dyDescent="0.2">
      <c r="F42715" s="16"/>
    </row>
    <row r="42716" spans="6:6" x14ac:dyDescent="0.2">
      <c r="F42716" s="16"/>
    </row>
    <row r="42717" spans="6:6" x14ac:dyDescent="0.2">
      <c r="F42717" s="16"/>
    </row>
    <row r="42718" spans="6:6" x14ac:dyDescent="0.2">
      <c r="F42718" s="16"/>
    </row>
    <row r="42719" spans="6:6" x14ac:dyDescent="0.2">
      <c r="F42719" s="16"/>
    </row>
    <row r="42720" spans="6:6" x14ac:dyDescent="0.2">
      <c r="F42720" s="16"/>
    </row>
    <row r="42721" spans="6:6" x14ac:dyDescent="0.2">
      <c r="F42721" s="16"/>
    </row>
    <row r="42722" spans="6:6" x14ac:dyDescent="0.2">
      <c r="F42722" s="16"/>
    </row>
    <row r="42723" spans="6:6" x14ac:dyDescent="0.2">
      <c r="F42723" s="16"/>
    </row>
    <row r="42724" spans="6:6" x14ac:dyDescent="0.2">
      <c r="F42724" s="16"/>
    </row>
    <row r="42725" spans="6:6" x14ac:dyDescent="0.2">
      <c r="F42725" s="16"/>
    </row>
    <row r="42726" spans="6:6" x14ac:dyDescent="0.2">
      <c r="F42726" s="16"/>
    </row>
    <row r="42727" spans="6:6" x14ac:dyDescent="0.2">
      <c r="F42727" s="16"/>
    </row>
    <row r="42728" spans="6:6" x14ac:dyDescent="0.2">
      <c r="F42728" s="16"/>
    </row>
    <row r="42729" spans="6:6" x14ac:dyDescent="0.2">
      <c r="F42729" s="16"/>
    </row>
    <row r="42730" spans="6:6" x14ac:dyDescent="0.2">
      <c r="F42730" s="16"/>
    </row>
    <row r="42731" spans="6:6" x14ac:dyDescent="0.2">
      <c r="F42731" s="16"/>
    </row>
    <row r="42732" spans="6:6" x14ac:dyDescent="0.2">
      <c r="F42732" s="16"/>
    </row>
    <row r="42733" spans="6:6" x14ac:dyDescent="0.2">
      <c r="F42733" s="16"/>
    </row>
    <row r="42734" spans="6:6" x14ac:dyDescent="0.2">
      <c r="F42734" s="16"/>
    </row>
    <row r="42735" spans="6:6" x14ac:dyDescent="0.2">
      <c r="F42735" s="16"/>
    </row>
    <row r="42736" spans="6:6" x14ac:dyDescent="0.2">
      <c r="F42736" s="16"/>
    </row>
    <row r="42737" spans="6:6" x14ac:dyDescent="0.2">
      <c r="F42737" s="16"/>
    </row>
    <row r="42738" spans="6:6" x14ac:dyDescent="0.2">
      <c r="F42738" s="16"/>
    </row>
    <row r="42739" spans="6:6" x14ac:dyDescent="0.2">
      <c r="F42739" s="16"/>
    </row>
    <row r="42740" spans="6:6" x14ac:dyDescent="0.2">
      <c r="F42740" s="16"/>
    </row>
    <row r="42741" spans="6:6" x14ac:dyDescent="0.2">
      <c r="F42741" s="16"/>
    </row>
    <row r="42742" spans="6:6" x14ac:dyDescent="0.2">
      <c r="F42742" s="16"/>
    </row>
    <row r="42743" spans="6:6" x14ac:dyDescent="0.2">
      <c r="F42743" s="16"/>
    </row>
    <row r="42744" spans="6:6" x14ac:dyDescent="0.2">
      <c r="F42744" s="16"/>
    </row>
    <row r="42745" spans="6:6" x14ac:dyDescent="0.2">
      <c r="F42745" s="16"/>
    </row>
    <row r="42746" spans="6:6" x14ac:dyDescent="0.2">
      <c r="F42746" s="16"/>
    </row>
    <row r="42747" spans="6:6" x14ac:dyDescent="0.2">
      <c r="F42747" s="16"/>
    </row>
    <row r="42748" spans="6:6" x14ac:dyDescent="0.2">
      <c r="F42748" s="16"/>
    </row>
    <row r="42749" spans="6:6" x14ac:dyDescent="0.2">
      <c r="F42749" s="16"/>
    </row>
    <row r="42750" spans="6:6" x14ac:dyDescent="0.2">
      <c r="F42750" s="16"/>
    </row>
    <row r="42751" spans="6:6" x14ac:dyDescent="0.2">
      <c r="F42751" s="16"/>
    </row>
    <row r="42752" spans="6:6" x14ac:dyDescent="0.2">
      <c r="F42752" s="16"/>
    </row>
    <row r="42753" spans="6:6" x14ac:dyDescent="0.2">
      <c r="F42753" s="16"/>
    </row>
    <row r="42754" spans="6:6" x14ac:dyDescent="0.2">
      <c r="F42754" s="16"/>
    </row>
    <row r="42755" spans="6:6" x14ac:dyDescent="0.2">
      <c r="F42755" s="16"/>
    </row>
    <row r="42756" spans="6:6" x14ac:dyDescent="0.2">
      <c r="F42756" s="16"/>
    </row>
    <row r="42757" spans="6:6" x14ac:dyDescent="0.2">
      <c r="F42757" s="16"/>
    </row>
    <row r="42758" spans="6:6" x14ac:dyDescent="0.2">
      <c r="F42758" s="16"/>
    </row>
    <row r="42759" spans="6:6" x14ac:dyDescent="0.2">
      <c r="F42759" s="16"/>
    </row>
    <row r="42760" spans="6:6" x14ac:dyDescent="0.2">
      <c r="F42760" s="16"/>
    </row>
    <row r="42761" spans="6:6" x14ac:dyDescent="0.2">
      <c r="F42761" s="16"/>
    </row>
    <row r="42762" spans="6:6" x14ac:dyDescent="0.2">
      <c r="F42762" s="16"/>
    </row>
    <row r="42763" spans="6:6" x14ac:dyDescent="0.2">
      <c r="F42763" s="16"/>
    </row>
    <row r="42764" spans="6:6" x14ac:dyDescent="0.2">
      <c r="F42764" s="16"/>
    </row>
    <row r="42765" spans="6:6" x14ac:dyDescent="0.2">
      <c r="F42765" s="16"/>
    </row>
    <row r="42766" spans="6:6" x14ac:dyDescent="0.2">
      <c r="F42766" s="16"/>
    </row>
    <row r="42767" spans="6:6" x14ac:dyDescent="0.2">
      <c r="F42767" s="16"/>
    </row>
    <row r="42768" spans="6:6" x14ac:dyDescent="0.2">
      <c r="F42768" s="16"/>
    </row>
    <row r="42769" spans="6:6" x14ac:dyDescent="0.2">
      <c r="F42769" s="16"/>
    </row>
    <row r="42770" spans="6:6" x14ac:dyDescent="0.2">
      <c r="F42770" s="16"/>
    </row>
    <row r="42771" spans="6:6" x14ac:dyDescent="0.2">
      <c r="F42771" s="16"/>
    </row>
    <row r="42772" spans="6:6" x14ac:dyDescent="0.2">
      <c r="F42772" s="16"/>
    </row>
    <row r="42773" spans="6:6" x14ac:dyDescent="0.2">
      <c r="F42773" s="16"/>
    </row>
    <row r="42774" spans="6:6" x14ac:dyDescent="0.2">
      <c r="F42774" s="16"/>
    </row>
    <row r="42775" spans="6:6" x14ac:dyDescent="0.2">
      <c r="F42775" s="16"/>
    </row>
    <row r="42776" spans="6:6" x14ac:dyDescent="0.2">
      <c r="F42776" s="16"/>
    </row>
    <row r="42777" spans="6:6" x14ac:dyDescent="0.2">
      <c r="F42777" s="16"/>
    </row>
    <row r="42778" spans="6:6" x14ac:dyDescent="0.2">
      <c r="F42778" s="16"/>
    </row>
    <row r="42779" spans="6:6" x14ac:dyDescent="0.2">
      <c r="F42779" s="16"/>
    </row>
    <row r="42780" spans="6:6" x14ac:dyDescent="0.2">
      <c r="F42780" s="16"/>
    </row>
    <row r="42781" spans="6:6" x14ac:dyDescent="0.2">
      <c r="F42781" s="16"/>
    </row>
    <row r="42782" spans="6:6" x14ac:dyDescent="0.2">
      <c r="F42782" s="16"/>
    </row>
    <row r="42783" spans="6:6" x14ac:dyDescent="0.2">
      <c r="F42783" s="16"/>
    </row>
    <row r="42784" spans="6:6" x14ac:dyDescent="0.2">
      <c r="F42784" s="16"/>
    </row>
    <row r="42785" spans="6:6" x14ac:dyDescent="0.2">
      <c r="F42785" s="16"/>
    </row>
    <row r="42786" spans="6:6" x14ac:dyDescent="0.2">
      <c r="F42786" s="16"/>
    </row>
    <row r="42787" spans="6:6" x14ac:dyDescent="0.2">
      <c r="F42787" s="16"/>
    </row>
    <row r="42788" spans="6:6" x14ac:dyDescent="0.2">
      <c r="F42788" s="16"/>
    </row>
    <row r="42789" spans="6:6" x14ac:dyDescent="0.2">
      <c r="F42789" s="16"/>
    </row>
    <row r="42790" spans="6:6" x14ac:dyDescent="0.2">
      <c r="F42790" s="16"/>
    </row>
    <row r="42791" spans="6:6" x14ac:dyDescent="0.2">
      <c r="F42791" s="16"/>
    </row>
    <row r="42792" spans="6:6" x14ac:dyDescent="0.2">
      <c r="F42792" s="16"/>
    </row>
    <row r="42793" spans="6:6" x14ac:dyDescent="0.2">
      <c r="F42793" s="16"/>
    </row>
    <row r="42794" spans="6:6" x14ac:dyDescent="0.2">
      <c r="F42794" s="16"/>
    </row>
    <row r="42795" spans="6:6" x14ac:dyDescent="0.2">
      <c r="F42795" s="16"/>
    </row>
    <row r="42796" spans="6:6" x14ac:dyDescent="0.2">
      <c r="F42796" s="16"/>
    </row>
    <row r="42797" spans="6:6" x14ac:dyDescent="0.2">
      <c r="F42797" s="16"/>
    </row>
    <row r="42798" spans="6:6" x14ac:dyDescent="0.2">
      <c r="F42798" s="16"/>
    </row>
    <row r="42799" spans="6:6" x14ac:dyDescent="0.2">
      <c r="F42799" s="16"/>
    </row>
    <row r="42800" spans="6:6" x14ac:dyDescent="0.2">
      <c r="F42800" s="16"/>
    </row>
    <row r="42801" spans="6:6" x14ac:dyDescent="0.2">
      <c r="F42801" s="16"/>
    </row>
    <row r="42802" spans="6:6" x14ac:dyDescent="0.2">
      <c r="F42802" s="16"/>
    </row>
    <row r="42803" spans="6:6" x14ac:dyDescent="0.2">
      <c r="F42803" s="16"/>
    </row>
    <row r="42804" spans="6:6" x14ac:dyDescent="0.2">
      <c r="F42804" s="16"/>
    </row>
    <row r="42805" spans="6:6" x14ac:dyDescent="0.2">
      <c r="F42805" s="16"/>
    </row>
    <row r="42806" spans="6:6" x14ac:dyDescent="0.2">
      <c r="F42806" s="16"/>
    </row>
    <row r="42807" spans="6:6" x14ac:dyDescent="0.2">
      <c r="F42807" s="16"/>
    </row>
    <row r="42808" spans="6:6" x14ac:dyDescent="0.2">
      <c r="F42808" s="16"/>
    </row>
    <row r="42809" spans="6:6" x14ac:dyDescent="0.2">
      <c r="F42809" s="16"/>
    </row>
    <row r="42810" spans="6:6" x14ac:dyDescent="0.2">
      <c r="F42810" s="16"/>
    </row>
    <row r="42811" spans="6:6" x14ac:dyDescent="0.2">
      <c r="F42811" s="16"/>
    </row>
    <row r="42812" spans="6:6" x14ac:dyDescent="0.2">
      <c r="F42812" s="16"/>
    </row>
    <row r="42813" spans="6:6" x14ac:dyDescent="0.2">
      <c r="F42813" s="16"/>
    </row>
    <row r="42814" spans="6:6" x14ac:dyDescent="0.2">
      <c r="F42814" s="16"/>
    </row>
    <row r="42815" spans="6:6" x14ac:dyDescent="0.2">
      <c r="F42815" s="16"/>
    </row>
    <row r="42816" spans="6:6" x14ac:dyDescent="0.2">
      <c r="F42816" s="16"/>
    </row>
    <row r="42817" spans="6:6" x14ac:dyDescent="0.2">
      <c r="F42817" s="16"/>
    </row>
    <row r="42818" spans="6:6" x14ac:dyDescent="0.2">
      <c r="F42818" s="16"/>
    </row>
    <row r="42819" spans="6:6" x14ac:dyDescent="0.2">
      <c r="F42819" s="16"/>
    </row>
    <row r="42820" spans="6:6" x14ac:dyDescent="0.2">
      <c r="F42820" s="16"/>
    </row>
    <row r="42821" spans="6:6" x14ac:dyDescent="0.2">
      <c r="F42821" s="16"/>
    </row>
    <row r="42822" spans="6:6" x14ac:dyDescent="0.2">
      <c r="F42822" s="16"/>
    </row>
    <row r="42823" spans="6:6" x14ac:dyDescent="0.2">
      <c r="F42823" s="16"/>
    </row>
    <row r="42824" spans="6:6" x14ac:dyDescent="0.2">
      <c r="F42824" s="16"/>
    </row>
    <row r="42825" spans="6:6" x14ac:dyDescent="0.2">
      <c r="F42825" s="16"/>
    </row>
    <row r="42826" spans="6:6" x14ac:dyDescent="0.2">
      <c r="F42826" s="16"/>
    </row>
    <row r="42827" spans="6:6" x14ac:dyDescent="0.2">
      <c r="F42827" s="16"/>
    </row>
    <row r="42828" spans="6:6" x14ac:dyDescent="0.2">
      <c r="F42828" s="16"/>
    </row>
    <row r="42829" spans="6:6" x14ac:dyDescent="0.2">
      <c r="F42829" s="16"/>
    </row>
    <row r="42830" spans="6:6" x14ac:dyDescent="0.2">
      <c r="F42830" s="16"/>
    </row>
    <row r="42831" spans="6:6" x14ac:dyDescent="0.2">
      <c r="F42831" s="16"/>
    </row>
    <row r="42832" spans="6:6" x14ac:dyDescent="0.2">
      <c r="F42832" s="16"/>
    </row>
    <row r="42833" spans="6:6" x14ac:dyDescent="0.2">
      <c r="F42833" s="16"/>
    </row>
    <row r="42834" spans="6:6" x14ac:dyDescent="0.2">
      <c r="F42834" s="16"/>
    </row>
    <row r="42835" spans="6:6" x14ac:dyDescent="0.2">
      <c r="F42835" s="16"/>
    </row>
    <row r="42836" spans="6:6" x14ac:dyDescent="0.2">
      <c r="F42836" s="16"/>
    </row>
    <row r="42837" spans="6:6" x14ac:dyDescent="0.2">
      <c r="F42837" s="16"/>
    </row>
    <row r="42838" spans="6:6" x14ac:dyDescent="0.2">
      <c r="F42838" s="16"/>
    </row>
    <row r="42839" spans="6:6" x14ac:dyDescent="0.2">
      <c r="F42839" s="16"/>
    </row>
    <row r="42840" spans="6:6" x14ac:dyDescent="0.2">
      <c r="F42840" s="16"/>
    </row>
    <row r="42841" spans="6:6" x14ac:dyDescent="0.2">
      <c r="F42841" s="16"/>
    </row>
    <row r="42842" spans="6:6" x14ac:dyDescent="0.2">
      <c r="F42842" s="16"/>
    </row>
    <row r="42843" spans="6:6" x14ac:dyDescent="0.2">
      <c r="F42843" s="16"/>
    </row>
    <row r="42844" spans="6:6" x14ac:dyDescent="0.2">
      <c r="F42844" s="16"/>
    </row>
    <row r="42845" spans="6:6" x14ac:dyDescent="0.2">
      <c r="F42845" s="16"/>
    </row>
    <row r="42846" spans="6:6" x14ac:dyDescent="0.2">
      <c r="F42846" s="16"/>
    </row>
    <row r="42847" spans="6:6" x14ac:dyDescent="0.2">
      <c r="F42847" s="16"/>
    </row>
    <row r="42848" spans="6:6" x14ac:dyDescent="0.2">
      <c r="F42848" s="16"/>
    </row>
    <row r="42849" spans="6:6" x14ac:dyDescent="0.2">
      <c r="F42849" s="16"/>
    </row>
    <row r="42850" spans="6:6" x14ac:dyDescent="0.2">
      <c r="F42850" s="16"/>
    </row>
    <row r="42851" spans="6:6" x14ac:dyDescent="0.2">
      <c r="F42851" s="16"/>
    </row>
    <row r="42852" spans="6:6" x14ac:dyDescent="0.2">
      <c r="F42852" s="16"/>
    </row>
    <row r="42853" spans="6:6" x14ac:dyDescent="0.2">
      <c r="F42853" s="16"/>
    </row>
    <row r="42854" spans="6:6" x14ac:dyDescent="0.2">
      <c r="F42854" s="16"/>
    </row>
    <row r="42855" spans="6:6" x14ac:dyDescent="0.2">
      <c r="F42855" s="16"/>
    </row>
    <row r="42856" spans="6:6" x14ac:dyDescent="0.2">
      <c r="F42856" s="16"/>
    </row>
    <row r="42857" spans="6:6" x14ac:dyDescent="0.2">
      <c r="F42857" s="16"/>
    </row>
    <row r="42858" spans="6:6" x14ac:dyDescent="0.2">
      <c r="F42858" s="16"/>
    </row>
    <row r="42859" spans="6:6" x14ac:dyDescent="0.2">
      <c r="F42859" s="16"/>
    </row>
    <row r="42860" spans="6:6" x14ac:dyDescent="0.2">
      <c r="F42860" s="16"/>
    </row>
    <row r="42861" spans="6:6" x14ac:dyDescent="0.2">
      <c r="F42861" s="16"/>
    </row>
    <row r="42862" spans="6:6" x14ac:dyDescent="0.2">
      <c r="F42862" s="16"/>
    </row>
    <row r="42863" spans="6:6" x14ac:dyDescent="0.2">
      <c r="F42863" s="16"/>
    </row>
    <row r="42864" spans="6:6" x14ac:dyDescent="0.2">
      <c r="F42864" s="16"/>
    </row>
    <row r="42865" spans="6:6" x14ac:dyDescent="0.2">
      <c r="F42865" s="16"/>
    </row>
    <row r="42866" spans="6:6" x14ac:dyDescent="0.2">
      <c r="F42866" s="16"/>
    </row>
    <row r="42867" spans="6:6" x14ac:dyDescent="0.2">
      <c r="F42867" s="16"/>
    </row>
    <row r="42868" spans="6:6" x14ac:dyDescent="0.2">
      <c r="F42868" s="16"/>
    </row>
    <row r="42869" spans="6:6" x14ac:dyDescent="0.2">
      <c r="F42869" s="16"/>
    </row>
    <row r="42870" spans="6:6" x14ac:dyDescent="0.2">
      <c r="F42870" s="16"/>
    </row>
    <row r="42871" spans="6:6" x14ac:dyDescent="0.2">
      <c r="F42871" s="16"/>
    </row>
    <row r="42872" spans="6:6" x14ac:dyDescent="0.2">
      <c r="F42872" s="16"/>
    </row>
    <row r="42873" spans="6:6" x14ac:dyDescent="0.2">
      <c r="F42873" s="16"/>
    </row>
    <row r="42874" spans="6:6" x14ac:dyDescent="0.2">
      <c r="F42874" s="16"/>
    </row>
    <row r="42875" spans="6:6" x14ac:dyDescent="0.2">
      <c r="F42875" s="16"/>
    </row>
    <row r="42876" spans="6:6" x14ac:dyDescent="0.2">
      <c r="F42876" s="16"/>
    </row>
    <row r="42877" spans="6:6" x14ac:dyDescent="0.2">
      <c r="F42877" s="16"/>
    </row>
    <row r="42878" spans="6:6" x14ac:dyDescent="0.2">
      <c r="F42878" s="16"/>
    </row>
    <row r="42879" spans="6:6" x14ac:dyDescent="0.2">
      <c r="F42879" s="16"/>
    </row>
    <row r="42880" spans="6:6" x14ac:dyDescent="0.2">
      <c r="F42880" s="16"/>
    </row>
    <row r="42881" spans="6:6" x14ac:dyDescent="0.2">
      <c r="F42881" s="16"/>
    </row>
    <row r="42882" spans="6:6" x14ac:dyDescent="0.2">
      <c r="F42882" s="16"/>
    </row>
    <row r="42883" spans="6:6" x14ac:dyDescent="0.2">
      <c r="F42883" s="16"/>
    </row>
    <row r="42884" spans="6:6" x14ac:dyDescent="0.2">
      <c r="F42884" s="16"/>
    </row>
    <row r="42885" spans="6:6" x14ac:dyDescent="0.2">
      <c r="F42885" s="16"/>
    </row>
    <row r="42886" spans="6:6" x14ac:dyDescent="0.2">
      <c r="F42886" s="16"/>
    </row>
    <row r="42887" spans="6:6" x14ac:dyDescent="0.2">
      <c r="F42887" s="16"/>
    </row>
    <row r="42888" spans="6:6" x14ac:dyDescent="0.2">
      <c r="F42888" s="16"/>
    </row>
    <row r="42889" spans="6:6" x14ac:dyDescent="0.2">
      <c r="F42889" s="16"/>
    </row>
    <row r="42890" spans="6:6" x14ac:dyDescent="0.2">
      <c r="F42890" s="16"/>
    </row>
    <row r="42891" spans="6:6" x14ac:dyDescent="0.2">
      <c r="F42891" s="16"/>
    </row>
    <row r="42892" spans="6:6" x14ac:dyDescent="0.2">
      <c r="F42892" s="16"/>
    </row>
    <row r="42893" spans="6:6" x14ac:dyDescent="0.2">
      <c r="F42893" s="16"/>
    </row>
    <row r="42894" spans="6:6" x14ac:dyDescent="0.2">
      <c r="F42894" s="16"/>
    </row>
    <row r="42895" spans="6:6" x14ac:dyDescent="0.2">
      <c r="F42895" s="16"/>
    </row>
    <row r="42896" spans="6:6" x14ac:dyDescent="0.2">
      <c r="F42896" s="16"/>
    </row>
    <row r="42897" spans="6:6" x14ac:dyDescent="0.2">
      <c r="F42897" s="16"/>
    </row>
    <row r="42898" spans="6:6" x14ac:dyDescent="0.2">
      <c r="F42898" s="16"/>
    </row>
    <row r="42899" spans="6:6" x14ac:dyDescent="0.2">
      <c r="F42899" s="16"/>
    </row>
    <row r="42900" spans="6:6" x14ac:dyDescent="0.2">
      <c r="F42900" s="16"/>
    </row>
    <row r="42901" spans="6:6" x14ac:dyDescent="0.2">
      <c r="F42901" s="16"/>
    </row>
    <row r="42902" spans="6:6" x14ac:dyDescent="0.2">
      <c r="F42902" s="16"/>
    </row>
    <row r="42903" spans="6:6" x14ac:dyDescent="0.2">
      <c r="F42903" s="16"/>
    </row>
    <row r="42904" spans="6:6" x14ac:dyDescent="0.2">
      <c r="F42904" s="16"/>
    </row>
    <row r="42905" spans="6:6" x14ac:dyDescent="0.2">
      <c r="F42905" s="16"/>
    </row>
    <row r="42906" spans="6:6" x14ac:dyDescent="0.2">
      <c r="F42906" s="16"/>
    </row>
    <row r="42907" spans="6:6" x14ac:dyDescent="0.2">
      <c r="F42907" s="16"/>
    </row>
    <row r="42908" spans="6:6" x14ac:dyDescent="0.2">
      <c r="F42908" s="16"/>
    </row>
    <row r="42909" spans="6:6" x14ac:dyDescent="0.2">
      <c r="F42909" s="16"/>
    </row>
    <row r="42910" spans="6:6" x14ac:dyDescent="0.2">
      <c r="F42910" s="16"/>
    </row>
    <row r="42911" spans="6:6" x14ac:dyDescent="0.2">
      <c r="F42911" s="16"/>
    </row>
    <row r="42912" spans="6:6" x14ac:dyDescent="0.2">
      <c r="F42912" s="16"/>
    </row>
    <row r="42913" spans="6:6" x14ac:dyDescent="0.2">
      <c r="F42913" s="16"/>
    </row>
    <row r="42914" spans="6:6" x14ac:dyDescent="0.2">
      <c r="F42914" s="16"/>
    </row>
    <row r="42915" spans="6:6" x14ac:dyDescent="0.2">
      <c r="F42915" s="16"/>
    </row>
    <row r="42916" spans="6:6" x14ac:dyDescent="0.2">
      <c r="F42916" s="16"/>
    </row>
    <row r="42917" spans="6:6" x14ac:dyDescent="0.2">
      <c r="F42917" s="16"/>
    </row>
    <row r="42918" spans="6:6" x14ac:dyDescent="0.2">
      <c r="F42918" s="16"/>
    </row>
    <row r="42919" spans="6:6" x14ac:dyDescent="0.2">
      <c r="F42919" s="16"/>
    </row>
    <row r="42920" spans="6:6" x14ac:dyDescent="0.2">
      <c r="F42920" s="16"/>
    </row>
    <row r="42921" spans="6:6" x14ac:dyDescent="0.2">
      <c r="F42921" s="16"/>
    </row>
    <row r="42922" spans="6:6" x14ac:dyDescent="0.2">
      <c r="F42922" s="16"/>
    </row>
    <row r="42923" spans="6:6" x14ac:dyDescent="0.2">
      <c r="F42923" s="16"/>
    </row>
    <row r="42924" spans="6:6" x14ac:dyDescent="0.2">
      <c r="F42924" s="16"/>
    </row>
    <row r="42925" spans="6:6" x14ac:dyDescent="0.2">
      <c r="F42925" s="16"/>
    </row>
    <row r="42926" spans="6:6" x14ac:dyDescent="0.2">
      <c r="F42926" s="16"/>
    </row>
    <row r="42927" spans="6:6" x14ac:dyDescent="0.2">
      <c r="F42927" s="16"/>
    </row>
    <row r="42928" spans="6:6" x14ac:dyDescent="0.2">
      <c r="F42928" s="16"/>
    </row>
    <row r="42929" spans="6:6" x14ac:dyDescent="0.2">
      <c r="F42929" s="16"/>
    </row>
    <row r="42930" spans="6:6" x14ac:dyDescent="0.2">
      <c r="F42930" s="16"/>
    </row>
    <row r="42931" spans="6:6" x14ac:dyDescent="0.2">
      <c r="F42931" s="16"/>
    </row>
    <row r="42932" spans="6:6" x14ac:dyDescent="0.2">
      <c r="F42932" s="16"/>
    </row>
    <row r="42933" spans="6:6" x14ac:dyDescent="0.2">
      <c r="F42933" s="16"/>
    </row>
    <row r="42934" spans="6:6" x14ac:dyDescent="0.2">
      <c r="F42934" s="16"/>
    </row>
    <row r="42935" spans="6:6" x14ac:dyDescent="0.2">
      <c r="F42935" s="16"/>
    </row>
    <row r="42936" spans="6:6" x14ac:dyDescent="0.2">
      <c r="F42936" s="16"/>
    </row>
    <row r="42937" spans="6:6" x14ac:dyDescent="0.2">
      <c r="F42937" s="16"/>
    </row>
    <row r="42938" spans="6:6" x14ac:dyDescent="0.2">
      <c r="F42938" s="16"/>
    </row>
    <row r="42939" spans="6:6" x14ac:dyDescent="0.2">
      <c r="F42939" s="16"/>
    </row>
    <row r="42940" spans="6:6" x14ac:dyDescent="0.2">
      <c r="F42940" s="16"/>
    </row>
    <row r="42941" spans="6:6" x14ac:dyDescent="0.2">
      <c r="F42941" s="16"/>
    </row>
    <row r="42942" spans="6:6" x14ac:dyDescent="0.2">
      <c r="F42942" s="16"/>
    </row>
    <row r="42943" spans="6:6" x14ac:dyDescent="0.2">
      <c r="F42943" s="16"/>
    </row>
    <row r="42944" spans="6:6" x14ac:dyDescent="0.2">
      <c r="F42944" s="16"/>
    </row>
    <row r="42945" spans="6:6" x14ac:dyDescent="0.2">
      <c r="F42945" s="16"/>
    </row>
    <row r="42946" spans="6:6" x14ac:dyDescent="0.2">
      <c r="F42946" s="16"/>
    </row>
    <row r="42947" spans="6:6" x14ac:dyDescent="0.2">
      <c r="F42947" s="16"/>
    </row>
    <row r="42948" spans="6:6" x14ac:dyDescent="0.2">
      <c r="F42948" s="16"/>
    </row>
    <row r="42949" spans="6:6" x14ac:dyDescent="0.2">
      <c r="F42949" s="16"/>
    </row>
    <row r="42950" spans="6:6" x14ac:dyDescent="0.2">
      <c r="F42950" s="16"/>
    </row>
    <row r="42951" spans="6:6" x14ac:dyDescent="0.2">
      <c r="F42951" s="16"/>
    </row>
    <row r="42952" spans="6:6" x14ac:dyDescent="0.2">
      <c r="F42952" s="16"/>
    </row>
    <row r="42953" spans="6:6" x14ac:dyDescent="0.2">
      <c r="F42953" s="16"/>
    </row>
    <row r="42954" spans="6:6" x14ac:dyDescent="0.2">
      <c r="F42954" s="16"/>
    </row>
    <row r="42955" spans="6:6" x14ac:dyDescent="0.2">
      <c r="F42955" s="16"/>
    </row>
    <row r="42956" spans="6:6" x14ac:dyDescent="0.2">
      <c r="F42956" s="16"/>
    </row>
    <row r="42957" spans="6:6" x14ac:dyDescent="0.2">
      <c r="F42957" s="16"/>
    </row>
    <row r="42958" spans="6:6" x14ac:dyDescent="0.2">
      <c r="F42958" s="16"/>
    </row>
    <row r="42959" spans="6:6" x14ac:dyDescent="0.2">
      <c r="F42959" s="16"/>
    </row>
    <row r="42960" spans="6:6" x14ac:dyDescent="0.2">
      <c r="F42960" s="16"/>
    </row>
    <row r="42961" spans="6:6" x14ac:dyDescent="0.2">
      <c r="F42961" s="16"/>
    </row>
    <row r="42962" spans="6:6" x14ac:dyDescent="0.2">
      <c r="F42962" s="16"/>
    </row>
    <row r="42963" spans="6:6" x14ac:dyDescent="0.2">
      <c r="F42963" s="16"/>
    </row>
    <row r="42964" spans="6:6" x14ac:dyDescent="0.2">
      <c r="F42964" s="16"/>
    </row>
    <row r="42965" spans="6:6" x14ac:dyDescent="0.2">
      <c r="F42965" s="16"/>
    </row>
    <row r="42966" spans="6:6" x14ac:dyDescent="0.2">
      <c r="F42966" s="16"/>
    </row>
    <row r="42967" spans="6:6" x14ac:dyDescent="0.2">
      <c r="F42967" s="16"/>
    </row>
    <row r="42968" spans="6:6" x14ac:dyDescent="0.2">
      <c r="F42968" s="16"/>
    </row>
    <row r="42969" spans="6:6" x14ac:dyDescent="0.2">
      <c r="F42969" s="16"/>
    </row>
    <row r="42970" spans="6:6" x14ac:dyDescent="0.2">
      <c r="F42970" s="16"/>
    </row>
    <row r="42971" spans="6:6" x14ac:dyDescent="0.2">
      <c r="F42971" s="16"/>
    </row>
    <row r="42972" spans="6:6" x14ac:dyDescent="0.2">
      <c r="F42972" s="16"/>
    </row>
    <row r="42973" spans="6:6" x14ac:dyDescent="0.2">
      <c r="F42973" s="16"/>
    </row>
    <row r="42974" spans="6:6" x14ac:dyDescent="0.2">
      <c r="F42974" s="16"/>
    </row>
    <row r="42975" spans="6:6" x14ac:dyDescent="0.2">
      <c r="F42975" s="16"/>
    </row>
    <row r="42976" spans="6:6" x14ac:dyDescent="0.2">
      <c r="F42976" s="16"/>
    </row>
    <row r="42977" spans="6:6" x14ac:dyDescent="0.2">
      <c r="F42977" s="16"/>
    </row>
    <row r="42978" spans="6:6" x14ac:dyDescent="0.2">
      <c r="F42978" s="16"/>
    </row>
    <row r="42979" spans="6:6" x14ac:dyDescent="0.2">
      <c r="F42979" s="16"/>
    </row>
    <row r="42980" spans="6:6" x14ac:dyDescent="0.2">
      <c r="F42980" s="16"/>
    </row>
    <row r="42981" spans="6:6" x14ac:dyDescent="0.2">
      <c r="F42981" s="16"/>
    </row>
    <row r="42982" spans="6:6" x14ac:dyDescent="0.2">
      <c r="F42982" s="16"/>
    </row>
    <row r="42983" spans="6:6" x14ac:dyDescent="0.2">
      <c r="F42983" s="16"/>
    </row>
    <row r="42984" spans="6:6" x14ac:dyDescent="0.2">
      <c r="F42984" s="16"/>
    </row>
    <row r="42985" spans="6:6" x14ac:dyDescent="0.2">
      <c r="F42985" s="16"/>
    </row>
    <row r="42986" spans="6:6" x14ac:dyDescent="0.2">
      <c r="F42986" s="16"/>
    </row>
    <row r="42987" spans="6:6" x14ac:dyDescent="0.2">
      <c r="F42987" s="16"/>
    </row>
    <row r="42988" spans="6:6" x14ac:dyDescent="0.2">
      <c r="F42988" s="16"/>
    </row>
    <row r="42989" spans="6:6" x14ac:dyDescent="0.2">
      <c r="F42989" s="16"/>
    </row>
    <row r="42990" spans="6:6" x14ac:dyDescent="0.2">
      <c r="F42990" s="16"/>
    </row>
    <row r="42991" spans="6:6" x14ac:dyDescent="0.2">
      <c r="F42991" s="16"/>
    </row>
    <row r="42992" spans="6:6" x14ac:dyDescent="0.2">
      <c r="F42992" s="16"/>
    </row>
    <row r="42993" spans="6:6" x14ac:dyDescent="0.2">
      <c r="F42993" s="16"/>
    </row>
    <row r="42994" spans="6:6" x14ac:dyDescent="0.2">
      <c r="F42994" s="16"/>
    </row>
    <row r="42995" spans="6:6" x14ac:dyDescent="0.2">
      <c r="F42995" s="16"/>
    </row>
    <row r="42996" spans="6:6" x14ac:dyDescent="0.2">
      <c r="F42996" s="16"/>
    </row>
    <row r="42997" spans="6:6" x14ac:dyDescent="0.2">
      <c r="F42997" s="16"/>
    </row>
    <row r="42998" spans="6:6" x14ac:dyDescent="0.2">
      <c r="F42998" s="16"/>
    </row>
    <row r="42999" spans="6:6" x14ac:dyDescent="0.2">
      <c r="F42999" s="16"/>
    </row>
    <row r="43000" spans="6:6" x14ac:dyDescent="0.2">
      <c r="F43000" s="16"/>
    </row>
    <row r="43001" spans="6:6" x14ac:dyDescent="0.2">
      <c r="F43001" s="16"/>
    </row>
    <row r="43002" spans="6:6" x14ac:dyDescent="0.2">
      <c r="F43002" s="16"/>
    </row>
    <row r="43003" spans="6:6" x14ac:dyDescent="0.2">
      <c r="F43003" s="16"/>
    </row>
    <row r="43004" spans="6:6" x14ac:dyDescent="0.2">
      <c r="F43004" s="16"/>
    </row>
    <row r="43005" spans="6:6" x14ac:dyDescent="0.2">
      <c r="F43005" s="16"/>
    </row>
    <row r="43006" spans="6:6" x14ac:dyDescent="0.2">
      <c r="F43006" s="16"/>
    </row>
    <row r="43007" spans="6:6" x14ac:dyDescent="0.2">
      <c r="F43007" s="16"/>
    </row>
    <row r="43008" spans="6:6" x14ac:dyDescent="0.2">
      <c r="F43008" s="16"/>
    </row>
    <row r="43009" spans="6:6" x14ac:dyDescent="0.2">
      <c r="F43009" s="16"/>
    </row>
    <row r="43010" spans="6:6" x14ac:dyDescent="0.2">
      <c r="F43010" s="16"/>
    </row>
    <row r="43011" spans="6:6" x14ac:dyDescent="0.2">
      <c r="F43011" s="16"/>
    </row>
    <row r="43012" spans="6:6" x14ac:dyDescent="0.2">
      <c r="F43012" s="16"/>
    </row>
    <row r="43013" spans="6:6" x14ac:dyDescent="0.2">
      <c r="F43013" s="16"/>
    </row>
    <row r="43014" spans="6:6" x14ac:dyDescent="0.2">
      <c r="F43014" s="16"/>
    </row>
    <row r="43015" spans="6:6" x14ac:dyDescent="0.2">
      <c r="F43015" s="16"/>
    </row>
    <row r="43016" spans="6:6" x14ac:dyDescent="0.2">
      <c r="F43016" s="16"/>
    </row>
    <row r="43017" spans="6:6" x14ac:dyDescent="0.2">
      <c r="F43017" s="16"/>
    </row>
    <row r="43018" spans="6:6" x14ac:dyDescent="0.2">
      <c r="F43018" s="16"/>
    </row>
    <row r="43019" spans="6:6" x14ac:dyDescent="0.2">
      <c r="F43019" s="16"/>
    </row>
    <row r="43020" spans="6:6" x14ac:dyDescent="0.2">
      <c r="F43020" s="16"/>
    </row>
    <row r="43021" spans="6:6" x14ac:dyDescent="0.2">
      <c r="F43021" s="16"/>
    </row>
    <row r="43022" spans="6:6" x14ac:dyDescent="0.2">
      <c r="F43022" s="16"/>
    </row>
    <row r="43023" spans="6:6" x14ac:dyDescent="0.2">
      <c r="F43023" s="16"/>
    </row>
    <row r="43024" spans="6:6" x14ac:dyDescent="0.2">
      <c r="F43024" s="16"/>
    </row>
    <row r="43025" spans="6:6" x14ac:dyDescent="0.2">
      <c r="F43025" s="16"/>
    </row>
    <row r="43026" spans="6:6" x14ac:dyDescent="0.2">
      <c r="F43026" s="16"/>
    </row>
    <row r="43027" spans="6:6" x14ac:dyDescent="0.2">
      <c r="F43027" s="16"/>
    </row>
    <row r="43028" spans="6:6" x14ac:dyDescent="0.2">
      <c r="F43028" s="16"/>
    </row>
    <row r="43029" spans="6:6" x14ac:dyDescent="0.2">
      <c r="F43029" s="16"/>
    </row>
    <row r="43030" spans="6:6" x14ac:dyDescent="0.2">
      <c r="F43030" s="16"/>
    </row>
    <row r="43031" spans="6:6" x14ac:dyDescent="0.2">
      <c r="F43031" s="16"/>
    </row>
    <row r="43032" spans="6:6" x14ac:dyDescent="0.2">
      <c r="F43032" s="16"/>
    </row>
    <row r="43033" spans="6:6" x14ac:dyDescent="0.2">
      <c r="F43033" s="16"/>
    </row>
    <row r="43034" spans="6:6" x14ac:dyDescent="0.2">
      <c r="F43034" s="16"/>
    </row>
    <row r="43035" spans="6:6" x14ac:dyDescent="0.2">
      <c r="F43035" s="16"/>
    </row>
    <row r="43036" spans="6:6" x14ac:dyDescent="0.2">
      <c r="F43036" s="16"/>
    </row>
    <row r="43037" spans="6:6" x14ac:dyDescent="0.2">
      <c r="F43037" s="16"/>
    </row>
    <row r="43038" spans="6:6" x14ac:dyDescent="0.2">
      <c r="F43038" s="16"/>
    </row>
    <row r="43039" spans="6:6" x14ac:dyDescent="0.2">
      <c r="F43039" s="16"/>
    </row>
    <row r="43040" spans="6:6" x14ac:dyDescent="0.2">
      <c r="F43040" s="16"/>
    </row>
    <row r="43041" spans="6:6" x14ac:dyDescent="0.2">
      <c r="F43041" s="16"/>
    </row>
    <row r="43042" spans="6:6" x14ac:dyDescent="0.2">
      <c r="F43042" s="16"/>
    </row>
    <row r="43043" spans="6:6" x14ac:dyDescent="0.2">
      <c r="F43043" s="16"/>
    </row>
    <row r="43044" spans="6:6" x14ac:dyDescent="0.2">
      <c r="F43044" s="16"/>
    </row>
    <row r="43045" spans="6:6" x14ac:dyDescent="0.2">
      <c r="F43045" s="16"/>
    </row>
    <row r="43046" spans="6:6" x14ac:dyDescent="0.2">
      <c r="F43046" s="16"/>
    </row>
    <row r="43047" spans="6:6" x14ac:dyDescent="0.2">
      <c r="F43047" s="16"/>
    </row>
    <row r="43048" spans="6:6" x14ac:dyDescent="0.2">
      <c r="F43048" s="16"/>
    </row>
    <row r="43049" spans="6:6" x14ac:dyDescent="0.2">
      <c r="F43049" s="16"/>
    </row>
    <row r="43050" spans="6:6" x14ac:dyDescent="0.2">
      <c r="F43050" s="16"/>
    </row>
    <row r="43051" spans="6:6" x14ac:dyDescent="0.2">
      <c r="F43051" s="16"/>
    </row>
    <row r="43052" spans="6:6" x14ac:dyDescent="0.2">
      <c r="F43052" s="16"/>
    </row>
    <row r="43053" spans="6:6" x14ac:dyDescent="0.2">
      <c r="F43053" s="16"/>
    </row>
    <row r="43054" spans="6:6" x14ac:dyDescent="0.2">
      <c r="F43054" s="16"/>
    </row>
    <row r="43055" spans="6:6" x14ac:dyDescent="0.2">
      <c r="F43055" s="16"/>
    </row>
    <row r="43056" spans="6:6" x14ac:dyDescent="0.2">
      <c r="F43056" s="16"/>
    </row>
    <row r="43057" spans="6:6" x14ac:dyDescent="0.2">
      <c r="F43057" s="16"/>
    </row>
    <row r="43058" spans="6:6" x14ac:dyDescent="0.2">
      <c r="F43058" s="16"/>
    </row>
    <row r="43059" spans="6:6" x14ac:dyDescent="0.2">
      <c r="F43059" s="16"/>
    </row>
    <row r="43060" spans="6:6" x14ac:dyDescent="0.2">
      <c r="F43060" s="16"/>
    </row>
    <row r="43061" spans="6:6" x14ac:dyDescent="0.2">
      <c r="F43061" s="16"/>
    </row>
    <row r="43062" spans="6:6" x14ac:dyDescent="0.2">
      <c r="F43062" s="16"/>
    </row>
    <row r="43063" spans="6:6" x14ac:dyDescent="0.2">
      <c r="F43063" s="16"/>
    </row>
    <row r="43064" spans="6:6" x14ac:dyDescent="0.2">
      <c r="F43064" s="16"/>
    </row>
    <row r="43065" spans="6:6" x14ac:dyDescent="0.2">
      <c r="F43065" s="16"/>
    </row>
    <row r="43066" spans="6:6" x14ac:dyDescent="0.2">
      <c r="F43066" s="16"/>
    </row>
    <row r="43067" spans="6:6" x14ac:dyDescent="0.2">
      <c r="F43067" s="16"/>
    </row>
    <row r="43068" spans="6:6" x14ac:dyDescent="0.2">
      <c r="F43068" s="16"/>
    </row>
    <row r="43069" spans="6:6" x14ac:dyDescent="0.2">
      <c r="F43069" s="16"/>
    </row>
    <row r="43070" spans="6:6" x14ac:dyDescent="0.2">
      <c r="F43070" s="16"/>
    </row>
    <row r="43071" spans="6:6" x14ac:dyDescent="0.2">
      <c r="F43071" s="16"/>
    </row>
    <row r="43072" spans="6:6" x14ac:dyDescent="0.2">
      <c r="F43072" s="16"/>
    </row>
    <row r="43073" spans="6:6" x14ac:dyDescent="0.2">
      <c r="F43073" s="16"/>
    </row>
    <row r="43074" spans="6:6" x14ac:dyDescent="0.2">
      <c r="F43074" s="16"/>
    </row>
    <row r="43075" spans="6:6" x14ac:dyDescent="0.2">
      <c r="F43075" s="16"/>
    </row>
    <row r="43076" spans="6:6" x14ac:dyDescent="0.2">
      <c r="F43076" s="16"/>
    </row>
    <row r="43077" spans="6:6" x14ac:dyDescent="0.2">
      <c r="F43077" s="16"/>
    </row>
    <row r="43078" spans="6:6" x14ac:dyDescent="0.2">
      <c r="F43078" s="16"/>
    </row>
    <row r="43079" spans="6:6" x14ac:dyDescent="0.2">
      <c r="F43079" s="16"/>
    </row>
    <row r="43080" spans="6:6" x14ac:dyDescent="0.2">
      <c r="F43080" s="16"/>
    </row>
    <row r="43081" spans="6:6" x14ac:dyDescent="0.2">
      <c r="F43081" s="16"/>
    </row>
    <row r="43082" spans="6:6" x14ac:dyDescent="0.2">
      <c r="F43082" s="16"/>
    </row>
    <row r="43083" spans="6:6" x14ac:dyDescent="0.2">
      <c r="F43083" s="16"/>
    </row>
    <row r="43084" spans="6:6" x14ac:dyDescent="0.2">
      <c r="F43084" s="16"/>
    </row>
    <row r="43085" spans="6:6" x14ac:dyDescent="0.2">
      <c r="F43085" s="16"/>
    </row>
    <row r="43086" spans="6:6" x14ac:dyDescent="0.2">
      <c r="F43086" s="16"/>
    </row>
    <row r="43087" spans="6:6" x14ac:dyDescent="0.2">
      <c r="F43087" s="16"/>
    </row>
    <row r="43088" spans="6:6" x14ac:dyDescent="0.2">
      <c r="F43088" s="16"/>
    </row>
    <row r="43089" spans="6:6" x14ac:dyDescent="0.2">
      <c r="F43089" s="16"/>
    </row>
    <row r="43090" spans="6:6" x14ac:dyDescent="0.2">
      <c r="F43090" s="16"/>
    </row>
    <row r="43091" spans="6:6" x14ac:dyDescent="0.2">
      <c r="F43091" s="16"/>
    </row>
    <row r="43092" spans="6:6" x14ac:dyDescent="0.2">
      <c r="F43092" s="16"/>
    </row>
    <row r="43093" spans="6:6" x14ac:dyDescent="0.2">
      <c r="F43093" s="16"/>
    </row>
    <row r="43094" spans="6:6" x14ac:dyDescent="0.2">
      <c r="F43094" s="16"/>
    </row>
    <row r="43095" spans="6:6" x14ac:dyDescent="0.2">
      <c r="F43095" s="16"/>
    </row>
    <row r="43096" spans="6:6" x14ac:dyDescent="0.2">
      <c r="F43096" s="16"/>
    </row>
    <row r="43097" spans="6:6" x14ac:dyDescent="0.2">
      <c r="F43097" s="16"/>
    </row>
    <row r="43098" spans="6:6" x14ac:dyDescent="0.2">
      <c r="F43098" s="16"/>
    </row>
    <row r="43099" spans="6:6" x14ac:dyDescent="0.2">
      <c r="F43099" s="16"/>
    </row>
    <row r="43100" spans="6:6" x14ac:dyDescent="0.2">
      <c r="F43100" s="16"/>
    </row>
    <row r="43101" spans="6:6" x14ac:dyDescent="0.2">
      <c r="F43101" s="16"/>
    </row>
    <row r="43102" spans="6:6" x14ac:dyDescent="0.2">
      <c r="F43102" s="16"/>
    </row>
    <row r="43103" spans="6:6" x14ac:dyDescent="0.2">
      <c r="F43103" s="16"/>
    </row>
    <row r="43104" spans="6:6" x14ac:dyDescent="0.2">
      <c r="F43104" s="16"/>
    </row>
    <row r="43105" spans="6:6" x14ac:dyDescent="0.2">
      <c r="F43105" s="16"/>
    </row>
    <row r="43106" spans="6:6" x14ac:dyDescent="0.2">
      <c r="F43106" s="16"/>
    </row>
    <row r="43107" spans="6:6" x14ac:dyDescent="0.2">
      <c r="F43107" s="16"/>
    </row>
    <row r="43108" spans="6:6" x14ac:dyDescent="0.2">
      <c r="F43108" s="16"/>
    </row>
    <row r="43109" spans="6:6" x14ac:dyDescent="0.2">
      <c r="F43109" s="16"/>
    </row>
    <row r="43110" spans="6:6" x14ac:dyDescent="0.2">
      <c r="F43110" s="16"/>
    </row>
    <row r="43111" spans="6:6" x14ac:dyDescent="0.2">
      <c r="F43111" s="16"/>
    </row>
    <row r="43112" spans="6:6" x14ac:dyDescent="0.2">
      <c r="F43112" s="16"/>
    </row>
    <row r="43113" spans="6:6" x14ac:dyDescent="0.2">
      <c r="F43113" s="16"/>
    </row>
    <row r="43114" spans="6:6" x14ac:dyDescent="0.2">
      <c r="F43114" s="16"/>
    </row>
    <row r="43115" spans="6:6" x14ac:dyDescent="0.2">
      <c r="F43115" s="16"/>
    </row>
    <row r="43116" spans="6:6" x14ac:dyDescent="0.2">
      <c r="F43116" s="16"/>
    </row>
    <row r="43117" spans="6:6" x14ac:dyDescent="0.2">
      <c r="F43117" s="16"/>
    </row>
    <row r="43118" spans="6:6" x14ac:dyDescent="0.2">
      <c r="F43118" s="16"/>
    </row>
    <row r="43119" spans="6:6" x14ac:dyDescent="0.2">
      <c r="F43119" s="16"/>
    </row>
    <row r="43120" spans="6:6" x14ac:dyDescent="0.2">
      <c r="F43120" s="16"/>
    </row>
    <row r="43121" spans="6:6" x14ac:dyDescent="0.2">
      <c r="F43121" s="16"/>
    </row>
    <row r="43122" spans="6:6" x14ac:dyDescent="0.2">
      <c r="F43122" s="16"/>
    </row>
    <row r="43123" spans="6:6" x14ac:dyDescent="0.2">
      <c r="F43123" s="16"/>
    </row>
    <row r="43124" spans="6:6" x14ac:dyDescent="0.2">
      <c r="F43124" s="16"/>
    </row>
    <row r="43125" spans="6:6" x14ac:dyDescent="0.2">
      <c r="F43125" s="16"/>
    </row>
    <row r="43126" spans="6:6" x14ac:dyDescent="0.2">
      <c r="F43126" s="16"/>
    </row>
    <row r="43127" spans="6:6" x14ac:dyDescent="0.2">
      <c r="F43127" s="16"/>
    </row>
    <row r="43128" spans="6:6" x14ac:dyDescent="0.2">
      <c r="F43128" s="16"/>
    </row>
    <row r="43129" spans="6:6" x14ac:dyDescent="0.2">
      <c r="F43129" s="16"/>
    </row>
    <row r="43130" spans="6:6" x14ac:dyDescent="0.2">
      <c r="F43130" s="16"/>
    </row>
    <row r="43131" spans="6:6" x14ac:dyDescent="0.2">
      <c r="F43131" s="16"/>
    </row>
    <row r="43132" spans="6:6" x14ac:dyDescent="0.2">
      <c r="F43132" s="16"/>
    </row>
    <row r="43133" spans="6:6" x14ac:dyDescent="0.2">
      <c r="F43133" s="16"/>
    </row>
    <row r="43134" spans="6:6" x14ac:dyDescent="0.2">
      <c r="F43134" s="16"/>
    </row>
    <row r="43135" spans="6:6" x14ac:dyDescent="0.2">
      <c r="F43135" s="16"/>
    </row>
    <row r="43136" spans="6:6" x14ac:dyDescent="0.2">
      <c r="F43136" s="16"/>
    </row>
    <row r="43137" spans="6:6" x14ac:dyDescent="0.2">
      <c r="F43137" s="16"/>
    </row>
    <row r="43138" spans="6:6" x14ac:dyDescent="0.2">
      <c r="F43138" s="16"/>
    </row>
    <row r="43139" spans="6:6" x14ac:dyDescent="0.2">
      <c r="F43139" s="16"/>
    </row>
    <row r="43140" spans="6:6" x14ac:dyDescent="0.2">
      <c r="F43140" s="16"/>
    </row>
    <row r="43141" spans="6:6" x14ac:dyDescent="0.2">
      <c r="F43141" s="16"/>
    </row>
    <row r="43142" spans="6:6" x14ac:dyDescent="0.2">
      <c r="F43142" s="16"/>
    </row>
    <row r="43143" spans="6:6" x14ac:dyDescent="0.2">
      <c r="F43143" s="16"/>
    </row>
    <row r="43144" spans="6:6" x14ac:dyDescent="0.2">
      <c r="F43144" s="16"/>
    </row>
    <row r="43145" spans="6:6" x14ac:dyDescent="0.2">
      <c r="F43145" s="16"/>
    </row>
    <row r="43146" spans="6:6" x14ac:dyDescent="0.2">
      <c r="F43146" s="16"/>
    </row>
    <row r="43147" spans="6:6" x14ac:dyDescent="0.2">
      <c r="F43147" s="16"/>
    </row>
    <row r="43148" spans="6:6" x14ac:dyDescent="0.2">
      <c r="F43148" s="16"/>
    </row>
    <row r="43149" spans="6:6" x14ac:dyDescent="0.2">
      <c r="F43149" s="16"/>
    </row>
    <row r="43150" spans="6:6" x14ac:dyDescent="0.2">
      <c r="F43150" s="16"/>
    </row>
    <row r="43151" spans="6:6" x14ac:dyDescent="0.2">
      <c r="F43151" s="16"/>
    </row>
    <row r="43152" spans="6:6" x14ac:dyDescent="0.2">
      <c r="F43152" s="16"/>
    </row>
    <row r="43153" spans="6:6" x14ac:dyDescent="0.2">
      <c r="F43153" s="16"/>
    </row>
    <row r="43154" spans="6:6" x14ac:dyDescent="0.2">
      <c r="F43154" s="16"/>
    </row>
    <row r="43155" spans="6:6" x14ac:dyDescent="0.2">
      <c r="F43155" s="16"/>
    </row>
    <row r="43156" spans="6:6" x14ac:dyDescent="0.2">
      <c r="F43156" s="16"/>
    </row>
    <row r="43157" spans="6:6" x14ac:dyDescent="0.2">
      <c r="F43157" s="16"/>
    </row>
    <row r="43158" spans="6:6" x14ac:dyDescent="0.2">
      <c r="F43158" s="16"/>
    </row>
    <row r="43159" spans="6:6" x14ac:dyDescent="0.2">
      <c r="F43159" s="16"/>
    </row>
    <row r="43160" spans="6:6" x14ac:dyDescent="0.2">
      <c r="F43160" s="16"/>
    </row>
    <row r="43161" spans="6:6" x14ac:dyDescent="0.2">
      <c r="F43161" s="16"/>
    </row>
    <row r="43162" spans="6:6" x14ac:dyDescent="0.2">
      <c r="F43162" s="16"/>
    </row>
    <row r="43163" spans="6:6" x14ac:dyDescent="0.2">
      <c r="F43163" s="16"/>
    </row>
    <row r="43164" spans="6:6" x14ac:dyDescent="0.2">
      <c r="F43164" s="16"/>
    </row>
    <row r="43165" spans="6:6" x14ac:dyDescent="0.2">
      <c r="F43165" s="16"/>
    </row>
    <row r="43166" spans="6:6" x14ac:dyDescent="0.2">
      <c r="F43166" s="16"/>
    </row>
    <row r="43167" spans="6:6" x14ac:dyDescent="0.2">
      <c r="F43167" s="16"/>
    </row>
    <row r="43168" spans="6:6" x14ac:dyDescent="0.2">
      <c r="F43168" s="16"/>
    </row>
    <row r="43169" spans="6:6" x14ac:dyDescent="0.2">
      <c r="F43169" s="16"/>
    </row>
    <row r="43170" spans="6:6" x14ac:dyDescent="0.2">
      <c r="F43170" s="16"/>
    </row>
    <row r="43171" spans="6:6" x14ac:dyDescent="0.2">
      <c r="F43171" s="16"/>
    </row>
    <row r="43172" spans="6:6" x14ac:dyDescent="0.2">
      <c r="F43172" s="16"/>
    </row>
    <row r="43173" spans="6:6" x14ac:dyDescent="0.2">
      <c r="F43173" s="16"/>
    </row>
    <row r="43174" spans="6:6" x14ac:dyDescent="0.2">
      <c r="F43174" s="16"/>
    </row>
    <row r="43175" spans="6:6" x14ac:dyDescent="0.2">
      <c r="F43175" s="16"/>
    </row>
    <row r="43176" spans="6:6" x14ac:dyDescent="0.2">
      <c r="F43176" s="16"/>
    </row>
    <row r="43177" spans="6:6" x14ac:dyDescent="0.2">
      <c r="F43177" s="16"/>
    </row>
    <row r="43178" spans="6:6" x14ac:dyDescent="0.2">
      <c r="F43178" s="16"/>
    </row>
    <row r="43179" spans="6:6" x14ac:dyDescent="0.2">
      <c r="F43179" s="16"/>
    </row>
    <row r="43180" spans="6:6" x14ac:dyDescent="0.2">
      <c r="F43180" s="16"/>
    </row>
    <row r="43181" spans="6:6" x14ac:dyDescent="0.2">
      <c r="F43181" s="16"/>
    </row>
    <row r="43182" spans="6:6" x14ac:dyDescent="0.2">
      <c r="F43182" s="16"/>
    </row>
    <row r="43183" spans="6:6" x14ac:dyDescent="0.2">
      <c r="F43183" s="16"/>
    </row>
    <row r="43184" spans="6:6" x14ac:dyDescent="0.2">
      <c r="F43184" s="16"/>
    </row>
    <row r="43185" spans="6:6" x14ac:dyDescent="0.2">
      <c r="F43185" s="16"/>
    </row>
    <row r="43186" spans="6:6" x14ac:dyDescent="0.2">
      <c r="F43186" s="16"/>
    </row>
    <row r="43187" spans="6:6" x14ac:dyDescent="0.2">
      <c r="F43187" s="16"/>
    </row>
    <row r="43188" spans="6:6" x14ac:dyDescent="0.2">
      <c r="F43188" s="16"/>
    </row>
    <row r="43189" spans="6:6" x14ac:dyDescent="0.2">
      <c r="F43189" s="16"/>
    </row>
    <row r="43190" spans="6:6" x14ac:dyDescent="0.2">
      <c r="F43190" s="16"/>
    </row>
    <row r="43191" spans="6:6" x14ac:dyDescent="0.2">
      <c r="F43191" s="16"/>
    </row>
    <row r="43192" spans="6:6" x14ac:dyDescent="0.2">
      <c r="F43192" s="16"/>
    </row>
    <row r="43193" spans="6:6" x14ac:dyDescent="0.2">
      <c r="F43193" s="16"/>
    </row>
    <row r="43194" spans="6:6" x14ac:dyDescent="0.2">
      <c r="F43194" s="16"/>
    </row>
    <row r="43195" spans="6:6" x14ac:dyDescent="0.2">
      <c r="F43195" s="16"/>
    </row>
    <row r="43196" spans="6:6" x14ac:dyDescent="0.2">
      <c r="F43196" s="16"/>
    </row>
    <row r="43197" spans="6:6" x14ac:dyDescent="0.2">
      <c r="F43197" s="16"/>
    </row>
    <row r="43198" spans="6:6" x14ac:dyDescent="0.2">
      <c r="F43198" s="16"/>
    </row>
    <row r="43199" spans="6:6" x14ac:dyDescent="0.2">
      <c r="F43199" s="16"/>
    </row>
    <row r="43200" spans="6:6" x14ac:dyDescent="0.2">
      <c r="F43200" s="16"/>
    </row>
    <row r="43201" spans="6:6" x14ac:dyDescent="0.2">
      <c r="F43201" s="16"/>
    </row>
    <row r="43202" spans="6:6" x14ac:dyDescent="0.2">
      <c r="F43202" s="16"/>
    </row>
    <row r="43203" spans="6:6" x14ac:dyDescent="0.2">
      <c r="F43203" s="16"/>
    </row>
    <row r="43204" spans="6:6" x14ac:dyDescent="0.2">
      <c r="F43204" s="16"/>
    </row>
    <row r="43205" spans="6:6" x14ac:dyDescent="0.2">
      <c r="F43205" s="16"/>
    </row>
    <row r="43206" spans="6:6" x14ac:dyDescent="0.2">
      <c r="F43206" s="16"/>
    </row>
    <row r="43207" spans="6:6" x14ac:dyDescent="0.2">
      <c r="F43207" s="16"/>
    </row>
    <row r="43208" spans="6:6" x14ac:dyDescent="0.2">
      <c r="F43208" s="16"/>
    </row>
    <row r="43209" spans="6:6" x14ac:dyDescent="0.2">
      <c r="F43209" s="16"/>
    </row>
    <row r="43210" spans="6:6" x14ac:dyDescent="0.2">
      <c r="F43210" s="16"/>
    </row>
    <row r="43211" spans="6:6" x14ac:dyDescent="0.2">
      <c r="F43211" s="16"/>
    </row>
    <row r="43212" spans="6:6" x14ac:dyDescent="0.2">
      <c r="F43212" s="16"/>
    </row>
    <row r="43213" spans="6:6" x14ac:dyDescent="0.2">
      <c r="F43213" s="16"/>
    </row>
    <row r="43214" spans="6:6" x14ac:dyDescent="0.2">
      <c r="F43214" s="16"/>
    </row>
    <row r="43215" spans="6:6" x14ac:dyDescent="0.2">
      <c r="F43215" s="16"/>
    </row>
    <row r="43216" spans="6:6" x14ac:dyDescent="0.2">
      <c r="F43216" s="16"/>
    </row>
    <row r="43217" spans="6:6" x14ac:dyDescent="0.2">
      <c r="F43217" s="16"/>
    </row>
    <row r="43218" spans="6:6" x14ac:dyDescent="0.2">
      <c r="F43218" s="16"/>
    </row>
    <row r="43219" spans="6:6" x14ac:dyDescent="0.2">
      <c r="F43219" s="16"/>
    </row>
    <row r="43220" spans="6:6" x14ac:dyDescent="0.2">
      <c r="F43220" s="16"/>
    </row>
    <row r="43221" spans="6:6" x14ac:dyDescent="0.2">
      <c r="F43221" s="16"/>
    </row>
    <row r="43222" spans="6:6" x14ac:dyDescent="0.2">
      <c r="F43222" s="16"/>
    </row>
    <row r="43223" spans="6:6" x14ac:dyDescent="0.2">
      <c r="F43223" s="16"/>
    </row>
    <row r="43224" spans="6:6" x14ac:dyDescent="0.2">
      <c r="F43224" s="16"/>
    </row>
    <row r="43225" spans="6:6" x14ac:dyDescent="0.2">
      <c r="F43225" s="16"/>
    </row>
    <row r="43226" spans="6:6" x14ac:dyDescent="0.2">
      <c r="F43226" s="16"/>
    </row>
    <row r="43227" spans="6:6" x14ac:dyDescent="0.2">
      <c r="F43227" s="16"/>
    </row>
    <row r="43228" spans="6:6" x14ac:dyDescent="0.2">
      <c r="F43228" s="16"/>
    </row>
    <row r="43229" spans="6:6" x14ac:dyDescent="0.2">
      <c r="F43229" s="16"/>
    </row>
    <row r="43230" spans="6:6" x14ac:dyDescent="0.2">
      <c r="F43230" s="16"/>
    </row>
    <row r="43231" spans="6:6" x14ac:dyDescent="0.2">
      <c r="F43231" s="16"/>
    </row>
    <row r="43232" spans="6:6" x14ac:dyDescent="0.2">
      <c r="F43232" s="16"/>
    </row>
    <row r="43233" spans="6:6" x14ac:dyDescent="0.2">
      <c r="F43233" s="16"/>
    </row>
    <row r="43234" spans="6:6" x14ac:dyDescent="0.2">
      <c r="F43234" s="16"/>
    </row>
    <row r="43235" spans="6:6" x14ac:dyDescent="0.2">
      <c r="F43235" s="16"/>
    </row>
    <row r="43236" spans="6:6" x14ac:dyDescent="0.2">
      <c r="F43236" s="16"/>
    </row>
    <row r="43237" spans="6:6" x14ac:dyDescent="0.2">
      <c r="F43237" s="16"/>
    </row>
    <row r="43238" spans="6:6" x14ac:dyDescent="0.2">
      <c r="F43238" s="16"/>
    </row>
    <row r="43239" spans="6:6" x14ac:dyDescent="0.2">
      <c r="F43239" s="16"/>
    </row>
    <row r="43240" spans="6:6" x14ac:dyDescent="0.2">
      <c r="F43240" s="16"/>
    </row>
    <row r="43241" spans="6:6" x14ac:dyDescent="0.2">
      <c r="F43241" s="16"/>
    </row>
    <row r="43242" spans="6:6" x14ac:dyDescent="0.2">
      <c r="F43242" s="16"/>
    </row>
    <row r="43243" spans="6:6" x14ac:dyDescent="0.2">
      <c r="F43243" s="16"/>
    </row>
    <row r="43244" spans="6:6" x14ac:dyDescent="0.2">
      <c r="F43244" s="16"/>
    </row>
    <row r="43245" spans="6:6" x14ac:dyDescent="0.2">
      <c r="F43245" s="16"/>
    </row>
    <row r="43246" spans="6:6" x14ac:dyDescent="0.2">
      <c r="F43246" s="16"/>
    </row>
    <row r="43247" spans="6:6" x14ac:dyDescent="0.2">
      <c r="F43247" s="16"/>
    </row>
    <row r="43248" spans="6:6" x14ac:dyDescent="0.2">
      <c r="F43248" s="16"/>
    </row>
    <row r="43249" spans="6:6" x14ac:dyDescent="0.2">
      <c r="F43249" s="16"/>
    </row>
    <row r="43250" spans="6:6" x14ac:dyDescent="0.2">
      <c r="F43250" s="16"/>
    </row>
    <row r="43251" spans="6:6" x14ac:dyDescent="0.2">
      <c r="F43251" s="16"/>
    </row>
    <row r="43252" spans="6:6" x14ac:dyDescent="0.2">
      <c r="F43252" s="16"/>
    </row>
    <row r="43253" spans="6:6" x14ac:dyDescent="0.2">
      <c r="F43253" s="16"/>
    </row>
    <row r="43254" spans="6:6" x14ac:dyDescent="0.2">
      <c r="F43254" s="16"/>
    </row>
    <row r="43255" spans="6:6" x14ac:dyDescent="0.2">
      <c r="F43255" s="16"/>
    </row>
    <row r="43256" spans="6:6" x14ac:dyDescent="0.2">
      <c r="F43256" s="16"/>
    </row>
    <row r="43257" spans="6:6" x14ac:dyDescent="0.2">
      <c r="F43257" s="16"/>
    </row>
    <row r="43258" spans="6:6" x14ac:dyDescent="0.2">
      <c r="F43258" s="16"/>
    </row>
    <row r="43259" spans="6:6" x14ac:dyDescent="0.2">
      <c r="F43259" s="16"/>
    </row>
    <row r="43260" spans="6:6" x14ac:dyDescent="0.2">
      <c r="F43260" s="16"/>
    </row>
    <row r="43261" spans="6:6" x14ac:dyDescent="0.2">
      <c r="F43261" s="16"/>
    </row>
    <row r="43262" spans="6:6" x14ac:dyDescent="0.2">
      <c r="F43262" s="16"/>
    </row>
    <row r="43263" spans="6:6" x14ac:dyDescent="0.2">
      <c r="F43263" s="16"/>
    </row>
    <row r="43264" spans="6:6" x14ac:dyDescent="0.2">
      <c r="F43264" s="16"/>
    </row>
    <row r="43265" spans="6:6" x14ac:dyDescent="0.2">
      <c r="F43265" s="16"/>
    </row>
    <row r="43266" spans="6:6" x14ac:dyDescent="0.2">
      <c r="F43266" s="16"/>
    </row>
    <row r="43267" spans="6:6" x14ac:dyDescent="0.2">
      <c r="F43267" s="16"/>
    </row>
    <row r="43268" spans="6:6" x14ac:dyDescent="0.2">
      <c r="F43268" s="16"/>
    </row>
    <row r="43269" spans="6:6" x14ac:dyDescent="0.2">
      <c r="F43269" s="16"/>
    </row>
    <row r="43270" spans="6:6" x14ac:dyDescent="0.2">
      <c r="F43270" s="16"/>
    </row>
    <row r="43271" spans="6:6" x14ac:dyDescent="0.2">
      <c r="F43271" s="16"/>
    </row>
    <row r="43272" spans="6:6" x14ac:dyDescent="0.2">
      <c r="F43272" s="16"/>
    </row>
    <row r="43273" spans="6:6" x14ac:dyDescent="0.2">
      <c r="F43273" s="16"/>
    </row>
    <row r="43274" spans="6:6" x14ac:dyDescent="0.2">
      <c r="F43274" s="16"/>
    </row>
    <row r="43275" spans="6:6" x14ac:dyDescent="0.2">
      <c r="F43275" s="16"/>
    </row>
    <row r="43276" spans="6:6" x14ac:dyDescent="0.2">
      <c r="F43276" s="16"/>
    </row>
    <row r="43277" spans="6:6" x14ac:dyDescent="0.2">
      <c r="F43277" s="16"/>
    </row>
    <row r="43278" spans="6:6" x14ac:dyDescent="0.2">
      <c r="F43278" s="16"/>
    </row>
    <row r="43279" spans="6:6" x14ac:dyDescent="0.2">
      <c r="F43279" s="16"/>
    </row>
    <row r="43280" spans="6:6" x14ac:dyDescent="0.2">
      <c r="F43280" s="16"/>
    </row>
    <row r="43281" spans="6:6" x14ac:dyDescent="0.2">
      <c r="F43281" s="16"/>
    </row>
    <row r="43282" spans="6:6" x14ac:dyDescent="0.2">
      <c r="F43282" s="16"/>
    </row>
    <row r="43283" spans="6:6" x14ac:dyDescent="0.2">
      <c r="F43283" s="16"/>
    </row>
    <row r="43284" spans="6:6" x14ac:dyDescent="0.2">
      <c r="F43284" s="16"/>
    </row>
    <row r="43285" spans="6:6" x14ac:dyDescent="0.2">
      <c r="F43285" s="16"/>
    </row>
    <row r="43286" spans="6:6" x14ac:dyDescent="0.2">
      <c r="F43286" s="16"/>
    </row>
    <row r="43287" spans="6:6" x14ac:dyDescent="0.2">
      <c r="F43287" s="16"/>
    </row>
    <row r="43288" spans="6:6" x14ac:dyDescent="0.2">
      <c r="F43288" s="16"/>
    </row>
    <row r="43289" spans="6:6" x14ac:dyDescent="0.2">
      <c r="F43289" s="16"/>
    </row>
    <row r="43290" spans="6:6" x14ac:dyDescent="0.2">
      <c r="F43290" s="16"/>
    </row>
    <row r="43291" spans="6:6" x14ac:dyDescent="0.2">
      <c r="F43291" s="16"/>
    </row>
    <row r="43292" spans="6:6" x14ac:dyDescent="0.2">
      <c r="F43292" s="16"/>
    </row>
    <row r="43293" spans="6:6" x14ac:dyDescent="0.2">
      <c r="F43293" s="16"/>
    </row>
    <row r="43294" spans="6:6" x14ac:dyDescent="0.2">
      <c r="F43294" s="16"/>
    </row>
    <row r="43295" spans="6:6" x14ac:dyDescent="0.2">
      <c r="F43295" s="16"/>
    </row>
    <row r="43296" spans="6:6" x14ac:dyDescent="0.2">
      <c r="F43296" s="16"/>
    </row>
    <row r="43297" spans="6:6" x14ac:dyDescent="0.2">
      <c r="F43297" s="16"/>
    </row>
    <row r="43298" spans="6:6" x14ac:dyDescent="0.2">
      <c r="F43298" s="16"/>
    </row>
    <row r="43299" spans="6:6" x14ac:dyDescent="0.2">
      <c r="F43299" s="16"/>
    </row>
    <row r="43300" spans="6:6" x14ac:dyDescent="0.2">
      <c r="F43300" s="16"/>
    </row>
    <row r="43301" spans="6:6" x14ac:dyDescent="0.2">
      <c r="F43301" s="16"/>
    </row>
    <row r="43302" spans="6:6" x14ac:dyDescent="0.2">
      <c r="F43302" s="16"/>
    </row>
    <row r="43303" spans="6:6" x14ac:dyDescent="0.2">
      <c r="F43303" s="16"/>
    </row>
    <row r="43304" spans="6:6" x14ac:dyDescent="0.2">
      <c r="F43304" s="16"/>
    </row>
    <row r="43305" spans="6:6" x14ac:dyDescent="0.2">
      <c r="F43305" s="16"/>
    </row>
    <row r="43306" spans="6:6" x14ac:dyDescent="0.2">
      <c r="F43306" s="16"/>
    </row>
    <row r="43307" spans="6:6" x14ac:dyDescent="0.2">
      <c r="F43307" s="16"/>
    </row>
    <row r="43308" spans="6:6" x14ac:dyDescent="0.2">
      <c r="F43308" s="16"/>
    </row>
    <row r="43309" spans="6:6" x14ac:dyDescent="0.2">
      <c r="F43309" s="16"/>
    </row>
    <row r="43310" spans="6:6" x14ac:dyDescent="0.2">
      <c r="F43310" s="16"/>
    </row>
    <row r="43311" spans="6:6" x14ac:dyDescent="0.2">
      <c r="F43311" s="16"/>
    </row>
    <row r="43312" spans="6:6" x14ac:dyDescent="0.2">
      <c r="F43312" s="16"/>
    </row>
    <row r="43313" spans="6:6" x14ac:dyDescent="0.2">
      <c r="F43313" s="16"/>
    </row>
    <row r="43314" spans="6:6" x14ac:dyDescent="0.2">
      <c r="F43314" s="16"/>
    </row>
    <row r="43315" spans="6:6" x14ac:dyDescent="0.2">
      <c r="F43315" s="16"/>
    </row>
    <row r="43316" spans="6:6" x14ac:dyDescent="0.2">
      <c r="F43316" s="16"/>
    </row>
    <row r="43317" spans="6:6" x14ac:dyDescent="0.2">
      <c r="F43317" s="16"/>
    </row>
    <row r="43318" spans="6:6" x14ac:dyDescent="0.2">
      <c r="F43318" s="16"/>
    </row>
    <row r="43319" spans="6:6" x14ac:dyDescent="0.2">
      <c r="F43319" s="16"/>
    </row>
    <row r="43320" spans="6:6" x14ac:dyDescent="0.2">
      <c r="F43320" s="16"/>
    </row>
    <row r="43321" spans="6:6" x14ac:dyDescent="0.2">
      <c r="F43321" s="16"/>
    </row>
    <row r="43322" spans="6:6" x14ac:dyDescent="0.2">
      <c r="F43322" s="16"/>
    </row>
    <row r="43323" spans="6:6" x14ac:dyDescent="0.2">
      <c r="F43323" s="16"/>
    </row>
    <row r="43324" spans="6:6" x14ac:dyDescent="0.2">
      <c r="F43324" s="16"/>
    </row>
    <row r="43325" spans="6:6" x14ac:dyDescent="0.2">
      <c r="F43325" s="16"/>
    </row>
    <row r="43326" spans="6:6" x14ac:dyDescent="0.2">
      <c r="F43326" s="16"/>
    </row>
    <row r="43327" spans="6:6" x14ac:dyDescent="0.2">
      <c r="F43327" s="16"/>
    </row>
    <row r="43328" spans="6:6" x14ac:dyDescent="0.2">
      <c r="F43328" s="16"/>
    </row>
    <row r="43329" spans="6:6" x14ac:dyDescent="0.2">
      <c r="F43329" s="16"/>
    </row>
    <row r="43330" spans="6:6" x14ac:dyDescent="0.2">
      <c r="F43330" s="16"/>
    </row>
    <row r="43331" spans="6:6" x14ac:dyDescent="0.2">
      <c r="F43331" s="16"/>
    </row>
    <row r="43332" spans="6:6" x14ac:dyDescent="0.2">
      <c r="F43332" s="16"/>
    </row>
    <row r="43333" spans="6:6" x14ac:dyDescent="0.2">
      <c r="F43333" s="16"/>
    </row>
    <row r="43334" spans="6:6" x14ac:dyDescent="0.2">
      <c r="F43334" s="16"/>
    </row>
    <row r="43335" spans="6:6" x14ac:dyDescent="0.2">
      <c r="F43335" s="16"/>
    </row>
    <row r="43336" spans="6:6" x14ac:dyDescent="0.2">
      <c r="F43336" s="16"/>
    </row>
    <row r="43337" spans="6:6" x14ac:dyDescent="0.2">
      <c r="F43337" s="16"/>
    </row>
    <row r="43338" spans="6:6" x14ac:dyDescent="0.2">
      <c r="F43338" s="16"/>
    </row>
    <row r="43339" spans="6:6" x14ac:dyDescent="0.2">
      <c r="F43339" s="16"/>
    </row>
    <row r="43340" spans="6:6" x14ac:dyDescent="0.2">
      <c r="F43340" s="16"/>
    </row>
    <row r="43341" spans="6:6" x14ac:dyDescent="0.2">
      <c r="F43341" s="16"/>
    </row>
    <row r="43342" spans="6:6" x14ac:dyDescent="0.2">
      <c r="F43342" s="16"/>
    </row>
    <row r="43343" spans="6:6" x14ac:dyDescent="0.2">
      <c r="F43343" s="16"/>
    </row>
    <row r="43344" spans="6:6" x14ac:dyDescent="0.2">
      <c r="F43344" s="16"/>
    </row>
    <row r="43345" spans="6:6" x14ac:dyDescent="0.2">
      <c r="F43345" s="16"/>
    </row>
    <row r="43346" spans="6:6" x14ac:dyDescent="0.2">
      <c r="F43346" s="16"/>
    </row>
    <row r="43347" spans="6:6" x14ac:dyDescent="0.2">
      <c r="F43347" s="16"/>
    </row>
    <row r="43348" spans="6:6" x14ac:dyDescent="0.2">
      <c r="F43348" s="16"/>
    </row>
    <row r="43349" spans="6:6" x14ac:dyDescent="0.2">
      <c r="F43349" s="16"/>
    </row>
    <row r="43350" spans="6:6" x14ac:dyDescent="0.2">
      <c r="F43350" s="16"/>
    </row>
    <row r="43351" spans="6:6" x14ac:dyDescent="0.2">
      <c r="F43351" s="16"/>
    </row>
    <row r="43352" spans="6:6" x14ac:dyDescent="0.2">
      <c r="F43352" s="16"/>
    </row>
    <row r="43353" spans="6:6" x14ac:dyDescent="0.2">
      <c r="F43353" s="16"/>
    </row>
    <row r="43354" spans="6:6" x14ac:dyDescent="0.2">
      <c r="F43354" s="16"/>
    </row>
    <row r="43355" spans="6:6" x14ac:dyDescent="0.2">
      <c r="F43355" s="16"/>
    </row>
    <row r="43356" spans="6:6" x14ac:dyDescent="0.2">
      <c r="F43356" s="16"/>
    </row>
    <row r="43357" spans="6:6" x14ac:dyDescent="0.2">
      <c r="F43357" s="16"/>
    </row>
    <row r="43358" spans="6:6" x14ac:dyDescent="0.2">
      <c r="F43358" s="16"/>
    </row>
    <row r="43359" spans="6:6" x14ac:dyDescent="0.2">
      <c r="F43359" s="16"/>
    </row>
    <row r="43360" spans="6:6" x14ac:dyDescent="0.2">
      <c r="F43360" s="16"/>
    </row>
    <row r="43361" spans="6:6" x14ac:dyDescent="0.2">
      <c r="F43361" s="16"/>
    </row>
    <row r="43362" spans="6:6" x14ac:dyDescent="0.2">
      <c r="F43362" s="16"/>
    </row>
    <row r="43363" spans="6:6" x14ac:dyDescent="0.2">
      <c r="F43363" s="16"/>
    </row>
    <row r="43364" spans="6:6" x14ac:dyDescent="0.2">
      <c r="F43364" s="16"/>
    </row>
    <row r="43365" spans="6:6" x14ac:dyDescent="0.2">
      <c r="F43365" s="16"/>
    </row>
    <row r="43366" spans="6:6" x14ac:dyDescent="0.2">
      <c r="F43366" s="16"/>
    </row>
    <row r="43367" spans="6:6" x14ac:dyDescent="0.2">
      <c r="F43367" s="16"/>
    </row>
    <row r="43368" spans="6:6" x14ac:dyDescent="0.2">
      <c r="F43368" s="16"/>
    </row>
    <row r="43369" spans="6:6" x14ac:dyDescent="0.2">
      <c r="F43369" s="16"/>
    </row>
    <row r="43370" spans="6:6" x14ac:dyDescent="0.2">
      <c r="F43370" s="16"/>
    </row>
    <row r="43371" spans="6:6" x14ac:dyDescent="0.2">
      <c r="F43371" s="16"/>
    </row>
    <row r="43372" spans="6:6" x14ac:dyDescent="0.2">
      <c r="F43372" s="16"/>
    </row>
    <row r="43373" spans="6:6" x14ac:dyDescent="0.2">
      <c r="F43373" s="16"/>
    </row>
    <row r="43374" spans="6:6" x14ac:dyDescent="0.2">
      <c r="F43374" s="16"/>
    </row>
    <row r="43375" spans="6:6" x14ac:dyDescent="0.2">
      <c r="F43375" s="16"/>
    </row>
    <row r="43376" spans="6:6" x14ac:dyDescent="0.2">
      <c r="F43376" s="16"/>
    </row>
    <row r="43377" spans="6:6" x14ac:dyDescent="0.2">
      <c r="F43377" s="16"/>
    </row>
    <row r="43378" spans="6:6" x14ac:dyDescent="0.2">
      <c r="F43378" s="16"/>
    </row>
    <row r="43379" spans="6:6" x14ac:dyDescent="0.2">
      <c r="F43379" s="16"/>
    </row>
    <row r="43380" spans="6:6" x14ac:dyDescent="0.2">
      <c r="F43380" s="16"/>
    </row>
    <row r="43381" spans="6:6" x14ac:dyDescent="0.2">
      <c r="F43381" s="16"/>
    </row>
    <row r="43382" spans="6:6" x14ac:dyDescent="0.2">
      <c r="F43382" s="16"/>
    </row>
    <row r="43383" spans="6:6" x14ac:dyDescent="0.2">
      <c r="F43383" s="16"/>
    </row>
    <row r="43384" spans="6:6" x14ac:dyDescent="0.2">
      <c r="F43384" s="16"/>
    </row>
    <row r="43385" spans="6:6" x14ac:dyDescent="0.2">
      <c r="F43385" s="16"/>
    </row>
    <row r="43386" spans="6:6" x14ac:dyDescent="0.2">
      <c r="F43386" s="16"/>
    </row>
    <row r="43387" spans="6:6" x14ac:dyDescent="0.2">
      <c r="F43387" s="16"/>
    </row>
    <row r="43388" spans="6:6" x14ac:dyDescent="0.2">
      <c r="F43388" s="16"/>
    </row>
    <row r="43389" spans="6:6" x14ac:dyDescent="0.2">
      <c r="F43389" s="16"/>
    </row>
    <row r="43390" spans="6:6" x14ac:dyDescent="0.2">
      <c r="F43390" s="16"/>
    </row>
    <row r="43391" spans="6:6" x14ac:dyDescent="0.2">
      <c r="F43391" s="16"/>
    </row>
    <row r="43392" spans="6:6" x14ac:dyDescent="0.2">
      <c r="F43392" s="16"/>
    </row>
    <row r="43393" spans="6:6" x14ac:dyDescent="0.2">
      <c r="F43393" s="16"/>
    </row>
    <row r="43394" spans="6:6" x14ac:dyDescent="0.2">
      <c r="F43394" s="16"/>
    </row>
    <row r="43395" spans="6:6" x14ac:dyDescent="0.2">
      <c r="F43395" s="16"/>
    </row>
    <row r="43396" spans="6:6" x14ac:dyDescent="0.2">
      <c r="F43396" s="16"/>
    </row>
    <row r="43397" spans="6:6" x14ac:dyDescent="0.2">
      <c r="F43397" s="16"/>
    </row>
    <row r="43398" spans="6:6" x14ac:dyDescent="0.2">
      <c r="F43398" s="16"/>
    </row>
    <row r="43399" spans="6:6" x14ac:dyDescent="0.2">
      <c r="F43399" s="16"/>
    </row>
    <row r="43400" spans="6:6" x14ac:dyDescent="0.2">
      <c r="F43400" s="16"/>
    </row>
    <row r="43401" spans="6:6" x14ac:dyDescent="0.2">
      <c r="F43401" s="16"/>
    </row>
    <row r="43402" spans="6:6" x14ac:dyDescent="0.2">
      <c r="F43402" s="16"/>
    </row>
    <row r="43403" spans="6:6" x14ac:dyDescent="0.2">
      <c r="F43403" s="16"/>
    </row>
    <row r="43404" spans="6:6" x14ac:dyDescent="0.2">
      <c r="F43404" s="16"/>
    </row>
    <row r="43405" spans="6:6" x14ac:dyDescent="0.2">
      <c r="F43405" s="16"/>
    </row>
    <row r="43406" spans="6:6" x14ac:dyDescent="0.2">
      <c r="F43406" s="16"/>
    </row>
    <row r="43407" spans="6:6" x14ac:dyDescent="0.2">
      <c r="F43407" s="16"/>
    </row>
    <row r="43408" spans="6:6" x14ac:dyDescent="0.2">
      <c r="F43408" s="16"/>
    </row>
    <row r="43409" spans="6:6" x14ac:dyDescent="0.2">
      <c r="F43409" s="16"/>
    </row>
    <row r="43410" spans="6:6" x14ac:dyDescent="0.2">
      <c r="F43410" s="16"/>
    </row>
    <row r="43411" spans="6:6" x14ac:dyDescent="0.2">
      <c r="F43411" s="16"/>
    </row>
    <row r="43412" spans="6:6" x14ac:dyDescent="0.2">
      <c r="F43412" s="16"/>
    </row>
    <row r="43413" spans="6:6" x14ac:dyDescent="0.2">
      <c r="F43413" s="16"/>
    </row>
    <row r="43414" spans="6:6" x14ac:dyDescent="0.2">
      <c r="F43414" s="16"/>
    </row>
    <row r="43415" spans="6:6" x14ac:dyDescent="0.2">
      <c r="F43415" s="16"/>
    </row>
    <row r="43416" spans="6:6" x14ac:dyDescent="0.2">
      <c r="F43416" s="16"/>
    </row>
    <row r="43417" spans="6:6" x14ac:dyDescent="0.2">
      <c r="F43417" s="16"/>
    </row>
    <row r="43418" spans="6:6" x14ac:dyDescent="0.2">
      <c r="F43418" s="16"/>
    </row>
    <row r="43419" spans="6:6" x14ac:dyDescent="0.2">
      <c r="F43419" s="16"/>
    </row>
    <row r="43420" spans="6:6" x14ac:dyDescent="0.2">
      <c r="F43420" s="16"/>
    </row>
    <row r="43421" spans="6:6" x14ac:dyDescent="0.2">
      <c r="F43421" s="16"/>
    </row>
    <row r="43422" spans="6:6" x14ac:dyDescent="0.2">
      <c r="F43422" s="16"/>
    </row>
    <row r="43423" spans="6:6" x14ac:dyDescent="0.2">
      <c r="F43423" s="16"/>
    </row>
    <row r="43424" spans="6:6" x14ac:dyDescent="0.2">
      <c r="F43424" s="16"/>
    </row>
    <row r="43425" spans="6:6" x14ac:dyDescent="0.2">
      <c r="F43425" s="16"/>
    </row>
    <row r="43426" spans="6:6" x14ac:dyDescent="0.2">
      <c r="F43426" s="16"/>
    </row>
    <row r="43427" spans="6:6" x14ac:dyDescent="0.2">
      <c r="F43427" s="16"/>
    </row>
    <row r="43428" spans="6:6" x14ac:dyDescent="0.2">
      <c r="F43428" s="16"/>
    </row>
    <row r="43429" spans="6:6" x14ac:dyDescent="0.2">
      <c r="F43429" s="16"/>
    </row>
    <row r="43430" spans="6:6" x14ac:dyDescent="0.2">
      <c r="F43430" s="16"/>
    </row>
    <row r="43431" spans="6:6" x14ac:dyDescent="0.2">
      <c r="F43431" s="16"/>
    </row>
    <row r="43432" spans="6:6" x14ac:dyDescent="0.2">
      <c r="F43432" s="16"/>
    </row>
    <row r="43433" spans="6:6" x14ac:dyDescent="0.2">
      <c r="F43433" s="16"/>
    </row>
    <row r="43434" spans="6:6" x14ac:dyDescent="0.2">
      <c r="F43434" s="16"/>
    </row>
    <row r="43435" spans="6:6" x14ac:dyDescent="0.2">
      <c r="F43435" s="16"/>
    </row>
    <row r="43436" spans="6:6" x14ac:dyDescent="0.2">
      <c r="F43436" s="16"/>
    </row>
    <row r="43437" spans="6:6" x14ac:dyDescent="0.2">
      <c r="F43437" s="16"/>
    </row>
    <row r="43438" spans="6:6" x14ac:dyDescent="0.2">
      <c r="F43438" s="16"/>
    </row>
    <row r="43439" spans="6:6" x14ac:dyDescent="0.2">
      <c r="F43439" s="16"/>
    </row>
    <row r="43440" spans="6:6" x14ac:dyDescent="0.2">
      <c r="F43440" s="16"/>
    </row>
    <row r="43441" spans="6:6" x14ac:dyDescent="0.2">
      <c r="F43441" s="16"/>
    </row>
    <row r="43442" spans="6:6" x14ac:dyDescent="0.2">
      <c r="F43442" s="16"/>
    </row>
    <row r="43443" spans="6:6" x14ac:dyDescent="0.2">
      <c r="F43443" s="16"/>
    </row>
    <row r="43444" spans="6:6" x14ac:dyDescent="0.2">
      <c r="F43444" s="16"/>
    </row>
    <row r="43445" spans="6:6" x14ac:dyDescent="0.2">
      <c r="F43445" s="16"/>
    </row>
    <row r="43446" spans="6:6" x14ac:dyDescent="0.2">
      <c r="F43446" s="16"/>
    </row>
    <row r="43447" spans="6:6" x14ac:dyDescent="0.2">
      <c r="F43447" s="16"/>
    </row>
    <row r="43448" spans="6:6" x14ac:dyDescent="0.2">
      <c r="F43448" s="16"/>
    </row>
    <row r="43449" spans="6:6" x14ac:dyDescent="0.2">
      <c r="F43449" s="16"/>
    </row>
    <row r="43450" spans="6:6" x14ac:dyDescent="0.2">
      <c r="F43450" s="16"/>
    </row>
    <row r="43451" spans="6:6" x14ac:dyDescent="0.2">
      <c r="F43451" s="16"/>
    </row>
    <row r="43452" spans="6:6" x14ac:dyDescent="0.2">
      <c r="F43452" s="16"/>
    </row>
    <row r="43453" spans="6:6" x14ac:dyDescent="0.2">
      <c r="F43453" s="16"/>
    </row>
    <row r="43454" spans="6:6" x14ac:dyDescent="0.2">
      <c r="F43454" s="16"/>
    </row>
    <row r="43455" spans="6:6" x14ac:dyDescent="0.2">
      <c r="F43455" s="16"/>
    </row>
    <row r="43456" spans="6:6" x14ac:dyDescent="0.2">
      <c r="F43456" s="16"/>
    </row>
    <row r="43457" spans="6:6" x14ac:dyDescent="0.2">
      <c r="F43457" s="16"/>
    </row>
    <row r="43458" spans="6:6" x14ac:dyDescent="0.2">
      <c r="F43458" s="16"/>
    </row>
    <row r="43459" spans="6:6" x14ac:dyDescent="0.2">
      <c r="F43459" s="16"/>
    </row>
    <row r="43460" spans="6:6" x14ac:dyDescent="0.2">
      <c r="F43460" s="16"/>
    </row>
    <row r="43461" spans="6:6" x14ac:dyDescent="0.2">
      <c r="F43461" s="16"/>
    </row>
    <row r="43462" spans="6:6" x14ac:dyDescent="0.2">
      <c r="F43462" s="16"/>
    </row>
    <row r="43463" spans="6:6" x14ac:dyDescent="0.2">
      <c r="F43463" s="16"/>
    </row>
    <row r="43464" spans="6:6" x14ac:dyDescent="0.2">
      <c r="F43464" s="16"/>
    </row>
    <row r="43465" spans="6:6" x14ac:dyDescent="0.2">
      <c r="F43465" s="16"/>
    </row>
    <row r="43466" spans="6:6" x14ac:dyDescent="0.2">
      <c r="F43466" s="16"/>
    </row>
    <row r="43467" spans="6:6" x14ac:dyDescent="0.2">
      <c r="F43467" s="16"/>
    </row>
    <row r="43468" spans="6:6" x14ac:dyDescent="0.2">
      <c r="F43468" s="16"/>
    </row>
    <row r="43469" spans="6:6" x14ac:dyDescent="0.2">
      <c r="F43469" s="16"/>
    </row>
    <row r="43470" spans="6:6" x14ac:dyDescent="0.2">
      <c r="F43470" s="16"/>
    </row>
    <row r="43471" spans="6:6" x14ac:dyDescent="0.2">
      <c r="F43471" s="16"/>
    </row>
    <row r="43472" spans="6:6" x14ac:dyDescent="0.2">
      <c r="F43472" s="16"/>
    </row>
    <row r="43473" spans="6:6" x14ac:dyDescent="0.2">
      <c r="F43473" s="16"/>
    </row>
    <row r="43474" spans="6:6" x14ac:dyDescent="0.2">
      <c r="F43474" s="16"/>
    </row>
    <row r="43475" spans="6:6" x14ac:dyDescent="0.2">
      <c r="F43475" s="16"/>
    </row>
    <row r="43476" spans="6:6" x14ac:dyDescent="0.2">
      <c r="F43476" s="16"/>
    </row>
    <row r="43477" spans="6:6" x14ac:dyDescent="0.2">
      <c r="F43477" s="16"/>
    </row>
    <row r="43478" spans="6:6" x14ac:dyDescent="0.2">
      <c r="F43478" s="16"/>
    </row>
    <row r="43479" spans="6:6" x14ac:dyDescent="0.2">
      <c r="F43479" s="16"/>
    </row>
    <row r="43480" spans="6:6" x14ac:dyDescent="0.2">
      <c r="F43480" s="16"/>
    </row>
    <row r="43481" spans="6:6" x14ac:dyDescent="0.2">
      <c r="F43481" s="16"/>
    </row>
    <row r="43482" spans="6:6" x14ac:dyDescent="0.2">
      <c r="F43482" s="16"/>
    </row>
    <row r="43483" spans="6:6" x14ac:dyDescent="0.2">
      <c r="F43483" s="16"/>
    </row>
    <row r="43484" spans="6:6" x14ac:dyDescent="0.2">
      <c r="F43484" s="16"/>
    </row>
    <row r="43485" spans="6:6" x14ac:dyDescent="0.2">
      <c r="F43485" s="16"/>
    </row>
    <row r="43486" spans="6:6" x14ac:dyDescent="0.2">
      <c r="F43486" s="16"/>
    </row>
    <row r="43487" spans="6:6" x14ac:dyDescent="0.2">
      <c r="F43487" s="16"/>
    </row>
    <row r="43488" spans="6:6" x14ac:dyDescent="0.2">
      <c r="F43488" s="16"/>
    </row>
    <row r="43489" spans="6:6" x14ac:dyDescent="0.2">
      <c r="F43489" s="16"/>
    </row>
    <row r="43490" spans="6:6" x14ac:dyDescent="0.2">
      <c r="F43490" s="16"/>
    </row>
    <row r="43491" spans="6:6" x14ac:dyDescent="0.2">
      <c r="F43491" s="16"/>
    </row>
    <row r="43492" spans="6:6" x14ac:dyDescent="0.2">
      <c r="F43492" s="16"/>
    </row>
    <row r="43493" spans="6:6" x14ac:dyDescent="0.2">
      <c r="F43493" s="16"/>
    </row>
    <row r="43494" spans="6:6" x14ac:dyDescent="0.2">
      <c r="F43494" s="16"/>
    </row>
    <row r="43495" spans="6:6" x14ac:dyDescent="0.2">
      <c r="F43495" s="16"/>
    </row>
    <row r="43496" spans="6:6" x14ac:dyDescent="0.2">
      <c r="F43496" s="16"/>
    </row>
    <row r="43497" spans="6:6" x14ac:dyDescent="0.2">
      <c r="F43497" s="16"/>
    </row>
    <row r="43498" spans="6:6" x14ac:dyDescent="0.2">
      <c r="F43498" s="16"/>
    </row>
    <row r="43499" spans="6:6" x14ac:dyDescent="0.2">
      <c r="F43499" s="16"/>
    </row>
    <row r="43500" spans="6:6" x14ac:dyDescent="0.2">
      <c r="F43500" s="16"/>
    </row>
    <row r="43501" spans="6:6" x14ac:dyDescent="0.2">
      <c r="F43501" s="16"/>
    </row>
    <row r="43502" spans="6:6" x14ac:dyDescent="0.2">
      <c r="F43502" s="16"/>
    </row>
    <row r="43503" spans="6:6" x14ac:dyDescent="0.2">
      <c r="F43503" s="16"/>
    </row>
    <row r="43504" spans="6:6" x14ac:dyDescent="0.2">
      <c r="F43504" s="16"/>
    </row>
    <row r="43505" spans="6:6" x14ac:dyDescent="0.2">
      <c r="F43505" s="16"/>
    </row>
    <row r="43506" spans="6:6" x14ac:dyDescent="0.2">
      <c r="F43506" s="16"/>
    </row>
    <row r="43507" spans="6:6" x14ac:dyDescent="0.2">
      <c r="F43507" s="16"/>
    </row>
    <row r="43508" spans="6:6" x14ac:dyDescent="0.2">
      <c r="F43508" s="16"/>
    </row>
    <row r="43509" spans="6:6" x14ac:dyDescent="0.2">
      <c r="F43509" s="16"/>
    </row>
    <row r="43510" spans="6:6" x14ac:dyDescent="0.2">
      <c r="F43510" s="16"/>
    </row>
    <row r="43511" spans="6:6" x14ac:dyDescent="0.2">
      <c r="F43511" s="16"/>
    </row>
    <row r="43512" spans="6:6" x14ac:dyDescent="0.2">
      <c r="F43512" s="16"/>
    </row>
    <row r="43513" spans="6:6" x14ac:dyDescent="0.2">
      <c r="F43513" s="16"/>
    </row>
    <row r="43514" spans="6:6" x14ac:dyDescent="0.2">
      <c r="F43514" s="16"/>
    </row>
    <row r="43515" spans="6:6" x14ac:dyDescent="0.2">
      <c r="F43515" s="16"/>
    </row>
    <row r="43516" spans="6:6" x14ac:dyDescent="0.2">
      <c r="F43516" s="16"/>
    </row>
    <row r="43517" spans="6:6" x14ac:dyDescent="0.2">
      <c r="F43517" s="16"/>
    </row>
    <row r="43518" spans="6:6" x14ac:dyDescent="0.2">
      <c r="F43518" s="16"/>
    </row>
    <row r="43519" spans="6:6" x14ac:dyDescent="0.2">
      <c r="F43519" s="16"/>
    </row>
    <row r="43520" spans="6:6" x14ac:dyDescent="0.2">
      <c r="F43520" s="16"/>
    </row>
    <row r="43521" spans="6:6" x14ac:dyDescent="0.2">
      <c r="F43521" s="16"/>
    </row>
    <row r="43522" spans="6:6" x14ac:dyDescent="0.2">
      <c r="F43522" s="16"/>
    </row>
    <row r="43523" spans="6:6" x14ac:dyDescent="0.2">
      <c r="F43523" s="16"/>
    </row>
    <row r="43524" spans="6:6" x14ac:dyDescent="0.2">
      <c r="F43524" s="16"/>
    </row>
    <row r="43525" spans="6:6" x14ac:dyDescent="0.2">
      <c r="F43525" s="16"/>
    </row>
    <row r="43526" spans="6:6" x14ac:dyDescent="0.2">
      <c r="F43526" s="16"/>
    </row>
    <row r="43527" spans="6:6" x14ac:dyDescent="0.2">
      <c r="F43527" s="16"/>
    </row>
    <row r="43528" spans="6:6" x14ac:dyDescent="0.2">
      <c r="F43528" s="16"/>
    </row>
    <row r="43529" spans="6:6" x14ac:dyDescent="0.2">
      <c r="F43529" s="16"/>
    </row>
    <row r="43530" spans="6:6" x14ac:dyDescent="0.2">
      <c r="F43530" s="16"/>
    </row>
    <row r="43531" spans="6:6" x14ac:dyDescent="0.2">
      <c r="F43531" s="16"/>
    </row>
    <row r="43532" spans="6:6" x14ac:dyDescent="0.2">
      <c r="F43532" s="16"/>
    </row>
    <row r="43533" spans="6:6" x14ac:dyDescent="0.2">
      <c r="F43533" s="16"/>
    </row>
    <row r="43534" spans="6:6" x14ac:dyDescent="0.2">
      <c r="F43534" s="16"/>
    </row>
    <row r="43535" spans="6:6" x14ac:dyDescent="0.2">
      <c r="F43535" s="16"/>
    </row>
    <row r="43536" spans="6:6" x14ac:dyDescent="0.2">
      <c r="F43536" s="16"/>
    </row>
    <row r="43537" spans="6:6" x14ac:dyDescent="0.2">
      <c r="F43537" s="16"/>
    </row>
    <row r="43538" spans="6:6" x14ac:dyDescent="0.2">
      <c r="F43538" s="16"/>
    </row>
    <row r="43539" spans="6:6" x14ac:dyDescent="0.2">
      <c r="F43539" s="16"/>
    </row>
    <row r="43540" spans="6:6" x14ac:dyDescent="0.2">
      <c r="F43540" s="16"/>
    </row>
    <row r="43541" spans="6:6" x14ac:dyDescent="0.2">
      <c r="F43541" s="16"/>
    </row>
    <row r="43542" spans="6:6" x14ac:dyDescent="0.2">
      <c r="F43542" s="16"/>
    </row>
    <row r="43543" spans="6:6" x14ac:dyDescent="0.2">
      <c r="F43543" s="16"/>
    </row>
    <row r="43544" spans="6:6" x14ac:dyDescent="0.2">
      <c r="F43544" s="16"/>
    </row>
    <row r="43545" spans="6:6" x14ac:dyDescent="0.2">
      <c r="F43545" s="16"/>
    </row>
    <row r="43546" spans="6:6" x14ac:dyDescent="0.2">
      <c r="F43546" s="16"/>
    </row>
    <row r="43547" spans="6:6" x14ac:dyDescent="0.2">
      <c r="F43547" s="16"/>
    </row>
    <row r="43548" spans="6:6" x14ac:dyDescent="0.2">
      <c r="F43548" s="16"/>
    </row>
    <row r="43549" spans="6:6" x14ac:dyDescent="0.2">
      <c r="F43549" s="16"/>
    </row>
    <row r="43550" spans="6:6" x14ac:dyDescent="0.2">
      <c r="F43550" s="16"/>
    </row>
    <row r="43551" spans="6:6" x14ac:dyDescent="0.2">
      <c r="F43551" s="16"/>
    </row>
    <row r="43552" spans="6:6" x14ac:dyDescent="0.2">
      <c r="F43552" s="16"/>
    </row>
    <row r="43553" spans="6:6" x14ac:dyDescent="0.2">
      <c r="F43553" s="16"/>
    </row>
    <row r="43554" spans="6:6" x14ac:dyDescent="0.2">
      <c r="F43554" s="16"/>
    </row>
    <row r="43555" spans="6:6" x14ac:dyDescent="0.2">
      <c r="F43555" s="16"/>
    </row>
    <row r="43556" spans="6:6" x14ac:dyDescent="0.2">
      <c r="F43556" s="16"/>
    </row>
    <row r="43557" spans="6:6" x14ac:dyDescent="0.2">
      <c r="F43557" s="16"/>
    </row>
    <row r="43558" spans="6:6" x14ac:dyDescent="0.2">
      <c r="F43558" s="16"/>
    </row>
    <row r="43559" spans="6:6" x14ac:dyDescent="0.2">
      <c r="F43559" s="16"/>
    </row>
    <row r="43560" spans="6:6" x14ac:dyDescent="0.2">
      <c r="F43560" s="16"/>
    </row>
    <row r="43561" spans="6:6" x14ac:dyDescent="0.2">
      <c r="F43561" s="16"/>
    </row>
    <row r="43562" spans="6:6" x14ac:dyDescent="0.2">
      <c r="F43562" s="16"/>
    </row>
    <row r="43563" spans="6:6" x14ac:dyDescent="0.2">
      <c r="F43563" s="16"/>
    </row>
    <row r="43564" spans="6:6" x14ac:dyDescent="0.2">
      <c r="F43564" s="16"/>
    </row>
    <row r="43565" spans="6:6" x14ac:dyDescent="0.2">
      <c r="F43565" s="16"/>
    </row>
    <row r="43566" spans="6:6" x14ac:dyDescent="0.2">
      <c r="F43566" s="16"/>
    </row>
    <row r="43567" spans="6:6" x14ac:dyDescent="0.2">
      <c r="F43567" s="16"/>
    </row>
    <row r="43568" spans="6:6" x14ac:dyDescent="0.2">
      <c r="F43568" s="16"/>
    </row>
    <row r="43569" spans="6:6" x14ac:dyDescent="0.2">
      <c r="F43569" s="16"/>
    </row>
    <row r="43570" spans="6:6" x14ac:dyDescent="0.2">
      <c r="F43570" s="16"/>
    </row>
    <row r="43571" spans="6:6" x14ac:dyDescent="0.2">
      <c r="F43571" s="16"/>
    </row>
    <row r="43572" spans="6:6" x14ac:dyDescent="0.2">
      <c r="F43572" s="16"/>
    </row>
    <row r="43573" spans="6:6" x14ac:dyDescent="0.2">
      <c r="F43573" s="16"/>
    </row>
    <row r="43574" spans="6:6" x14ac:dyDescent="0.2">
      <c r="F43574" s="16"/>
    </row>
    <row r="43575" spans="6:6" x14ac:dyDescent="0.2">
      <c r="F43575" s="16"/>
    </row>
    <row r="43576" spans="6:6" x14ac:dyDescent="0.2">
      <c r="F43576" s="16"/>
    </row>
    <row r="43577" spans="6:6" x14ac:dyDescent="0.2">
      <c r="F43577" s="16"/>
    </row>
    <row r="43578" spans="6:6" x14ac:dyDescent="0.2">
      <c r="F43578" s="16"/>
    </row>
    <row r="43579" spans="6:6" x14ac:dyDescent="0.2">
      <c r="F43579" s="16"/>
    </row>
    <row r="43580" spans="6:6" x14ac:dyDescent="0.2">
      <c r="F43580" s="16"/>
    </row>
    <row r="43581" spans="6:6" x14ac:dyDescent="0.2">
      <c r="F43581" s="16"/>
    </row>
    <row r="43582" spans="6:6" x14ac:dyDescent="0.2">
      <c r="F43582" s="16"/>
    </row>
    <row r="43583" spans="6:6" x14ac:dyDescent="0.2">
      <c r="F43583" s="16"/>
    </row>
    <row r="43584" spans="6:6" x14ac:dyDescent="0.2">
      <c r="F43584" s="16"/>
    </row>
    <row r="43585" spans="6:6" x14ac:dyDescent="0.2">
      <c r="F43585" s="16"/>
    </row>
    <row r="43586" spans="6:6" x14ac:dyDescent="0.2">
      <c r="F43586" s="16"/>
    </row>
    <row r="43587" spans="6:6" x14ac:dyDescent="0.2">
      <c r="F43587" s="16"/>
    </row>
    <row r="43588" spans="6:6" x14ac:dyDescent="0.2">
      <c r="F43588" s="16"/>
    </row>
    <row r="43589" spans="6:6" x14ac:dyDescent="0.2">
      <c r="F43589" s="16"/>
    </row>
    <row r="43590" spans="6:6" x14ac:dyDescent="0.2">
      <c r="F43590" s="16"/>
    </row>
    <row r="43591" spans="6:6" x14ac:dyDescent="0.2">
      <c r="F43591" s="16"/>
    </row>
    <row r="43592" spans="6:6" x14ac:dyDescent="0.2">
      <c r="F43592" s="16"/>
    </row>
    <row r="43593" spans="6:6" x14ac:dyDescent="0.2">
      <c r="F43593" s="16"/>
    </row>
    <row r="43594" spans="6:6" x14ac:dyDescent="0.2">
      <c r="F43594" s="16"/>
    </row>
    <row r="43595" spans="6:6" x14ac:dyDescent="0.2">
      <c r="F43595" s="16"/>
    </row>
    <row r="43596" spans="6:6" x14ac:dyDescent="0.2">
      <c r="F43596" s="16"/>
    </row>
    <row r="43597" spans="6:6" x14ac:dyDescent="0.2">
      <c r="F43597" s="16"/>
    </row>
    <row r="43598" spans="6:6" x14ac:dyDescent="0.2">
      <c r="F43598" s="16"/>
    </row>
    <row r="43599" spans="6:6" x14ac:dyDescent="0.2">
      <c r="F43599" s="16"/>
    </row>
    <row r="43600" spans="6:6" x14ac:dyDescent="0.2">
      <c r="F43600" s="16"/>
    </row>
    <row r="43601" spans="6:6" x14ac:dyDescent="0.2">
      <c r="F43601" s="16"/>
    </row>
    <row r="43602" spans="6:6" x14ac:dyDescent="0.2">
      <c r="F43602" s="16"/>
    </row>
    <row r="43603" spans="6:6" x14ac:dyDescent="0.2">
      <c r="F43603" s="16"/>
    </row>
    <row r="43604" spans="6:6" x14ac:dyDescent="0.2">
      <c r="F43604" s="16"/>
    </row>
    <row r="43605" spans="6:6" x14ac:dyDescent="0.2">
      <c r="F43605" s="16"/>
    </row>
    <row r="43606" spans="6:6" x14ac:dyDescent="0.2">
      <c r="F43606" s="16"/>
    </row>
    <row r="43607" spans="6:6" x14ac:dyDescent="0.2">
      <c r="F43607" s="16"/>
    </row>
    <row r="43608" spans="6:6" x14ac:dyDescent="0.2">
      <c r="F43608" s="16"/>
    </row>
    <row r="43609" spans="6:6" x14ac:dyDescent="0.2">
      <c r="F43609" s="16"/>
    </row>
    <row r="43610" spans="6:6" x14ac:dyDescent="0.2">
      <c r="F43610" s="16"/>
    </row>
    <row r="43611" spans="6:6" x14ac:dyDescent="0.2">
      <c r="F43611" s="16"/>
    </row>
    <row r="43612" spans="6:6" x14ac:dyDescent="0.2">
      <c r="F43612" s="16"/>
    </row>
    <row r="43613" spans="6:6" x14ac:dyDescent="0.2">
      <c r="F43613" s="16"/>
    </row>
    <row r="43614" spans="6:6" x14ac:dyDescent="0.2">
      <c r="F43614" s="16"/>
    </row>
    <row r="43615" spans="6:6" x14ac:dyDescent="0.2">
      <c r="F43615" s="16"/>
    </row>
    <row r="43616" spans="6:6" x14ac:dyDescent="0.2">
      <c r="F43616" s="16"/>
    </row>
    <row r="43617" spans="6:6" x14ac:dyDescent="0.2">
      <c r="F43617" s="16"/>
    </row>
    <row r="43618" spans="6:6" x14ac:dyDescent="0.2">
      <c r="F43618" s="16"/>
    </row>
    <row r="43619" spans="6:6" x14ac:dyDescent="0.2">
      <c r="F43619" s="16"/>
    </row>
    <row r="43620" spans="6:6" x14ac:dyDescent="0.2">
      <c r="F43620" s="16"/>
    </row>
    <row r="43621" spans="6:6" x14ac:dyDescent="0.2">
      <c r="F43621" s="16"/>
    </row>
    <row r="43622" spans="6:6" x14ac:dyDescent="0.2">
      <c r="F43622" s="16"/>
    </row>
    <row r="43623" spans="6:6" x14ac:dyDescent="0.2">
      <c r="F43623" s="16"/>
    </row>
    <row r="43624" spans="6:6" x14ac:dyDescent="0.2">
      <c r="F43624" s="16"/>
    </row>
    <row r="43625" spans="6:6" x14ac:dyDescent="0.2">
      <c r="F43625" s="16"/>
    </row>
    <row r="43626" spans="6:6" x14ac:dyDescent="0.2">
      <c r="F43626" s="16"/>
    </row>
    <row r="43627" spans="6:6" x14ac:dyDescent="0.2">
      <c r="F43627" s="16"/>
    </row>
    <row r="43628" spans="6:6" x14ac:dyDescent="0.2">
      <c r="F43628" s="16"/>
    </row>
    <row r="43629" spans="6:6" x14ac:dyDescent="0.2">
      <c r="F43629" s="16"/>
    </row>
    <row r="43630" spans="6:6" x14ac:dyDescent="0.2">
      <c r="F43630" s="16"/>
    </row>
    <row r="43631" spans="6:6" x14ac:dyDescent="0.2">
      <c r="F43631" s="16"/>
    </row>
    <row r="43632" spans="6:6" x14ac:dyDescent="0.2">
      <c r="F43632" s="16"/>
    </row>
    <row r="43633" spans="6:6" x14ac:dyDescent="0.2">
      <c r="F43633" s="16"/>
    </row>
    <row r="43634" spans="6:6" x14ac:dyDescent="0.2">
      <c r="F43634" s="16"/>
    </row>
    <row r="43635" spans="6:6" x14ac:dyDescent="0.2">
      <c r="F43635" s="16"/>
    </row>
    <row r="43636" spans="6:6" x14ac:dyDescent="0.2">
      <c r="F43636" s="16"/>
    </row>
    <row r="43637" spans="6:6" x14ac:dyDescent="0.2">
      <c r="F43637" s="16"/>
    </row>
    <row r="43638" spans="6:6" x14ac:dyDescent="0.2">
      <c r="F43638" s="16"/>
    </row>
    <row r="43639" spans="6:6" x14ac:dyDescent="0.2">
      <c r="F43639" s="16"/>
    </row>
    <row r="43640" spans="6:6" x14ac:dyDescent="0.2">
      <c r="F43640" s="16"/>
    </row>
    <row r="43641" spans="6:6" x14ac:dyDescent="0.2">
      <c r="F43641" s="16"/>
    </row>
    <row r="43642" spans="6:6" x14ac:dyDescent="0.2">
      <c r="F43642" s="16"/>
    </row>
    <row r="43643" spans="6:6" x14ac:dyDescent="0.2">
      <c r="F43643" s="16"/>
    </row>
    <row r="43644" spans="6:6" x14ac:dyDescent="0.2">
      <c r="F43644" s="16"/>
    </row>
    <row r="43645" spans="6:6" x14ac:dyDescent="0.2">
      <c r="F43645" s="16"/>
    </row>
    <row r="43646" spans="6:6" x14ac:dyDescent="0.2">
      <c r="F43646" s="16"/>
    </row>
    <row r="43647" spans="6:6" x14ac:dyDescent="0.2">
      <c r="F43647" s="16"/>
    </row>
    <row r="43648" spans="6:6" x14ac:dyDescent="0.2">
      <c r="F43648" s="16"/>
    </row>
    <row r="43649" spans="6:6" x14ac:dyDescent="0.2">
      <c r="F43649" s="16"/>
    </row>
    <row r="43650" spans="6:6" x14ac:dyDescent="0.2">
      <c r="F43650" s="16"/>
    </row>
    <row r="43651" spans="6:6" x14ac:dyDescent="0.2">
      <c r="F43651" s="16"/>
    </row>
    <row r="43652" spans="6:6" x14ac:dyDescent="0.2">
      <c r="F43652" s="16"/>
    </row>
    <row r="43653" spans="6:6" x14ac:dyDescent="0.2">
      <c r="F43653" s="16"/>
    </row>
    <row r="43654" spans="6:6" x14ac:dyDescent="0.2">
      <c r="F43654" s="16"/>
    </row>
    <row r="43655" spans="6:6" x14ac:dyDescent="0.2">
      <c r="F43655" s="16"/>
    </row>
    <row r="43656" spans="6:6" x14ac:dyDescent="0.2">
      <c r="F43656" s="16"/>
    </row>
    <row r="43657" spans="6:6" x14ac:dyDescent="0.2">
      <c r="F43657" s="16"/>
    </row>
    <row r="43658" spans="6:6" x14ac:dyDescent="0.2">
      <c r="F43658" s="16"/>
    </row>
    <row r="43659" spans="6:6" x14ac:dyDescent="0.2">
      <c r="F43659" s="16"/>
    </row>
    <row r="43660" spans="6:6" x14ac:dyDescent="0.2">
      <c r="F43660" s="16"/>
    </row>
    <row r="43661" spans="6:6" x14ac:dyDescent="0.2">
      <c r="F43661" s="16"/>
    </row>
    <row r="43662" spans="6:6" x14ac:dyDescent="0.2">
      <c r="F43662" s="16"/>
    </row>
    <row r="43663" spans="6:6" x14ac:dyDescent="0.2">
      <c r="F43663" s="16"/>
    </row>
    <row r="43664" spans="6:6" x14ac:dyDescent="0.2">
      <c r="F43664" s="16"/>
    </row>
    <row r="43665" spans="6:6" x14ac:dyDescent="0.2">
      <c r="F43665" s="16"/>
    </row>
    <row r="43666" spans="6:6" x14ac:dyDescent="0.2">
      <c r="F43666" s="16"/>
    </row>
    <row r="43667" spans="6:6" x14ac:dyDescent="0.2">
      <c r="F43667" s="16"/>
    </row>
    <row r="43668" spans="6:6" x14ac:dyDescent="0.2">
      <c r="F43668" s="16"/>
    </row>
    <row r="43669" spans="6:6" x14ac:dyDescent="0.2">
      <c r="F43669" s="16"/>
    </row>
    <row r="43670" spans="6:6" x14ac:dyDescent="0.2">
      <c r="F43670" s="16"/>
    </row>
    <row r="43671" spans="6:6" x14ac:dyDescent="0.2">
      <c r="F43671" s="16"/>
    </row>
    <row r="43672" spans="6:6" x14ac:dyDescent="0.2">
      <c r="F43672" s="16"/>
    </row>
    <row r="43673" spans="6:6" x14ac:dyDescent="0.2">
      <c r="F43673" s="16"/>
    </row>
    <row r="43674" spans="6:6" x14ac:dyDescent="0.2">
      <c r="F43674" s="16"/>
    </row>
    <row r="43675" spans="6:6" x14ac:dyDescent="0.2">
      <c r="F43675" s="16"/>
    </row>
    <row r="43676" spans="6:6" x14ac:dyDescent="0.2">
      <c r="F43676" s="16"/>
    </row>
    <row r="43677" spans="6:6" x14ac:dyDescent="0.2">
      <c r="F43677" s="16"/>
    </row>
    <row r="43678" spans="6:6" x14ac:dyDescent="0.2">
      <c r="F43678" s="16"/>
    </row>
    <row r="43679" spans="6:6" x14ac:dyDescent="0.2">
      <c r="F43679" s="16"/>
    </row>
    <row r="43680" spans="6:6" x14ac:dyDescent="0.2">
      <c r="F43680" s="16"/>
    </row>
    <row r="43681" spans="6:6" x14ac:dyDescent="0.2">
      <c r="F43681" s="16"/>
    </row>
    <row r="43682" spans="6:6" x14ac:dyDescent="0.2">
      <c r="F43682" s="16"/>
    </row>
    <row r="43683" spans="6:6" x14ac:dyDescent="0.2">
      <c r="F43683" s="16"/>
    </row>
    <row r="43684" spans="6:6" x14ac:dyDescent="0.2">
      <c r="F43684" s="16"/>
    </row>
    <row r="43685" spans="6:6" x14ac:dyDescent="0.2">
      <c r="F43685" s="16"/>
    </row>
    <row r="43686" spans="6:6" x14ac:dyDescent="0.2">
      <c r="F43686" s="16"/>
    </row>
    <row r="43687" spans="6:6" x14ac:dyDescent="0.2">
      <c r="F43687" s="16"/>
    </row>
    <row r="43688" spans="6:6" x14ac:dyDescent="0.2">
      <c r="F43688" s="16"/>
    </row>
    <row r="43689" spans="6:6" x14ac:dyDescent="0.2">
      <c r="F43689" s="16"/>
    </row>
    <row r="43690" spans="6:6" x14ac:dyDescent="0.2">
      <c r="F43690" s="16"/>
    </row>
    <row r="43691" spans="6:6" x14ac:dyDescent="0.2">
      <c r="F43691" s="16"/>
    </row>
    <row r="43692" spans="6:6" x14ac:dyDescent="0.2">
      <c r="F43692" s="16"/>
    </row>
    <row r="43693" spans="6:6" x14ac:dyDescent="0.2">
      <c r="F43693" s="16"/>
    </row>
    <row r="43694" spans="6:6" x14ac:dyDescent="0.2">
      <c r="F43694" s="16"/>
    </row>
    <row r="43695" spans="6:6" x14ac:dyDescent="0.2">
      <c r="F43695" s="16"/>
    </row>
    <row r="43696" spans="6:6" x14ac:dyDescent="0.2">
      <c r="F43696" s="16"/>
    </row>
    <row r="43697" spans="6:6" x14ac:dyDescent="0.2">
      <c r="F43697" s="16"/>
    </row>
    <row r="43698" spans="6:6" x14ac:dyDescent="0.2">
      <c r="F43698" s="16"/>
    </row>
    <row r="43699" spans="6:6" x14ac:dyDescent="0.2">
      <c r="F43699" s="16"/>
    </row>
    <row r="43700" spans="6:6" x14ac:dyDescent="0.2">
      <c r="F43700" s="16"/>
    </row>
    <row r="43701" spans="6:6" x14ac:dyDescent="0.2">
      <c r="F43701" s="16"/>
    </row>
    <row r="43702" spans="6:6" x14ac:dyDescent="0.2">
      <c r="F43702" s="16"/>
    </row>
    <row r="43703" spans="6:6" x14ac:dyDescent="0.2">
      <c r="F43703" s="16"/>
    </row>
    <row r="43704" spans="6:6" x14ac:dyDescent="0.2">
      <c r="F43704" s="16"/>
    </row>
    <row r="43705" spans="6:6" x14ac:dyDescent="0.2">
      <c r="F43705" s="16"/>
    </row>
    <row r="43706" spans="6:6" x14ac:dyDescent="0.2">
      <c r="F43706" s="16"/>
    </row>
    <row r="43707" spans="6:6" x14ac:dyDescent="0.2">
      <c r="F43707" s="16"/>
    </row>
    <row r="43708" spans="6:6" x14ac:dyDescent="0.2">
      <c r="F43708" s="16"/>
    </row>
    <row r="43709" spans="6:6" x14ac:dyDescent="0.2">
      <c r="F43709" s="16"/>
    </row>
    <row r="43710" spans="6:6" x14ac:dyDescent="0.2">
      <c r="F43710" s="16"/>
    </row>
    <row r="43711" spans="6:6" x14ac:dyDescent="0.2">
      <c r="F43711" s="16"/>
    </row>
    <row r="43712" spans="6:6" x14ac:dyDescent="0.2">
      <c r="F43712" s="16"/>
    </row>
    <row r="43713" spans="6:6" x14ac:dyDescent="0.2">
      <c r="F43713" s="16"/>
    </row>
    <row r="43714" spans="6:6" x14ac:dyDescent="0.2">
      <c r="F43714" s="16"/>
    </row>
    <row r="43715" spans="6:6" x14ac:dyDescent="0.2">
      <c r="F43715" s="16"/>
    </row>
    <row r="43716" spans="6:6" x14ac:dyDescent="0.2">
      <c r="F43716" s="16"/>
    </row>
    <row r="43717" spans="6:6" x14ac:dyDescent="0.2">
      <c r="F43717" s="16"/>
    </row>
    <row r="43718" spans="6:6" x14ac:dyDescent="0.2">
      <c r="F43718" s="16"/>
    </row>
    <row r="43719" spans="6:6" x14ac:dyDescent="0.2">
      <c r="F43719" s="16"/>
    </row>
    <row r="43720" spans="6:6" x14ac:dyDescent="0.2">
      <c r="F43720" s="16"/>
    </row>
    <row r="43721" spans="6:6" x14ac:dyDescent="0.2">
      <c r="F43721" s="16"/>
    </row>
    <row r="43722" spans="6:6" x14ac:dyDescent="0.2">
      <c r="F43722" s="16"/>
    </row>
    <row r="43723" spans="6:6" x14ac:dyDescent="0.2">
      <c r="F43723" s="16"/>
    </row>
    <row r="43724" spans="6:6" x14ac:dyDescent="0.2">
      <c r="F43724" s="16"/>
    </row>
    <row r="43725" spans="6:6" x14ac:dyDescent="0.2">
      <c r="F43725" s="16"/>
    </row>
    <row r="43726" spans="6:6" x14ac:dyDescent="0.2">
      <c r="F43726" s="16"/>
    </row>
    <row r="43727" spans="6:6" x14ac:dyDescent="0.2">
      <c r="F43727" s="16"/>
    </row>
    <row r="43728" spans="6:6" x14ac:dyDescent="0.2">
      <c r="F43728" s="16"/>
    </row>
    <row r="43729" spans="6:6" x14ac:dyDescent="0.2">
      <c r="F43729" s="16"/>
    </row>
    <row r="43730" spans="6:6" x14ac:dyDescent="0.2">
      <c r="F43730" s="16"/>
    </row>
    <row r="43731" spans="6:6" x14ac:dyDescent="0.2">
      <c r="F43731" s="16"/>
    </row>
    <row r="43732" spans="6:6" x14ac:dyDescent="0.2">
      <c r="F43732" s="16"/>
    </row>
    <row r="43733" spans="6:6" x14ac:dyDescent="0.2">
      <c r="F43733" s="16"/>
    </row>
    <row r="43734" spans="6:6" x14ac:dyDescent="0.2">
      <c r="F43734" s="16"/>
    </row>
    <row r="43735" spans="6:6" x14ac:dyDescent="0.2">
      <c r="F43735" s="16"/>
    </row>
    <row r="43736" spans="6:6" x14ac:dyDescent="0.2">
      <c r="F43736" s="16"/>
    </row>
    <row r="43737" spans="6:6" x14ac:dyDescent="0.2">
      <c r="F43737" s="16"/>
    </row>
    <row r="43738" spans="6:6" x14ac:dyDescent="0.2">
      <c r="F43738" s="16"/>
    </row>
    <row r="43739" spans="6:6" x14ac:dyDescent="0.2">
      <c r="F43739" s="16"/>
    </row>
    <row r="43740" spans="6:6" x14ac:dyDescent="0.2">
      <c r="F43740" s="16"/>
    </row>
    <row r="43741" spans="6:6" x14ac:dyDescent="0.2">
      <c r="F43741" s="16"/>
    </row>
    <row r="43742" spans="6:6" x14ac:dyDescent="0.2">
      <c r="F43742" s="16"/>
    </row>
    <row r="43743" spans="6:6" x14ac:dyDescent="0.2">
      <c r="F43743" s="16"/>
    </row>
    <row r="43744" spans="6:6" x14ac:dyDescent="0.2">
      <c r="F43744" s="16"/>
    </row>
    <row r="43745" spans="6:6" x14ac:dyDescent="0.2">
      <c r="F43745" s="16"/>
    </row>
    <row r="43746" spans="6:6" x14ac:dyDescent="0.2">
      <c r="F43746" s="16"/>
    </row>
    <row r="43747" spans="6:6" x14ac:dyDescent="0.2">
      <c r="F43747" s="16"/>
    </row>
    <row r="43748" spans="6:6" x14ac:dyDescent="0.2">
      <c r="F43748" s="16"/>
    </row>
    <row r="43749" spans="6:6" x14ac:dyDescent="0.2">
      <c r="F43749" s="16"/>
    </row>
    <row r="43750" spans="6:6" x14ac:dyDescent="0.2">
      <c r="F43750" s="16"/>
    </row>
    <row r="43751" spans="6:6" x14ac:dyDescent="0.2">
      <c r="F43751" s="16"/>
    </row>
    <row r="43752" spans="6:6" x14ac:dyDescent="0.2">
      <c r="F43752" s="16"/>
    </row>
    <row r="43753" spans="6:6" x14ac:dyDescent="0.2">
      <c r="F43753" s="16"/>
    </row>
    <row r="43754" spans="6:6" x14ac:dyDescent="0.2">
      <c r="F43754" s="16"/>
    </row>
    <row r="43755" spans="6:6" x14ac:dyDescent="0.2">
      <c r="F43755" s="16"/>
    </row>
    <row r="43756" spans="6:6" x14ac:dyDescent="0.2">
      <c r="F43756" s="16"/>
    </row>
    <row r="43757" spans="6:6" x14ac:dyDescent="0.2">
      <c r="F43757" s="16"/>
    </row>
    <row r="43758" spans="6:6" x14ac:dyDescent="0.2">
      <c r="F43758" s="16"/>
    </row>
    <row r="43759" spans="6:6" x14ac:dyDescent="0.2">
      <c r="F43759" s="16"/>
    </row>
    <row r="43760" spans="6:6" x14ac:dyDescent="0.2">
      <c r="F43760" s="16"/>
    </row>
    <row r="43761" spans="6:6" x14ac:dyDescent="0.2">
      <c r="F43761" s="16"/>
    </row>
    <row r="43762" spans="6:6" x14ac:dyDescent="0.2">
      <c r="F43762" s="16"/>
    </row>
    <row r="43763" spans="6:6" x14ac:dyDescent="0.2">
      <c r="F43763" s="16"/>
    </row>
    <row r="43764" spans="6:6" x14ac:dyDescent="0.2">
      <c r="F43764" s="16"/>
    </row>
    <row r="43765" spans="6:6" x14ac:dyDescent="0.2">
      <c r="F43765" s="16"/>
    </row>
    <row r="43766" spans="6:6" x14ac:dyDescent="0.2">
      <c r="F43766" s="16"/>
    </row>
    <row r="43767" spans="6:6" x14ac:dyDescent="0.2">
      <c r="F43767" s="16"/>
    </row>
    <row r="43768" spans="6:6" x14ac:dyDescent="0.2">
      <c r="F43768" s="16"/>
    </row>
    <row r="43769" spans="6:6" x14ac:dyDescent="0.2">
      <c r="F43769" s="16"/>
    </row>
    <row r="43770" spans="6:6" x14ac:dyDescent="0.2">
      <c r="F43770" s="16"/>
    </row>
    <row r="43771" spans="6:6" x14ac:dyDescent="0.2">
      <c r="F43771" s="16"/>
    </row>
    <row r="43772" spans="6:6" x14ac:dyDescent="0.2">
      <c r="F43772" s="16"/>
    </row>
    <row r="43773" spans="6:6" x14ac:dyDescent="0.2">
      <c r="F43773" s="16"/>
    </row>
    <row r="43774" spans="6:6" x14ac:dyDescent="0.2">
      <c r="F43774" s="16"/>
    </row>
    <row r="43775" spans="6:6" x14ac:dyDescent="0.2">
      <c r="F43775" s="16"/>
    </row>
    <row r="43776" spans="6:6" x14ac:dyDescent="0.2">
      <c r="F43776" s="16"/>
    </row>
    <row r="43777" spans="6:6" x14ac:dyDescent="0.2">
      <c r="F43777" s="16"/>
    </row>
    <row r="43778" spans="6:6" x14ac:dyDescent="0.2">
      <c r="F43778" s="16"/>
    </row>
    <row r="43779" spans="6:6" x14ac:dyDescent="0.2">
      <c r="F43779" s="16"/>
    </row>
    <row r="43780" spans="6:6" x14ac:dyDescent="0.2">
      <c r="F43780" s="16"/>
    </row>
    <row r="43781" spans="6:6" x14ac:dyDescent="0.2">
      <c r="F43781" s="16"/>
    </row>
    <row r="43782" spans="6:6" x14ac:dyDescent="0.2">
      <c r="F43782" s="16"/>
    </row>
    <row r="43783" spans="6:6" x14ac:dyDescent="0.2">
      <c r="F43783" s="16"/>
    </row>
    <row r="43784" spans="6:6" x14ac:dyDescent="0.2">
      <c r="F43784" s="16"/>
    </row>
    <row r="43785" spans="6:6" x14ac:dyDescent="0.2">
      <c r="F43785" s="16"/>
    </row>
    <row r="43786" spans="6:6" x14ac:dyDescent="0.2">
      <c r="F43786" s="16"/>
    </row>
    <row r="43787" spans="6:6" x14ac:dyDescent="0.2">
      <c r="F43787" s="16"/>
    </row>
    <row r="43788" spans="6:6" x14ac:dyDescent="0.2">
      <c r="F43788" s="16"/>
    </row>
    <row r="43789" spans="6:6" x14ac:dyDescent="0.2">
      <c r="F43789" s="16"/>
    </row>
    <row r="43790" spans="6:6" x14ac:dyDescent="0.2">
      <c r="F43790" s="16"/>
    </row>
    <row r="43791" spans="6:6" x14ac:dyDescent="0.2">
      <c r="F43791" s="16"/>
    </row>
    <row r="43792" spans="6:6" x14ac:dyDescent="0.2">
      <c r="F43792" s="16"/>
    </row>
    <row r="43793" spans="6:6" x14ac:dyDescent="0.2">
      <c r="F43793" s="16"/>
    </row>
    <row r="43794" spans="6:6" x14ac:dyDescent="0.2">
      <c r="F43794" s="16"/>
    </row>
    <row r="43795" spans="6:6" x14ac:dyDescent="0.2">
      <c r="F43795" s="16"/>
    </row>
    <row r="43796" spans="6:6" x14ac:dyDescent="0.2">
      <c r="F43796" s="16"/>
    </row>
    <row r="43797" spans="6:6" x14ac:dyDescent="0.2">
      <c r="F43797" s="16"/>
    </row>
    <row r="43798" spans="6:6" x14ac:dyDescent="0.2">
      <c r="F43798" s="16"/>
    </row>
    <row r="43799" spans="6:6" x14ac:dyDescent="0.2">
      <c r="F43799" s="16"/>
    </row>
    <row r="43800" spans="6:6" x14ac:dyDescent="0.2">
      <c r="F43800" s="16"/>
    </row>
    <row r="43801" spans="6:6" x14ac:dyDescent="0.2">
      <c r="F43801" s="16"/>
    </row>
    <row r="43802" spans="6:6" x14ac:dyDescent="0.2">
      <c r="F43802" s="16"/>
    </row>
    <row r="43803" spans="6:6" x14ac:dyDescent="0.2">
      <c r="F43803" s="16"/>
    </row>
    <row r="43804" spans="6:6" x14ac:dyDescent="0.2">
      <c r="F43804" s="16"/>
    </row>
    <row r="43805" spans="6:6" x14ac:dyDescent="0.2">
      <c r="F43805" s="16"/>
    </row>
    <row r="43806" spans="6:6" x14ac:dyDescent="0.2">
      <c r="F43806" s="16"/>
    </row>
    <row r="43807" spans="6:6" x14ac:dyDescent="0.2">
      <c r="F43807" s="16"/>
    </row>
    <row r="43808" spans="6:6" x14ac:dyDescent="0.2">
      <c r="F43808" s="16"/>
    </row>
    <row r="43809" spans="6:6" x14ac:dyDescent="0.2">
      <c r="F43809" s="16"/>
    </row>
    <row r="43810" spans="6:6" x14ac:dyDescent="0.2">
      <c r="F43810" s="16"/>
    </row>
    <row r="43811" spans="6:6" x14ac:dyDescent="0.2">
      <c r="F43811" s="16"/>
    </row>
    <row r="43812" spans="6:6" x14ac:dyDescent="0.2">
      <c r="F43812" s="16"/>
    </row>
    <row r="43813" spans="6:6" x14ac:dyDescent="0.2">
      <c r="F43813" s="16"/>
    </row>
    <row r="43814" spans="6:6" x14ac:dyDescent="0.2">
      <c r="F43814" s="16"/>
    </row>
    <row r="43815" spans="6:6" x14ac:dyDescent="0.2">
      <c r="F43815" s="16"/>
    </row>
    <row r="43816" spans="6:6" x14ac:dyDescent="0.2">
      <c r="F43816" s="16"/>
    </row>
    <row r="43817" spans="6:6" x14ac:dyDescent="0.2">
      <c r="F43817" s="16"/>
    </row>
    <row r="43818" spans="6:6" x14ac:dyDescent="0.2">
      <c r="F43818" s="16"/>
    </row>
    <row r="43819" spans="6:6" x14ac:dyDescent="0.2">
      <c r="F43819" s="16"/>
    </row>
    <row r="43820" spans="6:6" x14ac:dyDescent="0.2">
      <c r="F43820" s="16"/>
    </row>
    <row r="43821" spans="6:6" x14ac:dyDescent="0.2">
      <c r="F43821" s="16"/>
    </row>
    <row r="43822" spans="6:6" x14ac:dyDescent="0.2">
      <c r="F43822" s="16"/>
    </row>
    <row r="43823" spans="6:6" x14ac:dyDescent="0.2">
      <c r="F43823" s="16"/>
    </row>
    <row r="43824" spans="6:6" x14ac:dyDescent="0.2">
      <c r="F43824" s="16"/>
    </row>
    <row r="43825" spans="6:6" x14ac:dyDescent="0.2">
      <c r="F43825" s="16"/>
    </row>
    <row r="43826" spans="6:6" x14ac:dyDescent="0.2">
      <c r="F43826" s="16"/>
    </row>
    <row r="43827" spans="6:6" x14ac:dyDescent="0.2">
      <c r="F43827" s="16"/>
    </row>
    <row r="43828" spans="6:6" x14ac:dyDescent="0.2">
      <c r="F43828" s="16"/>
    </row>
    <row r="43829" spans="6:6" x14ac:dyDescent="0.2">
      <c r="F43829" s="16"/>
    </row>
    <row r="43830" spans="6:6" x14ac:dyDescent="0.2">
      <c r="F43830" s="16"/>
    </row>
    <row r="43831" spans="6:6" x14ac:dyDescent="0.2">
      <c r="F43831" s="16"/>
    </row>
    <row r="43832" spans="6:6" x14ac:dyDescent="0.2">
      <c r="F43832" s="16"/>
    </row>
    <row r="43833" spans="6:6" x14ac:dyDescent="0.2">
      <c r="F43833" s="16"/>
    </row>
    <row r="43834" spans="6:6" x14ac:dyDescent="0.2">
      <c r="F43834" s="16"/>
    </row>
    <row r="43835" spans="6:6" x14ac:dyDescent="0.2">
      <c r="F43835" s="16"/>
    </row>
    <row r="43836" spans="6:6" x14ac:dyDescent="0.2">
      <c r="F43836" s="16"/>
    </row>
    <row r="43837" spans="6:6" x14ac:dyDescent="0.2">
      <c r="F43837" s="16"/>
    </row>
    <row r="43838" spans="6:6" x14ac:dyDescent="0.2">
      <c r="F43838" s="16"/>
    </row>
    <row r="43839" spans="6:6" x14ac:dyDescent="0.2">
      <c r="F43839" s="16"/>
    </row>
    <row r="43840" spans="6:6" x14ac:dyDescent="0.2">
      <c r="F43840" s="16"/>
    </row>
    <row r="43841" spans="6:6" x14ac:dyDescent="0.2">
      <c r="F43841" s="16"/>
    </row>
    <row r="43842" spans="6:6" x14ac:dyDescent="0.2">
      <c r="F43842" s="16"/>
    </row>
    <row r="43843" spans="6:6" x14ac:dyDescent="0.2">
      <c r="F43843" s="16"/>
    </row>
    <row r="43844" spans="6:6" x14ac:dyDescent="0.2">
      <c r="F43844" s="16"/>
    </row>
    <row r="43845" spans="6:6" x14ac:dyDescent="0.2">
      <c r="F43845" s="16"/>
    </row>
    <row r="43846" spans="6:6" x14ac:dyDescent="0.2">
      <c r="F43846" s="16"/>
    </row>
    <row r="43847" spans="6:6" x14ac:dyDescent="0.2">
      <c r="F43847" s="16"/>
    </row>
    <row r="43848" spans="6:6" x14ac:dyDescent="0.2">
      <c r="F43848" s="16"/>
    </row>
    <row r="43849" spans="6:6" x14ac:dyDescent="0.2">
      <c r="F43849" s="16"/>
    </row>
    <row r="43850" spans="6:6" x14ac:dyDescent="0.2">
      <c r="F43850" s="16"/>
    </row>
    <row r="43851" spans="6:6" x14ac:dyDescent="0.2">
      <c r="F43851" s="16"/>
    </row>
    <row r="43852" spans="6:6" x14ac:dyDescent="0.2">
      <c r="F43852" s="16"/>
    </row>
    <row r="43853" spans="6:6" x14ac:dyDescent="0.2">
      <c r="F43853" s="16"/>
    </row>
    <row r="43854" spans="6:6" x14ac:dyDescent="0.2">
      <c r="F43854" s="16"/>
    </row>
    <row r="43855" spans="6:6" x14ac:dyDescent="0.2">
      <c r="F43855" s="16"/>
    </row>
    <row r="43856" spans="6:6" x14ac:dyDescent="0.2">
      <c r="F43856" s="16"/>
    </row>
    <row r="43857" spans="6:6" x14ac:dyDescent="0.2">
      <c r="F43857" s="16"/>
    </row>
    <row r="43858" spans="6:6" x14ac:dyDescent="0.2">
      <c r="F43858" s="16"/>
    </row>
    <row r="43859" spans="6:6" x14ac:dyDescent="0.2">
      <c r="F43859" s="16"/>
    </row>
    <row r="43860" spans="6:6" x14ac:dyDescent="0.2">
      <c r="F43860" s="16"/>
    </row>
    <row r="43861" spans="6:6" x14ac:dyDescent="0.2">
      <c r="F43861" s="16"/>
    </row>
    <row r="43862" spans="6:6" x14ac:dyDescent="0.2">
      <c r="F43862" s="16"/>
    </row>
    <row r="43863" spans="6:6" x14ac:dyDescent="0.2">
      <c r="F43863" s="16"/>
    </row>
    <row r="43864" spans="6:6" x14ac:dyDescent="0.2">
      <c r="F43864" s="16"/>
    </row>
    <row r="43865" spans="6:6" x14ac:dyDescent="0.2">
      <c r="F43865" s="16"/>
    </row>
    <row r="43866" spans="6:6" x14ac:dyDescent="0.2">
      <c r="F43866" s="16"/>
    </row>
    <row r="43867" spans="6:6" x14ac:dyDescent="0.2">
      <c r="F43867" s="16"/>
    </row>
    <row r="43868" spans="6:6" x14ac:dyDescent="0.2">
      <c r="F43868" s="16"/>
    </row>
    <row r="43869" spans="6:6" x14ac:dyDescent="0.2">
      <c r="F43869" s="16"/>
    </row>
    <row r="43870" spans="6:6" x14ac:dyDescent="0.2">
      <c r="F43870" s="16"/>
    </row>
    <row r="43871" spans="6:6" x14ac:dyDescent="0.2">
      <c r="F43871" s="16"/>
    </row>
    <row r="43872" spans="6:6" x14ac:dyDescent="0.2">
      <c r="F43872" s="16"/>
    </row>
    <row r="43873" spans="6:6" x14ac:dyDescent="0.2">
      <c r="F43873" s="16"/>
    </row>
    <row r="43874" spans="6:6" x14ac:dyDescent="0.2">
      <c r="F43874" s="16"/>
    </row>
    <row r="43875" spans="6:6" x14ac:dyDescent="0.2">
      <c r="F43875" s="16"/>
    </row>
    <row r="43876" spans="6:6" x14ac:dyDescent="0.2">
      <c r="F43876" s="16"/>
    </row>
    <row r="43877" spans="6:6" x14ac:dyDescent="0.2">
      <c r="F43877" s="16"/>
    </row>
    <row r="43878" spans="6:6" x14ac:dyDescent="0.2">
      <c r="F43878" s="16"/>
    </row>
    <row r="43879" spans="6:6" x14ac:dyDescent="0.2">
      <c r="F43879" s="16"/>
    </row>
    <row r="43880" spans="6:6" x14ac:dyDescent="0.2">
      <c r="F43880" s="16"/>
    </row>
    <row r="43881" spans="6:6" x14ac:dyDescent="0.2">
      <c r="F43881" s="16"/>
    </row>
    <row r="43882" spans="6:6" x14ac:dyDescent="0.2">
      <c r="F43882" s="16"/>
    </row>
    <row r="43883" spans="6:6" x14ac:dyDescent="0.2">
      <c r="F43883" s="16"/>
    </row>
    <row r="43884" spans="6:6" x14ac:dyDescent="0.2">
      <c r="F43884" s="16"/>
    </row>
    <row r="43885" spans="6:6" x14ac:dyDescent="0.2">
      <c r="F43885" s="16"/>
    </row>
    <row r="43886" spans="6:6" x14ac:dyDescent="0.2">
      <c r="F43886" s="16"/>
    </row>
    <row r="43887" spans="6:6" x14ac:dyDescent="0.2">
      <c r="F43887" s="16"/>
    </row>
    <row r="43888" spans="6:6" x14ac:dyDescent="0.2">
      <c r="F43888" s="16"/>
    </row>
    <row r="43889" spans="6:6" x14ac:dyDescent="0.2">
      <c r="F43889" s="16"/>
    </row>
    <row r="43890" spans="6:6" x14ac:dyDescent="0.2">
      <c r="F43890" s="16"/>
    </row>
    <row r="43891" spans="6:6" x14ac:dyDescent="0.2">
      <c r="F43891" s="16"/>
    </row>
    <row r="43892" spans="6:6" x14ac:dyDescent="0.2">
      <c r="F43892" s="16"/>
    </row>
    <row r="43893" spans="6:6" x14ac:dyDescent="0.2">
      <c r="F43893" s="16"/>
    </row>
    <row r="43894" spans="6:6" x14ac:dyDescent="0.2">
      <c r="F43894" s="16"/>
    </row>
    <row r="43895" spans="6:6" x14ac:dyDescent="0.2">
      <c r="F43895" s="16"/>
    </row>
    <row r="43896" spans="6:6" x14ac:dyDescent="0.2">
      <c r="F43896" s="16"/>
    </row>
    <row r="43897" spans="6:6" x14ac:dyDescent="0.2">
      <c r="F43897" s="16"/>
    </row>
    <row r="43898" spans="6:6" x14ac:dyDescent="0.2">
      <c r="F43898" s="16"/>
    </row>
    <row r="43899" spans="6:6" x14ac:dyDescent="0.2">
      <c r="F43899" s="16"/>
    </row>
    <row r="43900" spans="6:6" x14ac:dyDescent="0.2">
      <c r="F43900" s="16"/>
    </row>
    <row r="43901" spans="6:6" x14ac:dyDescent="0.2">
      <c r="F43901" s="16"/>
    </row>
    <row r="43902" spans="6:6" x14ac:dyDescent="0.2">
      <c r="F43902" s="16"/>
    </row>
    <row r="43903" spans="6:6" x14ac:dyDescent="0.2">
      <c r="F43903" s="16"/>
    </row>
    <row r="43904" spans="6:6" x14ac:dyDescent="0.2">
      <c r="F43904" s="16"/>
    </row>
    <row r="43905" spans="6:6" x14ac:dyDescent="0.2">
      <c r="F43905" s="16"/>
    </row>
    <row r="43906" spans="6:6" x14ac:dyDescent="0.2">
      <c r="F43906" s="16"/>
    </row>
    <row r="43907" spans="6:6" x14ac:dyDescent="0.2">
      <c r="F43907" s="16"/>
    </row>
    <row r="43908" spans="6:6" x14ac:dyDescent="0.2">
      <c r="F43908" s="16"/>
    </row>
    <row r="43909" spans="6:6" x14ac:dyDescent="0.2">
      <c r="F43909" s="16"/>
    </row>
    <row r="43910" spans="6:6" x14ac:dyDescent="0.2">
      <c r="F43910" s="16"/>
    </row>
    <row r="43911" spans="6:6" x14ac:dyDescent="0.2">
      <c r="F43911" s="16"/>
    </row>
    <row r="43912" spans="6:6" x14ac:dyDescent="0.2">
      <c r="F43912" s="16"/>
    </row>
    <row r="43913" spans="6:6" x14ac:dyDescent="0.2">
      <c r="F43913" s="16"/>
    </row>
    <row r="43914" spans="6:6" x14ac:dyDescent="0.2">
      <c r="F43914" s="16"/>
    </row>
    <row r="43915" spans="6:6" x14ac:dyDescent="0.2">
      <c r="F43915" s="16"/>
    </row>
    <row r="43916" spans="6:6" x14ac:dyDescent="0.2">
      <c r="F43916" s="16"/>
    </row>
    <row r="43917" spans="6:6" x14ac:dyDescent="0.2">
      <c r="F43917" s="16"/>
    </row>
    <row r="43918" spans="6:6" x14ac:dyDescent="0.2">
      <c r="F43918" s="16"/>
    </row>
    <row r="43919" spans="6:6" x14ac:dyDescent="0.2">
      <c r="F43919" s="16"/>
    </row>
    <row r="43920" spans="6:6" x14ac:dyDescent="0.2">
      <c r="F43920" s="16"/>
    </row>
    <row r="43921" spans="6:6" x14ac:dyDescent="0.2">
      <c r="F43921" s="16"/>
    </row>
    <row r="43922" spans="6:6" x14ac:dyDescent="0.2">
      <c r="F43922" s="16"/>
    </row>
    <row r="43923" spans="6:6" x14ac:dyDescent="0.2">
      <c r="F43923" s="16"/>
    </row>
    <row r="43924" spans="6:6" x14ac:dyDescent="0.2">
      <c r="F43924" s="16"/>
    </row>
    <row r="43925" spans="6:6" x14ac:dyDescent="0.2">
      <c r="F43925" s="16"/>
    </row>
    <row r="43926" spans="6:6" x14ac:dyDescent="0.2">
      <c r="F43926" s="16"/>
    </row>
    <row r="43927" spans="6:6" x14ac:dyDescent="0.2">
      <c r="F43927" s="16"/>
    </row>
    <row r="43928" spans="6:6" x14ac:dyDescent="0.2">
      <c r="F43928" s="16"/>
    </row>
    <row r="43929" spans="6:6" x14ac:dyDescent="0.2">
      <c r="F43929" s="16"/>
    </row>
    <row r="43930" spans="6:6" x14ac:dyDescent="0.2">
      <c r="F43930" s="16"/>
    </row>
    <row r="43931" spans="6:6" x14ac:dyDescent="0.2">
      <c r="F43931" s="16"/>
    </row>
    <row r="43932" spans="6:6" x14ac:dyDescent="0.2">
      <c r="F43932" s="16"/>
    </row>
    <row r="43933" spans="6:6" x14ac:dyDescent="0.2">
      <c r="F43933" s="16"/>
    </row>
    <row r="43934" spans="6:6" x14ac:dyDescent="0.2">
      <c r="F43934" s="16"/>
    </row>
    <row r="43935" spans="6:6" x14ac:dyDescent="0.2">
      <c r="F43935" s="16"/>
    </row>
    <row r="43936" spans="6:6" x14ac:dyDescent="0.2">
      <c r="F43936" s="16"/>
    </row>
    <row r="43937" spans="6:6" x14ac:dyDescent="0.2">
      <c r="F43937" s="16"/>
    </row>
    <row r="43938" spans="6:6" x14ac:dyDescent="0.2">
      <c r="F43938" s="16"/>
    </row>
    <row r="43939" spans="6:6" x14ac:dyDescent="0.2">
      <c r="F43939" s="16"/>
    </row>
    <row r="43940" spans="6:6" x14ac:dyDescent="0.2">
      <c r="F43940" s="16"/>
    </row>
    <row r="43941" spans="6:6" x14ac:dyDescent="0.2">
      <c r="F43941" s="16"/>
    </row>
    <row r="43942" spans="6:6" x14ac:dyDescent="0.2">
      <c r="F43942" s="16"/>
    </row>
    <row r="43943" spans="6:6" x14ac:dyDescent="0.2">
      <c r="F43943" s="16"/>
    </row>
    <row r="43944" spans="6:6" x14ac:dyDescent="0.2">
      <c r="F43944" s="16"/>
    </row>
    <row r="43945" spans="6:6" x14ac:dyDescent="0.2">
      <c r="F43945" s="16"/>
    </row>
    <row r="43946" spans="6:6" x14ac:dyDescent="0.2">
      <c r="F43946" s="16"/>
    </row>
    <row r="43947" spans="6:6" x14ac:dyDescent="0.2">
      <c r="F43947" s="16"/>
    </row>
    <row r="43948" spans="6:6" x14ac:dyDescent="0.2">
      <c r="F43948" s="16"/>
    </row>
    <row r="43949" spans="6:6" x14ac:dyDescent="0.2">
      <c r="F43949" s="16"/>
    </row>
    <row r="43950" spans="6:6" x14ac:dyDescent="0.2">
      <c r="F43950" s="16"/>
    </row>
    <row r="43951" spans="6:6" x14ac:dyDescent="0.2">
      <c r="F43951" s="16"/>
    </row>
    <row r="43952" spans="6:6" x14ac:dyDescent="0.2">
      <c r="F43952" s="16"/>
    </row>
    <row r="43953" spans="6:6" x14ac:dyDescent="0.2">
      <c r="F43953" s="16"/>
    </row>
    <row r="43954" spans="6:6" x14ac:dyDescent="0.2">
      <c r="F43954" s="16"/>
    </row>
    <row r="43955" spans="6:6" x14ac:dyDescent="0.2">
      <c r="F43955" s="16"/>
    </row>
    <row r="43956" spans="6:6" x14ac:dyDescent="0.2">
      <c r="F43956" s="16"/>
    </row>
    <row r="43957" spans="6:6" x14ac:dyDescent="0.2">
      <c r="F43957" s="16"/>
    </row>
    <row r="43958" spans="6:6" x14ac:dyDescent="0.2">
      <c r="F43958" s="16"/>
    </row>
    <row r="43959" spans="6:6" x14ac:dyDescent="0.2">
      <c r="F43959" s="16"/>
    </row>
    <row r="43960" spans="6:6" x14ac:dyDescent="0.2">
      <c r="F43960" s="16"/>
    </row>
    <row r="43961" spans="6:6" x14ac:dyDescent="0.2">
      <c r="F43961" s="16"/>
    </row>
    <row r="43962" spans="6:6" x14ac:dyDescent="0.2">
      <c r="F43962" s="16"/>
    </row>
    <row r="43963" spans="6:6" x14ac:dyDescent="0.2">
      <c r="F43963" s="16"/>
    </row>
    <row r="43964" spans="6:6" x14ac:dyDescent="0.2">
      <c r="F43964" s="16"/>
    </row>
    <row r="43965" spans="6:6" x14ac:dyDescent="0.2">
      <c r="F43965" s="16"/>
    </row>
    <row r="43966" spans="6:6" x14ac:dyDescent="0.2">
      <c r="F43966" s="16"/>
    </row>
    <row r="43967" spans="6:6" x14ac:dyDescent="0.2">
      <c r="F43967" s="16"/>
    </row>
    <row r="43968" spans="6:6" x14ac:dyDescent="0.2">
      <c r="F43968" s="16"/>
    </row>
    <row r="43969" spans="6:6" x14ac:dyDescent="0.2">
      <c r="F43969" s="16"/>
    </row>
    <row r="43970" spans="6:6" x14ac:dyDescent="0.2">
      <c r="F43970" s="16"/>
    </row>
    <row r="43971" spans="6:6" x14ac:dyDescent="0.2">
      <c r="F43971" s="16"/>
    </row>
    <row r="43972" spans="6:6" x14ac:dyDescent="0.2">
      <c r="F43972" s="16"/>
    </row>
    <row r="43973" spans="6:6" x14ac:dyDescent="0.2">
      <c r="F43973" s="16"/>
    </row>
    <row r="43974" spans="6:6" x14ac:dyDescent="0.2">
      <c r="F43974" s="16"/>
    </row>
    <row r="43975" spans="6:6" x14ac:dyDescent="0.2">
      <c r="F43975" s="16"/>
    </row>
    <row r="43976" spans="6:6" x14ac:dyDescent="0.2">
      <c r="F43976" s="16"/>
    </row>
    <row r="43977" spans="6:6" x14ac:dyDescent="0.2">
      <c r="F43977" s="16"/>
    </row>
    <row r="43978" spans="6:6" x14ac:dyDescent="0.2">
      <c r="F43978" s="16"/>
    </row>
    <row r="43979" spans="6:6" x14ac:dyDescent="0.2">
      <c r="F43979" s="16"/>
    </row>
    <row r="43980" spans="6:6" x14ac:dyDescent="0.2">
      <c r="F43980" s="16"/>
    </row>
    <row r="43981" spans="6:6" x14ac:dyDescent="0.2">
      <c r="F43981" s="16"/>
    </row>
    <row r="43982" spans="6:6" x14ac:dyDescent="0.2">
      <c r="F43982" s="16"/>
    </row>
    <row r="43983" spans="6:6" x14ac:dyDescent="0.2">
      <c r="F43983" s="16"/>
    </row>
    <row r="43984" spans="6:6" x14ac:dyDescent="0.2">
      <c r="F43984" s="16"/>
    </row>
    <row r="43985" spans="6:6" x14ac:dyDescent="0.2">
      <c r="F43985" s="16"/>
    </row>
    <row r="43986" spans="6:6" x14ac:dyDescent="0.2">
      <c r="F43986" s="16"/>
    </row>
    <row r="43987" spans="6:6" x14ac:dyDescent="0.2">
      <c r="F43987" s="16"/>
    </row>
    <row r="43988" spans="6:6" x14ac:dyDescent="0.2">
      <c r="F43988" s="16"/>
    </row>
    <row r="43989" spans="6:6" x14ac:dyDescent="0.2">
      <c r="F43989" s="16"/>
    </row>
    <row r="43990" spans="6:6" x14ac:dyDescent="0.2">
      <c r="F43990" s="16"/>
    </row>
    <row r="43991" spans="6:6" x14ac:dyDescent="0.2">
      <c r="F43991" s="16"/>
    </row>
    <row r="43992" spans="6:6" x14ac:dyDescent="0.2">
      <c r="F43992" s="16"/>
    </row>
    <row r="43993" spans="6:6" x14ac:dyDescent="0.2">
      <c r="F43993" s="16"/>
    </row>
    <row r="43994" spans="6:6" x14ac:dyDescent="0.2">
      <c r="F43994" s="16"/>
    </row>
    <row r="43995" spans="6:6" x14ac:dyDescent="0.2">
      <c r="F43995" s="16"/>
    </row>
    <row r="43996" spans="6:6" x14ac:dyDescent="0.2">
      <c r="F43996" s="16"/>
    </row>
    <row r="43997" spans="6:6" x14ac:dyDescent="0.2">
      <c r="F43997" s="16"/>
    </row>
    <row r="43998" spans="6:6" x14ac:dyDescent="0.2">
      <c r="F43998" s="16"/>
    </row>
    <row r="43999" spans="6:6" x14ac:dyDescent="0.2">
      <c r="F43999" s="16"/>
    </row>
    <row r="44000" spans="6:6" x14ac:dyDescent="0.2">
      <c r="F44000" s="16"/>
    </row>
    <row r="44001" spans="6:6" x14ac:dyDescent="0.2">
      <c r="F44001" s="16"/>
    </row>
    <row r="44002" spans="6:6" x14ac:dyDescent="0.2">
      <c r="F44002" s="16"/>
    </row>
    <row r="44003" spans="6:6" x14ac:dyDescent="0.2">
      <c r="F44003" s="16"/>
    </row>
    <row r="44004" spans="6:6" x14ac:dyDescent="0.2">
      <c r="F44004" s="16"/>
    </row>
    <row r="44005" spans="6:6" x14ac:dyDescent="0.2">
      <c r="F44005" s="16"/>
    </row>
    <row r="44006" spans="6:6" x14ac:dyDescent="0.2">
      <c r="F44006" s="16"/>
    </row>
    <row r="44007" spans="6:6" x14ac:dyDescent="0.2">
      <c r="F44007" s="16"/>
    </row>
    <row r="44008" spans="6:6" x14ac:dyDescent="0.2">
      <c r="F44008" s="16"/>
    </row>
    <row r="44009" spans="6:6" x14ac:dyDescent="0.2">
      <c r="F44009" s="16"/>
    </row>
    <row r="44010" spans="6:6" x14ac:dyDescent="0.2">
      <c r="F44010" s="16"/>
    </row>
    <row r="44011" spans="6:6" x14ac:dyDescent="0.2">
      <c r="F44011" s="16"/>
    </row>
    <row r="44012" spans="6:6" x14ac:dyDescent="0.2">
      <c r="F44012" s="16"/>
    </row>
    <row r="44013" spans="6:6" x14ac:dyDescent="0.2">
      <c r="F44013" s="16"/>
    </row>
    <row r="44014" spans="6:6" x14ac:dyDescent="0.2">
      <c r="F44014" s="16"/>
    </row>
    <row r="44015" spans="6:6" x14ac:dyDescent="0.2">
      <c r="F44015" s="16"/>
    </row>
    <row r="44016" spans="6:6" x14ac:dyDescent="0.2">
      <c r="F44016" s="16"/>
    </row>
    <row r="44017" spans="6:6" x14ac:dyDescent="0.2">
      <c r="F44017" s="16"/>
    </row>
    <row r="44018" spans="6:6" x14ac:dyDescent="0.2">
      <c r="F44018" s="16"/>
    </row>
    <row r="44019" spans="6:6" x14ac:dyDescent="0.2">
      <c r="F44019" s="16"/>
    </row>
    <row r="44020" spans="6:6" x14ac:dyDescent="0.2">
      <c r="F44020" s="16"/>
    </row>
    <row r="44021" spans="6:6" x14ac:dyDescent="0.2">
      <c r="F44021" s="16"/>
    </row>
    <row r="44022" spans="6:6" x14ac:dyDescent="0.2">
      <c r="F44022" s="16"/>
    </row>
    <row r="44023" spans="6:6" x14ac:dyDescent="0.2">
      <c r="F44023" s="16"/>
    </row>
    <row r="44024" spans="6:6" x14ac:dyDescent="0.2">
      <c r="F44024" s="16"/>
    </row>
    <row r="44025" spans="6:6" x14ac:dyDescent="0.2">
      <c r="F44025" s="16"/>
    </row>
    <row r="44026" spans="6:6" x14ac:dyDescent="0.2">
      <c r="F44026" s="16"/>
    </row>
    <row r="44027" spans="6:6" x14ac:dyDescent="0.2">
      <c r="F44027" s="16"/>
    </row>
    <row r="44028" spans="6:6" x14ac:dyDescent="0.2">
      <c r="F44028" s="16"/>
    </row>
    <row r="44029" spans="6:6" x14ac:dyDescent="0.2">
      <c r="F44029" s="16"/>
    </row>
    <row r="44030" spans="6:6" x14ac:dyDescent="0.2">
      <c r="F44030" s="16"/>
    </row>
    <row r="44031" spans="6:6" x14ac:dyDescent="0.2">
      <c r="F44031" s="16"/>
    </row>
    <row r="44032" spans="6:6" x14ac:dyDescent="0.2">
      <c r="F44032" s="16"/>
    </row>
    <row r="44033" spans="6:6" x14ac:dyDescent="0.2">
      <c r="F44033" s="16"/>
    </row>
    <row r="44034" spans="6:6" x14ac:dyDescent="0.2">
      <c r="F44034" s="16"/>
    </row>
    <row r="44035" spans="6:6" x14ac:dyDescent="0.2">
      <c r="F44035" s="16"/>
    </row>
    <row r="44036" spans="6:6" x14ac:dyDescent="0.2">
      <c r="F44036" s="16"/>
    </row>
    <row r="44037" spans="6:6" x14ac:dyDescent="0.2">
      <c r="F44037" s="16"/>
    </row>
    <row r="44038" spans="6:6" x14ac:dyDescent="0.2">
      <c r="F44038" s="16"/>
    </row>
    <row r="44039" spans="6:6" x14ac:dyDescent="0.2">
      <c r="F44039" s="16"/>
    </row>
    <row r="44040" spans="6:6" x14ac:dyDescent="0.2">
      <c r="F44040" s="16"/>
    </row>
    <row r="44041" spans="6:6" x14ac:dyDescent="0.2">
      <c r="F44041" s="16"/>
    </row>
    <row r="44042" spans="6:6" x14ac:dyDescent="0.2">
      <c r="F44042" s="16"/>
    </row>
    <row r="44043" spans="6:6" x14ac:dyDescent="0.2">
      <c r="F44043" s="16"/>
    </row>
    <row r="44044" spans="6:6" x14ac:dyDescent="0.2">
      <c r="F44044" s="16"/>
    </row>
    <row r="44045" spans="6:6" x14ac:dyDescent="0.2">
      <c r="F44045" s="16"/>
    </row>
    <row r="44046" spans="6:6" x14ac:dyDescent="0.2">
      <c r="F44046" s="16"/>
    </row>
    <row r="44047" spans="6:6" x14ac:dyDescent="0.2">
      <c r="F44047" s="16"/>
    </row>
    <row r="44048" spans="6:6" x14ac:dyDescent="0.2">
      <c r="F44048" s="16"/>
    </row>
    <row r="44049" spans="6:6" x14ac:dyDescent="0.2">
      <c r="F44049" s="16"/>
    </row>
    <row r="44050" spans="6:6" x14ac:dyDescent="0.2">
      <c r="F44050" s="16"/>
    </row>
    <row r="44051" spans="6:6" x14ac:dyDescent="0.2">
      <c r="F44051" s="16"/>
    </row>
    <row r="44052" spans="6:6" x14ac:dyDescent="0.2">
      <c r="F44052" s="16"/>
    </row>
    <row r="44053" spans="6:6" x14ac:dyDescent="0.2">
      <c r="F44053" s="16"/>
    </row>
    <row r="44054" spans="6:6" x14ac:dyDescent="0.2">
      <c r="F44054" s="16"/>
    </row>
    <row r="44055" spans="6:6" x14ac:dyDescent="0.2">
      <c r="F44055" s="16"/>
    </row>
    <row r="44056" spans="6:6" x14ac:dyDescent="0.2">
      <c r="F44056" s="16"/>
    </row>
    <row r="44057" spans="6:6" x14ac:dyDescent="0.2">
      <c r="F44057" s="16"/>
    </row>
    <row r="44058" spans="6:6" x14ac:dyDescent="0.2">
      <c r="F44058" s="16"/>
    </row>
    <row r="44059" spans="6:6" x14ac:dyDescent="0.2">
      <c r="F44059" s="16"/>
    </row>
    <row r="44060" spans="6:6" x14ac:dyDescent="0.2">
      <c r="F44060" s="16"/>
    </row>
    <row r="44061" spans="6:6" x14ac:dyDescent="0.2">
      <c r="F44061" s="16"/>
    </row>
    <row r="44062" spans="6:6" x14ac:dyDescent="0.2">
      <c r="F44062" s="16"/>
    </row>
    <row r="44063" spans="6:6" x14ac:dyDescent="0.2">
      <c r="F44063" s="16"/>
    </row>
    <row r="44064" spans="6:6" x14ac:dyDescent="0.2">
      <c r="F44064" s="16"/>
    </row>
    <row r="44065" spans="6:6" x14ac:dyDescent="0.2">
      <c r="F44065" s="16"/>
    </row>
    <row r="44066" spans="6:6" x14ac:dyDescent="0.2">
      <c r="F44066" s="16"/>
    </row>
    <row r="44067" spans="6:6" x14ac:dyDescent="0.2">
      <c r="F44067" s="16"/>
    </row>
    <row r="44068" spans="6:6" x14ac:dyDescent="0.2">
      <c r="F44068" s="16"/>
    </row>
    <row r="44069" spans="6:6" x14ac:dyDescent="0.2">
      <c r="F44069" s="16"/>
    </row>
    <row r="44070" spans="6:6" x14ac:dyDescent="0.2">
      <c r="F44070" s="16"/>
    </row>
    <row r="44071" spans="6:6" x14ac:dyDescent="0.2">
      <c r="F44071" s="16"/>
    </row>
    <row r="44072" spans="6:6" x14ac:dyDescent="0.2">
      <c r="F44072" s="16"/>
    </row>
    <row r="44073" spans="6:6" x14ac:dyDescent="0.2">
      <c r="F44073" s="16"/>
    </row>
    <row r="44074" spans="6:6" x14ac:dyDescent="0.2">
      <c r="F44074" s="16"/>
    </row>
    <row r="44075" spans="6:6" x14ac:dyDescent="0.2">
      <c r="F44075" s="16"/>
    </row>
    <row r="44076" spans="6:6" x14ac:dyDescent="0.2">
      <c r="F44076" s="16"/>
    </row>
    <row r="44077" spans="6:6" x14ac:dyDescent="0.2">
      <c r="F44077" s="16"/>
    </row>
    <row r="44078" spans="6:6" x14ac:dyDescent="0.2">
      <c r="F44078" s="16"/>
    </row>
    <row r="44079" spans="6:6" x14ac:dyDescent="0.2">
      <c r="F44079" s="16"/>
    </row>
    <row r="44080" spans="6:6" x14ac:dyDescent="0.2">
      <c r="F44080" s="16"/>
    </row>
    <row r="44081" spans="6:6" x14ac:dyDescent="0.2">
      <c r="F44081" s="16"/>
    </row>
    <row r="44082" spans="6:6" x14ac:dyDescent="0.2">
      <c r="F44082" s="16"/>
    </row>
    <row r="44083" spans="6:6" x14ac:dyDescent="0.2">
      <c r="F44083" s="16"/>
    </row>
    <row r="44084" spans="6:6" x14ac:dyDescent="0.2">
      <c r="F44084" s="16"/>
    </row>
    <row r="44085" spans="6:6" x14ac:dyDescent="0.2">
      <c r="F44085" s="16"/>
    </row>
    <row r="44086" spans="6:6" x14ac:dyDescent="0.2">
      <c r="F44086" s="16"/>
    </row>
    <row r="44087" spans="6:6" x14ac:dyDescent="0.2">
      <c r="F44087" s="16"/>
    </row>
    <row r="44088" spans="6:6" x14ac:dyDescent="0.2">
      <c r="F44088" s="16"/>
    </row>
    <row r="44089" spans="6:6" x14ac:dyDescent="0.2">
      <c r="F44089" s="16"/>
    </row>
    <row r="44090" spans="6:6" x14ac:dyDescent="0.2">
      <c r="F44090" s="16"/>
    </row>
    <row r="44091" spans="6:6" x14ac:dyDescent="0.2">
      <c r="F44091" s="16"/>
    </row>
    <row r="44092" spans="6:6" x14ac:dyDescent="0.2">
      <c r="F44092" s="16"/>
    </row>
    <row r="44093" spans="6:6" x14ac:dyDescent="0.2">
      <c r="F44093" s="16"/>
    </row>
    <row r="44094" spans="6:6" x14ac:dyDescent="0.2">
      <c r="F44094" s="16"/>
    </row>
    <row r="44095" spans="6:6" x14ac:dyDescent="0.2">
      <c r="F44095" s="16"/>
    </row>
    <row r="44096" spans="6:6" x14ac:dyDescent="0.2">
      <c r="F44096" s="16"/>
    </row>
    <row r="44097" spans="6:6" x14ac:dyDescent="0.2">
      <c r="F44097" s="16"/>
    </row>
    <row r="44098" spans="6:6" x14ac:dyDescent="0.2">
      <c r="F44098" s="16"/>
    </row>
    <row r="44099" spans="6:6" x14ac:dyDescent="0.2">
      <c r="F44099" s="16"/>
    </row>
    <row r="44100" spans="6:6" x14ac:dyDescent="0.2">
      <c r="F44100" s="16"/>
    </row>
    <row r="44101" spans="6:6" x14ac:dyDescent="0.2">
      <c r="F44101" s="16"/>
    </row>
    <row r="44102" spans="6:6" x14ac:dyDescent="0.2">
      <c r="F44102" s="16"/>
    </row>
    <row r="44103" spans="6:6" x14ac:dyDescent="0.2">
      <c r="F44103" s="16"/>
    </row>
    <row r="44104" spans="6:6" x14ac:dyDescent="0.2">
      <c r="F44104" s="16"/>
    </row>
    <row r="44105" spans="6:6" x14ac:dyDescent="0.2">
      <c r="F44105" s="16"/>
    </row>
    <row r="44106" spans="6:6" x14ac:dyDescent="0.2">
      <c r="F44106" s="16"/>
    </row>
    <row r="44107" spans="6:6" x14ac:dyDescent="0.2">
      <c r="F44107" s="16"/>
    </row>
    <row r="44108" spans="6:6" x14ac:dyDescent="0.2">
      <c r="F44108" s="16"/>
    </row>
    <row r="44109" spans="6:6" x14ac:dyDescent="0.2">
      <c r="F44109" s="16"/>
    </row>
    <row r="44110" spans="6:6" x14ac:dyDescent="0.2">
      <c r="F44110" s="16"/>
    </row>
    <row r="44111" spans="6:6" x14ac:dyDescent="0.2">
      <c r="F44111" s="16"/>
    </row>
    <row r="44112" spans="6:6" x14ac:dyDescent="0.2">
      <c r="F44112" s="16"/>
    </row>
    <row r="44113" spans="6:6" x14ac:dyDescent="0.2">
      <c r="F44113" s="16"/>
    </row>
    <row r="44114" spans="6:6" x14ac:dyDescent="0.2">
      <c r="F44114" s="16"/>
    </row>
    <row r="44115" spans="6:6" x14ac:dyDescent="0.2">
      <c r="F44115" s="16"/>
    </row>
    <row r="44116" spans="6:6" x14ac:dyDescent="0.2">
      <c r="F44116" s="16"/>
    </row>
    <row r="44117" spans="6:6" x14ac:dyDescent="0.2">
      <c r="F44117" s="16"/>
    </row>
    <row r="44118" spans="6:6" x14ac:dyDescent="0.2">
      <c r="F44118" s="16"/>
    </row>
    <row r="44119" spans="6:6" x14ac:dyDescent="0.2">
      <c r="F44119" s="16"/>
    </row>
    <row r="44120" spans="6:6" x14ac:dyDescent="0.2">
      <c r="F44120" s="16"/>
    </row>
    <row r="44121" spans="6:6" x14ac:dyDescent="0.2">
      <c r="F44121" s="16"/>
    </row>
    <row r="44122" spans="6:6" x14ac:dyDescent="0.2">
      <c r="F44122" s="16"/>
    </row>
    <row r="44123" spans="6:6" x14ac:dyDescent="0.2">
      <c r="F44123" s="16"/>
    </row>
    <row r="44124" spans="6:6" x14ac:dyDescent="0.2">
      <c r="F44124" s="16"/>
    </row>
    <row r="44125" spans="6:6" x14ac:dyDescent="0.2">
      <c r="F44125" s="16"/>
    </row>
    <row r="44126" spans="6:6" x14ac:dyDescent="0.2">
      <c r="F44126" s="16"/>
    </row>
    <row r="44127" spans="6:6" x14ac:dyDescent="0.2">
      <c r="F44127" s="16"/>
    </row>
    <row r="44128" spans="6:6" x14ac:dyDescent="0.2">
      <c r="F44128" s="16"/>
    </row>
    <row r="44129" spans="6:6" x14ac:dyDescent="0.2">
      <c r="F44129" s="16"/>
    </row>
    <row r="44130" spans="6:6" x14ac:dyDescent="0.2">
      <c r="F44130" s="16"/>
    </row>
    <row r="44131" spans="6:6" x14ac:dyDescent="0.2">
      <c r="F44131" s="16"/>
    </row>
    <row r="44132" spans="6:6" x14ac:dyDescent="0.2">
      <c r="F44132" s="16"/>
    </row>
    <row r="44133" spans="6:6" x14ac:dyDescent="0.2">
      <c r="F44133" s="16"/>
    </row>
    <row r="44134" spans="6:6" x14ac:dyDescent="0.2">
      <c r="F44134" s="16"/>
    </row>
    <row r="44135" spans="6:6" x14ac:dyDescent="0.2">
      <c r="F44135" s="16"/>
    </row>
    <row r="44136" spans="6:6" x14ac:dyDescent="0.2">
      <c r="F44136" s="16"/>
    </row>
    <row r="44137" spans="6:6" x14ac:dyDescent="0.2">
      <c r="F44137" s="16"/>
    </row>
    <row r="44138" spans="6:6" x14ac:dyDescent="0.2">
      <c r="F44138" s="16"/>
    </row>
    <row r="44139" spans="6:6" x14ac:dyDescent="0.2">
      <c r="F44139" s="16"/>
    </row>
    <row r="44140" spans="6:6" x14ac:dyDescent="0.2">
      <c r="F44140" s="16"/>
    </row>
    <row r="44141" spans="6:6" x14ac:dyDescent="0.2">
      <c r="F44141" s="16"/>
    </row>
    <row r="44142" spans="6:6" x14ac:dyDescent="0.2">
      <c r="F44142" s="16"/>
    </row>
    <row r="44143" spans="6:6" x14ac:dyDescent="0.2">
      <c r="F44143" s="16"/>
    </row>
    <row r="44144" spans="6:6" x14ac:dyDescent="0.2">
      <c r="F44144" s="16"/>
    </row>
    <row r="44145" spans="6:6" x14ac:dyDescent="0.2">
      <c r="F44145" s="16"/>
    </row>
    <row r="44146" spans="6:6" x14ac:dyDescent="0.2">
      <c r="F44146" s="16"/>
    </row>
    <row r="44147" spans="6:6" x14ac:dyDescent="0.2">
      <c r="F44147" s="16"/>
    </row>
    <row r="44148" spans="6:6" x14ac:dyDescent="0.2">
      <c r="F44148" s="16"/>
    </row>
    <row r="44149" spans="6:6" x14ac:dyDescent="0.2">
      <c r="F44149" s="16"/>
    </row>
    <row r="44150" spans="6:6" x14ac:dyDescent="0.2">
      <c r="F44150" s="16"/>
    </row>
    <row r="44151" spans="6:6" x14ac:dyDescent="0.2">
      <c r="F44151" s="16"/>
    </row>
    <row r="44152" spans="6:6" x14ac:dyDescent="0.2">
      <c r="F44152" s="16"/>
    </row>
    <row r="44153" spans="6:6" x14ac:dyDescent="0.2">
      <c r="F44153" s="16"/>
    </row>
    <row r="44154" spans="6:6" x14ac:dyDescent="0.2">
      <c r="F44154" s="16"/>
    </row>
    <row r="44155" spans="6:6" x14ac:dyDescent="0.2">
      <c r="F44155" s="16"/>
    </row>
    <row r="44156" spans="6:6" x14ac:dyDescent="0.2">
      <c r="F44156" s="16"/>
    </row>
    <row r="44157" spans="6:6" x14ac:dyDescent="0.2">
      <c r="F44157" s="16"/>
    </row>
    <row r="44158" spans="6:6" x14ac:dyDescent="0.2">
      <c r="F44158" s="16"/>
    </row>
    <row r="44159" spans="6:6" x14ac:dyDescent="0.2">
      <c r="F44159" s="16"/>
    </row>
    <row r="44160" spans="6:6" x14ac:dyDescent="0.2">
      <c r="F44160" s="16"/>
    </row>
    <row r="44161" spans="6:6" x14ac:dyDescent="0.2">
      <c r="F44161" s="16"/>
    </row>
    <row r="44162" spans="6:6" x14ac:dyDescent="0.2">
      <c r="F44162" s="16"/>
    </row>
    <row r="44163" spans="6:6" x14ac:dyDescent="0.2">
      <c r="F44163" s="16"/>
    </row>
    <row r="44164" spans="6:6" x14ac:dyDescent="0.2">
      <c r="F44164" s="16"/>
    </row>
    <row r="44165" spans="6:6" x14ac:dyDescent="0.2">
      <c r="F44165" s="16"/>
    </row>
    <row r="44166" spans="6:6" x14ac:dyDescent="0.2">
      <c r="F44166" s="16"/>
    </row>
    <row r="44167" spans="6:6" x14ac:dyDescent="0.2">
      <c r="F44167" s="16"/>
    </row>
    <row r="44168" spans="6:6" x14ac:dyDescent="0.2">
      <c r="F44168" s="16"/>
    </row>
    <row r="44169" spans="6:6" x14ac:dyDescent="0.2">
      <c r="F44169" s="16"/>
    </row>
    <row r="44170" spans="6:6" x14ac:dyDescent="0.2">
      <c r="F44170" s="16"/>
    </row>
    <row r="44171" spans="6:6" x14ac:dyDescent="0.2">
      <c r="F44171" s="16"/>
    </row>
    <row r="44172" spans="6:6" x14ac:dyDescent="0.2">
      <c r="F44172" s="16"/>
    </row>
    <row r="44173" spans="6:6" x14ac:dyDescent="0.2">
      <c r="F44173" s="16"/>
    </row>
    <row r="44174" spans="6:6" x14ac:dyDescent="0.2">
      <c r="F44174" s="16"/>
    </row>
    <row r="44175" spans="6:6" x14ac:dyDescent="0.2">
      <c r="F44175" s="16"/>
    </row>
    <row r="44176" spans="6:6" x14ac:dyDescent="0.2">
      <c r="F44176" s="16"/>
    </row>
    <row r="44177" spans="6:6" x14ac:dyDescent="0.2">
      <c r="F44177" s="16"/>
    </row>
    <row r="44178" spans="6:6" x14ac:dyDescent="0.2">
      <c r="F44178" s="16"/>
    </row>
    <row r="44179" spans="6:6" x14ac:dyDescent="0.2">
      <c r="F44179" s="16"/>
    </row>
    <row r="44180" spans="6:6" x14ac:dyDescent="0.2">
      <c r="F44180" s="16"/>
    </row>
    <row r="44181" spans="6:6" x14ac:dyDescent="0.2">
      <c r="F44181" s="16"/>
    </row>
    <row r="44182" spans="6:6" x14ac:dyDescent="0.2">
      <c r="F44182" s="16"/>
    </row>
    <row r="44183" spans="6:6" x14ac:dyDescent="0.2">
      <c r="F44183" s="16"/>
    </row>
    <row r="44184" spans="6:6" x14ac:dyDescent="0.2">
      <c r="F44184" s="16"/>
    </row>
    <row r="44185" spans="6:6" x14ac:dyDescent="0.2">
      <c r="F44185" s="16"/>
    </row>
    <row r="44186" spans="6:6" x14ac:dyDescent="0.2">
      <c r="F44186" s="16"/>
    </row>
    <row r="44187" spans="6:6" x14ac:dyDescent="0.2">
      <c r="F44187" s="16"/>
    </row>
    <row r="44188" spans="6:6" x14ac:dyDescent="0.2">
      <c r="F44188" s="16"/>
    </row>
    <row r="44189" spans="6:6" x14ac:dyDescent="0.2">
      <c r="F44189" s="16"/>
    </row>
    <row r="44190" spans="6:6" x14ac:dyDescent="0.2">
      <c r="F44190" s="16"/>
    </row>
    <row r="44191" spans="6:6" x14ac:dyDescent="0.2">
      <c r="F44191" s="16"/>
    </row>
    <row r="44192" spans="6:6" x14ac:dyDescent="0.2">
      <c r="F44192" s="16"/>
    </row>
    <row r="44193" spans="6:6" x14ac:dyDescent="0.2">
      <c r="F44193" s="16"/>
    </row>
    <row r="44194" spans="6:6" x14ac:dyDescent="0.2">
      <c r="F44194" s="16"/>
    </row>
    <row r="44195" spans="6:6" x14ac:dyDescent="0.2">
      <c r="F44195" s="16"/>
    </row>
    <row r="44196" spans="6:6" x14ac:dyDescent="0.2">
      <c r="F44196" s="16"/>
    </row>
    <row r="44197" spans="6:6" x14ac:dyDescent="0.2">
      <c r="F44197" s="16"/>
    </row>
    <row r="44198" spans="6:6" x14ac:dyDescent="0.2">
      <c r="F44198" s="16"/>
    </row>
    <row r="44199" spans="6:6" x14ac:dyDescent="0.2">
      <c r="F44199" s="16"/>
    </row>
    <row r="44200" spans="6:6" x14ac:dyDescent="0.2">
      <c r="F44200" s="16"/>
    </row>
    <row r="44201" spans="6:6" x14ac:dyDescent="0.2">
      <c r="F44201" s="16"/>
    </row>
    <row r="44202" spans="6:6" x14ac:dyDescent="0.2">
      <c r="F44202" s="16"/>
    </row>
    <row r="44203" spans="6:6" x14ac:dyDescent="0.2">
      <c r="F44203" s="16"/>
    </row>
    <row r="44204" spans="6:6" x14ac:dyDescent="0.2">
      <c r="F44204" s="16"/>
    </row>
    <row r="44205" spans="6:6" x14ac:dyDescent="0.2">
      <c r="F44205" s="16"/>
    </row>
    <row r="44206" spans="6:6" x14ac:dyDescent="0.2">
      <c r="F44206" s="16"/>
    </row>
    <row r="44207" spans="6:6" x14ac:dyDescent="0.2">
      <c r="F44207" s="16"/>
    </row>
    <row r="44208" spans="6:6" x14ac:dyDescent="0.2">
      <c r="F44208" s="16"/>
    </row>
    <row r="44209" spans="6:6" x14ac:dyDescent="0.2">
      <c r="F44209" s="16"/>
    </row>
    <row r="44210" spans="6:6" x14ac:dyDescent="0.2">
      <c r="F44210" s="16"/>
    </row>
    <row r="44211" spans="6:6" x14ac:dyDescent="0.2">
      <c r="F44211" s="16"/>
    </row>
    <row r="44212" spans="6:6" x14ac:dyDescent="0.2">
      <c r="F44212" s="16"/>
    </row>
    <row r="44213" spans="6:6" x14ac:dyDescent="0.2">
      <c r="F44213" s="16"/>
    </row>
    <row r="44214" spans="6:6" x14ac:dyDescent="0.2">
      <c r="F44214" s="16"/>
    </row>
    <row r="44215" spans="6:6" x14ac:dyDescent="0.2">
      <c r="F44215" s="16"/>
    </row>
    <row r="44216" spans="6:6" x14ac:dyDescent="0.2">
      <c r="F44216" s="16"/>
    </row>
    <row r="44217" spans="6:6" x14ac:dyDescent="0.2">
      <c r="F44217" s="16"/>
    </row>
    <row r="44218" spans="6:6" x14ac:dyDescent="0.2">
      <c r="F44218" s="16"/>
    </row>
    <row r="44219" spans="6:6" x14ac:dyDescent="0.2">
      <c r="F44219" s="16"/>
    </row>
    <row r="44220" spans="6:6" x14ac:dyDescent="0.2">
      <c r="F44220" s="16"/>
    </row>
    <row r="44221" spans="6:6" x14ac:dyDescent="0.2">
      <c r="F44221" s="16"/>
    </row>
    <row r="44222" spans="6:6" x14ac:dyDescent="0.2">
      <c r="F44222" s="16"/>
    </row>
    <row r="44223" spans="6:6" x14ac:dyDescent="0.2">
      <c r="F44223" s="16"/>
    </row>
    <row r="44224" spans="6:6" x14ac:dyDescent="0.2">
      <c r="F44224" s="16"/>
    </row>
    <row r="44225" spans="6:6" x14ac:dyDescent="0.2">
      <c r="F44225" s="16"/>
    </row>
    <row r="44226" spans="6:6" x14ac:dyDescent="0.2">
      <c r="F44226" s="16"/>
    </row>
    <row r="44227" spans="6:6" x14ac:dyDescent="0.2">
      <c r="F44227" s="16"/>
    </row>
    <row r="44228" spans="6:6" x14ac:dyDescent="0.2">
      <c r="F44228" s="16"/>
    </row>
    <row r="44229" spans="6:6" x14ac:dyDescent="0.2">
      <c r="F44229" s="16"/>
    </row>
    <row r="44230" spans="6:6" x14ac:dyDescent="0.2">
      <c r="F44230" s="16"/>
    </row>
    <row r="44231" spans="6:6" x14ac:dyDescent="0.2">
      <c r="F44231" s="16"/>
    </row>
    <row r="44232" spans="6:6" x14ac:dyDescent="0.2">
      <c r="F44232" s="16"/>
    </row>
    <row r="44233" spans="6:6" x14ac:dyDescent="0.2">
      <c r="F44233" s="16"/>
    </row>
    <row r="44234" spans="6:6" x14ac:dyDescent="0.2">
      <c r="F44234" s="16"/>
    </row>
    <row r="44235" spans="6:6" x14ac:dyDescent="0.2">
      <c r="F44235" s="16"/>
    </row>
    <row r="44236" spans="6:6" x14ac:dyDescent="0.2">
      <c r="F44236" s="16"/>
    </row>
    <row r="44237" spans="6:6" x14ac:dyDescent="0.2">
      <c r="F44237" s="16"/>
    </row>
    <row r="44238" spans="6:6" x14ac:dyDescent="0.2">
      <c r="F44238" s="16"/>
    </row>
    <row r="44239" spans="6:6" x14ac:dyDescent="0.2">
      <c r="F44239" s="16"/>
    </row>
    <row r="44240" spans="6:6" x14ac:dyDescent="0.2">
      <c r="F44240" s="16"/>
    </row>
    <row r="44241" spans="6:6" x14ac:dyDescent="0.2">
      <c r="F44241" s="16"/>
    </row>
    <row r="44242" spans="6:6" x14ac:dyDescent="0.2">
      <c r="F44242" s="16"/>
    </row>
    <row r="44243" spans="6:6" x14ac:dyDescent="0.2">
      <c r="F44243" s="16"/>
    </row>
    <row r="44244" spans="6:6" x14ac:dyDescent="0.2">
      <c r="F44244" s="16"/>
    </row>
    <row r="44245" spans="6:6" x14ac:dyDescent="0.2">
      <c r="F44245" s="16"/>
    </row>
    <row r="44246" spans="6:6" x14ac:dyDescent="0.2">
      <c r="F44246" s="16"/>
    </row>
    <row r="44247" spans="6:6" x14ac:dyDescent="0.2">
      <c r="F44247" s="16"/>
    </row>
    <row r="44248" spans="6:6" x14ac:dyDescent="0.2">
      <c r="F44248" s="16"/>
    </row>
    <row r="44249" spans="6:6" x14ac:dyDescent="0.2">
      <c r="F44249" s="16"/>
    </row>
    <row r="44250" spans="6:6" x14ac:dyDescent="0.2">
      <c r="F44250" s="16"/>
    </row>
    <row r="44251" spans="6:6" x14ac:dyDescent="0.2">
      <c r="F44251" s="16"/>
    </row>
    <row r="44252" spans="6:6" x14ac:dyDescent="0.2">
      <c r="F44252" s="16"/>
    </row>
    <row r="44253" spans="6:6" x14ac:dyDescent="0.2">
      <c r="F44253" s="16"/>
    </row>
    <row r="44254" spans="6:6" x14ac:dyDescent="0.2">
      <c r="F44254" s="16"/>
    </row>
    <row r="44255" spans="6:6" x14ac:dyDescent="0.2">
      <c r="F44255" s="16"/>
    </row>
    <row r="44256" spans="6:6" x14ac:dyDescent="0.2">
      <c r="F44256" s="16"/>
    </row>
    <row r="44257" spans="6:6" x14ac:dyDescent="0.2">
      <c r="F44257" s="16"/>
    </row>
    <row r="44258" spans="6:6" x14ac:dyDescent="0.2">
      <c r="F44258" s="16"/>
    </row>
    <row r="44259" spans="6:6" x14ac:dyDescent="0.2">
      <c r="F44259" s="16"/>
    </row>
    <row r="44260" spans="6:6" x14ac:dyDescent="0.2">
      <c r="F44260" s="16"/>
    </row>
    <row r="44261" spans="6:6" x14ac:dyDescent="0.2">
      <c r="F44261" s="16"/>
    </row>
    <row r="44262" spans="6:6" x14ac:dyDescent="0.2">
      <c r="F44262" s="16"/>
    </row>
    <row r="44263" spans="6:6" x14ac:dyDescent="0.2">
      <c r="F44263" s="16"/>
    </row>
    <row r="44264" spans="6:6" x14ac:dyDescent="0.2">
      <c r="F44264" s="16"/>
    </row>
    <row r="44265" spans="6:6" x14ac:dyDescent="0.2">
      <c r="F44265" s="16"/>
    </row>
    <row r="44266" spans="6:6" x14ac:dyDescent="0.2">
      <c r="F44266" s="16"/>
    </row>
    <row r="44267" spans="6:6" x14ac:dyDescent="0.2">
      <c r="F44267" s="16"/>
    </row>
    <row r="44268" spans="6:6" x14ac:dyDescent="0.2">
      <c r="F44268" s="16"/>
    </row>
    <row r="44269" spans="6:6" x14ac:dyDescent="0.2">
      <c r="F44269" s="16"/>
    </row>
    <row r="44270" spans="6:6" x14ac:dyDescent="0.2">
      <c r="F44270" s="16"/>
    </row>
    <row r="44271" spans="6:6" x14ac:dyDescent="0.2">
      <c r="F44271" s="16"/>
    </row>
    <row r="44272" spans="6:6" x14ac:dyDescent="0.2">
      <c r="F44272" s="16"/>
    </row>
    <row r="44273" spans="6:6" x14ac:dyDescent="0.2">
      <c r="F44273" s="16"/>
    </row>
    <row r="44274" spans="6:6" x14ac:dyDescent="0.2">
      <c r="F44274" s="16"/>
    </row>
    <row r="44275" spans="6:6" x14ac:dyDescent="0.2">
      <c r="F44275" s="16"/>
    </row>
    <row r="44276" spans="6:6" x14ac:dyDescent="0.2">
      <c r="F44276" s="16"/>
    </row>
    <row r="44277" spans="6:6" x14ac:dyDescent="0.2">
      <c r="F44277" s="16"/>
    </row>
    <row r="44278" spans="6:6" x14ac:dyDescent="0.2">
      <c r="F44278" s="16"/>
    </row>
    <row r="44279" spans="6:6" x14ac:dyDescent="0.2">
      <c r="F44279" s="16"/>
    </row>
    <row r="44280" spans="6:6" x14ac:dyDescent="0.2">
      <c r="F44280" s="16"/>
    </row>
    <row r="44281" spans="6:6" x14ac:dyDescent="0.2">
      <c r="F44281" s="16"/>
    </row>
    <row r="44282" spans="6:6" x14ac:dyDescent="0.2">
      <c r="F44282" s="16"/>
    </row>
    <row r="44283" spans="6:6" x14ac:dyDescent="0.2">
      <c r="F44283" s="16"/>
    </row>
    <row r="44284" spans="6:6" x14ac:dyDescent="0.2">
      <c r="F44284" s="16"/>
    </row>
    <row r="44285" spans="6:6" x14ac:dyDescent="0.2">
      <c r="F44285" s="16"/>
    </row>
    <row r="44286" spans="6:6" x14ac:dyDescent="0.2">
      <c r="F44286" s="16"/>
    </row>
    <row r="44287" spans="6:6" x14ac:dyDescent="0.2">
      <c r="F44287" s="16"/>
    </row>
    <row r="44288" spans="6:6" x14ac:dyDescent="0.2">
      <c r="F44288" s="16"/>
    </row>
    <row r="44289" spans="6:6" x14ac:dyDescent="0.2">
      <c r="F44289" s="16"/>
    </row>
    <row r="44290" spans="6:6" x14ac:dyDescent="0.2">
      <c r="F44290" s="16"/>
    </row>
    <row r="44291" spans="6:6" x14ac:dyDescent="0.2">
      <c r="F44291" s="16"/>
    </row>
    <row r="44292" spans="6:6" x14ac:dyDescent="0.2">
      <c r="F44292" s="16"/>
    </row>
    <row r="44293" spans="6:6" x14ac:dyDescent="0.2">
      <c r="F44293" s="16"/>
    </row>
    <row r="44294" spans="6:6" x14ac:dyDescent="0.2">
      <c r="F44294" s="16"/>
    </row>
    <row r="44295" spans="6:6" x14ac:dyDescent="0.2">
      <c r="F44295" s="16"/>
    </row>
    <row r="44296" spans="6:6" x14ac:dyDescent="0.2">
      <c r="F44296" s="16"/>
    </row>
    <row r="44297" spans="6:6" x14ac:dyDescent="0.2">
      <c r="F44297" s="16"/>
    </row>
    <row r="44298" spans="6:6" x14ac:dyDescent="0.2">
      <c r="F44298" s="16"/>
    </row>
    <row r="44299" spans="6:6" x14ac:dyDescent="0.2">
      <c r="F44299" s="16"/>
    </row>
    <row r="44300" spans="6:6" x14ac:dyDescent="0.2">
      <c r="F44300" s="16"/>
    </row>
    <row r="44301" spans="6:6" x14ac:dyDescent="0.2">
      <c r="F44301" s="16"/>
    </row>
    <row r="44302" spans="6:6" x14ac:dyDescent="0.2">
      <c r="F44302" s="16"/>
    </row>
    <row r="44303" spans="6:6" x14ac:dyDescent="0.2">
      <c r="F44303" s="16"/>
    </row>
    <row r="44304" spans="6:6" x14ac:dyDescent="0.2">
      <c r="F44304" s="16"/>
    </row>
    <row r="44305" spans="6:6" x14ac:dyDescent="0.2">
      <c r="F44305" s="16"/>
    </row>
    <row r="44306" spans="6:6" x14ac:dyDescent="0.2">
      <c r="F44306" s="16"/>
    </row>
    <row r="44307" spans="6:6" x14ac:dyDescent="0.2">
      <c r="F44307" s="16"/>
    </row>
    <row r="44308" spans="6:6" x14ac:dyDescent="0.2">
      <c r="F44308" s="16"/>
    </row>
    <row r="44309" spans="6:6" x14ac:dyDescent="0.2">
      <c r="F44309" s="16"/>
    </row>
    <row r="44310" spans="6:6" x14ac:dyDescent="0.2">
      <c r="F44310" s="16"/>
    </row>
    <row r="44311" spans="6:6" x14ac:dyDescent="0.2">
      <c r="F44311" s="16"/>
    </row>
    <row r="44312" spans="6:6" x14ac:dyDescent="0.2">
      <c r="F44312" s="16"/>
    </row>
    <row r="44313" spans="6:6" x14ac:dyDescent="0.2">
      <c r="F44313" s="16"/>
    </row>
    <row r="44314" spans="6:6" x14ac:dyDescent="0.2">
      <c r="F44314" s="16"/>
    </row>
    <row r="44315" spans="6:6" x14ac:dyDescent="0.2">
      <c r="F44315" s="16"/>
    </row>
    <row r="44316" spans="6:6" x14ac:dyDescent="0.2">
      <c r="F44316" s="16"/>
    </row>
    <row r="44317" spans="6:6" x14ac:dyDescent="0.2">
      <c r="F44317" s="16"/>
    </row>
    <row r="44318" spans="6:6" x14ac:dyDescent="0.2">
      <c r="F44318" s="16"/>
    </row>
    <row r="44319" spans="6:6" x14ac:dyDescent="0.2">
      <c r="F44319" s="16"/>
    </row>
    <row r="44320" spans="6:6" x14ac:dyDescent="0.2">
      <c r="F44320" s="16"/>
    </row>
    <row r="44321" spans="6:6" x14ac:dyDescent="0.2">
      <c r="F44321" s="16"/>
    </row>
    <row r="44322" spans="6:6" x14ac:dyDescent="0.2">
      <c r="F44322" s="16"/>
    </row>
    <row r="44323" spans="6:6" x14ac:dyDescent="0.2">
      <c r="F44323" s="16"/>
    </row>
    <row r="44324" spans="6:6" x14ac:dyDescent="0.2">
      <c r="F44324" s="16"/>
    </row>
    <row r="44325" spans="6:6" x14ac:dyDescent="0.2">
      <c r="F44325" s="16"/>
    </row>
    <row r="44326" spans="6:6" x14ac:dyDescent="0.2">
      <c r="F44326" s="16"/>
    </row>
    <row r="44327" spans="6:6" x14ac:dyDescent="0.2">
      <c r="F44327" s="16"/>
    </row>
    <row r="44328" spans="6:6" x14ac:dyDescent="0.2">
      <c r="F44328" s="16"/>
    </row>
    <row r="44329" spans="6:6" x14ac:dyDescent="0.2">
      <c r="F44329" s="16"/>
    </row>
    <row r="44330" spans="6:6" x14ac:dyDescent="0.2">
      <c r="F44330" s="16"/>
    </row>
    <row r="44331" spans="6:6" x14ac:dyDescent="0.2">
      <c r="F44331" s="16"/>
    </row>
    <row r="44332" spans="6:6" x14ac:dyDescent="0.2">
      <c r="F44332" s="16"/>
    </row>
    <row r="44333" spans="6:6" x14ac:dyDescent="0.2">
      <c r="F44333" s="16"/>
    </row>
    <row r="44334" spans="6:6" x14ac:dyDescent="0.2">
      <c r="F44334" s="16"/>
    </row>
    <row r="44335" spans="6:6" x14ac:dyDescent="0.2">
      <c r="F44335" s="16"/>
    </row>
    <row r="44336" spans="6:6" x14ac:dyDescent="0.2">
      <c r="F44336" s="16"/>
    </row>
    <row r="44337" spans="6:6" x14ac:dyDescent="0.2">
      <c r="F44337" s="16"/>
    </row>
    <row r="44338" spans="6:6" x14ac:dyDescent="0.2">
      <c r="F44338" s="16"/>
    </row>
    <row r="44339" spans="6:6" x14ac:dyDescent="0.2">
      <c r="F44339" s="16"/>
    </row>
    <row r="44340" spans="6:6" x14ac:dyDescent="0.2">
      <c r="F44340" s="16"/>
    </row>
    <row r="44341" spans="6:6" x14ac:dyDescent="0.2">
      <c r="F44341" s="16"/>
    </row>
    <row r="44342" spans="6:6" x14ac:dyDescent="0.2">
      <c r="F44342" s="16"/>
    </row>
    <row r="44343" spans="6:6" x14ac:dyDescent="0.2">
      <c r="F44343" s="16"/>
    </row>
    <row r="44344" spans="6:6" x14ac:dyDescent="0.2">
      <c r="F44344" s="16"/>
    </row>
    <row r="44345" spans="6:6" x14ac:dyDescent="0.2">
      <c r="F44345" s="16"/>
    </row>
    <row r="44346" spans="6:6" x14ac:dyDescent="0.2">
      <c r="F44346" s="16"/>
    </row>
    <row r="44347" spans="6:6" x14ac:dyDescent="0.2">
      <c r="F44347" s="16"/>
    </row>
    <row r="44348" spans="6:6" x14ac:dyDescent="0.2">
      <c r="F44348" s="16"/>
    </row>
    <row r="44349" spans="6:6" x14ac:dyDescent="0.2">
      <c r="F44349" s="16"/>
    </row>
    <row r="44350" spans="6:6" x14ac:dyDescent="0.2">
      <c r="F44350" s="16"/>
    </row>
    <row r="44351" spans="6:6" x14ac:dyDescent="0.2">
      <c r="F44351" s="16"/>
    </row>
    <row r="44352" spans="6:6" x14ac:dyDescent="0.2">
      <c r="F44352" s="16"/>
    </row>
    <row r="44353" spans="6:6" x14ac:dyDescent="0.2">
      <c r="F44353" s="16"/>
    </row>
    <row r="44354" spans="6:6" x14ac:dyDescent="0.2">
      <c r="F44354" s="16"/>
    </row>
    <row r="44355" spans="6:6" x14ac:dyDescent="0.2">
      <c r="F44355" s="16"/>
    </row>
    <row r="44356" spans="6:6" x14ac:dyDescent="0.2">
      <c r="F44356" s="16"/>
    </row>
    <row r="44357" spans="6:6" x14ac:dyDescent="0.2">
      <c r="F44357" s="16"/>
    </row>
    <row r="44358" spans="6:6" x14ac:dyDescent="0.2">
      <c r="F44358" s="16"/>
    </row>
    <row r="44359" spans="6:6" x14ac:dyDescent="0.2">
      <c r="F44359" s="16"/>
    </row>
    <row r="44360" spans="6:6" x14ac:dyDescent="0.2">
      <c r="F44360" s="16"/>
    </row>
    <row r="44361" spans="6:6" x14ac:dyDescent="0.2">
      <c r="F44361" s="16"/>
    </row>
    <row r="44362" spans="6:6" x14ac:dyDescent="0.2">
      <c r="F44362" s="16"/>
    </row>
    <row r="44363" spans="6:6" x14ac:dyDescent="0.2">
      <c r="F44363" s="16"/>
    </row>
    <row r="44364" spans="6:6" x14ac:dyDescent="0.2">
      <c r="F44364" s="16"/>
    </row>
    <row r="44365" spans="6:6" x14ac:dyDescent="0.2">
      <c r="F44365" s="16"/>
    </row>
    <row r="44366" spans="6:6" x14ac:dyDescent="0.2">
      <c r="F44366" s="16"/>
    </row>
    <row r="44367" spans="6:6" x14ac:dyDescent="0.2">
      <c r="F44367" s="16"/>
    </row>
    <row r="44368" spans="6:6" x14ac:dyDescent="0.2">
      <c r="F44368" s="16"/>
    </row>
    <row r="44369" spans="6:6" x14ac:dyDescent="0.2">
      <c r="F44369" s="16"/>
    </row>
    <row r="44370" spans="6:6" x14ac:dyDescent="0.2">
      <c r="F44370" s="16"/>
    </row>
    <row r="44371" spans="6:6" x14ac:dyDescent="0.2">
      <c r="F44371" s="16"/>
    </row>
    <row r="44372" spans="6:6" x14ac:dyDescent="0.2">
      <c r="F44372" s="16"/>
    </row>
    <row r="44373" spans="6:6" x14ac:dyDescent="0.2">
      <c r="F44373" s="16"/>
    </row>
    <row r="44374" spans="6:6" x14ac:dyDescent="0.2">
      <c r="F44374" s="16"/>
    </row>
    <row r="44375" spans="6:6" x14ac:dyDescent="0.2">
      <c r="F44375" s="16"/>
    </row>
    <row r="44376" spans="6:6" x14ac:dyDescent="0.2">
      <c r="F44376" s="16"/>
    </row>
    <row r="44377" spans="6:6" x14ac:dyDescent="0.2">
      <c r="F44377" s="16"/>
    </row>
    <row r="44378" spans="6:6" x14ac:dyDescent="0.2">
      <c r="F44378" s="16"/>
    </row>
    <row r="44379" spans="6:6" x14ac:dyDescent="0.2">
      <c r="F44379" s="16"/>
    </row>
    <row r="44380" spans="6:6" x14ac:dyDescent="0.2">
      <c r="F44380" s="16"/>
    </row>
    <row r="44381" spans="6:6" x14ac:dyDescent="0.2">
      <c r="F44381" s="16"/>
    </row>
    <row r="44382" spans="6:6" x14ac:dyDescent="0.2">
      <c r="F44382" s="16"/>
    </row>
    <row r="44383" spans="6:6" x14ac:dyDescent="0.2">
      <c r="F44383" s="16"/>
    </row>
    <row r="44384" spans="6:6" x14ac:dyDescent="0.2">
      <c r="F44384" s="16"/>
    </row>
    <row r="44385" spans="6:6" x14ac:dyDescent="0.2">
      <c r="F44385" s="16"/>
    </row>
    <row r="44386" spans="6:6" x14ac:dyDescent="0.2">
      <c r="F44386" s="16"/>
    </row>
    <row r="44387" spans="6:6" x14ac:dyDescent="0.2">
      <c r="F44387" s="16"/>
    </row>
    <row r="44388" spans="6:6" x14ac:dyDescent="0.2">
      <c r="F44388" s="16"/>
    </row>
    <row r="44389" spans="6:6" x14ac:dyDescent="0.2">
      <c r="F44389" s="16"/>
    </row>
    <row r="44390" spans="6:6" x14ac:dyDescent="0.2">
      <c r="F44390" s="16"/>
    </row>
    <row r="44391" spans="6:6" x14ac:dyDescent="0.2">
      <c r="F44391" s="16"/>
    </row>
    <row r="44392" spans="6:6" x14ac:dyDescent="0.2">
      <c r="F44392" s="16"/>
    </row>
    <row r="44393" spans="6:6" x14ac:dyDescent="0.2">
      <c r="F44393" s="16"/>
    </row>
    <row r="44394" spans="6:6" x14ac:dyDescent="0.2">
      <c r="F44394" s="16"/>
    </row>
    <row r="44395" spans="6:6" x14ac:dyDescent="0.2">
      <c r="F44395" s="16"/>
    </row>
    <row r="44396" spans="6:6" x14ac:dyDescent="0.2">
      <c r="F44396" s="16"/>
    </row>
    <row r="44397" spans="6:6" x14ac:dyDescent="0.2">
      <c r="F44397" s="16"/>
    </row>
    <row r="44398" spans="6:6" x14ac:dyDescent="0.2">
      <c r="F44398" s="16"/>
    </row>
    <row r="44399" spans="6:6" x14ac:dyDescent="0.2">
      <c r="F44399" s="16"/>
    </row>
    <row r="44400" spans="6:6" x14ac:dyDescent="0.2">
      <c r="F44400" s="16"/>
    </row>
    <row r="44401" spans="6:6" x14ac:dyDescent="0.2">
      <c r="F44401" s="16"/>
    </row>
    <row r="44402" spans="6:6" x14ac:dyDescent="0.2">
      <c r="F44402" s="16"/>
    </row>
    <row r="44403" spans="6:6" x14ac:dyDescent="0.2">
      <c r="F44403" s="16"/>
    </row>
    <row r="44404" spans="6:6" x14ac:dyDescent="0.2">
      <c r="F44404" s="16"/>
    </row>
    <row r="44405" spans="6:6" x14ac:dyDescent="0.2">
      <c r="F44405" s="16"/>
    </row>
    <row r="44406" spans="6:6" x14ac:dyDescent="0.2">
      <c r="F44406" s="16"/>
    </row>
    <row r="44407" spans="6:6" x14ac:dyDescent="0.2">
      <c r="F44407" s="16"/>
    </row>
    <row r="44408" spans="6:6" x14ac:dyDescent="0.2">
      <c r="F44408" s="16"/>
    </row>
    <row r="44409" spans="6:6" x14ac:dyDescent="0.2">
      <c r="F44409" s="16"/>
    </row>
    <row r="44410" spans="6:6" x14ac:dyDescent="0.2">
      <c r="F44410" s="16"/>
    </row>
    <row r="44411" spans="6:6" x14ac:dyDescent="0.2">
      <c r="F44411" s="16"/>
    </row>
    <row r="44412" spans="6:6" x14ac:dyDescent="0.2">
      <c r="F44412" s="16"/>
    </row>
    <row r="44413" spans="6:6" x14ac:dyDescent="0.2">
      <c r="F44413" s="16"/>
    </row>
    <row r="44414" spans="6:6" x14ac:dyDescent="0.2">
      <c r="F44414" s="16"/>
    </row>
    <row r="44415" spans="6:6" x14ac:dyDescent="0.2">
      <c r="F44415" s="16"/>
    </row>
    <row r="44416" spans="6:6" x14ac:dyDescent="0.2">
      <c r="F44416" s="16"/>
    </row>
    <row r="44417" spans="6:6" x14ac:dyDescent="0.2">
      <c r="F44417" s="16"/>
    </row>
    <row r="44418" spans="6:6" x14ac:dyDescent="0.2">
      <c r="F44418" s="16"/>
    </row>
    <row r="44419" spans="6:6" x14ac:dyDescent="0.2">
      <c r="F44419" s="16"/>
    </row>
    <row r="44420" spans="6:6" x14ac:dyDescent="0.2">
      <c r="F44420" s="16"/>
    </row>
    <row r="44421" spans="6:6" x14ac:dyDescent="0.2">
      <c r="F44421" s="16"/>
    </row>
    <row r="44422" spans="6:6" x14ac:dyDescent="0.2">
      <c r="F44422" s="16"/>
    </row>
    <row r="44423" spans="6:6" x14ac:dyDescent="0.2">
      <c r="F44423" s="16"/>
    </row>
    <row r="44424" spans="6:6" x14ac:dyDescent="0.2">
      <c r="F44424" s="16"/>
    </row>
    <row r="44425" spans="6:6" x14ac:dyDescent="0.2">
      <c r="F44425" s="16"/>
    </row>
    <row r="44426" spans="6:6" x14ac:dyDescent="0.2">
      <c r="F44426" s="16"/>
    </row>
    <row r="44427" spans="6:6" x14ac:dyDescent="0.2">
      <c r="F44427" s="16"/>
    </row>
    <row r="44428" spans="6:6" x14ac:dyDescent="0.2">
      <c r="F44428" s="16"/>
    </row>
    <row r="44429" spans="6:6" x14ac:dyDescent="0.2">
      <c r="F44429" s="16"/>
    </row>
    <row r="44430" spans="6:6" x14ac:dyDescent="0.2">
      <c r="F44430" s="16"/>
    </row>
    <row r="44431" spans="6:6" x14ac:dyDescent="0.2">
      <c r="F44431" s="16"/>
    </row>
    <row r="44432" spans="6:6" x14ac:dyDescent="0.2">
      <c r="F44432" s="16"/>
    </row>
    <row r="44433" spans="6:6" x14ac:dyDescent="0.2">
      <c r="F44433" s="16"/>
    </row>
    <row r="44434" spans="6:6" x14ac:dyDescent="0.2">
      <c r="F44434" s="16"/>
    </row>
    <row r="44435" spans="6:6" x14ac:dyDescent="0.2">
      <c r="F44435" s="16"/>
    </row>
    <row r="44436" spans="6:6" x14ac:dyDescent="0.2">
      <c r="F44436" s="16"/>
    </row>
    <row r="44437" spans="6:6" x14ac:dyDescent="0.2">
      <c r="F44437" s="16"/>
    </row>
    <row r="44438" spans="6:6" x14ac:dyDescent="0.2">
      <c r="F44438" s="16"/>
    </row>
    <row r="44439" spans="6:6" x14ac:dyDescent="0.2">
      <c r="F44439" s="16"/>
    </row>
    <row r="44440" spans="6:6" x14ac:dyDescent="0.2">
      <c r="F44440" s="16"/>
    </row>
    <row r="44441" spans="6:6" x14ac:dyDescent="0.2">
      <c r="F44441" s="16"/>
    </row>
    <row r="44442" spans="6:6" x14ac:dyDescent="0.2">
      <c r="F44442" s="16"/>
    </row>
    <row r="44443" spans="6:6" x14ac:dyDescent="0.2">
      <c r="F44443" s="16"/>
    </row>
    <row r="44444" spans="6:6" x14ac:dyDescent="0.2">
      <c r="F44444" s="16"/>
    </row>
    <row r="44445" spans="6:6" x14ac:dyDescent="0.2">
      <c r="F44445" s="16"/>
    </row>
    <row r="44446" spans="6:6" x14ac:dyDescent="0.2">
      <c r="F44446" s="16"/>
    </row>
    <row r="44447" spans="6:6" x14ac:dyDescent="0.2">
      <c r="F44447" s="16"/>
    </row>
    <row r="44448" spans="6:6" x14ac:dyDescent="0.2">
      <c r="F44448" s="16"/>
    </row>
    <row r="44449" spans="6:6" x14ac:dyDescent="0.2">
      <c r="F44449" s="16"/>
    </row>
    <row r="44450" spans="6:6" x14ac:dyDescent="0.2">
      <c r="F44450" s="16"/>
    </row>
    <row r="44451" spans="6:6" x14ac:dyDescent="0.2">
      <c r="F44451" s="16"/>
    </row>
    <row r="44452" spans="6:6" x14ac:dyDescent="0.2">
      <c r="F44452" s="16"/>
    </row>
    <row r="44453" spans="6:6" x14ac:dyDescent="0.2">
      <c r="F44453" s="16"/>
    </row>
    <row r="44454" spans="6:6" x14ac:dyDescent="0.2">
      <c r="F44454" s="16"/>
    </row>
    <row r="44455" spans="6:6" x14ac:dyDescent="0.2">
      <c r="F44455" s="16"/>
    </row>
    <row r="44456" spans="6:6" x14ac:dyDescent="0.2">
      <c r="F44456" s="16"/>
    </row>
    <row r="44457" spans="6:6" x14ac:dyDescent="0.2">
      <c r="F44457" s="16"/>
    </row>
    <row r="44458" spans="6:6" x14ac:dyDescent="0.2">
      <c r="F44458" s="16"/>
    </row>
    <row r="44459" spans="6:6" x14ac:dyDescent="0.2">
      <c r="F44459" s="16"/>
    </row>
    <row r="44460" spans="6:6" x14ac:dyDescent="0.2">
      <c r="F44460" s="16"/>
    </row>
    <row r="44461" spans="6:6" x14ac:dyDescent="0.2">
      <c r="F44461" s="16"/>
    </row>
    <row r="44462" spans="6:6" x14ac:dyDescent="0.2">
      <c r="F44462" s="16"/>
    </row>
    <row r="44463" spans="6:6" x14ac:dyDescent="0.2">
      <c r="F44463" s="16"/>
    </row>
    <row r="44464" spans="6:6" x14ac:dyDescent="0.2">
      <c r="F44464" s="16"/>
    </row>
    <row r="44465" spans="6:6" x14ac:dyDescent="0.2">
      <c r="F44465" s="16"/>
    </row>
    <row r="44466" spans="6:6" x14ac:dyDescent="0.2">
      <c r="F44466" s="16"/>
    </row>
    <row r="44467" spans="6:6" x14ac:dyDescent="0.2">
      <c r="F44467" s="16"/>
    </row>
    <row r="44468" spans="6:6" x14ac:dyDescent="0.2">
      <c r="F44468" s="16"/>
    </row>
    <row r="44469" spans="6:6" x14ac:dyDescent="0.2">
      <c r="F44469" s="16"/>
    </row>
    <row r="44470" spans="6:6" x14ac:dyDescent="0.2">
      <c r="F44470" s="16"/>
    </row>
    <row r="44471" spans="6:6" x14ac:dyDescent="0.2">
      <c r="F44471" s="16"/>
    </row>
    <row r="44472" spans="6:6" x14ac:dyDescent="0.2">
      <c r="F44472" s="16"/>
    </row>
    <row r="44473" spans="6:6" x14ac:dyDescent="0.2">
      <c r="F44473" s="16"/>
    </row>
    <row r="44474" spans="6:6" x14ac:dyDescent="0.2">
      <c r="F44474" s="16"/>
    </row>
    <row r="44475" spans="6:6" x14ac:dyDescent="0.2">
      <c r="F44475" s="16"/>
    </row>
    <row r="44476" spans="6:6" x14ac:dyDescent="0.2">
      <c r="F44476" s="16"/>
    </row>
    <row r="44477" spans="6:6" x14ac:dyDescent="0.2">
      <c r="F44477" s="16"/>
    </row>
    <row r="44478" spans="6:6" x14ac:dyDescent="0.2">
      <c r="F44478" s="16"/>
    </row>
    <row r="44479" spans="6:6" x14ac:dyDescent="0.2">
      <c r="F44479" s="16"/>
    </row>
    <row r="44480" spans="6:6" x14ac:dyDescent="0.2">
      <c r="F44480" s="16"/>
    </row>
    <row r="44481" spans="6:6" x14ac:dyDescent="0.2">
      <c r="F44481" s="16"/>
    </row>
    <row r="44482" spans="6:6" x14ac:dyDescent="0.2">
      <c r="F44482" s="16"/>
    </row>
    <row r="44483" spans="6:6" x14ac:dyDescent="0.2">
      <c r="F44483" s="16"/>
    </row>
    <row r="44484" spans="6:6" x14ac:dyDescent="0.2">
      <c r="F44484" s="16"/>
    </row>
    <row r="44485" spans="6:6" x14ac:dyDescent="0.2">
      <c r="F44485" s="16"/>
    </row>
    <row r="44486" spans="6:6" x14ac:dyDescent="0.2">
      <c r="F44486" s="16"/>
    </row>
    <row r="44487" spans="6:6" x14ac:dyDescent="0.2">
      <c r="F44487" s="16"/>
    </row>
    <row r="44488" spans="6:6" x14ac:dyDescent="0.2">
      <c r="F44488" s="16"/>
    </row>
    <row r="44489" spans="6:6" x14ac:dyDescent="0.2">
      <c r="F44489" s="16"/>
    </row>
    <row r="44490" spans="6:6" x14ac:dyDescent="0.2">
      <c r="F44490" s="16"/>
    </row>
    <row r="44491" spans="6:6" x14ac:dyDescent="0.2">
      <c r="F44491" s="16"/>
    </row>
    <row r="44492" spans="6:6" x14ac:dyDescent="0.2">
      <c r="F44492" s="16"/>
    </row>
    <row r="44493" spans="6:6" x14ac:dyDescent="0.2">
      <c r="F44493" s="16"/>
    </row>
    <row r="44494" spans="6:6" x14ac:dyDescent="0.2">
      <c r="F44494" s="16"/>
    </row>
    <row r="44495" spans="6:6" x14ac:dyDescent="0.2">
      <c r="F44495" s="16"/>
    </row>
    <row r="44496" spans="6:6" x14ac:dyDescent="0.2">
      <c r="F44496" s="16"/>
    </row>
    <row r="44497" spans="6:6" x14ac:dyDescent="0.2">
      <c r="F44497" s="16"/>
    </row>
    <row r="44498" spans="6:6" x14ac:dyDescent="0.2">
      <c r="F44498" s="16"/>
    </row>
    <row r="44499" spans="6:6" x14ac:dyDescent="0.2">
      <c r="F44499" s="16"/>
    </row>
    <row r="44500" spans="6:6" x14ac:dyDescent="0.2">
      <c r="F44500" s="16"/>
    </row>
    <row r="44501" spans="6:6" x14ac:dyDescent="0.2">
      <c r="F44501" s="16"/>
    </row>
    <row r="44502" spans="6:6" x14ac:dyDescent="0.2">
      <c r="F44502" s="16"/>
    </row>
    <row r="44503" spans="6:6" x14ac:dyDescent="0.2">
      <c r="F44503" s="16"/>
    </row>
    <row r="44504" spans="6:6" x14ac:dyDescent="0.2">
      <c r="F44504" s="16"/>
    </row>
    <row r="44505" spans="6:6" x14ac:dyDescent="0.2">
      <c r="F44505" s="16"/>
    </row>
    <row r="44506" spans="6:6" x14ac:dyDescent="0.2">
      <c r="F44506" s="16"/>
    </row>
    <row r="44507" spans="6:6" x14ac:dyDescent="0.2">
      <c r="F44507" s="16"/>
    </row>
    <row r="44508" spans="6:6" x14ac:dyDescent="0.2">
      <c r="F44508" s="16"/>
    </row>
    <row r="44509" spans="6:6" x14ac:dyDescent="0.2">
      <c r="F44509" s="16"/>
    </row>
    <row r="44510" spans="6:6" x14ac:dyDescent="0.2">
      <c r="F44510" s="16"/>
    </row>
    <row r="44511" spans="6:6" x14ac:dyDescent="0.2">
      <c r="F44511" s="16"/>
    </row>
    <row r="44512" spans="6:6" x14ac:dyDescent="0.2">
      <c r="F44512" s="16"/>
    </row>
    <row r="44513" spans="6:6" x14ac:dyDescent="0.2">
      <c r="F44513" s="16"/>
    </row>
    <row r="44514" spans="6:6" x14ac:dyDescent="0.2">
      <c r="F44514" s="16"/>
    </row>
    <row r="44515" spans="6:6" x14ac:dyDescent="0.2">
      <c r="F44515" s="16"/>
    </row>
    <row r="44516" spans="6:6" x14ac:dyDescent="0.2">
      <c r="F44516" s="16"/>
    </row>
    <row r="44517" spans="6:6" x14ac:dyDescent="0.2">
      <c r="F44517" s="16"/>
    </row>
    <row r="44518" spans="6:6" x14ac:dyDescent="0.2">
      <c r="F44518" s="16"/>
    </row>
    <row r="44519" spans="6:6" x14ac:dyDescent="0.2">
      <c r="F44519" s="16"/>
    </row>
    <row r="44520" spans="6:6" x14ac:dyDescent="0.2">
      <c r="F44520" s="16"/>
    </row>
    <row r="44521" spans="6:6" x14ac:dyDescent="0.2">
      <c r="F44521" s="16"/>
    </row>
    <row r="44522" spans="6:6" x14ac:dyDescent="0.2">
      <c r="F44522" s="16"/>
    </row>
    <row r="44523" spans="6:6" x14ac:dyDescent="0.2">
      <c r="F44523" s="16"/>
    </row>
    <row r="44524" spans="6:6" x14ac:dyDescent="0.2">
      <c r="F44524" s="16"/>
    </row>
    <row r="44525" spans="6:6" x14ac:dyDescent="0.2">
      <c r="F44525" s="16"/>
    </row>
    <row r="44526" spans="6:6" x14ac:dyDescent="0.2">
      <c r="F44526" s="16"/>
    </row>
    <row r="44527" spans="6:6" x14ac:dyDescent="0.2">
      <c r="F44527" s="16"/>
    </row>
    <row r="44528" spans="6:6" x14ac:dyDescent="0.2">
      <c r="F44528" s="16"/>
    </row>
    <row r="44529" spans="6:6" x14ac:dyDescent="0.2">
      <c r="F44529" s="16"/>
    </row>
    <row r="44530" spans="6:6" x14ac:dyDescent="0.2">
      <c r="F44530" s="16"/>
    </row>
    <row r="44531" spans="6:6" x14ac:dyDescent="0.2">
      <c r="F44531" s="16"/>
    </row>
    <row r="44532" spans="6:6" x14ac:dyDescent="0.2">
      <c r="F44532" s="16"/>
    </row>
    <row r="44533" spans="6:6" x14ac:dyDescent="0.2">
      <c r="F44533" s="16"/>
    </row>
    <row r="44534" spans="6:6" x14ac:dyDescent="0.2">
      <c r="F44534" s="16"/>
    </row>
    <row r="44535" spans="6:6" x14ac:dyDescent="0.2">
      <c r="F44535" s="16"/>
    </row>
    <row r="44536" spans="6:6" x14ac:dyDescent="0.2">
      <c r="F44536" s="16"/>
    </row>
    <row r="44537" spans="6:6" x14ac:dyDescent="0.2">
      <c r="F44537" s="16"/>
    </row>
    <row r="44538" spans="6:6" x14ac:dyDescent="0.2">
      <c r="F44538" s="16"/>
    </row>
    <row r="44539" spans="6:6" x14ac:dyDescent="0.2">
      <c r="F44539" s="16"/>
    </row>
    <row r="44540" spans="6:6" x14ac:dyDescent="0.2">
      <c r="F44540" s="16"/>
    </row>
    <row r="44541" spans="6:6" x14ac:dyDescent="0.2">
      <c r="F44541" s="16"/>
    </row>
    <row r="44542" spans="6:6" x14ac:dyDescent="0.2">
      <c r="F44542" s="16"/>
    </row>
    <row r="44543" spans="6:6" x14ac:dyDescent="0.2">
      <c r="F44543" s="16"/>
    </row>
    <row r="44544" spans="6:6" x14ac:dyDescent="0.2">
      <c r="F44544" s="16"/>
    </row>
    <row r="44545" spans="6:6" x14ac:dyDescent="0.2">
      <c r="F44545" s="16"/>
    </row>
    <row r="44546" spans="6:6" x14ac:dyDescent="0.2">
      <c r="F44546" s="16"/>
    </row>
    <row r="44547" spans="6:6" x14ac:dyDescent="0.2">
      <c r="F44547" s="16"/>
    </row>
    <row r="44548" spans="6:6" x14ac:dyDescent="0.2">
      <c r="F44548" s="16"/>
    </row>
    <row r="44549" spans="6:6" x14ac:dyDescent="0.2">
      <c r="F44549" s="16"/>
    </row>
    <row r="44550" spans="6:6" x14ac:dyDescent="0.2">
      <c r="F44550" s="16"/>
    </row>
    <row r="44551" spans="6:6" x14ac:dyDescent="0.2">
      <c r="F44551" s="16"/>
    </row>
    <row r="44552" spans="6:6" x14ac:dyDescent="0.2">
      <c r="F44552" s="16"/>
    </row>
    <row r="44553" spans="6:6" x14ac:dyDescent="0.2">
      <c r="F44553" s="16"/>
    </row>
    <row r="44554" spans="6:6" x14ac:dyDescent="0.2">
      <c r="F44554" s="16"/>
    </row>
    <row r="44555" spans="6:6" x14ac:dyDescent="0.2">
      <c r="F44555" s="16"/>
    </row>
    <row r="44556" spans="6:6" x14ac:dyDescent="0.2">
      <c r="F44556" s="16"/>
    </row>
    <row r="44557" spans="6:6" x14ac:dyDescent="0.2">
      <c r="F44557" s="16"/>
    </row>
    <row r="44558" spans="6:6" x14ac:dyDescent="0.2">
      <c r="F44558" s="16"/>
    </row>
    <row r="44559" spans="6:6" x14ac:dyDescent="0.2">
      <c r="F44559" s="16"/>
    </row>
    <row r="44560" spans="6:6" x14ac:dyDescent="0.2">
      <c r="F44560" s="16"/>
    </row>
    <row r="44561" spans="6:6" x14ac:dyDescent="0.2">
      <c r="F44561" s="16"/>
    </row>
    <row r="44562" spans="6:6" x14ac:dyDescent="0.2">
      <c r="F44562" s="16"/>
    </row>
    <row r="44563" spans="6:6" x14ac:dyDescent="0.2">
      <c r="F44563" s="16"/>
    </row>
    <row r="44564" spans="6:6" x14ac:dyDescent="0.2">
      <c r="F44564" s="16"/>
    </row>
    <row r="44565" spans="6:6" x14ac:dyDescent="0.2">
      <c r="F44565" s="16"/>
    </row>
    <row r="44566" spans="6:6" x14ac:dyDescent="0.2">
      <c r="F44566" s="16"/>
    </row>
    <row r="44567" spans="6:6" x14ac:dyDescent="0.2">
      <c r="F44567" s="16"/>
    </row>
    <row r="44568" spans="6:6" x14ac:dyDescent="0.2">
      <c r="F44568" s="16"/>
    </row>
    <row r="44569" spans="6:6" x14ac:dyDescent="0.2">
      <c r="F44569" s="16"/>
    </row>
    <row r="44570" spans="6:6" x14ac:dyDescent="0.2">
      <c r="F44570" s="16"/>
    </row>
    <row r="44571" spans="6:6" x14ac:dyDescent="0.2">
      <c r="F44571" s="16"/>
    </row>
    <row r="44572" spans="6:6" x14ac:dyDescent="0.2">
      <c r="F44572" s="16"/>
    </row>
    <row r="44573" spans="6:6" x14ac:dyDescent="0.2">
      <c r="F44573" s="16"/>
    </row>
    <row r="44574" spans="6:6" x14ac:dyDescent="0.2">
      <c r="F44574" s="16"/>
    </row>
    <row r="44575" spans="6:6" x14ac:dyDescent="0.2">
      <c r="F44575" s="16"/>
    </row>
    <row r="44576" spans="6:6" x14ac:dyDescent="0.2">
      <c r="F44576" s="16"/>
    </row>
    <row r="44577" spans="6:6" x14ac:dyDescent="0.2">
      <c r="F44577" s="16"/>
    </row>
    <row r="44578" spans="6:6" x14ac:dyDescent="0.2">
      <c r="F44578" s="16"/>
    </row>
    <row r="44579" spans="6:6" x14ac:dyDescent="0.2">
      <c r="F44579" s="16"/>
    </row>
    <row r="44580" spans="6:6" x14ac:dyDescent="0.2">
      <c r="F44580" s="16"/>
    </row>
    <row r="44581" spans="6:6" x14ac:dyDescent="0.2">
      <c r="F44581" s="16"/>
    </row>
    <row r="44582" spans="6:6" x14ac:dyDescent="0.2">
      <c r="F44582" s="16"/>
    </row>
    <row r="44583" spans="6:6" x14ac:dyDescent="0.2">
      <c r="F44583" s="16"/>
    </row>
    <row r="44584" spans="6:6" x14ac:dyDescent="0.2">
      <c r="F44584" s="16"/>
    </row>
    <row r="44585" spans="6:6" x14ac:dyDescent="0.2">
      <c r="F44585" s="16"/>
    </row>
    <row r="44586" spans="6:6" x14ac:dyDescent="0.2">
      <c r="F44586" s="16"/>
    </row>
    <row r="44587" spans="6:6" x14ac:dyDescent="0.2">
      <c r="F44587" s="16"/>
    </row>
    <row r="44588" spans="6:6" x14ac:dyDescent="0.2">
      <c r="F44588" s="16"/>
    </row>
    <row r="44589" spans="6:6" x14ac:dyDescent="0.2">
      <c r="F44589" s="16"/>
    </row>
    <row r="44590" spans="6:6" x14ac:dyDescent="0.2">
      <c r="F44590" s="16"/>
    </row>
    <row r="44591" spans="6:6" x14ac:dyDescent="0.2">
      <c r="F44591" s="16"/>
    </row>
    <row r="44592" spans="6:6" x14ac:dyDescent="0.2">
      <c r="F44592" s="16"/>
    </row>
    <row r="44593" spans="6:6" x14ac:dyDescent="0.2">
      <c r="F44593" s="16"/>
    </row>
    <row r="44594" spans="6:6" x14ac:dyDescent="0.2">
      <c r="F44594" s="16"/>
    </row>
    <row r="44595" spans="6:6" x14ac:dyDescent="0.2">
      <c r="F44595" s="16"/>
    </row>
    <row r="44596" spans="6:6" x14ac:dyDescent="0.2">
      <c r="F44596" s="16"/>
    </row>
    <row r="44597" spans="6:6" x14ac:dyDescent="0.2">
      <c r="F44597" s="16"/>
    </row>
    <row r="44598" spans="6:6" x14ac:dyDescent="0.2">
      <c r="F44598" s="16"/>
    </row>
    <row r="44599" spans="6:6" x14ac:dyDescent="0.2">
      <c r="F44599" s="16"/>
    </row>
    <row r="44600" spans="6:6" x14ac:dyDescent="0.2">
      <c r="F44600" s="16"/>
    </row>
    <row r="44601" spans="6:6" x14ac:dyDescent="0.2">
      <c r="F44601" s="16"/>
    </row>
    <row r="44602" spans="6:6" x14ac:dyDescent="0.2">
      <c r="F44602" s="16"/>
    </row>
    <row r="44603" spans="6:6" x14ac:dyDescent="0.2">
      <c r="F44603" s="16"/>
    </row>
    <row r="44604" spans="6:6" x14ac:dyDescent="0.2">
      <c r="F44604" s="16"/>
    </row>
    <row r="44605" spans="6:6" x14ac:dyDescent="0.2">
      <c r="F44605" s="16"/>
    </row>
    <row r="44606" spans="6:6" x14ac:dyDescent="0.2">
      <c r="F44606" s="16"/>
    </row>
    <row r="44607" spans="6:6" x14ac:dyDescent="0.2">
      <c r="F44607" s="16"/>
    </row>
    <row r="44608" spans="6:6" x14ac:dyDescent="0.2">
      <c r="F44608" s="16"/>
    </row>
    <row r="44609" spans="6:6" x14ac:dyDescent="0.2">
      <c r="F44609" s="16"/>
    </row>
    <row r="44610" spans="6:6" x14ac:dyDescent="0.2">
      <c r="F44610" s="16"/>
    </row>
    <row r="44611" spans="6:6" x14ac:dyDescent="0.2">
      <c r="F44611" s="16"/>
    </row>
    <row r="44612" spans="6:6" x14ac:dyDescent="0.2">
      <c r="F44612" s="16"/>
    </row>
    <row r="44613" spans="6:6" x14ac:dyDescent="0.2">
      <c r="F44613" s="16"/>
    </row>
    <row r="44614" spans="6:6" x14ac:dyDescent="0.2">
      <c r="F44614" s="16"/>
    </row>
    <row r="44615" spans="6:6" x14ac:dyDescent="0.2">
      <c r="F44615" s="16"/>
    </row>
    <row r="44616" spans="6:6" x14ac:dyDescent="0.2">
      <c r="F44616" s="16"/>
    </row>
    <row r="44617" spans="6:6" x14ac:dyDescent="0.2">
      <c r="F44617" s="16"/>
    </row>
    <row r="44618" spans="6:6" x14ac:dyDescent="0.2">
      <c r="F44618" s="16"/>
    </row>
    <row r="44619" spans="6:6" x14ac:dyDescent="0.2">
      <c r="F44619" s="16"/>
    </row>
    <row r="44620" spans="6:6" x14ac:dyDescent="0.2">
      <c r="F44620" s="16"/>
    </row>
    <row r="44621" spans="6:6" x14ac:dyDescent="0.2">
      <c r="F44621" s="16"/>
    </row>
    <row r="44622" spans="6:6" x14ac:dyDescent="0.2">
      <c r="F44622" s="16"/>
    </row>
    <row r="44623" spans="6:6" x14ac:dyDescent="0.2">
      <c r="F44623" s="16"/>
    </row>
    <row r="44624" spans="6:6" x14ac:dyDescent="0.2">
      <c r="F44624" s="16"/>
    </row>
    <row r="44625" spans="6:6" x14ac:dyDescent="0.2">
      <c r="F44625" s="16"/>
    </row>
    <row r="44626" spans="6:6" x14ac:dyDescent="0.2">
      <c r="F44626" s="16"/>
    </row>
    <row r="44627" spans="6:6" x14ac:dyDescent="0.2">
      <c r="F44627" s="16"/>
    </row>
    <row r="44628" spans="6:6" x14ac:dyDescent="0.2">
      <c r="F44628" s="16"/>
    </row>
    <row r="44629" spans="6:6" x14ac:dyDescent="0.2">
      <c r="F44629" s="16"/>
    </row>
    <row r="44630" spans="6:6" x14ac:dyDescent="0.2">
      <c r="F44630" s="16"/>
    </row>
    <row r="44631" spans="6:6" x14ac:dyDescent="0.2">
      <c r="F44631" s="16"/>
    </row>
    <row r="44632" spans="6:6" x14ac:dyDescent="0.2">
      <c r="F44632" s="16"/>
    </row>
    <row r="44633" spans="6:6" x14ac:dyDescent="0.2">
      <c r="F44633" s="16"/>
    </row>
    <row r="44634" spans="6:6" x14ac:dyDescent="0.2">
      <c r="F44634" s="16"/>
    </row>
    <row r="44635" spans="6:6" x14ac:dyDescent="0.2">
      <c r="F44635" s="16"/>
    </row>
    <row r="44636" spans="6:6" x14ac:dyDescent="0.2">
      <c r="F44636" s="16"/>
    </row>
    <row r="44637" spans="6:6" x14ac:dyDescent="0.2">
      <c r="F44637" s="16"/>
    </row>
    <row r="44638" spans="6:6" x14ac:dyDescent="0.2">
      <c r="F44638" s="16"/>
    </row>
    <row r="44639" spans="6:6" x14ac:dyDescent="0.2">
      <c r="F44639" s="16"/>
    </row>
    <row r="44640" spans="6:6" x14ac:dyDescent="0.2">
      <c r="F44640" s="16"/>
    </row>
    <row r="44641" spans="6:6" x14ac:dyDescent="0.2">
      <c r="F44641" s="16"/>
    </row>
    <row r="44642" spans="6:6" x14ac:dyDescent="0.2">
      <c r="F44642" s="16"/>
    </row>
    <row r="44643" spans="6:6" x14ac:dyDescent="0.2">
      <c r="F44643" s="16"/>
    </row>
    <row r="44644" spans="6:6" x14ac:dyDescent="0.2">
      <c r="F44644" s="16"/>
    </row>
    <row r="44645" spans="6:6" x14ac:dyDescent="0.2">
      <c r="F44645" s="16"/>
    </row>
    <row r="44646" spans="6:6" x14ac:dyDescent="0.2">
      <c r="F44646" s="16"/>
    </row>
    <row r="44647" spans="6:6" x14ac:dyDescent="0.2">
      <c r="F44647" s="16"/>
    </row>
    <row r="44648" spans="6:6" x14ac:dyDescent="0.2">
      <c r="F44648" s="16"/>
    </row>
    <row r="44649" spans="6:6" x14ac:dyDescent="0.2">
      <c r="F44649" s="16"/>
    </row>
    <row r="44650" spans="6:6" x14ac:dyDescent="0.2">
      <c r="F44650" s="16"/>
    </row>
    <row r="44651" spans="6:6" x14ac:dyDescent="0.2">
      <c r="F44651" s="16"/>
    </row>
    <row r="44652" spans="6:6" x14ac:dyDescent="0.2">
      <c r="F44652" s="16"/>
    </row>
    <row r="44653" spans="6:6" x14ac:dyDescent="0.2">
      <c r="F44653" s="16"/>
    </row>
    <row r="44654" spans="6:6" x14ac:dyDescent="0.2">
      <c r="F44654" s="16"/>
    </row>
    <row r="44655" spans="6:6" x14ac:dyDescent="0.2">
      <c r="F44655" s="16"/>
    </row>
    <row r="44656" spans="6:6" x14ac:dyDescent="0.2">
      <c r="F44656" s="16"/>
    </row>
    <row r="44657" spans="6:6" x14ac:dyDescent="0.2">
      <c r="F44657" s="16"/>
    </row>
    <row r="44658" spans="6:6" x14ac:dyDescent="0.2">
      <c r="F44658" s="16"/>
    </row>
    <row r="44659" spans="6:6" x14ac:dyDescent="0.2">
      <c r="F44659" s="16"/>
    </row>
    <row r="44660" spans="6:6" x14ac:dyDescent="0.2">
      <c r="F44660" s="16"/>
    </row>
    <row r="44661" spans="6:6" x14ac:dyDescent="0.2">
      <c r="F44661" s="16"/>
    </row>
    <row r="44662" spans="6:6" x14ac:dyDescent="0.2">
      <c r="F44662" s="16"/>
    </row>
    <row r="44663" spans="6:6" x14ac:dyDescent="0.2">
      <c r="F44663" s="16"/>
    </row>
    <row r="44664" spans="6:6" x14ac:dyDescent="0.2">
      <c r="F44664" s="16"/>
    </row>
    <row r="44665" spans="6:6" x14ac:dyDescent="0.2">
      <c r="F44665" s="16"/>
    </row>
    <row r="44666" spans="6:6" x14ac:dyDescent="0.2">
      <c r="F44666" s="16"/>
    </row>
    <row r="44667" spans="6:6" x14ac:dyDescent="0.2">
      <c r="F44667" s="16"/>
    </row>
    <row r="44668" spans="6:6" x14ac:dyDescent="0.2">
      <c r="F44668" s="16"/>
    </row>
    <row r="44669" spans="6:6" x14ac:dyDescent="0.2">
      <c r="F44669" s="16"/>
    </row>
    <row r="44670" spans="6:6" x14ac:dyDescent="0.2">
      <c r="F44670" s="16"/>
    </row>
    <row r="44671" spans="6:6" x14ac:dyDescent="0.2">
      <c r="F44671" s="16"/>
    </row>
    <row r="44672" spans="6:6" x14ac:dyDescent="0.2">
      <c r="F44672" s="16"/>
    </row>
    <row r="44673" spans="6:6" x14ac:dyDescent="0.2">
      <c r="F44673" s="16"/>
    </row>
    <row r="44674" spans="6:6" x14ac:dyDescent="0.2">
      <c r="F44674" s="16"/>
    </row>
    <row r="44675" spans="6:6" x14ac:dyDescent="0.2">
      <c r="F44675" s="16"/>
    </row>
    <row r="44676" spans="6:6" x14ac:dyDescent="0.2">
      <c r="F44676" s="16"/>
    </row>
    <row r="44677" spans="6:6" x14ac:dyDescent="0.2">
      <c r="F44677" s="16"/>
    </row>
    <row r="44678" spans="6:6" x14ac:dyDescent="0.2">
      <c r="F44678" s="16"/>
    </row>
    <row r="44679" spans="6:6" x14ac:dyDescent="0.2">
      <c r="F44679" s="16"/>
    </row>
    <row r="44680" spans="6:6" x14ac:dyDescent="0.2">
      <c r="F44680" s="16"/>
    </row>
    <row r="44681" spans="6:6" x14ac:dyDescent="0.2">
      <c r="F44681" s="16"/>
    </row>
    <row r="44682" spans="6:6" x14ac:dyDescent="0.2">
      <c r="F44682" s="16"/>
    </row>
    <row r="44683" spans="6:6" x14ac:dyDescent="0.2">
      <c r="F44683" s="16"/>
    </row>
    <row r="44684" spans="6:6" x14ac:dyDescent="0.2">
      <c r="F44684" s="16"/>
    </row>
    <row r="44685" spans="6:6" x14ac:dyDescent="0.2">
      <c r="F44685" s="16"/>
    </row>
    <row r="44686" spans="6:6" x14ac:dyDescent="0.2">
      <c r="F44686" s="16"/>
    </row>
    <row r="44687" spans="6:6" x14ac:dyDescent="0.2">
      <c r="F44687" s="16"/>
    </row>
    <row r="44688" spans="6:6" x14ac:dyDescent="0.2">
      <c r="F44688" s="16"/>
    </row>
    <row r="44689" spans="6:6" x14ac:dyDescent="0.2">
      <c r="F44689" s="16"/>
    </row>
    <row r="44690" spans="6:6" x14ac:dyDescent="0.2">
      <c r="F44690" s="16"/>
    </row>
    <row r="44691" spans="6:6" x14ac:dyDescent="0.2">
      <c r="F44691" s="16"/>
    </row>
    <row r="44692" spans="6:6" x14ac:dyDescent="0.2">
      <c r="F44692" s="16"/>
    </row>
    <row r="44693" spans="6:6" x14ac:dyDescent="0.2">
      <c r="F44693" s="16"/>
    </row>
    <row r="44694" spans="6:6" x14ac:dyDescent="0.2">
      <c r="F44694" s="16"/>
    </row>
    <row r="44695" spans="6:6" x14ac:dyDescent="0.2">
      <c r="F44695" s="16"/>
    </row>
    <row r="44696" spans="6:6" x14ac:dyDescent="0.2">
      <c r="F44696" s="16"/>
    </row>
    <row r="44697" spans="6:6" x14ac:dyDescent="0.2">
      <c r="F44697" s="16"/>
    </row>
    <row r="44698" spans="6:6" x14ac:dyDescent="0.2">
      <c r="F44698" s="16"/>
    </row>
    <row r="44699" spans="6:6" x14ac:dyDescent="0.2">
      <c r="F44699" s="16"/>
    </row>
    <row r="44700" spans="6:6" x14ac:dyDescent="0.2">
      <c r="F44700" s="16"/>
    </row>
    <row r="44701" spans="6:6" x14ac:dyDescent="0.2">
      <c r="F44701" s="16"/>
    </row>
    <row r="44702" spans="6:6" x14ac:dyDescent="0.2">
      <c r="F44702" s="16"/>
    </row>
    <row r="44703" spans="6:6" x14ac:dyDescent="0.2">
      <c r="F44703" s="16"/>
    </row>
    <row r="44704" spans="6:6" x14ac:dyDescent="0.2">
      <c r="F44704" s="16"/>
    </row>
    <row r="44705" spans="6:6" x14ac:dyDescent="0.2">
      <c r="F44705" s="16"/>
    </row>
    <row r="44706" spans="6:6" x14ac:dyDescent="0.2">
      <c r="F44706" s="16"/>
    </row>
    <row r="44707" spans="6:6" x14ac:dyDescent="0.2">
      <c r="F44707" s="16"/>
    </row>
    <row r="44708" spans="6:6" x14ac:dyDescent="0.2">
      <c r="F44708" s="16"/>
    </row>
    <row r="44709" spans="6:6" x14ac:dyDescent="0.2">
      <c r="F44709" s="16"/>
    </row>
    <row r="44710" spans="6:6" x14ac:dyDescent="0.2">
      <c r="F44710" s="16"/>
    </row>
    <row r="44711" spans="6:6" x14ac:dyDescent="0.2">
      <c r="F44711" s="16"/>
    </row>
    <row r="44712" spans="6:6" x14ac:dyDescent="0.2">
      <c r="F44712" s="16"/>
    </row>
    <row r="44713" spans="6:6" x14ac:dyDescent="0.2">
      <c r="F44713" s="16"/>
    </row>
    <row r="44714" spans="6:6" x14ac:dyDescent="0.2">
      <c r="F44714" s="16"/>
    </row>
    <row r="44715" spans="6:6" x14ac:dyDescent="0.2">
      <c r="F44715" s="16"/>
    </row>
    <row r="44716" spans="6:6" x14ac:dyDescent="0.2">
      <c r="F44716" s="16"/>
    </row>
    <row r="44717" spans="6:6" x14ac:dyDescent="0.2">
      <c r="F44717" s="16"/>
    </row>
    <row r="44718" spans="6:6" x14ac:dyDescent="0.2">
      <c r="F44718" s="16"/>
    </row>
    <row r="44719" spans="6:6" x14ac:dyDescent="0.2">
      <c r="F44719" s="16"/>
    </row>
    <row r="44720" spans="6:6" x14ac:dyDescent="0.2">
      <c r="F44720" s="16"/>
    </row>
    <row r="44721" spans="6:6" x14ac:dyDescent="0.2">
      <c r="F44721" s="16"/>
    </row>
    <row r="44722" spans="6:6" x14ac:dyDescent="0.2">
      <c r="F44722" s="16"/>
    </row>
    <row r="44723" spans="6:6" x14ac:dyDescent="0.2">
      <c r="F44723" s="16"/>
    </row>
    <row r="44724" spans="6:6" x14ac:dyDescent="0.2">
      <c r="F44724" s="16"/>
    </row>
    <row r="44725" spans="6:6" x14ac:dyDescent="0.2">
      <c r="F44725" s="16"/>
    </row>
    <row r="44726" spans="6:6" x14ac:dyDescent="0.2">
      <c r="F44726" s="16"/>
    </row>
    <row r="44727" spans="6:6" x14ac:dyDescent="0.2">
      <c r="F44727" s="16"/>
    </row>
    <row r="44728" spans="6:6" x14ac:dyDescent="0.2">
      <c r="F44728" s="16"/>
    </row>
    <row r="44729" spans="6:6" x14ac:dyDescent="0.2">
      <c r="F44729" s="16"/>
    </row>
    <row r="44730" spans="6:6" x14ac:dyDescent="0.2">
      <c r="F44730" s="16"/>
    </row>
    <row r="44731" spans="6:6" x14ac:dyDescent="0.2">
      <c r="F44731" s="16"/>
    </row>
    <row r="44732" spans="6:6" x14ac:dyDescent="0.2">
      <c r="F44732" s="16"/>
    </row>
    <row r="44733" spans="6:6" x14ac:dyDescent="0.2">
      <c r="F44733" s="16"/>
    </row>
    <row r="44734" spans="6:6" x14ac:dyDescent="0.2">
      <c r="F44734" s="16"/>
    </row>
    <row r="44735" spans="6:6" x14ac:dyDescent="0.2">
      <c r="F44735" s="16"/>
    </row>
    <row r="44736" spans="6:6" x14ac:dyDescent="0.2">
      <c r="F44736" s="16"/>
    </row>
    <row r="44737" spans="6:6" x14ac:dyDescent="0.2">
      <c r="F44737" s="16"/>
    </row>
    <row r="44738" spans="6:6" x14ac:dyDescent="0.2">
      <c r="F44738" s="16"/>
    </row>
    <row r="44739" spans="6:6" x14ac:dyDescent="0.2">
      <c r="F44739" s="16"/>
    </row>
    <row r="44740" spans="6:6" x14ac:dyDescent="0.2">
      <c r="F44740" s="16"/>
    </row>
    <row r="44741" spans="6:6" x14ac:dyDescent="0.2">
      <c r="F44741" s="16"/>
    </row>
    <row r="44742" spans="6:6" x14ac:dyDescent="0.2">
      <c r="F44742" s="16"/>
    </row>
    <row r="44743" spans="6:6" x14ac:dyDescent="0.2">
      <c r="F44743" s="16"/>
    </row>
    <row r="44744" spans="6:6" x14ac:dyDescent="0.2">
      <c r="F44744" s="16"/>
    </row>
    <row r="44745" spans="6:6" x14ac:dyDescent="0.2">
      <c r="F44745" s="16"/>
    </row>
    <row r="44746" spans="6:6" x14ac:dyDescent="0.2">
      <c r="F44746" s="16"/>
    </row>
    <row r="44747" spans="6:6" x14ac:dyDescent="0.2">
      <c r="F44747" s="16"/>
    </row>
    <row r="44748" spans="6:6" x14ac:dyDescent="0.2">
      <c r="F44748" s="16"/>
    </row>
    <row r="44749" spans="6:6" x14ac:dyDescent="0.2">
      <c r="F44749" s="16"/>
    </row>
    <row r="44750" spans="6:6" x14ac:dyDescent="0.2">
      <c r="F44750" s="16"/>
    </row>
    <row r="44751" spans="6:6" x14ac:dyDescent="0.2">
      <c r="F44751" s="16"/>
    </row>
    <row r="44752" spans="6:6" x14ac:dyDescent="0.2">
      <c r="F44752" s="16"/>
    </row>
    <row r="44753" spans="6:6" x14ac:dyDescent="0.2">
      <c r="F44753" s="16"/>
    </row>
    <row r="44754" spans="6:6" x14ac:dyDescent="0.2">
      <c r="F44754" s="16"/>
    </row>
    <row r="44755" spans="6:6" x14ac:dyDescent="0.2">
      <c r="F44755" s="16"/>
    </row>
    <row r="44756" spans="6:6" x14ac:dyDescent="0.2">
      <c r="F44756" s="16"/>
    </row>
    <row r="44757" spans="6:6" x14ac:dyDescent="0.2">
      <c r="F44757" s="16"/>
    </row>
    <row r="44758" spans="6:6" x14ac:dyDescent="0.2">
      <c r="F44758" s="16"/>
    </row>
    <row r="44759" spans="6:6" x14ac:dyDescent="0.2">
      <c r="F44759" s="16"/>
    </row>
    <row r="44760" spans="6:6" x14ac:dyDescent="0.2">
      <c r="F44760" s="16"/>
    </row>
    <row r="44761" spans="6:6" x14ac:dyDescent="0.2">
      <c r="F44761" s="16"/>
    </row>
    <row r="44762" spans="6:6" x14ac:dyDescent="0.2">
      <c r="F44762" s="16"/>
    </row>
    <row r="44763" spans="6:6" x14ac:dyDescent="0.2">
      <c r="F44763" s="16"/>
    </row>
    <row r="44764" spans="6:6" x14ac:dyDescent="0.2">
      <c r="F44764" s="16"/>
    </row>
    <row r="44765" spans="6:6" x14ac:dyDescent="0.2">
      <c r="F44765" s="16"/>
    </row>
    <row r="44766" spans="6:6" x14ac:dyDescent="0.2">
      <c r="F44766" s="16"/>
    </row>
    <row r="44767" spans="6:6" x14ac:dyDescent="0.2">
      <c r="F44767" s="16"/>
    </row>
    <row r="44768" spans="6:6" x14ac:dyDescent="0.2">
      <c r="F44768" s="16"/>
    </row>
    <row r="44769" spans="6:6" x14ac:dyDescent="0.2">
      <c r="F44769" s="16"/>
    </row>
    <row r="44770" spans="6:6" x14ac:dyDescent="0.2">
      <c r="F44770" s="16"/>
    </row>
    <row r="44771" spans="6:6" x14ac:dyDescent="0.2">
      <c r="F44771" s="16"/>
    </row>
    <row r="44772" spans="6:6" x14ac:dyDescent="0.2">
      <c r="F44772" s="16"/>
    </row>
    <row r="44773" spans="6:6" x14ac:dyDescent="0.2">
      <c r="F44773" s="16"/>
    </row>
    <row r="44774" spans="6:6" x14ac:dyDescent="0.2">
      <c r="F44774" s="16"/>
    </row>
    <row r="44775" spans="6:6" x14ac:dyDescent="0.2">
      <c r="F44775" s="16"/>
    </row>
    <row r="44776" spans="6:6" x14ac:dyDescent="0.2">
      <c r="F44776" s="16"/>
    </row>
    <row r="44777" spans="6:6" x14ac:dyDescent="0.2">
      <c r="F44777" s="16"/>
    </row>
    <row r="44778" spans="6:6" x14ac:dyDescent="0.2">
      <c r="F44778" s="16"/>
    </row>
    <row r="44779" spans="6:6" x14ac:dyDescent="0.2">
      <c r="F44779" s="16"/>
    </row>
    <row r="44780" spans="6:6" x14ac:dyDescent="0.2">
      <c r="F44780" s="16"/>
    </row>
    <row r="44781" spans="6:6" x14ac:dyDescent="0.2">
      <c r="F44781" s="16"/>
    </row>
    <row r="44782" spans="6:6" x14ac:dyDescent="0.2">
      <c r="F44782" s="16"/>
    </row>
    <row r="44783" spans="6:6" x14ac:dyDescent="0.2">
      <c r="F44783" s="16"/>
    </row>
    <row r="44784" spans="6:6" x14ac:dyDescent="0.2">
      <c r="F44784" s="16"/>
    </row>
    <row r="44785" spans="6:6" x14ac:dyDescent="0.2">
      <c r="F44785" s="16"/>
    </row>
    <row r="44786" spans="6:6" x14ac:dyDescent="0.2">
      <c r="F44786" s="16"/>
    </row>
    <row r="44787" spans="6:6" x14ac:dyDescent="0.2">
      <c r="F44787" s="16"/>
    </row>
    <row r="44788" spans="6:6" x14ac:dyDescent="0.2">
      <c r="F44788" s="16"/>
    </row>
    <row r="44789" spans="6:6" x14ac:dyDescent="0.2">
      <c r="F44789" s="16"/>
    </row>
    <row r="44790" spans="6:6" x14ac:dyDescent="0.2">
      <c r="F44790" s="16"/>
    </row>
    <row r="44791" spans="6:6" x14ac:dyDescent="0.2">
      <c r="F44791" s="16"/>
    </row>
    <row r="44792" spans="6:6" x14ac:dyDescent="0.2">
      <c r="F44792" s="16"/>
    </row>
    <row r="44793" spans="6:6" x14ac:dyDescent="0.2">
      <c r="F44793" s="16"/>
    </row>
    <row r="44794" spans="6:6" x14ac:dyDescent="0.2">
      <c r="F44794" s="16"/>
    </row>
    <row r="44795" spans="6:6" x14ac:dyDescent="0.2">
      <c r="F44795" s="16"/>
    </row>
    <row r="44796" spans="6:6" x14ac:dyDescent="0.2">
      <c r="F44796" s="16"/>
    </row>
    <row r="44797" spans="6:6" x14ac:dyDescent="0.2">
      <c r="F44797" s="16"/>
    </row>
    <row r="44798" spans="6:6" x14ac:dyDescent="0.2">
      <c r="F44798" s="16"/>
    </row>
    <row r="44799" spans="6:6" x14ac:dyDescent="0.2">
      <c r="F44799" s="16"/>
    </row>
    <row r="44800" spans="6:6" x14ac:dyDescent="0.2">
      <c r="F44800" s="16"/>
    </row>
    <row r="44801" spans="6:6" x14ac:dyDescent="0.2">
      <c r="F44801" s="16"/>
    </row>
    <row r="44802" spans="6:6" x14ac:dyDescent="0.2">
      <c r="F44802" s="16"/>
    </row>
    <row r="44803" spans="6:6" x14ac:dyDescent="0.2">
      <c r="F44803" s="16"/>
    </row>
    <row r="44804" spans="6:6" x14ac:dyDescent="0.2">
      <c r="F44804" s="16"/>
    </row>
    <row r="44805" spans="6:6" x14ac:dyDescent="0.2">
      <c r="F44805" s="16"/>
    </row>
    <row r="44806" spans="6:6" x14ac:dyDescent="0.2">
      <c r="F44806" s="16"/>
    </row>
    <row r="44807" spans="6:6" x14ac:dyDescent="0.2">
      <c r="F44807" s="16"/>
    </row>
    <row r="44808" spans="6:6" x14ac:dyDescent="0.2">
      <c r="F44808" s="16"/>
    </row>
    <row r="44809" spans="6:6" x14ac:dyDescent="0.2">
      <c r="F44809" s="16"/>
    </row>
    <row r="44810" spans="6:6" x14ac:dyDescent="0.2">
      <c r="F44810" s="16"/>
    </row>
    <row r="44811" spans="6:6" x14ac:dyDescent="0.2">
      <c r="F44811" s="16"/>
    </row>
    <row r="44812" spans="6:6" x14ac:dyDescent="0.2">
      <c r="F44812" s="16"/>
    </row>
    <row r="44813" spans="6:6" x14ac:dyDescent="0.2">
      <c r="F44813" s="16"/>
    </row>
    <row r="44814" spans="6:6" x14ac:dyDescent="0.2">
      <c r="F44814" s="16"/>
    </row>
    <row r="44815" spans="6:6" x14ac:dyDescent="0.2">
      <c r="F44815" s="16"/>
    </row>
    <row r="44816" spans="6:6" x14ac:dyDescent="0.2">
      <c r="F44816" s="16"/>
    </row>
    <row r="44817" spans="6:6" x14ac:dyDescent="0.2">
      <c r="F44817" s="16"/>
    </row>
    <row r="44818" spans="6:6" x14ac:dyDescent="0.2">
      <c r="F44818" s="16"/>
    </row>
    <row r="44819" spans="6:6" x14ac:dyDescent="0.2">
      <c r="F44819" s="16"/>
    </row>
    <row r="44820" spans="6:6" x14ac:dyDescent="0.2">
      <c r="F44820" s="16"/>
    </row>
    <row r="44821" spans="6:6" x14ac:dyDescent="0.2">
      <c r="F44821" s="16"/>
    </row>
    <row r="44822" spans="6:6" x14ac:dyDescent="0.2">
      <c r="F44822" s="16"/>
    </row>
    <row r="44823" spans="6:6" x14ac:dyDescent="0.2">
      <c r="F44823" s="16"/>
    </row>
    <row r="44824" spans="6:6" x14ac:dyDescent="0.2">
      <c r="F44824" s="16"/>
    </row>
    <row r="44825" spans="6:6" x14ac:dyDescent="0.2">
      <c r="F44825" s="16"/>
    </row>
    <row r="44826" spans="6:6" x14ac:dyDescent="0.2">
      <c r="F44826" s="16"/>
    </row>
    <row r="44827" spans="6:6" x14ac:dyDescent="0.2">
      <c r="F44827" s="16"/>
    </row>
    <row r="44828" spans="6:6" x14ac:dyDescent="0.2">
      <c r="F44828" s="16"/>
    </row>
    <row r="44829" spans="6:6" x14ac:dyDescent="0.2">
      <c r="F44829" s="16"/>
    </row>
    <row r="44830" spans="6:6" x14ac:dyDescent="0.2">
      <c r="F44830" s="16"/>
    </row>
    <row r="44831" spans="6:6" x14ac:dyDescent="0.2">
      <c r="F44831" s="16"/>
    </row>
    <row r="44832" spans="6:6" x14ac:dyDescent="0.2">
      <c r="F44832" s="16"/>
    </row>
    <row r="44833" spans="6:6" x14ac:dyDescent="0.2">
      <c r="F44833" s="16"/>
    </row>
    <row r="44834" spans="6:6" x14ac:dyDescent="0.2">
      <c r="F44834" s="16"/>
    </row>
    <row r="44835" spans="6:6" x14ac:dyDescent="0.2">
      <c r="F44835" s="16"/>
    </row>
    <row r="44836" spans="6:6" x14ac:dyDescent="0.2">
      <c r="F44836" s="16"/>
    </row>
    <row r="44837" spans="6:6" x14ac:dyDescent="0.2">
      <c r="F44837" s="16"/>
    </row>
    <row r="44838" spans="6:6" x14ac:dyDescent="0.2">
      <c r="F44838" s="16"/>
    </row>
    <row r="44839" spans="6:6" x14ac:dyDescent="0.2">
      <c r="F44839" s="16"/>
    </row>
    <row r="44840" spans="6:6" x14ac:dyDescent="0.2">
      <c r="F44840" s="16"/>
    </row>
    <row r="44841" spans="6:6" x14ac:dyDescent="0.2">
      <c r="F44841" s="16"/>
    </row>
    <row r="44842" spans="6:6" x14ac:dyDescent="0.2">
      <c r="F44842" s="16"/>
    </row>
    <row r="44843" spans="6:6" x14ac:dyDescent="0.2">
      <c r="F44843" s="16"/>
    </row>
    <row r="44844" spans="6:6" x14ac:dyDescent="0.2">
      <c r="F44844" s="16"/>
    </row>
    <row r="44845" spans="6:6" x14ac:dyDescent="0.2">
      <c r="F44845" s="16"/>
    </row>
    <row r="44846" spans="6:6" x14ac:dyDescent="0.2">
      <c r="F44846" s="16"/>
    </row>
    <row r="44847" spans="6:6" x14ac:dyDescent="0.2">
      <c r="F44847" s="16"/>
    </row>
    <row r="44848" spans="6:6" x14ac:dyDescent="0.2">
      <c r="F44848" s="16"/>
    </row>
    <row r="44849" spans="6:6" x14ac:dyDescent="0.2">
      <c r="F44849" s="16"/>
    </row>
    <row r="44850" spans="6:6" x14ac:dyDescent="0.2">
      <c r="F44850" s="16"/>
    </row>
    <row r="44851" spans="6:6" x14ac:dyDescent="0.2">
      <c r="F44851" s="16"/>
    </row>
    <row r="44852" spans="6:6" x14ac:dyDescent="0.2">
      <c r="F44852" s="16"/>
    </row>
    <row r="44853" spans="6:6" x14ac:dyDescent="0.2">
      <c r="F44853" s="16"/>
    </row>
    <row r="44854" spans="6:6" x14ac:dyDescent="0.2">
      <c r="F44854" s="16"/>
    </row>
    <row r="44855" spans="6:6" x14ac:dyDescent="0.2">
      <c r="F44855" s="16"/>
    </row>
    <row r="44856" spans="6:6" x14ac:dyDescent="0.2">
      <c r="F44856" s="16"/>
    </row>
    <row r="44857" spans="6:6" x14ac:dyDescent="0.2">
      <c r="F44857" s="16"/>
    </row>
    <row r="44858" spans="6:6" x14ac:dyDescent="0.2">
      <c r="F44858" s="16"/>
    </row>
    <row r="44859" spans="6:6" x14ac:dyDescent="0.2">
      <c r="F44859" s="16"/>
    </row>
    <row r="44860" spans="6:6" x14ac:dyDescent="0.2">
      <c r="F44860" s="16"/>
    </row>
    <row r="44861" spans="6:6" x14ac:dyDescent="0.2">
      <c r="F44861" s="16"/>
    </row>
    <row r="44862" spans="6:6" x14ac:dyDescent="0.2">
      <c r="F44862" s="16"/>
    </row>
    <row r="44863" spans="6:6" x14ac:dyDescent="0.2">
      <c r="F44863" s="16"/>
    </row>
    <row r="44864" spans="6:6" x14ac:dyDescent="0.2">
      <c r="F44864" s="16"/>
    </row>
    <row r="44865" spans="6:6" x14ac:dyDescent="0.2">
      <c r="F44865" s="16"/>
    </row>
    <row r="44866" spans="6:6" x14ac:dyDescent="0.2">
      <c r="F44866" s="16"/>
    </row>
    <row r="44867" spans="6:6" x14ac:dyDescent="0.2">
      <c r="F44867" s="16"/>
    </row>
    <row r="44868" spans="6:6" x14ac:dyDescent="0.2">
      <c r="F44868" s="16"/>
    </row>
    <row r="44869" spans="6:6" x14ac:dyDescent="0.2">
      <c r="F44869" s="16"/>
    </row>
    <row r="44870" spans="6:6" x14ac:dyDescent="0.2">
      <c r="F44870" s="16"/>
    </row>
    <row r="44871" spans="6:6" x14ac:dyDescent="0.2">
      <c r="F44871" s="16"/>
    </row>
    <row r="44872" spans="6:6" x14ac:dyDescent="0.2">
      <c r="F44872" s="16"/>
    </row>
    <row r="44873" spans="6:6" x14ac:dyDescent="0.2">
      <c r="F44873" s="16"/>
    </row>
    <row r="44874" spans="6:6" x14ac:dyDescent="0.2">
      <c r="F44874" s="16"/>
    </row>
    <row r="44875" spans="6:6" x14ac:dyDescent="0.2">
      <c r="F44875" s="16"/>
    </row>
    <row r="44876" spans="6:6" x14ac:dyDescent="0.2">
      <c r="F44876" s="16"/>
    </row>
    <row r="44877" spans="6:6" x14ac:dyDescent="0.2">
      <c r="F44877" s="16"/>
    </row>
    <row r="44878" spans="6:6" x14ac:dyDescent="0.2">
      <c r="F44878" s="16"/>
    </row>
    <row r="44879" spans="6:6" x14ac:dyDescent="0.2">
      <c r="F44879" s="16"/>
    </row>
    <row r="44880" spans="6:6" x14ac:dyDescent="0.2">
      <c r="F44880" s="16"/>
    </row>
    <row r="44881" spans="6:6" x14ac:dyDescent="0.2">
      <c r="F44881" s="16"/>
    </row>
    <row r="44882" spans="6:6" x14ac:dyDescent="0.2">
      <c r="F44882" s="16"/>
    </row>
    <row r="44883" spans="6:6" x14ac:dyDescent="0.2">
      <c r="F44883" s="16"/>
    </row>
    <row r="44884" spans="6:6" x14ac:dyDescent="0.2">
      <c r="F44884" s="16"/>
    </row>
    <row r="44885" spans="6:6" x14ac:dyDescent="0.2">
      <c r="F44885" s="16"/>
    </row>
    <row r="44886" spans="6:6" x14ac:dyDescent="0.2">
      <c r="F44886" s="16"/>
    </row>
    <row r="44887" spans="6:6" x14ac:dyDescent="0.2">
      <c r="F44887" s="16"/>
    </row>
    <row r="44888" spans="6:6" x14ac:dyDescent="0.2">
      <c r="F44888" s="16"/>
    </row>
    <row r="44889" spans="6:6" x14ac:dyDescent="0.2">
      <c r="F44889" s="16"/>
    </row>
    <row r="44890" spans="6:6" x14ac:dyDescent="0.2">
      <c r="F44890" s="16"/>
    </row>
    <row r="44891" spans="6:6" x14ac:dyDescent="0.2">
      <c r="F44891" s="16"/>
    </row>
    <row r="44892" spans="6:6" x14ac:dyDescent="0.2">
      <c r="F44892" s="16"/>
    </row>
    <row r="44893" spans="6:6" x14ac:dyDescent="0.2">
      <c r="F44893" s="16"/>
    </row>
    <row r="44894" spans="6:6" x14ac:dyDescent="0.2">
      <c r="F44894" s="16"/>
    </row>
    <row r="44895" spans="6:6" x14ac:dyDescent="0.2">
      <c r="F44895" s="16"/>
    </row>
    <row r="44896" spans="6:6" x14ac:dyDescent="0.2">
      <c r="F44896" s="16"/>
    </row>
    <row r="44897" spans="6:6" x14ac:dyDescent="0.2">
      <c r="F44897" s="16"/>
    </row>
    <row r="44898" spans="6:6" x14ac:dyDescent="0.2">
      <c r="F44898" s="16"/>
    </row>
    <row r="44899" spans="6:6" x14ac:dyDescent="0.2">
      <c r="F44899" s="16"/>
    </row>
    <row r="44900" spans="6:6" x14ac:dyDescent="0.2">
      <c r="F44900" s="16"/>
    </row>
    <row r="44901" spans="6:6" x14ac:dyDescent="0.2">
      <c r="F44901" s="16"/>
    </row>
    <row r="44902" spans="6:6" x14ac:dyDescent="0.2">
      <c r="F44902" s="16"/>
    </row>
    <row r="44903" spans="6:6" x14ac:dyDescent="0.2">
      <c r="F44903" s="16"/>
    </row>
    <row r="44904" spans="6:6" x14ac:dyDescent="0.2">
      <c r="F44904" s="16"/>
    </row>
    <row r="44905" spans="6:6" x14ac:dyDescent="0.2">
      <c r="F44905" s="16"/>
    </row>
    <row r="44906" spans="6:6" x14ac:dyDescent="0.2">
      <c r="F44906" s="16"/>
    </row>
    <row r="44907" spans="6:6" x14ac:dyDescent="0.2">
      <c r="F44907" s="16"/>
    </row>
    <row r="44908" spans="6:6" x14ac:dyDescent="0.2">
      <c r="F44908" s="16"/>
    </row>
    <row r="44909" spans="6:6" x14ac:dyDescent="0.2">
      <c r="F44909" s="16"/>
    </row>
    <row r="44910" spans="6:6" x14ac:dyDescent="0.2">
      <c r="F44910" s="16"/>
    </row>
    <row r="44911" spans="6:6" x14ac:dyDescent="0.2">
      <c r="F44911" s="16"/>
    </row>
    <row r="44912" spans="6:6" x14ac:dyDescent="0.2">
      <c r="F44912" s="16"/>
    </row>
    <row r="44913" spans="6:6" x14ac:dyDescent="0.2">
      <c r="F44913" s="16"/>
    </row>
    <row r="44914" spans="6:6" x14ac:dyDescent="0.2">
      <c r="F44914" s="16"/>
    </row>
    <row r="44915" spans="6:6" x14ac:dyDescent="0.2">
      <c r="F44915" s="16"/>
    </row>
    <row r="44916" spans="6:6" x14ac:dyDescent="0.2">
      <c r="F44916" s="16"/>
    </row>
    <row r="44917" spans="6:6" x14ac:dyDescent="0.2">
      <c r="F44917" s="16"/>
    </row>
    <row r="44918" spans="6:6" x14ac:dyDescent="0.2">
      <c r="F44918" s="16"/>
    </row>
    <row r="44919" spans="6:6" x14ac:dyDescent="0.2">
      <c r="F44919" s="16"/>
    </row>
    <row r="44920" spans="6:6" x14ac:dyDescent="0.2">
      <c r="F44920" s="16"/>
    </row>
    <row r="44921" spans="6:6" x14ac:dyDescent="0.2">
      <c r="F44921" s="16"/>
    </row>
    <row r="44922" spans="6:6" x14ac:dyDescent="0.2">
      <c r="F44922" s="16"/>
    </row>
    <row r="44923" spans="6:6" x14ac:dyDescent="0.2">
      <c r="F44923" s="16"/>
    </row>
    <row r="44924" spans="6:6" x14ac:dyDescent="0.2">
      <c r="F44924" s="16"/>
    </row>
    <row r="44925" spans="6:6" x14ac:dyDescent="0.2">
      <c r="F44925" s="16"/>
    </row>
    <row r="44926" spans="6:6" x14ac:dyDescent="0.2">
      <c r="F44926" s="16"/>
    </row>
    <row r="44927" spans="6:6" x14ac:dyDescent="0.2">
      <c r="F44927" s="16"/>
    </row>
    <row r="44928" spans="6:6" x14ac:dyDescent="0.2">
      <c r="F44928" s="16"/>
    </row>
    <row r="44929" spans="6:6" x14ac:dyDescent="0.2">
      <c r="F44929" s="16"/>
    </row>
    <row r="44930" spans="6:6" x14ac:dyDescent="0.2">
      <c r="F44930" s="16"/>
    </row>
    <row r="44931" spans="6:6" x14ac:dyDescent="0.2">
      <c r="F44931" s="16"/>
    </row>
    <row r="44932" spans="6:6" x14ac:dyDescent="0.2">
      <c r="F44932" s="16"/>
    </row>
    <row r="44933" spans="6:6" x14ac:dyDescent="0.2">
      <c r="F44933" s="16"/>
    </row>
    <row r="44934" spans="6:6" x14ac:dyDescent="0.2">
      <c r="F44934" s="16"/>
    </row>
    <row r="44935" spans="6:6" x14ac:dyDescent="0.2">
      <c r="F44935" s="16"/>
    </row>
    <row r="44936" spans="6:6" x14ac:dyDescent="0.2">
      <c r="F44936" s="16"/>
    </row>
    <row r="44937" spans="6:6" x14ac:dyDescent="0.2">
      <c r="F44937" s="16"/>
    </row>
    <row r="44938" spans="6:6" x14ac:dyDescent="0.2">
      <c r="F44938" s="16"/>
    </row>
    <row r="44939" spans="6:6" x14ac:dyDescent="0.2">
      <c r="F44939" s="16"/>
    </row>
    <row r="44940" spans="6:6" x14ac:dyDescent="0.2">
      <c r="F44940" s="16"/>
    </row>
    <row r="44941" spans="6:6" x14ac:dyDescent="0.2">
      <c r="F44941" s="16"/>
    </row>
    <row r="44942" spans="6:6" x14ac:dyDescent="0.2">
      <c r="F44942" s="16"/>
    </row>
    <row r="44943" spans="6:6" x14ac:dyDescent="0.2">
      <c r="F44943" s="16"/>
    </row>
    <row r="44944" spans="6:6" x14ac:dyDescent="0.2">
      <c r="F44944" s="16"/>
    </row>
    <row r="44945" spans="6:6" x14ac:dyDescent="0.2">
      <c r="F44945" s="16"/>
    </row>
    <row r="44946" spans="6:6" x14ac:dyDescent="0.2">
      <c r="F44946" s="16"/>
    </row>
    <row r="44947" spans="6:6" x14ac:dyDescent="0.2">
      <c r="F44947" s="16"/>
    </row>
    <row r="44948" spans="6:6" x14ac:dyDescent="0.2">
      <c r="F44948" s="16"/>
    </row>
    <row r="44949" spans="6:6" x14ac:dyDescent="0.2">
      <c r="F44949" s="16"/>
    </row>
    <row r="44950" spans="6:6" x14ac:dyDescent="0.2">
      <c r="F44950" s="16"/>
    </row>
    <row r="44951" spans="6:6" x14ac:dyDescent="0.2">
      <c r="F44951" s="16"/>
    </row>
    <row r="44952" spans="6:6" x14ac:dyDescent="0.2">
      <c r="F44952" s="16"/>
    </row>
    <row r="44953" spans="6:6" x14ac:dyDescent="0.2">
      <c r="F44953" s="16"/>
    </row>
    <row r="44954" spans="6:6" x14ac:dyDescent="0.2">
      <c r="F44954" s="16"/>
    </row>
    <row r="44955" spans="6:6" x14ac:dyDescent="0.2">
      <c r="F44955" s="16"/>
    </row>
    <row r="44956" spans="6:6" x14ac:dyDescent="0.2">
      <c r="F44956" s="16"/>
    </row>
    <row r="44957" spans="6:6" x14ac:dyDescent="0.2">
      <c r="F44957" s="16"/>
    </row>
    <row r="44958" spans="6:6" x14ac:dyDescent="0.2">
      <c r="F44958" s="16"/>
    </row>
    <row r="44959" spans="6:6" x14ac:dyDescent="0.2">
      <c r="F44959" s="16"/>
    </row>
    <row r="44960" spans="6:6" x14ac:dyDescent="0.2">
      <c r="F44960" s="16"/>
    </row>
    <row r="44961" spans="6:6" x14ac:dyDescent="0.2">
      <c r="F44961" s="16"/>
    </row>
    <row r="44962" spans="6:6" x14ac:dyDescent="0.2">
      <c r="F44962" s="16"/>
    </row>
    <row r="44963" spans="6:6" x14ac:dyDescent="0.2">
      <c r="F44963" s="16"/>
    </row>
    <row r="44964" spans="6:6" x14ac:dyDescent="0.2">
      <c r="F44964" s="16"/>
    </row>
    <row r="44965" spans="6:6" x14ac:dyDescent="0.2">
      <c r="F44965" s="16"/>
    </row>
    <row r="44966" spans="6:6" x14ac:dyDescent="0.2">
      <c r="F44966" s="16"/>
    </row>
    <row r="44967" spans="6:6" x14ac:dyDescent="0.2">
      <c r="F44967" s="16"/>
    </row>
    <row r="44968" spans="6:6" x14ac:dyDescent="0.2">
      <c r="F44968" s="16"/>
    </row>
    <row r="44969" spans="6:6" x14ac:dyDescent="0.2">
      <c r="F44969" s="16"/>
    </row>
    <row r="44970" spans="6:6" x14ac:dyDescent="0.2">
      <c r="F44970" s="16"/>
    </row>
    <row r="44971" spans="6:6" x14ac:dyDescent="0.2">
      <c r="F44971" s="16"/>
    </row>
    <row r="44972" spans="6:6" x14ac:dyDescent="0.2">
      <c r="F44972" s="16"/>
    </row>
    <row r="44973" spans="6:6" x14ac:dyDescent="0.2">
      <c r="F44973" s="16"/>
    </row>
    <row r="44974" spans="6:6" x14ac:dyDescent="0.2">
      <c r="F44974" s="16"/>
    </row>
    <row r="44975" spans="6:6" x14ac:dyDescent="0.2">
      <c r="F44975" s="16"/>
    </row>
    <row r="44976" spans="6:6" x14ac:dyDescent="0.2">
      <c r="F44976" s="16"/>
    </row>
    <row r="44977" spans="6:6" x14ac:dyDescent="0.2">
      <c r="F44977" s="16"/>
    </row>
    <row r="44978" spans="6:6" x14ac:dyDescent="0.2">
      <c r="F44978" s="16"/>
    </row>
    <row r="44979" spans="6:6" x14ac:dyDescent="0.2">
      <c r="F44979" s="16"/>
    </row>
    <row r="44980" spans="6:6" x14ac:dyDescent="0.2">
      <c r="F44980" s="16"/>
    </row>
    <row r="44981" spans="6:6" x14ac:dyDescent="0.2">
      <c r="F44981" s="16"/>
    </row>
    <row r="44982" spans="6:6" x14ac:dyDescent="0.2">
      <c r="F44982" s="16"/>
    </row>
    <row r="44983" spans="6:6" x14ac:dyDescent="0.2">
      <c r="F44983" s="16"/>
    </row>
    <row r="44984" spans="6:6" x14ac:dyDescent="0.2">
      <c r="F44984" s="16"/>
    </row>
    <row r="44985" spans="6:6" x14ac:dyDescent="0.2">
      <c r="F44985" s="16"/>
    </row>
    <row r="44986" spans="6:6" x14ac:dyDescent="0.2">
      <c r="F44986" s="16"/>
    </row>
    <row r="44987" spans="6:6" x14ac:dyDescent="0.2">
      <c r="F44987" s="16"/>
    </row>
    <row r="44988" spans="6:6" x14ac:dyDescent="0.2">
      <c r="F44988" s="16"/>
    </row>
    <row r="44989" spans="6:6" x14ac:dyDescent="0.2">
      <c r="F44989" s="16"/>
    </row>
    <row r="44990" spans="6:6" x14ac:dyDescent="0.2">
      <c r="F44990" s="16"/>
    </row>
    <row r="44991" spans="6:6" x14ac:dyDescent="0.2">
      <c r="F44991" s="16"/>
    </row>
    <row r="44992" spans="6:6" x14ac:dyDescent="0.2">
      <c r="F44992" s="16"/>
    </row>
    <row r="44993" spans="6:6" x14ac:dyDescent="0.2">
      <c r="F44993" s="16"/>
    </row>
    <row r="44994" spans="6:6" x14ac:dyDescent="0.2">
      <c r="F44994" s="16"/>
    </row>
    <row r="44995" spans="6:6" x14ac:dyDescent="0.2">
      <c r="F44995" s="16"/>
    </row>
    <row r="44996" spans="6:6" x14ac:dyDescent="0.2">
      <c r="F44996" s="16"/>
    </row>
    <row r="44997" spans="6:6" x14ac:dyDescent="0.2">
      <c r="F44997" s="16"/>
    </row>
    <row r="44998" spans="6:6" x14ac:dyDescent="0.2">
      <c r="F44998" s="16"/>
    </row>
    <row r="44999" spans="6:6" x14ac:dyDescent="0.2">
      <c r="F44999" s="16"/>
    </row>
    <row r="45000" spans="6:6" x14ac:dyDescent="0.2">
      <c r="F45000" s="16"/>
    </row>
    <row r="45001" spans="6:6" x14ac:dyDescent="0.2">
      <c r="F45001" s="16"/>
    </row>
    <row r="45002" spans="6:6" x14ac:dyDescent="0.2">
      <c r="F45002" s="16"/>
    </row>
    <row r="45003" spans="6:6" x14ac:dyDescent="0.2">
      <c r="F45003" s="16"/>
    </row>
    <row r="45004" spans="6:6" x14ac:dyDescent="0.2">
      <c r="F45004" s="16"/>
    </row>
    <row r="45005" spans="6:6" x14ac:dyDescent="0.2">
      <c r="F45005" s="16"/>
    </row>
    <row r="45006" spans="6:6" x14ac:dyDescent="0.2">
      <c r="F45006" s="16"/>
    </row>
    <row r="45007" spans="6:6" x14ac:dyDescent="0.2">
      <c r="F45007" s="16"/>
    </row>
    <row r="45008" spans="6:6" x14ac:dyDescent="0.2">
      <c r="F45008" s="16"/>
    </row>
    <row r="45009" spans="6:6" x14ac:dyDescent="0.2">
      <c r="F45009" s="16"/>
    </row>
    <row r="45010" spans="6:6" x14ac:dyDescent="0.2">
      <c r="F45010" s="16"/>
    </row>
    <row r="45011" spans="6:6" x14ac:dyDescent="0.2">
      <c r="F45011" s="16"/>
    </row>
    <row r="45012" spans="6:6" x14ac:dyDescent="0.2">
      <c r="F45012" s="16"/>
    </row>
    <row r="45013" spans="6:6" x14ac:dyDescent="0.2">
      <c r="F45013" s="16"/>
    </row>
    <row r="45014" spans="6:6" x14ac:dyDescent="0.2">
      <c r="F45014" s="16"/>
    </row>
    <row r="45015" spans="6:6" x14ac:dyDescent="0.2">
      <c r="F45015" s="16"/>
    </row>
    <row r="45016" spans="6:6" x14ac:dyDescent="0.2">
      <c r="F45016" s="16"/>
    </row>
    <row r="45017" spans="6:6" x14ac:dyDescent="0.2">
      <c r="F45017" s="16"/>
    </row>
    <row r="45018" spans="6:6" x14ac:dyDescent="0.2">
      <c r="F45018" s="16"/>
    </row>
    <row r="45019" spans="6:6" x14ac:dyDescent="0.2">
      <c r="F45019" s="16"/>
    </row>
    <row r="45020" spans="6:6" x14ac:dyDescent="0.2">
      <c r="F45020" s="16"/>
    </row>
    <row r="45021" spans="6:6" x14ac:dyDescent="0.2">
      <c r="F45021" s="16"/>
    </row>
    <row r="45022" spans="6:6" x14ac:dyDescent="0.2">
      <c r="F45022" s="16"/>
    </row>
    <row r="45023" spans="6:6" x14ac:dyDescent="0.2">
      <c r="F45023" s="16"/>
    </row>
    <row r="45024" spans="6:6" x14ac:dyDescent="0.2">
      <c r="F45024" s="16"/>
    </row>
    <row r="45025" spans="6:6" x14ac:dyDescent="0.2">
      <c r="F45025" s="16"/>
    </row>
    <row r="45026" spans="6:6" x14ac:dyDescent="0.2">
      <c r="F45026" s="16"/>
    </row>
    <row r="45027" spans="6:6" x14ac:dyDescent="0.2">
      <c r="F45027" s="16"/>
    </row>
    <row r="45028" spans="6:6" x14ac:dyDescent="0.2">
      <c r="F45028" s="16"/>
    </row>
    <row r="45029" spans="6:6" x14ac:dyDescent="0.2">
      <c r="F45029" s="16"/>
    </row>
    <row r="45030" spans="6:6" x14ac:dyDescent="0.2">
      <c r="F45030" s="16"/>
    </row>
    <row r="45031" spans="6:6" x14ac:dyDescent="0.2">
      <c r="F45031" s="16"/>
    </row>
    <row r="45032" spans="6:6" x14ac:dyDescent="0.2">
      <c r="F45032" s="16"/>
    </row>
    <row r="45033" spans="6:6" x14ac:dyDescent="0.2">
      <c r="F45033" s="16"/>
    </row>
    <row r="45034" spans="6:6" x14ac:dyDescent="0.2">
      <c r="F45034" s="16"/>
    </row>
    <row r="45035" spans="6:6" x14ac:dyDescent="0.2">
      <c r="F45035" s="16"/>
    </row>
    <row r="45036" spans="6:6" x14ac:dyDescent="0.2">
      <c r="F45036" s="16"/>
    </row>
    <row r="45037" spans="6:6" x14ac:dyDescent="0.2">
      <c r="F45037" s="16"/>
    </row>
    <row r="45038" spans="6:6" x14ac:dyDescent="0.2">
      <c r="F45038" s="16"/>
    </row>
    <row r="45039" spans="6:6" x14ac:dyDescent="0.2">
      <c r="F45039" s="16"/>
    </row>
    <row r="45040" spans="6:6" x14ac:dyDescent="0.2">
      <c r="F45040" s="16"/>
    </row>
    <row r="45041" spans="6:6" x14ac:dyDescent="0.2">
      <c r="F45041" s="16"/>
    </row>
    <row r="45042" spans="6:6" x14ac:dyDescent="0.2">
      <c r="F45042" s="16"/>
    </row>
    <row r="45043" spans="6:6" x14ac:dyDescent="0.2">
      <c r="F45043" s="16"/>
    </row>
    <row r="45044" spans="6:6" x14ac:dyDescent="0.2">
      <c r="F45044" s="16"/>
    </row>
    <row r="45045" spans="6:6" x14ac:dyDescent="0.2">
      <c r="F45045" s="16"/>
    </row>
    <row r="45046" spans="6:6" x14ac:dyDescent="0.2">
      <c r="F45046" s="16"/>
    </row>
    <row r="45047" spans="6:6" x14ac:dyDescent="0.2">
      <c r="F45047" s="16"/>
    </row>
    <row r="45048" spans="6:6" x14ac:dyDescent="0.2">
      <c r="F45048" s="16"/>
    </row>
    <row r="45049" spans="6:6" x14ac:dyDescent="0.2">
      <c r="F45049" s="16"/>
    </row>
    <row r="45050" spans="6:6" x14ac:dyDescent="0.2">
      <c r="F45050" s="16"/>
    </row>
    <row r="45051" spans="6:6" x14ac:dyDescent="0.2">
      <c r="F45051" s="16"/>
    </row>
    <row r="45052" spans="6:6" x14ac:dyDescent="0.2">
      <c r="F45052" s="16"/>
    </row>
    <row r="45053" spans="6:6" x14ac:dyDescent="0.2">
      <c r="F45053" s="16"/>
    </row>
    <row r="45054" spans="6:6" x14ac:dyDescent="0.2">
      <c r="F45054" s="16"/>
    </row>
    <row r="45055" spans="6:6" x14ac:dyDescent="0.2">
      <c r="F45055" s="16"/>
    </row>
    <row r="45056" spans="6:6" x14ac:dyDescent="0.2">
      <c r="F45056" s="16"/>
    </row>
    <row r="45057" spans="6:6" x14ac:dyDescent="0.2">
      <c r="F45057" s="16"/>
    </row>
    <row r="45058" spans="6:6" x14ac:dyDescent="0.2">
      <c r="F45058" s="16"/>
    </row>
    <row r="45059" spans="6:6" x14ac:dyDescent="0.2">
      <c r="F45059" s="16"/>
    </row>
    <row r="45060" spans="6:6" x14ac:dyDescent="0.2">
      <c r="F45060" s="16"/>
    </row>
    <row r="45061" spans="6:6" x14ac:dyDescent="0.2">
      <c r="F45061" s="16"/>
    </row>
    <row r="45062" spans="6:6" x14ac:dyDescent="0.2">
      <c r="F45062" s="16"/>
    </row>
    <row r="45063" spans="6:6" x14ac:dyDescent="0.2">
      <c r="F45063" s="16"/>
    </row>
    <row r="45064" spans="6:6" x14ac:dyDescent="0.2">
      <c r="F45064" s="16"/>
    </row>
    <row r="45065" spans="6:6" x14ac:dyDescent="0.2">
      <c r="F45065" s="16"/>
    </row>
    <row r="45066" spans="6:6" x14ac:dyDescent="0.2">
      <c r="F45066" s="16"/>
    </row>
    <row r="45067" spans="6:6" x14ac:dyDescent="0.2">
      <c r="F45067" s="16"/>
    </row>
    <row r="45068" spans="6:6" x14ac:dyDescent="0.2">
      <c r="F45068" s="16"/>
    </row>
    <row r="45069" spans="6:6" x14ac:dyDescent="0.2">
      <c r="F45069" s="16"/>
    </row>
    <row r="45070" spans="6:6" x14ac:dyDescent="0.2">
      <c r="F45070" s="16"/>
    </row>
    <row r="45071" spans="6:6" x14ac:dyDescent="0.2">
      <c r="F45071" s="16"/>
    </row>
    <row r="45072" spans="6:6" x14ac:dyDescent="0.2">
      <c r="F45072" s="16"/>
    </row>
    <row r="45073" spans="6:6" x14ac:dyDescent="0.2">
      <c r="F45073" s="16"/>
    </row>
    <row r="45074" spans="6:6" x14ac:dyDescent="0.2">
      <c r="F45074" s="16"/>
    </row>
    <row r="45075" spans="6:6" x14ac:dyDescent="0.2">
      <c r="F45075" s="16"/>
    </row>
    <row r="45076" spans="6:6" x14ac:dyDescent="0.2">
      <c r="F45076" s="16"/>
    </row>
    <row r="45077" spans="6:6" x14ac:dyDescent="0.2">
      <c r="F45077" s="16"/>
    </row>
    <row r="45078" spans="6:6" x14ac:dyDescent="0.2">
      <c r="F45078" s="16"/>
    </row>
    <row r="45079" spans="6:6" x14ac:dyDescent="0.2">
      <c r="F45079" s="16"/>
    </row>
    <row r="45080" spans="6:6" x14ac:dyDescent="0.2">
      <c r="F45080" s="16"/>
    </row>
    <row r="45081" spans="6:6" x14ac:dyDescent="0.2">
      <c r="F45081" s="16"/>
    </row>
    <row r="45082" spans="6:6" x14ac:dyDescent="0.2">
      <c r="F45082" s="16"/>
    </row>
    <row r="45083" spans="6:6" x14ac:dyDescent="0.2">
      <c r="F45083" s="16"/>
    </row>
    <row r="45084" spans="6:6" x14ac:dyDescent="0.2">
      <c r="F45084" s="16"/>
    </row>
    <row r="45085" spans="6:6" x14ac:dyDescent="0.2">
      <c r="F45085" s="16"/>
    </row>
    <row r="45086" spans="6:6" x14ac:dyDescent="0.2">
      <c r="F45086" s="16"/>
    </row>
    <row r="45087" spans="6:6" x14ac:dyDescent="0.2">
      <c r="F45087" s="16"/>
    </row>
    <row r="45088" spans="6:6" x14ac:dyDescent="0.2">
      <c r="F45088" s="16"/>
    </row>
    <row r="45089" spans="6:6" x14ac:dyDescent="0.2">
      <c r="F45089" s="16"/>
    </row>
    <row r="45090" spans="6:6" x14ac:dyDescent="0.2">
      <c r="F45090" s="16"/>
    </row>
    <row r="45091" spans="6:6" x14ac:dyDescent="0.2">
      <c r="F45091" s="16"/>
    </row>
    <row r="45092" spans="6:6" x14ac:dyDescent="0.2">
      <c r="F45092" s="16"/>
    </row>
    <row r="45093" spans="6:6" x14ac:dyDescent="0.2">
      <c r="F45093" s="16"/>
    </row>
    <row r="45094" spans="6:6" x14ac:dyDescent="0.2">
      <c r="F45094" s="16"/>
    </row>
    <row r="45095" spans="6:6" x14ac:dyDescent="0.2">
      <c r="F45095" s="16"/>
    </row>
    <row r="45096" spans="6:6" x14ac:dyDescent="0.2">
      <c r="F45096" s="16"/>
    </row>
    <row r="45097" spans="6:6" x14ac:dyDescent="0.2">
      <c r="F45097" s="16"/>
    </row>
    <row r="45098" spans="6:6" x14ac:dyDescent="0.2">
      <c r="F45098" s="16"/>
    </row>
    <row r="45099" spans="6:6" x14ac:dyDescent="0.2">
      <c r="F45099" s="16"/>
    </row>
    <row r="45100" spans="6:6" x14ac:dyDescent="0.2">
      <c r="F45100" s="16"/>
    </row>
    <row r="45101" spans="6:6" x14ac:dyDescent="0.2">
      <c r="F45101" s="16"/>
    </row>
    <row r="45102" spans="6:6" x14ac:dyDescent="0.2">
      <c r="F45102" s="16"/>
    </row>
    <row r="45103" spans="6:6" x14ac:dyDescent="0.2">
      <c r="F45103" s="16"/>
    </row>
    <row r="45104" spans="6:6" x14ac:dyDescent="0.2">
      <c r="F45104" s="16"/>
    </row>
    <row r="45105" spans="6:6" x14ac:dyDescent="0.2">
      <c r="F45105" s="16"/>
    </row>
    <row r="45106" spans="6:6" x14ac:dyDescent="0.2">
      <c r="F45106" s="16"/>
    </row>
    <row r="45107" spans="6:6" x14ac:dyDescent="0.2">
      <c r="F45107" s="16"/>
    </row>
    <row r="45108" spans="6:6" x14ac:dyDescent="0.2">
      <c r="F45108" s="16"/>
    </row>
    <row r="45109" spans="6:6" x14ac:dyDescent="0.2">
      <c r="F45109" s="16"/>
    </row>
    <row r="45110" spans="6:6" x14ac:dyDescent="0.2">
      <c r="F45110" s="16"/>
    </row>
    <row r="45111" spans="6:6" x14ac:dyDescent="0.2">
      <c r="F45111" s="16"/>
    </row>
    <row r="45112" spans="6:6" x14ac:dyDescent="0.2">
      <c r="F45112" s="16"/>
    </row>
    <row r="45113" spans="6:6" x14ac:dyDescent="0.2">
      <c r="F45113" s="16"/>
    </row>
    <row r="45114" spans="6:6" x14ac:dyDescent="0.2">
      <c r="F45114" s="16"/>
    </row>
    <row r="45115" spans="6:6" x14ac:dyDescent="0.2">
      <c r="F45115" s="16"/>
    </row>
    <row r="45116" spans="6:6" x14ac:dyDescent="0.2">
      <c r="F45116" s="16"/>
    </row>
    <row r="45117" spans="6:6" x14ac:dyDescent="0.2">
      <c r="F45117" s="16"/>
    </row>
    <row r="45118" spans="6:6" x14ac:dyDescent="0.2">
      <c r="F45118" s="16"/>
    </row>
    <row r="45119" spans="6:6" x14ac:dyDescent="0.2">
      <c r="F45119" s="16"/>
    </row>
    <row r="45120" spans="6:6" x14ac:dyDescent="0.2">
      <c r="F45120" s="16"/>
    </row>
    <row r="45121" spans="6:6" x14ac:dyDescent="0.2">
      <c r="F45121" s="16"/>
    </row>
    <row r="45122" spans="6:6" x14ac:dyDescent="0.2">
      <c r="F45122" s="16"/>
    </row>
    <row r="45123" spans="6:6" x14ac:dyDescent="0.2">
      <c r="F45123" s="16"/>
    </row>
    <row r="45124" spans="6:6" x14ac:dyDescent="0.2">
      <c r="F45124" s="16"/>
    </row>
    <row r="45125" spans="6:6" x14ac:dyDescent="0.2">
      <c r="F45125" s="16"/>
    </row>
    <row r="45126" spans="6:6" x14ac:dyDescent="0.2">
      <c r="F45126" s="16"/>
    </row>
    <row r="45127" spans="6:6" x14ac:dyDescent="0.2">
      <c r="F45127" s="16"/>
    </row>
    <row r="45128" spans="6:6" x14ac:dyDescent="0.2">
      <c r="F45128" s="16"/>
    </row>
    <row r="45129" spans="6:6" x14ac:dyDescent="0.2">
      <c r="F45129" s="16"/>
    </row>
    <row r="45130" spans="6:6" x14ac:dyDescent="0.2">
      <c r="F45130" s="16"/>
    </row>
    <row r="45131" spans="6:6" x14ac:dyDescent="0.2">
      <c r="F45131" s="16"/>
    </row>
    <row r="45132" spans="6:6" x14ac:dyDescent="0.2">
      <c r="F45132" s="16"/>
    </row>
    <row r="45133" spans="6:6" x14ac:dyDescent="0.2">
      <c r="F45133" s="16"/>
    </row>
    <row r="45134" spans="6:6" x14ac:dyDescent="0.2">
      <c r="F45134" s="16"/>
    </row>
    <row r="45135" spans="6:6" x14ac:dyDescent="0.2">
      <c r="F45135" s="16"/>
    </row>
    <row r="45136" spans="6:6" x14ac:dyDescent="0.2">
      <c r="F45136" s="16"/>
    </row>
    <row r="45137" spans="6:6" x14ac:dyDescent="0.2">
      <c r="F45137" s="16"/>
    </row>
    <row r="45138" spans="6:6" x14ac:dyDescent="0.2">
      <c r="F45138" s="16"/>
    </row>
    <row r="45139" spans="6:6" x14ac:dyDescent="0.2">
      <c r="F45139" s="16"/>
    </row>
    <row r="45140" spans="6:6" x14ac:dyDescent="0.2">
      <c r="F45140" s="16"/>
    </row>
    <row r="45141" spans="6:6" x14ac:dyDescent="0.2">
      <c r="F45141" s="16"/>
    </row>
    <row r="45142" spans="6:6" x14ac:dyDescent="0.2">
      <c r="F45142" s="16"/>
    </row>
    <row r="45143" spans="6:6" x14ac:dyDescent="0.2">
      <c r="F45143" s="16"/>
    </row>
    <row r="45144" spans="6:6" x14ac:dyDescent="0.2">
      <c r="F45144" s="16"/>
    </row>
    <row r="45145" spans="6:6" x14ac:dyDescent="0.2">
      <c r="F45145" s="16"/>
    </row>
    <row r="45146" spans="6:6" x14ac:dyDescent="0.2">
      <c r="F45146" s="16"/>
    </row>
    <row r="45147" spans="6:6" x14ac:dyDescent="0.2">
      <c r="F45147" s="16"/>
    </row>
    <row r="45148" spans="6:6" x14ac:dyDescent="0.2">
      <c r="F45148" s="16"/>
    </row>
    <row r="45149" spans="6:6" x14ac:dyDescent="0.2">
      <c r="F45149" s="16"/>
    </row>
    <row r="45150" spans="6:6" x14ac:dyDescent="0.2">
      <c r="F45150" s="16"/>
    </row>
    <row r="45151" spans="6:6" x14ac:dyDescent="0.2">
      <c r="F45151" s="16"/>
    </row>
    <row r="45152" spans="6:6" x14ac:dyDescent="0.2">
      <c r="F45152" s="16"/>
    </row>
    <row r="45153" spans="6:6" x14ac:dyDescent="0.2">
      <c r="F45153" s="16"/>
    </row>
    <row r="45154" spans="6:6" x14ac:dyDescent="0.2">
      <c r="F45154" s="16"/>
    </row>
    <row r="45155" spans="6:6" x14ac:dyDescent="0.2">
      <c r="F45155" s="16"/>
    </row>
    <row r="45156" spans="6:6" x14ac:dyDescent="0.2">
      <c r="F45156" s="16"/>
    </row>
    <row r="45157" spans="6:6" x14ac:dyDescent="0.2">
      <c r="F45157" s="16"/>
    </row>
    <row r="45158" spans="6:6" x14ac:dyDescent="0.2">
      <c r="F45158" s="16"/>
    </row>
    <row r="45159" spans="6:6" x14ac:dyDescent="0.2">
      <c r="F45159" s="16"/>
    </row>
    <row r="45160" spans="6:6" x14ac:dyDescent="0.2">
      <c r="F45160" s="16"/>
    </row>
    <row r="45161" spans="6:6" x14ac:dyDescent="0.2">
      <c r="F45161" s="16"/>
    </row>
    <row r="45162" spans="6:6" x14ac:dyDescent="0.2">
      <c r="F45162" s="16"/>
    </row>
    <row r="45163" spans="6:6" x14ac:dyDescent="0.2">
      <c r="F45163" s="16"/>
    </row>
    <row r="45164" spans="6:6" x14ac:dyDescent="0.2">
      <c r="F45164" s="16"/>
    </row>
    <row r="45165" spans="6:6" x14ac:dyDescent="0.2">
      <c r="F45165" s="16"/>
    </row>
    <row r="45166" spans="6:6" x14ac:dyDescent="0.2">
      <c r="F45166" s="16"/>
    </row>
    <row r="45167" spans="6:6" x14ac:dyDescent="0.2">
      <c r="F45167" s="16"/>
    </row>
    <row r="45168" spans="6:6" x14ac:dyDescent="0.2">
      <c r="F45168" s="16"/>
    </row>
    <row r="45169" spans="6:6" x14ac:dyDescent="0.2">
      <c r="F45169" s="16"/>
    </row>
    <row r="45170" spans="6:6" x14ac:dyDescent="0.2">
      <c r="F45170" s="16"/>
    </row>
    <row r="45171" spans="6:6" x14ac:dyDescent="0.2">
      <c r="F45171" s="16"/>
    </row>
    <row r="45172" spans="6:6" x14ac:dyDescent="0.2">
      <c r="F45172" s="16"/>
    </row>
    <row r="45173" spans="6:6" x14ac:dyDescent="0.2">
      <c r="F45173" s="16"/>
    </row>
    <row r="45174" spans="6:6" x14ac:dyDescent="0.2">
      <c r="F45174" s="16"/>
    </row>
    <row r="45175" spans="6:6" x14ac:dyDescent="0.2">
      <c r="F45175" s="16"/>
    </row>
    <row r="45176" spans="6:6" x14ac:dyDescent="0.2">
      <c r="F45176" s="16"/>
    </row>
    <row r="45177" spans="6:6" x14ac:dyDescent="0.2">
      <c r="F45177" s="16"/>
    </row>
    <row r="45178" spans="6:6" x14ac:dyDescent="0.2">
      <c r="F45178" s="16"/>
    </row>
    <row r="45179" spans="6:6" x14ac:dyDescent="0.2">
      <c r="F45179" s="16"/>
    </row>
    <row r="45180" spans="6:6" x14ac:dyDescent="0.2">
      <c r="F45180" s="16"/>
    </row>
    <row r="45181" spans="6:6" x14ac:dyDescent="0.2">
      <c r="F45181" s="16"/>
    </row>
    <row r="45182" spans="6:6" x14ac:dyDescent="0.2">
      <c r="F45182" s="16"/>
    </row>
    <row r="45183" spans="6:6" x14ac:dyDescent="0.2">
      <c r="F45183" s="16"/>
    </row>
    <row r="45184" spans="6:6" x14ac:dyDescent="0.2">
      <c r="F45184" s="16"/>
    </row>
    <row r="45185" spans="6:6" x14ac:dyDescent="0.2">
      <c r="F45185" s="16"/>
    </row>
    <row r="45186" spans="6:6" x14ac:dyDescent="0.2">
      <c r="F45186" s="16"/>
    </row>
    <row r="45187" spans="6:6" x14ac:dyDescent="0.2">
      <c r="F45187" s="16"/>
    </row>
    <row r="45188" spans="6:6" x14ac:dyDescent="0.2">
      <c r="F45188" s="16"/>
    </row>
    <row r="45189" spans="6:6" x14ac:dyDescent="0.2">
      <c r="F45189" s="16"/>
    </row>
    <row r="45190" spans="6:6" x14ac:dyDescent="0.2">
      <c r="F45190" s="16"/>
    </row>
    <row r="45191" spans="6:6" x14ac:dyDescent="0.2">
      <c r="F45191" s="16"/>
    </row>
    <row r="45192" spans="6:6" x14ac:dyDescent="0.2">
      <c r="F45192" s="16"/>
    </row>
    <row r="45193" spans="6:6" x14ac:dyDescent="0.2">
      <c r="F45193" s="16"/>
    </row>
    <row r="45194" spans="6:6" x14ac:dyDescent="0.2">
      <c r="F45194" s="16"/>
    </row>
    <row r="45195" spans="6:6" x14ac:dyDescent="0.2">
      <c r="F45195" s="16"/>
    </row>
    <row r="45196" spans="6:6" x14ac:dyDescent="0.2">
      <c r="F45196" s="16"/>
    </row>
    <row r="45197" spans="6:6" x14ac:dyDescent="0.2">
      <c r="F45197" s="16"/>
    </row>
    <row r="45198" spans="6:6" x14ac:dyDescent="0.2">
      <c r="F45198" s="16"/>
    </row>
    <row r="45199" spans="6:6" x14ac:dyDescent="0.2">
      <c r="F45199" s="16"/>
    </row>
    <row r="45200" spans="6:6" x14ac:dyDescent="0.2">
      <c r="F45200" s="16"/>
    </row>
    <row r="45201" spans="6:6" x14ac:dyDescent="0.2">
      <c r="F45201" s="16"/>
    </row>
    <row r="45202" spans="6:6" x14ac:dyDescent="0.2">
      <c r="F45202" s="16"/>
    </row>
    <row r="45203" spans="6:6" x14ac:dyDescent="0.2">
      <c r="F45203" s="16"/>
    </row>
    <row r="45204" spans="6:6" x14ac:dyDescent="0.2">
      <c r="F45204" s="16"/>
    </row>
    <row r="45205" spans="6:6" x14ac:dyDescent="0.2">
      <c r="F45205" s="16"/>
    </row>
    <row r="45206" spans="6:6" x14ac:dyDescent="0.2">
      <c r="F45206" s="16"/>
    </row>
    <row r="45207" spans="6:6" x14ac:dyDescent="0.2">
      <c r="F45207" s="16"/>
    </row>
    <row r="45208" spans="6:6" x14ac:dyDescent="0.2">
      <c r="F45208" s="16"/>
    </row>
    <row r="45209" spans="6:6" x14ac:dyDescent="0.2">
      <c r="F45209" s="16"/>
    </row>
    <row r="45210" spans="6:6" x14ac:dyDescent="0.2">
      <c r="F45210" s="16"/>
    </row>
    <row r="45211" spans="6:6" x14ac:dyDescent="0.2">
      <c r="F45211" s="16"/>
    </row>
    <row r="45212" spans="6:6" x14ac:dyDescent="0.2">
      <c r="F45212" s="16"/>
    </row>
    <row r="45213" spans="6:6" x14ac:dyDescent="0.2">
      <c r="F45213" s="16"/>
    </row>
    <row r="45214" spans="6:6" x14ac:dyDescent="0.2">
      <c r="F45214" s="16"/>
    </row>
    <row r="45215" spans="6:6" x14ac:dyDescent="0.2">
      <c r="F45215" s="16"/>
    </row>
    <row r="45216" spans="6:6" x14ac:dyDescent="0.2">
      <c r="F45216" s="16"/>
    </row>
    <row r="45217" spans="6:6" x14ac:dyDescent="0.2">
      <c r="F45217" s="16"/>
    </row>
    <row r="45218" spans="6:6" x14ac:dyDescent="0.2">
      <c r="F45218" s="16"/>
    </row>
    <row r="45219" spans="6:6" x14ac:dyDescent="0.2">
      <c r="F45219" s="16"/>
    </row>
    <row r="45220" spans="6:6" x14ac:dyDescent="0.2">
      <c r="F45220" s="16"/>
    </row>
    <row r="45221" spans="6:6" x14ac:dyDescent="0.2">
      <c r="F45221" s="16"/>
    </row>
    <row r="45222" spans="6:6" x14ac:dyDescent="0.2">
      <c r="F45222" s="16"/>
    </row>
    <row r="45223" spans="6:6" x14ac:dyDescent="0.2">
      <c r="F45223" s="16"/>
    </row>
    <row r="45224" spans="6:6" x14ac:dyDescent="0.2">
      <c r="F45224" s="16"/>
    </row>
    <row r="45225" spans="6:6" x14ac:dyDescent="0.2">
      <c r="F45225" s="16"/>
    </row>
    <row r="45226" spans="6:6" x14ac:dyDescent="0.2">
      <c r="F45226" s="16"/>
    </row>
    <row r="45227" spans="6:6" x14ac:dyDescent="0.2">
      <c r="F45227" s="16"/>
    </row>
    <row r="45228" spans="6:6" x14ac:dyDescent="0.2">
      <c r="F45228" s="16"/>
    </row>
    <row r="45229" spans="6:6" x14ac:dyDescent="0.2">
      <c r="F45229" s="16"/>
    </row>
    <row r="45230" spans="6:6" x14ac:dyDescent="0.2">
      <c r="F45230" s="16"/>
    </row>
    <row r="45231" spans="6:6" x14ac:dyDescent="0.2">
      <c r="F45231" s="16"/>
    </row>
    <row r="45232" spans="6:6" x14ac:dyDescent="0.2">
      <c r="F45232" s="16"/>
    </row>
    <row r="45233" spans="6:6" x14ac:dyDescent="0.2">
      <c r="F45233" s="16"/>
    </row>
    <row r="45234" spans="6:6" x14ac:dyDescent="0.2">
      <c r="F45234" s="16"/>
    </row>
    <row r="45235" spans="6:6" x14ac:dyDescent="0.2">
      <c r="F45235" s="16"/>
    </row>
    <row r="45236" spans="6:6" x14ac:dyDescent="0.2">
      <c r="F45236" s="16"/>
    </row>
    <row r="45237" spans="6:6" x14ac:dyDescent="0.2">
      <c r="F45237" s="16"/>
    </row>
    <row r="45238" spans="6:6" x14ac:dyDescent="0.2">
      <c r="F45238" s="16"/>
    </row>
    <row r="45239" spans="6:6" x14ac:dyDescent="0.2">
      <c r="F45239" s="16"/>
    </row>
    <row r="45240" spans="6:6" x14ac:dyDescent="0.2">
      <c r="F45240" s="16"/>
    </row>
    <row r="45241" spans="6:6" x14ac:dyDescent="0.2">
      <c r="F45241" s="16"/>
    </row>
    <row r="45242" spans="6:6" x14ac:dyDescent="0.2">
      <c r="F45242" s="16"/>
    </row>
    <row r="45243" spans="6:6" x14ac:dyDescent="0.2">
      <c r="F45243" s="16"/>
    </row>
    <row r="45244" spans="6:6" x14ac:dyDescent="0.2">
      <c r="F45244" s="16"/>
    </row>
    <row r="45245" spans="6:6" x14ac:dyDescent="0.2">
      <c r="F45245" s="16"/>
    </row>
    <row r="45246" spans="6:6" x14ac:dyDescent="0.2">
      <c r="F45246" s="16"/>
    </row>
    <row r="45247" spans="6:6" x14ac:dyDescent="0.2">
      <c r="F45247" s="16"/>
    </row>
    <row r="45248" spans="6:6" x14ac:dyDescent="0.2">
      <c r="F45248" s="16"/>
    </row>
    <row r="45249" spans="6:6" x14ac:dyDescent="0.2">
      <c r="F45249" s="16"/>
    </row>
    <row r="45250" spans="6:6" x14ac:dyDescent="0.2">
      <c r="F45250" s="16"/>
    </row>
    <row r="45251" spans="6:6" x14ac:dyDescent="0.2">
      <c r="F45251" s="16"/>
    </row>
    <row r="45252" spans="6:6" x14ac:dyDescent="0.2">
      <c r="F45252" s="16"/>
    </row>
    <row r="45253" spans="6:6" x14ac:dyDescent="0.2">
      <c r="F45253" s="16"/>
    </row>
    <row r="45254" spans="6:6" x14ac:dyDescent="0.2">
      <c r="F45254" s="16"/>
    </row>
    <row r="45255" spans="6:6" x14ac:dyDescent="0.2">
      <c r="F45255" s="16"/>
    </row>
    <row r="45256" spans="6:6" x14ac:dyDescent="0.2">
      <c r="F45256" s="16"/>
    </row>
    <row r="45257" spans="6:6" x14ac:dyDescent="0.2">
      <c r="F45257" s="16"/>
    </row>
    <row r="45258" spans="6:6" x14ac:dyDescent="0.2">
      <c r="F45258" s="16"/>
    </row>
    <row r="45259" spans="6:6" x14ac:dyDescent="0.2">
      <c r="F45259" s="16"/>
    </row>
    <row r="45260" spans="6:6" x14ac:dyDescent="0.2">
      <c r="F45260" s="16"/>
    </row>
    <row r="45261" spans="6:6" x14ac:dyDescent="0.2">
      <c r="F45261" s="16"/>
    </row>
    <row r="45262" spans="6:6" x14ac:dyDescent="0.2">
      <c r="F45262" s="16"/>
    </row>
    <row r="45263" spans="6:6" x14ac:dyDescent="0.2">
      <c r="F45263" s="16"/>
    </row>
    <row r="45264" spans="6:6" x14ac:dyDescent="0.2">
      <c r="F45264" s="16"/>
    </row>
    <row r="45265" spans="6:6" x14ac:dyDescent="0.2">
      <c r="F45265" s="16"/>
    </row>
    <row r="45266" spans="6:6" x14ac:dyDescent="0.2">
      <c r="F45266" s="16"/>
    </row>
    <row r="45267" spans="6:6" x14ac:dyDescent="0.2">
      <c r="F45267" s="16"/>
    </row>
    <row r="45268" spans="6:6" x14ac:dyDescent="0.2">
      <c r="F45268" s="16"/>
    </row>
    <row r="45269" spans="6:6" x14ac:dyDescent="0.2">
      <c r="F45269" s="16"/>
    </row>
    <row r="45270" spans="6:6" x14ac:dyDescent="0.2">
      <c r="F45270" s="16"/>
    </row>
    <row r="45271" spans="6:6" x14ac:dyDescent="0.2">
      <c r="F45271" s="16"/>
    </row>
    <row r="45272" spans="6:6" x14ac:dyDescent="0.2">
      <c r="F45272" s="16"/>
    </row>
    <row r="45273" spans="6:6" x14ac:dyDescent="0.2">
      <c r="F45273" s="16"/>
    </row>
    <row r="45274" spans="6:6" x14ac:dyDescent="0.2">
      <c r="F45274" s="16"/>
    </row>
    <row r="45275" spans="6:6" x14ac:dyDescent="0.2">
      <c r="F45275" s="16"/>
    </row>
    <row r="45276" spans="6:6" x14ac:dyDescent="0.2">
      <c r="F45276" s="16"/>
    </row>
    <row r="45277" spans="6:6" x14ac:dyDescent="0.2">
      <c r="F45277" s="16"/>
    </row>
    <row r="45278" spans="6:6" x14ac:dyDescent="0.2">
      <c r="F45278" s="16"/>
    </row>
    <row r="45279" spans="6:6" x14ac:dyDescent="0.2">
      <c r="F45279" s="16"/>
    </row>
    <row r="45280" spans="6:6" x14ac:dyDescent="0.2">
      <c r="F45280" s="16"/>
    </row>
    <row r="45281" spans="6:6" x14ac:dyDescent="0.2">
      <c r="F45281" s="16"/>
    </row>
    <row r="45282" spans="6:6" x14ac:dyDescent="0.2">
      <c r="F45282" s="16"/>
    </row>
    <row r="45283" spans="6:6" x14ac:dyDescent="0.2">
      <c r="F45283" s="16"/>
    </row>
    <row r="45284" spans="6:6" x14ac:dyDescent="0.2">
      <c r="F45284" s="16"/>
    </row>
    <row r="45285" spans="6:6" x14ac:dyDescent="0.2">
      <c r="F45285" s="16"/>
    </row>
    <row r="45286" spans="6:6" x14ac:dyDescent="0.2">
      <c r="F45286" s="16"/>
    </row>
    <row r="45287" spans="6:6" x14ac:dyDescent="0.2">
      <c r="F45287" s="16"/>
    </row>
    <row r="45288" spans="6:6" x14ac:dyDescent="0.2">
      <c r="F45288" s="16"/>
    </row>
    <row r="45289" spans="6:6" x14ac:dyDescent="0.2">
      <c r="F45289" s="16"/>
    </row>
    <row r="45290" spans="6:6" x14ac:dyDescent="0.2">
      <c r="F45290" s="16"/>
    </row>
    <row r="45291" spans="6:6" x14ac:dyDescent="0.2">
      <c r="F45291" s="16"/>
    </row>
    <row r="45292" spans="6:6" x14ac:dyDescent="0.2">
      <c r="F45292" s="16"/>
    </row>
    <row r="45293" spans="6:6" x14ac:dyDescent="0.2">
      <c r="F45293" s="16"/>
    </row>
    <row r="45294" spans="6:6" x14ac:dyDescent="0.2">
      <c r="F45294" s="16"/>
    </row>
    <row r="45295" spans="6:6" x14ac:dyDescent="0.2">
      <c r="F45295" s="16"/>
    </row>
    <row r="45296" spans="6:6" x14ac:dyDescent="0.2">
      <c r="F45296" s="16"/>
    </row>
    <row r="45297" spans="6:6" x14ac:dyDescent="0.2">
      <c r="F45297" s="16"/>
    </row>
    <row r="45298" spans="6:6" x14ac:dyDescent="0.2">
      <c r="F45298" s="16"/>
    </row>
    <row r="45299" spans="6:6" x14ac:dyDescent="0.2">
      <c r="F45299" s="16"/>
    </row>
    <row r="45300" spans="6:6" x14ac:dyDescent="0.2">
      <c r="F45300" s="16"/>
    </row>
    <row r="45301" spans="6:6" x14ac:dyDescent="0.2">
      <c r="F45301" s="16"/>
    </row>
    <row r="45302" spans="6:6" x14ac:dyDescent="0.2">
      <c r="F45302" s="16"/>
    </row>
    <row r="45303" spans="6:6" x14ac:dyDescent="0.2">
      <c r="F45303" s="16"/>
    </row>
    <row r="45304" spans="6:6" x14ac:dyDescent="0.2">
      <c r="F45304" s="16"/>
    </row>
    <row r="45305" spans="6:6" x14ac:dyDescent="0.2">
      <c r="F45305" s="16"/>
    </row>
    <row r="45306" spans="6:6" x14ac:dyDescent="0.2">
      <c r="F45306" s="16"/>
    </row>
    <row r="45307" spans="6:6" x14ac:dyDescent="0.2">
      <c r="F45307" s="16"/>
    </row>
    <row r="45308" spans="6:6" x14ac:dyDescent="0.2">
      <c r="F45308" s="16"/>
    </row>
    <row r="45309" spans="6:6" x14ac:dyDescent="0.2">
      <c r="F45309" s="16"/>
    </row>
    <row r="45310" spans="6:6" x14ac:dyDescent="0.2">
      <c r="F45310" s="16"/>
    </row>
    <row r="45311" spans="6:6" x14ac:dyDescent="0.2">
      <c r="F45311" s="16"/>
    </row>
    <row r="45312" spans="6:6" x14ac:dyDescent="0.2">
      <c r="F45312" s="16"/>
    </row>
    <row r="45313" spans="6:6" x14ac:dyDescent="0.2">
      <c r="F45313" s="16"/>
    </row>
    <row r="45314" spans="6:6" x14ac:dyDescent="0.2">
      <c r="F45314" s="16"/>
    </row>
    <row r="45315" spans="6:6" x14ac:dyDescent="0.2">
      <c r="F45315" s="16"/>
    </row>
    <row r="45316" spans="6:6" x14ac:dyDescent="0.2">
      <c r="F45316" s="16"/>
    </row>
    <row r="45317" spans="6:6" x14ac:dyDescent="0.2">
      <c r="F45317" s="16"/>
    </row>
    <row r="45318" spans="6:6" x14ac:dyDescent="0.2">
      <c r="F45318" s="16"/>
    </row>
    <row r="45319" spans="6:6" x14ac:dyDescent="0.2">
      <c r="F45319" s="16"/>
    </row>
    <row r="45320" spans="6:6" x14ac:dyDescent="0.2">
      <c r="F45320" s="16"/>
    </row>
    <row r="45321" spans="6:6" x14ac:dyDescent="0.2">
      <c r="F45321" s="16"/>
    </row>
    <row r="45322" spans="6:6" x14ac:dyDescent="0.2">
      <c r="F45322" s="16"/>
    </row>
    <row r="45323" spans="6:6" x14ac:dyDescent="0.2">
      <c r="F45323" s="16"/>
    </row>
    <row r="45324" spans="6:6" x14ac:dyDescent="0.2">
      <c r="F45324" s="16"/>
    </row>
    <row r="45325" spans="6:6" x14ac:dyDescent="0.2">
      <c r="F45325" s="16"/>
    </row>
    <row r="45326" spans="6:6" x14ac:dyDescent="0.2">
      <c r="F45326" s="16"/>
    </row>
    <row r="45327" spans="6:6" x14ac:dyDescent="0.2">
      <c r="F45327" s="16"/>
    </row>
    <row r="45328" spans="6:6" x14ac:dyDescent="0.2">
      <c r="F45328" s="16"/>
    </row>
    <row r="45329" spans="6:6" x14ac:dyDescent="0.2">
      <c r="F45329" s="16"/>
    </row>
    <row r="45330" spans="6:6" x14ac:dyDescent="0.2">
      <c r="F45330" s="16"/>
    </row>
    <row r="45331" spans="6:6" x14ac:dyDescent="0.2">
      <c r="F45331" s="16"/>
    </row>
    <row r="45332" spans="6:6" x14ac:dyDescent="0.2">
      <c r="F45332" s="16"/>
    </row>
    <row r="45333" spans="6:6" x14ac:dyDescent="0.2">
      <c r="F45333" s="16"/>
    </row>
    <row r="45334" spans="6:6" x14ac:dyDescent="0.2">
      <c r="F45334" s="16"/>
    </row>
    <row r="45335" spans="6:6" x14ac:dyDescent="0.2">
      <c r="F45335" s="16"/>
    </row>
    <row r="45336" spans="6:6" x14ac:dyDescent="0.2">
      <c r="F45336" s="16"/>
    </row>
    <row r="45337" spans="6:6" x14ac:dyDescent="0.2">
      <c r="F45337" s="16"/>
    </row>
    <row r="45338" spans="6:6" x14ac:dyDescent="0.2">
      <c r="F45338" s="16"/>
    </row>
    <row r="45339" spans="6:6" x14ac:dyDescent="0.2">
      <c r="F45339" s="16"/>
    </row>
    <row r="45340" spans="6:6" x14ac:dyDescent="0.2">
      <c r="F45340" s="16"/>
    </row>
    <row r="45341" spans="6:6" x14ac:dyDescent="0.2">
      <c r="F45341" s="16"/>
    </row>
    <row r="45342" spans="6:6" x14ac:dyDescent="0.2">
      <c r="F45342" s="16"/>
    </row>
    <row r="45343" spans="6:6" x14ac:dyDescent="0.2">
      <c r="F45343" s="16"/>
    </row>
    <row r="45344" spans="6:6" x14ac:dyDescent="0.2">
      <c r="F45344" s="16"/>
    </row>
    <row r="45345" spans="6:6" x14ac:dyDescent="0.2">
      <c r="F45345" s="16"/>
    </row>
    <row r="45346" spans="6:6" x14ac:dyDescent="0.2">
      <c r="F45346" s="16"/>
    </row>
    <row r="45347" spans="6:6" x14ac:dyDescent="0.2">
      <c r="F45347" s="16"/>
    </row>
    <row r="45348" spans="6:6" x14ac:dyDescent="0.2">
      <c r="F45348" s="16"/>
    </row>
    <row r="45349" spans="6:6" x14ac:dyDescent="0.2">
      <c r="F45349" s="16"/>
    </row>
    <row r="45350" spans="6:6" x14ac:dyDescent="0.2">
      <c r="F45350" s="16"/>
    </row>
    <row r="45351" spans="6:6" x14ac:dyDescent="0.2">
      <c r="F45351" s="16"/>
    </row>
    <row r="45352" spans="6:6" x14ac:dyDescent="0.2">
      <c r="F45352" s="16"/>
    </row>
    <row r="45353" spans="6:6" x14ac:dyDescent="0.2">
      <c r="F45353" s="16"/>
    </row>
    <row r="45354" spans="6:6" x14ac:dyDescent="0.2">
      <c r="F45354" s="16"/>
    </row>
    <row r="45355" spans="6:6" x14ac:dyDescent="0.2">
      <c r="F45355" s="16"/>
    </row>
    <row r="45356" spans="6:6" x14ac:dyDescent="0.2">
      <c r="F45356" s="16"/>
    </row>
    <row r="45357" spans="6:6" x14ac:dyDescent="0.2">
      <c r="F45357" s="16"/>
    </row>
    <row r="45358" spans="6:6" x14ac:dyDescent="0.2">
      <c r="F45358" s="16"/>
    </row>
    <row r="45359" spans="6:6" x14ac:dyDescent="0.2">
      <c r="F45359" s="16"/>
    </row>
    <row r="45360" spans="6:6" x14ac:dyDescent="0.2">
      <c r="F45360" s="16"/>
    </row>
    <row r="45361" spans="6:6" x14ac:dyDescent="0.2">
      <c r="F45361" s="16"/>
    </row>
    <row r="45362" spans="6:6" x14ac:dyDescent="0.2">
      <c r="F45362" s="16"/>
    </row>
    <row r="45363" spans="6:6" x14ac:dyDescent="0.2">
      <c r="F45363" s="16"/>
    </row>
    <row r="45364" spans="6:6" x14ac:dyDescent="0.2">
      <c r="F45364" s="16"/>
    </row>
    <row r="45365" spans="6:6" x14ac:dyDescent="0.2">
      <c r="F45365" s="16"/>
    </row>
    <row r="45366" spans="6:6" x14ac:dyDescent="0.2">
      <c r="F45366" s="16"/>
    </row>
    <row r="45367" spans="6:6" x14ac:dyDescent="0.2">
      <c r="F45367" s="16"/>
    </row>
    <row r="45368" spans="6:6" x14ac:dyDescent="0.2">
      <c r="F45368" s="16"/>
    </row>
    <row r="45369" spans="6:6" x14ac:dyDescent="0.2">
      <c r="F45369" s="16"/>
    </row>
    <row r="45370" spans="6:6" x14ac:dyDescent="0.2">
      <c r="F45370" s="16"/>
    </row>
    <row r="45371" spans="6:6" x14ac:dyDescent="0.2">
      <c r="F45371" s="16"/>
    </row>
    <row r="45372" spans="6:6" x14ac:dyDescent="0.2">
      <c r="F45372" s="16"/>
    </row>
    <row r="45373" spans="6:6" x14ac:dyDescent="0.2">
      <c r="F45373" s="16"/>
    </row>
    <row r="45374" spans="6:6" x14ac:dyDescent="0.2">
      <c r="F45374" s="16"/>
    </row>
    <row r="45375" spans="6:6" x14ac:dyDescent="0.2">
      <c r="F45375" s="16"/>
    </row>
    <row r="45376" spans="6:6" x14ac:dyDescent="0.2">
      <c r="F45376" s="16"/>
    </row>
    <row r="45377" spans="6:6" x14ac:dyDescent="0.2">
      <c r="F45377" s="16"/>
    </row>
    <row r="45378" spans="6:6" x14ac:dyDescent="0.2">
      <c r="F45378" s="16"/>
    </row>
    <row r="45379" spans="6:6" x14ac:dyDescent="0.2">
      <c r="F45379" s="16"/>
    </row>
    <row r="45380" spans="6:6" x14ac:dyDescent="0.2">
      <c r="F45380" s="16"/>
    </row>
    <row r="45381" spans="6:6" x14ac:dyDescent="0.2">
      <c r="F45381" s="16"/>
    </row>
    <row r="45382" spans="6:6" x14ac:dyDescent="0.2">
      <c r="F45382" s="16"/>
    </row>
    <row r="45383" spans="6:6" x14ac:dyDescent="0.2">
      <c r="F45383" s="16"/>
    </row>
    <row r="45384" spans="6:6" x14ac:dyDescent="0.2">
      <c r="F45384" s="16"/>
    </row>
    <row r="45385" spans="6:6" x14ac:dyDescent="0.2">
      <c r="F45385" s="16"/>
    </row>
    <row r="45386" spans="6:6" x14ac:dyDescent="0.2">
      <c r="F45386" s="16"/>
    </row>
    <row r="45387" spans="6:6" x14ac:dyDescent="0.2">
      <c r="F45387" s="16"/>
    </row>
    <row r="45388" spans="6:6" x14ac:dyDescent="0.2">
      <c r="F45388" s="16"/>
    </row>
    <row r="45389" spans="6:6" x14ac:dyDescent="0.2">
      <c r="F45389" s="16"/>
    </row>
    <row r="45390" spans="6:6" x14ac:dyDescent="0.2">
      <c r="F45390" s="16"/>
    </row>
    <row r="45391" spans="6:6" x14ac:dyDescent="0.2">
      <c r="F45391" s="16"/>
    </row>
    <row r="45392" spans="6:6" x14ac:dyDescent="0.2">
      <c r="F45392" s="16"/>
    </row>
    <row r="45393" spans="6:6" x14ac:dyDescent="0.2">
      <c r="F45393" s="16"/>
    </row>
    <row r="45394" spans="6:6" x14ac:dyDescent="0.2">
      <c r="F45394" s="16"/>
    </row>
    <row r="45395" spans="6:6" x14ac:dyDescent="0.2">
      <c r="F45395" s="16"/>
    </row>
    <row r="45396" spans="6:6" x14ac:dyDescent="0.2">
      <c r="F45396" s="16"/>
    </row>
    <row r="45397" spans="6:6" x14ac:dyDescent="0.2">
      <c r="F45397" s="16"/>
    </row>
    <row r="45398" spans="6:6" x14ac:dyDescent="0.2">
      <c r="F45398" s="16"/>
    </row>
    <row r="45399" spans="6:6" x14ac:dyDescent="0.2">
      <c r="F45399" s="16"/>
    </row>
    <row r="45400" spans="6:6" x14ac:dyDescent="0.2">
      <c r="F45400" s="16"/>
    </row>
    <row r="45401" spans="6:6" x14ac:dyDescent="0.2">
      <c r="F45401" s="16"/>
    </row>
    <row r="45402" spans="6:6" x14ac:dyDescent="0.2">
      <c r="F45402" s="16"/>
    </row>
    <row r="45403" spans="6:6" x14ac:dyDescent="0.2">
      <c r="F45403" s="16"/>
    </row>
    <row r="45404" spans="6:6" x14ac:dyDescent="0.2">
      <c r="F45404" s="16"/>
    </row>
    <row r="45405" spans="6:6" x14ac:dyDescent="0.2">
      <c r="F45405" s="16"/>
    </row>
    <row r="45406" spans="6:6" x14ac:dyDescent="0.2">
      <c r="F45406" s="16"/>
    </row>
    <row r="45407" spans="6:6" x14ac:dyDescent="0.2">
      <c r="F45407" s="16"/>
    </row>
    <row r="45408" spans="6:6" x14ac:dyDescent="0.2">
      <c r="F45408" s="16"/>
    </row>
    <row r="45409" spans="6:6" x14ac:dyDescent="0.2">
      <c r="F45409" s="16"/>
    </row>
    <row r="45410" spans="6:6" x14ac:dyDescent="0.2">
      <c r="F45410" s="16"/>
    </row>
    <row r="45411" spans="6:6" x14ac:dyDescent="0.2">
      <c r="F45411" s="16"/>
    </row>
    <row r="45412" spans="6:6" x14ac:dyDescent="0.2">
      <c r="F45412" s="16"/>
    </row>
    <row r="45413" spans="6:6" x14ac:dyDescent="0.2">
      <c r="F45413" s="16"/>
    </row>
    <row r="45414" spans="6:6" x14ac:dyDescent="0.2">
      <c r="F45414" s="16"/>
    </row>
    <row r="45415" spans="6:6" x14ac:dyDescent="0.2">
      <c r="F45415" s="16"/>
    </row>
    <row r="45416" spans="6:6" x14ac:dyDescent="0.2">
      <c r="F45416" s="16"/>
    </row>
    <row r="45417" spans="6:6" x14ac:dyDescent="0.2">
      <c r="F45417" s="16"/>
    </row>
    <row r="45418" spans="6:6" x14ac:dyDescent="0.2">
      <c r="F45418" s="16"/>
    </row>
    <row r="45419" spans="6:6" x14ac:dyDescent="0.2">
      <c r="F45419" s="16"/>
    </row>
    <row r="45420" spans="6:6" x14ac:dyDescent="0.2">
      <c r="F45420" s="16"/>
    </row>
    <row r="45421" spans="6:6" x14ac:dyDescent="0.2">
      <c r="F45421" s="16"/>
    </row>
    <row r="45422" spans="6:6" x14ac:dyDescent="0.2">
      <c r="F45422" s="16"/>
    </row>
    <row r="45423" spans="6:6" x14ac:dyDescent="0.2">
      <c r="F45423" s="16"/>
    </row>
    <row r="45424" spans="6:6" x14ac:dyDescent="0.2">
      <c r="F45424" s="16"/>
    </row>
    <row r="45425" spans="6:6" x14ac:dyDescent="0.2">
      <c r="F45425" s="16"/>
    </row>
    <row r="45426" spans="6:6" x14ac:dyDescent="0.2">
      <c r="F45426" s="16"/>
    </row>
    <row r="45427" spans="6:6" x14ac:dyDescent="0.2">
      <c r="F45427" s="16"/>
    </row>
    <row r="45428" spans="6:6" x14ac:dyDescent="0.2">
      <c r="F45428" s="16"/>
    </row>
    <row r="45429" spans="6:6" x14ac:dyDescent="0.2">
      <c r="F45429" s="16"/>
    </row>
    <row r="45430" spans="6:6" x14ac:dyDescent="0.2">
      <c r="F45430" s="16"/>
    </row>
    <row r="45431" spans="6:6" x14ac:dyDescent="0.2">
      <c r="F45431" s="16"/>
    </row>
    <row r="45432" spans="6:6" x14ac:dyDescent="0.2">
      <c r="F45432" s="16"/>
    </row>
    <row r="45433" spans="6:6" x14ac:dyDescent="0.2">
      <c r="F45433" s="16"/>
    </row>
    <row r="45434" spans="6:6" x14ac:dyDescent="0.2">
      <c r="F45434" s="16"/>
    </row>
    <row r="45435" spans="6:6" x14ac:dyDescent="0.2">
      <c r="F45435" s="16"/>
    </row>
    <row r="45436" spans="6:6" x14ac:dyDescent="0.2">
      <c r="F45436" s="16"/>
    </row>
    <row r="45437" spans="6:6" x14ac:dyDescent="0.2">
      <c r="F45437" s="16"/>
    </row>
    <row r="45438" spans="6:6" x14ac:dyDescent="0.2">
      <c r="F45438" s="16"/>
    </row>
    <row r="45439" spans="6:6" x14ac:dyDescent="0.2">
      <c r="F45439" s="16"/>
    </row>
    <row r="45440" spans="6:6" x14ac:dyDescent="0.2">
      <c r="F45440" s="16"/>
    </row>
    <row r="45441" spans="6:6" x14ac:dyDescent="0.2">
      <c r="F45441" s="16"/>
    </row>
    <row r="45442" spans="6:6" x14ac:dyDescent="0.2">
      <c r="F45442" s="16"/>
    </row>
    <row r="45443" spans="6:6" x14ac:dyDescent="0.2">
      <c r="F45443" s="16"/>
    </row>
    <row r="45444" spans="6:6" x14ac:dyDescent="0.2">
      <c r="F45444" s="16"/>
    </row>
    <row r="45445" spans="6:6" x14ac:dyDescent="0.2">
      <c r="F45445" s="16"/>
    </row>
    <row r="45446" spans="6:6" x14ac:dyDescent="0.2">
      <c r="F45446" s="16"/>
    </row>
    <row r="45447" spans="6:6" x14ac:dyDescent="0.2">
      <c r="F45447" s="16"/>
    </row>
    <row r="45448" spans="6:6" x14ac:dyDescent="0.2">
      <c r="F45448" s="16"/>
    </row>
    <row r="45449" spans="6:6" x14ac:dyDescent="0.2">
      <c r="F45449" s="16"/>
    </row>
    <row r="45450" spans="6:6" x14ac:dyDescent="0.2">
      <c r="F45450" s="16"/>
    </row>
    <row r="45451" spans="6:6" x14ac:dyDescent="0.2">
      <c r="F45451" s="16"/>
    </row>
    <row r="45452" spans="6:6" x14ac:dyDescent="0.2">
      <c r="F45452" s="16"/>
    </row>
    <row r="45453" spans="6:6" x14ac:dyDescent="0.2">
      <c r="F45453" s="16"/>
    </row>
    <row r="45454" spans="6:6" x14ac:dyDescent="0.2">
      <c r="F45454" s="16"/>
    </row>
    <row r="45455" spans="6:6" x14ac:dyDescent="0.2">
      <c r="F45455" s="16"/>
    </row>
    <row r="45456" spans="6:6" x14ac:dyDescent="0.2">
      <c r="F45456" s="16"/>
    </row>
    <row r="45457" spans="6:6" x14ac:dyDescent="0.2">
      <c r="F45457" s="16"/>
    </row>
    <row r="45458" spans="6:6" x14ac:dyDescent="0.2">
      <c r="F45458" s="16"/>
    </row>
    <row r="45459" spans="6:6" x14ac:dyDescent="0.2">
      <c r="F45459" s="16"/>
    </row>
    <row r="45460" spans="6:6" x14ac:dyDescent="0.2">
      <c r="F45460" s="16"/>
    </row>
    <row r="45461" spans="6:6" x14ac:dyDescent="0.2">
      <c r="F45461" s="16"/>
    </row>
    <row r="45462" spans="6:6" x14ac:dyDescent="0.2">
      <c r="F45462" s="16"/>
    </row>
    <row r="45463" spans="6:6" x14ac:dyDescent="0.2">
      <c r="F45463" s="16"/>
    </row>
    <row r="45464" spans="6:6" x14ac:dyDescent="0.2">
      <c r="F45464" s="16"/>
    </row>
    <row r="45465" spans="6:6" x14ac:dyDescent="0.2">
      <c r="F45465" s="16"/>
    </row>
    <row r="45466" spans="6:6" x14ac:dyDescent="0.2">
      <c r="F45466" s="16"/>
    </row>
    <row r="45467" spans="6:6" x14ac:dyDescent="0.2">
      <c r="F45467" s="16"/>
    </row>
    <row r="45468" spans="6:6" x14ac:dyDescent="0.2">
      <c r="F45468" s="16"/>
    </row>
    <row r="45469" spans="6:6" x14ac:dyDescent="0.2">
      <c r="F45469" s="16"/>
    </row>
    <row r="45470" spans="6:6" x14ac:dyDescent="0.2">
      <c r="F45470" s="16"/>
    </row>
    <row r="45471" spans="6:6" x14ac:dyDescent="0.2">
      <c r="F45471" s="16"/>
    </row>
    <row r="45472" spans="6:6" x14ac:dyDescent="0.2">
      <c r="F45472" s="16"/>
    </row>
    <row r="45473" spans="6:6" x14ac:dyDescent="0.2">
      <c r="F45473" s="16"/>
    </row>
    <row r="45474" spans="6:6" x14ac:dyDescent="0.2">
      <c r="F45474" s="16"/>
    </row>
    <row r="45475" spans="6:6" x14ac:dyDescent="0.2">
      <c r="F45475" s="16"/>
    </row>
    <row r="45476" spans="6:6" x14ac:dyDescent="0.2">
      <c r="F45476" s="16"/>
    </row>
    <row r="45477" spans="6:6" x14ac:dyDescent="0.2">
      <c r="F45477" s="16"/>
    </row>
    <row r="45478" spans="6:6" x14ac:dyDescent="0.2">
      <c r="F45478" s="16"/>
    </row>
    <row r="45479" spans="6:6" x14ac:dyDescent="0.2">
      <c r="F45479" s="16"/>
    </row>
    <row r="45480" spans="6:6" x14ac:dyDescent="0.2">
      <c r="F45480" s="16"/>
    </row>
    <row r="45481" spans="6:6" x14ac:dyDescent="0.2">
      <c r="F45481" s="16"/>
    </row>
    <row r="45482" spans="6:6" x14ac:dyDescent="0.2">
      <c r="F45482" s="16"/>
    </row>
    <row r="45483" spans="6:6" x14ac:dyDescent="0.2">
      <c r="F45483" s="16"/>
    </row>
    <row r="45484" spans="6:6" x14ac:dyDescent="0.2">
      <c r="F45484" s="16"/>
    </row>
    <row r="45485" spans="6:6" x14ac:dyDescent="0.2">
      <c r="F45485" s="16"/>
    </row>
    <row r="45486" spans="6:6" x14ac:dyDescent="0.2">
      <c r="F45486" s="16"/>
    </row>
    <row r="45487" spans="6:6" x14ac:dyDescent="0.2">
      <c r="F45487" s="16"/>
    </row>
    <row r="45488" spans="6:6" x14ac:dyDescent="0.2">
      <c r="F45488" s="16"/>
    </row>
    <row r="45489" spans="6:6" x14ac:dyDescent="0.2">
      <c r="F45489" s="16"/>
    </row>
    <row r="45490" spans="6:6" x14ac:dyDescent="0.2">
      <c r="F45490" s="16"/>
    </row>
    <row r="45491" spans="6:6" x14ac:dyDescent="0.2">
      <c r="F45491" s="16"/>
    </row>
    <row r="45492" spans="6:6" x14ac:dyDescent="0.2">
      <c r="F45492" s="16"/>
    </row>
    <row r="45493" spans="6:6" x14ac:dyDescent="0.2">
      <c r="F45493" s="16"/>
    </row>
    <row r="45494" spans="6:6" x14ac:dyDescent="0.2">
      <c r="F45494" s="16"/>
    </row>
    <row r="45495" spans="6:6" x14ac:dyDescent="0.2">
      <c r="F45495" s="16"/>
    </row>
    <row r="45496" spans="6:6" x14ac:dyDescent="0.2">
      <c r="F45496" s="16"/>
    </row>
    <row r="45497" spans="6:6" x14ac:dyDescent="0.2">
      <c r="F45497" s="16"/>
    </row>
    <row r="45498" spans="6:6" x14ac:dyDescent="0.2">
      <c r="F45498" s="16"/>
    </row>
    <row r="45499" spans="6:6" x14ac:dyDescent="0.2">
      <c r="F45499" s="16"/>
    </row>
    <row r="45500" spans="6:6" x14ac:dyDescent="0.2">
      <c r="F45500" s="16"/>
    </row>
    <row r="45501" spans="6:6" x14ac:dyDescent="0.2">
      <c r="F45501" s="16"/>
    </row>
    <row r="45502" spans="6:6" x14ac:dyDescent="0.2">
      <c r="F45502" s="16"/>
    </row>
    <row r="45503" spans="6:6" x14ac:dyDescent="0.2">
      <c r="F45503" s="16"/>
    </row>
    <row r="45504" spans="6:6" x14ac:dyDescent="0.2">
      <c r="F45504" s="16"/>
    </row>
    <row r="45505" spans="6:6" x14ac:dyDescent="0.2">
      <c r="F45505" s="16"/>
    </row>
    <row r="45506" spans="6:6" x14ac:dyDescent="0.2">
      <c r="F45506" s="16"/>
    </row>
    <row r="45507" spans="6:6" x14ac:dyDescent="0.2">
      <c r="F45507" s="16"/>
    </row>
    <row r="45508" spans="6:6" x14ac:dyDescent="0.2">
      <c r="F45508" s="16"/>
    </row>
    <row r="45509" spans="6:6" x14ac:dyDescent="0.2">
      <c r="F45509" s="16"/>
    </row>
    <row r="45510" spans="6:6" x14ac:dyDescent="0.2">
      <c r="F45510" s="16"/>
    </row>
    <row r="45511" spans="6:6" x14ac:dyDescent="0.2">
      <c r="F45511" s="16"/>
    </row>
    <row r="45512" spans="6:6" x14ac:dyDescent="0.2">
      <c r="F45512" s="16"/>
    </row>
    <row r="45513" spans="6:6" x14ac:dyDescent="0.2">
      <c r="F45513" s="16"/>
    </row>
    <row r="45514" spans="6:6" x14ac:dyDescent="0.2">
      <c r="F45514" s="16"/>
    </row>
    <row r="45515" spans="6:6" x14ac:dyDescent="0.2">
      <c r="F45515" s="16"/>
    </row>
    <row r="45516" spans="6:6" x14ac:dyDescent="0.2">
      <c r="F45516" s="16"/>
    </row>
    <row r="45517" spans="6:6" x14ac:dyDescent="0.2">
      <c r="F45517" s="16"/>
    </row>
    <row r="45518" spans="6:6" x14ac:dyDescent="0.2">
      <c r="F45518" s="16"/>
    </row>
    <row r="45519" spans="6:6" x14ac:dyDescent="0.2">
      <c r="F45519" s="16"/>
    </row>
    <row r="45520" spans="6:6" x14ac:dyDescent="0.2">
      <c r="F45520" s="16"/>
    </row>
    <row r="45521" spans="6:6" x14ac:dyDescent="0.2">
      <c r="F45521" s="16"/>
    </row>
    <row r="45522" spans="6:6" x14ac:dyDescent="0.2">
      <c r="F45522" s="16"/>
    </row>
    <row r="45523" spans="6:6" x14ac:dyDescent="0.2">
      <c r="F45523" s="16"/>
    </row>
    <row r="45524" spans="6:6" x14ac:dyDescent="0.2">
      <c r="F45524" s="16"/>
    </row>
    <row r="45525" spans="6:6" x14ac:dyDescent="0.2">
      <c r="F45525" s="16"/>
    </row>
    <row r="45526" spans="6:6" x14ac:dyDescent="0.2">
      <c r="F45526" s="16"/>
    </row>
    <row r="45527" spans="6:6" x14ac:dyDescent="0.2">
      <c r="F45527" s="16"/>
    </row>
    <row r="45528" spans="6:6" x14ac:dyDescent="0.2">
      <c r="F45528" s="16"/>
    </row>
    <row r="45529" spans="6:6" x14ac:dyDescent="0.2">
      <c r="F45529" s="16"/>
    </row>
    <row r="45530" spans="6:6" x14ac:dyDescent="0.2">
      <c r="F45530" s="16"/>
    </row>
    <row r="45531" spans="6:6" x14ac:dyDescent="0.2">
      <c r="F45531" s="16"/>
    </row>
    <row r="45532" spans="6:6" x14ac:dyDescent="0.2">
      <c r="F45532" s="16"/>
    </row>
    <row r="45533" spans="6:6" x14ac:dyDescent="0.2">
      <c r="F45533" s="16"/>
    </row>
    <row r="45534" spans="6:6" x14ac:dyDescent="0.2">
      <c r="F45534" s="16"/>
    </row>
    <row r="45535" spans="6:6" x14ac:dyDescent="0.2">
      <c r="F45535" s="16"/>
    </row>
    <row r="45536" spans="6:6" x14ac:dyDescent="0.2">
      <c r="F45536" s="16"/>
    </row>
    <row r="45537" spans="6:6" x14ac:dyDescent="0.2">
      <c r="F45537" s="16"/>
    </row>
    <row r="45538" spans="6:6" x14ac:dyDescent="0.2">
      <c r="F45538" s="16"/>
    </row>
    <row r="45539" spans="6:6" x14ac:dyDescent="0.2">
      <c r="F45539" s="16"/>
    </row>
    <row r="45540" spans="6:6" x14ac:dyDescent="0.2">
      <c r="F45540" s="16"/>
    </row>
    <row r="45541" spans="6:6" x14ac:dyDescent="0.2">
      <c r="F45541" s="16"/>
    </row>
    <row r="45542" spans="6:6" x14ac:dyDescent="0.2">
      <c r="F45542" s="16"/>
    </row>
    <row r="45543" spans="6:6" x14ac:dyDescent="0.2">
      <c r="F45543" s="16"/>
    </row>
    <row r="45544" spans="6:6" x14ac:dyDescent="0.2">
      <c r="F45544" s="16"/>
    </row>
    <row r="45545" spans="6:6" x14ac:dyDescent="0.2">
      <c r="F45545" s="16"/>
    </row>
    <row r="45546" spans="6:6" x14ac:dyDescent="0.2">
      <c r="F45546" s="16"/>
    </row>
    <row r="45547" spans="6:6" x14ac:dyDescent="0.2">
      <c r="F45547" s="16"/>
    </row>
    <row r="45548" spans="6:6" x14ac:dyDescent="0.2">
      <c r="F45548" s="16"/>
    </row>
    <row r="45549" spans="6:6" x14ac:dyDescent="0.2">
      <c r="F45549" s="16"/>
    </row>
    <row r="45550" spans="6:6" x14ac:dyDescent="0.2">
      <c r="F45550" s="16"/>
    </row>
    <row r="45551" spans="6:6" x14ac:dyDescent="0.2">
      <c r="F45551" s="16"/>
    </row>
    <row r="45552" spans="6:6" x14ac:dyDescent="0.2">
      <c r="F45552" s="16"/>
    </row>
    <row r="45553" spans="6:6" x14ac:dyDescent="0.2">
      <c r="F45553" s="16"/>
    </row>
    <row r="45554" spans="6:6" x14ac:dyDescent="0.2">
      <c r="F45554" s="16"/>
    </row>
    <row r="45555" spans="6:6" x14ac:dyDescent="0.2">
      <c r="F45555" s="16"/>
    </row>
    <row r="45556" spans="6:6" x14ac:dyDescent="0.2">
      <c r="F45556" s="16"/>
    </row>
    <row r="45557" spans="6:6" x14ac:dyDescent="0.2">
      <c r="F45557" s="16"/>
    </row>
    <row r="45558" spans="6:6" x14ac:dyDescent="0.2">
      <c r="F45558" s="16"/>
    </row>
    <row r="45559" spans="6:6" x14ac:dyDescent="0.2">
      <c r="F45559" s="16"/>
    </row>
    <row r="45560" spans="6:6" x14ac:dyDescent="0.2">
      <c r="F45560" s="16"/>
    </row>
    <row r="45561" spans="6:6" x14ac:dyDescent="0.2">
      <c r="F45561" s="16"/>
    </row>
    <row r="45562" spans="6:6" x14ac:dyDescent="0.2">
      <c r="F45562" s="16"/>
    </row>
    <row r="45563" spans="6:6" x14ac:dyDescent="0.2">
      <c r="F45563" s="16"/>
    </row>
    <row r="45564" spans="6:6" x14ac:dyDescent="0.2">
      <c r="F45564" s="16"/>
    </row>
    <row r="45565" spans="6:6" x14ac:dyDescent="0.2">
      <c r="F45565" s="16"/>
    </row>
    <row r="45566" spans="6:6" x14ac:dyDescent="0.2">
      <c r="F45566" s="16"/>
    </row>
    <row r="45567" spans="6:6" x14ac:dyDescent="0.2">
      <c r="F45567" s="16"/>
    </row>
    <row r="45568" spans="6:6" x14ac:dyDescent="0.2">
      <c r="F45568" s="16"/>
    </row>
    <row r="45569" spans="6:6" x14ac:dyDescent="0.2">
      <c r="F45569" s="16"/>
    </row>
    <row r="45570" spans="6:6" x14ac:dyDescent="0.2">
      <c r="F45570" s="16"/>
    </row>
    <row r="45571" spans="6:6" x14ac:dyDescent="0.2">
      <c r="F45571" s="16"/>
    </row>
    <row r="45572" spans="6:6" x14ac:dyDescent="0.2">
      <c r="F45572" s="16"/>
    </row>
    <row r="45573" spans="6:6" x14ac:dyDescent="0.2">
      <c r="F45573" s="16"/>
    </row>
    <row r="45574" spans="6:6" x14ac:dyDescent="0.2">
      <c r="F45574" s="16"/>
    </row>
    <row r="45575" spans="6:6" x14ac:dyDescent="0.2">
      <c r="F45575" s="16"/>
    </row>
    <row r="45576" spans="6:6" x14ac:dyDescent="0.2">
      <c r="F45576" s="16"/>
    </row>
    <row r="45577" spans="6:6" x14ac:dyDescent="0.2">
      <c r="F45577" s="16"/>
    </row>
    <row r="45578" spans="6:6" x14ac:dyDescent="0.2">
      <c r="F45578" s="16"/>
    </row>
    <row r="45579" spans="6:6" x14ac:dyDescent="0.2">
      <c r="F45579" s="16"/>
    </row>
    <row r="45580" spans="6:6" x14ac:dyDescent="0.2">
      <c r="F45580" s="16"/>
    </row>
    <row r="45581" spans="6:6" x14ac:dyDescent="0.2">
      <c r="F45581" s="16"/>
    </row>
    <row r="45582" spans="6:6" x14ac:dyDescent="0.2">
      <c r="F45582" s="16"/>
    </row>
    <row r="45583" spans="6:6" x14ac:dyDescent="0.2">
      <c r="F45583" s="16"/>
    </row>
    <row r="45584" spans="6:6" x14ac:dyDescent="0.2">
      <c r="F45584" s="16"/>
    </row>
    <row r="45585" spans="6:6" x14ac:dyDescent="0.2">
      <c r="F45585" s="16"/>
    </row>
    <row r="45586" spans="6:6" x14ac:dyDescent="0.2">
      <c r="F45586" s="16"/>
    </row>
    <row r="45587" spans="6:6" x14ac:dyDescent="0.2">
      <c r="F45587" s="16"/>
    </row>
    <row r="45588" spans="6:6" x14ac:dyDescent="0.2">
      <c r="F45588" s="16"/>
    </row>
    <row r="45589" spans="6:6" x14ac:dyDescent="0.2">
      <c r="F45589" s="16"/>
    </row>
    <row r="45590" spans="6:6" x14ac:dyDescent="0.2">
      <c r="F45590" s="16"/>
    </row>
    <row r="45591" spans="6:6" x14ac:dyDescent="0.2">
      <c r="F45591" s="16"/>
    </row>
    <row r="45592" spans="6:6" x14ac:dyDescent="0.2">
      <c r="F45592" s="16"/>
    </row>
    <row r="45593" spans="6:6" x14ac:dyDescent="0.2">
      <c r="F45593" s="16"/>
    </row>
    <row r="45594" spans="6:6" x14ac:dyDescent="0.2">
      <c r="F45594" s="16"/>
    </row>
    <row r="45595" spans="6:6" x14ac:dyDescent="0.2">
      <c r="F45595" s="16"/>
    </row>
    <row r="45596" spans="6:6" x14ac:dyDescent="0.2">
      <c r="F45596" s="16"/>
    </row>
    <row r="45597" spans="6:6" x14ac:dyDescent="0.2">
      <c r="F45597" s="16"/>
    </row>
    <row r="45598" spans="6:6" x14ac:dyDescent="0.2">
      <c r="F45598" s="16"/>
    </row>
    <row r="45599" spans="6:6" x14ac:dyDescent="0.2">
      <c r="F45599" s="16"/>
    </row>
    <row r="45600" spans="6:6" x14ac:dyDescent="0.2">
      <c r="F45600" s="16"/>
    </row>
    <row r="45601" spans="6:6" x14ac:dyDescent="0.2">
      <c r="F45601" s="16"/>
    </row>
    <row r="45602" spans="6:6" x14ac:dyDescent="0.2">
      <c r="F45602" s="16"/>
    </row>
    <row r="45603" spans="6:6" x14ac:dyDescent="0.2">
      <c r="F45603" s="16"/>
    </row>
    <row r="45604" spans="6:6" x14ac:dyDescent="0.2">
      <c r="F45604" s="16"/>
    </row>
    <row r="45605" spans="6:6" x14ac:dyDescent="0.2">
      <c r="F45605" s="16"/>
    </row>
    <row r="45606" spans="6:6" x14ac:dyDescent="0.2">
      <c r="F45606" s="16"/>
    </row>
    <row r="45607" spans="6:6" x14ac:dyDescent="0.2">
      <c r="F45607" s="16"/>
    </row>
    <row r="45608" spans="6:6" x14ac:dyDescent="0.2">
      <c r="F45608" s="16"/>
    </row>
    <row r="45609" spans="6:6" x14ac:dyDescent="0.2">
      <c r="F45609" s="16"/>
    </row>
    <row r="45610" spans="6:6" x14ac:dyDescent="0.2">
      <c r="F45610" s="16"/>
    </row>
    <row r="45611" spans="6:6" x14ac:dyDescent="0.2">
      <c r="F45611" s="16"/>
    </row>
    <row r="45612" spans="6:6" x14ac:dyDescent="0.2">
      <c r="F45612" s="16"/>
    </row>
    <row r="45613" spans="6:6" x14ac:dyDescent="0.2">
      <c r="F45613" s="16"/>
    </row>
    <row r="45614" spans="6:6" x14ac:dyDescent="0.2">
      <c r="F45614" s="16"/>
    </row>
    <row r="45615" spans="6:6" x14ac:dyDescent="0.2">
      <c r="F45615" s="16"/>
    </row>
    <row r="45616" spans="6:6" x14ac:dyDescent="0.2">
      <c r="F45616" s="16"/>
    </row>
    <row r="45617" spans="6:6" x14ac:dyDescent="0.2">
      <c r="F45617" s="16"/>
    </row>
    <row r="45618" spans="6:6" x14ac:dyDescent="0.2">
      <c r="F45618" s="16"/>
    </row>
    <row r="45619" spans="6:6" x14ac:dyDescent="0.2">
      <c r="F45619" s="16"/>
    </row>
    <row r="45620" spans="6:6" x14ac:dyDescent="0.2">
      <c r="F45620" s="16"/>
    </row>
    <row r="45621" spans="6:6" x14ac:dyDescent="0.2">
      <c r="F45621" s="16"/>
    </row>
    <row r="45622" spans="6:6" x14ac:dyDescent="0.2">
      <c r="F45622" s="16"/>
    </row>
    <row r="45623" spans="6:6" x14ac:dyDescent="0.2">
      <c r="F45623" s="16"/>
    </row>
    <row r="45624" spans="6:6" x14ac:dyDescent="0.2">
      <c r="F45624" s="16"/>
    </row>
    <row r="45625" spans="6:6" x14ac:dyDescent="0.2">
      <c r="F45625" s="16"/>
    </row>
    <row r="45626" spans="6:6" x14ac:dyDescent="0.2">
      <c r="F45626" s="16"/>
    </row>
    <row r="45627" spans="6:6" x14ac:dyDescent="0.2">
      <c r="F45627" s="16"/>
    </row>
    <row r="45628" spans="6:6" x14ac:dyDescent="0.2">
      <c r="F45628" s="16"/>
    </row>
    <row r="45629" spans="6:6" x14ac:dyDescent="0.2">
      <c r="F45629" s="16"/>
    </row>
    <row r="45630" spans="6:6" x14ac:dyDescent="0.2">
      <c r="F45630" s="16"/>
    </row>
    <row r="45631" spans="6:6" x14ac:dyDescent="0.2">
      <c r="F45631" s="16"/>
    </row>
    <row r="45632" spans="6:6" x14ac:dyDescent="0.2">
      <c r="F45632" s="16"/>
    </row>
    <row r="45633" spans="6:6" x14ac:dyDescent="0.2">
      <c r="F45633" s="16"/>
    </row>
    <row r="45634" spans="6:6" x14ac:dyDescent="0.2">
      <c r="F45634" s="16"/>
    </row>
    <row r="45635" spans="6:6" x14ac:dyDescent="0.2">
      <c r="F45635" s="16"/>
    </row>
    <row r="45636" spans="6:6" x14ac:dyDescent="0.2">
      <c r="F45636" s="16"/>
    </row>
    <row r="45637" spans="6:6" x14ac:dyDescent="0.2">
      <c r="F45637" s="16"/>
    </row>
    <row r="45638" spans="6:6" x14ac:dyDescent="0.2">
      <c r="F45638" s="16"/>
    </row>
    <row r="45639" spans="6:6" x14ac:dyDescent="0.2">
      <c r="F45639" s="16"/>
    </row>
    <row r="45640" spans="6:6" x14ac:dyDescent="0.2">
      <c r="F45640" s="16"/>
    </row>
    <row r="45641" spans="6:6" x14ac:dyDescent="0.2">
      <c r="F45641" s="16"/>
    </row>
    <row r="45642" spans="6:6" x14ac:dyDescent="0.2">
      <c r="F45642" s="16"/>
    </row>
    <row r="45643" spans="6:6" x14ac:dyDescent="0.2">
      <c r="F45643" s="16"/>
    </row>
    <row r="45644" spans="6:6" x14ac:dyDescent="0.2">
      <c r="F45644" s="16"/>
    </row>
    <row r="45645" spans="6:6" x14ac:dyDescent="0.2">
      <c r="F45645" s="16"/>
    </row>
    <row r="45646" spans="6:6" x14ac:dyDescent="0.2">
      <c r="F45646" s="16"/>
    </row>
    <row r="45647" spans="6:6" x14ac:dyDescent="0.2">
      <c r="F45647" s="16"/>
    </row>
    <row r="45648" spans="6:6" x14ac:dyDescent="0.2">
      <c r="F45648" s="16"/>
    </row>
    <row r="45649" spans="6:6" x14ac:dyDescent="0.2">
      <c r="F45649" s="16"/>
    </row>
    <row r="45650" spans="6:6" x14ac:dyDescent="0.2">
      <c r="F45650" s="16"/>
    </row>
    <row r="45651" spans="6:6" x14ac:dyDescent="0.2">
      <c r="F45651" s="16"/>
    </row>
    <row r="45652" spans="6:6" x14ac:dyDescent="0.2">
      <c r="F45652" s="16"/>
    </row>
    <row r="45653" spans="6:6" x14ac:dyDescent="0.2">
      <c r="F45653" s="16"/>
    </row>
    <row r="45654" spans="6:6" x14ac:dyDescent="0.2">
      <c r="F45654" s="16"/>
    </row>
    <row r="45655" spans="6:6" x14ac:dyDescent="0.2">
      <c r="F45655" s="16"/>
    </row>
    <row r="45656" spans="6:6" x14ac:dyDescent="0.2">
      <c r="F45656" s="16"/>
    </row>
    <row r="45657" spans="6:6" x14ac:dyDescent="0.2">
      <c r="F45657" s="16"/>
    </row>
    <row r="45658" spans="6:6" x14ac:dyDescent="0.2">
      <c r="F45658" s="16"/>
    </row>
    <row r="45659" spans="6:6" x14ac:dyDescent="0.2">
      <c r="F45659" s="16"/>
    </row>
    <row r="45660" spans="6:6" x14ac:dyDescent="0.2">
      <c r="F45660" s="16"/>
    </row>
    <row r="45661" spans="6:6" x14ac:dyDescent="0.2">
      <c r="F45661" s="16"/>
    </row>
    <row r="45662" spans="6:6" x14ac:dyDescent="0.2">
      <c r="F45662" s="16"/>
    </row>
    <row r="45663" spans="6:6" x14ac:dyDescent="0.2">
      <c r="F45663" s="16"/>
    </row>
    <row r="45664" spans="6:6" x14ac:dyDescent="0.2">
      <c r="F45664" s="16"/>
    </row>
    <row r="45665" spans="6:6" x14ac:dyDescent="0.2">
      <c r="F45665" s="16"/>
    </row>
    <row r="45666" spans="6:6" x14ac:dyDescent="0.2">
      <c r="F45666" s="16"/>
    </row>
    <row r="45667" spans="6:6" x14ac:dyDescent="0.2">
      <c r="F45667" s="16"/>
    </row>
    <row r="45668" spans="6:6" x14ac:dyDescent="0.2">
      <c r="F45668" s="16"/>
    </row>
    <row r="45669" spans="6:6" x14ac:dyDescent="0.2">
      <c r="F45669" s="16"/>
    </row>
    <row r="45670" spans="6:6" x14ac:dyDescent="0.2">
      <c r="F45670" s="16"/>
    </row>
    <row r="45671" spans="6:6" x14ac:dyDescent="0.2">
      <c r="F45671" s="16"/>
    </row>
    <row r="45672" spans="6:6" x14ac:dyDescent="0.2">
      <c r="F45672" s="16"/>
    </row>
    <row r="45673" spans="6:6" x14ac:dyDescent="0.2">
      <c r="F45673" s="16"/>
    </row>
    <row r="45674" spans="6:6" x14ac:dyDescent="0.2">
      <c r="F45674" s="16"/>
    </row>
    <row r="45675" spans="6:6" x14ac:dyDescent="0.2">
      <c r="F45675" s="16"/>
    </row>
    <row r="45676" spans="6:6" x14ac:dyDescent="0.2">
      <c r="F45676" s="16"/>
    </row>
    <row r="45677" spans="6:6" x14ac:dyDescent="0.2">
      <c r="F45677" s="16"/>
    </row>
    <row r="45678" spans="6:6" x14ac:dyDescent="0.2">
      <c r="F45678" s="16"/>
    </row>
    <row r="45679" spans="6:6" x14ac:dyDescent="0.2">
      <c r="F45679" s="16"/>
    </row>
    <row r="45680" spans="6:6" x14ac:dyDescent="0.2">
      <c r="F45680" s="16"/>
    </row>
    <row r="45681" spans="6:6" x14ac:dyDescent="0.2">
      <c r="F45681" s="16"/>
    </row>
    <row r="45682" spans="6:6" x14ac:dyDescent="0.2">
      <c r="F45682" s="16"/>
    </row>
    <row r="45683" spans="6:6" x14ac:dyDescent="0.2">
      <c r="F45683" s="16"/>
    </row>
    <row r="45684" spans="6:6" x14ac:dyDescent="0.2">
      <c r="F45684" s="16"/>
    </row>
    <row r="45685" spans="6:6" x14ac:dyDescent="0.2">
      <c r="F45685" s="16"/>
    </row>
    <row r="45686" spans="6:6" x14ac:dyDescent="0.2">
      <c r="F45686" s="16"/>
    </row>
    <row r="45687" spans="6:6" x14ac:dyDescent="0.2">
      <c r="F45687" s="16"/>
    </row>
    <row r="45688" spans="6:6" x14ac:dyDescent="0.2">
      <c r="F45688" s="16"/>
    </row>
    <row r="45689" spans="6:6" x14ac:dyDescent="0.2">
      <c r="F45689" s="16"/>
    </row>
    <row r="45690" spans="6:6" x14ac:dyDescent="0.2">
      <c r="F45690" s="16"/>
    </row>
    <row r="45691" spans="6:6" x14ac:dyDescent="0.2">
      <c r="F45691" s="16"/>
    </row>
    <row r="45692" spans="6:6" x14ac:dyDescent="0.2">
      <c r="F45692" s="16"/>
    </row>
    <row r="45693" spans="6:6" x14ac:dyDescent="0.2">
      <c r="F45693" s="16"/>
    </row>
    <row r="45694" spans="6:6" x14ac:dyDescent="0.2">
      <c r="F45694" s="16"/>
    </row>
    <row r="45695" spans="6:6" x14ac:dyDescent="0.2">
      <c r="F45695" s="16"/>
    </row>
    <row r="45696" spans="6:6" x14ac:dyDescent="0.2">
      <c r="F45696" s="16"/>
    </row>
    <row r="45697" spans="6:6" x14ac:dyDescent="0.2">
      <c r="F45697" s="16"/>
    </row>
    <row r="45698" spans="6:6" x14ac:dyDescent="0.2">
      <c r="F45698" s="16"/>
    </row>
    <row r="45699" spans="6:6" x14ac:dyDescent="0.2">
      <c r="F45699" s="16"/>
    </row>
    <row r="45700" spans="6:6" x14ac:dyDescent="0.2">
      <c r="F45700" s="16"/>
    </row>
    <row r="45701" spans="6:6" x14ac:dyDescent="0.2">
      <c r="F45701" s="16"/>
    </row>
    <row r="45702" spans="6:6" x14ac:dyDescent="0.2">
      <c r="F45702" s="16"/>
    </row>
    <row r="45703" spans="6:6" x14ac:dyDescent="0.2">
      <c r="F45703" s="16"/>
    </row>
    <row r="45704" spans="6:6" x14ac:dyDescent="0.2">
      <c r="F45704" s="16"/>
    </row>
    <row r="45705" spans="6:6" x14ac:dyDescent="0.2">
      <c r="F45705" s="16"/>
    </row>
    <row r="45706" spans="6:6" x14ac:dyDescent="0.2">
      <c r="F45706" s="16"/>
    </row>
    <row r="45707" spans="6:6" x14ac:dyDescent="0.2">
      <c r="F45707" s="16"/>
    </row>
    <row r="45708" spans="6:6" x14ac:dyDescent="0.2">
      <c r="F45708" s="16"/>
    </row>
    <row r="45709" spans="6:6" x14ac:dyDescent="0.2">
      <c r="F45709" s="16"/>
    </row>
    <row r="45710" spans="6:6" x14ac:dyDescent="0.2">
      <c r="F45710" s="16"/>
    </row>
    <row r="45711" spans="6:6" x14ac:dyDescent="0.2">
      <c r="F45711" s="16"/>
    </row>
    <row r="45712" spans="6:6" x14ac:dyDescent="0.2">
      <c r="F45712" s="16"/>
    </row>
    <row r="45713" spans="6:6" x14ac:dyDescent="0.2">
      <c r="F45713" s="16"/>
    </row>
    <row r="45714" spans="6:6" x14ac:dyDescent="0.2">
      <c r="F45714" s="16"/>
    </row>
    <row r="45715" spans="6:6" x14ac:dyDescent="0.2">
      <c r="F45715" s="16"/>
    </row>
    <row r="45716" spans="6:6" x14ac:dyDescent="0.2">
      <c r="F45716" s="16"/>
    </row>
    <row r="45717" spans="6:6" x14ac:dyDescent="0.2">
      <c r="F45717" s="16"/>
    </row>
    <row r="45718" spans="6:6" x14ac:dyDescent="0.2">
      <c r="F45718" s="16"/>
    </row>
    <row r="45719" spans="6:6" x14ac:dyDescent="0.2">
      <c r="F45719" s="16"/>
    </row>
    <row r="45720" spans="6:6" x14ac:dyDescent="0.2">
      <c r="F45720" s="16"/>
    </row>
    <row r="45721" spans="6:6" x14ac:dyDescent="0.2">
      <c r="F45721" s="16"/>
    </row>
    <row r="45722" spans="6:6" x14ac:dyDescent="0.2">
      <c r="F45722" s="16"/>
    </row>
    <row r="45723" spans="6:6" x14ac:dyDescent="0.2">
      <c r="F45723" s="16"/>
    </row>
    <row r="45724" spans="6:6" x14ac:dyDescent="0.2">
      <c r="F45724" s="16"/>
    </row>
    <row r="45725" spans="6:6" x14ac:dyDescent="0.2">
      <c r="F45725" s="16"/>
    </row>
    <row r="45726" spans="6:6" x14ac:dyDescent="0.2">
      <c r="F45726" s="16"/>
    </row>
    <row r="45727" spans="6:6" x14ac:dyDescent="0.2">
      <c r="F45727" s="16"/>
    </row>
    <row r="45728" spans="6:6" x14ac:dyDescent="0.2">
      <c r="F45728" s="16"/>
    </row>
    <row r="45729" spans="6:6" x14ac:dyDescent="0.2">
      <c r="F45729" s="16"/>
    </row>
    <row r="45730" spans="6:6" x14ac:dyDescent="0.2">
      <c r="F45730" s="16"/>
    </row>
    <row r="45731" spans="6:6" x14ac:dyDescent="0.2">
      <c r="F45731" s="16"/>
    </row>
    <row r="45732" spans="6:6" x14ac:dyDescent="0.2">
      <c r="F45732" s="16"/>
    </row>
    <row r="45733" spans="6:6" x14ac:dyDescent="0.2">
      <c r="F45733" s="16"/>
    </row>
    <row r="45734" spans="6:6" x14ac:dyDescent="0.2">
      <c r="F45734" s="16"/>
    </row>
    <row r="45735" spans="6:6" x14ac:dyDescent="0.2">
      <c r="F45735" s="16"/>
    </row>
    <row r="45736" spans="6:6" x14ac:dyDescent="0.2">
      <c r="F45736" s="16"/>
    </row>
    <row r="45737" spans="6:6" x14ac:dyDescent="0.2">
      <c r="F45737" s="16"/>
    </row>
    <row r="45738" spans="6:6" x14ac:dyDescent="0.2">
      <c r="F45738" s="16"/>
    </row>
    <row r="45739" spans="6:6" x14ac:dyDescent="0.2">
      <c r="F45739" s="16"/>
    </row>
    <row r="45740" spans="6:6" x14ac:dyDescent="0.2">
      <c r="F45740" s="16"/>
    </row>
    <row r="45741" spans="6:6" x14ac:dyDescent="0.2">
      <c r="F45741" s="16"/>
    </row>
    <row r="45742" spans="6:6" x14ac:dyDescent="0.2">
      <c r="F45742" s="16"/>
    </row>
    <row r="45743" spans="6:6" x14ac:dyDescent="0.2">
      <c r="F45743" s="16"/>
    </row>
    <row r="45744" spans="6:6" x14ac:dyDescent="0.2">
      <c r="F45744" s="16"/>
    </row>
    <row r="45745" spans="6:6" x14ac:dyDescent="0.2">
      <c r="F45745" s="16"/>
    </row>
    <row r="45746" spans="6:6" x14ac:dyDescent="0.2">
      <c r="F45746" s="16"/>
    </row>
    <row r="45747" spans="6:6" x14ac:dyDescent="0.2">
      <c r="F45747" s="16"/>
    </row>
    <row r="45748" spans="6:6" x14ac:dyDescent="0.2">
      <c r="F45748" s="16"/>
    </row>
    <row r="45749" spans="6:6" x14ac:dyDescent="0.2">
      <c r="F45749" s="16"/>
    </row>
    <row r="45750" spans="6:6" x14ac:dyDescent="0.2">
      <c r="F45750" s="16"/>
    </row>
    <row r="45751" spans="6:6" x14ac:dyDescent="0.2">
      <c r="F45751" s="16"/>
    </row>
    <row r="45752" spans="6:6" x14ac:dyDescent="0.2">
      <c r="F45752" s="16"/>
    </row>
    <row r="45753" spans="6:6" x14ac:dyDescent="0.2">
      <c r="F45753" s="16"/>
    </row>
    <row r="45754" spans="6:6" x14ac:dyDescent="0.2">
      <c r="F45754" s="16"/>
    </row>
    <row r="45755" spans="6:6" x14ac:dyDescent="0.2">
      <c r="F45755" s="16"/>
    </row>
    <row r="45756" spans="6:6" x14ac:dyDescent="0.2">
      <c r="F45756" s="16"/>
    </row>
    <row r="45757" spans="6:6" x14ac:dyDescent="0.2">
      <c r="F45757" s="16"/>
    </row>
    <row r="45758" spans="6:6" x14ac:dyDescent="0.2">
      <c r="F45758" s="16"/>
    </row>
    <row r="45759" spans="6:6" x14ac:dyDescent="0.2">
      <c r="F45759" s="16"/>
    </row>
    <row r="45760" spans="6:6" x14ac:dyDescent="0.2">
      <c r="F45760" s="16"/>
    </row>
    <row r="45761" spans="6:6" x14ac:dyDescent="0.2">
      <c r="F45761" s="16"/>
    </row>
    <row r="45762" spans="6:6" x14ac:dyDescent="0.2">
      <c r="F45762" s="16"/>
    </row>
    <row r="45763" spans="6:6" x14ac:dyDescent="0.2">
      <c r="F45763" s="16"/>
    </row>
    <row r="45764" spans="6:6" x14ac:dyDescent="0.2">
      <c r="F45764" s="16"/>
    </row>
    <row r="45765" spans="6:6" x14ac:dyDescent="0.2">
      <c r="F45765" s="16"/>
    </row>
    <row r="45766" spans="6:6" x14ac:dyDescent="0.2">
      <c r="F45766" s="16"/>
    </row>
    <row r="45767" spans="6:6" x14ac:dyDescent="0.2">
      <c r="F45767" s="16"/>
    </row>
    <row r="45768" spans="6:6" x14ac:dyDescent="0.2">
      <c r="F45768" s="16"/>
    </row>
    <row r="45769" spans="6:6" x14ac:dyDescent="0.2">
      <c r="F45769" s="16"/>
    </row>
    <row r="45770" spans="6:6" x14ac:dyDescent="0.2">
      <c r="F45770" s="16"/>
    </row>
    <row r="45771" spans="6:6" x14ac:dyDescent="0.2">
      <c r="F45771" s="16"/>
    </row>
    <row r="45772" spans="6:6" x14ac:dyDescent="0.2">
      <c r="F45772" s="16"/>
    </row>
    <row r="45773" spans="6:6" x14ac:dyDescent="0.2">
      <c r="F45773" s="16"/>
    </row>
    <row r="45774" spans="6:6" x14ac:dyDescent="0.2">
      <c r="F45774" s="16"/>
    </row>
    <row r="45775" spans="6:6" x14ac:dyDescent="0.2">
      <c r="F45775" s="16"/>
    </row>
    <row r="45776" spans="6:6" x14ac:dyDescent="0.2">
      <c r="F45776" s="16"/>
    </row>
    <row r="45777" spans="6:6" x14ac:dyDescent="0.2">
      <c r="F45777" s="16"/>
    </row>
    <row r="45778" spans="6:6" x14ac:dyDescent="0.2">
      <c r="F45778" s="16"/>
    </row>
    <row r="45779" spans="6:6" x14ac:dyDescent="0.2">
      <c r="F45779" s="16"/>
    </row>
    <row r="45780" spans="6:6" x14ac:dyDescent="0.2">
      <c r="F45780" s="16"/>
    </row>
    <row r="45781" spans="6:6" x14ac:dyDescent="0.2">
      <c r="F45781" s="16"/>
    </row>
    <row r="45782" spans="6:6" x14ac:dyDescent="0.2">
      <c r="F45782" s="16"/>
    </row>
    <row r="45783" spans="6:6" x14ac:dyDescent="0.2">
      <c r="F45783" s="16"/>
    </row>
    <row r="45784" spans="6:6" x14ac:dyDescent="0.2">
      <c r="F45784" s="16"/>
    </row>
    <row r="45785" spans="6:6" x14ac:dyDescent="0.2">
      <c r="F45785" s="16"/>
    </row>
    <row r="45786" spans="6:6" x14ac:dyDescent="0.2">
      <c r="F45786" s="16"/>
    </row>
    <row r="45787" spans="6:6" x14ac:dyDescent="0.2">
      <c r="F45787" s="16"/>
    </row>
    <row r="45788" spans="6:6" x14ac:dyDescent="0.2">
      <c r="F45788" s="16"/>
    </row>
    <row r="45789" spans="6:6" x14ac:dyDescent="0.2">
      <c r="F45789" s="16"/>
    </row>
    <row r="45790" spans="6:6" x14ac:dyDescent="0.2">
      <c r="F45790" s="16"/>
    </row>
    <row r="45791" spans="6:6" x14ac:dyDescent="0.2">
      <c r="F45791" s="16"/>
    </row>
    <row r="45792" spans="6:6" x14ac:dyDescent="0.2">
      <c r="F45792" s="16"/>
    </row>
    <row r="45793" spans="6:6" x14ac:dyDescent="0.2">
      <c r="F45793" s="16"/>
    </row>
    <row r="45794" spans="6:6" x14ac:dyDescent="0.2">
      <c r="F45794" s="16"/>
    </row>
    <row r="45795" spans="6:6" x14ac:dyDescent="0.2">
      <c r="F45795" s="16"/>
    </row>
    <row r="45796" spans="6:6" x14ac:dyDescent="0.2">
      <c r="F45796" s="16"/>
    </row>
    <row r="45797" spans="6:6" x14ac:dyDescent="0.2">
      <c r="F45797" s="16"/>
    </row>
    <row r="45798" spans="6:6" x14ac:dyDescent="0.2">
      <c r="F45798" s="16"/>
    </row>
    <row r="45799" spans="6:6" x14ac:dyDescent="0.2">
      <c r="F45799" s="16"/>
    </row>
    <row r="45800" spans="6:6" x14ac:dyDescent="0.2">
      <c r="F45800" s="16"/>
    </row>
    <row r="45801" spans="6:6" x14ac:dyDescent="0.2">
      <c r="F45801" s="16"/>
    </row>
    <row r="45802" spans="6:6" x14ac:dyDescent="0.2">
      <c r="F45802" s="16"/>
    </row>
    <row r="45803" spans="6:6" x14ac:dyDescent="0.2">
      <c r="F45803" s="16"/>
    </row>
    <row r="45804" spans="6:6" x14ac:dyDescent="0.2">
      <c r="F45804" s="16"/>
    </row>
    <row r="45805" spans="6:6" x14ac:dyDescent="0.2">
      <c r="F45805" s="16"/>
    </row>
    <row r="45806" spans="6:6" x14ac:dyDescent="0.2">
      <c r="F45806" s="16"/>
    </row>
    <row r="45807" spans="6:6" x14ac:dyDescent="0.2">
      <c r="F45807" s="16"/>
    </row>
    <row r="45808" spans="6:6" x14ac:dyDescent="0.2">
      <c r="F45808" s="16"/>
    </row>
    <row r="45809" spans="6:6" x14ac:dyDescent="0.2">
      <c r="F45809" s="16"/>
    </row>
    <row r="45810" spans="6:6" x14ac:dyDescent="0.2">
      <c r="F45810" s="16"/>
    </row>
    <row r="45811" spans="6:6" x14ac:dyDescent="0.2">
      <c r="F45811" s="16"/>
    </row>
    <row r="45812" spans="6:6" x14ac:dyDescent="0.2">
      <c r="F45812" s="16"/>
    </row>
    <row r="45813" spans="6:6" x14ac:dyDescent="0.2">
      <c r="F45813" s="16"/>
    </row>
    <row r="45814" spans="6:6" x14ac:dyDescent="0.2">
      <c r="F45814" s="16"/>
    </row>
    <row r="45815" spans="6:6" x14ac:dyDescent="0.2">
      <c r="F45815" s="16"/>
    </row>
    <row r="45816" spans="6:6" x14ac:dyDescent="0.2">
      <c r="F45816" s="16"/>
    </row>
    <row r="45817" spans="6:6" x14ac:dyDescent="0.2">
      <c r="F45817" s="16"/>
    </row>
    <row r="45818" spans="6:6" x14ac:dyDescent="0.2">
      <c r="F45818" s="16"/>
    </row>
    <row r="45819" spans="6:6" x14ac:dyDescent="0.2">
      <c r="F45819" s="16"/>
    </row>
    <row r="45820" spans="6:6" x14ac:dyDescent="0.2">
      <c r="F45820" s="16"/>
    </row>
    <row r="45821" spans="6:6" x14ac:dyDescent="0.2">
      <c r="F45821" s="16"/>
    </row>
    <row r="45822" spans="6:6" x14ac:dyDescent="0.2">
      <c r="F45822" s="16"/>
    </row>
    <row r="45823" spans="6:6" x14ac:dyDescent="0.2">
      <c r="F45823" s="16"/>
    </row>
    <row r="45824" spans="6:6" x14ac:dyDescent="0.2">
      <c r="F45824" s="16"/>
    </row>
    <row r="45825" spans="6:6" x14ac:dyDescent="0.2">
      <c r="F45825" s="16"/>
    </row>
    <row r="45826" spans="6:6" x14ac:dyDescent="0.2">
      <c r="F45826" s="16"/>
    </row>
    <row r="45827" spans="6:6" x14ac:dyDescent="0.2">
      <c r="F45827" s="16"/>
    </row>
    <row r="45828" spans="6:6" x14ac:dyDescent="0.2">
      <c r="F45828" s="16"/>
    </row>
    <row r="45829" spans="6:6" x14ac:dyDescent="0.2">
      <c r="F45829" s="16"/>
    </row>
    <row r="45830" spans="6:6" x14ac:dyDescent="0.2">
      <c r="F45830" s="16"/>
    </row>
    <row r="45831" spans="6:6" x14ac:dyDescent="0.2">
      <c r="F45831" s="16"/>
    </row>
    <row r="45832" spans="6:6" x14ac:dyDescent="0.2">
      <c r="F45832" s="16"/>
    </row>
    <row r="45833" spans="6:6" x14ac:dyDescent="0.2">
      <c r="F45833" s="16"/>
    </row>
    <row r="45834" spans="6:6" x14ac:dyDescent="0.2">
      <c r="F45834" s="16"/>
    </row>
    <row r="45835" spans="6:6" x14ac:dyDescent="0.2">
      <c r="F45835" s="16"/>
    </row>
    <row r="45836" spans="6:6" x14ac:dyDescent="0.2">
      <c r="F45836" s="16"/>
    </row>
    <row r="45837" spans="6:6" x14ac:dyDescent="0.2">
      <c r="F45837" s="16"/>
    </row>
    <row r="45838" spans="6:6" x14ac:dyDescent="0.2">
      <c r="F45838" s="16"/>
    </row>
    <row r="45839" spans="6:6" x14ac:dyDescent="0.2">
      <c r="F45839" s="16"/>
    </row>
    <row r="45840" spans="6:6" x14ac:dyDescent="0.2">
      <c r="F45840" s="16"/>
    </row>
    <row r="45841" spans="6:6" x14ac:dyDescent="0.2">
      <c r="F45841" s="16"/>
    </row>
    <row r="45842" spans="6:6" x14ac:dyDescent="0.2">
      <c r="F45842" s="16"/>
    </row>
    <row r="45843" spans="6:6" x14ac:dyDescent="0.2">
      <c r="F45843" s="16"/>
    </row>
    <row r="45844" spans="6:6" x14ac:dyDescent="0.2">
      <c r="F45844" s="16"/>
    </row>
    <row r="45845" spans="6:6" x14ac:dyDescent="0.2">
      <c r="F45845" s="16"/>
    </row>
    <row r="45846" spans="6:6" x14ac:dyDescent="0.2">
      <c r="F45846" s="16"/>
    </row>
    <row r="45847" spans="6:6" x14ac:dyDescent="0.2">
      <c r="F45847" s="16"/>
    </row>
    <row r="45848" spans="6:6" x14ac:dyDescent="0.2">
      <c r="F45848" s="16"/>
    </row>
    <row r="45849" spans="6:6" x14ac:dyDescent="0.2">
      <c r="F45849" s="16"/>
    </row>
    <row r="45850" spans="6:6" x14ac:dyDescent="0.2">
      <c r="F45850" s="16"/>
    </row>
    <row r="45851" spans="6:6" x14ac:dyDescent="0.2">
      <c r="F45851" s="16"/>
    </row>
    <row r="45852" spans="6:6" x14ac:dyDescent="0.2">
      <c r="F45852" s="16"/>
    </row>
    <row r="45853" spans="6:6" x14ac:dyDescent="0.2">
      <c r="F45853" s="16"/>
    </row>
    <row r="45854" spans="6:6" x14ac:dyDescent="0.2">
      <c r="F45854" s="16"/>
    </row>
    <row r="45855" spans="6:6" x14ac:dyDescent="0.2">
      <c r="F45855" s="16"/>
    </row>
    <row r="45856" spans="6:6" x14ac:dyDescent="0.2">
      <c r="F45856" s="16"/>
    </row>
    <row r="45857" spans="6:6" x14ac:dyDescent="0.2">
      <c r="F45857" s="16"/>
    </row>
    <row r="45858" spans="6:6" x14ac:dyDescent="0.2">
      <c r="F45858" s="16"/>
    </row>
    <row r="45859" spans="6:6" x14ac:dyDescent="0.2">
      <c r="F45859" s="16"/>
    </row>
    <row r="45860" spans="6:6" x14ac:dyDescent="0.2">
      <c r="F45860" s="16"/>
    </row>
    <row r="45861" spans="6:6" x14ac:dyDescent="0.2">
      <c r="F45861" s="16"/>
    </row>
    <row r="45862" spans="6:6" x14ac:dyDescent="0.2">
      <c r="F45862" s="16"/>
    </row>
    <row r="45863" spans="6:6" x14ac:dyDescent="0.2">
      <c r="F45863" s="16"/>
    </row>
    <row r="45864" spans="6:6" x14ac:dyDescent="0.2">
      <c r="F45864" s="16"/>
    </row>
    <row r="45865" spans="6:6" x14ac:dyDescent="0.2">
      <c r="F45865" s="16"/>
    </row>
    <row r="45866" spans="6:6" x14ac:dyDescent="0.2">
      <c r="F45866" s="16"/>
    </row>
    <row r="45867" spans="6:6" x14ac:dyDescent="0.2">
      <c r="F45867" s="16"/>
    </row>
    <row r="45868" spans="6:6" x14ac:dyDescent="0.2">
      <c r="F45868" s="16"/>
    </row>
    <row r="45869" spans="6:6" x14ac:dyDescent="0.2">
      <c r="F45869" s="16"/>
    </row>
    <row r="45870" spans="6:6" x14ac:dyDescent="0.2">
      <c r="F45870" s="16"/>
    </row>
    <row r="45871" spans="6:6" x14ac:dyDescent="0.2">
      <c r="F45871" s="16"/>
    </row>
    <row r="45872" spans="6:6" x14ac:dyDescent="0.2">
      <c r="F45872" s="16"/>
    </row>
    <row r="45873" spans="6:6" x14ac:dyDescent="0.2">
      <c r="F45873" s="16"/>
    </row>
    <row r="45874" spans="6:6" x14ac:dyDescent="0.2">
      <c r="F45874" s="16"/>
    </row>
    <row r="45875" spans="6:6" x14ac:dyDescent="0.2">
      <c r="F45875" s="16"/>
    </row>
    <row r="45876" spans="6:6" x14ac:dyDescent="0.2">
      <c r="F45876" s="16"/>
    </row>
    <row r="45877" spans="6:6" x14ac:dyDescent="0.2">
      <c r="F45877" s="16"/>
    </row>
    <row r="45878" spans="6:6" x14ac:dyDescent="0.2">
      <c r="F45878" s="16"/>
    </row>
    <row r="45879" spans="6:6" x14ac:dyDescent="0.2">
      <c r="F45879" s="16"/>
    </row>
    <row r="45880" spans="6:6" x14ac:dyDescent="0.2">
      <c r="F45880" s="16"/>
    </row>
    <row r="45881" spans="6:6" x14ac:dyDescent="0.2">
      <c r="F45881" s="16"/>
    </row>
    <row r="45882" spans="6:6" x14ac:dyDescent="0.2">
      <c r="F45882" s="16"/>
    </row>
    <row r="45883" spans="6:6" x14ac:dyDescent="0.2">
      <c r="F45883" s="16"/>
    </row>
    <row r="45884" spans="6:6" x14ac:dyDescent="0.2">
      <c r="F45884" s="16"/>
    </row>
    <row r="45885" spans="6:6" x14ac:dyDescent="0.2">
      <c r="F45885" s="16"/>
    </row>
    <row r="45886" spans="6:6" x14ac:dyDescent="0.2">
      <c r="F45886" s="16"/>
    </row>
    <row r="45887" spans="6:6" x14ac:dyDescent="0.2">
      <c r="F45887" s="16"/>
    </row>
    <row r="45888" spans="6:6" x14ac:dyDescent="0.2">
      <c r="F45888" s="16"/>
    </row>
    <row r="45889" spans="6:6" x14ac:dyDescent="0.2">
      <c r="F45889" s="16"/>
    </row>
    <row r="45890" spans="6:6" x14ac:dyDescent="0.2">
      <c r="F45890" s="16"/>
    </row>
    <row r="45891" spans="6:6" x14ac:dyDescent="0.2">
      <c r="F45891" s="16"/>
    </row>
    <row r="45892" spans="6:6" x14ac:dyDescent="0.2">
      <c r="F45892" s="16"/>
    </row>
    <row r="45893" spans="6:6" x14ac:dyDescent="0.2">
      <c r="F45893" s="16"/>
    </row>
    <row r="45894" spans="6:6" x14ac:dyDescent="0.2">
      <c r="F45894" s="16"/>
    </row>
    <row r="45895" spans="6:6" x14ac:dyDescent="0.2">
      <c r="F45895" s="16"/>
    </row>
    <row r="45896" spans="6:6" x14ac:dyDescent="0.2">
      <c r="F45896" s="16"/>
    </row>
    <row r="45897" spans="6:6" x14ac:dyDescent="0.2">
      <c r="F45897" s="16"/>
    </row>
    <row r="45898" spans="6:6" x14ac:dyDescent="0.2">
      <c r="F45898" s="16"/>
    </row>
    <row r="45899" spans="6:6" x14ac:dyDescent="0.2">
      <c r="F45899" s="16"/>
    </row>
    <row r="45900" spans="6:6" x14ac:dyDescent="0.2">
      <c r="F45900" s="16"/>
    </row>
    <row r="45901" spans="6:6" x14ac:dyDescent="0.2">
      <c r="F45901" s="16"/>
    </row>
    <row r="45902" spans="6:6" x14ac:dyDescent="0.2">
      <c r="F45902" s="16"/>
    </row>
    <row r="45903" spans="6:6" x14ac:dyDescent="0.2">
      <c r="F45903" s="16"/>
    </row>
    <row r="45904" spans="6:6" x14ac:dyDescent="0.2">
      <c r="F45904" s="16"/>
    </row>
    <row r="45905" spans="6:6" x14ac:dyDescent="0.2">
      <c r="F45905" s="16"/>
    </row>
    <row r="45906" spans="6:6" x14ac:dyDescent="0.2">
      <c r="F45906" s="16"/>
    </row>
    <row r="45907" spans="6:6" x14ac:dyDescent="0.2">
      <c r="F45907" s="16"/>
    </row>
    <row r="45908" spans="6:6" x14ac:dyDescent="0.2">
      <c r="F45908" s="16"/>
    </row>
    <row r="45909" spans="6:6" x14ac:dyDescent="0.2">
      <c r="F45909" s="16"/>
    </row>
    <row r="45910" spans="6:6" x14ac:dyDescent="0.2">
      <c r="F45910" s="16"/>
    </row>
    <row r="45911" spans="6:6" x14ac:dyDescent="0.2">
      <c r="F45911" s="16"/>
    </row>
    <row r="45912" spans="6:6" x14ac:dyDescent="0.2">
      <c r="F45912" s="16"/>
    </row>
    <row r="45913" spans="6:6" x14ac:dyDescent="0.2">
      <c r="F45913" s="16"/>
    </row>
    <row r="45914" spans="6:6" x14ac:dyDescent="0.2">
      <c r="F45914" s="16"/>
    </row>
    <row r="45915" spans="6:6" x14ac:dyDescent="0.2">
      <c r="F45915" s="16"/>
    </row>
    <row r="45916" spans="6:6" x14ac:dyDescent="0.2">
      <c r="F45916" s="16"/>
    </row>
    <row r="45917" spans="6:6" x14ac:dyDescent="0.2">
      <c r="F45917" s="16"/>
    </row>
    <row r="45918" spans="6:6" x14ac:dyDescent="0.2">
      <c r="F45918" s="16"/>
    </row>
    <row r="45919" spans="6:6" x14ac:dyDescent="0.2">
      <c r="F45919" s="16"/>
    </row>
    <row r="45920" spans="6:6" x14ac:dyDescent="0.2">
      <c r="F45920" s="16"/>
    </row>
    <row r="45921" spans="6:6" x14ac:dyDescent="0.2">
      <c r="F45921" s="16"/>
    </row>
    <row r="45922" spans="6:6" x14ac:dyDescent="0.2">
      <c r="F45922" s="16"/>
    </row>
    <row r="45923" spans="6:6" x14ac:dyDescent="0.2">
      <c r="F45923" s="16"/>
    </row>
    <row r="45924" spans="6:6" x14ac:dyDescent="0.2">
      <c r="F45924" s="16"/>
    </row>
    <row r="45925" spans="6:6" x14ac:dyDescent="0.2">
      <c r="F45925" s="16"/>
    </row>
    <row r="45926" spans="6:6" x14ac:dyDescent="0.2">
      <c r="F45926" s="16"/>
    </row>
    <row r="45927" spans="6:6" x14ac:dyDescent="0.2">
      <c r="F45927" s="16"/>
    </row>
    <row r="45928" spans="6:6" x14ac:dyDescent="0.2">
      <c r="F45928" s="16"/>
    </row>
    <row r="45929" spans="6:6" x14ac:dyDescent="0.2">
      <c r="F45929" s="16"/>
    </row>
    <row r="45930" spans="6:6" x14ac:dyDescent="0.2">
      <c r="F45930" s="16"/>
    </row>
    <row r="45931" spans="6:6" x14ac:dyDescent="0.2">
      <c r="F45931" s="16"/>
    </row>
    <row r="45932" spans="6:6" x14ac:dyDescent="0.2">
      <c r="F45932" s="16"/>
    </row>
    <row r="45933" spans="6:6" x14ac:dyDescent="0.2">
      <c r="F45933" s="16"/>
    </row>
    <row r="45934" spans="6:6" x14ac:dyDescent="0.2">
      <c r="F45934" s="16"/>
    </row>
    <row r="45935" spans="6:6" x14ac:dyDescent="0.2">
      <c r="F45935" s="16"/>
    </row>
    <row r="45936" spans="6:6" x14ac:dyDescent="0.2">
      <c r="F45936" s="16"/>
    </row>
    <row r="45937" spans="6:6" x14ac:dyDescent="0.2">
      <c r="F45937" s="16"/>
    </row>
    <row r="45938" spans="6:6" x14ac:dyDescent="0.2">
      <c r="F45938" s="16"/>
    </row>
    <row r="45939" spans="6:6" x14ac:dyDescent="0.2">
      <c r="F45939" s="16"/>
    </row>
    <row r="45940" spans="6:6" x14ac:dyDescent="0.2">
      <c r="F45940" s="16"/>
    </row>
    <row r="45941" spans="6:6" x14ac:dyDescent="0.2">
      <c r="F45941" s="16"/>
    </row>
    <row r="45942" spans="6:6" x14ac:dyDescent="0.2">
      <c r="F45942" s="16"/>
    </row>
    <row r="45943" spans="6:6" x14ac:dyDescent="0.2">
      <c r="F45943" s="16"/>
    </row>
    <row r="45944" spans="6:6" x14ac:dyDescent="0.2">
      <c r="F45944" s="16"/>
    </row>
    <row r="45945" spans="6:6" x14ac:dyDescent="0.2">
      <c r="F45945" s="16"/>
    </row>
    <row r="45946" spans="6:6" x14ac:dyDescent="0.2">
      <c r="F45946" s="16"/>
    </row>
    <row r="45947" spans="6:6" x14ac:dyDescent="0.2">
      <c r="F45947" s="16"/>
    </row>
    <row r="45948" spans="6:6" x14ac:dyDescent="0.2">
      <c r="F45948" s="16"/>
    </row>
    <row r="45949" spans="6:6" x14ac:dyDescent="0.2">
      <c r="F45949" s="16"/>
    </row>
    <row r="45950" spans="6:6" x14ac:dyDescent="0.2">
      <c r="F45950" s="16"/>
    </row>
    <row r="45951" spans="6:6" x14ac:dyDescent="0.2">
      <c r="F45951" s="16"/>
    </row>
    <row r="45952" spans="6:6" x14ac:dyDescent="0.2">
      <c r="F45952" s="16"/>
    </row>
    <row r="45953" spans="6:6" x14ac:dyDescent="0.2">
      <c r="F45953" s="16"/>
    </row>
    <row r="45954" spans="6:6" x14ac:dyDescent="0.2">
      <c r="F45954" s="16"/>
    </row>
    <row r="45955" spans="6:6" x14ac:dyDescent="0.2">
      <c r="F45955" s="16"/>
    </row>
    <row r="45956" spans="6:6" x14ac:dyDescent="0.2">
      <c r="F45956" s="16"/>
    </row>
    <row r="45957" spans="6:6" x14ac:dyDescent="0.2">
      <c r="F45957" s="16"/>
    </row>
    <row r="45958" spans="6:6" x14ac:dyDescent="0.2">
      <c r="F45958" s="16"/>
    </row>
    <row r="45959" spans="6:6" x14ac:dyDescent="0.2">
      <c r="F45959" s="16"/>
    </row>
    <row r="45960" spans="6:6" x14ac:dyDescent="0.2">
      <c r="F45960" s="16"/>
    </row>
    <row r="45961" spans="6:6" x14ac:dyDescent="0.2">
      <c r="F45961" s="16"/>
    </row>
    <row r="45962" spans="6:6" x14ac:dyDescent="0.2">
      <c r="F45962" s="16"/>
    </row>
    <row r="45963" spans="6:6" x14ac:dyDescent="0.2">
      <c r="F45963" s="16"/>
    </row>
    <row r="45964" spans="6:6" x14ac:dyDescent="0.2">
      <c r="F45964" s="16"/>
    </row>
    <row r="45965" spans="6:6" x14ac:dyDescent="0.2">
      <c r="F45965" s="16"/>
    </row>
    <row r="45966" spans="6:6" x14ac:dyDescent="0.2">
      <c r="F45966" s="16"/>
    </row>
    <row r="45967" spans="6:6" x14ac:dyDescent="0.2">
      <c r="F45967" s="16"/>
    </row>
    <row r="45968" spans="6:6" x14ac:dyDescent="0.2">
      <c r="F45968" s="16"/>
    </row>
    <row r="45969" spans="6:6" x14ac:dyDescent="0.2">
      <c r="F45969" s="16"/>
    </row>
    <row r="45970" spans="6:6" x14ac:dyDescent="0.2">
      <c r="F45970" s="16"/>
    </row>
    <row r="45971" spans="6:6" x14ac:dyDescent="0.2">
      <c r="F45971" s="16"/>
    </row>
    <row r="45972" spans="6:6" x14ac:dyDescent="0.2">
      <c r="F45972" s="16"/>
    </row>
    <row r="45973" spans="6:6" x14ac:dyDescent="0.2">
      <c r="F45973" s="16"/>
    </row>
    <row r="45974" spans="6:6" x14ac:dyDescent="0.2">
      <c r="F45974" s="16"/>
    </row>
    <row r="45975" spans="6:6" x14ac:dyDescent="0.2">
      <c r="F45975" s="16"/>
    </row>
    <row r="45976" spans="6:6" x14ac:dyDescent="0.2">
      <c r="F45976" s="16"/>
    </row>
    <row r="45977" spans="6:6" x14ac:dyDescent="0.2">
      <c r="F45977" s="16"/>
    </row>
    <row r="45978" spans="6:6" x14ac:dyDescent="0.2">
      <c r="F45978" s="16"/>
    </row>
    <row r="45979" spans="6:6" x14ac:dyDescent="0.2">
      <c r="F45979" s="16"/>
    </row>
    <row r="45980" spans="6:6" x14ac:dyDescent="0.2">
      <c r="F45980" s="16"/>
    </row>
    <row r="45981" spans="6:6" x14ac:dyDescent="0.2">
      <c r="F45981" s="16"/>
    </row>
    <row r="45982" spans="6:6" x14ac:dyDescent="0.2">
      <c r="F45982" s="16"/>
    </row>
    <row r="45983" spans="6:6" x14ac:dyDescent="0.2">
      <c r="F45983" s="16"/>
    </row>
    <row r="45984" spans="6:6" x14ac:dyDescent="0.2">
      <c r="F45984" s="16"/>
    </row>
    <row r="45985" spans="6:6" x14ac:dyDescent="0.2">
      <c r="F45985" s="16"/>
    </row>
    <row r="45986" spans="6:6" x14ac:dyDescent="0.2">
      <c r="F45986" s="16"/>
    </row>
    <row r="45987" spans="6:6" x14ac:dyDescent="0.2">
      <c r="F45987" s="16"/>
    </row>
    <row r="45988" spans="6:6" x14ac:dyDescent="0.2">
      <c r="F45988" s="16"/>
    </row>
    <row r="45989" spans="6:6" x14ac:dyDescent="0.2">
      <c r="F45989" s="16"/>
    </row>
    <row r="45990" spans="6:6" x14ac:dyDescent="0.2">
      <c r="F45990" s="16"/>
    </row>
    <row r="45991" spans="6:6" x14ac:dyDescent="0.2">
      <c r="F45991" s="16"/>
    </row>
    <row r="45992" spans="6:6" x14ac:dyDescent="0.2">
      <c r="F45992" s="16"/>
    </row>
    <row r="45993" spans="6:6" x14ac:dyDescent="0.2">
      <c r="F45993" s="16"/>
    </row>
    <row r="45994" spans="6:6" x14ac:dyDescent="0.2">
      <c r="F45994" s="16"/>
    </row>
    <row r="45995" spans="6:6" x14ac:dyDescent="0.2">
      <c r="F45995" s="16"/>
    </row>
    <row r="45996" spans="6:6" x14ac:dyDescent="0.2">
      <c r="F45996" s="16"/>
    </row>
    <row r="45997" spans="6:6" x14ac:dyDescent="0.2">
      <c r="F45997" s="16"/>
    </row>
    <row r="45998" spans="6:6" x14ac:dyDescent="0.2">
      <c r="F45998" s="16"/>
    </row>
    <row r="45999" spans="6:6" x14ac:dyDescent="0.2">
      <c r="F45999" s="16"/>
    </row>
    <row r="46000" spans="6:6" x14ac:dyDescent="0.2">
      <c r="F46000" s="16"/>
    </row>
    <row r="46001" spans="6:6" x14ac:dyDescent="0.2">
      <c r="F46001" s="16"/>
    </row>
    <row r="46002" spans="6:6" x14ac:dyDescent="0.2">
      <c r="F46002" s="16"/>
    </row>
    <row r="46003" spans="6:6" x14ac:dyDescent="0.2">
      <c r="F46003" s="16"/>
    </row>
    <row r="46004" spans="6:6" x14ac:dyDescent="0.2">
      <c r="F46004" s="16"/>
    </row>
    <row r="46005" spans="6:6" x14ac:dyDescent="0.2">
      <c r="F46005" s="16"/>
    </row>
    <row r="46006" spans="6:6" x14ac:dyDescent="0.2">
      <c r="F46006" s="16"/>
    </row>
    <row r="46007" spans="6:6" x14ac:dyDescent="0.2">
      <c r="F46007" s="16"/>
    </row>
    <row r="46008" spans="6:6" x14ac:dyDescent="0.2">
      <c r="F46008" s="16"/>
    </row>
    <row r="46009" spans="6:6" x14ac:dyDescent="0.2">
      <c r="F46009" s="16"/>
    </row>
    <row r="46010" spans="6:6" x14ac:dyDescent="0.2">
      <c r="F46010" s="16"/>
    </row>
    <row r="46011" spans="6:6" x14ac:dyDescent="0.2">
      <c r="F46011" s="16"/>
    </row>
    <row r="46012" spans="6:6" x14ac:dyDescent="0.2">
      <c r="F46012" s="16"/>
    </row>
    <row r="46013" spans="6:6" x14ac:dyDescent="0.2">
      <c r="F46013" s="16"/>
    </row>
    <row r="46014" spans="6:6" x14ac:dyDescent="0.2">
      <c r="F46014" s="16"/>
    </row>
    <row r="46015" spans="6:6" x14ac:dyDescent="0.2">
      <c r="F46015" s="16"/>
    </row>
    <row r="46016" spans="6:6" x14ac:dyDescent="0.2">
      <c r="F46016" s="16"/>
    </row>
    <row r="46017" spans="6:6" x14ac:dyDescent="0.2">
      <c r="F46017" s="16"/>
    </row>
    <row r="46018" spans="6:6" x14ac:dyDescent="0.2">
      <c r="F46018" s="16"/>
    </row>
    <row r="46019" spans="6:6" x14ac:dyDescent="0.2">
      <c r="F46019" s="16"/>
    </row>
    <row r="46020" spans="6:6" x14ac:dyDescent="0.2">
      <c r="F46020" s="16"/>
    </row>
    <row r="46021" spans="6:6" x14ac:dyDescent="0.2">
      <c r="F46021" s="16"/>
    </row>
    <row r="46022" spans="6:6" x14ac:dyDescent="0.2">
      <c r="F46022" s="16"/>
    </row>
    <row r="46023" spans="6:6" x14ac:dyDescent="0.2">
      <c r="F46023" s="16"/>
    </row>
    <row r="46024" spans="6:6" x14ac:dyDescent="0.2">
      <c r="F46024" s="16"/>
    </row>
    <row r="46025" spans="6:6" x14ac:dyDescent="0.2">
      <c r="F46025" s="16"/>
    </row>
    <row r="46026" spans="6:6" x14ac:dyDescent="0.2">
      <c r="F46026" s="16"/>
    </row>
    <row r="46027" spans="6:6" x14ac:dyDescent="0.2">
      <c r="F46027" s="16"/>
    </row>
    <row r="46028" spans="6:6" x14ac:dyDescent="0.2">
      <c r="F46028" s="16"/>
    </row>
    <row r="46029" spans="6:6" x14ac:dyDescent="0.2">
      <c r="F46029" s="16"/>
    </row>
    <row r="46030" spans="6:6" x14ac:dyDescent="0.2">
      <c r="F46030" s="16"/>
    </row>
    <row r="46031" spans="6:6" x14ac:dyDescent="0.2">
      <c r="F46031" s="16"/>
    </row>
    <row r="46032" spans="6:6" x14ac:dyDescent="0.2">
      <c r="F46032" s="16"/>
    </row>
    <row r="46033" spans="6:6" x14ac:dyDescent="0.2">
      <c r="F46033" s="16"/>
    </row>
    <row r="46034" spans="6:6" x14ac:dyDescent="0.2">
      <c r="F46034" s="16"/>
    </row>
    <row r="46035" spans="6:6" x14ac:dyDescent="0.2">
      <c r="F46035" s="16"/>
    </row>
    <row r="46036" spans="6:6" x14ac:dyDescent="0.2">
      <c r="F46036" s="16"/>
    </row>
    <row r="46037" spans="6:6" x14ac:dyDescent="0.2">
      <c r="F46037" s="16"/>
    </row>
    <row r="46038" spans="6:6" x14ac:dyDescent="0.2">
      <c r="F46038" s="16"/>
    </row>
    <row r="46039" spans="6:6" x14ac:dyDescent="0.2">
      <c r="F46039" s="16"/>
    </row>
    <row r="46040" spans="6:6" x14ac:dyDescent="0.2">
      <c r="F46040" s="16"/>
    </row>
    <row r="46041" spans="6:6" x14ac:dyDescent="0.2">
      <c r="F46041" s="16"/>
    </row>
    <row r="46042" spans="6:6" x14ac:dyDescent="0.2">
      <c r="F46042" s="16"/>
    </row>
    <row r="46043" spans="6:6" x14ac:dyDescent="0.2">
      <c r="F46043" s="16"/>
    </row>
    <row r="46044" spans="6:6" x14ac:dyDescent="0.2">
      <c r="F46044" s="16"/>
    </row>
    <row r="46045" spans="6:6" x14ac:dyDescent="0.2">
      <c r="F46045" s="16"/>
    </row>
    <row r="46046" spans="6:6" x14ac:dyDescent="0.2">
      <c r="F46046" s="16"/>
    </row>
    <row r="46047" spans="6:6" x14ac:dyDescent="0.2">
      <c r="F46047" s="16"/>
    </row>
    <row r="46048" spans="6:6" x14ac:dyDescent="0.2">
      <c r="F46048" s="16"/>
    </row>
    <row r="46049" spans="6:6" x14ac:dyDescent="0.2">
      <c r="F46049" s="16"/>
    </row>
    <row r="46050" spans="6:6" x14ac:dyDescent="0.2">
      <c r="F46050" s="16"/>
    </row>
    <row r="46051" spans="6:6" x14ac:dyDescent="0.2">
      <c r="F46051" s="16"/>
    </row>
    <row r="46052" spans="6:6" x14ac:dyDescent="0.2">
      <c r="F46052" s="16"/>
    </row>
    <row r="46053" spans="6:6" x14ac:dyDescent="0.2">
      <c r="F46053" s="16"/>
    </row>
    <row r="46054" spans="6:6" x14ac:dyDescent="0.2">
      <c r="F46054" s="16"/>
    </row>
    <row r="46055" spans="6:6" x14ac:dyDescent="0.2">
      <c r="F46055" s="16"/>
    </row>
    <row r="46056" spans="6:6" x14ac:dyDescent="0.2">
      <c r="F46056" s="16"/>
    </row>
    <row r="46057" spans="6:6" x14ac:dyDescent="0.2">
      <c r="F46057" s="16"/>
    </row>
    <row r="46058" spans="6:6" x14ac:dyDescent="0.2">
      <c r="F46058" s="16"/>
    </row>
    <row r="46059" spans="6:6" x14ac:dyDescent="0.2">
      <c r="F46059" s="16"/>
    </row>
    <row r="46060" spans="6:6" x14ac:dyDescent="0.2">
      <c r="F46060" s="16"/>
    </row>
    <row r="46061" spans="6:6" x14ac:dyDescent="0.2">
      <c r="F46061" s="16"/>
    </row>
    <row r="46062" spans="6:6" x14ac:dyDescent="0.2">
      <c r="F46062" s="16"/>
    </row>
    <row r="46063" spans="6:6" x14ac:dyDescent="0.2">
      <c r="F46063" s="16"/>
    </row>
    <row r="46064" spans="6:6" x14ac:dyDescent="0.2">
      <c r="F46064" s="16"/>
    </row>
    <row r="46065" spans="6:6" x14ac:dyDescent="0.2">
      <c r="F46065" s="16"/>
    </row>
    <row r="46066" spans="6:6" x14ac:dyDescent="0.2">
      <c r="F46066" s="16"/>
    </row>
    <row r="46067" spans="6:6" x14ac:dyDescent="0.2">
      <c r="F46067" s="16"/>
    </row>
    <row r="46068" spans="6:6" x14ac:dyDescent="0.2">
      <c r="F46068" s="16"/>
    </row>
    <row r="46069" spans="6:6" x14ac:dyDescent="0.2">
      <c r="F46069" s="16"/>
    </row>
    <row r="46070" spans="6:6" x14ac:dyDescent="0.2">
      <c r="F46070" s="16"/>
    </row>
    <row r="46071" spans="6:6" x14ac:dyDescent="0.2">
      <c r="F46071" s="16"/>
    </row>
    <row r="46072" spans="6:6" x14ac:dyDescent="0.2">
      <c r="F46072" s="16"/>
    </row>
    <row r="46073" spans="6:6" x14ac:dyDescent="0.2">
      <c r="F46073" s="16"/>
    </row>
    <row r="46074" spans="6:6" x14ac:dyDescent="0.2">
      <c r="F46074" s="16"/>
    </row>
    <row r="46075" spans="6:6" x14ac:dyDescent="0.2">
      <c r="F46075" s="16"/>
    </row>
    <row r="46076" spans="6:6" x14ac:dyDescent="0.2">
      <c r="F46076" s="16"/>
    </row>
    <row r="46077" spans="6:6" x14ac:dyDescent="0.2">
      <c r="F46077" s="16"/>
    </row>
    <row r="46078" spans="6:6" x14ac:dyDescent="0.2">
      <c r="F46078" s="16"/>
    </row>
    <row r="46079" spans="6:6" x14ac:dyDescent="0.2">
      <c r="F46079" s="16"/>
    </row>
    <row r="46080" spans="6:6" x14ac:dyDescent="0.2">
      <c r="F46080" s="16"/>
    </row>
    <row r="46081" spans="6:6" x14ac:dyDescent="0.2">
      <c r="F46081" s="16"/>
    </row>
    <row r="46082" spans="6:6" x14ac:dyDescent="0.2">
      <c r="F46082" s="16"/>
    </row>
    <row r="46083" spans="6:6" x14ac:dyDescent="0.2">
      <c r="F46083" s="16"/>
    </row>
    <row r="46084" spans="6:6" x14ac:dyDescent="0.2">
      <c r="F46084" s="16"/>
    </row>
    <row r="46085" spans="6:6" x14ac:dyDescent="0.2">
      <c r="F46085" s="16"/>
    </row>
    <row r="46086" spans="6:6" x14ac:dyDescent="0.2">
      <c r="F46086" s="16"/>
    </row>
    <row r="46087" spans="6:6" x14ac:dyDescent="0.2">
      <c r="F46087" s="16"/>
    </row>
    <row r="46088" spans="6:6" x14ac:dyDescent="0.2">
      <c r="F46088" s="16"/>
    </row>
    <row r="46089" spans="6:6" x14ac:dyDescent="0.2">
      <c r="F46089" s="16"/>
    </row>
    <row r="46090" spans="6:6" x14ac:dyDescent="0.2">
      <c r="F46090" s="16"/>
    </row>
    <row r="46091" spans="6:6" x14ac:dyDescent="0.2">
      <c r="F46091" s="16"/>
    </row>
    <row r="46092" spans="6:6" x14ac:dyDescent="0.2">
      <c r="F46092" s="16"/>
    </row>
    <row r="46093" spans="6:6" x14ac:dyDescent="0.2">
      <c r="F46093" s="16"/>
    </row>
    <row r="46094" spans="6:6" x14ac:dyDescent="0.2">
      <c r="F46094" s="16"/>
    </row>
    <row r="46095" spans="6:6" x14ac:dyDescent="0.2">
      <c r="F46095" s="16"/>
    </row>
    <row r="46096" spans="6:6" x14ac:dyDescent="0.2">
      <c r="F46096" s="16"/>
    </row>
    <row r="46097" spans="6:6" x14ac:dyDescent="0.2">
      <c r="F46097" s="16"/>
    </row>
    <row r="46098" spans="6:6" x14ac:dyDescent="0.2">
      <c r="F46098" s="16"/>
    </row>
    <row r="46099" spans="6:6" x14ac:dyDescent="0.2">
      <c r="F46099" s="16"/>
    </row>
    <row r="46100" spans="6:6" x14ac:dyDescent="0.2">
      <c r="F46100" s="16"/>
    </row>
    <row r="46101" spans="6:6" x14ac:dyDescent="0.2">
      <c r="F46101" s="16"/>
    </row>
    <row r="46102" spans="6:6" x14ac:dyDescent="0.2">
      <c r="F46102" s="16"/>
    </row>
    <row r="46103" spans="6:6" x14ac:dyDescent="0.2">
      <c r="F46103" s="16"/>
    </row>
    <row r="46104" spans="6:6" x14ac:dyDescent="0.2">
      <c r="F46104" s="16"/>
    </row>
    <row r="46105" spans="6:6" x14ac:dyDescent="0.2">
      <c r="F46105" s="16"/>
    </row>
    <row r="46106" spans="6:6" x14ac:dyDescent="0.2">
      <c r="F46106" s="16"/>
    </row>
    <row r="46107" spans="6:6" x14ac:dyDescent="0.2">
      <c r="F46107" s="16"/>
    </row>
    <row r="46108" spans="6:6" x14ac:dyDescent="0.2">
      <c r="F46108" s="16"/>
    </row>
    <row r="46109" spans="6:6" x14ac:dyDescent="0.2">
      <c r="F46109" s="16"/>
    </row>
    <row r="46110" spans="6:6" x14ac:dyDescent="0.2">
      <c r="F46110" s="16"/>
    </row>
    <row r="46111" spans="6:6" x14ac:dyDescent="0.2">
      <c r="F46111" s="16"/>
    </row>
    <row r="46112" spans="6:6" x14ac:dyDescent="0.2">
      <c r="F46112" s="16"/>
    </row>
    <row r="46113" spans="6:6" x14ac:dyDescent="0.2">
      <c r="F46113" s="16"/>
    </row>
    <row r="46114" spans="6:6" x14ac:dyDescent="0.2">
      <c r="F46114" s="16"/>
    </row>
    <row r="46115" spans="6:6" x14ac:dyDescent="0.2">
      <c r="F46115" s="16"/>
    </row>
    <row r="46116" spans="6:6" x14ac:dyDescent="0.2">
      <c r="F46116" s="16"/>
    </row>
    <row r="46117" spans="6:6" x14ac:dyDescent="0.2">
      <c r="F46117" s="16"/>
    </row>
    <row r="46118" spans="6:6" x14ac:dyDescent="0.2">
      <c r="F46118" s="16"/>
    </row>
    <row r="46119" spans="6:6" x14ac:dyDescent="0.2">
      <c r="F46119" s="16"/>
    </row>
    <row r="46120" spans="6:6" x14ac:dyDescent="0.2">
      <c r="F46120" s="16"/>
    </row>
    <row r="46121" spans="6:6" x14ac:dyDescent="0.2">
      <c r="F46121" s="16"/>
    </row>
    <row r="46122" spans="6:6" x14ac:dyDescent="0.2">
      <c r="F46122" s="16"/>
    </row>
    <row r="46123" spans="6:6" x14ac:dyDescent="0.2">
      <c r="F46123" s="16"/>
    </row>
    <row r="46124" spans="6:6" x14ac:dyDescent="0.2">
      <c r="F46124" s="16"/>
    </row>
    <row r="46125" spans="6:6" x14ac:dyDescent="0.2">
      <c r="F46125" s="16"/>
    </row>
    <row r="46126" spans="6:6" x14ac:dyDescent="0.2">
      <c r="F46126" s="16"/>
    </row>
    <row r="46127" spans="6:6" x14ac:dyDescent="0.2">
      <c r="F46127" s="16"/>
    </row>
    <row r="46128" spans="6:6" x14ac:dyDescent="0.2">
      <c r="F46128" s="16"/>
    </row>
    <row r="46129" spans="6:6" x14ac:dyDescent="0.2">
      <c r="F46129" s="16"/>
    </row>
    <row r="46130" spans="6:6" x14ac:dyDescent="0.2">
      <c r="F46130" s="16"/>
    </row>
    <row r="46131" spans="6:6" x14ac:dyDescent="0.2">
      <c r="F46131" s="16"/>
    </row>
    <row r="46132" spans="6:6" x14ac:dyDescent="0.2">
      <c r="F46132" s="16"/>
    </row>
    <row r="46133" spans="6:6" x14ac:dyDescent="0.2">
      <c r="F46133" s="16"/>
    </row>
    <row r="46134" spans="6:6" x14ac:dyDescent="0.2">
      <c r="F46134" s="16"/>
    </row>
    <row r="46135" spans="6:6" x14ac:dyDescent="0.2">
      <c r="F46135" s="16"/>
    </row>
    <row r="46136" spans="6:6" x14ac:dyDescent="0.2">
      <c r="F46136" s="16"/>
    </row>
    <row r="46137" spans="6:6" x14ac:dyDescent="0.2">
      <c r="F46137" s="16"/>
    </row>
    <row r="46138" spans="6:6" x14ac:dyDescent="0.2">
      <c r="F46138" s="16"/>
    </row>
    <row r="46139" spans="6:6" x14ac:dyDescent="0.2">
      <c r="F46139" s="16"/>
    </row>
    <row r="46140" spans="6:6" x14ac:dyDescent="0.2">
      <c r="F46140" s="16"/>
    </row>
    <row r="46141" spans="6:6" x14ac:dyDescent="0.2">
      <c r="F46141" s="16"/>
    </row>
    <row r="46142" spans="6:6" x14ac:dyDescent="0.2">
      <c r="F46142" s="16"/>
    </row>
    <row r="46143" spans="6:6" x14ac:dyDescent="0.2">
      <c r="F46143" s="16"/>
    </row>
    <row r="46144" spans="6:6" x14ac:dyDescent="0.2">
      <c r="F46144" s="16"/>
    </row>
    <row r="46145" spans="6:6" x14ac:dyDescent="0.2">
      <c r="F46145" s="16"/>
    </row>
    <row r="46146" spans="6:6" x14ac:dyDescent="0.2">
      <c r="F46146" s="16"/>
    </row>
    <row r="46147" spans="6:6" x14ac:dyDescent="0.2">
      <c r="F46147" s="16"/>
    </row>
    <row r="46148" spans="6:6" x14ac:dyDescent="0.2">
      <c r="F46148" s="16"/>
    </row>
    <row r="46149" spans="6:6" x14ac:dyDescent="0.2">
      <c r="F46149" s="16"/>
    </row>
    <row r="46150" spans="6:6" x14ac:dyDescent="0.2">
      <c r="F46150" s="16"/>
    </row>
    <row r="46151" spans="6:6" x14ac:dyDescent="0.2">
      <c r="F46151" s="16"/>
    </row>
    <row r="46152" spans="6:6" x14ac:dyDescent="0.2">
      <c r="F46152" s="16"/>
    </row>
    <row r="46153" spans="6:6" x14ac:dyDescent="0.2">
      <c r="F46153" s="16"/>
    </row>
    <row r="46154" spans="6:6" x14ac:dyDescent="0.2">
      <c r="F46154" s="16"/>
    </row>
    <row r="46155" spans="6:6" x14ac:dyDescent="0.2">
      <c r="F46155" s="16"/>
    </row>
    <row r="46156" spans="6:6" x14ac:dyDescent="0.2">
      <c r="F46156" s="16"/>
    </row>
    <row r="46157" spans="6:6" x14ac:dyDescent="0.2">
      <c r="F46157" s="16"/>
    </row>
    <row r="46158" spans="6:6" x14ac:dyDescent="0.2">
      <c r="F46158" s="16"/>
    </row>
    <row r="46159" spans="6:6" x14ac:dyDescent="0.2">
      <c r="F46159" s="16"/>
    </row>
    <row r="46160" spans="6:6" x14ac:dyDescent="0.2">
      <c r="F46160" s="16"/>
    </row>
    <row r="46161" spans="6:6" x14ac:dyDescent="0.2">
      <c r="F46161" s="16"/>
    </row>
    <row r="46162" spans="6:6" x14ac:dyDescent="0.2">
      <c r="F46162" s="16"/>
    </row>
    <row r="46163" spans="6:6" x14ac:dyDescent="0.2">
      <c r="F46163" s="16"/>
    </row>
    <row r="46164" spans="6:6" x14ac:dyDescent="0.2">
      <c r="F46164" s="16"/>
    </row>
    <row r="46165" spans="6:6" x14ac:dyDescent="0.2">
      <c r="F46165" s="16"/>
    </row>
    <row r="46166" spans="6:6" x14ac:dyDescent="0.2">
      <c r="F46166" s="16"/>
    </row>
    <row r="46167" spans="6:6" x14ac:dyDescent="0.2">
      <c r="F46167" s="16"/>
    </row>
    <row r="46168" spans="6:6" x14ac:dyDescent="0.2">
      <c r="F46168" s="16"/>
    </row>
    <row r="46169" spans="6:6" x14ac:dyDescent="0.2">
      <c r="F46169" s="16"/>
    </row>
    <row r="46170" spans="6:6" x14ac:dyDescent="0.2">
      <c r="F46170" s="16"/>
    </row>
    <row r="46171" spans="6:6" x14ac:dyDescent="0.2">
      <c r="F46171" s="16"/>
    </row>
    <row r="46172" spans="6:6" x14ac:dyDescent="0.2">
      <c r="F46172" s="16"/>
    </row>
    <row r="46173" spans="6:6" x14ac:dyDescent="0.2">
      <c r="F46173" s="16"/>
    </row>
    <row r="46174" spans="6:6" x14ac:dyDescent="0.2">
      <c r="F46174" s="16"/>
    </row>
    <row r="46175" spans="6:6" x14ac:dyDescent="0.2">
      <c r="F46175" s="16"/>
    </row>
    <row r="46176" spans="6:6" x14ac:dyDescent="0.2">
      <c r="F46176" s="16"/>
    </row>
    <row r="46177" spans="6:6" x14ac:dyDescent="0.2">
      <c r="F46177" s="16"/>
    </row>
    <row r="46178" spans="6:6" x14ac:dyDescent="0.2">
      <c r="F46178" s="16"/>
    </row>
    <row r="46179" spans="6:6" x14ac:dyDescent="0.2">
      <c r="F46179" s="16"/>
    </row>
    <row r="46180" spans="6:6" x14ac:dyDescent="0.2">
      <c r="F46180" s="16"/>
    </row>
    <row r="46181" spans="6:6" x14ac:dyDescent="0.2">
      <c r="F46181" s="16"/>
    </row>
    <row r="46182" spans="6:6" x14ac:dyDescent="0.2">
      <c r="F46182" s="16"/>
    </row>
    <row r="46183" spans="6:6" x14ac:dyDescent="0.2">
      <c r="F46183" s="16"/>
    </row>
    <row r="46184" spans="6:6" x14ac:dyDescent="0.2">
      <c r="F46184" s="16"/>
    </row>
    <row r="46185" spans="6:6" x14ac:dyDescent="0.2">
      <c r="F46185" s="16"/>
    </row>
    <row r="46186" spans="6:6" x14ac:dyDescent="0.2">
      <c r="F46186" s="16"/>
    </row>
    <row r="46187" spans="6:6" x14ac:dyDescent="0.2">
      <c r="F46187" s="16"/>
    </row>
    <row r="46188" spans="6:6" x14ac:dyDescent="0.2">
      <c r="F46188" s="16"/>
    </row>
    <row r="46189" spans="6:6" x14ac:dyDescent="0.2">
      <c r="F46189" s="16"/>
    </row>
    <row r="46190" spans="6:6" x14ac:dyDescent="0.2">
      <c r="F46190" s="16"/>
    </row>
    <row r="46191" spans="6:6" x14ac:dyDescent="0.2">
      <c r="F46191" s="16"/>
    </row>
    <row r="46192" spans="6:6" x14ac:dyDescent="0.2">
      <c r="F46192" s="16"/>
    </row>
    <row r="46193" spans="6:6" x14ac:dyDescent="0.2">
      <c r="F46193" s="16"/>
    </row>
    <row r="46194" spans="6:6" x14ac:dyDescent="0.2">
      <c r="F46194" s="16"/>
    </row>
    <row r="46195" spans="6:6" x14ac:dyDescent="0.2">
      <c r="F46195" s="16"/>
    </row>
    <row r="46196" spans="6:6" x14ac:dyDescent="0.2">
      <c r="F46196" s="16"/>
    </row>
    <row r="46197" spans="6:6" x14ac:dyDescent="0.2">
      <c r="F46197" s="16"/>
    </row>
    <row r="46198" spans="6:6" x14ac:dyDescent="0.2">
      <c r="F46198" s="16"/>
    </row>
    <row r="46199" spans="6:6" x14ac:dyDescent="0.2">
      <c r="F46199" s="16"/>
    </row>
    <row r="46200" spans="6:6" x14ac:dyDescent="0.2">
      <c r="F46200" s="16"/>
    </row>
    <row r="46201" spans="6:6" x14ac:dyDescent="0.2">
      <c r="F46201" s="16"/>
    </row>
    <row r="46202" spans="6:6" x14ac:dyDescent="0.2">
      <c r="F46202" s="16"/>
    </row>
    <row r="46203" spans="6:6" x14ac:dyDescent="0.2">
      <c r="F46203" s="16"/>
    </row>
    <row r="46204" spans="6:6" x14ac:dyDescent="0.2">
      <c r="F46204" s="16"/>
    </row>
    <row r="46205" spans="6:6" x14ac:dyDescent="0.2">
      <c r="F46205" s="16"/>
    </row>
    <row r="46206" spans="6:6" x14ac:dyDescent="0.2">
      <c r="F46206" s="16"/>
    </row>
    <row r="46207" spans="6:6" x14ac:dyDescent="0.2">
      <c r="F46207" s="16"/>
    </row>
    <row r="46208" spans="6:6" x14ac:dyDescent="0.2">
      <c r="F46208" s="16"/>
    </row>
    <row r="46209" spans="6:6" x14ac:dyDescent="0.2">
      <c r="F46209" s="16"/>
    </row>
    <row r="46210" spans="6:6" x14ac:dyDescent="0.2">
      <c r="F46210" s="16"/>
    </row>
    <row r="46211" spans="6:6" x14ac:dyDescent="0.2">
      <c r="F46211" s="16"/>
    </row>
    <row r="46212" spans="6:6" x14ac:dyDescent="0.2">
      <c r="F46212" s="16"/>
    </row>
    <row r="46213" spans="6:6" x14ac:dyDescent="0.2">
      <c r="F46213" s="16"/>
    </row>
    <row r="46214" spans="6:6" x14ac:dyDescent="0.2">
      <c r="F46214" s="16"/>
    </row>
    <row r="46215" spans="6:6" x14ac:dyDescent="0.2">
      <c r="F46215" s="16"/>
    </row>
    <row r="46216" spans="6:6" x14ac:dyDescent="0.2">
      <c r="F46216" s="16"/>
    </row>
    <row r="46217" spans="6:6" x14ac:dyDescent="0.2">
      <c r="F46217" s="16"/>
    </row>
    <row r="46218" spans="6:6" x14ac:dyDescent="0.2">
      <c r="F46218" s="16"/>
    </row>
    <row r="46219" spans="6:6" x14ac:dyDescent="0.2">
      <c r="F46219" s="16"/>
    </row>
    <row r="46220" spans="6:6" x14ac:dyDescent="0.2">
      <c r="F46220" s="16"/>
    </row>
    <row r="46221" spans="6:6" x14ac:dyDescent="0.2">
      <c r="F46221" s="16"/>
    </row>
    <row r="46222" spans="6:6" x14ac:dyDescent="0.2">
      <c r="F46222" s="16"/>
    </row>
    <row r="46223" spans="6:6" x14ac:dyDescent="0.2">
      <c r="F46223" s="16"/>
    </row>
    <row r="46224" spans="6:6" x14ac:dyDescent="0.2">
      <c r="F46224" s="16"/>
    </row>
    <row r="46225" spans="6:6" x14ac:dyDescent="0.2">
      <c r="F46225" s="16"/>
    </row>
    <row r="46226" spans="6:6" x14ac:dyDescent="0.2">
      <c r="F46226" s="16"/>
    </row>
    <row r="46227" spans="6:6" x14ac:dyDescent="0.2">
      <c r="F46227" s="16"/>
    </row>
    <row r="46228" spans="6:6" x14ac:dyDescent="0.2">
      <c r="F46228" s="16"/>
    </row>
    <row r="46229" spans="6:6" x14ac:dyDescent="0.2">
      <c r="F46229" s="16"/>
    </row>
    <row r="46230" spans="6:6" x14ac:dyDescent="0.2">
      <c r="F46230" s="16"/>
    </row>
    <row r="46231" spans="6:6" x14ac:dyDescent="0.2">
      <c r="F46231" s="16"/>
    </row>
    <row r="46232" spans="6:6" x14ac:dyDescent="0.2">
      <c r="F46232" s="16"/>
    </row>
    <row r="46233" spans="6:6" x14ac:dyDescent="0.2">
      <c r="F46233" s="16"/>
    </row>
    <row r="46234" spans="6:6" x14ac:dyDescent="0.2">
      <c r="F46234" s="16"/>
    </row>
    <row r="46235" spans="6:6" x14ac:dyDescent="0.2">
      <c r="F46235" s="16"/>
    </row>
    <row r="46236" spans="6:6" x14ac:dyDescent="0.2">
      <c r="F46236" s="16"/>
    </row>
    <row r="46237" spans="6:6" x14ac:dyDescent="0.2">
      <c r="F46237" s="16"/>
    </row>
    <row r="46238" spans="6:6" x14ac:dyDescent="0.2">
      <c r="F46238" s="16"/>
    </row>
    <row r="46239" spans="6:6" x14ac:dyDescent="0.2">
      <c r="F46239" s="16"/>
    </row>
    <row r="46240" spans="6:6" x14ac:dyDescent="0.2">
      <c r="F46240" s="16"/>
    </row>
    <row r="46241" spans="6:6" x14ac:dyDescent="0.2">
      <c r="F46241" s="16"/>
    </row>
    <row r="46242" spans="6:6" x14ac:dyDescent="0.2">
      <c r="F46242" s="16"/>
    </row>
    <row r="46243" spans="6:6" x14ac:dyDescent="0.2">
      <c r="F46243" s="16"/>
    </row>
    <row r="46244" spans="6:6" x14ac:dyDescent="0.2">
      <c r="F46244" s="16"/>
    </row>
    <row r="46245" spans="6:6" x14ac:dyDescent="0.2">
      <c r="F46245" s="16"/>
    </row>
    <row r="46246" spans="6:6" x14ac:dyDescent="0.2">
      <c r="F46246" s="16"/>
    </row>
    <row r="46247" spans="6:6" x14ac:dyDescent="0.2">
      <c r="F46247" s="16"/>
    </row>
    <row r="46248" spans="6:6" x14ac:dyDescent="0.2">
      <c r="F46248" s="16"/>
    </row>
    <row r="46249" spans="6:6" x14ac:dyDescent="0.2">
      <c r="F46249" s="16"/>
    </row>
    <row r="46250" spans="6:6" x14ac:dyDescent="0.2">
      <c r="F46250" s="16"/>
    </row>
    <row r="46251" spans="6:6" x14ac:dyDescent="0.2">
      <c r="F46251" s="16"/>
    </row>
    <row r="46252" spans="6:6" x14ac:dyDescent="0.2">
      <c r="F46252" s="16"/>
    </row>
    <row r="46253" spans="6:6" x14ac:dyDescent="0.2">
      <c r="F46253" s="16"/>
    </row>
    <row r="46254" spans="6:6" x14ac:dyDescent="0.2">
      <c r="F46254" s="16"/>
    </row>
    <row r="46255" spans="6:6" x14ac:dyDescent="0.2">
      <c r="F46255" s="16"/>
    </row>
    <row r="46256" spans="6:6" x14ac:dyDescent="0.2">
      <c r="F46256" s="16"/>
    </row>
    <row r="46257" spans="6:6" x14ac:dyDescent="0.2">
      <c r="F46257" s="16"/>
    </row>
    <row r="46258" spans="6:6" x14ac:dyDescent="0.2">
      <c r="F46258" s="16"/>
    </row>
    <row r="46259" spans="6:6" x14ac:dyDescent="0.2">
      <c r="F46259" s="16"/>
    </row>
    <row r="46260" spans="6:6" x14ac:dyDescent="0.2">
      <c r="F46260" s="16"/>
    </row>
    <row r="46261" spans="6:6" x14ac:dyDescent="0.2">
      <c r="F46261" s="16"/>
    </row>
    <row r="46262" spans="6:6" x14ac:dyDescent="0.2">
      <c r="F46262" s="16"/>
    </row>
    <row r="46263" spans="6:6" x14ac:dyDescent="0.2">
      <c r="F46263" s="16"/>
    </row>
    <row r="46264" spans="6:6" x14ac:dyDescent="0.2">
      <c r="F46264" s="16"/>
    </row>
    <row r="46265" spans="6:6" x14ac:dyDescent="0.2">
      <c r="F46265" s="16"/>
    </row>
    <row r="46266" spans="6:6" x14ac:dyDescent="0.2">
      <c r="F46266" s="16"/>
    </row>
    <row r="46267" spans="6:6" x14ac:dyDescent="0.2">
      <c r="F46267" s="16"/>
    </row>
    <row r="46268" spans="6:6" x14ac:dyDescent="0.2">
      <c r="F46268" s="16"/>
    </row>
    <row r="46269" spans="6:6" x14ac:dyDescent="0.2">
      <c r="F46269" s="16"/>
    </row>
    <row r="46270" spans="6:6" x14ac:dyDescent="0.2">
      <c r="F46270" s="16"/>
    </row>
    <row r="46271" spans="6:6" x14ac:dyDescent="0.2">
      <c r="F46271" s="16"/>
    </row>
    <row r="46272" spans="6:6" x14ac:dyDescent="0.2">
      <c r="F46272" s="16"/>
    </row>
    <row r="46273" spans="6:6" x14ac:dyDescent="0.2">
      <c r="F46273" s="16"/>
    </row>
    <row r="46274" spans="6:6" x14ac:dyDescent="0.2">
      <c r="F46274" s="16"/>
    </row>
    <row r="46275" spans="6:6" x14ac:dyDescent="0.2">
      <c r="F46275" s="16"/>
    </row>
    <row r="46276" spans="6:6" x14ac:dyDescent="0.2">
      <c r="F46276" s="16"/>
    </row>
    <row r="46277" spans="6:6" x14ac:dyDescent="0.2">
      <c r="F46277" s="16"/>
    </row>
    <row r="46278" spans="6:6" x14ac:dyDescent="0.2">
      <c r="F46278" s="16"/>
    </row>
    <row r="46279" spans="6:6" x14ac:dyDescent="0.2">
      <c r="F46279" s="16"/>
    </row>
    <row r="46280" spans="6:6" x14ac:dyDescent="0.2">
      <c r="F46280" s="16"/>
    </row>
    <row r="46281" spans="6:6" x14ac:dyDescent="0.2">
      <c r="F46281" s="16"/>
    </row>
    <row r="46282" spans="6:6" x14ac:dyDescent="0.2">
      <c r="F46282" s="16"/>
    </row>
    <row r="46283" spans="6:6" x14ac:dyDescent="0.2">
      <c r="F46283" s="16"/>
    </row>
    <row r="46284" spans="6:6" x14ac:dyDescent="0.2">
      <c r="F46284" s="16"/>
    </row>
    <row r="46285" spans="6:6" x14ac:dyDescent="0.2">
      <c r="F46285" s="16"/>
    </row>
    <row r="46286" spans="6:6" x14ac:dyDescent="0.2">
      <c r="F46286" s="16"/>
    </row>
    <row r="46287" spans="6:6" x14ac:dyDescent="0.2">
      <c r="F46287" s="16"/>
    </row>
    <row r="46288" spans="6:6" x14ac:dyDescent="0.2">
      <c r="F46288" s="16"/>
    </row>
    <row r="46289" spans="6:6" x14ac:dyDescent="0.2">
      <c r="F46289" s="16"/>
    </row>
    <row r="46290" spans="6:6" x14ac:dyDescent="0.2">
      <c r="F46290" s="16"/>
    </row>
    <row r="46291" spans="6:6" x14ac:dyDescent="0.2">
      <c r="F46291" s="16"/>
    </row>
    <row r="46292" spans="6:6" x14ac:dyDescent="0.2">
      <c r="F46292" s="16"/>
    </row>
    <row r="46293" spans="6:6" x14ac:dyDescent="0.2">
      <c r="F46293" s="16"/>
    </row>
    <row r="46294" spans="6:6" x14ac:dyDescent="0.2">
      <c r="F46294" s="16"/>
    </row>
    <row r="46295" spans="6:6" x14ac:dyDescent="0.2">
      <c r="F46295" s="16"/>
    </row>
    <row r="46296" spans="6:6" x14ac:dyDescent="0.2">
      <c r="F46296" s="16"/>
    </row>
    <row r="46297" spans="6:6" x14ac:dyDescent="0.2">
      <c r="F46297" s="16"/>
    </row>
    <row r="46298" spans="6:6" x14ac:dyDescent="0.2">
      <c r="F46298" s="16"/>
    </row>
    <row r="46299" spans="6:6" x14ac:dyDescent="0.2">
      <c r="F46299" s="16"/>
    </row>
    <row r="46300" spans="6:6" x14ac:dyDescent="0.2">
      <c r="F46300" s="16"/>
    </row>
    <row r="46301" spans="6:6" x14ac:dyDescent="0.2">
      <c r="F46301" s="16"/>
    </row>
    <row r="46302" spans="6:6" x14ac:dyDescent="0.2">
      <c r="F46302" s="16"/>
    </row>
    <row r="46303" spans="6:6" x14ac:dyDescent="0.2">
      <c r="F46303" s="16"/>
    </row>
    <row r="46304" spans="6:6" x14ac:dyDescent="0.2">
      <c r="F46304" s="16"/>
    </row>
    <row r="46305" spans="6:6" x14ac:dyDescent="0.2">
      <c r="F46305" s="16"/>
    </row>
    <row r="46306" spans="6:6" x14ac:dyDescent="0.2">
      <c r="F46306" s="16"/>
    </row>
    <row r="46307" spans="6:6" x14ac:dyDescent="0.2">
      <c r="F46307" s="16"/>
    </row>
    <row r="46308" spans="6:6" x14ac:dyDescent="0.2">
      <c r="F46308" s="16"/>
    </row>
    <row r="46309" spans="6:6" x14ac:dyDescent="0.2">
      <c r="F46309" s="16"/>
    </row>
    <row r="46310" spans="6:6" x14ac:dyDescent="0.2">
      <c r="F46310" s="16"/>
    </row>
    <row r="46311" spans="6:6" x14ac:dyDescent="0.2">
      <c r="F46311" s="16"/>
    </row>
    <row r="46312" spans="6:6" x14ac:dyDescent="0.2">
      <c r="F46312" s="16"/>
    </row>
    <row r="46313" spans="6:6" x14ac:dyDescent="0.2">
      <c r="F46313" s="16"/>
    </row>
    <row r="46314" spans="6:6" x14ac:dyDescent="0.2">
      <c r="F46314" s="16"/>
    </row>
    <row r="46315" spans="6:6" x14ac:dyDescent="0.2">
      <c r="F46315" s="16"/>
    </row>
    <row r="46316" spans="6:6" x14ac:dyDescent="0.2">
      <c r="F46316" s="16"/>
    </row>
    <row r="46317" spans="6:6" x14ac:dyDescent="0.2">
      <c r="F46317" s="16"/>
    </row>
    <row r="46318" spans="6:6" x14ac:dyDescent="0.2">
      <c r="F46318" s="16"/>
    </row>
    <row r="46319" spans="6:6" x14ac:dyDescent="0.2">
      <c r="F46319" s="16"/>
    </row>
    <row r="46320" spans="6:6" x14ac:dyDescent="0.2">
      <c r="F46320" s="16"/>
    </row>
    <row r="46321" spans="6:6" x14ac:dyDescent="0.2">
      <c r="F46321" s="16"/>
    </row>
    <row r="46322" spans="6:6" x14ac:dyDescent="0.2">
      <c r="F46322" s="16"/>
    </row>
    <row r="46323" spans="6:6" x14ac:dyDescent="0.2">
      <c r="F46323" s="16"/>
    </row>
    <row r="46324" spans="6:6" x14ac:dyDescent="0.2">
      <c r="F46324" s="16"/>
    </row>
    <row r="46325" spans="6:6" x14ac:dyDescent="0.2">
      <c r="F46325" s="16"/>
    </row>
    <row r="46326" spans="6:6" x14ac:dyDescent="0.2">
      <c r="F46326" s="16"/>
    </row>
    <row r="46327" spans="6:6" x14ac:dyDescent="0.2">
      <c r="F46327" s="16"/>
    </row>
    <row r="46328" spans="6:6" x14ac:dyDescent="0.2">
      <c r="F46328" s="16"/>
    </row>
    <row r="46329" spans="6:6" x14ac:dyDescent="0.2">
      <c r="F46329" s="16"/>
    </row>
    <row r="46330" spans="6:6" x14ac:dyDescent="0.2">
      <c r="F46330" s="16"/>
    </row>
    <row r="46331" spans="6:6" x14ac:dyDescent="0.2">
      <c r="F46331" s="16"/>
    </row>
    <row r="46332" spans="6:6" x14ac:dyDescent="0.2">
      <c r="F46332" s="16"/>
    </row>
    <row r="46333" spans="6:6" x14ac:dyDescent="0.2">
      <c r="F46333" s="16"/>
    </row>
    <row r="46334" spans="6:6" x14ac:dyDescent="0.2">
      <c r="F46334" s="16"/>
    </row>
    <row r="46335" spans="6:6" x14ac:dyDescent="0.2">
      <c r="F46335" s="16"/>
    </row>
    <row r="46336" spans="6:6" x14ac:dyDescent="0.2">
      <c r="F46336" s="16"/>
    </row>
    <row r="46337" spans="6:6" x14ac:dyDescent="0.2">
      <c r="F46337" s="16"/>
    </row>
    <row r="46338" spans="6:6" x14ac:dyDescent="0.2">
      <c r="F46338" s="16"/>
    </row>
    <row r="46339" spans="6:6" x14ac:dyDescent="0.2">
      <c r="F46339" s="16"/>
    </row>
    <row r="46340" spans="6:6" x14ac:dyDescent="0.2">
      <c r="F46340" s="16"/>
    </row>
    <row r="46341" spans="6:6" x14ac:dyDescent="0.2">
      <c r="F46341" s="16"/>
    </row>
    <row r="46342" spans="6:6" x14ac:dyDescent="0.2">
      <c r="F46342" s="16"/>
    </row>
    <row r="46343" spans="6:6" x14ac:dyDescent="0.2">
      <c r="F46343" s="16"/>
    </row>
    <row r="46344" spans="6:6" x14ac:dyDescent="0.2">
      <c r="F46344" s="16"/>
    </row>
    <row r="46345" spans="6:6" x14ac:dyDescent="0.2">
      <c r="F46345" s="16"/>
    </row>
    <row r="46346" spans="6:6" x14ac:dyDescent="0.2">
      <c r="F46346" s="16"/>
    </row>
    <row r="46347" spans="6:6" x14ac:dyDescent="0.2">
      <c r="F46347" s="16"/>
    </row>
    <row r="46348" spans="6:6" x14ac:dyDescent="0.2">
      <c r="F46348" s="16"/>
    </row>
    <row r="46349" spans="6:6" x14ac:dyDescent="0.2">
      <c r="F46349" s="16"/>
    </row>
    <row r="46350" spans="6:6" x14ac:dyDescent="0.2">
      <c r="F46350" s="16"/>
    </row>
    <row r="46351" spans="6:6" x14ac:dyDescent="0.2">
      <c r="F46351" s="16"/>
    </row>
    <row r="46352" spans="6:6" x14ac:dyDescent="0.2">
      <c r="F46352" s="16"/>
    </row>
    <row r="46353" spans="6:6" x14ac:dyDescent="0.2">
      <c r="F46353" s="16"/>
    </row>
    <row r="46354" spans="6:6" x14ac:dyDescent="0.2">
      <c r="F46354" s="16"/>
    </row>
    <row r="46355" spans="6:6" x14ac:dyDescent="0.2">
      <c r="F46355" s="16"/>
    </row>
    <row r="46356" spans="6:6" x14ac:dyDescent="0.2">
      <c r="F46356" s="16"/>
    </row>
    <row r="46357" spans="6:6" x14ac:dyDescent="0.2">
      <c r="F46357" s="16"/>
    </row>
    <row r="46358" spans="6:6" x14ac:dyDescent="0.2">
      <c r="F46358" s="16"/>
    </row>
    <row r="46359" spans="6:6" x14ac:dyDescent="0.2">
      <c r="F46359" s="16"/>
    </row>
    <row r="46360" spans="6:6" x14ac:dyDescent="0.2">
      <c r="F46360" s="16"/>
    </row>
    <row r="46361" spans="6:6" x14ac:dyDescent="0.2">
      <c r="F46361" s="16"/>
    </row>
    <row r="46362" spans="6:6" x14ac:dyDescent="0.2">
      <c r="F46362" s="16"/>
    </row>
    <row r="46363" spans="6:6" x14ac:dyDescent="0.2">
      <c r="F46363" s="16"/>
    </row>
    <row r="46364" spans="6:6" x14ac:dyDescent="0.2">
      <c r="F46364" s="16"/>
    </row>
    <row r="46365" spans="6:6" x14ac:dyDescent="0.2">
      <c r="F46365" s="16"/>
    </row>
    <row r="46366" spans="6:6" x14ac:dyDescent="0.2">
      <c r="F46366" s="16"/>
    </row>
    <row r="46367" spans="6:6" x14ac:dyDescent="0.2">
      <c r="F46367" s="16"/>
    </row>
    <row r="46368" spans="6:6" x14ac:dyDescent="0.2">
      <c r="F46368" s="16"/>
    </row>
    <row r="46369" spans="6:6" x14ac:dyDescent="0.2">
      <c r="F46369" s="16"/>
    </row>
    <row r="46370" spans="6:6" x14ac:dyDescent="0.2">
      <c r="F46370" s="16"/>
    </row>
    <row r="46371" spans="6:6" x14ac:dyDescent="0.2">
      <c r="F46371" s="16"/>
    </row>
    <row r="46372" spans="6:6" x14ac:dyDescent="0.2">
      <c r="F46372" s="16"/>
    </row>
    <row r="46373" spans="6:6" x14ac:dyDescent="0.2">
      <c r="F46373" s="16"/>
    </row>
    <row r="46374" spans="6:6" x14ac:dyDescent="0.2">
      <c r="F46374" s="16"/>
    </row>
    <row r="46375" spans="6:6" x14ac:dyDescent="0.2">
      <c r="F46375" s="16"/>
    </row>
    <row r="46376" spans="6:6" x14ac:dyDescent="0.2">
      <c r="F46376" s="16"/>
    </row>
    <row r="46377" spans="6:6" x14ac:dyDescent="0.2">
      <c r="F46377" s="16"/>
    </row>
    <row r="46378" spans="6:6" x14ac:dyDescent="0.2">
      <c r="F46378" s="16"/>
    </row>
    <row r="46379" spans="6:6" x14ac:dyDescent="0.2">
      <c r="F46379" s="16"/>
    </row>
    <row r="46380" spans="6:6" x14ac:dyDescent="0.2">
      <c r="F46380" s="16"/>
    </row>
    <row r="46381" spans="6:6" x14ac:dyDescent="0.2">
      <c r="F46381" s="16"/>
    </row>
    <row r="46382" spans="6:6" x14ac:dyDescent="0.2">
      <c r="F46382" s="16"/>
    </row>
    <row r="46383" spans="6:6" x14ac:dyDescent="0.2">
      <c r="F46383" s="16"/>
    </row>
    <row r="46384" spans="6:6" x14ac:dyDescent="0.2">
      <c r="F46384" s="16"/>
    </row>
    <row r="46385" spans="6:6" x14ac:dyDescent="0.2">
      <c r="F46385" s="16"/>
    </row>
    <row r="46386" spans="6:6" x14ac:dyDescent="0.2">
      <c r="F46386" s="16"/>
    </row>
    <row r="46387" spans="6:6" x14ac:dyDescent="0.2">
      <c r="F46387" s="16"/>
    </row>
    <row r="46388" spans="6:6" x14ac:dyDescent="0.2">
      <c r="F46388" s="16"/>
    </row>
    <row r="46389" spans="6:6" x14ac:dyDescent="0.2">
      <c r="F46389" s="16"/>
    </row>
    <row r="46390" spans="6:6" x14ac:dyDescent="0.2">
      <c r="F46390" s="16"/>
    </row>
    <row r="46391" spans="6:6" x14ac:dyDescent="0.2">
      <c r="F46391" s="16"/>
    </row>
    <row r="46392" spans="6:6" x14ac:dyDescent="0.2">
      <c r="F46392" s="16"/>
    </row>
    <row r="46393" spans="6:6" x14ac:dyDescent="0.2">
      <c r="F46393" s="16"/>
    </row>
    <row r="46394" spans="6:6" x14ac:dyDescent="0.2">
      <c r="F46394" s="16"/>
    </row>
    <row r="46395" spans="6:6" x14ac:dyDescent="0.2">
      <c r="F46395" s="16"/>
    </row>
    <row r="46396" spans="6:6" x14ac:dyDescent="0.2">
      <c r="F46396" s="16"/>
    </row>
    <row r="46397" spans="6:6" x14ac:dyDescent="0.2">
      <c r="F46397" s="16"/>
    </row>
    <row r="46398" spans="6:6" x14ac:dyDescent="0.2">
      <c r="F46398" s="16"/>
    </row>
    <row r="46399" spans="6:6" x14ac:dyDescent="0.2">
      <c r="F46399" s="16"/>
    </row>
    <row r="46400" spans="6:6" x14ac:dyDescent="0.2">
      <c r="F46400" s="16"/>
    </row>
    <row r="46401" spans="6:6" x14ac:dyDescent="0.2">
      <c r="F46401" s="16"/>
    </row>
    <row r="46402" spans="6:6" x14ac:dyDescent="0.2">
      <c r="F46402" s="16"/>
    </row>
    <row r="46403" spans="6:6" x14ac:dyDescent="0.2">
      <c r="F46403" s="16"/>
    </row>
    <row r="46404" spans="6:6" x14ac:dyDescent="0.2">
      <c r="F46404" s="16"/>
    </row>
    <row r="46405" spans="6:6" x14ac:dyDescent="0.2">
      <c r="F46405" s="16"/>
    </row>
    <row r="46406" spans="6:6" x14ac:dyDescent="0.2">
      <c r="F46406" s="16"/>
    </row>
    <row r="46407" spans="6:6" x14ac:dyDescent="0.2">
      <c r="F46407" s="16"/>
    </row>
    <row r="46408" spans="6:6" x14ac:dyDescent="0.2">
      <c r="F46408" s="16"/>
    </row>
    <row r="46409" spans="6:6" x14ac:dyDescent="0.2">
      <c r="F46409" s="16"/>
    </row>
    <row r="46410" spans="6:6" x14ac:dyDescent="0.2">
      <c r="F46410" s="16"/>
    </row>
    <row r="46411" spans="6:6" x14ac:dyDescent="0.2">
      <c r="F46411" s="16"/>
    </row>
    <row r="46412" spans="6:6" x14ac:dyDescent="0.2">
      <c r="F46412" s="16"/>
    </row>
    <row r="46413" spans="6:6" x14ac:dyDescent="0.2">
      <c r="F46413" s="16"/>
    </row>
    <row r="46414" spans="6:6" x14ac:dyDescent="0.2">
      <c r="F46414" s="16"/>
    </row>
    <row r="46415" spans="6:6" x14ac:dyDescent="0.2">
      <c r="F46415" s="16"/>
    </row>
    <row r="46416" spans="6:6" x14ac:dyDescent="0.2">
      <c r="F46416" s="16"/>
    </row>
    <row r="46417" spans="6:6" x14ac:dyDescent="0.2">
      <c r="F46417" s="16"/>
    </row>
    <row r="46418" spans="6:6" x14ac:dyDescent="0.2">
      <c r="F46418" s="16"/>
    </row>
    <row r="46419" spans="6:6" x14ac:dyDescent="0.2">
      <c r="F46419" s="16"/>
    </row>
    <row r="46420" spans="6:6" x14ac:dyDescent="0.2">
      <c r="F46420" s="16"/>
    </row>
    <row r="46421" spans="6:6" x14ac:dyDescent="0.2">
      <c r="F46421" s="16"/>
    </row>
    <row r="46422" spans="6:6" x14ac:dyDescent="0.2">
      <c r="F46422" s="16"/>
    </row>
    <row r="46423" spans="6:6" x14ac:dyDescent="0.2">
      <c r="F46423" s="16"/>
    </row>
    <row r="46424" spans="6:6" x14ac:dyDescent="0.2">
      <c r="F46424" s="16"/>
    </row>
    <row r="46425" spans="6:6" x14ac:dyDescent="0.2">
      <c r="F46425" s="16"/>
    </row>
    <row r="46426" spans="6:6" x14ac:dyDescent="0.2">
      <c r="F46426" s="16"/>
    </row>
    <row r="46427" spans="6:6" x14ac:dyDescent="0.2">
      <c r="F46427" s="16"/>
    </row>
    <row r="46428" spans="6:6" x14ac:dyDescent="0.2">
      <c r="F46428" s="16"/>
    </row>
    <row r="46429" spans="6:6" x14ac:dyDescent="0.2">
      <c r="F46429" s="16"/>
    </row>
    <row r="46430" spans="6:6" x14ac:dyDescent="0.2">
      <c r="F46430" s="16"/>
    </row>
    <row r="46431" spans="6:6" x14ac:dyDescent="0.2">
      <c r="F46431" s="16"/>
    </row>
    <row r="46432" spans="6:6" x14ac:dyDescent="0.2">
      <c r="F46432" s="16"/>
    </row>
    <row r="46433" spans="6:6" x14ac:dyDescent="0.2">
      <c r="F46433" s="16"/>
    </row>
    <row r="46434" spans="6:6" x14ac:dyDescent="0.2">
      <c r="F46434" s="16"/>
    </row>
    <row r="46435" spans="6:6" x14ac:dyDescent="0.2">
      <c r="F46435" s="16"/>
    </row>
    <row r="46436" spans="6:6" x14ac:dyDescent="0.2">
      <c r="F46436" s="16"/>
    </row>
    <row r="46437" spans="6:6" x14ac:dyDescent="0.2">
      <c r="F46437" s="16"/>
    </row>
    <row r="46438" spans="6:6" x14ac:dyDescent="0.2">
      <c r="F46438" s="16"/>
    </row>
    <row r="46439" spans="6:6" x14ac:dyDescent="0.2">
      <c r="F46439" s="16"/>
    </row>
    <row r="46440" spans="6:6" x14ac:dyDescent="0.2">
      <c r="F46440" s="16"/>
    </row>
    <row r="46441" spans="6:6" x14ac:dyDescent="0.2">
      <c r="F46441" s="16"/>
    </row>
    <row r="46442" spans="6:6" x14ac:dyDescent="0.2">
      <c r="F46442" s="16"/>
    </row>
    <row r="46443" spans="6:6" x14ac:dyDescent="0.2">
      <c r="F46443" s="16"/>
    </row>
    <row r="46444" spans="6:6" x14ac:dyDescent="0.2">
      <c r="F46444" s="16"/>
    </row>
    <row r="46445" spans="6:6" x14ac:dyDescent="0.2">
      <c r="F46445" s="16"/>
    </row>
    <row r="46446" spans="6:6" x14ac:dyDescent="0.2">
      <c r="F46446" s="16"/>
    </row>
    <row r="46447" spans="6:6" x14ac:dyDescent="0.2">
      <c r="F46447" s="16"/>
    </row>
    <row r="46448" spans="6:6" x14ac:dyDescent="0.2">
      <c r="F46448" s="16"/>
    </row>
    <row r="46449" spans="6:6" x14ac:dyDescent="0.2">
      <c r="F46449" s="16"/>
    </row>
    <row r="46450" spans="6:6" x14ac:dyDescent="0.2">
      <c r="F46450" s="16"/>
    </row>
    <row r="46451" spans="6:6" x14ac:dyDescent="0.2">
      <c r="F46451" s="16"/>
    </row>
    <row r="46452" spans="6:6" x14ac:dyDescent="0.2">
      <c r="F46452" s="16"/>
    </row>
    <row r="46453" spans="6:6" x14ac:dyDescent="0.2">
      <c r="F46453" s="16"/>
    </row>
    <row r="46454" spans="6:6" x14ac:dyDescent="0.2">
      <c r="F46454" s="16"/>
    </row>
    <row r="46455" spans="6:6" x14ac:dyDescent="0.2">
      <c r="F46455" s="16"/>
    </row>
    <row r="46456" spans="6:6" x14ac:dyDescent="0.2">
      <c r="F46456" s="16"/>
    </row>
    <row r="46457" spans="6:6" x14ac:dyDescent="0.2">
      <c r="F46457" s="16"/>
    </row>
    <row r="46458" spans="6:6" x14ac:dyDescent="0.2">
      <c r="F46458" s="16"/>
    </row>
    <row r="46459" spans="6:6" x14ac:dyDescent="0.2">
      <c r="F46459" s="16"/>
    </row>
    <row r="46460" spans="6:6" x14ac:dyDescent="0.2">
      <c r="F46460" s="16"/>
    </row>
    <row r="46461" spans="6:6" x14ac:dyDescent="0.2">
      <c r="F46461" s="16"/>
    </row>
    <row r="46462" spans="6:6" x14ac:dyDescent="0.2">
      <c r="F46462" s="16"/>
    </row>
    <row r="46463" spans="6:6" x14ac:dyDescent="0.2">
      <c r="F46463" s="16"/>
    </row>
    <row r="46464" spans="6:6" x14ac:dyDescent="0.2">
      <c r="F46464" s="16"/>
    </row>
    <row r="46465" spans="6:6" x14ac:dyDescent="0.2">
      <c r="F46465" s="16"/>
    </row>
    <row r="46466" spans="6:6" x14ac:dyDescent="0.2">
      <c r="F46466" s="16"/>
    </row>
    <row r="46467" spans="6:6" x14ac:dyDescent="0.2">
      <c r="F46467" s="16"/>
    </row>
    <row r="46468" spans="6:6" x14ac:dyDescent="0.2">
      <c r="F46468" s="16"/>
    </row>
    <row r="46469" spans="6:6" x14ac:dyDescent="0.2">
      <c r="F46469" s="16"/>
    </row>
    <row r="46470" spans="6:6" x14ac:dyDescent="0.2">
      <c r="F46470" s="16"/>
    </row>
    <row r="46471" spans="6:6" x14ac:dyDescent="0.2">
      <c r="F46471" s="16"/>
    </row>
    <row r="46472" spans="6:6" x14ac:dyDescent="0.2">
      <c r="F46472" s="16"/>
    </row>
    <row r="46473" spans="6:6" x14ac:dyDescent="0.2">
      <c r="F46473" s="16"/>
    </row>
    <row r="46474" spans="6:6" x14ac:dyDescent="0.2">
      <c r="F46474" s="16"/>
    </row>
    <row r="46475" spans="6:6" x14ac:dyDescent="0.2">
      <c r="F46475" s="16"/>
    </row>
    <row r="46476" spans="6:6" x14ac:dyDescent="0.2">
      <c r="F46476" s="16"/>
    </row>
    <row r="46477" spans="6:6" x14ac:dyDescent="0.2">
      <c r="F46477" s="16"/>
    </row>
    <row r="46478" spans="6:6" x14ac:dyDescent="0.2">
      <c r="F46478" s="16"/>
    </row>
    <row r="46479" spans="6:6" x14ac:dyDescent="0.2">
      <c r="F46479" s="16"/>
    </row>
    <row r="46480" spans="6:6" x14ac:dyDescent="0.2">
      <c r="F46480" s="16"/>
    </row>
    <row r="46481" spans="6:6" x14ac:dyDescent="0.2">
      <c r="F46481" s="16"/>
    </row>
    <row r="46482" spans="6:6" x14ac:dyDescent="0.2">
      <c r="F46482" s="16"/>
    </row>
    <row r="46483" spans="6:6" x14ac:dyDescent="0.2">
      <c r="F46483" s="16"/>
    </row>
    <row r="46484" spans="6:6" x14ac:dyDescent="0.2">
      <c r="F46484" s="16"/>
    </row>
    <row r="46485" spans="6:6" x14ac:dyDescent="0.2">
      <c r="F46485" s="16"/>
    </row>
    <row r="46486" spans="6:6" x14ac:dyDescent="0.2">
      <c r="F46486" s="16"/>
    </row>
    <row r="46487" spans="6:6" x14ac:dyDescent="0.2">
      <c r="F46487" s="16"/>
    </row>
    <row r="46488" spans="6:6" x14ac:dyDescent="0.2">
      <c r="F46488" s="16"/>
    </row>
    <row r="46489" spans="6:6" x14ac:dyDescent="0.2">
      <c r="F46489" s="16"/>
    </row>
    <row r="46490" spans="6:6" x14ac:dyDescent="0.2">
      <c r="F46490" s="16"/>
    </row>
    <row r="46491" spans="6:6" x14ac:dyDescent="0.2">
      <c r="F46491" s="16"/>
    </row>
    <row r="46492" spans="6:6" x14ac:dyDescent="0.2">
      <c r="F46492" s="16"/>
    </row>
    <row r="46493" spans="6:6" x14ac:dyDescent="0.2">
      <c r="F46493" s="16"/>
    </row>
    <row r="46494" spans="6:6" x14ac:dyDescent="0.2">
      <c r="F46494" s="16"/>
    </row>
    <row r="46495" spans="6:6" x14ac:dyDescent="0.2">
      <c r="F46495" s="16"/>
    </row>
    <row r="46496" spans="6:6" x14ac:dyDescent="0.2">
      <c r="F46496" s="16"/>
    </row>
    <row r="46497" spans="6:6" x14ac:dyDescent="0.2">
      <c r="F46497" s="16"/>
    </row>
    <row r="46498" spans="6:6" x14ac:dyDescent="0.2">
      <c r="F46498" s="16"/>
    </row>
    <row r="46499" spans="6:6" x14ac:dyDescent="0.2">
      <c r="F46499" s="16"/>
    </row>
    <row r="46500" spans="6:6" x14ac:dyDescent="0.2">
      <c r="F46500" s="16"/>
    </row>
    <row r="46501" spans="6:6" x14ac:dyDescent="0.2">
      <c r="F46501" s="16"/>
    </row>
    <row r="46502" spans="6:6" x14ac:dyDescent="0.2">
      <c r="F46502" s="16"/>
    </row>
    <row r="46503" spans="6:6" x14ac:dyDescent="0.2">
      <c r="F46503" s="16"/>
    </row>
    <row r="46504" spans="6:6" x14ac:dyDescent="0.2">
      <c r="F46504" s="16"/>
    </row>
    <row r="46505" spans="6:6" x14ac:dyDescent="0.2">
      <c r="F46505" s="16"/>
    </row>
    <row r="46506" spans="6:6" x14ac:dyDescent="0.2">
      <c r="F46506" s="16"/>
    </row>
    <row r="46507" spans="6:6" x14ac:dyDescent="0.2">
      <c r="F46507" s="16"/>
    </row>
    <row r="46508" spans="6:6" x14ac:dyDescent="0.2">
      <c r="F46508" s="16"/>
    </row>
    <row r="46509" spans="6:6" x14ac:dyDescent="0.2">
      <c r="F46509" s="16"/>
    </row>
    <row r="46510" spans="6:6" x14ac:dyDescent="0.2">
      <c r="F46510" s="16"/>
    </row>
    <row r="46511" spans="6:6" x14ac:dyDescent="0.2">
      <c r="F46511" s="16"/>
    </row>
    <row r="46512" spans="6:6" x14ac:dyDescent="0.2">
      <c r="F46512" s="16"/>
    </row>
    <row r="46513" spans="6:6" x14ac:dyDescent="0.2">
      <c r="F46513" s="16"/>
    </row>
    <row r="46514" spans="6:6" x14ac:dyDescent="0.2">
      <c r="F46514" s="16"/>
    </row>
    <row r="46515" spans="6:6" x14ac:dyDescent="0.2">
      <c r="F46515" s="16"/>
    </row>
    <row r="46516" spans="6:6" x14ac:dyDescent="0.2">
      <c r="F46516" s="16"/>
    </row>
    <row r="46517" spans="6:6" x14ac:dyDescent="0.2">
      <c r="F46517" s="16"/>
    </row>
    <row r="46518" spans="6:6" x14ac:dyDescent="0.2">
      <c r="F46518" s="16"/>
    </row>
    <row r="46519" spans="6:6" x14ac:dyDescent="0.2">
      <c r="F46519" s="16"/>
    </row>
    <row r="46520" spans="6:6" x14ac:dyDescent="0.2">
      <c r="F46520" s="16"/>
    </row>
    <row r="46521" spans="6:6" x14ac:dyDescent="0.2">
      <c r="F46521" s="16"/>
    </row>
    <row r="46522" spans="6:6" x14ac:dyDescent="0.2">
      <c r="F46522" s="16"/>
    </row>
    <row r="46523" spans="6:6" x14ac:dyDescent="0.2">
      <c r="F46523" s="16"/>
    </row>
    <row r="46524" spans="6:6" x14ac:dyDescent="0.2">
      <c r="F46524" s="16"/>
    </row>
    <row r="46525" spans="6:6" x14ac:dyDescent="0.2">
      <c r="F46525" s="16"/>
    </row>
    <row r="46526" spans="6:6" x14ac:dyDescent="0.2">
      <c r="F46526" s="16"/>
    </row>
    <row r="46527" spans="6:6" x14ac:dyDescent="0.2">
      <c r="F46527" s="16"/>
    </row>
    <row r="46528" spans="6:6" x14ac:dyDescent="0.2">
      <c r="F46528" s="16"/>
    </row>
    <row r="46529" spans="6:6" x14ac:dyDescent="0.2">
      <c r="F46529" s="16"/>
    </row>
    <row r="46530" spans="6:6" x14ac:dyDescent="0.2">
      <c r="F46530" s="16"/>
    </row>
    <row r="46531" spans="6:6" x14ac:dyDescent="0.2">
      <c r="F46531" s="16"/>
    </row>
    <row r="46532" spans="6:6" x14ac:dyDescent="0.2">
      <c r="F46532" s="16"/>
    </row>
    <row r="46533" spans="6:6" x14ac:dyDescent="0.2">
      <c r="F46533" s="16"/>
    </row>
    <row r="46534" spans="6:6" x14ac:dyDescent="0.2">
      <c r="F46534" s="16"/>
    </row>
    <row r="46535" spans="6:6" x14ac:dyDescent="0.2">
      <c r="F46535" s="16"/>
    </row>
    <row r="46536" spans="6:6" x14ac:dyDescent="0.2">
      <c r="F46536" s="16"/>
    </row>
    <row r="46537" spans="6:6" x14ac:dyDescent="0.2">
      <c r="F46537" s="16"/>
    </row>
    <row r="46538" spans="6:6" x14ac:dyDescent="0.2">
      <c r="F46538" s="16"/>
    </row>
    <row r="46539" spans="6:6" x14ac:dyDescent="0.2">
      <c r="F46539" s="16"/>
    </row>
    <row r="46540" spans="6:6" x14ac:dyDescent="0.2">
      <c r="F46540" s="16"/>
    </row>
    <row r="46541" spans="6:6" x14ac:dyDescent="0.2">
      <c r="F46541" s="16"/>
    </row>
    <row r="46542" spans="6:6" x14ac:dyDescent="0.2">
      <c r="F46542" s="16"/>
    </row>
    <row r="46543" spans="6:6" x14ac:dyDescent="0.2">
      <c r="F46543" s="16"/>
    </row>
    <row r="46544" spans="6:6" x14ac:dyDescent="0.2">
      <c r="F46544" s="16"/>
    </row>
    <row r="46545" spans="6:6" x14ac:dyDescent="0.2">
      <c r="F46545" s="16"/>
    </row>
    <row r="46546" spans="6:6" x14ac:dyDescent="0.2">
      <c r="F46546" s="16"/>
    </row>
    <row r="46547" spans="6:6" x14ac:dyDescent="0.2">
      <c r="F46547" s="16"/>
    </row>
    <row r="46548" spans="6:6" x14ac:dyDescent="0.2">
      <c r="F46548" s="16"/>
    </row>
    <row r="46549" spans="6:6" x14ac:dyDescent="0.2">
      <c r="F46549" s="16"/>
    </row>
    <row r="46550" spans="6:6" x14ac:dyDescent="0.2">
      <c r="F46550" s="16"/>
    </row>
    <row r="46551" spans="6:6" x14ac:dyDescent="0.2">
      <c r="F46551" s="16"/>
    </row>
    <row r="46552" spans="6:6" x14ac:dyDescent="0.2">
      <c r="F46552" s="16"/>
    </row>
    <row r="46553" spans="6:6" x14ac:dyDescent="0.2">
      <c r="F46553" s="16"/>
    </row>
    <row r="46554" spans="6:6" x14ac:dyDescent="0.2">
      <c r="F46554" s="16"/>
    </row>
    <row r="46555" spans="6:6" x14ac:dyDescent="0.2">
      <c r="F46555" s="16"/>
    </row>
    <row r="46556" spans="6:6" x14ac:dyDescent="0.2">
      <c r="F46556" s="16"/>
    </row>
    <row r="46557" spans="6:6" x14ac:dyDescent="0.2">
      <c r="F46557" s="16"/>
    </row>
    <row r="46558" spans="6:6" x14ac:dyDescent="0.2">
      <c r="F46558" s="16"/>
    </row>
    <row r="46559" spans="6:6" x14ac:dyDescent="0.2">
      <c r="F46559" s="16"/>
    </row>
    <row r="46560" spans="6:6" x14ac:dyDescent="0.2">
      <c r="F46560" s="16"/>
    </row>
    <row r="46561" spans="6:6" x14ac:dyDescent="0.2">
      <c r="F46561" s="16"/>
    </row>
    <row r="46562" spans="6:6" x14ac:dyDescent="0.2">
      <c r="F46562" s="16"/>
    </row>
    <row r="46563" spans="6:6" x14ac:dyDescent="0.2">
      <c r="F46563" s="16"/>
    </row>
    <row r="46564" spans="6:6" x14ac:dyDescent="0.2">
      <c r="F46564" s="16"/>
    </row>
    <row r="46565" spans="6:6" x14ac:dyDescent="0.2">
      <c r="F46565" s="16"/>
    </row>
    <row r="46566" spans="6:6" x14ac:dyDescent="0.2">
      <c r="F46566" s="16"/>
    </row>
    <row r="46567" spans="6:6" x14ac:dyDescent="0.2">
      <c r="F46567" s="16"/>
    </row>
    <row r="46568" spans="6:6" x14ac:dyDescent="0.2">
      <c r="F46568" s="16"/>
    </row>
    <row r="46569" spans="6:6" x14ac:dyDescent="0.2">
      <c r="F46569" s="16"/>
    </row>
    <row r="46570" spans="6:6" x14ac:dyDescent="0.2">
      <c r="F46570" s="16"/>
    </row>
    <row r="46571" spans="6:6" x14ac:dyDescent="0.2">
      <c r="F46571" s="16"/>
    </row>
    <row r="46572" spans="6:6" x14ac:dyDescent="0.2">
      <c r="F46572" s="16"/>
    </row>
    <row r="46573" spans="6:6" x14ac:dyDescent="0.2">
      <c r="F46573" s="16"/>
    </row>
    <row r="46574" spans="6:6" x14ac:dyDescent="0.2">
      <c r="F46574" s="16"/>
    </row>
    <row r="46575" spans="6:6" x14ac:dyDescent="0.2">
      <c r="F46575" s="16"/>
    </row>
    <row r="46576" spans="6:6" x14ac:dyDescent="0.2">
      <c r="F46576" s="16"/>
    </row>
    <row r="46577" spans="6:6" x14ac:dyDescent="0.2">
      <c r="F46577" s="16"/>
    </row>
    <row r="46578" spans="6:6" x14ac:dyDescent="0.2">
      <c r="F46578" s="16"/>
    </row>
    <row r="46579" spans="6:6" x14ac:dyDescent="0.2">
      <c r="F46579" s="16"/>
    </row>
    <row r="46580" spans="6:6" x14ac:dyDescent="0.2">
      <c r="F46580" s="16"/>
    </row>
    <row r="46581" spans="6:6" x14ac:dyDescent="0.2">
      <c r="F46581" s="16"/>
    </row>
    <row r="46582" spans="6:6" x14ac:dyDescent="0.2">
      <c r="F46582" s="16"/>
    </row>
    <row r="46583" spans="6:6" x14ac:dyDescent="0.2">
      <c r="F46583" s="16"/>
    </row>
    <row r="46584" spans="6:6" x14ac:dyDescent="0.2">
      <c r="F46584" s="16"/>
    </row>
    <row r="46585" spans="6:6" x14ac:dyDescent="0.2">
      <c r="F46585" s="16"/>
    </row>
    <row r="46586" spans="6:6" x14ac:dyDescent="0.2">
      <c r="F46586" s="16"/>
    </row>
    <row r="46587" spans="6:6" x14ac:dyDescent="0.2">
      <c r="F46587" s="16"/>
    </row>
    <row r="46588" spans="6:6" x14ac:dyDescent="0.2">
      <c r="F46588" s="16"/>
    </row>
    <row r="46589" spans="6:6" x14ac:dyDescent="0.2">
      <c r="F46589" s="16"/>
    </row>
    <row r="46590" spans="6:6" x14ac:dyDescent="0.2">
      <c r="F46590" s="16"/>
    </row>
    <row r="46591" spans="6:6" x14ac:dyDescent="0.2">
      <c r="F46591" s="16"/>
    </row>
    <row r="46592" spans="6:6" x14ac:dyDescent="0.2">
      <c r="F46592" s="16"/>
    </row>
    <row r="46593" spans="6:6" x14ac:dyDescent="0.2">
      <c r="F46593" s="16"/>
    </row>
    <row r="46594" spans="6:6" x14ac:dyDescent="0.2">
      <c r="F46594" s="16"/>
    </row>
    <row r="46595" spans="6:6" x14ac:dyDescent="0.2">
      <c r="F46595" s="16"/>
    </row>
    <row r="46596" spans="6:6" x14ac:dyDescent="0.2">
      <c r="F46596" s="16"/>
    </row>
    <row r="46597" spans="6:6" x14ac:dyDescent="0.2">
      <c r="F46597" s="16"/>
    </row>
    <row r="46598" spans="6:6" x14ac:dyDescent="0.2">
      <c r="F46598" s="16"/>
    </row>
    <row r="46599" spans="6:6" x14ac:dyDescent="0.2">
      <c r="F46599" s="16"/>
    </row>
    <row r="46600" spans="6:6" x14ac:dyDescent="0.2">
      <c r="F46600" s="16"/>
    </row>
    <row r="46601" spans="6:6" x14ac:dyDescent="0.2">
      <c r="F46601" s="16"/>
    </row>
    <row r="46602" spans="6:6" x14ac:dyDescent="0.2">
      <c r="F46602" s="16"/>
    </row>
    <row r="46603" spans="6:6" x14ac:dyDescent="0.2">
      <c r="F46603" s="16"/>
    </row>
    <row r="46604" spans="6:6" x14ac:dyDescent="0.2">
      <c r="F46604" s="16"/>
    </row>
    <row r="46605" spans="6:6" x14ac:dyDescent="0.2">
      <c r="F46605" s="16"/>
    </row>
    <row r="46606" spans="6:6" x14ac:dyDescent="0.2">
      <c r="F46606" s="16"/>
    </row>
    <row r="46607" spans="6:6" x14ac:dyDescent="0.2">
      <c r="F46607" s="16"/>
    </row>
    <row r="46608" spans="6:6" x14ac:dyDescent="0.2">
      <c r="F46608" s="16"/>
    </row>
    <row r="46609" spans="6:6" x14ac:dyDescent="0.2">
      <c r="F46609" s="16"/>
    </row>
    <row r="46610" spans="6:6" x14ac:dyDescent="0.2">
      <c r="F46610" s="16"/>
    </row>
    <row r="46611" spans="6:6" x14ac:dyDescent="0.2">
      <c r="F46611" s="16"/>
    </row>
    <row r="46612" spans="6:6" x14ac:dyDescent="0.2">
      <c r="F46612" s="16"/>
    </row>
    <row r="46613" spans="6:6" x14ac:dyDescent="0.2">
      <c r="F46613" s="16"/>
    </row>
    <row r="46614" spans="6:6" x14ac:dyDescent="0.2">
      <c r="F46614" s="16"/>
    </row>
    <row r="46615" spans="6:6" x14ac:dyDescent="0.2">
      <c r="F46615" s="16"/>
    </row>
    <row r="46616" spans="6:6" x14ac:dyDescent="0.2">
      <c r="F46616" s="16"/>
    </row>
    <row r="46617" spans="6:6" x14ac:dyDescent="0.2">
      <c r="F46617" s="16"/>
    </row>
    <row r="46618" spans="6:6" x14ac:dyDescent="0.2">
      <c r="F46618" s="16"/>
    </row>
    <row r="46619" spans="6:6" x14ac:dyDescent="0.2">
      <c r="F46619" s="16"/>
    </row>
    <row r="46620" spans="6:6" x14ac:dyDescent="0.2">
      <c r="F46620" s="16"/>
    </row>
    <row r="46621" spans="6:6" x14ac:dyDescent="0.2">
      <c r="F46621" s="16"/>
    </row>
    <row r="46622" spans="6:6" x14ac:dyDescent="0.2">
      <c r="F46622" s="16"/>
    </row>
    <row r="46623" spans="6:6" x14ac:dyDescent="0.2">
      <c r="F46623" s="16"/>
    </row>
    <row r="46624" spans="6:6" x14ac:dyDescent="0.2">
      <c r="F46624" s="16"/>
    </row>
    <row r="46625" spans="6:6" x14ac:dyDescent="0.2">
      <c r="F46625" s="16"/>
    </row>
    <row r="46626" spans="6:6" x14ac:dyDescent="0.2">
      <c r="F46626" s="16"/>
    </row>
    <row r="46627" spans="6:6" x14ac:dyDescent="0.2">
      <c r="F46627" s="16"/>
    </row>
    <row r="46628" spans="6:6" x14ac:dyDescent="0.2">
      <c r="F46628" s="16"/>
    </row>
    <row r="46629" spans="6:6" x14ac:dyDescent="0.2">
      <c r="F46629" s="16"/>
    </row>
    <row r="46630" spans="6:6" x14ac:dyDescent="0.2">
      <c r="F46630" s="16"/>
    </row>
    <row r="46631" spans="6:6" x14ac:dyDescent="0.2">
      <c r="F46631" s="16"/>
    </row>
    <row r="46632" spans="6:6" x14ac:dyDescent="0.2">
      <c r="F46632" s="16"/>
    </row>
    <row r="46633" spans="6:6" x14ac:dyDescent="0.2">
      <c r="F46633" s="16"/>
    </row>
    <row r="46634" spans="6:6" x14ac:dyDescent="0.2">
      <c r="F46634" s="16"/>
    </row>
    <row r="46635" spans="6:6" x14ac:dyDescent="0.2">
      <c r="F46635" s="16"/>
    </row>
    <row r="46636" spans="6:6" x14ac:dyDescent="0.2">
      <c r="F46636" s="16"/>
    </row>
    <row r="46637" spans="6:6" x14ac:dyDescent="0.2">
      <c r="F46637" s="16"/>
    </row>
    <row r="46638" spans="6:6" x14ac:dyDescent="0.2">
      <c r="F46638" s="16"/>
    </row>
    <row r="46639" spans="6:6" x14ac:dyDescent="0.2">
      <c r="F46639" s="16"/>
    </row>
    <row r="46640" spans="6:6" x14ac:dyDescent="0.2">
      <c r="F46640" s="16"/>
    </row>
    <row r="46641" spans="6:6" x14ac:dyDescent="0.2">
      <c r="F46641" s="16"/>
    </row>
    <row r="46642" spans="6:6" x14ac:dyDescent="0.2">
      <c r="F46642" s="16"/>
    </row>
    <row r="46643" spans="6:6" x14ac:dyDescent="0.2">
      <c r="F46643" s="16"/>
    </row>
    <row r="46644" spans="6:6" x14ac:dyDescent="0.2">
      <c r="F46644" s="16"/>
    </row>
    <row r="46645" spans="6:6" x14ac:dyDescent="0.2">
      <c r="F46645" s="16"/>
    </row>
    <row r="46646" spans="6:6" x14ac:dyDescent="0.2">
      <c r="F46646" s="16"/>
    </row>
    <row r="46647" spans="6:6" x14ac:dyDescent="0.2">
      <c r="F46647" s="16"/>
    </row>
    <row r="46648" spans="6:6" x14ac:dyDescent="0.2">
      <c r="F46648" s="16"/>
    </row>
    <row r="46649" spans="6:6" x14ac:dyDescent="0.2">
      <c r="F46649" s="16"/>
    </row>
    <row r="46650" spans="6:6" x14ac:dyDescent="0.2">
      <c r="F46650" s="16"/>
    </row>
    <row r="46651" spans="6:6" x14ac:dyDescent="0.2">
      <c r="F46651" s="16"/>
    </row>
    <row r="46652" spans="6:6" x14ac:dyDescent="0.2">
      <c r="F46652" s="16"/>
    </row>
    <row r="46653" spans="6:6" x14ac:dyDescent="0.2">
      <c r="F46653" s="16"/>
    </row>
    <row r="46654" spans="6:6" x14ac:dyDescent="0.2">
      <c r="F46654" s="16"/>
    </row>
    <row r="46655" spans="6:6" x14ac:dyDescent="0.2">
      <c r="F46655" s="16"/>
    </row>
    <row r="46656" spans="6:6" x14ac:dyDescent="0.2">
      <c r="F46656" s="16"/>
    </row>
    <row r="46657" spans="6:6" x14ac:dyDescent="0.2">
      <c r="F46657" s="16"/>
    </row>
    <row r="46658" spans="6:6" x14ac:dyDescent="0.2">
      <c r="F46658" s="16"/>
    </row>
    <row r="46659" spans="6:6" x14ac:dyDescent="0.2">
      <c r="F46659" s="16"/>
    </row>
    <row r="46660" spans="6:6" x14ac:dyDescent="0.2">
      <c r="F46660" s="16"/>
    </row>
    <row r="46661" spans="6:6" x14ac:dyDescent="0.2">
      <c r="F46661" s="16"/>
    </row>
    <row r="46662" spans="6:6" x14ac:dyDescent="0.2">
      <c r="F46662" s="16"/>
    </row>
    <row r="46663" spans="6:6" x14ac:dyDescent="0.2">
      <c r="F46663" s="16"/>
    </row>
    <row r="46664" spans="6:6" x14ac:dyDescent="0.2">
      <c r="F46664" s="16"/>
    </row>
    <row r="46665" spans="6:6" x14ac:dyDescent="0.2">
      <c r="F46665" s="16"/>
    </row>
    <row r="46666" spans="6:6" x14ac:dyDescent="0.2">
      <c r="F46666" s="16"/>
    </row>
    <row r="46667" spans="6:6" x14ac:dyDescent="0.2">
      <c r="F46667" s="16"/>
    </row>
    <row r="46668" spans="6:6" x14ac:dyDescent="0.2">
      <c r="F46668" s="16"/>
    </row>
    <row r="46669" spans="6:6" x14ac:dyDescent="0.2">
      <c r="F46669" s="16"/>
    </row>
    <row r="46670" spans="6:6" x14ac:dyDescent="0.2">
      <c r="F46670" s="16"/>
    </row>
    <row r="46671" spans="6:6" x14ac:dyDescent="0.2">
      <c r="F46671" s="16"/>
    </row>
    <row r="46672" spans="6:6" x14ac:dyDescent="0.2">
      <c r="F46672" s="16"/>
    </row>
    <row r="46673" spans="6:6" x14ac:dyDescent="0.2">
      <c r="F46673" s="16"/>
    </row>
    <row r="46674" spans="6:6" x14ac:dyDescent="0.2">
      <c r="F46674" s="16"/>
    </row>
    <row r="46675" spans="6:6" x14ac:dyDescent="0.2">
      <c r="F46675" s="16"/>
    </row>
    <row r="46676" spans="6:6" x14ac:dyDescent="0.2">
      <c r="F46676" s="16"/>
    </row>
    <row r="46677" spans="6:6" x14ac:dyDescent="0.2">
      <c r="F46677" s="16"/>
    </row>
    <row r="46678" spans="6:6" x14ac:dyDescent="0.2">
      <c r="F46678" s="16"/>
    </row>
    <row r="46679" spans="6:6" x14ac:dyDescent="0.2">
      <c r="F46679" s="16"/>
    </row>
    <row r="46680" spans="6:6" x14ac:dyDescent="0.2">
      <c r="F46680" s="16"/>
    </row>
    <row r="46681" spans="6:6" x14ac:dyDescent="0.2">
      <c r="F46681" s="16"/>
    </row>
    <row r="46682" spans="6:6" x14ac:dyDescent="0.2">
      <c r="F46682" s="16"/>
    </row>
    <row r="46683" spans="6:6" x14ac:dyDescent="0.2">
      <c r="F46683" s="16"/>
    </row>
    <row r="46684" spans="6:6" x14ac:dyDescent="0.2">
      <c r="F46684" s="16"/>
    </row>
    <row r="46685" spans="6:6" x14ac:dyDescent="0.2">
      <c r="F46685" s="16"/>
    </row>
    <row r="46686" spans="6:6" x14ac:dyDescent="0.2">
      <c r="F46686" s="16"/>
    </row>
    <row r="46687" spans="6:6" x14ac:dyDescent="0.2">
      <c r="F46687" s="16"/>
    </row>
    <row r="46688" spans="6:6" x14ac:dyDescent="0.2">
      <c r="F46688" s="16"/>
    </row>
    <row r="46689" spans="6:6" x14ac:dyDescent="0.2">
      <c r="F46689" s="16"/>
    </row>
    <row r="46690" spans="6:6" x14ac:dyDescent="0.2">
      <c r="F46690" s="16"/>
    </row>
    <row r="46691" spans="6:6" x14ac:dyDescent="0.2">
      <c r="F46691" s="16"/>
    </row>
    <row r="46692" spans="6:6" x14ac:dyDescent="0.2">
      <c r="F46692" s="16"/>
    </row>
    <row r="46693" spans="6:6" x14ac:dyDescent="0.2">
      <c r="F46693" s="16"/>
    </row>
    <row r="46694" spans="6:6" x14ac:dyDescent="0.2">
      <c r="F46694" s="16"/>
    </row>
    <row r="46695" spans="6:6" x14ac:dyDescent="0.2">
      <c r="F46695" s="16"/>
    </row>
    <row r="46696" spans="6:6" x14ac:dyDescent="0.2">
      <c r="F46696" s="16"/>
    </row>
    <row r="46697" spans="6:6" x14ac:dyDescent="0.2">
      <c r="F46697" s="16"/>
    </row>
    <row r="46698" spans="6:6" x14ac:dyDescent="0.2">
      <c r="F46698" s="16"/>
    </row>
    <row r="46699" spans="6:6" x14ac:dyDescent="0.2">
      <c r="F46699" s="16"/>
    </row>
    <row r="46700" spans="6:6" x14ac:dyDescent="0.2">
      <c r="F46700" s="16"/>
    </row>
    <row r="46701" spans="6:6" x14ac:dyDescent="0.2">
      <c r="F46701" s="16"/>
    </row>
    <row r="46702" spans="6:6" x14ac:dyDescent="0.2">
      <c r="F46702" s="16"/>
    </row>
    <row r="46703" spans="6:6" x14ac:dyDescent="0.2">
      <c r="F46703" s="16"/>
    </row>
    <row r="46704" spans="6:6" x14ac:dyDescent="0.2">
      <c r="F46704" s="16"/>
    </row>
    <row r="46705" spans="6:6" x14ac:dyDescent="0.2">
      <c r="F46705" s="16"/>
    </row>
    <row r="46706" spans="6:6" x14ac:dyDescent="0.2">
      <c r="F46706" s="16"/>
    </row>
    <row r="46707" spans="6:6" x14ac:dyDescent="0.2">
      <c r="F46707" s="16"/>
    </row>
    <row r="46708" spans="6:6" x14ac:dyDescent="0.2">
      <c r="F46708" s="16"/>
    </row>
    <row r="46709" spans="6:6" x14ac:dyDescent="0.2">
      <c r="F46709" s="16"/>
    </row>
    <row r="46710" spans="6:6" x14ac:dyDescent="0.2">
      <c r="F46710" s="16"/>
    </row>
    <row r="46711" spans="6:6" x14ac:dyDescent="0.2">
      <c r="F46711" s="16"/>
    </row>
    <row r="46712" spans="6:6" x14ac:dyDescent="0.2">
      <c r="F46712" s="16"/>
    </row>
    <row r="46713" spans="6:6" x14ac:dyDescent="0.2">
      <c r="F46713" s="16"/>
    </row>
    <row r="46714" spans="6:6" x14ac:dyDescent="0.2">
      <c r="F46714" s="16"/>
    </row>
    <row r="46715" spans="6:6" x14ac:dyDescent="0.2">
      <c r="F46715" s="16"/>
    </row>
    <row r="46716" spans="6:6" x14ac:dyDescent="0.2">
      <c r="F46716" s="16"/>
    </row>
    <row r="46717" spans="6:6" x14ac:dyDescent="0.2">
      <c r="F46717" s="16"/>
    </row>
    <row r="46718" spans="6:6" x14ac:dyDescent="0.2">
      <c r="F46718" s="16"/>
    </row>
    <row r="46719" spans="6:6" x14ac:dyDescent="0.2">
      <c r="F46719" s="16"/>
    </row>
    <row r="46720" spans="6:6" x14ac:dyDescent="0.2">
      <c r="F46720" s="16"/>
    </row>
    <row r="46721" spans="6:6" x14ac:dyDescent="0.2">
      <c r="F46721" s="16"/>
    </row>
    <row r="46722" spans="6:6" x14ac:dyDescent="0.2">
      <c r="F46722" s="16"/>
    </row>
    <row r="46723" spans="6:6" x14ac:dyDescent="0.2">
      <c r="F46723" s="16"/>
    </row>
    <row r="46724" spans="6:6" x14ac:dyDescent="0.2">
      <c r="F46724" s="16"/>
    </row>
    <row r="46725" spans="6:6" x14ac:dyDescent="0.2">
      <c r="F46725" s="16"/>
    </row>
    <row r="46726" spans="6:6" x14ac:dyDescent="0.2">
      <c r="F46726" s="16"/>
    </row>
    <row r="46727" spans="6:6" x14ac:dyDescent="0.2">
      <c r="F46727" s="16"/>
    </row>
    <row r="46728" spans="6:6" x14ac:dyDescent="0.2">
      <c r="F46728" s="16"/>
    </row>
    <row r="46729" spans="6:6" x14ac:dyDescent="0.2">
      <c r="F46729" s="16"/>
    </row>
    <row r="46730" spans="6:6" x14ac:dyDescent="0.2">
      <c r="F46730" s="16"/>
    </row>
    <row r="46731" spans="6:6" x14ac:dyDescent="0.2">
      <c r="F46731" s="16"/>
    </row>
    <row r="46732" spans="6:6" x14ac:dyDescent="0.2">
      <c r="F46732" s="16"/>
    </row>
    <row r="46733" spans="6:6" x14ac:dyDescent="0.2">
      <c r="F46733" s="16"/>
    </row>
    <row r="46734" spans="6:6" x14ac:dyDescent="0.2">
      <c r="F46734" s="16"/>
    </row>
    <row r="46735" spans="6:6" x14ac:dyDescent="0.2">
      <c r="F46735" s="16"/>
    </row>
    <row r="46736" spans="6:6" x14ac:dyDescent="0.2">
      <c r="F46736" s="16"/>
    </row>
    <row r="46737" spans="6:6" x14ac:dyDescent="0.2">
      <c r="F46737" s="16"/>
    </row>
    <row r="46738" spans="6:6" x14ac:dyDescent="0.2">
      <c r="F46738" s="16"/>
    </row>
    <row r="46739" spans="6:6" x14ac:dyDescent="0.2">
      <c r="F46739" s="16"/>
    </row>
    <row r="46740" spans="6:6" x14ac:dyDescent="0.2">
      <c r="F46740" s="16"/>
    </row>
    <row r="46741" spans="6:6" x14ac:dyDescent="0.2">
      <c r="F46741" s="16"/>
    </row>
    <row r="46742" spans="6:6" x14ac:dyDescent="0.2">
      <c r="F46742" s="16"/>
    </row>
    <row r="46743" spans="6:6" x14ac:dyDescent="0.2">
      <c r="F46743" s="16"/>
    </row>
    <row r="46744" spans="6:6" x14ac:dyDescent="0.2">
      <c r="F46744" s="16"/>
    </row>
    <row r="46745" spans="6:6" x14ac:dyDescent="0.2">
      <c r="F46745" s="16"/>
    </row>
    <row r="46746" spans="6:6" x14ac:dyDescent="0.2">
      <c r="F46746" s="16"/>
    </row>
    <row r="46747" spans="6:6" x14ac:dyDescent="0.2">
      <c r="F46747" s="16"/>
    </row>
    <row r="46748" spans="6:6" x14ac:dyDescent="0.2">
      <c r="F46748" s="16"/>
    </row>
    <row r="46749" spans="6:6" x14ac:dyDescent="0.2">
      <c r="F46749" s="16"/>
    </row>
    <row r="46750" spans="6:6" x14ac:dyDescent="0.2">
      <c r="F46750" s="16"/>
    </row>
    <row r="46751" spans="6:6" x14ac:dyDescent="0.2">
      <c r="F46751" s="16"/>
    </row>
    <row r="46752" spans="6:6" x14ac:dyDescent="0.2">
      <c r="F46752" s="16"/>
    </row>
    <row r="46753" spans="6:6" x14ac:dyDescent="0.2">
      <c r="F46753" s="16"/>
    </row>
    <row r="46754" spans="6:6" x14ac:dyDescent="0.2">
      <c r="F46754" s="16"/>
    </row>
    <row r="46755" spans="6:6" x14ac:dyDescent="0.2">
      <c r="F46755" s="16"/>
    </row>
    <row r="46756" spans="6:6" x14ac:dyDescent="0.2">
      <c r="F46756" s="16"/>
    </row>
    <row r="46757" spans="6:6" x14ac:dyDescent="0.2">
      <c r="F46757" s="16"/>
    </row>
    <row r="46758" spans="6:6" x14ac:dyDescent="0.2">
      <c r="F46758" s="16"/>
    </row>
    <row r="46759" spans="6:6" x14ac:dyDescent="0.2">
      <c r="F46759" s="16"/>
    </row>
    <row r="46760" spans="6:6" x14ac:dyDescent="0.2">
      <c r="F46760" s="16"/>
    </row>
    <row r="46761" spans="6:6" x14ac:dyDescent="0.2">
      <c r="F46761" s="16"/>
    </row>
    <row r="46762" spans="6:6" x14ac:dyDescent="0.2">
      <c r="F46762" s="16"/>
    </row>
    <row r="46763" spans="6:6" x14ac:dyDescent="0.2">
      <c r="F46763" s="16"/>
    </row>
    <row r="46764" spans="6:6" x14ac:dyDescent="0.2">
      <c r="F46764" s="16"/>
    </row>
    <row r="46765" spans="6:6" x14ac:dyDescent="0.2">
      <c r="F46765" s="16"/>
    </row>
    <row r="46766" spans="6:6" x14ac:dyDescent="0.2">
      <c r="F46766" s="16"/>
    </row>
    <row r="46767" spans="6:6" x14ac:dyDescent="0.2">
      <c r="F46767" s="16"/>
    </row>
    <row r="46768" spans="6:6" x14ac:dyDescent="0.2">
      <c r="F46768" s="16"/>
    </row>
    <row r="46769" spans="6:6" x14ac:dyDescent="0.2">
      <c r="F46769" s="16"/>
    </row>
    <row r="46770" spans="6:6" x14ac:dyDescent="0.2">
      <c r="F46770" s="16"/>
    </row>
    <row r="46771" spans="6:6" x14ac:dyDescent="0.2">
      <c r="F46771" s="16"/>
    </row>
    <row r="46772" spans="6:6" x14ac:dyDescent="0.2">
      <c r="F46772" s="16"/>
    </row>
    <row r="46773" spans="6:6" x14ac:dyDescent="0.2">
      <c r="F46773" s="16"/>
    </row>
    <row r="46774" spans="6:6" x14ac:dyDescent="0.2">
      <c r="F46774" s="16"/>
    </row>
    <row r="46775" spans="6:6" x14ac:dyDescent="0.2">
      <c r="F46775" s="16"/>
    </row>
    <row r="46776" spans="6:6" x14ac:dyDescent="0.2">
      <c r="F46776" s="16"/>
    </row>
    <row r="46777" spans="6:6" x14ac:dyDescent="0.2">
      <c r="F46777" s="16"/>
    </row>
    <row r="46778" spans="6:6" x14ac:dyDescent="0.2">
      <c r="F46778" s="16"/>
    </row>
    <row r="46779" spans="6:6" x14ac:dyDescent="0.2">
      <c r="F46779" s="16"/>
    </row>
    <row r="46780" spans="6:6" x14ac:dyDescent="0.2">
      <c r="F46780" s="16"/>
    </row>
    <row r="46781" spans="6:6" x14ac:dyDescent="0.2">
      <c r="F46781" s="16"/>
    </row>
    <row r="46782" spans="6:6" x14ac:dyDescent="0.2">
      <c r="F46782" s="16"/>
    </row>
    <row r="46783" spans="6:6" x14ac:dyDescent="0.2">
      <c r="F46783" s="16"/>
    </row>
    <row r="46784" spans="6:6" x14ac:dyDescent="0.2">
      <c r="F46784" s="16"/>
    </row>
    <row r="46785" spans="6:6" x14ac:dyDescent="0.2">
      <c r="F46785" s="16"/>
    </row>
    <row r="46786" spans="6:6" x14ac:dyDescent="0.2">
      <c r="F46786" s="16"/>
    </row>
    <row r="46787" spans="6:6" x14ac:dyDescent="0.2">
      <c r="F46787" s="16"/>
    </row>
    <row r="46788" spans="6:6" x14ac:dyDescent="0.2">
      <c r="F46788" s="16"/>
    </row>
    <row r="46789" spans="6:6" x14ac:dyDescent="0.2">
      <c r="F46789" s="16"/>
    </row>
    <row r="46790" spans="6:6" x14ac:dyDescent="0.2">
      <c r="F46790" s="16"/>
    </row>
    <row r="46791" spans="6:6" x14ac:dyDescent="0.2">
      <c r="F46791" s="16"/>
    </row>
    <row r="46792" spans="6:6" x14ac:dyDescent="0.2">
      <c r="F46792" s="16"/>
    </row>
    <row r="46793" spans="6:6" x14ac:dyDescent="0.2">
      <c r="F46793" s="16"/>
    </row>
    <row r="46794" spans="6:6" x14ac:dyDescent="0.2">
      <c r="F46794" s="16"/>
    </row>
    <row r="46795" spans="6:6" x14ac:dyDescent="0.2">
      <c r="F46795" s="16"/>
    </row>
    <row r="46796" spans="6:6" x14ac:dyDescent="0.2">
      <c r="F46796" s="16"/>
    </row>
    <row r="46797" spans="6:6" x14ac:dyDescent="0.2">
      <c r="F46797" s="16"/>
    </row>
    <row r="46798" spans="6:6" x14ac:dyDescent="0.2">
      <c r="F46798" s="16"/>
    </row>
    <row r="46799" spans="6:6" x14ac:dyDescent="0.2">
      <c r="F46799" s="16"/>
    </row>
    <row r="46800" spans="6:6" x14ac:dyDescent="0.2">
      <c r="F46800" s="16"/>
    </row>
    <row r="46801" spans="6:6" x14ac:dyDescent="0.2">
      <c r="F46801" s="16"/>
    </row>
    <row r="46802" spans="6:6" x14ac:dyDescent="0.2">
      <c r="F46802" s="16"/>
    </row>
    <row r="46803" spans="6:6" x14ac:dyDescent="0.2">
      <c r="F46803" s="16"/>
    </row>
    <row r="46804" spans="6:6" x14ac:dyDescent="0.2">
      <c r="F46804" s="16"/>
    </row>
    <row r="46805" spans="6:6" x14ac:dyDescent="0.2">
      <c r="F46805" s="16"/>
    </row>
    <row r="46806" spans="6:6" x14ac:dyDescent="0.2">
      <c r="F46806" s="16"/>
    </row>
    <row r="46807" spans="6:6" x14ac:dyDescent="0.2">
      <c r="F46807" s="16"/>
    </row>
    <row r="46808" spans="6:6" x14ac:dyDescent="0.2">
      <c r="F46808" s="16"/>
    </row>
    <row r="46809" spans="6:6" x14ac:dyDescent="0.2">
      <c r="F46809" s="16"/>
    </row>
    <row r="46810" spans="6:6" x14ac:dyDescent="0.2">
      <c r="F46810" s="16"/>
    </row>
    <row r="46811" spans="6:6" x14ac:dyDescent="0.2">
      <c r="F46811" s="16"/>
    </row>
    <row r="46812" spans="6:6" x14ac:dyDescent="0.2">
      <c r="F46812" s="16"/>
    </row>
    <row r="46813" spans="6:6" x14ac:dyDescent="0.2">
      <c r="F46813" s="16"/>
    </row>
    <row r="46814" spans="6:6" x14ac:dyDescent="0.2">
      <c r="F46814" s="16"/>
    </row>
    <row r="46815" spans="6:6" x14ac:dyDescent="0.2">
      <c r="F46815" s="16"/>
    </row>
    <row r="46816" spans="6:6" x14ac:dyDescent="0.2">
      <c r="F46816" s="16"/>
    </row>
    <row r="46817" spans="6:6" x14ac:dyDescent="0.2">
      <c r="F46817" s="16"/>
    </row>
    <row r="46818" spans="6:6" x14ac:dyDescent="0.2">
      <c r="F46818" s="16"/>
    </row>
    <row r="46819" spans="6:6" x14ac:dyDescent="0.2">
      <c r="F46819" s="16"/>
    </row>
    <row r="46820" spans="6:6" x14ac:dyDescent="0.2">
      <c r="F46820" s="16"/>
    </row>
    <row r="46821" spans="6:6" x14ac:dyDescent="0.2">
      <c r="F46821" s="16"/>
    </row>
    <row r="46822" spans="6:6" x14ac:dyDescent="0.2">
      <c r="F46822" s="16"/>
    </row>
    <row r="46823" spans="6:6" x14ac:dyDescent="0.2">
      <c r="F46823" s="16"/>
    </row>
    <row r="46824" spans="6:6" x14ac:dyDescent="0.2">
      <c r="F46824" s="16"/>
    </row>
    <row r="46825" spans="6:6" x14ac:dyDescent="0.2">
      <c r="F46825" s="16"/>
    </row>
    <row r="46826" spans="6:6" x14ac:dyDescent="0.2">
      <c r="F46826" s="16"/>
    </row>
    <row r="46827" spans="6:6" x14ac:dyDescent="0.2">
      <c r="F46827" s="16"/>
    </row>
    <row r="46828" spans="6:6" x14ac:dyDescent="0.2">
      <c r="F46828" s="16"/>
    </row>
    <row r="46829" spans="6:6" x14ac:dyDescent="0.2">
      <c r="F46829" s="16"/>
    </row>
    <row r="46830" spans="6:6" x14ac:dyDescent="0.2">
      <c r="F46830" s="16"/>
    </row>
    <row r="46831" spans="6:6" x14ac:dyDescent="0.2">
      <c r="F46831" s="16"/>
    </row>
    <row r="46832" spans="6:6" x14ac:dyDescent="0.2">
      <c r="F46832" s="16"/>
    </row>
    <row r="46833" spans="6:6" x14ac:dyDescent="0.2">
      <c r="F46833" s="16"/>
    </row>
    <row r="46834" spans="6:6" x14ac:dyDescent="0.2">
      <c r="F46834" s="16"/>
    </row>
    <row r="46835" spans="6:6" x14ac:dyDescent="0.2">
      <c r="F46835" s="16"/>
    </row>
    <row r="46836" spans="6:6" x14ac:dyDescent="0.2">
      <c r="F46836" s="16"/>
    </row>
    <row r="46837" spans="6:6" x14ac:dyDescent="0.2">
      <c r="F46837" s="16"/>
    </row>
    <row r="46838" spans="6:6" x14ac:dyDescent="0.2">
      <c r="F46838" s="16"/>
    </row>
    <row r="46839" spans="6:6" x14ac:dyDescent="0.2">
      <c r="F46839" s="16"/>
    </row>
    <row r="46840" spans="6:6" x14ac:dyDescent="0.2">
      <c r="F46840" s="16"/>
    </row>
    <row r="46841" spans="6:6" x14ac:dyDescent="0.2">
      <c r="F46841" s="16"/>
    </row>
    <row r="46842" spans="6:6" x14ac:dyDescent="0.2">
      <c r="F46842" s="16"/>
    </row>
    <row r="46843" spans="6:6" x14ac:dyDescent="0.2">
      <c r="F46843" s="16"/>
    </row>
    <row r="46844" spans="6:6" x14ac:dyDescent="0.2">
      <c r="F46844" s="16"/>
    </row>
    <row r="46845" spans="6:6" x14ac:dyDescent="0.2">
      <c r="F46845" s="16"/>
    </row>
    <row r="46846" spans="6:6" x14ac:dyDescent="0.2">
      <c r="F46846" s="16"/>
    </row>
    <row r="46847" spans="6:6" x14ac:dyDescent="0.2">
      <c r="F46847" s="16"/>
    </row>
    <row r="46848" spans="6:6" x14ac:dyDescent="0.2">
      <c r="F46848" s="16"/>
    </row>
    <row r="46849" spans="6:6" x14ac:dyDescent="0.2">
      <c r="F46849" s="16"/>
    </row>
    <row r="46850" spans="6:6" x14ac:dyDescent="0.2">
      <c r="F46850" s="16"/>
    </row>
    <row r="46851" spans="6:6" x14ac:dyDescent="0.2">
      <c r="F46851" s="16"/>
    </row>
    <row r="46852" spans="6:6" x14ac:dyDescent="0.2">
      <c r="F46852" s="16"/>
    </row>
    <row r="46853" spans="6:6" x14ac:dyDescent="0.2">
      <c r="F46853" s="16"/>
    </row>
    <row r="46854" spans="6:6" x14ac:dyDescent="0.2">
      <c r="F46854" s="16"/>
    </row>
    <row r="46855" spans="6:6" x14ac:dyDescent="0.2">
      <c r="F46855" s="16"/>
    </row>
    <row r="46856" spans="6:6" x14ac:dyDescent="0.2">
      <c r="F46856" s="16"/>
    </row>
    <row r="46857" spans="6:6" x14ac:dyDescent="0.2">
      <c r="F46857" s="16"/>
    </row>
    <row r="46858" spans="6:6" x14ac:dyDescent="0.2">
      <c r="F46858" s="16"/>
    </row>
    <row r="46859" spans="6:6" x14ac:dyDescent="0.2">
      <c r="F46859" s="16"/>
    </row>
    <row r="46860" spans="6:6" x14ac:dyDescent="0.2">
      <c r="F46860" s="16"/>
    </row>
    <row r="46861" spans="6:6" x14ac:dyDescent="0.2">
      <c r="F46861" s="16"/>
    </row>
    <row r="46862" spans="6:6" x14ac:dyDescent="0.2">
      <c r="F46862" s="16"/>
    </row>
    <row r="46863" spans="6:6" x14ac:dyDescent="0.2">
      <c r="F46863" s="16"/>
    </row>
    <row r="46864" spans="6:6" x14ac:dyDescent="0.2">
      <c r="F46864" s="16"/>
    </row>
    <row r="46865" spans="6:6" x14ac:dyDescent="0.2">
      <c r="F46865" s="16"/>
    </row>
    <row r="46866" spans="6:6" x14ac:dyDescent="0.2">
      <c r="F46866" s="16"/>
    </row>
    <row r="46867" spans="6:6" x14ac:dyDescent="0.2">
      <c r="F46867" s="16"/>
    </row>
    <row r="46868" spans="6:6" x14ac:dyDescent="0.2">
      <c r="F46868" s="16"/>
    </row>
    <row r="46869" spans="6:6" x14ac:dyDescent="0.2">
      <c r="F46869" s="16"/>
    </row>
    <row r="46870" spans="6:6" x14ac:dyDescent="0.2">
      <c r="F46870" s="16"/>
    </row>
    <row r="46871" spans="6:6" x14ac:dyDescent="0.2">
      <c r="F46871" s="16"/>
    </row>
    <row r="46872" spans="6:6" x14ac:dyDescent="0.2">
      <c r="F46872" s="16"/>
    </row>
    <row r="46873" spans="6:6" x14ac:dyDescent="0.2">
      <c r="F46873" s="16"/>
    </row>
    <row r="46874" spans="6:6" x14ac:dyDescent="0.2">
      <c r="F46874" s="16"/>
    </row>
    <row r="46875" spans="6:6" x14ac:dyDescent="0.2">
      <c r="F46875" s="16"/>
    </row>
    <row r="46876" spans="6:6" x14ac:dyDescent="0.2">
      <c r="F46876" s="16"/>
    </row>
    <row r="46877" spans="6:6" x14ac:dyDescent="0.2">
      <c r="F46877" s="16"/>
    </row>
    <row r="46878" spans="6:6" x14ac:dyDescent="0.2">
      <c r="F46878" s="16"/>
    </row>
    <row r="46879" spans="6:6" x14ac:dyDescent="0.2">
      <c r="F46879" s="16"/>
    </row>
    <row r="46880" spans="6:6" x14ac:dyDescent="0.2">
      <c r="F46880" s="16"/>
    </row>
    <row r="46881" spans="6:6" x14ac:dyDescent="0.2">
      <c r="F46881" s="16"/>
    </row>
    <row r="46882" spans="6:6" x14ac:dyDescent="0.2">
      <c r="F46882" s="16"/>
    </row>
    <row r="46883" spans="6:6" x14ac:dyDescent="0.2">
      <c r="F46883" s="16"/>
    </row>
    <row r="46884" spans="6:6" x14ac:dyDescent="0.2">
      <c r="F46884" s="16"/>
    </row>
    <row r="46885" spans="6:6" x14ac:dyDescent="0.2">
      <c r="F46885" s="16"/>
    </row>
    <row r="46886" spans="6:6" x14ac:dyDescent="0.2">
      <c r="F46886" s="16"/>
    </row>
    <row r="46887" spans="6:6" x14ac:dyDescent="0.2">
      <c r="F46887" s="16"/>
    </row>
    <row r="46888" spans="6:6" x14ac:dyDescent="0.2">
      <c r="F46888" s="16"/>
    </row>
    <row r="46889" spans="6:6" x14ac:dyDescent="0.2">
      <c r="F46889" s="16"/>
    </row>
    <row r="46890" spans="6:6" x14ac:dyDescent="0.2">
      <c r="F46890" s="16"/>
    </row>
    <row r="46891" spans="6:6" x14ac:dyDescent="0.2">
      <c r="F46891" s="16"/>
    </row>
    <row r="46892" spans="6:6" x14ac:dyDescent="0.2">
      <c r="F46892" s="16"/>
    </row>
    <row r="46893" spans="6:6" x14ac:dyDescent="0.2">
      <c r="F46893" s="16"/>
    </row>
    <row r="46894" spans="6:6" x14ac:dyDescent="0.2">
      <c r="F46894" s="16"/>
    </row>
    <row r="46895" spans="6:6" x14ac:dyDescent="0.2">
      <c r="F46895" s="16"/>
    </row>
    <row r="46896" spans="6:6" x14ac:dyDescent="0.2">
      <c r="F46896" s="16"/>
    </row>
    <row r="46897" spans="6:6" x14ac:dyDescent="0.2">
      <c r="F46897" s="16"/>
    </row>
    <row r="46898" spans="6:6" x14ac:dyDescent="0.2">
      <c r="F46898" s="16"/>
    </row>
    <row r="46899" spans="6:6" x14ac:dyDescent="0.2">
      <c r="F46899" s="16"/>
    </row>
    <row r="46900" spans="6:6" x14ac:dyDescent="0.2">
      <c r="F46900" s="16"/>
    </row>
    <row r="46901" spans="6:6" x14ac:dyDescent="0.2">
      <c r="F46901" s="16"/>
    </row>
    <row r="46902" spans="6:6" x14ac:dyDescent="0.2">
      <c r="F46902" s="16"/>
    </row>
    <row r="46903" spans="6:6" x14ac:dyDescent="0.2">
      <c r="F46903" s="16"/>
    </row>
    <row r="46904" spans="6:6" x14ac:dyDescent="0.2">
      <c r="F46904" s="16"/>
    </row>
    <row r="46905" spans="6:6" x14ac:dyDescent="0.2">
      <c r="F46905" s="16"/>
    </row>
    <row r="46906" spans="6:6" x14ac:dyDescent="0.2">
      <c r="F46906" s="16"/>
    </row>
    <row r="46907" spans="6:6" x14ac:dyDescent="0.2">
      <c r="F46907" s="16"/>
    </row>
    <row r="46908" spans="6:6" x14ac:dyDescent="0.2">
      <c r="F46908" s="16"/>
    </row>
    <row r="46909" spans="6:6" x14ac:dyDescent="0.2">
      <c r="F46909" s="16"/>
    </row>
    <row r="46910" spans="6:6" x14ac:dyDescent="0.2">
      <c r="F46910" s="16"/>
    </row>
    <row r="46911" spans="6:6" x14ac:dyDescent="0.2">
      <c r="F46911" s="16"/>
    </row>
    <row r="46912" spans="6:6" x14ac:dyDescent="0.2">
      <c r="F46912" s="16"/>
    </row>
    <row r="46913" spans="6:6" x14ac:dyDescent="0.2">
      <c r="F46913" s="16"/>
    </row>
    <row r="46914" spans="6:6" x14ac:dyDescent="0.2">
      <c r="F46914" s="16"/>
    </row>
    <row r="46915" spans="6:6" x14ac:dyDescent="0.2">
      <c r="F46915" s="16"/>
    </row>
    <row r="46916" spans="6:6" x14ac:dyDescent="0.2">
      <c r="F46916" s="16"/>
    </row>
    <row r="46917" spans="6:6" x14ac:dyDescent="0.2">
      <c r="F46917" s="16"/>
    </row>
    <row r="46918" spans="6:6" x14ac:dyDescent="0.2">
      <c r="F46918" s="16"/>
    </row>
    <row r="46919" spans="6:6" x14ac:dyDescent="0.2">
      <c r="F46919" s="16"/>
    </row>
    <row r="46920" spans="6:6" x14ac:dyDescent="0.2">
      <c r="F46920" s="16"/>
    </row>
    <row r="46921" spans="6:6" x14ac:dyDescent="0.2">
      <c r="F46921" s="16"/>
    </row>
    <row r="46922" spans="6:6" x14ac:dyDescent="0.2">
      <c r="F46922" s="16"/>
    </row>
    <row r="46923" spans="6:6" x14ac:dyDescent="0.2">
      <c r="F46923" s="16"/>
    </row>
    <row r="46924" spans="6:6" x14ac:dyDescent="0.2">
      <c r="F46924" s="16"/>
    </row>
    <row r="46925" spans="6:6" x14ac:dyDescent="0.2">
      <c r="F46925" s="16"/>
    </row>
    <row r="46926" spans="6:6" x14ac:dyDescent="0.2">
      <c r="F46926" s="16"/>
    </row>
    <row r="46927" spans="6:6" x14ac:dyDescent="0.2">
      <c r="F46927" s="16"/>
    </row>
    <row r="46928" spans="6:6" x14ac:dyDescent="0.2">
      <c r="F46928" s="16"/>
    </row>
    <row r="46929" spans="6:6" x14ac:dyDescent="0.2">
      <c r="F46929" s="16"/>
    </row>
    <row r="46930" spans="6:6" x14ac:dyDescent="0.2">
      <c r="F46930" s="16"/>
    </row>
    <row r="46931" spans="6:6" x14ac:dyDescent="0.2">
      <c r="F46931" s="16"/>
    </row>
    <row r="46932" spans="6:6" x14ac:dyDescent="0.2">
      <c r="F46932" s="16"/>
    </row>
    <row r="46933" spans="6:6" x14ac:dyDescent="0.2">
      <c r="F46933" s="16"/>
    </row>
    <row r="46934" spans="6:6" x14ac:dyDescent="0.2">
      <c r="F46934" s="16"/>
    </row>
    <row r="46935" spans="6:6" x14ac:dyDescent="0.2">
      <c r="F46935" s="16"/>
    </row>
    <row r="46936" spans="6:6" x14ac:dyDescent="0.2">
      <c r="F46936" s="16"/>
    </row>
    <row r="46937" spans="6:6" x14ac:dyDescent="0.2">
      <c r="F46937" s="16"/>
    </row>
    <row r="46938" spans="6:6" x14ac:dyDescent="0.2">
      <c r="F46938" s="16"/>
    </row>
    <row r="46939" spans="6:6" x14ac:dyDescent="0.2">
      <c r="F46939" s="16"/>
    </row>
    <row r="46940" spans="6:6" x14ac:dyDescent="0.2">
      <c r="F46940" s="16"/>
    </row>
    <row r="46941" spans="6:6" x14ac:dyDescent="0.2">
      <c r="F46941" s="16"/>
    </row>
    <row r="46942" spans="6:6" x14ac:dyDescent="0.2">
      <c r="F46942" s="16"/>
    </row>
    <row r="46943" spans="6:6" x14ac:dyDescent="0.2">
      <c r="F46943" s="16"/>
    </row>
    <row r="46944" spans="6:6" x14ac:dyDescent="0.2">
      <c r="F46944" s="16"/>
    </row>
    <row r="46945" spans="6:6" x14ac:dyDescent="0.2">
      <c r="F46945" s="16"/>
    </row>
    <row r="46946" spans="6:6" x14ac:dyDescent="0.2">
      <c r="F46946" s="16"/>
    </row>
    <row r="46947" spans="6:6" x14ac:dyDescent="0.2">
      <c r="F46947" s="16"/>
    </row>
    <row r="46948" spans="6:6" x14ac:dyDescent="0.2">
      <c r="F46948" s="16"/>
    </row>
    <row r="46949" spans="6:6" x14ac:dyDescent="0.2">
      <c r="F46949" s="16"/>
    </row>
    <row r="46950" spans="6:6" x14ac:dyDescent="0.2">
      <c r="F46950" s="16"/>
    </row>
    <row r="46951" spans="6:6" x14ac:dyDescent="0.2">
      <c r="F46951" s="16"/>
    </row>
    <row r="46952" spans="6:6" x14ac:dyDescent="0.2">
      <c r="F46952" s="16"/>
    </row>
    <row r="46953" spans="6:6" x14ac:dyDescent="0.2">
      <c r="F46953" s="16"/>
    </row>
    <row r="46954" spans="6:6" x14ac:dyDescent="0.2">
      <c r="F46954" s="16"/>
    </row>
    <row r="46955" spans="6:6" x14ac:dyDescent="0.2">
      <c r="F46955" s="16"/>
    </row>
    <row r="46956" spans="6:6" x14ac:dyDescent="0.2">
      <c r="F46956" s="16"/>
    </row>
    <row r="46957" spans="6:6" x14ac:dyDescent="0.2">
      <c r="F46957" s="16"/>
    </row>
    <row r="46958" spans="6:6" x14ac:dyDescent="0.2">
      <c r="F46958" s="16"/>
    </row>
    <row r="46959" spans="6:6" x14ac:dyDescent="0.2">
      <c r="F46959" s="16"/>
    </row>
    <row r="46960" spans="6:6" x14ac:dyDescent="0.2">
      <c r="F46960" s="16"/>
    </row>
    <row r="46961" spans="6:6" x14ac:dyDescent="0.2">
      <c r="F46961" s="16"/>
    </row>
    <row r="46962" spans="6:6" x14ac:dyDescent="0.2">
      <c r="F46962" s="16"/>
    </row>
    <row r="46963" spans="6:6" x14ac:dyDescent="0.2">
      <c r="F46963" s="16"/>
    </row>
    <row r="46964" spans="6:6" x14ac:dyDescent="0.2">
      <c r="F46964" s="16"/>
    </row>
    <row r="46965" spans="6:6" x14ac:dyDescent="0.2">
      <c r="F46965" s="16"/>
    </row>
    <row r="46966" spans="6:6" x14ac:dyDescent="0.2">
      <c r="F46966" s="16"/>
    </row>
    <row r="46967" spans="6:6" x14ac:dyDescent="0.2">
      <c r="F46967" s="16"/>
    </row>
    <row r="46968" spans="6:6" x14ac:dyDescent="0.2">
      <c r="F46968" s="16"/>
    </row>
    <row r="46969" spans="6:6" x14ac:dyDescent="0.2">
      <c r="F46969" s="16"/>
    </row>
    <row r="46970" spans="6:6" x14ac:dyDescent="0.2">
      <c r="F46970" s="16"/>
    </row>
    <row r="46971" spans="6:6" x14ac:dyDescent="0.2">
      <c r="F46971" s="16"/>
    </row>
    <row r="46972" spans="6:6" x14ac:dyDescent="0.2">
      <c r="F46972" s="16"/>
    </row>
    <row r="46973" spans="6:6" x14ac:dyDescent="0.2">
      <c r="F46973" s="16"/>
    </row>
    <row r="46974" spans="6:6" x14ac:dyDescent="0.2">
      <c r="F46974" s="16"/>
    </row>
    <row r="46975" spans="6:6" x14ac:dyDescent="0.2">
      <c r="F46975" s="16"/>
    </row>
    <row r="46976" spans="6:6" x14ac:dyDescent="0.2">
      <c r="F46976" s="16"/>
    </row>
    <row r="46977" spans="6:6" x14ac:dyDescent="0.2">
      <c r="F46977" s="16"/>
    </row>
    <row r="46978" spans="6:6" x14ac:dyDescent="0.2">
      <c r="F46978" s="16"/>
    </row>
    <row r="46979" spans="6:6" x14ac:dyDescent="0.2">
      <c r="F46979" s="16"/>
    </row>
    <row r="46980" spans="6:6" x14ac:dyDescent="0.2">
      <c r="F46980" s="16"/>
    </row>
    <row r="46981" spans="6:6" x14ac:dyDescent="0.2">
      <c r="F46981" s="16"/>
    </row>
    <row r="46982" spans="6:6" x14ac:dyDescent="0.2">
      <c r="F46982" s="16"/>
    </row>
    <row r="46983" spans="6:6" x14ac:dyDescent="0.2">
      <c r="F46983" s="16"/>
    </row>
    <row r="46984" spans="6:6" x14ac:dyDescent="0.2">
      <c r="F46984" s="16"/>
    </row>
    <row r="46985" spans="6:6" x14ac:dyDescent="0.2">
      <c r="F46985" s="16"/>
    </row>
    <row r="46986" spans="6:6" x14ac:dyDescent="0.2">
      <c r="F46986" s="16"/>
    </row>
    <row r="46987" spans="6:6" x14ac:dyDescent="0.2">
      <c r="F46987" s="16"/>
    </row>
    <row r="46988" spans="6:6" x14ac:dyDescent="0.2">
      <c r="F46988" s="16"/>
    </row>
    <row r="46989" spans="6:6" x14ac:dyDescent="0.2">
      <c r="F46989" s="16"/>
    </row>
    <row r="46990" spans="6:6" x14ac:dyDescent="0.2">
      <c r="F46990" s="16"/>
    </row>
    <row r="46991" spans="6:6" x14ac:dyDescent="0.2">
      <c r="F46991" s="16"/>
    </row>
    <row r="46992" spans="6:6" x14ac:dyDescent="0.2">
      <c r="F46992" s="16"/>
    </row>
    <row r="46993" spans="6:6" x14ac:dyDescent="0.2">
      <c r="F46993" s="16"/>
    </row>
    <row r="46994" spans="6:6" x14ac:dyDescent="0.2">
      <c r="F46994" s="16"/>
    </row>
    <row r="46995" spans="6:6" x14ac:dyDescent="0.2">
      <c r="F46995" s="16"/>
    </row>
    <row r="46996" spans="6:6" x14ac:dyDescent="0.2">
      <c r="F46996" s="16"/>
    </row>
    <row r="46997" spans="6:6" x14ac:dyDescent="0.2">
      <c r="F46997" s="16"/>
    </row>
    <row r="46998" spans="6:6" x14ac:dyDescent="0.2">
      <c r="F46998" s="16"/>
    </row>
    <row r="46999" spans="6:6" x14ac:dyDescent="0.2">
      <c r="F46999" s="16"/>
    </row>
    <row r="47000" spans="6:6" x14ac:dyDescent="0.2">
      <c r="F47000" s="16"/>
    </row>
    <row r="47001" spans="6:6" x14ac:dyDescent="0.2">
      <c r="F47001" s="16"/>
    </row>
    <row r="47002" spans="6:6" x14ac:dyDescent="0.2">
      <c r="F47002" s="16"/>
    </row>
    <row r="47003" spans="6:6" x14ac:dyDescent="0.2">
      <c r="F47003" s="16"/>
    </row>
    <row r="47004" spans="6:6" x14ac:dyDescent="0.2">
      <c r="F47004" s="16"/>
    </row>
    <row r="47005" spans="6:6" x14ac:dyDescent="0.2">
      <c r="F47005" s="16"/>
    </row>
    <row r="47006" spans="6:6" x14ac:dyDescent="0.2">
      <c r="F47006" s="16"/>
    </row>
    <row r="47007" spans="6:6" x14ac:dyDescent="0.2">
      <c r="F47007" s="16"/>
    </row>
    <row r="47008" spans="6:6" x14ac:dyDescent="0.2">
      <c r="F47008" s="16"/>
    </row>
    <row r="47009" spans="6:6" x14ac:dyDescent="0.2">
      <c r="F47009" s="16"/>
    </row>
    <row r="47010" spans="6:6" x14ac:dyDescent="0.2">
      <c r="F47010" s="16"/>
    </row>
    <row r="47011" spans="6:6" x14ac:dyDescent="0.2">
      <c r="F47011" s="16"/>
    </row>
    <row r="47012" spans="6:6" x14ac:dyDescent="0.2">
      <c r="F47012" s="16"/>
    </row>
    <row r="47013" spans="6:6" x14ac:dyDescent="0.2">
      <c r="F47013" s="16"/>
    </row>
    <row r="47014" spans="6:6" x14ac:dyDescent="0.2">
      <c r="F47014" s="16"/>
    </row>
    <row r="47015" spans="6:6" x14ac:dyDescent="0.2">
      <c r="F47015" s="16"/>
    </row>
    <row r="47016" spans="6:6" x14ac:dyDescent="0.2">
      <c r="F47016" s="16"/>
    </row>
    <row r="47017" spans="6:6" x14ac:dyDescent="0.2">
      <c r="F47017" s="16"/>
    </row>
    <row r="47018" spans="6:6" x14ac:dyDescent="0.2">
      <c r="F47018" s="16"/>
    </row>
    <row r="47019" spans="6:6" x14ac:dyDescent="0.2">
      <c r="F47019" s="16"/>
    </row>
    <row r="47020" spans="6:6" x14ac:dyDescent="0.2">
      <c r="F47020" s="16"/>
    </row>
    <row r="47021" spans="6:6" x14ac:dyDescent="0.2">
      <c r="F47021" s="16"/>
    </row>
    <row r="47022" spans="6:6" x14ac:dyDescent="0.2">
      <c r="F47022" s="16"/>
    </row>
    <row r="47023" spans="6:6" x14ac:dyDescent="0.2">
      <c r="F47023" s="16"/>
    </row>
    <row r="47024" spans="6:6" x14ac:dyDescent="0.2">
      <c r="F47024" s="16"/>
    </row>
    <row r="47025" spans="6:6" x14ac:dyDescent="0.2">
      <c r="F47025" s="16"/>
    </row>
    <row r="47026" spans="6:6" x14ac:dyDescent="0.2">
      <c r="F47026" s="16"/>
    </row>
    <row r="47027" spans="6:6" x14ac:dyDescent="0.2">
      <c r="F47027" s="16"/>
    </row>
    <row r="47028" spans="6:6" x14ac:dyDescent="0.2">
      <c r="F47028" s="16"/>
    </row>
    <row r="47029" spans="6:6" x14ac:dyDescent="0.2">
      <c r="F47029" s="16"/>
    </row>
    <row r="47030" spans="6:6" x14ac:dyDescent="0.2">
      <c r="F47030" s="16"/>
    </row>
    <row r="47031" spans="6:6" x14ac:dyDescent="0.2">
      <c r="F47031" s="16"/>
    </row>
    <row r="47032" spans="6:6" x14ac:dyDescent="0.2">
      <c r="F47032" s="16"/>
    </row>
    <row r="47033" spans="6:6" x14ac:dyDescent="0.2">
      <c r="F47033" s="16"/>
    </row>
    <row r="47034" spans="6:6" x14ac:dyDescent="0.2">
      <c r="F47034" s="16"/>
    </row>
    <row r="47035" spans="6:6" x14ac:dyDescent="0.2">
      <c r="F47035" s="16"/>
    </row>
    <row r="47036" spans="6:6" x14ac:dyDescent="0.2">
      <c r="F47036" s="16"/>
    </row>
    <row r="47037" spans="6:6" x14ac:dyDescent="0.2">
      <c r="F47037" s="16"/>
    </row>
    <row r="47038" spans="6:6" x14ac:dyDescent="0.2">
      <c r="F47038" s="16"/>
    </row>
    <row r="47039" spans="6:6" x14ac:dyDescent="0.2">
      <c r="F47039" s="16"/>
    </row>
    <row r="47040" spans="6:6" x14ac:dyDescent="0.2">
      <c r="F47040" s="16"/>
    </row>
    <row r="47041" spans="6:6" x14ac:dyDescent="0.2">
      <c r="F47041" s="16"/>
    </row>
    <row r="47042" spans="6:6" x14ac:dyDescent="0.2">
      <c r="F47042" s="16"/>
    </row>
    <row r="47043" spans="6:6" x14ac:dyDescent="0.2">
      <c r="F47043" s="16"/>
    </row>
    <row r="47044" spans="6:6" x14ac:dyDescent="0.2">
      <c r="F47044" s="16"/>
    </row>
    <row r="47045" spans="6:6" x14ac:dyDescent="0.2">
      <c r="F47045" s="16"/>
    </row>
    <row r="47046" spans="6:6" x14ac:dyDescent="0.2">
      <c r="F47046" s="16"/>
    </row>
    <row r="47047" spans="6:6" x14ac:dyDescent="0.2">
      <c r="F47047" s="16"/>
    </row>
    <row r="47048" spans="6:6" x14ac:dyDescent="0.2">
      <c r="F47048" s="16"/>
    </row>
    <row r="47049" spans="6:6" x14ac:dyDescent="0.2">
      <c r="F47049" s="16"/>
    </row>
    <row r="47050" spans="6:6" x14ac:dyDescent="0.2">
      <c r="F47050" s="16"/>
    </row>
    <row r="47051" spans="6:6" x14ac:dyDescent="0.2">
      <c r="F47051" s="16"/>
    </row>
    <row r="47052" spans="6:6" x14ac:dyDescent="0.2">
      <c r="F47052" s="16"/>
    </row>
    <row r="47053" spans="6:6" x14ac:dyDescent="0.2">
      <c r="F47053" s="16"/>
    </row>
    <row r="47054" spans="6:6" x14ac:dyDescent="0.2">
      <c r="F47054" s="16"/>
    </row>
    <row r="47055" spans="6:6" x14ac:dyDescent="0.2">
      <c r="F47055" s="16"/>
    </row>
    <row r="47056" spans="6:6" x14ac:dyDescent="0.2">
      <c r="F47056" s="16"/>
    </row>
    <row r="47057" spans="6:6" x14ac:dyDescent="0.2">
      <c r="F47057" s="16"/>
    </row>
    <row r="47058" spans="6:6" x14ac:dyDescent="0.2">
      <c r="F47058" s="16"/>
    </row>
    <row r="47059" spans="6:6" x14ac:dyDescent="0.2">
      <c r="F47059" s="16"/>
    </row>
    <row r="47060" spans="6:6" x14ac:dyDescent="0.2">
      <c r="F47060" s="16"/>
    </row>
    <row r="47061" spans="6:6" x14ac:dyDescent="0.2">
      <c r="F47061" s="16"/>
    </row>
    <row r="47062" spans="6:6" x14ac:dyDescent="0.2">
      <c r="F47062" s="16"/>
    </row>
    <row r="47063" spans="6:6" x14ac:dyDescent="0.2">
      <c r="F47063" s="16"/>
    </row>
    <row r="47064" spans="6:6" x14ac:dyDescent="0.2">
      <c r="F47064" s="16"/>
    </row>
    <row r="47065" spans="6:6" x14ac:dyDescent="0.2">
      <c r="F47065" s="16"/>
    </row>
    <row r="47066" spans="6:6" x14ac:dyDescent="0.2">
      <c r="F47066" s="16"/>
    </row>
    <row r="47067" spans="6:6" x14ac:dyDescent="0.2">
      <c r="F47067" s="16"/>
    </row>
    <row r="47068" spans="6:6" x14ac:dyDescent="0.2">
      <c r="F47068" s="16"/>
    </row>
    <row r="47069" spans="6:6" x14ac:dyDescent="0.2">
      <c r="F47069" s="16"/>
    </row>
    <row r="47070" spans="6:6" x14ac:dyDescent="0.2">
      <c r="F47070" s="16"/>
    </row>
    <row r="47071" spans="6:6" x14ac:dyDescent="0.2">
      <c r="F47071" s="16"/>
    </row>
    <row r="47072" spans="6:6" x14ac:dyDescent="0.2">
      <c r="F47072" s="16"/>
    </row>
    <row r="47073" spans="6:6" x14ac:dyDescent="0.2">
      <c r="F47073" s="16"/>
    </row>
    <row r="47074" spans="6:6" x14ac:dyDescent="0.2">
      <c r="F47074" s="16"/>
    </row>
    <row r="47075" spans="6:6" x14ac:dyDescent="0.2">
      <c r="F47075" s="16"/>
    </row>
    <row r="47076" spans="6:6" x14ac:dyDescent="0.2">
      <c r="F47076" s="16"/>
    </row>
    <row r="47077" spans="6:6" x14ac:dyDescent="0.2">
      <c r="F47077" s="16"/>
    </row>
    <row r="47078" spans="6:6" x14ac:dyDescent="0.2">
      <c r="F47078" s="16"/>
    </row>
    <row r="47079" spans="6:6" x14ac:dyDescent="0.2">
      <c r="F47079" s="16"/>
    </row>
    <row r="47080" spans="6:6" x14ac:dyDescent="0.2">
      <c r="F47080" s="16"/>
    </row>
    <row r="47081" spans="6:6" x14ac:dyDescent="0.2">
      <c r="F47081" s="16"/>
    </row>
    <row r="47082" spans="6:6" x14ac:dyDescent="0.2">
      <c r="F47082" s="16"/>
    </row>
    <row r="47083" spans="6:6" x14ac:dyDescent="0.2">
      <c r="F47083" s="16"/>
    </row>
    <row r="47084" spans="6:6" x14ac:dyDescent="0.2">
      <c r="F47084" s="16"/>
    </row>
    <row r="47085" spans="6:6" x14ac:dyDescent="0.2">
      <c r="F47085" s="16"/>
    </row>
    <row r="47086" spans="6:6" x14ac:dyDescent="0.2">
      <c r="F47086" s="16"/>
    </row>
    <row r="47087" spans="6:6" x14ac:dyDescent="0.2">
      <c r="F47087" s="16"/>
    </row>
    <row r="47088" spans="6:6" x14ac:dyDescent="0.2">
      <c r="F47088" s="16"/>
    </row>
    <row r="47089" spans="6:6" x14ac:dyDescent="0.2">
      <c r="F47089" s="16"/>
    </row>
    <row r="47090" spans="6:6" x14ac:dyDescent="0.2">
      <c r="F47090" s="16"/>
    </row>
    <row r="47091" spans="6:6" x14ac:dyDescent="0.2">
      <c r="F47091" s="16"/>
    </row>
    <row r="47092" spans="6:6" x14ac:dyDescent="0.2">
      <c r="F47092" s="16"/>
    </row>
    <row r="47093" spans="6:6" x14ac:dyDescent="0.2">
      <c r="F47093" s="16"/>
    </row>
    <row r="47094" spans="6:6" x14ac:dyDescent="0.2">
      <c r="F47094" s="16"/>
    </row>
    <row r="47095" spans="6:6" x14ac:dyDescent="0.2">
      <c r="F47095" s="16"/>
    </row>
    <row r="47096" spans="6:6" x14ac:dyDescent="0.2">
      <c r="F47096" s="16"/>
    </row>
    <row r="47097" spans="6:6" x14ac:dyDescent="0.2">
      <c r="F47097" s="16"/>
    </row>
    <row r="47098" spans="6:6" x14ac:dyDescent="0.2">
      <c r="F47098" s="16"/>
    </row>
    <row r="47099" spans="6:6" x14ac:dyDescent="0.2">
      <c r="F47099" s="16"/>
    </row>
    <row r="47100" spans="6:6" x14ac:dyDescent="0.2">
      <c r="F47100" s="16"/>
    </row>
    <row r="47101" spans="6:6" x14ac:dyDescent="0.2">
      <c r="F47101" s="16"/>
    </row>
    <row r="47102" spans="6:6" x14ac:dyDescent="0.2">
      <c r="F47102" s="16"/>
    </row>
    <row r="47103" spans="6:6" x14ac:dyDescent="0.2">
      <c r="F47103" s="16"/>
    </row>
    <row r="47104" spans="6:6" x14ac:dyDescent="0.2">
      <c r="F47104" s="16"/>
    </row>
    <row r="47105" spans="6:6" x14ac:dyDescent="0.2">
      <c r="F47105" s="16"/>
    </row>
    <row r="47106" spans="6:6" x14ac:dyDescent="0.2">
      <c r="F47106" s="16"/>
    </row>
    <row r="47107" spans="6:6" x14ac:dyDescent="0.2">
      <c r="F47107" s="16"/>
    </row>
    <row r="47108" spans="6:6" x14ac:dyDescent="0.2">
      <c r="F47108" s="16"/>
    </row>
    <row r="47109" spans="6:6" x14ac:dyDescent="0.2">
      <c r="F47109" s="16"/>
    </row>
    <row r="47110" spans="6:6" x14ac:dyDescent="0.2">
      <c r="F47110" s="16"/>
    </row>
    <row r="47111" spans="6:6" x14ac:dyDescent="0.2">
      <c r="F47111" s="16"/>
    </row>
    <row r="47112" spans="6:6" x14ac:dyDescent="0.2">
      <c r="F47112" s="16"/>
    </row>
    <row r="47113" spans="6:6" x14ac:dyDescent="0.2">
      <c r="F47113" s="16"/>
    </row>
    <row r="47114" spans="6:6" x14ac:dyDescent="0.2">
      <c r="F47114" s="16"/>
    </row>
    <row r="47115" spans="6:6" x14ac:dyDescent="0.2">
      <c r="F47115" s="16"/>
    </row>
    <row r="47116" spans="6:6" x14ac:dyDescent="0.2">
      <c r="F47116" s="16"/>
    </row>
    <row r="47117" spans="6:6" x14ac:dyDescent="0.2">
      <c r="F47117" s="16"/>
    </row>
    <row r="47118" spans="6:6" x14ac:dyDescent="0.2">
      <c r="F47118" s="16"/>
    </row>
    <row r="47119" spans="6:6" x14ac:dyDescent="0.2">
      <c r="F47119" s="16"/>
    </row>
    <row r="47120" spans="6:6" x14ac:dyDescent="0.2">
      <c r="F47120" s="16"/>
    </row>
    <row r="47121" spans="6:6" x14ac:dyDescent="0.2">
      <c r="F47121" s="16"/>
    </row>
    <row r="47122" spans="6:6" x14ac:dyDescent="0.2">
      <c r="F47122" s="16"/>
    </row>
    <row r="47123" spans="6:6" x14ac:dyDescent="0.2">
      <c r="F47123" s="16"/>
    </row>
    <row r="47124" spans="6:6" x14ac:dyDescent="0.2">
      <c r="F47124" s="16"/>
    </row>
    <row r="47125" spans="6:6" x14ac:dyDescent="0.2">
      <c r="F47125" s="16"/>
    </row>
    <row r="47126" spans="6:6" x14ac:dyDescent="0.2">
      <c r="F47126" s="16"/>
    </row>
    <row r="47127" spans="6:6" x14ac:dyDescent="0.2">
      <c r="F47127" s="16"/>
    </row>
    <row r="47128" spans="6:6" x14ac:dyDescent="0.2">
      <c r="F47128" s="16"/>
    </row>
    <row r="47129" spans="6:6" x14ac:dyDescent="0.2">
      <c r="F47129" s="16"/>
    </row>
    <row r="47130" spans="6:6" x14ac:dyDescent="0.2">
      <c r="F47130" s="16"/>
    </row>
    <row r="47131" spans="6:6" x14ac:dyDescent="0.2">
      <c r="F47131" s="16"/>
    </row>
    <row r="47132" spans="6:6" x14ac:dyDescent="0.2">
      <c r="F47132" s="16"/>
    </row>
    <row r="47133" spans="6:6" x14ac:dyDescent="0.2">
      <c r="F47133" s="16"/>
    </row>
    <row r="47134" spans="6:6" x14ac:dyDescent="0.2">
      <c r="F47134" s="16"/>
    </row>
    <row r="47135" spans="6:6" x14ac:dyDescent="0.2">
      <c r="F47135" s="16"/>
    </row>
    <row r="47136" spans="6:6" x14ac:dyDescent="0.2">
      <c r="F47136" s="16"/>
    </row>
    <row r="47137" spans="6:6" x14ac:dyDescent="0.2">
      <c r="F47137" s="16"/>
    </row>
    <row r="47138" spans="6:6" x14ac:dyDescent="0.2">
      <c r="F47138" s="16"/>
    </row>
    <row r="47139" spans="6:6" x14ac:dyDescent="0.2">
      <c r="F47139" s="16"/>
    </row>
    <row r="47140" spans="6:6" x14ac:dyDescent="0.2">
      <c r="F47140" s="16"/>
    </row>
    <row r="47141" spans="6:6" x14ac:dyDescent="0.2">
      <c r="F47141" s="16"/>
    </row>
    <row r="47142" spans="6:6" x14ac:dyDescent="0.2">
      <c r="F47142" s="16"/>
    </row>
    <row r="47143" spans="6:6" x14ac:dyDescent="0.2">
      <c r="F47143" s="16"/>
    </row>
    <row r="47144" spans="6:6" x14ac:dyDescent="0.2">
      <c r="F47144" s="16"/>
    </row>
    <row r="47145" spans="6:6" x14ac:dyDescent="0.2">
      <c r="F47145" s="16"/>
    </row>
    <row r="47146" spans="6:6" x14ac:dyDescent="0.2">
      <c r="F47146" s="16"/>
    </row>
    <row r="47147" spans="6:6" x14ac:dyDescent="0.2">
      <c r="F47147" s="16"/>
    </row>
    <row r="47148" spans="6:6" x14ac:dyDescent="0.2">
      <c r="F47148" s="16"/>
    </row>
    <row r="47149" spans="6:6" x14ac:dyDescent="0.2">
      <c r="F47149" s="16"/>
    </row>
    <row r="47150" spans="6:6" x14ac:dyDescent="0.2">
      <c r="F47150" s="16"/>
    </row>
    <row r="47151" spans="6:6" x14ac:dyDescent="0.2">
      <c r="F47151" s="16"/>
    </row>
    <row r="47152" spans="6:6" x14ac:dyDescent="0.2">
      <c r="F47152" s="16"/>
    </row>
    <row r="47153" spans="6:6" x14ac:dyDescent="0.2">
      <c r="F47153" s="16"/>
    </row>
    <row r="47154" spans="6:6" x14ac:dyDescent="0.2">
      <c r="F47154" s="16"/>
    </row>
    <row r="47155" spans="6:6" x14ac:dyDescent="0.2">
      <c r="F47155" s="16"/>
    </row>
    <row r="47156" spans="6:6" x14ac:dyDescent="0.2">
      <c r="F47156" s="16"/>
    </row>
    <row r="47157" spans="6:6" x14ac:dyDescent="0.2">
      <c r="F47157" s="16"/>
    </row>
    <row r="47158" spans="6:6" x14ac:dyDescent="0.2">
      <c r="F47158" s="16"/>
    </row>
    <row r="47159" spans="6:6" x14ac:dyDescent="0.2">
      <c r="F47159" s="16"/>
    </row>
    <row r="47160" spans="6:6" x14ac:dyDescent="0.2">
      <c r="F47160" s="16"/>
    </row>
    <row r="47161" spans="6:6" x14ac:dyDescent="0.2">
      <c r="F47161" s="16"/>
    </row>
    <row r="47162" spans="6:6" x14ac:dyDescent="0.2">
      <c r="F47162" s="16"/>
    </row>
    <row r="47163" spans="6:6" x14ac:dyDescent="0.2">
      <c r="F47163" s="16"/>
    </row>
    <row r="47164" spans="6:6" x14ac:dyDescent="0.2">
      <c r="F47164" s="16"/>
    </row>
    <row r="47165" spans="6:6" x14ac:dyDescent="0.2">
      <c r="F47165" s="16"/>
    </row>
    <row r="47166" spans="6:6" x14ac:dyDescent="0.2">
      <c r="F47166" s="16"/>
    </row>
    <row r="47167" spans="6:6" x14ac:dyDescent="0.2">
      <c r="F47167" s="16"/>
    </row>
    <row r="47168" spans="6:6" x14ac:dyDescent="0.2">
      <c r="F47168" s="16"/>
    </row>
    <row r="47169" spans="6:6" x14ac:dyDescent="0.2">
      <c r="F47169" s="16"/>
    </row>
    <row r="47170" spans="6:6" x14ac:dyDescent="0.2">
      <c r="F47170" s="16"/>
    </row>
    <row r="47171" spans="6:6" x14ac:dyDescent="0.2">
      <c r="F47171" s="16"/>
    </row>
    <row r="47172" spans="6:6" x14ac:dyDescent="0.2">
      <c r="F47172" s="16"/>
    </row>
    <row r="47173" spans="6:6" x14ac:dyDescent="0.2">
      <c r="F47173" s="16"/>
    </row>
    <row r="47174" spans="6:6" x14ac:dyDescent="0.2">
      <c r="F47174" s="16"/>
    </row>
    <row r="47175" spans="6:6" x14ac:dyDescent="0.2">
      <c r="F47175" s="16"/>
    </row>
    <row r="47176" spans="6:6" x14ac:dyDescent="0.2">
      <c r="F47176" s="16"/>
    </row>
    <row r="47177" spans="6:6" x14ac:dyDescent="0.2">
      <c r="F47177" s="16"/>
    </row>
    <row r="47178" spans="6:6" x14ac:dyDescent="0.2">
      <c r="F47178" s="16"/>
    </row>
    <row r="47179" spans="6:6" x14ac:dyDescent="0.2">
      <c r="F47179" s="16"/>
    </row>
    <row r="47180" spans="6:6" x14ac:dyDescent="0.2">
      <c r="F47180" s="16"/>
    </row>
    <row r="47181" spans="6:6" x14ac:dyDescent="0.2">
      <c r="F47181" s="16"/>
    </row>
    <row r="47182" spans="6:6" x14ac:dyDescent="0.2">
      <c r="F47182" s="16"/>
    </row>
    <row r="47183" spans="6:6" x14ac:dyDescent="0.2">
      <c r="F47183" s="16"/>
    </row>
    <row r="47184" spans="6:6" x14ac:dyDescent="0.2">
      <c r="F47184" s="16"/>
    </row>
    <row r="47185" spans="6:6" x14ac:dyDescent="0.2">
      <c r="F47185" s="16"/>
    </row>
    <row r="47186" spans="6:6" x14ac:dyDescent="0.2">
      <c r="F47186" s="16"/>
    </row>
    <row r="47187" spans="6:6" x14ac:dyDescent="0.2">
      <c r="F47187" s="16"/>
    </row>
    <row r="47188" spans="6:6" x14ac:dyDescent="0.2">
      <c r="F47188" s="16"/>
    </row>
    <row r="47189" spans="6:6" x14ac:dyDescent="0.2">
      <c r="F47189" s="16"/>
    </row>
    <row r="47190" spans="6:6" x14ac:dyDescent="0.2">
      <c r="F47190" s="16"/>
    </row>
    <row r="47191" spans="6:6" x14ac:dyDescent="0.2">
      <c r="F47191" s="16"/>
    </row>
    <row r="47192" spans="6:6" x14ac:dyDescent="0.2">
      <c r="F47192" s="16"/>
    </row>
    <row r="47193" spans="6:6" x14ac:dyDescent="0.2">
      <c r="F47193" s="16"/>
    </row>
    <row r="47194" spans="6:6" x14ac:dyDescent="0.2">
      <c r="F47194" s="16"/>
    </row>
    <row r="47195" spans="6:6" x14ac:dyDescent="0.2">
      <c r="F47195" s="16"/>
    </row>
    <row r="47196" spans="6:6" x14ac:dyDescent="0.2">
      <c r="F47196" s="16"/>
    </row>
    <row r="47197" spans="6:6" x14ac:dyDescent="0.2">
      <c r="F47197" s="16"/>
    </row>
    <row r="47198" spans="6:6" x14ac:dyDescent="0.2">
      <c r="F47198" s="16"/>
    </row>
    <row r="47199" spans="6:6" x14ac:dyDescent="0.2">
      <c r="F47199" s="16"/>
    </row>
    <row r="47200" spans="6:6" x14ac:dyDescent="0.2">
      <c r="F47200" s="16"/>
    </row>
    <row r="47201" spans="6:6" x14ac:dyDescent="0.2">
      <c r="F47201" s="16"/>
    </row>
    <row r="47202" spans="6:6" x14ac:dyDescent="0.2">
      <c r="F47202" s="16"/>
    </row>
    <row r="47203" spans="6:6" x14ac:dyDescent="0.2">
      <c r="F47203" s="16"/>
    </row>
    <row r="47204" spans="6:6" x14ac:dyDescent="0.2">
      <c r="F47204" s="16"/>
    </row>
    <row r="47205" spans="6:6" x14ac:dyDescent="0.2">
      <c r="F47205" s="16"/>
    </row>
    <row r="47206" spans="6:6" x14ac:dyDescent="0.2">
      <c r="F47206" s="16"/>
    </row>
    <row r="47207" spans="6:6" x14ac:dyDescent="0.2">
      <c r="F47207" s="16"/>
    </row>
    <row r="47208" spans="6:6" x14ac:dyDescent="0.2">
      <c r="F47208" s="16"/>
    </row>
    <row r="47209" spans="6:6" x14ac:dyDescent="0.2">
      <c r="F47209" s="16"/>
    </row>
    <row r="47210" spans="6:6" x14ac:dyDescent="0.2">
      <c r="F47210" s="16"/>
    </row>
    <row r="47211" spans="6:6" x14ac:dyDescent="0.2">
      <c r="F47211" s="16"/>
    </row>
    <row r="47212" spans="6:6" x14ac:dyDescent="0.2">
      <c r="F47212" s="16"/>
    </row>
    <row r="47213" spans="6:6" x14ac:dyDescent="0.2">
      <c r="F47213" s="16"/>
    </row>
    <row r="47214" spans="6:6" x14ac:dyDescent="0.2">
      <c r="F47214" s="16"/>
    </row>
    <row r="47215" spans="6:6" x14ac:dyDescent="0.2">
      <c r="F47215" s="16"/>
    </row>
    <row r="47216" spans="6:6" x14ac:dyDescent="0.2">
      <c r="F47216" s="16"/>
    </row>
    <row r="47217" spans="6:6" x14ac:dyDescent="0.2">
      <c r="F47217" s="16"/>
    </row>
    <row r="47218" spans="6:6" x14ac:dyDescent="0.2">
      <c r="F47218" s="16"/>
    </row>
    <row r="47219" spans="6:6" x14ac:dyDescent="0.2">
      <c r="F47219" s="16"/>
    </row>
    <row r="47220" spans="6:6" x14ac:dyDescent="0.2">
      <c r="F47220" s="16"/>
    </row>
    <row r="47221" spans="6:6" x14ac:dyDescent="0.2">
      <c r="F47221" s="16"/>
    </row>
    <row r="47222" spans="6:6" x14ac:dyDescent="0.2">
      <c r="F47222" s="16"/>
    </row>
    <row r="47223" spans="6:6" x14ac:dyDescent="0.2">
      <c r="F47223" s="16"/>
    </row>
    <row r="47224" spans="6:6" x14ac:dyDescent="0.2">
      <c r="F47224" s="16"/>
    </row>
    <row r="47225" spans="6:6" x14ac:dyDescent="0.2">
      <c r="F47225" s="16"/>
    </row>
    <row r="47226" spans="6:6" x14ac:dyDescent="0.2">
      <c r="F47226" s="16"/>
    </row>
    <row r="47227" spans="6:6" x14ac:dyDescent="0.2">
      <c r="F47227" s="16"/>
    </row>
    <row r="47228" spans="6:6" x14ac:dyDescent="0.2">
      <c r="F47228" s="16"/>
    </row>
    <row r="47229" spans="6:6" x14ac:dyDescent="0.2">
      <c r="F47229" s="16"/>
    </row>
    <row r="47230" spans="6:6" x14ac:dyDescent="0.2">
      <c r="F47230" s="16"/>
    </row>
    <row r="47231" spans="6:6" x14ac:dyDescent="0.2">
      <c r="F47231" s="16"/>
    </row>
    <row r="47232" spans="6:6" x14ac:dyDescent="0.2">
      <c r="F47232" s="16"/>
    </row>
    <row r="47233" spans="6:6" x14ac:dyDescent="0.2">
      <c r="F47233" s="16"/>
    </row>
    <row r="47234" spans="6:6" x14ac:dyDescent="0.2">
      <c r="F47234" s="16"/>
    </row>
    <row r="47235" spans="6:6" x14ac:dyDescent="0.2">
      <c r="F47235" s="16"/>
    </row>
    <row r="47236" spans="6:6" x14ac:dyDescent="0.2">
      <c r="F47236" s="16"/>
    </row>
    <row r="47237" spans="6:6" x14ac:dyDescent="0.2">
      <c r="F47237" s="16"/>
    </row>
    <row r="47238" spans="6:6" x14ac:dyDescent="0.2">
      <c r="F47238" s="16"/>
    </row>
    <row r="47239" spans="6:6" x14ac:dyDescent="0.2">
      <c r="F47239" s="16"/>
    </row>
    <row r="47240" spans="6:6" x14ac:dyDescent="0.2">
      <c r="F47240" s="16"/>
    </row>
    <row r="47241" spans="6:6" x14ac:dyDescent="0.2">
      <c r="F47241" s="16"/>
    </row>
    <row r="47242" spans="6:6" x14ac:dyDescent="0.2">
      <c r="F47242" s="16"/>
    </row>
    <row r="47243" spans="6:6" x14ac:dyDescent="0.2">
      <c r="F47243" s="16"/>
    </row>
    <row r="47244" spans="6:6" x14ac:dyDescent="0.2">
      <c r="F47244" s="16"/>
    </row>
    <row r="47245" spans="6:6" x14ac:dyDescent="0.2">
      <c r="F47245" s="16"/>
    </row>
    <row r="47246" spans="6:6" x14ac:dyDescent="0.2">
      <c r="F47246" s="16"/>
    </row>
    <row r="47247" spans="6:6" x14ac:dyDescent="0.2">
      <c r="F47247" s="16"/>
    </row>
    <row r="47248" spans="6:6" x14ac:dyDescent="0.2">
      <c r="F47248" s="16"/>
    </row>
    <row r="47249" spans="6:6" x14ac:dyDescent="0.2">
      <c r="F47249" s="16"/>
    </row>
    <row r="47250" spans="6:6" x14ac:dyDescent="0.2">
      <c r="F47250" s="16"/>
    </row>
    <row r="47251" spans="6:6" x14ac:dyDescent="0.2">
      <c r="F47251" s="16"/>
    </row>
    <row r="47252" spans="6:6" x14ac:dyDescent="0.2">
      <c r="F47252" s="16"/>
    </row>
    <row r="47253" spans="6:6" x14ac:dyDescent="0.2">
      <c r="F47253" s="16"/>
    </row>
    <row r="47254" spans="6:6" x14ac:dyDescent="0.2">
      <c r="F47254" s="16"/>
    </row>
    <row r="47255" spans="6:6" x14ac:dyDescent="0.2">
      <c r="F47255" s="16"/>
    </row>
    <row r="47256" spans="6:6" x14ac:dyDescent="0.2">
      <c r="F47256" s="16"/>
    </row>
    <row r="47257" spans="6:6" x14ac:dyDescent="0.2">
      <c r="F47257" s="16"/>
    </row>
    <row r="47258" spans="6:6" x14ac:dyDescent="0.2">
      <c r="F47258" s="16"/>
    </row>
    <row r="47259" spans="6:6" x14ac:dyDescent="0.2">
      <c r="F47259" s="16"/>
    </row>
    <row r="47260" spans="6:6" x14ac:dyDescent="0.2">
      <c r="F47260" s="16"/>
    </row>
    <row r="47261" spans="6:6" x14ac:dyDescent="0.2">
      <c r="F47261" s="16"/>
    </row>
    <row r="47262" spans="6:6" x14ac:dyDescent="0.2">
      <c r="F47262" s="16"/>
    </row>
    <row r="47263" spans="6:6" x14ac:dyDescent="0.2">
      <c r="F47263" s="16"/>
    </row>
    <row r="47264" spans="6:6" x14ac:dyDescent="0.2">
      <c r="F47264" s="16"/>
    </row>
    <row r="47265" spans="6:6" x14ac:dyDescent="0.2">
      <c r="F47265" s="16"/>
    </row>
    <row r="47266" spans="6:6" x14ac:dyDescent="0.2">
      <c r="F47266" s="16"/>
    </row>
    <row r="47267" spans="6:6" x14ac:dyDescent="0.2">
      <c r="F47267" s="16"/>
    </row>
    <row r="47268" spans="6:6" x14ac:dyDescent="0.2">
      <c r="F47268" s="16"/>
    </row>
    <row r="47269" spans="6:6" x14ac:dyDescent="0.2">
      <c r="F47269" s="16"/>
    </row>
    <row r="47270" spans="6:6" x14ac:dyDescent="0.2">
      <c r="F47270" s="16"/>
    </row>
    <row r="47271" spans="6:6" x14ac:dyDescent="0.2">
      <c r="F47271" s="16"/>
    </row>
    <row r="47272" spans="6:6" x14ac:dyDescent="0.2">
      <c r="F47272" s="16"/>
    </row>
    <row r="47273" spans="6:6" x14ac:dyDescent="0.2">
      <c r="F47273" s="16"/>
    </row>
    <row r="47274" spans="6:6" x14ac:dyDescent="0.2">
      <c r="F47274" s="16"/>
    </row>
    <row r="47275" spans="6:6" x14ac:dyDescent="0.2">
      <c r="F47275" s="16"/>
    </row>
    <row r="47276" spans="6:6" x14ac:dyDescent="0.2">
      <c r="F47276" s="16"/>
    </row>
    <row r="47277" spans="6:6" x14ac:dyDescent="0.2">
      <c r="F47277" s="16"/>
    </row>
    <row r="47278" spans="6:6" x14ac:dyDescent="0.2">
      <c r="F47278" s="16"/>
    </row>
    <row r="47279" spans="6:6" x14ac:dyDescent="0.2">
      <c r="F47279" s="16"/>
    </row>
    <row r="47280" spans="6:6" x14ac:dyDescent="0.2">
      <c r="F47280" s="16"/>
    </row>
    <row r="47281" spans="6:6" x14ac:dyDescent="0.2">
      <c r="F47281" s="16"/>
    </row>
    <row r="47282" spans="6:6" x14ac:dyDescent="0.2">
      <c r="F47282" s="16"/>
    </row>
    <row r="47283" spans="6:6" x14ac:dyDescent="0.2">
      <c r="F47283" s="16"/>
    </row>
    <row r="47284" spans="6:6" x14ac:dyDescent="0.2">
      <c r="F47284" s="16"/>
    </row>
    <row r="47285" spans="6:6" x14ac:dyDescent="0.2">
      <c r="F47285" s="16"/>
    </row>
    <row r="47286" spans="6:6" x14ac:dyDescent="0.2">
      <c r="F47286" s="16"/>
    </row>
    <row r="47287" spans="6:6" x14ac:dyDescent="0.2">
      <c r="F47287" s="16"/>
    </row>
    <row r="47288" spans="6:6" x14ac:dyDescent="0.2">
      <c r="F47288" s="16"/>
    </row>
    <row r="47289" spans="6:6" x14ac:dyDescent="0.2">
      <c r="F47289" s="16"/>
    </row>
    <row r="47290" spans="6:6" x14ac:dyDescent="0.2">
      <c r="F47290" s="16"/>
    </row>
    <row r="47291" spans="6:6" x14ac:dyDescent="0.2">
      <c r="F47291" s="16"/>
    </row>
    <row r="47292" spans="6:6" x14ac:dyDescent="0.2">
      <c r="F47292" s="16"/>
    </row>
    <row r="47293" spans="6:6" x14ac:dyDescent="0.2">
      <c r="F47293" s="16"/>
    </row>
    <row r="47294" spans="6:6" x14ac:dyDescent="0.2">
      <c r="F47294" s="16"/>
    </row>
    <row r="47295" spans="6:6" x14ac:dyDescent="0.2">
      <c r="F47295" s="16"/>
    </row>
    <row r="47296" spans="6:6" x14ac:dyDescent="0.2">
      <c r="F47296" s="16"/>
    </row>
    <row r="47297" spans="6:6" x14ac:dyDescent="0.2">
      <c r="F47297" s="16"/>
    </row>
    <row r="47298" spans="6:6" x14ac:dyDescent="0.2">
      <c r="F47298" s="16"/>
    </row>
    <row r="47299" spans="6:6" x14ac:dyDescent="0.2">
      <c r="F47299" s="16"/>
    </row>
    <row r="47300" spans="6:6" x14ac:dyDescent="0.2">
      <c r="F47300" s="16"/>
    </row>
    <row r="47301" spans="6:6" x14ac:dyDescent="0.2">
      <c r="F47301" s="16"/>
    </row>
    <row r="47302" spans="6:6" x14ac:dyDescent="0.2">
      <c r="F47302" s="16"/>
    </row>
    <row r="47303" spans="6:6" x14ac:dyDescent="0.2">
      <c r="F47303" s="16"/>
    </row>
    <row r="47304" spans="6:6" x14ac:dyDescent="0.2">
      <c r="F47304" s="16"/>
    </row>
    <row r="47305" spans="6:6" x14ac:dyDescent="0.2">
      <c r="F47305" s="16"/>
    </row>
    <row r="47306" spans="6:6" x14ac:dyDescent="0.2">
      <c r="F47306" s="16"/>
    </row>
    <row r="47307" spans="6:6" x14ac:dyDescent="0.2">
      <c r="F47307" s="16"/>
    </row>
    <row r="47308" spans="6:6" x14ac:dyDescent="0.2">
      <c r="F47308" s="16"/>
    </row>
    <row r="47309" spans="6:6" x14ac:dyDescent="0.2">
      <c r="F47309" s="16"/>
    </row>
    <row r="47310" spans="6:6" x14ac:dyDescent="0.2">
      <c r="F47310" s="16"/>
    </row>
    <row r="47311" spans="6:6" x14ac:dyDescent="0.2">
      <c r="F47311" s="16"/>
    </row>
    <row r="47312" spans="6:6" x14ac:dyDescent="0.2">
      <c r="F47312" s="16"/>
    </row>
    <row r="47313" spans="6:6" x14ac:dyDescent="0.2">
      <c r="F47313" s="16"/>
    </row>
    <row r="47314" spans="6:6" x14ac:dyDescent="0.2">
      <c r="F47314" s="16"/>
    </row>
    <row r="47315" spans="6:6" x14ac:dyDescent="0.2">
      <c r="F47315" s="16"/>
    </row>
    <row r="47316" spans="6:6" x14ac:dyDescent="0.2">
      <c r="F47316" s="16"/>
    </row>
    <row r="47317" spans="6:6" x14ac:dyDescent="0.2">
      <c r="F47317" s="16"/>
    </row>
    <row r="47318" spans="6:6" x14ac:dyDescent="0.2">
      <c r="F47318" s="16"/>
    </row>
    <row r="47319" spans="6:6" x14ac:dyDescent="0.2">
      <c r="F47319" s="16"/>
    </row>
    <row r="47320" spans="6:6" x14ac:dyDescent="0.2">
      <c r="F47320" s="16"/>
    </row>
    <row r="47321" spans="6:6" x14ac:dyDescent="0.2">
      <c r="F47321" s="16"/>
    </row>
    <row r="47322" spans="6:6" x14ac:dyDescent="0.2">
      <c r="F47322" s="16"/>
    </row>
    <row r="47323" spans="6:6" x14ac:dyDescent="0.2">
      <c r="F47323" s="16"/>
    </row>
    <row r="47324" spans="6:6" x14ac:dyDescent="0.2">
      <c r="F47324" s="16"/>
    </row>
    <row r="47325" spans="6:6" x14ac:dyDescent="0.2">
      <c r="F47325" s="16"/>
    </row>
    <row r="47326" spans="6:6" x14ac:dyDescent="0.2">
      <c r="F47326" s="16"/>
    </row>
    <row r="47327" spans="6:6" x14ac:dyDescent="0.2">
      <c r="F47327" s="16"/>
    </row>
    <row r="47328" spans="6:6" x14ac:dyDescent="0.2">
      <c r="F47328" s="16"/>
    </row>
    <row r="47329" spans="6:6" x14ac:dyDescent="0.2">
      <c r="F47329" s="16"/>
    </row>
    <row r="47330" spans="6:6" x14ac:dyDescent="0.2">
      <c r="F47330" s="16"/>
    </row>
    <row r="47331" spans="6:6" x14ac:dyDescent="0.2">
      <c r="F47331" s="16"/>
    </row>
    <row r="47332" spans="6:6" x14ac:dyDescent="0.2">
      <c r="F47332" s="16"/>
    </row>
    <row r="47333" spans="6:6" x14ac:dyDescent="0.2">
      <c r="F47333" s="16"/>
    </row>
    <row r="47334" spans="6:6" x14ac:dyDescent="0.2">
      <c r="F47334" s="16"/>
    </row>
    <row r="47335" spans="6:6" x14ac:dyDescent="0.2">
      <c r="F47335" s="16"/>
    </row>
    <row r="47336" spans="6:6" x14ac:dyDescent="0.2">
      <c r="F47336" s="16"/>
    </row>
    <row r="47337" spans="6:6" x14ac:dyDescent="0.2">
      <c r="F47337" s="16"/>
    </row>
    <row r="47338" spans="6:6" x14ac:dyDescent="0.2">
      <c r="F47338" s="16"/>
    </row>
    <row r="47339" spans="6:6" x14ac:dyDescent="0.2">
      <c r="F47339" s="16"/>
    </row>
    <row r="47340" spans="6:6" x14ac:dyDescent="0.2">
      <c r="F47340" s="16"/>
    </row>
    <row r="47341" spans="6:6" x14ac:dyDescent="0.2">
      <c r="F47341" s="16"/>
    </row>
    <row r="47342" spans="6:6" x14ac:dyDescent="0.2">
      <c r="F47342" s="16"/>
    </row>
    <row r="47343" spans="6:6" x14ac:dyDescent="0.2">
      <c r="F47343" s="16"/>
    </row>
    <row r="47344" spans="6:6" x14ac:dyDescent="0.2">
      <c r="F47344" s="16"/>
    </row>
    <row r="47345" spans="6:6" x14ac:dyDescent="0.2">
      <c r="F47345" s="16"/>
    </row>
    <row r="47346" spans="6:6" x14ac:dyDescent="0.2">
      <c r="F47346" s="16"/>
    </row>
    <row r="47347" spans="6:6" x14ac:dyDescent="0.2">
      <c r="F47347" s="16"/>
    </row>
    <row r="47348" spans="6:6" x14ac:dyDescent="0.2">
      <c r="F47348" s="16"/>
    </row>
    <row r="47349" spans="6:6" x14ac:dyDescent="0.2">
      <c r="F47349" s="16"/>
    </row>
    <row r="47350" spans="6:6" x14ac:dyDescent="0.2">
      <c r="F47350" s="16"/>
    </row>
    <row r="47351" spans="6:6" x14ac:dyDescent="0.2">
      <c r="F47351" s="16"/>
    </row>
    <row r="47352" spans="6:6" x14ac:dyDescent="0.2">
      <c r="F47352" s="16"/>
    </row>
    <row r="47353" spans="6:6" x14ac:dyDescent="0.2">
      <c r="F47353" s="16"/>
    </row>
    <row r="47354" spans="6:6" x14ac:dyDescent="0.2">
      <c r="F47354" s="16"/>
    </row>
    <row r="47355" spans="6:6" x14ac:dyDescent="0.2">
      <c r="F47355" s="16"/>
    </row>
    <row r="47356" spans="6:6" x14ac:dyDescent="0.2">
      <c r="F47356" s="16"/>
    </row>
    <row r="47357" spans="6:6" x14ac:dyDescent="0.2">
      <c r="F47357" s="16"/>
    </row>
    <row r="47358" spans="6:6" x14ac:dyDescent="0.2">
      <c r="F47358" s="16"/>
    </row>
    <row r="47359" spans="6:6" x14ac:dyDescent="0.2">
      <c r="F47359" s="16"/>
    </row>
    <row r="47360" spans="6:6" x14ac:dyDescent="0.2">
      <c r="F47360" s="16"/>
    </row>
    <row r="47361" spans="6:6" x14ac:dyDescent="0.2">
      <c r="F47361" s="16"/>
    </row>
    <row r="47362" spans="6:6" x14ac:dyDescent="0.2">
      <c r="F47362" s="16"/>
    </row>
    <row r="47363" spans="6:6" x14ac:dyDescent="0.2">
      <c r="F47363" s="16"/>
    </row>
    <row r="47364" spans="6:6" x14ac:dyDescent="0.2">
      <c r="F47364" s="16"/>
    </row>
    <row r="47365" spans="6:6" x14ac:dyDescent="0.2">
      <c r="F47365" s="16"/>
    </row>
    <row r="47366" spans="6:6" x14ac:dyDescent="0.2">
      <c r="F47366" s="16"/>
    </row>
    <row r="47367" spans="6:6" x14ac:dyDescent="0.2">
      <c r="F47367" s="16"/>
    </row>
    <row r="47368" spans="6:6" x14ac:dyDescent="0.2">
      <c r="F47368" s="16"/>
    </row>
    <row r="47369" spans="6:6" x14ac:dyDescent="0.2">
      <c r="F47369" s="16"/>
    </row>
    <row r="47370" spans="6:6" x14ac:dyDescent="0.2">
      <c r="F47370" s="16"/>
    </row>
    <row r="47371" spans="6:6" x14ac:dyDescent="0.2">
      <c r="F47371" s="16"/>
    </row>
    <row r="47372" spans="6:6" x14ac:dyDescent="0.2">
      <c r="F47372" s="16"/>
    </row>
    <row r="47373" spans="6:6" x14ac:dyDescent="0.2">
      <c r="F47373" s="16"/>
    </row>
    <row r="47374" spans="6:6" x14ac:dyDescent="0.2">
      <c r="F47374" s="16"/>
    </row>
    <row r="47375" spans="6:6" x14ac:dyDescent="0.2">
      <c r="F47375" s="16"/>
    </row>
    <row r="47376" spans="6:6" x14ac:dyDescent="0.2">
      <c r="F47376" s="16"/>
    </row>
    <row r="47377" spans="6:6" x14ac:dyDescent="0.2">
      <c r="F47377" s="16"/>
    </row>
    <row r="47378" spans="6:6" x14ac:dyDescent="0.2">
      <c r="F47378" s="16"/>
    </row>
    <row r="47379" spans="6:6" x14ac:dyDescent="0.2">
      <c r="F47379" s="16"/>
    </row>
    <row r="47380" spans="6:6" x14ac:dyDescent="0.2">
      <c r="F47380" s="16"/>
    </row>
    <row r="47381" spans="6:6" x14ac:dyDescent="0.2">
      <c r="F47381" s="16"/>
    </row>
    <row r="47382" spans="6:6" x14ac:dyDescent="0.2">
      <c r="F47382" s="16"/>
    </row>
    <row r="47383" spans="6:6" x14ac:dyDescent="0.2">
      <c r="F47383" s="16"/>
    </row>
    <row r="47384" spans="6:6" x14ac:dyDescent="0.2">
      <c r="F47384" s="16"/>
    </row>
    <row r="47385" spans="6:6" x14ac:dyDescent="0.2">
      <c r="F47385" s="16"/>
    </row>
    <row r="47386" spans="6:6" x14ac:dyDescent="0.2">
      <c r="F47386" s="16"/>
    </row>
    <row r="47387" spans="6:6" x14ac:dyDescent="0.2">
      <c r="F47387" s="16"/>
    </row>
    <row r="47388" spans="6:6" x14ac:dyDescent="0.2">
      <c r="F47388" s="16"/>
    </row>
    <row r="47389" spans="6:6" x14ac:dyDescent="0.2">
      <c r="F47389" s="16"/>
    </row>
    <row r="47390" spans="6:6" x14ac:dyDescent="0.2">
      <c r="F47390" s="16"/>
    </row>
    <row r="47391" spans="6:6" x14ac:dyDescent="0.2">
      <c r="F47391" s="16"/>
    </row>
    <row r="47392" spans="6:6" x14ac:dyDescent="0.2">
      <c r="F47392" s="16"/>
    </row>
    <row r="47393" spans="6:6" x14ac:dyDescent="0.2">
      <c r="F47393" s="16"/>
    </row>
    <row r="47394" spans="6:6" x14ac:dyDescent="0.2">
      <c r="F47394" s="16"/>
    </row>
    <row r="47395" spans="6:6" x14ac:dyDescent="0.2">
      <c r="F47395" s="16"/>
    </row>
    <row r="47396" spans="6:6" x14ac:dyDescent="0.2">
      <c r="F47396" s="16"/>
    </row>
    <row r="47397" spans="6:6" x14ac:dyDescent="0.2">
      <c r="F47397" s="16"/>
    </row>
    <row r="47398" spans="6:6" x14ac:dyDescent="0.2">
      <c r="F47398" s="16"/>
    </row>
    <row r="47399" spans="6:6" x14ac:dyDescent="0.2">
      <c r="F47399" s="16"/>
    </row>
    <row r="47400" spans="6:6" x14ac:dyDescent="0.2">
      <c r="F47400" s="16"/>
    </row>
    <row r="47401" spans="6:6" x14ac:dyDescent="0.2">
      <c r="F47401" s="16"/>
    </row>
    <row r="47402" spans="6:6" x14ac:dyDescent="0.2">
      <c r="F47402" s="16"/>
    </row>
    <row r="47403" spans="6:6" x14ac:dyDescent="0.2">
      <c r="F47403" s="16"/>
    </row>
    <row r="47404" spans="6:6" x14ac:dyDescent="0.2">
      <c r="F47404" s="16"/>
    </row>
    <row r="47405" spans="6:6" x14ac:dyDescent="0.2">
      <c r="F47405" s="16"/>
    </row>
    <row r="47406" spans="6:6" x14ac:dyDescent="0.2">
      <c r="F47406" s="16"/>
    </row>
    <row r="47407" spans="6:6" x14ac:dyDescent="0.2">
      <c r="F47407" s="16"/>
    </row>
    <row r="47408" spans="6:6" x14ac:dyDescent="0.2">
      <c r="F47408" s="16"/>
    </row>
    <row r="47409" spans="6:6" x14ac:dyDescent="0.2">
      <c r="F47409" s="16"/>
    </row>
    <row r="47410" spans="6:6" x14ac:dyDescent="0.2">
      <c r="F47410" s="16"/>
    </row>
    <row r="47411" spans="6:6" x14ac:dyDescent="0.2">
      <c r="F47411" s="16"/>
    </row>
    <row r="47412" spans="6:6" x14ac:dyDescent="0.2">
      <c r="F47412" s="16"/>
    </row>
    <row r="47413" spans="6:6" x14ac:dyDescent="0.2">
      <c r="F47413" s="16"/>
    </row>
    <row r="47414" spans="6:6" x14ac:dyDescent="0.2">
      <c r="F47414" s="16"/>
    </row>
    <row r="47415" spans="6:6" x14ac:dyDescent="0.2">
      <c r="F47415" s="16"/>
    </row>
    <row r="47416" spans="6:6" x14ac:dyDescent="0.2">
      <c r="F47416" s="16"/>
    </row>
    <row r="47417" spans="6:6" x14ac:dyDescent="0.2">
      <c r="F47417" s="16"/>
    </row>
    <row r="47418" spans="6:6" x14ac:dyDescent="0.2">
      <c r="F47418" s="16"/>
    </row>
    <row r="47419" spans="6:6" x14ac:dyDescent="0.2">
      <c r="F47419" s="16"/>
    </row>
    <row r="47420" spans="6:6" x14ac:dyDescent="0.2">
      <c r="F47420" s="16"/>
    </row>
    <row r="47421" spans="6:6" x14ac:dyDescent="0.2">
      <c r="F47421" s="16"/>
    </row>
    <row r="47422" spans="6:6" x14ac:dyDescent="0.2">
      <c r="F47422" s="16"/>
    </row>
    <row r="47423" spans="6:6" x14ac:dyDescent="0.2">
      <c r="F47423" s="16"/>
    </row>
    <row r="47424" spans="6:6" x14ac:dyDescent="0.2">
      <c r="F47424" s="16"/>
    </row>
    <row r="47425" spans="6:6" x14ac:dyDescent="0.2">
      <c r="F47425" s="16"/>
    </row>
    <row r="47426" spans="6:6" x14ac:dyDescent="0.2">
      <c r="F47426" s="16"/>
    </row>
    <row r="47427" spans="6:6" x14ac:dyDescent="0.2">
      <c r="F47427" s="16"/>
    </row>
    <row r="47428" spans="6:6" x14ac:dyDescent="0.2">
      <c r="F47428" s="16"/>
    </row>
    <row r="47429" spans="6:6" x14ac:dyDescent="0.2">
      <c r="F47429" s="16"/>
    </row>
    <row r="47430" spans="6:6" x14ac:dyDescent="0.2">
      <c r="F47430" s="16"/>
    </row>
    <row r="47431" spans="6:6" x14ac:dyDescent="0.2">
      <c r="F47431" s="16"/>
    </row>
    <row r="47432" spans="6:6" x14ac:dyDescent="0.2">
      <c r="F47432" s="16"/>
    </row>
    <row r="47433" spans="6:6" x14ac:dyDescent="0.2">
      <c r="F47433" s="16"/>
    </row>
    <row r="47434" spans="6:6" x14ac:dyDescent="0.2">
      <c r="F47434" s="16"/>
    </row>
    <row r="47435" spans="6:6" x14ac:dyDescent="0.2">
      <c r="F47435" s="16"/>
    </row>
    <row r="47436" spans="6:6" x14ac:dyDescent="0.2">
      <c r="F47436" s="16"/>
    </row>
    <row r="47437" spans="6:6" x14ac:dyDescent="0.2">
      <c r="F47437" s="16"/>
    </row>
    <row r="47438" spans="6:6" x14ac:dyDescent="0.2">
      <c r="F47438" s="16"/>
    </row>
    <row r="47439" spans="6:6" x14ac:dyDescent="0.2">
      <c r="F47439" s="16"/>
    </row>
    <row r="47440" spans="6:6" x14ac:dyDescent="0.2">
      <c r="F47440" s="16"/>
    </row>
    <row r="47441" spans="6:6" x14ac:dyDescent="0.2">
      <c r="F47441" s="16"/>
    </row>
    <row r="47442" spans="6:6" x14ac:dyDescent="0.2">
      <c r="F47442" s="16"/>
    </row>
    <row r="47443" spans="6:6" x14ac:dyDescent="0.2">
      <c r="F47443" s="16"/>
    </row>
    <row r="47444" spans="6:6" x14ac:dyDescent="0.2">
      <c r="F47444" s="16"/>
    </row>
    <row r="47445" spans="6:6" x14ac:dyDescent="0.2">
      <c r="F47445" s="16"/>
    </row>
    <row r="47446" spans="6:6" x14ac:dyDescent="0.2">
      <c r="F47446" s="16"/>
    </row>
    <row r="47447" spans="6:6" x14ac:dyDescent="0.2">
      <c r="F47447" s="16"/>
    </row>
    <row r="47448" spans="6:6" x14ac:dyDescent="0.2">
      <c r="F47448" s="16"/>
    </row>
    <row r="47449" spans="6:6" x14ac:dyDescent="0.2">
      <c r="F47449" s="16"/>
    </row>
    <row r="47450" spans="6:6" x14ac:dyDescent="0.2">
      <c r="F47450" s="16"/>
    </row>
    <row r="47451" spans="6:6" x14ac:dyDescent="0.2">
      <c r="F47451" s="16"/>
    </row>
    <row r="47452" spans="6:6" x14ac:dyDescent="0.2">
      <c r="F47452" s="16"/>
    </row>
    <row r="47453" spans="6:6" x14ac:dyDescent="0.2">
      <c r="F47453" s="16"/>
    </row>
    <row r="47454" spans="6:6" x14ac:dyDescent="0.2">
      <c r="F47454" s="16"/>
    </row>
    <row r="47455" spans="6:6" x14ac:dyDescent="0.2">
      <c r="F47455" s="16"/>
    </row>
    <row r="47456" spans="6:6" x14ac:dyDescent="0.2">
      <c r="F47456" s="16"/>
    </row>
    <row r="47457" spans="6:6" x14ac:dyDescent="0.2">
      <c r="F47457" s="16"/>
    </row>
    <row r="47458" spans="6:6" x14ac:dyDescent="0.2">
      <c r="F47458" s="16"/>
    </row>
    <row r="47459" spans="6:6" x14ac:dyDescent="0.2">
      <c r="F47459" s="16"/>
    </row>
    <row r="47460" spans="6:6" x14ac:dyDescent="0.2">
      <c r="F47460" s="16"/>
    </row>
    <row r="47461" spans="6:6" x14ac:dyDescent="0.2">
      <c r="F47461" s="16"/>
    </row>
    <row r="47462" spans="6:6" x14ac:dyDescent="0.2">
      <c r="F47462" s="16"/>
    </row>
    <row r="47463" spans="6:6" x14ac:dyDescent="0.2">
      <c r="F47463" s="16"/>
    </row>
    <row r="47464" spans="6:6" x14ac:dyDescent="0.2">
      <c r="F47464" s="16"/>
    </row>
    <row r="47465" spans="6:6" x14ac:dyDescent="0.2">
      <c r="F47465" s="16"/>
    </row>
    <row r="47466" spans="6:6" x14ac:dyDescent="0.2">
      <c r="F47466" s="16"/>
    </row>
    <row r="47467" spans="6:6" x14ac:dyDescent="0.2">
      <c r="F47467" s="16"/>
    </row>
    <row r="47468" spans="6:6" x14ac:dyDescent="0.2">
      <c r="F47468" s="16"/>
    </row>
    <row r="47469" spans="6:6" x14ac:dyDescent="0.2">
      <c r="F47469" s="16"/>
    </row>
    <row r="47470" spans="6:6" x14ac:dyDescent="0.2">
      <c r="F47470" s="16"/>
    </row>
    <row r="47471" spans="6:6" x14ac:dyDescent="0.2">
      <c r="F47471" s="16"/>
    </row>
    <row r="47472" spans="6:6" x14ac:dyDescent="0.2">
      <c r="F47472" s="16"/>
    </row>
    <row r="47473" spans="6:6" x14ac:dyDescent="0.2">
      <c r="F47473" s="16"/>
    </row>
    <row r="47474" spans="6:6" x14ac:dyDescent="0.2">
      <c r="F47474" s="16"/>
    </row>
    <row r="47475" spans="6:6" x14ac:dyDescent="0.2">
      <c r="F47475" s="16"/>
    </row>
    <row r="47476" spans="6:6" x14ac:dyDescent="0.2">
      <c r="F47476" s="16"/>
    </row>
    <row r="47477" spans="6:6" x14ac:dyDescent="0.2">
      <c r="F47477" s="16"/>
    </row>
    <row r="47478" spans="6:6" x14ac:dyDescent="0.2">
      <c r="F47478" s="16"/>
    </row>
    <row r="47479" spans="6:6" x14ac:dyDescent="0.2">
      <c r="F47479" s="16"/>
    </row>
    <row r="47480" spans="6:6" x14ac:dyDescent="0.2">
      <c r="F47480" s="16"/>
    </row>
    <row r="47481" spans="6:6" x14ac:dyDescent="0.2">
      <c r="F47481" s="16"/>
    </row>
    <row r="47482" spans="6:6" x14ac:dyDescent="0.2">
      <c r="F47482" s="16"/>
    </row>
    <row r="47483" spans="6:6" x14ac:dyDescent="0.2">
      <c r="F47483" s="16"/>
    </row>
    <row r="47484" spans="6:6" x14ac:dyDescent="0.2">
      <c r="F47484" s="16"/>
    </row>
    <row r="47485" spans="6:6" x14ac:dyDescent="0.2">
      <c r="F47485" s="16"/>
    </row>
    <row r="47486" spans="6:6" x14ac:dyDescent="0.2">
      <c r="F47486" s="16"/>
    </row>
    <row r="47487" spans="6:6" x14ac:dyDescent="0.2">
      <c r="F47487" s="16"/>
    </row>
    <row r="47488" spans="6:6" x14ac:dyDescent="0.2">
      <c r="F47488" s="16"/>
    </row>
    <row r="47489" spans="6:6" x14ac:dyDescent="0.2">
      <c r="F47489" s="16"/>
    </row>
    <row r="47490" spans="6:6" x14ac:dyDescent="0.2">
      <c r="F47490" s="16"/>
    </row>
    <row r="47491" spans="6:6" x14ac:dyDescent="0.2">
      <c r="F47491" s="16"/>
    </row>
    <row r="47492" spans="6:6" x14ac:dyDescent="0.2">
      <c r="F47492" s="16"/>
    </row>
    <row r="47493" spans="6:6" x14ac:dyDescent="0.2">
      <c r="F47493" s="16"/>
    </row>
    <row r="47494" spans="6:6" x14ac:dyDescent="0.2">
      <c r="F47494" s="16"/>
    </row>
    <row r="47495" spans="6:6" x14ac:dyDescent="0.2">
      <c r="F47495" s="16"/>
    </row>
    <row r="47496" spans="6:6" x14ac:dyDescent="0.2">
      <c r="F47496" s="16"/>
    </row>
    <row r="47497" spans="6:6" x14ac:dyDescent="0.2">
      <c r="F47497" s="16"/>
    </row>
    <row r="47498" spans="6:6" x14ac:dyDescent="0.2">
      <c r="F47498" s="16"/>
    </row>
    <row r="47499" spans="6:6" x14ac:dyDescent="0.2">
      <c r="F47499" s="16"/>
    </row>
    <row r="47500" spans="6:6" x14ac:dyDescent="0.2">
      <c r="F47500" s="16"/>
    </row>
    <row r="47501" spans="6:6" x14ac:dyDescent="0.2">
      <c r="F47501" s="16"/>
    </row>
    <row r="47502" spans="6:6" x14ac:dyDescent="0.2">
      <c r="F47502" s="16"/>
    </row>
    <row r="47503" spans="6:6" x14ac:dyDescent="0.2">
      <c r="F47503" s="16"/>
    </row>
    <row r="47504" spans="6:6" x14ac:dyDescent="0.2">
      <c r="F47504" s="16"/>
    </row>
    <row r="47505" spans="6:6" x14ac:dyDescent="0.2">
      <c r="F47505" s="16"/>
    </row>
    <row r="47506" spans="6:6" x14ac:dyDescent="0.2">
      <c r="F47506" s="16"/>
    </row>
    <row r="47507" spans="6:6" x14ac:dyDescent="0.2">
      <c r="F47507" s="16"/>
    </row>
    <row r="47508" spans="6:6" x14ac:dyDescent="0.2">
      <c r="F47508" s="16"/>
    </row>
    <row r="47509" spans="6:6" x14ac:dyDescent="0.2">
      <c r="F47509" s="16"/>
    </row>
    <row r="47510" spans="6:6" x14ac:dyDescent="0.2">
      <c r="F47510" s="16"/>
    </row>
    <row r="47511" spans="6:6" x14ac:dyDescent="0.2">
      <c r="F47511" s="16"/>
    </row>
    <row r="47512" spans="6:6" x14ac:dyDescent="0.2">
      <c r="F47512" s="16"/>
    </row>
    <row r="47513" spans="6:6" x14ac:dyDescent="0.2">
      <c r="F47513" s="16"/>
    </row>
    <row r="47514" spans="6:6" x14ac:dyDescent="0.2">
      <c r="F47514" s="16"/>
    </row>
    <row r="47515" spans="6:6" x14ac:dyDescent="0.2">
      <c r="F47515" s="16"/>
    </row>
    <row r="47516" spans="6:6" x14ac:dyDescent="0.2">
      <c r="F47516" s="16"/>
    </row>
    <row r="47517" spans="6:6" x14ac:dyDescent="0.2">
      <c r="F47517" s="16"/>
    </row>
    <row r="47518" spans="6:6" x14ac:dyDescent="0.2">
      <c r="F47518" s="16"/>
    </row>
    <row r="47519" spans="6:6" x14ac:dyDescent="0.2">
      <c r="F47519" s="16"/>
    </row>
    <row r="47520" spans="6:6" x14ac:dyDescent="0.2">
      <c r="F47520" s="16"/>
    </row>
    <row r="47521" spans="6:6" x14ac:dyDescent="0.2">
      <c r="F47521" s="16"/>
    </row>
    <row r="47522" spans="6:6" x14ac:dyDescent="0.2">
      <c r="F47522" s="16"/>
    </row>
    <row r="47523" spans="6:6" x14ac:dyDescent="0.2">
      <c r="F47523" s="16"/>
    </row>
    <row r="47524" spans="6:6" x14ac:dyDescent="0.2">
      <c r="F47524" s="16"/>
    </row>
    <row r="47525" spans="6:6" x14ac:dyDescent="0.2">
      <c r="F47525" s="16"/>
    </row>
    <row r="47526" spans="6:6" x14ac:dyDescent="0.2">
      <c r="F47526" s="16"/>
    </row>
    <row r="47527" spans="6:6" x14ac:dyDescent="0.2">
      <c r="F47527" s="16"/>
    </row>
    <row r="47528" spans="6:6" x14ac:dyDescent="0.2">
      <c r="F47528" s="16"/>
    </row>
    <row r="47529" spans="6:6" x14ac:dyDescent="0.2">
      <c r="F47529" s="16"/>
    </row>
    <row r="47530" spans="6:6" x14ac:dyDescent="0.2">
      <c r="F47530" s="16"/>
    </row>
    <row r="47531" spans="6:6" x14ac:dyDescent="0.2">
      <c r="F47531" s="16"/>
    </row>
    <row r="47532" spans="6:6" x14ac:dyDescent="0.2">
      <c r="F47532" s="16"/>
    </row>
    <row r="47533" spans="6:6" x14ac:dyDescent="0.2">
      <c r="F47533" s="16"/>
    </row>
    <row r="47534" spans="6:6" x14ac:dyDescent="0.2">
      <c r="F47534" s="16"/>
    </row>
    <row r="47535" spans="6:6" x14ac:dyDescent="0.2">
      <c r="F47535" s="16"/>
    </row>
    <row r="47536" spans="6:6" x14ac:dyDescent="0.2">
      <c r="F47536" s="16"/>
    </row>
    <row r="47537" spans="6:6" x14ac:dyDescent="0.2">
      <c r="F47537" s="16"/>
    </row>
    <row r="47538" spans="6:6" x14ac:dyDescent="0.2">
      <c r="F47538" s="16"/>
    </row>
    <row r="47539" spans="6:6" x14ac:dyDescent="0.2">
      <c r="F47539" s="16"/>
    </row>
    <row r="47540" spans="6:6" x14ac:dyDescent="0.2">
      <c r="F47540" s="16"/>
    </row>
    <row r="47541" spans="6:6" x14ac:dyDescent="0.2">
      <c r="F47541" s="16"/>
    </row>
    <row r="47542" spans="6:6" x14ac:dyDescent="0.2">
      <c r="F47542" s="16"/>
    </row>
    <row r="47543" spans="6:6" x14ac:dyDescent="0.2">
      <c r="F47543" s="16"/>
    </row>
    <row r="47544" spans="6:6" x14ac:dyDescent="0.2">
      <c r="F47544" s="16"/>
    </row>
    <row r="47545" spans="6:6" x14ac:dyDescent="0.2">
      <c r="F47545" s="16"/>
    </row>
    <row r="47546" spans="6:6" x14ac:dyDescent="0.2">
      <c r="F47546" s="16"/>
    </row>
    <row r="47547" spans="6:6" x14ac:dyDescent="0.2">
      <c r="F47547" s="16"/>
    </row>
    <row r="47548" spans="6:6" x14ac:dyDescent="0.2">
      <c r="F47548" s="16"/>
    </row>
    <row r="47549" spans="6:6" x14ac:dyDescent="0.2">
      <c r="F47549" s="16"/>
    </row>
    <row r="47550" spans="6:6" x14ac:dyDescent="0.2">
      <c r="F47550" s="16"/>
    </row>
    <row r="47551" spans="6:6" x14ac:dyDescent="0.2">
      <c r="F47551" s="16"/>
    </row>
    <row r="47552" spans="6:6" x14ac:dyDescent="0.2">
      <c r="F47552" s="16"/>
    </row>
    <row r="47553" spans="6:6" x14ac:dyDescent="0.2">
      <c r="F47553" s="16"/>
    </row>
    <row r="47554" spans="6:6" x14ac:dyDescent="0.2">
      <c r="F47554" s="16"/>
    </row>
    <row r="47555" spans="6:6" x14ac:dyDescent="0.2">
      <c r="F47555" s="16"/>
    </row>
    <row r="47556" spans="6:6" x14ac:dyDescent="0.2">
      <c r="F47556" s="16"/>
    </row>
    <row r="47557" spans="6:6" x14ac:dyDescent="0.2">
      <c r="F47557" s="16"/>
    </row>
    <row r="47558" spans="6:6" x14ac:dyDescent="0.2">
      <c r="F47558" s="16"/>
    </row>
    <row r="47559" spans="6:6" x14ac:dyDescent="0.2">
      <c r="F47559" s="16"/>
    </row>
    <row r="47560" spans="6:6" x14ac:dyDescent="0.2">
      <c r="F47560" s="16"/>
    </row>
    <row r="47561" spans="6:6" x14ac:dyDescent="0.2">
      <c r="F47561" s="16"/>
    </row>
    <row r="47562" spans="6:6" x14ac:dyDescent="0.2">
      <c r="F47562" s="16"/>
    </row>
    <row r="47563" spans="6:6" x14ac:dyDescent="0.2">
      <c r="F47563" s="16"/>
    </row>
    <row r="47564" spans="6:6" x14ac:dyDescent="0.2">
      <c r="F47564" s="16"/>
    </row>
    <row r="47565" spans="6:6" x14ac:dyDescent="0.2">
      <c r="F47565" s="16"/>
    </row>
    <row r="47566" spans="6:6" x14ac:dyDescent="0.2">
      <c r="F47566" s="16"/>
    </row>
    <row r="47567" spans="6:6" x14ac:dyDescent="0.2">
      <c r="F47567" s="16"/>
    </row>
    <row r="47568" spans="6:6" x14ac:dyDescent="0.2">
      <c r="F47568" s="16"/>
    </row>
    <row r="47569" spans="6:6" x14ac:dyDescent="0.2">
      <c r="F47569" s="16"/>
    </row>
    <row r="47570" spans="6:6" x14ac:dyDescent="0.2">
      <c r="F47570" s="16"/>
    </row>
    <row r="47571" spans="6:6" x14ac:dyDescent="0.2">
      <c r="F47571" s="16"/>
    </row>
    <row r="47572" spans="6:6" x14ac:dyDescent="0.2">
      <c r="F47572" s="16"/>
    </row>
    <row r="47573" spans="6:6" x14ac:dyDescent="0.2">
      <c r="F47573" s="16"/>
    </row>
    <row r="47574" spans="6:6" x14ac:dyDescent="0.2">
      <c r="F47574" s="16"/>
    </row>
    <row r="47575" spans="6:6" x14ac:dyDescent="0.2">
      <c r="F47575" s="16"/>
    </row>
    <row r="47576" spans="6:6" x14ac:dyDescent="0.2">
      <c r="F47576" s="16"/>
    </row>
    <row r="47577" spans="6:6" x14ac:dyDescent="0.2">
      <c r="F47577" s="16"/>
    </row>
    <row r="47578" spans="6:6" x14ac:dyDescent="0.2">
      <c r="F47578" s="16"/>
    </row>
    <row r="47579" spans="6:6" x14ac:dyDescent="0.2">
      <c r="F47579" s="16"/>
    </row>
    <row r="47580" spans="6:6" x14ac:dyDescent="0.2">
      <c r="F47580" s="16"/>
    </row>
    <row r="47581" spans="6:6" x14ac:dyDescent="0.2">
      <c r="F47581" s="16"/>
    </row>
    <row r="47582" spans="6:6" x14ac:dyDescent="0.2">
      <c r="F47582" s="16"/>
    </row>
    <row r="47583" spans="6:6" x14ac:dyDescent="0.2">
      <c r="F47583" s="16"/>
    </row>
    <row r="47584" spans="6:6" x14ac:dyDescent="0.2">
      <c r="F47584" s="16"/>
    </row>
    <row r="47585" spans="6:6" x14ac:dyDescent="0.2">
      <c r="F47585" s="16"/>
    </row>
    <row r="47586" spans="6:6" x14ac:dyDescent="0.2">
      <c r="F47586" s="16"/>
    </row>
    <row r="47587" spans="6:6" x14ac:dyDescent="0.2">
      <c r="F47587" s="16"/>
    </row>
    <row r="47588" spans="6:6" x14ac:dyDescent="0.2">
      <c r="F47588" s="16"/>
    </row>
    <row r="47589" spans="6:6" x14ac:dyDescent="0.2">
      <c r="F47589" s="16"/>
    </row>
    <row r="47590" spans="6:6" x14ac:dyDescent="0.2">
      <c r="F47590" s="16"/>
    </row>
    <row r="47591" spans="6:6" x14ac:dyDescent="0.2">
      <c r="F47591" s="16"/>
    </row>
    <row r="47592" spans="6:6" x14ac:dyDescent="0.2">
      <c r="F47592" s="16"/>
    </row>
    <row r="47593" spans="6:6" x14ac:dyDescent="0.2">
      <c r="F47593" s="16"/>
    </row>
    <row r="47594" spans="6:6" x14ac:dyDescent="0.2">
      <c r="F47594" s="16"/>
    </row>
    <row r="47595" spans="6:6" x14ac:dyDescent="0.2">
      <c r="F47595" s="16"/>
    </row>
    <row r="47596" spans="6:6" x14ac:dyDescent="0.2">
      <c r="F47596" s="16"/>
    </row>
    <row r="47597" spans="6:6" x14ac:dyDescent="0.2">
      <c r="F47597" s="16"/>
    </row>
    <row r="47598" spans="6:6" x14ac:dyDescent="0.2">
      <c r="F47598" s="16"/>
    </row>
    <row r="47599" spans="6:6" x14ac:dyDescent="0.2">
      <c r="F47599" s="16"/>
    </row>
    <row r="47600" spans="6:6" x14ac:dyDescent="0.2">
      <c r="F47600" s="16"/>
    </row>
    <row r="47601" spans="6:6" x14ac:dyDescent="0.2">
      <c r="F47601" s="16"/>
    </row>
    <row r="47602" spans="6:6" x14ac:dyDescent="0.2">
      <c r="F47602" s="16"/>
    </row>
    <row r="47603" spans="6:6" x14ac:dyDescent="0.2">
      <c r="F47603" s="16"/>
    </row>
    <row r="47604" spans="6:6" x14ac:dyDescent="0.2">
      <c r="F47604" s="16"/>
    </row>
    <row r="47605" spans="6:6" x14ac:dyDescent="0.2">
      <c r="F47605" s="16"/>
    </row>
    <row r="47606" spans="6:6" x14ac:dyDescent="0.2">
      <c r="F47606" s="16"/>
    </row>
    <row r="47607" spans="6:6" x14ac:dyDescent="0.2">
      <c r="F47607" s="16"/>
    </row>
    <row r="47608" spans="6:6" x14ac:dyDescent="0.2">
      <c r="F47608" s="16"/>
    </row>
    <row r="47609" spans="6:6" x14ac:dyDescent="0.2">
      <c r="F47609" s="16"/>
    </row>
    <row r="47610" spans="6:6" x14ac:dyDescent="0.2">
      <c r="F47610" s="16"/>
    </row>
    <row r="47611" spans="6:6" x14ac:dyDescent="0.2">
      <c r="F47611" s="16"/>
    </row>
    <row r="47612" spans="6:6" x14ac:dyDescent="0.2">
      <c r="F47612" s="16"/>
    </row>
    <row r="47613" spans="6:6" x14ac:dyDescent="0.2">
      <c r="F47613" s="16"/>
    </row>
    <row r="47614" spans="6:6" x14ac:dyDescent="0.2">
      <c r="F47614" s="16"/>
    </row>
    <row r="47615" spans="6:6" x14ac:dyDescent="0.2">
      <c r="F47615" s="16"/>
    </row>
    <row r="47616" spans="6:6" x14ac:dyDescent="0.2">
      <c r="F47616" s="16"/>
    </row>
    <row r="47617" spans="6:6" x14ac:dyDescent="0.2">
      <c r="F47617" s="16"/>
    </row>
    <row r="47618" spans="6:6" x14ac:dyDescent="0.2">
      <c r="F47618" s="16"/>
    </row>
    <row r="47619" spans="6:6" x14ac:dyDescent="0.2">
      <c r="F47619" s="16"/>
    </row>
    <row r="47620" spans="6:6" x14ac:dyDescent="0.2">
      <c r="F47620" s="16"/>
    </row>
    <row r="47621" spans="6:6" x14ac:dyDescent="0.2">
      <c r="F47621" s="16"/>
    </row>
    <row r="47622" spans="6:6" x14ac:dyDescent="0.2">
      <c r="F47622" s="16"/>
    </row>
    <row r="47623" spans="6:6" x14ac:dyDescent="0.2">
      <c r="F47623" s="16"/>
    </row>
    <row r="47624" spans="6:6" x14ac:dyDescent="0.2">
      <c r="F47624" s="16"/>
    </row>
    <row r="47625" spans="6:6" x14ac:dyDescent="0.2">
      <c r="F47625" s="16"/>
    </row>
    <row r="47626" spans="6:6" x14ac:dyDescent="0.2">
      <c r="F47626" s="16"/>
    </row>
    <row r="47627" spans="6:6" x14ac:dyDescent="0.2">
      <c r="F47627" s="16"/>
    </row>
    <row r="47628" spans="6:6" x14ac:dyDescent="0.2">
      <c r="F47628" s="16"/>
    </row>
    <row r="47629" spans="6:6" x14ac:dyDescent="0.2">
      <c r="F47629" s="16"/>
    </row>
    <row r="47630" spans="6:6" x14ac:dyDescent="0.2">
      <c r="F47630" s="16"/>
    </row>
    <row r="47631" spans="6:6" x14ac:dyDescent="0.2">
      <c r="F47631" s="16"/>
    </row>
    <row r="47632" spans="6:6" x14ac:dyDescent="0.2">
      <c r="F47632" s="16"/>
    </row>
    <row r="47633" spans="6:6" x14ac:dyDescent="0.2">
      <c r="F47633" s="16"/>
    </row>
    <row r="47634" spans="6:6" x14ac:dyDescent="0.2">
      <c r="F47634" s="16"/>
    </row>
    <row r="47635" spans="6:6" x14ac:dyDescent="0.2">
      <c r="F47635" s="16"/>
    </row>
    <row r="47636" spans="6:6" x14ac:dyDescent="0.2">
      <c r="F47636" s="16"/>
    </row>
    <row r="47637" spans="6:6" x14ac:dyDescent="0.2">
      <c r="F47637" s="16"/>
    </row>
    <row r="47638" spans="6:6" x14ac:dyDescent="0.2">
      <c r="F47638" s="16"/>
    </row>
    <row r="47639" spans="6:6" x14ac:dyDescent="0.2">
      <c r="F47639" s="16"/>
    </row>
    <row r="47640" spans="6:6" x14ac:dyDescent="0.2">
      <c r="F47640" s="16"/>
    </row>
    <row r="47641" spans="6:6" x14ac:dyDescent="0.2">
      <c r="F47641" s="16"/>
    </row>
    <row r="47642" spans="6:6" x14ac:dyDescent="0.2">
      <c r="F47642" s="16"/>
    </row>
    <row r="47643" spans="6:6" x14ac:dyDescent="0.2">
      <c r="F47643" s="16"/>
    </row>
    <row r="47644" spans="6:6" x14ac:dyDescent="0.2">
      <c r="F47644" s="16"/>
    </row>
    <row r="47645" spans="6:6" x14ac:dyDescent="0.2">
      <c r="F47645" s="16"/>
    </row>
    <row r="47646" spans="6:6" x14ac:dyDescent="0.2">
      <c r="F47646" s="16"/>
    </row>
    <row r="47647" spans="6:6" x14ac:dyDescent="0.2">
      <c r="F47647" s="16"/>
    </row>
    <row r="47648" spans="6:6" x14ac:dyDescent="0.2">
      <c r="F47648" s="16"/>
    </row>
    <row r="47649" spans="6:6" x14ac:dyDescent="0.2">
      <c r="F47649" s="16"/>
    </row>
    <row r="47650" spans="6:6" x14ac:dyDescent="0.2">
      <c r="F47650" s="16"/>
    </row>
    <row r="47651" spans="6:6" x14ac:dyDescent="0.2">
      <c r="F47651" s="16"/>
    </row>
    <row r="47652" spans="6:6" x14ac:dyDescent="0.2">
      <c r="F47652" s="16"/>
    </row>
    <row r="47653" spans="6:6" x14ac:dyDescent="0.2">
      <c r="F47653" s="16"/>
    </row>
    <row r="47654" spans="6:6" x14ac:dyDescent="0.2">
      <c r="F47654" s="16"/>
    </row>
    <row r="47655" spans="6:6" x14ac:dyDescent="0.2">
      <c r="F47655" s="16"/>
    </row>
    <row r="47656" spans="6:6" x14ac:dyDescent="0.2">
      <c r="F47656" s="16"/>
    </row>
    <row r="47657" spans="6:6" x14ac:dyDescent="0.2">
      <c r="F47657" s="16"/>
    </row>
    <row r="47658" spans="6:6" x14ac:dyDescent="0.2">
      <c r="F47658" s="16"/>
    </row>
    <row r="47659" spans="6:6" x14ac:dyDescent="0.2">
      <c r="F47659" s="16"/>
    </row>
    <row r="47660" spans="6:6" x14ac:dyDescent="0.2">
      <c r="F47660" s="16"/>
    </row>
    <row r="47661" spans="6:6" x14ac:dyDescent="0.2">
      <c r="F47661" s="16"/>
    </row>
    <row r="47662" spans="6:6" x14ac:dyDescent="0.2">
      <c r="F47662" s="16"/>
    </row>
    <row r="47663" spans="6:6" x14ac:dyDescent="0.2">
      <c r="F47663" s="16"/>
    </row>
    <row r="47664" spans="6:6" x14ac:dyDescent="0.2">
      <c r="F47664" s="16"/>
    </row>
    <row r="47665" spans="6:6" x14ac:dyDescent="0.2">
      <c r="F47665" s="16"/>
    </row>
    <row r="47666" spans="6:6" x14ac:dyDescent="0.2">
      <c r="F47666" s="16"/>
    </row>
    <row r="47667" spans="6:6" x14ac:dyDescent="0.2">
      <c r="F47667" s="16"/>
    </row>
    <row r="47668" spans="6:6" x14ac:dyDescent="0.2">
      <c r="F47668" s="16"/>
    </row>
    <row r="47669" spans="6:6" x14ac:dyDescent="0.2">
      <c r="F47669" s="16"/>
    </row>
    <row r="47670" spans="6:6" x14ac:dyDescent="0.2">
      <c r="F47670" s="16"/>
    </row>
    <row r="47671" spans="6:6" x14ac:dyDescent="0.2">
      <c r="F47671" s="16"/>
    </row>
    <row r="47672" spans="6:6" x14ac:dyDescent="0.2">
      <c r="F47672" s="16"/>
    </row>
    <row r="47673" spans="6:6" x14ac:dyDescent="0.2">
      <c r="F47673" s="16"/>
    </row>
    <row r="47674" spans="6:6" x14ac:dyDescent="0.2">
      <c r="F47674" s="16"/>
    </row>
    <row r="47675" spans="6:6" x14ac:dyDescent="0.2">
      <c r="F47675" s="16"/>
    </row>
    <row r="47676" spans="6:6" x14ac:dyDescent="0.2">
      <c r="F47676" s="16"/>
    </row>
    <row r="47677" spans="6:6" x14ac:dyDescent="0.2">
      <c r="F47677" s="16"/>
    </row>
    <row r="47678" spans="6:6" x14ac:dyDescent="0.2">
      <c r="F47678" s="16"/>
    </row>
    <row r="47679" spans="6:6" x14ac:dyDescent="0.2">
      <c r="F47679" s="16"/>
    </row>
    <row r="47680" spans="6:6" x14ac:dyDescent="0.2">
      <c r="F47680" s="16"/>
    </row>
    <row r="47681" spans="6:6" x14ac:dyDescent="0.2">
      <c r="F47681" s="16"/>
    </row>
    <row r="47682" spans="6:6" x14ac:dyDescent="0.2">
      <c r="F47682" s="16"/>
    </row>
    <row r="47683" spans="6:6" x14ac:dyDescent="0.2">
      <c r="F47683" s="16"/>
    </row>
    <row r="47684" spans="6:6" x14ac:dyDescent="0.2">
      <c r="F47684" s="16"/>
    </row>
    <row r="47685" spans="6:6" x14ac:dyDescent="0.2">
      <c r="F47685" s="16"/>
    </row>
    <row r="47686" spans="6:6" x14ac:dyDescent="0.2">
      <c r="F47686" s="16"/>
    </row>
    <row r="47687" spans="6:6" x14ac:dyDescent="0.2">
      <c r="F47687" s="16"/>
    </row>
    <row r="47688" spans="6:6" x14ac:dyDescent="0.2">
      <c r="F47688" s="16"/>
    </row>
    <row r="47689" spans="6:6" x14ac:dyDescent="0.2">
      <c r="F47689" s="16"/>
    </row>
    <row r="47690" spans="6:6" x14ac:dyDescent="0.2">
      <c r="F47690" s="16"/>
    </row>
    <row r="47691" spans="6:6" x14ac:dyDescent="0.2">
      <c r="F47691" s="16"/>
    </row>
    <row r="47692" spans="6:6" x14ac:dyDescent="0.2">
      <c r="F47692" s="16"/>
    </row>
    <row r="47693" spans="6:6" x14ac:dyDescent="0.2">
      <c r="F47693" s="16"/>
    </row>
    <row r="47694" spans="6:6" x14ac:dyDescent="0.2">
      <c r="F47694" s="16"/>
    </row>
    <row r="47695" spans="6:6" x14ac:dyDescent="0.2">
      <c r="F47695" s="16"/>
    </row>
    <row r="47696" spans="6:6" x14ac:dyDescent="0.2">
      <c r="F47696" s="16"/>
    </row>
    <row r="47697" spans="6:6" x14ac:dyDescent="0.2">
      <c r="F47697" s="16"/>
    </row>
    <row r="47698" spans="6:6" x14ac:dyDescent="0.2">
      <c r="F47698" s="16"/>
    </row>
    <row r="47699" spans="6:6" x14ac:dyDescent="0.2">
      <c r="F47699" s="16"/>
    </row>
    <row r="47700" spans="6:6" x14ac:dyDescent="0.2">
      <c r="F47700" s="16"/>
    </row>
    <row r="47701" spans="6:6" x14ac:dyDescent="0.2">
      <c r="F47701" s="16"/>
    </row>
    <row r="47702" spans="6:6" x14ac:dyDescent="0.2">
      <c r="F47702" s="16"/>
    </row>
    <row r="47703" spans="6:6" x14ac:dyDescent="0.2">
      <c r="F47703" s="16"/>
    </row>
    <row r="47704" spans="6:6" x14ac:dyDescent="0.2">
      <c r="F47704" s="16"/>
    </row>
    <row r="47705" spans="6:6" x14ac:dyDescent="0.2">
      <c r="F47705" s="16"/>
    </row>
    <row r="47706" spans="6:6" x14ac:dyDescent="0.2">
      <c r="F47706" s="16"/>
    </row>
    <row r="47707" spans="6:6" x14ac:dyDescent="0.2">
      <c r="F47707" s="16"/>
    </row>
    <row r="47708" spans="6:6" x14ac:dyDescent="0.2">
      <c r="F47708" s="16"/>
    </row>
    <row r="47709" spans="6:6" x14ac:dyDescent="0.2">
      <c r="F47709" s="16"/>
    </row>
    <row r="47710" spans="6:6" x14ac:dyDescent="0.2">
      <c r="F47710" s="16"/>
    </row>
    <row r="47711" spans="6:6" x14ac:dyDescent="0.2">
      <c r="F47711" s="16"/>
    </row>
    <row r="47712" spans="6:6" x14ac:dyDescent="0.2">
      <c r="F47712" s="16"/>
    </row>
    <row r="47713" spans="6:6" x14ac:dyDescent="0.2">
      <c r="F47713" s="16"/>
    </row>
    <row r="47714" spans="6:6" x14ac:dyDescent="0.2">
      <c r="F47714" s="16"/>
    </row>
    <row r="47715" spans="6:6" x14ac:dyDescent="0.2">
      <c r="F47715" s="16"/>
    </row>
    <row r="47716" spans="6:6" x14ac:dyDescent="0.2">
      <c r="F47716" s="16"/>
    </row>
    <row r="47717" spans="6:6" x14ac:dyDescent="0.2">
      <c r="F47717" s="16"/>
    </row>
    <row r="47718" spans="6:6" x14ac:dyDescent="0.2">
      <c r="F47718" s="16"/>
    </row>
    <row r="47719" spans="6:6" x14ac:dyDescent="0.2">
      <c r="F47719" s="16"/>
    </row>
    <row r="47720" spans="6:6" x14ac:dyDescent="0.2">
      <c r="F47720" s="16"/>
    </row>
    <row r="47721" spans="6:6" x14ac:dyDescent="0.2">
      <c r="F47721" s="16"/>
    </row>
    <row r="47722" spans="6:6" x14ac:dyDescent="0.2">
      <c r="F47722" s="16"/>
    </row>
    <row r="47723" spans="6:6" x14ac:dyDescent="0.2">
      <c r="F47723" s="16"/>
    </row>
    <row r="47724" spans="6:6" x14ac:dyDescent="0.2">
      <c r="F47724" s="16"/>
    </row>
    <row r="47725" spans="6:6" x14ac:dyDescent="0.2">
      <c r="F47725" s="16"/>
    </row>
    <row r="47726" spans="6:6" x14ac:dyDescent="0.2">
      <c r="F47726" s="16"/>
    </row>
    <row r="47727" spans="6:6" x14ac:dyDescent="0.2">
      <c r="F47727" s="16"/>
    </row>
    <row r="47728" spans="6:6" x14ac:dyDescent="0.2">
      <c r="F47728" s="16"/>
    </row>
    <row r="47729" spans="6:6" x14ac:dyDescent="0.2">
      <c r="F47729" s="16"/>
    </row>
    <row r="47730" spans="6:6" x14ac:dyDescent="0.2">
      <c r="F47730" s="16"/>
    </row>
    <row r="47731" spans="6:6" x14ac:dyDescent="0.2">
      <c r="F47731" s="16"/>
    </row>
    <row r="47732" spans="6:6" x14ac:dyDescent="0.2">
      <c r="F47732" s="16"/>
    </row>
    <row r="47733" spans="6:6" x14ac:dyDescent="0.2">
      <c r="F47733" s="16"/>
    </row>
    <row r="47734" spans="6:6" x14ac:dyDescent="0.2">
      <c r="F47734" s="16"/>
    </row>
    <row r="47735" spans="6:6" x14ac:dyDescent="0.2">
      <c r="F47735" s="16"/>
    </row>
    <row r="47736" spans="6:6" x14ac:dyDescent="0.2">
      <c r="F47736" s="16"/>
    </row>
    <row r="47737" spans="6:6" x14ac:dyDescent="0.2">
      <c r="F47737" s="16"/>
    </row>
    <row r="47738" spans="6:6" x14ac:dyDescent="0.2">
      <c r="F47738" s="16"/>
    </row>
    <row r="47739" spans="6:6" x14ac:dyDescent="0.2">
      <c r="F47739" s="16"/>
    </row>
    <row r="47740" spans="6:6" x14ac:dyDescent="0.2">
      <c r="F47740" s="16"/>
    </row>
    <row r="47741" spans="6:6" x14ac:dyDescent="0.2">
      <c r="F47741" s="16"/>
    </row>
    <row r="47742" spans="6:6" x14ac:dyDescent="0.2">
      <c r="F47742" s="16"/>
    </row>
    <row r="47743" spans="6:6" x14ac:dyDescent="0.2">
      <c r="F47743" s="16"/>
    </row>
    <row r="47744" spans="6:6" x14ac:dyDescent="0.2">
      <c r="F47744" s="16"/>
    </row>
    <row r="47745" spans="6:6" x14ac:dyDescent="0.2">
      <c r="F47745" s="16"/>
    </row>
    <row r="47746" spans="6:6" x14ac:dyDescent="0.2">
      <c r="F47746" s="16"/>
    </row>
    <row r="47747" spans="6:6" x14ac:dyDescent="0.2">
      <c r="F47747" s="16"/>
    </row>
    <row r="47748" spans="6:6" x14ac:dyDescent="0.2">
      <c r="F47748" s="16"/>
    </row>
    <row r="47749" spans="6:6" x14ac:dyDescent="0.2">
      <c r="F47749" s="16"/>
    </row>
    <row r="47750" spans="6:6" x14ac:dyDescent="0.2">
      <c r="F47750" s="16"/>
    </row>
    <row r="47751" spans="6:6" x14ac:dyDescent="0.2">
      <c r="F47751" s="16"/>
    </row>
    <row r="47752" spans="6:6" x14ac:dyDescent="0.2">
      <c r="F47752" s="16"/>
    </row>
    <row r="47753" spans="6:6" x14ac:dyDescent="0.2">
      <c r="F47753" s="16"/>
    </row>
    <row r="47754" spans="6:6" x14ac:dyDescent="0.2">
      <c r="F47754" s="16"/>
    </row>
    <row r="47755" spans="6:6" x14ac:dyDescent="0.2">
      <c r="F47755" s="16"/>
    </row>
    <row r="47756" spans="6:6" x14ac:dyDescent="0.2">
      <c r="F47756" s="16"/>
    </row>
    <row r="47757" spans="6:6" x14ac:dyDescent="0.2">
      <c r="F47757" s="16"/>
    </row>
    <row r="47758" spans="6:6" x14ac:dyDescent="0.2">
      <c r="F47758" s="16"/>
    </row>
    <row r="47759" spans="6:6" x14ac:dyDescent="0.2">
      <c r="F47759" s="16"/>
    </row>
    <row r="47760" spans="6:6" x14ac:dyDescent="0.2">
      <c r="F47760" s="16"/>
    </row>
    <row r="47761" spans="6:6" x14ac:dyDescent="0.2">
      <c r="F47761" s="16"/>
    </row>
    <row r="47762" spans="6:6" x14ac:dyDescent="0.2">
      <c r="F47762" s="16"/>
    </row>
    <row r="47763" spans="6:6" x14ac:dyDescent="0.2">
      <c r="F47763" s="16"/>
    </row>
    <row r="47764" spans="6:6" x14ac:dyDescent="0.2">
      <c r="F47764" s="16"/>
    </row>
    <row r="47765" spans="6:6" x14ac:dyDescent="0.2">
      <c r="F47765" s="16"/>
    </row>
    <row r="47766" spans="6:6" x14ac:dyDescent="0.2">
      <c r="F47766" s="16"/>
    </row>
    <row r="47767" spans="6:6" x14ac:dyDescent="0.2">
      <c r="F47767" s="16"/>
    </row>
    <row r="47768" spans="6:6" x14ac:dyDescent="0.2">
      <c r="F47768" s="16"/>
    </row>
    <row r="47769" spans="6:6" x14ac:dyDescent="0.2">
      <c r="F47769" s="16"/>
    </row>
    <row r="47770" spans="6:6" x14ac:dyDescent="0.2">
      <c r="F47770" s="16"/>
    </row>
    <row r="47771" spans="6:6" x14ac:dyDescent="0.2">
      <c r="F47771" s="16"/>
    </row>
    <row r="47772" spans="6:6" x14ac:dyDescent="0.2">
      <c r="F47772" s="16"/>
    </row>
    <row r="47773" spans="6:6" x14ac:dyDescent="0.2">
      <c r="F47773" s="16"/>
    </row>
    <row r="47774" spans="6:6" x14ac:dyDescent="0.2">
      <c r="F47774" s="16"/>
    </row>
    <row r="47775" spans="6:6" x14ac:dyDescent="0.2">
      <c r="F47775" s="16"/>
    </row>
    <row r="47776" spans="6:6" x14ac:dyDescent="0.2">
      <c r="F47776" s="16"/>
    </row>
    <row r="47777" spans="6:6" x14ac:dyDescent="0.2">
      <c r="F47777" s="16"/>
    </row>
    <row r="47778" spans="6:6" x14ac:dyDescent="0.2">
      <c r="F47778" s="16"/>
    </row>
    <row r="47779" spans="6:6" x14ac:dyDescent="0.2">
      <c r="F47779" s="16"/>
    </row>
    <row r="47780" spans="6:6" x14ac:dyDescent="0.2">
      <c r="F47780" s="16"/>
    </row>
    <row r="47781" spans="6:6" x14ac:dyDescent="0.2">
      <c r="F47781" s="16"/>
    </row>
    <row r="47782" spans="6:6" x14ac:dyDescent="0.2">
      <c r="F47782" s="16"/>
    </row>
    <row r="47783" spans="6:6" x14ac:dyDescent="0.2">
      <c r="F47783" s="16"/>
    </row>
    <row r="47784" spans="6:6" x14ac:dyDescent="0.2">
      <c r="F47784" s="16"/>
    </row>
    <row r="47785" spans="6:6" x14ac:dyDescent="0.2">
      <c r="F47785" s="16"/>
    </row>
    <row r="47786" spans="6:6" x14ac:dyDescent="0.2">
      <c r="F47786" s="16"/>
    </row>
    <row r="47787" spans="6:6" x14ac:dyDescent="0.2">
      <c r="F47787" s="16"/>
    </row>
    <row r="47788" spans="6:6" x14ac:dyDescent="0.2">
      <c r="F47788" s="16"/>
    </row>
    <row r="47789" spans="6:6" x14ac:dyDescent="0.2">
      <c r="F47789" s="16"/>
    </row>
    <row r="47790" spans="6:6" x14ac:dyDescent="0.2">
      <c r="F47790" s="16"/>
    </row>
    <row r="47791" spans="6:6" x14ac:dyDescent="0.2">
      <c r="F47791" s="16"/>
    </row>
    <row r="47792" spans="6:6" x14ac:dyDescent="0.2">
      <c r="F47792" s="16"/>
    </row>
    <row r="47793" spans="6:6" x14ac:dyDescent="0.2">
      <c r="F47793" s="16"/>
    </row>
    <row r="47794" spans="6:6" x14ac:dyDescent="0.2">
      <c r="F47794" s="16"/>
    </row>
    <row r="47795" spans="6:6" x14ac:dyDescent="0.2">
      <c r="F47795" s="16"/>
    </row>
    <row r="47796" spans="6:6" x14ac:dyDescent="0.2">
      <c r="F47796" s="16"/>
    </row>
    <row r="47797" spans="6:6" x14ac:dyDescent="0.2">
      <c r="F47797" s="16"/>
    </row>
    <row r="47798" spans="6:6" x14ac:dyDescent="0.2">
      <c r="F47798" s="16"/>
    </row>
    <row r="47799" spans="6:6" x14ac:dyDescent="0.2">
      <c r="F47799" s="16"/>
    </row>
    <row r="47800" spans="6:6" x14ac:dyDescent="0.2">
      <c r="F47800" s="16"/>
    </row>
    <row r="47801" spans="6:6" x14ac:dyDescent="0.2">
      <c r="F47801" s="16"/>
    </row>
    <row r="47802" spans="6:6" x14ac:dyDescent="0.2">
      <c r="F47802" s="16"/>
    </row>
    <row r="47803" spans="6:6" x14ac:dyDescent="0.2">
      <c r="F47803" s="16"/>
    </row>
    <row r="47804" spans="6:6" x14ac:dyDescent="0.2">
      <c r="F47804" s="16"/>
    </row>
    <row r="47805" spans="6:6" x14ac:dyDescent="0.2">
      <c r="F47805" s="16"/>
    </row>
    <row r="47806" spans="6:6" x14ac:dyDescent="0.2">
      <c r="F47806" s="16"/>
    </row>
    <row r="47807" spans="6:6" x14ac:dyDescent="0.2">
      <c r="F47807" s="16"/>
    </row>
    <row r="47808" spans="6:6" x14ac:dyDescent="0.2">
      <c r="F47808" s="16"/>
    </row>
    <row r="47809" spans="6:6" x14ac:dyDescent="0.2">
      <c r="F47809" s="16"/>
    </row>
    <row r="47810" spans="6:6" x14ac:dyDescent="0.2">
      <c r="F47810" s="16"/>
    </row>
    <row r="47811" spans="6:6" x14ac:dyDescent="0.2">
      <c r="F47811" s="16"/>
    </row>
    <row r="47812" spans="6:6" x14ac:dyDescent="0.2">
      <c r="F47812" s="16"/>
    </row>
    <row r="47813" spans="6:6" x14ac:dyDescent="0.2">
      <c r="F47813" s="16"/>
    </row>
    <row r="47814" spans="6:6" x14ac:dyDescent="0.2">
      <c r="F47814" s="16"/>
    </row>
    <row r="47815" spans="6:6" x14ac:dyDescent="0.2">
      <c r="F47815" s="16"/>
    </row>
    <row r="47816" spans="6:6" x14ac:dyDescent="0.2">
      <c r="F47816" s="16"/>
    </row>
    <row r="47817" spans="6:6" x14ac:dyDescent="0.2">
      <c r="F47817" s="16"/>
    </row>
    <row r="47818" spans="6:6" x14ac:dyDescent="0.2">
      <c r="F47818" s="16"/>
    </row>
    <row r="47819" spans="6:6" x14ac:dyDescent="0.2">
      <c r="F47819" s="16"/>
    </row>
    <row r="47820" spans="6:6" x14ac:dyDescent="0.2">
      <c r="F47820" s="16"/>
    </row>
    <row r="47821" spans="6:6" x14ac:dyDescent="0.2">
      <c r="F47821" s="16"/>
    </row>
    <row r="47822" spans="6:6" x14ac:dyDescent="0.2">
      <c r="F47822" s="16"/>
    </row>
    <row r="47823" spans="6:6" x14ac:dyDescent="0.2">
      <c r="F47823" s="16"/>
    </row>
    <row r="47824" spans="6:6" x14ac:dyDescent="0.2">
      <c r="F47824" s="16"/>
    </row>
    <row r="47825" spans="6:6" x14ac:dyDescent="0.2">
      <c r="F47825" s="16"/>
    </row>
    <row r="47826" spans="6:6" x14ac:dyDescent="0.2">
      <c r="F47826" s="16"/>
    </row>
    <row r="47827" spans="6:6" x14ac:dyDescent="0.2">
      <c r="F47827" s="16"/>
    </row>
    <row r="47828" spans="6:6" x14ac:dyDescent="0.2">
      <c r="F47828" s="16"/>
    </row>
    <row r="47829" spans="6:6" x14ac:dyDescent="0.2">
      <c r="F47829" s="16"/>
    </row>
    <row r="47830" spans="6:6" x14ac:dyDescent="0.2">
      <c r="F47830" s="16"/>
    </row>
    <row r="47831" spans="6:6" x14ac:dyDescent="0.2">
      <c r="F47831" s="16"/>
    </row>
    <row r="47832" spans="6:6" x14ac:dyDescent="0.2">
      <c r="F47832" s="16"/>
    </row>
    <row r="47833" spans="6:6" x14ac:dyDescent="0.2">
      <c r="F47833" s="16"/>
    </row>
    <row r="47834" spans="6:6" x14ac:dyDescent="0.2">
      <c r="F47834" s="16"/>
    </row>
    <row r="47835" spans="6:6" x14ac:dyDescent="0.2">
      <c r="F47835" s="16"/>
    </row>
    <row r="47836" spans="6:6" x14ac:dyDescent="0.2">
      <c r="F47836" s="16"/>
    </row>
    <row r="47837" spans="6:6" x14ac:dyDescent="0.2">
      <c r="F47837" s="16"/>
    </row>
    <row r="47838" spans="6:6" x14ac:dyDescent="0.2">
      <c r="F47838" s="16"/>
    </row>
    <row r="47839" spans="6:6" x14ac:dyDescent="0.2">
      <c r="F47839" s="16"/>
    </row>
    <row r="47840" spans="6:6" x14ac:dyDescent="0.2">
      <c r="F47840" s="16"/>
    </row>
    <row r="47841" spans="6:6" x14ac:dyDescent="0.2">
      <c r="F47841" s="16"/>
    </row>
    <row r="47842" spans="6:6" x14ac:dyDescent="0.2">
      <c r="F47842" s="16"/>
    </row>
    <row r="47843" spans="6:6" x14ac:dyDescent="0.2">
      <c r="F47843" s="16"/>
    </row>
    <row r="47844" spans="6:6" x14ac:dyDescent="0.2">
      <c r="F47844" s="16"/>
    </row>
    <row r="47845" spans="6:6" x14ac:dyDescent="0.2">
      <c r="F47845" s="16"/>
    </row>
    <row r="47846" spans="6:6" x14ac:dyDescent="0.2">
      <c r="F47846" s="16"/>
    </row>
    <row r="47847" spans="6:6" x14ac:dyDescent="0.2">
      <c r="F47847" s="16"/>
    </row>
    <row r="47848" spans="6:6" x14ac:dyDescent="0.2">
      <c r="F47848" s="16"/>
    </row>
    <row r="47849" spans="6:6" x14ac:dyDescent="0.2">
      <c r="F47849" s="16"/>
    </row>
    <row r="47850" spans="6:6" x14ac:dyDescent="0.2">
      <c r="F47850" s="16"/>
    </row>
    <row r="47851" spans="6:6" x14ac:dyDescent="0.2">
      <c r="F47851" s="16"/>
    </row>
    <row r="47852" spans="6:6" x14ac:dyDescent="0.2">
      <c r="F47852" s="16"/>
    </row>
    <row r="47853" spans="6:6" x14ac:dyDescent="0.2">
      <c r="F47853" s="16"/>
    </row>
    <row r="47854" spans="6:6" x14ac:dyDescent="0.2">
      <c r="F47854" s="16"/>
    </row>
    <row r="47855" spans="6:6" x14ac:dyDescent="0.2">
      <c r="F47855" s="16"/>
    </row>
    <row r="47856" spans="6:6" x14ac:dyDescent="0.2">
      <c r="F47856" s="16"/>
    </row>
    <row r="47857" spans="6:6" x14ac:dyDescent="0.2">
      <c r="F47857" s="16"/>
    </row>
    <row r="47858" spans="6:6" x14ac:dyDescent="0.2">
      <c r="F47858" s="16"/>
    </row>
    <row r="47859" spans="6:6" x14ac:dyDescent="0.2">
      <c r="F47859" s="16"/>
    </row>
    <row r="47860" spans="6:6" x14ac:dyDescent="0.2">
      <c r="F47860" s="16"/>
    </row>
    <row r="47861" spans="6:6" x14ac:dyDescent="0.2">
      <c r="F47861" s="16"/>
    </row>
    <row r="47862" spans="6:6" x14ac:dyDescent="0.2">
      <c r="F47862" s="16"/>
    </row>
    <row r="47863" spans="6:6" x14ac:dyDescent="0.2">
      <c r="F47863" s="16"/>
    </row>
    <row r="47864" spans="6:6" x14ac:dyDescent="0.2">
      <c r="F47864" s="16"/>
    </row>
    <row r="47865" spans="6:6" x14ac:dyDescent="0.2">
      <c r="F47865" s="16"/>
    </row>
    <row r="47866" spans="6:6" x14ac:dyDescent="0.2">
      <c r="F47866" s="16"/>
    </row>
    <row r="47867" spans="6:6" x14ac:dyDescent="0.2">
      <c r="F47867" s="16"/>
    </row>
    <row r="47868" spans="6:6" x14ac:dyDescent="0.2">
      <c r="F47868" s="16"/>
    </row>
    <row r="47869" spans="6:6" x14ac:dyDescent="0.2">
      <c r="F47869" s="16"/>
    </row>
    <row r="47870" spans="6:6" x14ac:dyDescent="0.2">
      <c r="F47870" s="16"/>
    </row>
    <row r="47871" spans="6:6" x14ac:dyDescent="0.2">
      <c r="F47871" s="16"/>
    </row>
    <row r="47872" spans="6:6" x14ac:dyDescent="0.2">
      <c r="F47872" s="16"/>
    </row>
    <row r="47873" spans="6:6" x14ac:dyDescent="0.2">
      <c r="F47873" s="16"/>
    </row>
    <row r="47874" spans="6:6" x14ac:dyDescent="0.2">
      <c r="F47874" s="16"/>
    </row>
    <row r="47875" spans="6:6" x14ac:dyDescent="0.2">
      <c r="F47875" s="16"/>
    </row>
    <row r="47876" spans="6:6" x14ac:dyDescent="0.2">
      <c r="F47876" s="16"/>
    </row>
    <row r="47877" spans="6:6" x14ac:dyDescent="0.2">
      <c r="F47877" s="16"/>
    </row>
    <row r="47878" spans="6:6" x14ac:dyDescent="0.2">
      <c r="F47878" s="16"/>
    </row>
    <row r="47879" spans="6:6" x14ac:dyDescent="0.2">
      <c r="F47879" s="16"/>
    </row>
    <row r="47880" spans="6:6" x14ac:dyDescent="0.2">
      <c r="F47880" s="16"/>
    </row>
    <row r="47881" spans="6:6" x14ac:dyDescent="0.2">
      <c r="F47881" s="16"/>
    </row>
    <row r="47882" spans="6:6" x14ac:dyDescent="0.2">
      <c r="F47882" s="16"/>
    </row>
    <row r="47883" spans="6:6" x14ac:dyDescent="0.2">
      <c r="F47883" s="16"/>
    </row>
    <row r="47884" spans="6:6" x14ac:dyDescent="0.2">
      <c r="F47884" s="16"/>
    </row>
    <row r="47885" spans="6:6" x14ac:dyDescent="0.2">
      <c r="F47885" s="16"/>
    </row>
    <row r="47886" spans="6:6" x14ac:dyDescent="0.2">
      <c r="F47886" s="16"/>
    </row>
    <row r="47887" spans="6:6" x14ac:dyDescent="0.2">
      <c r="F47887" s="16"/>
    </row>
    <row r="47888" spans="6:6" x14ac:dyDescent="0.2">
      <c r="F47888" s="16"/>
    </row>
    <row r="47889" spans="6:6" x14ac:dyDescent="0.2">
      <c r="F47889" s="16"/>
    </row>
    <row r="47890" spans="6:6" x14ac:dyDescent="0.2">
      <c r="F47890" s="16"/>
    </row>
    <row r="47891" spans="6:6" x14ac:dyDescent="0.2">
      <c r="F47891" s="16"/>
    </row>
    <row r="47892" spans="6:6" x14ac:dyDescent="0.2">
      <c r="F47892" s="16"/>
    </row>
    <row r="47893" spans="6:6" x14ac:dyDescent="0.2">
      <c r="F47893" s="16"/>
    </row>
    <row r="47894" spans="6:6" x14ac:dyDescent="0.2">
      <c r="F47894" s="16"/>
    </row>
    <row r="47895" spans="6:6" x14ac:dyDescent="0.2">
      <c r="F47895" s="16"/>
    </row>
    <row r="47896" spans="6:6" x14ac:dyDescent="0.2">
      <c r="F47896" s="16"/>
    </row>
    <row r="47897" spans="6:6" x14ac:dyDescent="0.2">
      <c r="F47897" s="16"/>
    </row>
    <row r="47898" spans="6:6" x14ac:dyDescent="0.2">
      <c r="F47898" s="16"/>
    </row>
    <row r="47899" spans="6:6" x14ac:dyDescent="0.2">
      <c r="F47899" s="16"/>
    </row>
    <row r="47900" spans="6:6" x14ac:dyDescent="0.2">
      <c r="F47900" s="16"/>
    </row>
    <row r="47901" spans="6:6" x14ac:dyDescent="0.2">
      <c r="F47901" s="16"/>
    </row>
    <row r="47902" spans="6:6" x14ac:dyDescent="0.2">
      <c r="F47902" s="16"/>
    </row>
    <row r="47903" spans="6:6" x14ac:dyDescent="0.2">
      <c r="F47903" s="16"/>
    </row>
    <row r="47904" spans="6:6" x14ac:dyDescent="0.2">
      <c r="F47904" s="16"/>
    </row>
    <row r="47905" spans="6:6" x14ac:dyDescent="0.2">
      <c r="F47905" s="16"/>
    </row>
    <row r="47906" spans="6:6" x14ac:dyDescent="0.2">
      <c r="F47906" s="16"/>
    </row>
    <row r="47907" spans="6:6" x14ac:dyDescent="0.2">
      <c r="F47907" s="16"/>
    </row>
    <row r="47908" spans="6:6" x14ac:dyDescent="0.2">
      <c r="F47908" s="16"/>
    </row>
    <row r="47909" spans="6:6" x14ac:dyDescent="0.2">
      <c r="F47909" s="16"/>
    </row>
    <row r="47910" spans="6:6" x14ac:dyDescent="0.2">
      <c r="F47910" s="16"/>
    </row>
    <row r="47911" spans="6:6" x14ac:dyDescent="0.2">
      <c r="F47911" s="16"/>
    </row>
    <row r="47912" spans="6:6" x14ac:dyDescent="0.2">
      <c r="F47912" s="16"/>
    </row>
    <row r="47913" spans="6:6" x14ac:dyDescent="0.2">
      <c r="F47913" s="16"/>
    </row>
    <row r="47914" spans="6:6" x14ac:dyDescent="0.2">
      <c r="F47914" s="16"/>
    </row>
    <row r="47915" spans="6:6" x14ac:dyDescent="0.2">
      <c r="F47915" s="16"/>
    </row>
    <row r="47916" spans="6:6" x14ac:dyDescent="0.2">
      <c r="F47916" s="16"/>
    </row>
    <row r="47917" spans="6:6" x14ac:dyDescent="0.2">
      <c r="F47917" s="16"/>
    </row>
    <row r="47918" spans="6:6" x14ac:dyDescent="0.2">
      <c r="F47918" s="16"/>
    </row>
    <row r="47919" spans="6:6" x14ac:dyDescent="0.2">
      <c r="F47919" s="16"/>
    </row>
    <row r="47920" spans="6:6" x14ac:dyDescent="0.2">
      <c r="F47920" s="16"/>
    </row>
    <row r="47921" spans="6:6" x14ac:dyDescent="0.2">
      <c r="F47921" s="16"/>
    </row>
    <row r="47922" spans="6:6" x14ac:dyDescent="0.2">
      <c r="F47922" s="16"/>
    </row>
    <row r="47923" spans="6:6" x14ac:dyDescent="0.2">
      <c r="F47923" s="16"/>
    </row>
    <row r="47924" spans="6:6" x14ac:dyDescent="0.2">
      <c r="F47924" s="16"/>
    </row>
    <row r="47925" spans="6:6" x14ac:dyDescent="0.2">
      <c r="F47925" s="16"/>
    </row>
    <row r="47926" spans="6:6" x14ac:dyDescent="0.2">
      <c r="F47926" s="16"/>
    </row>
    <row r="47927" spans="6:6" x14ac:dyDescent="0.2">
      <c r="F47927" s="16"/>
    </row>
    <row r="47928" spans="6:6" x14ac:dyDescent="0.2">
      <c r="F47928" s="16"/>
    </row>
    <row r="47929" spans="6:6" x14ac:dyDescent="0.2">
      <c r="F47929" s="16"/>
    </row>
    <row r="47930" spans="6:6" x14ac:dyDescent="0.2">
      <c r="F47930" s="16"/>
    </row>
    <row r="47931" spans="6:6" x14ac:dyDescent="0.2">
      <c r="F47931" s="16"/>
    </row>
    <row r="47932" spans="6:6" x14ac:dyDescent="0.2">
      <c r="F47932" s="16"/>
    </row>
    <row r="47933" spans="6:6" x14ac:dyDescent="0.2">
      <c r="F47933" s="16"/>
    </row>
    <row r="47934" spans="6:6" x14ac:dyDescent="0.2">
      <c r="F47934" s="16"/>
    </row>
    <row r="47935" spans="6:6" x14ac:dyDescent="0.2">
      <c r="F47935" s="16"/>
    </row>
    <row r="47936" spans="6:6" x14ac:dyDescent="0.2">
      <c r="F47936" s="16"/>
    </row>
    <row r="47937" spans="6:6" x14ac:dyDescent="0.2">
      <c r="F47937" s="16"/>
    </row>
    <row r="47938" spans="6:6" x14ac:dyDescent="0.2">
      <c r="F47938" s="16"/>
    </row>
    <row r="47939" spans="6:6" x14ac:dyDescent="0.2">
      <c r="F47939" s="16"/>
    </row>
    <row r="47940" spans="6:6" x14ac:dyDescent="0.2">
      <c r="F47940" s="16"/>
    </row>
    <row r="47941" spans="6:6" x14ac:dyDescent="0.2">
      <c r="F47941" s="16"/>
    </row>
    <row r="47942" spans="6:6" x14ac:dyDescent="0.2">
      <c r="F47942" s="16"/>
    </row>
    <row r="47943" spans="6:6" x14ac:dyDescent="0.2">
      <c r="F47943" s="16"/>
    </row>
    <row r="47944" spans="6:6" x14ac:dyDescent="0.2">
      <c r="F47944" s="16"/>
    </row>
    <row r="47945" spans="6:6" x14ac:dyDescent="0.2">
      <c r="F47945" s="16"/>
    </row>
    <row r="47946" spans="6:6" x14ac:dyDescent="0.2">
      <c r="F47946" s="16"/>
    </row>
    <row r="47947" spans="6:6" x14ac:dyDescent="0.2">
      <c r="F47947" s="16"/>
    </row>
    <row r="47948" spans="6:6" x14ac:dyDescent="0.2">
      <c r="F47948" s="16"/>
    </row>
    <row r="47949" spans="6:6" x14ac:dyDescent="0.2">
      <c r="F47949" s="16"/>
    </row>
    <row r="47950" spans="6:6" x14ac:dyDescent="0.2">
      <c r="F47950" s="16"/>
    </row>
    <row r="47951" spans="6:6" x14ac:dyDescent="0.2">
      <c r="F47951" s="16"/>
    </row>
    <row r="47952" spans="6:6" x14ac:dyDescent="0.2">
      <c r="F47952" s="16"/>
    </row>
    <row r="47953" spans="6:6" x14ac:dyDescent="0.2">
      <c r="F47953" s="16"/>
    </row>
    <row r="47954" spans="6:6" x14ac:dyDescent="0.2">
      <c r="F47954" s="16"/>
    </row>
    <row r="47955" spans="6:6" x14ac:dyDescent="0.2">
      <c r="F47955" s="16"/>
    </row>
    <row r="47956" spans="6:6" x14ac:dyDescent="0.2">
      <c r="F47956" s="16"/>
    </row>
    <row r="47957" spans="6:6" x14ac:dyDescent="0.2">
      <c r="F47957" s="16"/>
    </row>
    <row r="47958" spans="6:6" x14ac:dyDescent="0.2">
      <c r="F47958" s="16"/>
    </row>
    <row r="47959" spans="6:6" x14ac:dyDescent="0.2">
      <c r="F47959" s="16"/>
    </row>
    <row r="47960" spans="6:6" x14ac:dyDescent="0.2">
      <c r="F47960" s="16"/>
    </row>
    <row r="47961" spans="6:6" x14ac:dyDescent="0.2">
      <c r="F47961" s="16"/>
    </row>
    <row r="47962" spans="6:6" x14ac:dyDescent="0.2">
      <c r="F47962" s="16"/>
    </row>
    <row r="47963" spans="6:6" x14ac:dyDescent="0.2">
      <c r="F47963" s="16"/>
    </row>
    <row r="47964" spans="6:6" x14ac:dyDescent="0.2">
      <c r="F47964" s="16"/>
    </row>
    <row r="47965" spans="6:6" x14ac:dyDescent="0.2">
      <c r="F47965" s="16"/>
    </row>
    <row r="47966" spans="6:6" x14ac:dyDescent="0.2">
      <c r="F47966" s="16"/>
    </row>
    <row r="47967" spans="6:6" x14ac:dyDescent="0.2">
      <c r="F47967" s="16"/>
    </row>
    <row r="47968" spans="6:6" x14ac:dyDescent="0.2">
      <c r="F47968" s="16"/>
    </row>
    <row r="47969" spans="6:6" x14ac:dyDescent="0.2">
      <c r="F47969" s="16"/>
    </row>
    <row r="47970" spans="6:6" x14ac:dyDescent="0.2">
      <c r="F47970" s="16"/>
    </row>
    <row r="47971" spans="6:6" x14ac:dyDescent="0.2">
      <c r="F47971" s="16"/>
    </row>
    <row r="47972" spans="6:6" x14ac:dyDescent="0.2">
      <c r="F47972" s="16"/>
    </row>
    <row r="47973" spans="6:6" x14ac:dyDescent="0.2">
      <c r="F47973" s="16"/>
    </row>
    <row r="47974" spans="6:6" x14ac:dyDescent="0.2">
      <c r="F47974" s="16"/>
    </row>
    <row r="47975" spans="6:6" x14ac:dyDescent="0.2">
      <c r="F47975" s="16"/>
    </row>
    <row r="47976" spans="6:6" x14ac:dyDescent="0.2">
      <c r="F47976" s="16"/>
    </row>
    <row r="47977" spans="6:6" x14ac:dyDescent="0.2">
      <c r="F47977" s="16"/>
    </row>
    <row r="47978" spans="6:6" x14ac:dyDescent="0.2">
      <c r="F47978" s="16"/>
    </row>
    <row r="47979" spans="6:6" x14ac:dyDescent="0.2">
      <c r="F47979" s="16"/>
    </row>
    <row r="47980" spans="6:6" x14ac:dyDescent="0.2">
      <c r="F47980" s="16"/>
    </row>
    <row r="47981" spans="6:6" x14ac:dyDescent="0.2">
      <c r="F47981" s="16"/>
    </row>
    <row r="47982" spans="6:6" x14ac:dyDescent="0.2">
      <c r="F47982" s="16"/>
    </row>
    <row r="47983" spans="6:6" x14ac:dyDescent="0.2">
      <c r="F47983" s="16"/>
    </row>
    <row r="47984" spans="6:6" x14ac:dyDescent="0.2">
      <c r="F47984" s="16"/>
    </row>
    <row r="47985" spans="6:6" x14ac:dyDescent="0.2">
      <c r="F47985" s="16"/>
    </row>
    <row r="47986" spans="6:6" x14ac:dyDescent="0.2">
      <c r="F47986" s="16"/>
    </row>
    <row r="47987" spans="6:6" x14ac:dyDescent="0.2">
      <c r="F47987" s="16"/>
    </row>
    <row r="47988" spans="6:6" x14ac:dyDescent="0.2">
      <c r="F47988" s="16"/>
    </row>
    <row r="47989" spans="6:6" x14ac:dyDescent="0.2">
      <c r="F47989" s="16"/>
    </row>
    <row r="47990" spans="6:6" x14ac:dyDescent="0.2">
      <c r="F47990" s="16"/>
    </row>
    <row r="47991" spans="6:6" x14ac:dyDescent="0.2">
      <c r="F47991" s="16"/>
    </row>
    <row r="47992" spans="6:6" x14ac:dyDescent="0.2">
      <c r="F47992" s="16"/>
    </row>
    <row r="47993" spans="6:6" x14ac:dyDescent="0.2">
      <c r="F47993" s="16"/>
    </row>
    <row r="47994" spans="6:6" x14ac:dyDescent="0.2">
      <c r="F47994" s="16"/>
    </row>
    <row r="47995" spans="6:6" x14ac:dyDescent="0.2">
      <c r="F47995" s="16"/>
    </row>
    <row r="47996" spans="6:6" x14ac:dyDescent="0.2">
      <c r="F47996" s="16"/>
    </row>
    <row r="47997" spans="6:6" x14ac:dyDescent="0.2">
      <c r="F47997" s="16"/>
    </row>
    <row r="47998" spans="6:6" x14ac:dyDescent="0.2">
      <c r="F47998" s="16"/>
    </row>
    <row r="47999" spans="6:6" x14ac:dyDescent="0.2">
      <c r="F47999" s="16"/>
    </row>
    <row r="48000" spans="6:6" x14ac:dyDescent="0.2">
      <c r="F48000" s="16"/>
    </row>
    <row r="48001" spans="6:6" x14ac:dyDescent="0.2">
      <c r="F48001" s="16"/>
    </row>
    <row r="48002" spans="6:6" x14ac:dyDescent="0.2">
      <c r="F48002" s="16"/>
    </row>
    <row r="48003" spans="6:6" x14ac:dyDescent="0.2">
      <c r="F48003" s="16"/>
    </row>
    <row r="48004" spans="6:6" x14ac:dyDescent="0.2">
      <c r="F48004" s="16"/>
    </row>
    <row r="48005" spans="6:6" x14ac:dyDescent="0.2">
      <c r="F48005" s="16"/>
    </row>
    <row r="48006" spans="6:6" x14ac:dyDescent="0.2">
      <c r="F48006" s="16"/>
    </row>
    <row r="48007" spans="6:6" x14ac:dyDescent="0.2">
      <c r="F48007" s="16"/>
    </row>
    <row r="48008" spans="6:6" x14ac:dyDescent="0.2">
      <c r="F48008" s="16"/>
    </row>
    <row r="48009" spans="6:6" x14ac:dyDescent="0.2">
      <c r="F48009" s="16"/>
    </row>
    <row r="48010" spans="6:6" x14ac:dyDescent="0.2">
      <c r="F48010" s="16"/>
    </row>
    <row r="48011" spans="6:6" x14ac:dyDescent="0.2">
      <c r="F48011" s="16"/>
    </row>
    <row r="48012" spans="6:6" x14ac:dyDescent="0.2">
      <c r="F48012" s="16"/>
    </row>
    <row r="48013" spans="6:6" x14ac:dyDescent="0.2">
      <c r="F48013" s="16"/>
    </row>
    <row r="48014" spans="6:6" x14ac:dyDescent="0.2">
      <c r="F48014" s="16"/>
    </row>
    <row r="48015" spans="6:6" x14ac:dyDescent="0.2">
      <c r="F48015" s="16"/>
    </row>
    <row r="48016" spans="6:6" x14ac:dyDescent="0.2">
      <c r="F48016" s="16"/>
    </row>
    <row r="48017" spans="6:6" x14ac:dyDescent="0.2">
      <c r="F48017" s="16"/>
    </row>
    <row r="48018" spans="6:6" x14ac:dyDescent="0.2">
      <c r="F48018" s="16"/>
    </row>
    <row r="48019" spans="6:6" x14ac:dyDescent="0.2">
      <c r="F48019" s="16"/>
    </row>
    <row r="48020" spans="6:6" x14ac:dyDescent="0.2">
      <c r="F48020" s="16"/>
    </row>
    <row r="48021" spans="6:6" x14ac:dyDescent="0.2">
      <c r="F48021" s="16"/>
    </row>
    <row r="48022" spans="6:6" x14ac:dyDescent="0.2">
      <c r="F48022" s="16"/>
    </row>
    <row r="48023" spans="6:6" x14ac:dyDescent="0.2">
      <c r="F48023" s="16"/>
    </row>
    <row r="48024" spans="6:6" x14ac:dyDescent="0.2">
      <c r="F48024" s="16"/>
    </row>
    <row r="48025" spans="6:6" x14ac:dyDescent="0.2">
      <c r="F48025" s="16"/>
    </row>
    <row r="48026" spans="6:6" x14ac:dyDescent="0.2">
      <c r="F48026" s="16"/>
    </row>
    <row r="48027" spans="6:6" x14ac:dyDescent="0.2">
      <c r="F48027" s="16"/>
    </row>
    <row r="48028" spans="6:6" x14ac:dyDescent="0.2">
      <c r="F48028" s="16"/>
    </row>
    <row r="48029" spans="6:6" x14ac:dyDescent="0.2">
      <c r="F48029" s="16"/>
    </row>
    <row r="48030" spans="6:6" x14ac:dyDescent="0.2">
      <c r="F48030" s="16"/>
    </row>
    <row r="48031" spans="6:6" x14ac:dyDescent="0.2">
      <c r="F48031" s="16"/>
    </row>
    <row r="48032" spans="6:6" x14ac:dyDescent="0.2">
      <c r="F48032" s="16"/>
    </row>
    <row r="48033" spans="6:6" x14ac:dyDescent="0.2">
      <c r="F48033" s="16"/>
    </row>
    <row r="48034" spans="6:6" x14ac:dyDescent="0.2">
      <c r="F48034" s="16"/>
    </row>
    <row r="48035" spans="6:6" x14ac:dyDescent="0.2">
      <c r="F48035" s="16"/>
    </row>
    <row r="48036" spans="6:6" x14ac:dyDescent="0.2">
      <c r="F48036" s="16"/>
    </row>
    <row r="48037" spans="6:6" x14ac:dyDescent="0.2">
      <c r="F48037" s="16"/>
    </row>
    <row r="48038" spans="6:6" x14ac:dyDescent="0.2">
      <c r="F48038" s="16"/>
    </row>
    <row r="48039" spans="6:6" x14ac:dyDescent="0.2">
      <c r="F48039" s="16"/>
    </row>
    <row r="48040" spans="6:6" x14ac:dyDescent="0.2">
      <c r="F48040" s="16"/>
    </row>
    <row r="48041" spans="6:6" x14ac:dyDescent="0.2">
      <c r="F48041" s="16"/>
    </row>
    <row r="48042" spans="6:6" x14ac:dyDescent="0.2">
      <c r="F48042" s="16"/>
    </row>
    <row r="48043" spans="6:6" x14ac:dyDescent="0.2">
      <c r="F48043" s="16"/>
    </row>
    <row r="48044" spans="6:6" x14ac:dyDescent="0.2">
      <c r="F48044" s="16"/>
    </row>
    <row r="48045" spans="6:6" x14ac:dyDescent="0.2">
      <c r="F48045" s="16"/>
    </row>
    <row r="48046" spans="6:6" x14ac:dyDescent="0.2">
      <c r="F48046" s="16"/>
    </row>
    <row r="48047" spans="6:6" x14ac:dyDescent="0.2">
      <c r="F48047" s="16"/>
    </row>
    <row r="48048" spans="6:6" x14ac:dyDescent="0.2">
      <c r="F48048" s="16"/>
    </row>
    <row r="48049" spans="6:6" x14ac:dyDescent="0.2">
      <c r="F48049" s="16"/>
    </row>
    <row r="48050" spans="6:6" x14ac:dyDescent="0.2">
      <c r="F48050" s="16"/>
    </row>
    <row r="48051" spans="6:6" x14ac:dyDescent="0.2">
      <c r="F48051" s="16"/>
    </row>
    <row r="48052" spans="6:6" x14ac:dyDescent="0.2">
      <c r="F48052" s="16"/>
    </row>
    <row r="48053" spans="6:6" x14ac:dyDescent="0.2">
      <c r="F48053" s="16"/>
    </row>
    <row r="48054" spans="6:6" x14ac:dyDescent="0.2">
      <c r="F48054" s="16"/>
    </row>
    <row r="48055" spans="6:6" x14ac:dyDescent="0.2">
      <c r="F48055" s="16"/>
    </row>
    <row r="48056" spans="6:6" x14ac:dyDescent="0.2">
      <c r="F48056" s="16"/>
    </row>
    <row r="48057" spans="6:6" x14ac:dyDescent="0.2">
      <c r="F48057" s="16"/>
    </row>
    <row r="48058" spans="6:6" x14ac:dyDescent="0.2">
      <c r="F48058" s="16"/>
    </row>
    <row r="48059" spans="6:6" x14ac:dyDescent="0.2">
      <c r="F48059" s="16"/>
    </row>
    <row r="48060" spans="6:6" x14ac:dyDescent="0.2">
      <c r="F48060" s="16"/>
    </row>
    <row r="48061" spans="6:6" x14ac:dyDescent="0.2">
      <c r="F48061" s="16"/>
    </row>
    <row r="48062" spans="6:6" x14ac:dyDescent="0.2">
      <c r="F48062" s="16"/>
    </row>
    <row r="48063" spans="6:6" x14ac:dyDescent="0.2">
      <c r="F48063" s="16"/>
    </row>
    <row r="48064" spans="6:6" x14ac:dyDescent="0.2">
      <c r="F48064" s="16"/>
    </row>
    <row r="48065" spans="6:6" x14ac:dyDescent="0.2">
      <c r="F48065" s="16"/>
    </row>
    <row r="48066" spans="6:6" x14ac:dyDescent="0.2">
      <c r="F48066" s="16"/>
    </row>
    <row r="48067" spans="6:6" x14ac:dyDescent="0.2">
      <c r="F48067" s="16"/>
    </row>
    <row r="48068" spans="6:6" x14ac:dyDescent="0.2">
      <c r="F48068" s="16"/>
    </row>
    <row r="48069" spans="6:6" x14ac:dyDescent="0.2">
      <c r="F48069" s="16"/>
    </row>
    <row r="48070" spans="6:6" x14ac:dyDescent="0.2">
      <c r="F48070" s="16"/>
    </row>
    <row r="48071" spans="6:6" x14ac:dyDescent="0.2">
      <c r="F48071" s="16"/>
    </row>
    <row r="48072" spans="6:6" x14ac:dyDescent="0.2">
      <c r="F48072" s="16"/>
    </row>
    <row r="48073" spans="6:6" x14ac:dyDescent="0.2">
      <c r="F48073" s="16"/>
    </row>
    <row r="48074" spans="6:6" x14ac:dyDescent="0.2">
      <c r="F48074" s="16"/>
    </row>
    <row r="48075" spans="6:6" x14ac:dyDescent="0.2">
      <c r="F48075" s="16"/>
    </row>
    <row r="48076" spans="6:6" x14ac:dyDescent="0.2">
      <c r="F48076" s="16"/>
    </row>
    <row r="48077" spans="6:6" x14ac:dyDescent="0.2">
      <c r="F48077" s="16"/>
    </row>
    <row r="48078" spans="6:6" x14ac:dyDescent="0.2">
      <c r="F48078" s="16"/>
    </row>
    <row r="48079" spans="6:6" x14ac:dyDescent="0.2">
      <c r="F48079" s="16"/>
    </row>
    <row r="48080" spans="6:6" x14ac:dyDescent="0.2">
      <c r="F48080" s="16"/>
    </row>
    <row r="48081" spans="6:6" x14ac:dyDescent="0.2">
      <c r="F48081" s="16"/>
    </row>
    <row r="48082" spans="6:6" x14ac:dyDescent="0.2">
      <c r="F48082" s="16"/>
    </row>
    <row r="48083" spans="6:6" x14ac:dyDescent="0.2">
      <c r="F48083" s="16"/>
    </row>
    <row r="48084" spans="6:6" x14ac:dyDescent="0.2">
      <c r="F48084" s="16"/>
    </row>
    <row r="48085" spans="6:6" x14ac:dyDescent="0.2">
      <c r="F48085" s="16"/>
    </row>
    <row r="48086" spans="6:6" x14ac:dyDescent="0.2">
      <c r="F48086" s="16"/>
    </row>
    <row r="48087" spans="6:6" x14ac:dyDescent="0.2">
      <c r="F48087" s="16"/>
    </row>
    <row r="48088" spans="6:6" x14ac:dyDescent="0.2">
      <c r="F48088" s="16"/>
    </row>
    <row r="48089" spans="6:6" x14ac:dyDescent="0.2">
      <c r="F48089" s="16"/>
    </row>
    <row r="48090" spans="6:6" x14ac:dyDescent="0.2">
      <c r="F48090" s="16"/>
    </row>
    <row r="48091" spans="6:6" x14ac:dyDescent="0.2">
      <c r="F48091" s="16"/>
    </row>
    <row r="48092" spans="6:6" x14ac:dyDescent="0.2">
      <c r="F48092" s="16"/>
    </row>
    <row r="48093" spans="6:6" x14ac:dyDescent="0.2">
      <c r="F48093" s="16"/>
    </row>
    <row r="48094" spans="6:6" x14ac:dyDescent="0.2">
      <c r="F48094" s="16"/>
    </row>
    <row r="48095" spans="6:6" x14ac:dyDescent="0.2">
      <c r="F48095" s="16"/>
    </row>
    <row r="48096" spans="6:6" x14ac:dyDescent="0.2">
      <c r="F48096" s="16"/>
    </row>
    <row r="48097" spans="6:6" x14ac:dyDescent="0.2">
      <c r="F48097" s="16"/>
    </row>
    <row r="48098" spans="6:6" x14ac:dyDescent="0.2">
      <c r="F48098" s="16"/>
    </row>
    <row r="48099" spans="6:6" x14ac:dyDescent="0.2">
      <c r="F48099" s="16"/>
    </row>
    <row r="48100" spans="6:6" x14ac:dyDescent="0.2">
      <c r="F48100" s="16"/>
    </row>
    <row r="48101" spans="6:6" x14ac:dyDescent="0.2">
      <c r="F48101" s="16"/>
    </row>
    <row r="48102" spans="6:6" x14ac:dyDescent="0.2">
      <c r="F48102" s="16"/>
    </row>
    <row r="48103" spans="6:6" x14ac:dyDescent="0.2">
      <c r="F48103" s="16"/>
    </row>
    <row r="48104" spans="6:6" x14ac:dyDescent="0.2">
      <c r="F48104" s="16"/>
    </row>
    <row r="48105" spans="6:6" x14ac:dyDescent="0.2">
      <c r="F48105" s="16"/>
    </row>
    <row r="48106" spans="6:6" x14ac:dyDescent="0.2">
      <c r="F48106" s="16"/>
    </row>
    <row r="48107" spans="6:6" x14ac:dyDescent="0.2">
      <c r="F48107" s="16"/>
    </row>
    <row r="48108" spans="6:6" x14ac:dyDescent="0.2">
      <c r="F48108" s="16"/>
    </row>
    <row r="48109" spans="6:6" x14ac:dyDescent="0.2">
      <c r="F48109" s="16"/>
    </row>
    <row r="48110" spans="6:6" x14ac:dyDescent="0.2">
      <c r="F48110" s="16"/>
    </row>
    <row r="48111" spans="6:6" x14ac:dyDescent="0.2">
      <c r="F48111" s="16"/>
    </row>
    <row r="48112" spans="6:6" x14ac:dyDescent="0.2">
      <c r="F48112" s="16"/>
    </row>
    <row r="48113" spans="6:6" x14ac:dyDescent="0.2">
      <c r="F48113" s="16"/>
    </row>
    <row r="48114" spans="6:6" x14ac:dyDescent="0.2">
      <c r="F48114" s="16"/>
    </row>
    <row r="48115" spans="6:6" x14ac:dyDescent="0.2">
      <c r="F48115" s="16"/>
    </row>
    <row r="48116" spans="6:6" x14ac:dyDescent="0.2">
      <c r="F48116" s="16"/>
    </row>
    <row r="48117" spans="6:6" x14ac:dyDescent="0.2">
      <c r="F48117" s="16"/>
    </row>
    <row r="48118" spans="6:6" x14ac:dyDescent="0.2">
      <c r="F48118" s="16"/>
    </row>
    <row r="48119" spans="6:6" x14ac:dyDescent="0.2">
      <c r="F48119" s="16"/>
    </row>
    <row r="48120" spans="6:6" x14ac:dyDescent="0.2">
      <c r="F48120" s="16"/>
    </row>
    <row r="48121" spans="6:6" x14ac:dyDescent="0.2">
      <c r="F48121" s="16"/>
    </row>
    <row r="48122" spans="6:6" x14ac:dyDescent="0.2">
      <c r="F48122" s="16"/>
    </row>
    <row r="48123" spans="6:6" x14ac:dyDescent="0.2">
      <c r="F48123" s="16"/>
    </row>
    <row r="48124" spans="6:6" x14ac:dyDescent="0.2">
      <c r="F48124" s="16"/>
    </row>
    <row r="48125" spans="6:6" x14ac:dyDescent="0.2">
      <c r="F48125" s="16"/>
    </row>
    <row r="48126" spans="6:6" x14ac:dyDescent="0.2">
      <c r="F48126" s="16"/>
    </row>
    <row r="48127" spans="6:6" x14ac:dyDescent="0.2">
      <c r="F48127" s="16"/>
    </row>
    <row r="48128" spans="6:6" x14ac:dyDescent="0.2">
      <c r="F48128" s="16"/>
    </row>
    <row r="48129" spans="6:6" x14ac:dyDescent="0.2">
      <c r="F48129" s="16"/>
    </row>
    <row r="48130" spans="6:6" x14ac:dyDescent="0.2">
      <c r="F48130" s="16"/>
    </row>
    <row r="48131" spans="6:6" x14ac:dyDescent="0.2">
      <c r="F48131" s="16"/>
    </row>
    <row r="48132" spans="6:6" x14ac:dyDescent="0.2">
      <c r="F48132" s="16"/>
    </row>
    <row r="48133" spans="6:6" x14ac:dyDescent="0.2">
      <c r="F48133" s="16"/>
    </row>
    <row r="48134" spans="6:6" x14ac:dyDescent="0.2">
      <c r="F48134" s="16"/>
    </row>
    <row r="48135" spans="6:6" x14ac:dyDescent="0.2">
      <c r="F48135" s="16"/>
    </row>
    <row r="48136" spans="6:6" x14ac:dyDescent="0.2">
      <c r="F48136" s="16"/>
    </row>
    <row r="48137" spans="6:6" x14ac:dyDescent="0.2">
      <c r="F48137" s="16"/>
    </row>
    <row r="48138" spans="6:6" x14ac:dyDescent="0.2">
      <c r="F48138" s="16"/>
    </row>
    <row r="48139" spans="6:6" x14ac:dyDescent="0.2">
      <c r="F48139" s="16"/>
    </row>
    <row r="48140" spans="6:6" x14ac:dyDescent="0.2">
      <c r="F48140" s="16"/>
    </row>
    <row r="48141" spans="6:6" x14ac:dyDescent="0.2">
      <c r="F48141" s="16"/>
    </row>
    <row r="48142" spans="6:6" x14ac:dyDescent="0.2">
      <c r="F48142" s="16"/>
    </row>
    <row r="48143" spans="6:6" x14ac:dyDescent="0.2">
      <c r="F48143" s="16"/>
    </row>
    <row r="48144" spans="6:6" x14ac:dyDescent="0.2">
      <c r="F48144" s="16"/>
    </row>
    <row r="48145" spans="6:6" x14ac:dyDescent="0.2">
      <c r="F48145" s="16"/>
    </row>
    <row r="48146" spans="6:6" x14ac:dyDescent="0.2">
      <c r="F48146" s="16"/>
    </row>
    <row r="48147" spans="6:6" x14ac:dyDescent="0.2">
      <c r="F48147" s="16"/>
    </row>
    <row r="48148" spans="6:6" x14ac:dyDescent="0.2">
      <c r="F48148" s="16"/>
    </row>
    <row r="48149" spans="6:6" x14ac:dyDescent="0.2">
      <c r="F48149" s="16"/>
    </row>
    <row r="48150" spans="6:6" x14ac:dyDescent="0.2">
      <c r="F48150" s="16"/>
    </row>
    <row r="48151" spans="6:6" x14ac:dyDescent="0.2">
      <c r="F48151" s="16"/>
    </row>
    <row r="48152" spans="6:6" x14ac:dyDescent="0.2">
      <c r="F48152" s="16"/>
    </row>
    <row r="48153" spans="6:6" x14ac:dyDescent="0.2">
      <c r="F48153" s="16"/>
    </row>
    <row r="48154" spans="6:6" x14ac:dyDescent="0.2">
      <c r="F48154" s="16"/>
    </row>
    <row r="48155" spans="6:6" x14ac:dyDescent="0.2">
      <c r="F48155" s="16"/>
    </row>
    <row r="48156" spans="6:6" x14ac:dyDescent="0.2">
      <c r="F48156" s="16"/>
    </row>
    <row r="48157" spans="6:6" x14ac:dyDescent="0.2">
      <c r="F48157" s="16"/>
    </row>
    <row r="48158" spans="6:6" x14ac:dyDescent="0.2">
      <c r="F48158" s="16"/>
    </row>
    <row r="48159" spans="6:6" x14ac:dyDescent="0.2">
      <c r="F48159" s="16"/>
    </row>
    <row r="48160" spans="6:6" x14ac:dyDescent="0.2">
      <c r="F48160" s="16"/>
    </row>
    <row r="48161" spans="6:6" x14ac:dyDescent="0.2">
      <c r="F48161" s="16"/>
    </row>
    <row r="48162" spans="6:6" x14ac:dyDescent="0.2">
      <c r="F48162" s="16"/>
    </row>
    <row r="48163" spans="6:6" x14ac:dyDescent="0.2">
      <c r="F48163" s="16"/>
    </row>
    <row r="48164" spans="6:6" x14ac:dyDescent="0.2">
      <c r="F48164" s="16"/>
    </row>
    <row r="48165" spans="6:6" x14ac:dyDescent="0.2">
      <c r="F48165" s="16"/>
    </row>
    <row r="48166" spans="6:6" x14ac:dyDescent="0.2">
      <c r="F48166" s="16"/>
    </row>
    <row r="48167" spans="6:6" x14ac:dyDescent="0.2">
      <c r="F48167" s="16"/>
    </row>
    <row r="48168" spans="6:6" x14ac:dyDescent="0.2">
      <c r="F48168" s="16"/>
    </row>
    <row r="48169" spans="6:6" x14ac:dyDescent="0.2">
      <c r="F48169" s="16"/>
    </row>
    <row r="48170" spans="6:6" x14ac:dyDescent="0.2">
      <c r="F48170" s="16"/>
    </row>
    <row r="48171" spans="6:6" x14ac:dyDescent="0.2">
      <c r="F48171" s="16"/>
    </row>
    <row r="48172" spans="6:6" x14ac:dyDescent="0.2">
      <c r="F48172" s="16"/>
    </row>
    <row r="48173" spans="6:6" x14ac:dyDescent="0.2">
      <c r="F48173" s="16"/>
    </row>
    <row r="48174" spans="6:6" x14ac:dyDescent="0.2">
      <c r="F48174" s="16"/>
    </row>
    <row r="48175" spans="6:6" x14ac:dyDescent="0.2">
      <c r="F48175" s="16"/>
    </row>
    <row r="48176" spans="6:6" x14ac:dyDescent="0.2">
      <c r="F48176" s="16"/>
    </row>
    <row r="48177" spans="6:6" x14ac:dyDescent="0.2">
      <c r="F48177" s="16"/>
    </row>
    <row r="48178" spans="6:6" x14ac:dyDescent="0.2">
      <c r="F48178" s="16"/>
    </row>
    <row r="48179" spans="6:6" x14ac:dyDescent="0.2">
      <c r="F48179" s="16"/>
    </row>
    <row r="48180" spans="6:6" x14ac:dyDescent="0.2">
      <c r="F48180" s="16"/>
    </row>
    <row r="48181" spans="6:6" x14ac:dyDescent="0.2">
      <c r="F48181" s="16"/>
    </row>
    <row r="48182" spans="6:6" x14ac:dyDescent="0.2">
      <c r="F48182" s="16"/>
    </row>
    <row r="48183" spans="6:6" x14ac:dyDescent="0.2">
      <c r="F48183" s="16"/>
    </row>
    <row r="48184" spans="6:6" x14ac:dyDescent="0.2">
      <c r="F48184" s="16"/>
    </row>
    <row r="48185" spans="6:6" x14ac:dyDescent="0.2">
      <c r="F48185" s="16"/>
    </row>
    <row r="48186" spans="6:6" x14ac:dyDescent="0.2">
      <c r="F48186" s="16"/>
    </row>
    <row r="48187" spans="6:6" x14ac:dyDescent="0.2">
      <c r="F48187" s="16"/>
    </row>
    <row r="48188" spans="6:6" x14ac:dyDescent="0.2">
      <c r="F48188" s="16"/>
    </row>
    <row r="48189" spans="6:6" x14ac:dyDescent="0.2">
      <c r="F48189" s="16"/>
    </row>
    <row r="48190" spans="6:6" x14ac:dyDescent="0.2">
      <c r="F48190" s="16"/>
    </row>
    <row r="48191" spans="6:6" x14ac:dyDescent="0.2">
      <c r="F48191" s="16"/>
    </row>
    <row r="48192" spans="6:6" x14ac:dyDescent="0.2">
      <c r="F48192" s="16"/>
    </row>
    <row r="48193" spans="6:6" x14ac:dyDescent="0.2">
      <c r="F48193" s="16"/>
    </row>
    <row r="48194" spans="6:6" x14ac:dyDescent="0.2">
      <c r="F48194" s="16"/>
    </row>
    <row r="48195" spans="6:6" x14ac:dyDescent="0.2">
      <c r="F48195" s="16"/>
    </row>
    <row r="48196" spans="6:6" x14ac:dyDescent="0.2">
      <c r="F48196" s="16"/>
    </row>
    <row r="48197" spans="6:6" x14ac:dyDescent="0.2">
      <c r="F48197" s="16"/>
    </row>
    <row r="48198" spans="6:6" x14ac:dyDescent="0.2">
      <c r="F48198" s="16"/>
    </row>
    <row r="48199" spans="6:6" x14ac:dyDescent="0.2">
      <c r="F48199" s="16"/>
    </row>
    <row r="48200" spans="6:6" x14ac:dyDescent="0.2">
      <c r="F48200" s="16"/>
    </row>
    <row r="48201" spans="6:6" x14ac:dyDescent="0.2">
      <c r="F48201" s="16"/>
    </row>
    <row r="48202" spans="6:6" x14ac:dyDescent="0.2">
      <c r="F48202" s="16"/>
    </row>
    <row r="48203" spans="6:6" x14ac:dyDescent="0.2">
      <c r="F48203" s="16"/>
    </row>
    <row r="48204" spans="6:6" x14ac:dyDescent="0.2">
      <c r="F48204" s="16"/>
    </row>
    <row r="48205" spans="6:6" x14ac:dyDescent="0.2">
      <c r="F48205" s="16"/>
    </row>
    <row r="48206" spans="6:6" x14ac:dyDescent="0.2">
      <c r="F48206" s="16"/>
    </row>
    <row r="48207" spans="6:6" x14ac:dyDescent="0.2">
      <c r="F48207" s="16"/>
    </row>
    <row r="48208" spans="6:6" x14ac:dyDescent="0.2">
      <c r="F48208" s="16"/>
    </row>
    <row r="48209" spans="6:6" x14ac:dyDescent="0.2">
      <c r="F48209" s="16"/>
    </row>
    <row r="48210" spans="6:6" x14ac:dyDescent="0.2">
      <c r="F48210" s="16"/>
    </row>
    <row r="48211" spans="6:6" x14ac:dyDescent="0.2">
      <c r="F48211" s="16"/>
    </row>
    <row r="48212" spans="6:6" x14ac:dyDescent="0.2">
      <c r="F48212" s="16"/>
    </row>
    <row r="48213" spans="6:6" x14ac:dyDescent="0.2">
      <c r="F48213" s="16"/>
    </row>
    <row r="48214" spans="6:6" x14ac:dyDescent="0.2">
      <c r="F48214" s="16"/>
    </row>
    <row r="48215" spans="6:6" x14ac:dyDescent="0.2">
      <c r="F48215" s="16"/>
    </row>
    <row r="48216" spans="6:6" x14ac:dyDescent="0.2">
      <c r="F48216" s="16"/>
    </row>
    <row r="48217" spans="6:6" x14ac:dyDescent="0.2">
      <c r="F48217" s="16"/>
    </row>
    <row r="48218" spans="6:6" x14ac:dyDescent="0.2">
      <c r="F48218" s="16"/>
    </row>
    <row r="48219" spans="6:6" x14ac:dyDescent="0.2">
      <c r="F48219" s="16"/>
    </row>
    <row r="48220" spans="6:6" x14ac:dyDescent="0.2">
      <c r="F48220" s="16"/>
    </row>
    <row r="48221" spans="6:6" x14ac:dyDescent="0.2">
      <c r="F48221" s="16"/>
    </row>
    <row r="48222" spans="6:6" x14ac:dyDescent="0.2">
      <c r="F48222" s="16"/>
    </row>
    <row r="48223" spans="6:6" x14ac:dyDescent="0.2">
      <c r="F48223" s="16"/>
    </row>
    <row r="48224" spans="6:6" x14ac:dyDescent="0.2">
      <c r="F48224" s="16"/>
    </row>
    <row r="48225" spans="6:6" x14ac:dyDescent="0.2">
      <c r="F48225" s="16"/>
    </row>
    <row r="48226" spans="6:6" x14ac:dyDescent="0.2">
      <c r="F48226" s="16"/>
    </row>
    <row r="48227" spans="6:6" x14ac:dyDescent="0.2">
      <c r="F48227" s="16"/>
    </row>
    <row r="48228" spans="6:6" x14ac:dyDescent="0.2">
      <c r="F48228" s="16"/>
    </row>
    <row r="48229" spans="6:6" x14ac:dyDescent="0.2">
      <c r="F48229" s="16"/>
    </row>
    <row r="48230" spans="6:6" x14ac:dyDescent="0.2">
      <c r="F48230" s="16"/>
    </row>
    <row r="48231" spans="6:6" x14ac:dyDescent="0.2">
      <c r="F48231" s="16"/>
    </row>
    <row r="48232" spans="6:6" x14ac:dyDescent="0.2">
      <c r="F48232" s="16"/>
    </row>
    <row r="48233" spans="6:6" x14ac:dyDescent="0.2">
      <c r="F48233" s="16"/>
    </row>
    <row r="48234" spans="6:6" x14ac:dyDescent="0.2">
      <c r="F48234" s="16"/>
    </row>
    <row r="48235" spans="6:6" x14ac:dyDescent="0.2">
      <c r="F48235" s="16"/>
    </row>
    <row r="48236" spans="6:6" x14ac:dyDescent="0.2">
      <c r="F48236" s="16"/>
    </row>
    <row r="48237" spans="6:6" x14ac:dyDescent="0.2">
      <c r="F48237" s="16"/>
    </row>
    <row r="48238" spans="6:6" x14ac:dyDescent="0.2">
      <c r="F48238" s="16"/>
    </row>
    <row r="48239" spans="6:6" x14ac:dyDescent="0.2">
      <c r="F48239" s="16"/>
    </row>
    <row r="48240" spans="6:6" x14ac:dyDescent="0.2">
      <c r="F48240" s="16"/>
    </row>
    <row r="48241" spans="6:6" x14ac:dyDescent="0.2">
      <c r="F48241" s="16"/>
    </row>
    <row r="48242" spans="6:6" x14ac:dyDescent="0.2">
      <c r="F48242" s="16"/>
    </row>
    <row r="48243" spans="6:6" x14ac:dyDescent="0.2">
      <c r="F48243" s="16"/>
    </row>
    <row r="48244" spans="6:6" x14ac:dyDescent="0.2">
      <c r="F48244" s="16"/>
    </row>
    <row r="48245" spans="6:6" x14ac:dyDescent="0.2">
      <c r="F48245" s="16"/>
    </row>
    <row r="48246" spans="6:6" x14ac:dyDescent="0.2">
      <c r="F48246" s="16"/>
    </row>
    <row r="48247" spans="6:6" x14ac:dyDescent="0.2">
      <c r="F48247" s="16"/>
    </row>
    <row r="48248" spans="6:6" x14ac:dyDescent="0.2">
      <c r="F48248" s="16"/>
    </row>
    <row r="48249" spans="6:6" x14ac:dyDescent="0.2">
      <c r="F48249" s="16"/>
    </row>
    <row r="48250" spans="6:6" x14ac:dyDescent="0.2">
      <c r="F48250" s="16"/>
    </row>
    <row r="48251" spans="6:6" x14ac:dyDescent="0.2">
      <c r="F48251" s="16"/>
    </row>
    <row r="48252" spans="6:6" x14ac:dyDescent="0.2">
      <c r="F48252" s="16"/>
    </row>
    <row r="48253" spans="6:6" x14ac:dyDescent="0.2">
      <c r="F48253" s="16"/>
    </row>
    <row r="48254" spans="6:6" x14ac:dyDescent="0.2">
      <c r="F48254" s="16"/>
    </row>
    <row r="48255" spans="6:6" x14ac:dyDescent="0.2">
      <c r="F48255" s="16"/>
    </row>
    <row r="48256" spans="6:6" x14ac:dyDescent="0.2">
      <c r="F48256" s="16"/>
    </row>
    <row r="48257" spans="6:6" x14ac:dyDescent="0.2">
      <c r="F48257" s="16"/>
    </row>
    <row r="48258" spans="6:6" x14ac:dyDescent="0.2">
      <c r="F48258" s="16"/>
    </row>
    <row r="48259" spans="6:6" x14ac:dyDescent="0.2">
      <c r="F48259" s="16"/>
    </row>
    <row r="48260" spans="6:6" x14ac:dyDescent="0.2">
      <c r="F48260" s="16"/>
    </row>
    <row r="48261" spans="6:6" x14ac:dyDescent="0.2">
      <c r="F48261" s="16"/>
    </row>
    <row r="48262" spans="6:6" x14ac:dyDescent="0.2">
      <c r="F48262" s="16"/>
    </row>
    <row r="48263" spans="6:6" x14ac:dyDescent="0.2">
      <c r="F48263" s="16"/>
    </row>
    <row r="48264" spans="6:6" x14ac:dyDescent="0.2">
      <c r="F48264" s="16"/>
    </row>
    <row r="48265" spans="6:6" x14ac:dyDescent="0.2">
      <c r="F48265" s="16"/>
    </row>
    <row r="48266" spans="6:6" x14ac:dyDescent="0.2">
      <c r="F48266" s="16"/>
    </row>
    <row r="48267" spans="6:6" x14ac:dyDescent="0.2">
      <c r="F48267" s="16"/>
    </row>
    <row r="48268" spans="6:6" x14ac:dyDescent="0.2">
      <c r="F48268" s="16"/>
    </row>
    <row r="48269" spans="6:6" x14ac:dyDescent="0.2">
      <c r="F48269" s="16"/>
    </row>
    <row r="48270" spans="6:6" x14ac:dyDescent="0.2">
      <c r="F48270" s="16"/>
    </row>
    <row r="48271" spans="6:6" x14ac:dyDescent="0.2">
      <c r="F48271" s="16"/>
    </row>
    <row r="48272" spans="6:6" x14ac:dyDescent="0.2">
      <c r="F48272" s="16"/>
    </row>
    <row r="48273" spans="6:6" x14ac:dyDescent="0.2">
      <c r="F48273" s="16"/>
    </row>
    <row r="48274" spans="6:6" x14ac:dyDescent="0.2">
      <c r="F48274" s="16"/>
    </row>
    <row r="48275" spans="6:6" x14ac:dyDescent="0.2">
      <c r="F48275" s="16"/>
    </row>
    <row r="48276" spans="6:6" x14ac:dyDescent="0.2">
      <c r="F48276" s="16"/>
    </row>
    <row r="48277" spans="6:6" x14ac:dyDescent="0.2">
      <c r="F48277" s="16"/>
    </row>
    <row r="48278" spans="6:6" x14ac:dyDescent="0.2">
      <c r="F48278" s="16"/>
    </row>
    <row r="48279" spans="6:6" x14ac:dyDescent="0.2">
      <c r="F48279" s="16"/>
    </row>
    <row r="48280" spans="6:6" x14ac:dyDescent="0.2">
      <c r="F48280" s="16"/>
    </row>
    <row r="48281" spans="6:6" x14ac:dyDescent="0.2">
      <c r="F48281" s="16"/>
    </row>
    <row r="48282" spans="6:6" x14ac:dyDescent="0.2">
      <c r="F48282" s="16"/>
    </row>
    <row r="48283" spans="6:6" x14ac:dyDescent="0.2">
      <c r="F48283" s="16"/>
    </row>
    <row r="48284" spans="6:6" x14ac:dyDescent="0.2">
      <c r="F48284" s="16"/>
    </row>
    <row r="48285" spans="6:6" x14ac:dyDescent="0.2">
      <c r="F48285" s="16"/>
    </row>
    <row r="48286" spans="6:6" x14ac:dyDescent="0.2">
      <c r="F48286" s="16"/>
    </row>
    <row r="48287" spans="6:6" x14ac:dyDescent="0.2">
      <c r="F48287" s="16"/>
    </row>
    <row r="48288" spans="6:6" x14ac:dyDescent="0.2">
      <c r="F48288" s="16"/>
    </row>
    <row r="48289" spans="6:6" x14ac:dyDescent="0.2">
      <c r="F48289" s="16"/>
    </row>
    <row r="48290" spans="6:6" x14ac:dyDescent="0.2">
      <c r="F48290" s="16"/>
    </row>
    <row r="48291" spans="6:6" x14ac:dyDescent="0.2">
      <c r="F48291" s="16"/>
    </row>
    <row r="48292" spans="6:6" x14ac:dyDescent="0.2">
      <c r="F48292" s="16"/>
    </row>
    <row r="48293" spans="6:6" x14ac:dyDescent="0.2">
      <c r="F48293" s="16"/>
    </row>
    <row r="48294" spans="6:6" x14ac:dyDescent="0.2">
      <c r="F48294" s="16"/>
    </row>
    <row r="48295" spans="6:6" x14ac:dyDescent="0.2">
      <c r="F48295" s="16"/>
    </row>
    <row r="48296" spans="6:6" x14ac:dyDescent="0.2">
      <c r="F48296" s="16"/>
    </row>
    <row r="48297" spans="6:6" x14ac:dyDescent="0.2">
      <c r="F48297" s="16"/>
    </row>
    <row r="48298" spans="6:6" x14ac:dyDescent="0.2">
      <c r="F48298" s="16"/>
    </row>
    <row r="48299" spans="6:6" x14ac:dyDescent="0.2">
      <c r="F48299" s="16"/>
    </row>
    <row r="48300" spans="6:6" x14ac:dyDescent="0.2">
      <c r="F48300" s="16"/>
    </row>
    <row r="48301" spans="6:6" x14ac:dyDescent="0.2">
      <c r="F48301" s="16"/>
    </row>
    <row r="48302" spans="6:6" x14ac:dyDescent="0.2">
      <c r="F48302" s="16"/>
    </row>
    <row r="48303" spans="6:6" x14ac:dyDescent="0.2">
      <c r="F48303" s="16"/>
    </row>
    <row r="48304" spans="6:6" x14ac:dyDescent="0.2">
      <c r="F48304" s="16"/>
    </row>
    <row r="48305" spans="6:6" x14ac:dyDescent="0.2">
      <c r="F48305" s="16"/>
    </row>
    <row r="48306" spans="6:6" x14ac:dyDescent="0.2">
      <c r="F48306" s="16"/>
    </row>
    <row r="48307" spans="6:6" x14ac:dyDescent="0.2">
      <c r="F48307" s="16"/>
    </row>
    <row r="48308" spans="6:6" x14ac:dyDescent="0.2">
      <c r="F48308" s="16"/>
    </row>
    <row r="48309" spans="6:6" x14ac:dyDescent="0.2">
      <c r="F48309" s="16"/>
    </row>
    <row r="48310" spans="6:6" x14ac:dyDescent="0.2">
      <c r="F48310" s="16"/>
    </row>
    <row r="48311" spans="6:6" x14ac:dyDescent="0.2">
      <c r="F48311" s="16"/>
    </row>
    <row r="48312" spans="6:6" x14ac:dyDescent="0.2">
      <c r="F48312" s="16"/>
    </row>
    <row r="48313" spans="6:6" x14ac:dyDescent="0.2">
      <c r="F48313" s="16"/>
    </row>
    <row r="48314" spans="6:6" x14ac:dyDescent="0.2">
      <c r="F48314" s="16"/>
    </row>
    <row r="48315" spans="6:6" x14ac:dyDescent="0.2">
      <c r="F48315" s="16"/>
    </row>
    <row r="48316" spans="6:6" x14ac:dyDescent="0.2">
      <c r="F48316" s="16"/>
    </row>
    <row r="48317" spans="6:6" x14ac:dyDescent="0.2">
      <c r="F48317" s="16"/>
    </row>
    <row r="48318" spans="6:6" x14ac:dyDescent="0.2">
      <c r="F48318" s="16"/>
    </row>
    <row r="48319" spans="6:6" x14ac:dyDescent="0.2">
      <c r="F48319" s="16"/>
    </row>
    <row r="48320" spans="6:6" x14ac:dyDescent="0.2">
      <c r="F48320" s="16"/>
    </row>
    <row r="48321" spans="6:6" x14ac:dyDescent="0.2">
      <c r="F48321" s="16"/>
    </row>
    <row r="48322" spans="6:6" x14ac:dyDescent="0.2">
      <c r="F48322" s="16"/>
    </row>
    <row r="48323" spans="6:6" x14ac:dyDescent="0.2">
      <c r="F48323" s="16"/>
    </row>
    <row r="48324" spans="6:6" x14ac:dyDescent="0.2">
      <c r="F48324" s="16"/>
    </row>
    <row r="48325" spans="6:6" x14ac:dyDescent="0.2">
      <c r="F48325" s="16"/>
    </row>
    <row r="48326" spans="6:6" x14ac:dyDescent="0.2">
      <c r="F48326" s="16"/>
    </row>
    <row r="48327" spans="6:6" x14ac:dyDescent="0.2">
      <c r="F48327" s="16"/>
    </row>
    <row r="48328" spans="6:6" x14ac:dyDescent="0.2">
      <c r="F48328" s="16"/>
    </row>
    <row r="48329" spans="6:6" x14ac:dyDescent="0.2">
      <c r="F48329" s="16"/>
    </row>
    <row r="48330" spans="6:6" x14ac:dyDescent="0.2">
      <c r="F48330" s="16"/>
    </row>
    <row r="48331" spans="6:6" x14ac:dyDescent="0.2">
      <c r="F48331" s="16"/>
    </row>
    <row r="48332" spans="6:6" x14ac:dyDescent="0.2">
      <c r="F48332" s="16"/>
    </row>
    <row r="48333" spans="6:6" x14ac:dyDescent="0.2">
      <c r="F48333" s="16"/>
    </row>
    <row r="48334" spans="6:6" x14ac:dyDescent="0.2">
      <c r="F48334" s="16"/>
    </row>
    <row r="48335" spans="6:6" x14ac:dyDescent="0.2">
      <c r="F48335" s="16"/>
    </row>
    <row r="48336" spans="6:6" x14ac:dyDescent="0.2">
      <c r="F48336" s="16"/>
    </row>
    <row r="48337" spans="6:6" x14ac:dyDescent="0.2">
      <c r="F48337" s="16"/>
    </row>
    <row r="48338" spans="6:6" x14ac:dyDescent="0.2">
      <c r="F48338" s="16"/>
    </row>
    <row r="48339" spans="6:6" x14ac:dyDescent="0.2">
      <c r="F48339" s="16"/>
    </row>
    <row r="48340" spans="6:6" x14ac:dyDescent="0.2">
      <c r="F48340" s="16"/>
    </row>
    <row r="48341" spans="6:6" x14ac:dyDescent="0.2">
      <c r="F48341" s="16"/>
    </row>
    <row r="48342" spans="6:6" x14ac:dyDescent="0.2">
      <c r="F48342" s="16"/>
    </row>
    <row r="48343" spans="6:6" x14ac:dyDescent="0.2">
      <c r="F48343" s="16"/>
    </row>
    <row r="48344" spans="6:6" x14ac:dyDescent="0.2">
      <c r="F48344" s="16"/>
    </row>
    <row r="48345" spans="6:6" x14ac:dyDescent="0.2">
      <c r="F48345" s="16"/>
    </row>
    <row r="48346" spans="6:6" x14ac:dyDescent="0.2">
      <c r="F48346" s="16"/>
    </row>
    <row r="48347" spans="6:6" x14ac:dyDescent="0.2">
      <c r="F48347" s="16"/>
    </row>
    <row r="48348" spans="6:6" x14ac:dyDescent="0.2">
      <c r="F48348" s="16"/>
    </row>
    <row r="48349" spans="6:6" x14ac:dyDescent="0.2">
      <c r="F48349" s="16"/>
    </row>
    <row r="48350" spans="6:6" x14ac:dyDescent="0.2">
      <c r="F48350" s="16"/>
    </row>
    <row r="48351" spans="6:6" x14ac:dyDescent="0.2">
      <c r="F48351" s="16"/>
    </row>
    <row r="48352" spans="6:6" x14ac:dyDescent="0.2">
      <c r="F48352" s="16"/>
    </row>
    <row r="48353" spans="6:6" x14ac:dyDescent="0.2">
      <c r="F48353" s="16"/>
    </row>
    <row r="48354" spans="6:6" x14ac:dyDescent="0.2">
      <c r="F48354" s="16"/>
    </row>
    <row r="48355" spans="6:6" x14ac:dyDescent="0.2">
      <c r="F48355" s="16"/>
    </row>
    <row r="48356" spans="6:6" x14ac:dyDescent="0.2">
      <c r="F48356" s="16"/>
    </row>
    <row r="48357" spans="6:6" x14ac:dyDescent="0.2">
      <c r="F48357" s="16"/>
    </row>
    <row r="48358" spans="6:6" x14ac:dyDescent="0.2">
      <c r="F48358" s="16"/>
    </row>
    <row r="48359" spans="6:6" x14ac:dyDescent="0.2">
      <c r="F48359" s="16"/>
    </row>
    <row r="48360" spans="6:6" x14ac:dyDescent="0.2">
      <c r="F48360" s="16"/>
    </row>
    <row r="48361" spans="6:6" x14ac:dyDescent="0.2">
      <c r="F48361" s="16"/>
    </row>
    <row r="48362" spans="6:6" x14ac:dyDescent="0.2">
      <c r="F48362" s="16"/>
    </row>
    <row r="48363" spans="6:6" x14ac:dyDescent="0.2">
      <c r="F48363" s="16"/>
    </row>
    <row r="48364" spans="6:6" x14ac:dyDescent="0.2">
      <c r="F48364" s="16"/>
    </row>
    <row r="48365" spans="6:6" x14ac:dyDescent="0.2">
      <c r="F48365" s="16"/>
    </row>
    <row r="48366" spans="6:6" x14ac:dyDescent="0.2">
      <c r="F48366" s="16"/>
    </row>
    <row r="48367" spans="6:6" x14ac:dyDescent="0.2">
      <c r="F48367" s="16"/>
    </row>
    <row r="48368" spans="6:6" x14ac:dyDescent="0.2">
      <c r="F48368" s="16"/>
    </row>
    <row r="48369" spans="6:6" x14ac:dyDescent="0.2">
      <c r="F48369" s="16"/>
    </row>
    <row r="48370" spans="6:6" x14ac:dyDescent="0.2">
      <c r="F48370" s="16"/>
    </row>
    <row r="48371" spans="6:6" x14ac:dyDescent="0.2">
      <c r="F48371" s="16"/>
    </row>
    <row r="48372" spans="6:6" x14ac:dyDescent="0.2">
      <c r="F48372" s="16"/>
    </row>
    <row r="48373" spans="6:6" x14ac:dyDescent="0.2">
      <c r="F48373" s="16"/>
    </row>
    <row r="48374" spans="6:6" x14ac:dyDescent="0.2">
      <c r="F48374" s="16"/>
    </row>
    <row r="48375" spans="6:6" x14ac:dyDescent="0.2">
      <c r="F48375" s="16"/>
    </row>
    <row r="48376" spans="6:6" x14ac:dyDescent="0.2">
      <c r="F48376" s="16"/>
    </row>
    <row r="48377" spans="6:6" x14ac:dyDescent="0.2">
      <c r="F48377" s="16"/>
    </row>
    <row r="48378" spans="6:6" x14ac:dyDescent="0.2">
      <c r="F48378" s="16"/>
    </row>
    <row r="48379" spans="6:6" x14ac:dyDescent="0.2">
      <c r="F48379" s="16"/>
    </row>
    <row r="48380" spans="6:6" x14ac:dyDescent="0.2">
      <c r="F48380" s="16"/>
    </row>
    <row r="48381" spans="6:6" x14ac:dyDescent="0.2">
      <c r="F48381" s="16"/>
    </row>
    <row r="48382" spans="6:6" x14ac:dyDescent="0.2">
      <c r="F48382" s="16"/>
    </row>
    <row r="48383" spans="6:6" x14ac:dyDescent="0.2">
      <c r="F48383" s="16"/>
    </row>
    <row r="48384" spans="6:6" x14ac:dyDescent="0.2">
      <c r="F48384" s="16"/>
    </row>
    <row r="48385" spans="6:6" x14ac:dyDescent="0.2">
      <c r="F48385" s="16"/>
    </row>
    <row r="48386" spans="6:6" x14ac:dyDescent="0.2">
      <c r="F48386" s="16"/>
    </row>
    <row r="48387" spans="6:6" x14ac:dyDescent="0.2">
      <c r="F48387" s="16"/>
    </row>
    <row r="48388" spans="6:6" x14ac:dyDescent="0.2">
      <c r="F48388" s="16"/>
    </row>
    <row r="48389" spans="6:6" x14ac:dyDescent="0.2">
      <c r="F48389" s="16"/>
    </row>
    <row r="48390" spans="6:6" x14ac:dyDescent="0.2">
      <c r="F48390" s="16"/>
    </row>
    <row r="48391" spans="6:6" x14ac:dyDescent="0.2">
      <c r="F48391" s="16"/>
    </row>
    <row r="48392" spans="6:6" x14ac:dyDescent="0.2">
      <c r="F48392" s="16"/>
    </row>
    <row r="48393" spans="6:6" x14ac:dyDescent="0.2">
      <c r="F48393" s="16"/>
    </row>
    <row r="48394" spans="6:6" x14ac:dyDescent="0.2">
      <c r="F48394" s="16"/>
    </row>
    <row r="48395" spans="6:6" x14ac:dyDescent="0.2">
      <c r="F48395" s="16"/>
    </row>
    <row r="48396" spans="6:6" x14ac:dyDescent="0.2">
      <c r="F48396" s="16"/>
    </row>
    <row r="48397" spans="6:6" x14ac:dyDescent="0.2">
      <c r="F48397" s="16"/>
    </row>
    <row r="48398" spans="6:6" x14ac:dyDescent="0.2">
      <c r="F48398" s="16"/>
    </row>
    <row r="48399" spans="6:6" x14ac:dyDescent="0.2">
      <c r="F48399" s="16"/>
    </row>
    <row r="48400" spans="6:6" x14ac:dyDescent="0.2">
      <c r="F48400" s="16"/>
    </row>
    <row r="48401" spans="6:6" x14ac:dyDescent="0.2">
      <c r="F48401" s="16"/>
    </row>
    <row r="48402" spans="6:6" x14ac:dyDescent="0.2">
      <c r="F48402" s="16"/>
    </row>
    <row r="48403" spans="6:6" x14ac:dyDescent="0.2">
      <c r="F48403" s="16"/>
    </row>
    <row r="48404" spans="6:6" x14ac:dyDescent="0.2">
      <c r="F48404" s="16"/>
    </row>
    <row r="48405" spans="6:6" x14ac:dyDescent="0.2">
      <c r="F48405" s="16"/>
    </row>
    <row r="48406" spans="6:6" x14ac:dyDescent="0.2">
      <c r="F48406" s="16"/>
    </row>
    <row r="48407" spans="6:6" x14ac:dyDescent="0.2">
      <c r="F48407" s="16"/>
    </row>
    <row r="48408" spans="6:6" x14ac:dyDescent="0.2">
      <c r="F48408" s="16"/>
    </row>
    <row r="48409" spans="6:6" x14ac:dyDescent="0.2">
      <c r="F48409" s="16"/>
    </row>
    <row r="48410" spans="6:6" x14ac:dyDescent="0.2">
      <c r="F48410" s="16"/>
    </row>
    <row r="48411" spans="6:6" x14ac:dyDescent="0.2">
      <c r="F48411" s="16"/>
    </row>
    <row r="48412" spans="6:6" x14ac:dyDescent="0.2">
      <c r="F48412" s="16"/>
    </row>
    <row r="48413" spans="6:6" x14ac:dyDescent="0.2">
      <c r="F48413" s="16"/>
    </row>
    <row r="48414" spans="6:6" x14ac:dyDescent="0.2">
      <c r="F48414" s="16"/>
    </row>
    <row r="48415" spans="6:6" x14ac:dyDescent="0.2">
      <c r="F48415" s="16"/>
    </row>
    <row r="48416" spans="6:6" x14ac:dyDescent="0.2">
      <c r="F48416" s="16"/>
    </row>
    <row r="48417" spans="6:6" x14ac:dyDescent="0.2">
      <c r="F48417" s="16"/>
    </row>
    <row r="48418" spans="6:6" x14ac:dyDescent="0.2">
      <c r="F48418" s="16"/>
    </row>
    <row r="48419" spans="6:6" x14ac:dyDescent="0.2">
      <c r="F48419" s="16"/>
    </row>
    <row r="48420" spans="6:6" x14ac:dyDescent="0.2">
      <c r="F48420" s="16"/>
    </row>
    <row r="48421" spans="6:6" x14ac:dyDescent="0.2">
      <c r="F48421" s="16"/>
    </row>
    <row r="48422" spans="6:6" x14ac:dyDescent="0.2">
      <c r="F48422" s="16"/>
    </row>
    <row r="48423" spans="6:6" x14ac:dyDescent="0.2">
      <c r="F48423" s="16"/>
    </row>
    <row r="48424" spans="6:6" x14ac:dyDescent="0.2">
      <c r="F48424" s="16"/>
    </row>
    <row r="48425" spans="6:6" x14ac:dyDescent="0.2">
      <c r="F48425" s="16"/>
    </row>
    <row r="48426" spans="6:6" x14ac:dyDescent="0.2">
      <c r="F48426" s="16"/>
    </row>
    <row r="48427" spans="6:6" x14ac:dyDescent="0.2">
      <c r="F48427" s="16"/>
    </row>
    <row r="48428" spans="6:6" x14ac:dyDescent="0.2">
      <c r="F48428" s="16"/>
    </row>
    <row r="48429" spans="6:6" x14ac:dyDescent="0.2">
      <c r="F48429" s="16"/>
    </row>
    <row r="48430" spans="6:6" x14ac:dyDescent="0.2">
      <c r="F48430" s="16"/>
    </row>
    <row r="48431" spans="6:6" x14ac:dyDescent="0.2">
      <c r="F48431" s="16"/>
    </row>
    <row r="48432" spans="6:6" x14ac:dyDescent="0.2">
      <c r="F48432" s="16"/>
    </row>
    <row r="48433" spans="6:6" x14ac:dyDescent="0.2">
      <c r="F48433" s="16"/>
    </row>
    <row r="48434" spans="6:6" x14ac:dyDescent="0.2">
      <c r="F48434" s="16"/>
    </row>
    <row r="48435" spans="6:6" x14ac:dyDescent="0.2">
      <c r="F48435" s="16"/>
    </row>
    <row r="48436" spans="6:6" x14ac:dyDescent="0.2">
      <c r="F48436" s="16"/>
    </row>
    <row r="48437" spans="6:6" x14ac:dyDescent="0.2">
      <c r="F48437" s="16"/>
    </row>
    <row r="48438" spans="6:6" x14ac:dyDescent="0.2">
      <c r="F48438" s="16"/>
    </row>
    <row r="48439" spans="6:6" x14ac:dyDescent="0.2">
      <c r="F48439" s="16"/>
    </row>
    <row r="48440" spans="6:6" x14ac:dyDescent="0.2">
      <c r="F48440" s="16"/>
    </row>
    <row r="48441" spans="6:6" x14ac:dyDescent="0.2">
      <c r="F48441" s="16"/>
    </row>
    <row r="48442" spans="6:6" x14ac:dyDescent="0.2">
      <c r="F48442" s="16"/>
    </row>
    <row r="48443" spans="6:6" x14ac:dyDescent="0.2">
      <c r="F48443" s="16"/>
    </row>
    <row r="48444" spans="6:6" x14ac:dyDescent="0.2">
      <c r="F48444" s="16"/>
    </row>
    <row r="48445" spans="6:6" x14ac:dyDescent="0.2">
      <c r="F48445" s="16"/>
    </row>
    <row r="48446" spans="6:6" x14ac:dyDescent="0.2">
      <c r="F48446" s="16"/>
    </row>
    <row r="48447" spans="6:6" x14ac:dyDescent="0.2">
      <c r="F48447" s="16"/>
    </row>
    <row r="48448" spans="6:6" x14ac:dyDescent="0.2">
      <c r="F48448" s="16"/>
    </row>
    <row r="48449" spans="6:6" x14ac:dyDescent="0.2">
      <c r="F48449" s="16"/>
    </row>
    <row r="48450" spans="6:6" x14ac:dyDescent="0.2">
      <c r="F48450" s="16"/>
    </row>
    <row r="48451" spans="6:6" x14ac:dyDescent="0.2">
      <c r="F48451" s="16"/>
    </row>
    <row r="48452" spans="6:6" x14ac:dyDescent="0.2">
      <c r="F48452" s="16"/>
    </row>
    <row r="48453" spans="6:6" x14ac:dyDescent="0.2">
      <c r="F48453" s="16"/>
    </row>
    <row r="48454" spans="6:6" x14ac:dyDescent="0.2">
      <c r="F48454" s="16"/>
    </row>
    <row r="48455" spans="6:6" x14ac:dyDescent="0.2">
      <c r="F48455" s="16"/>
    </row>
    <row r="48456" spans="6:6" x14ac:dyDescent="0.2">
      <c r="F48456" s="16"/>
    </row>
    <row r="48457" spans="6:6" x14ac:dyDescent="0.2">
      <c r="F48457" s="16"/>
    </row>
    <row r="48458" spans="6:6" x14ac:dyDescent="0.2">
      <c r="F48458" s="16"/>
    </row>
    <row r="48459" spans="6:6" x14ac:dyDescent="0.2">
      <c r="F48459" s="16"/>
    </row>
    <row r="48460" spans="6:6" x14ac:dyDescent="0.2">
      <c r="F48460" s="16"/>
    </row>
    <row r="48461" spans="6:6" x14ac:dyDescent="0.2">
      <c r="F48461" s="16"/>
    </row>
    <row r="48462" spans="6:6" x14ac:dyDescent="0.2">
      <c r="F48462" s="16"/>
    </row>
    <row r="48463" spans="6:6" x14ac:dyDescent="0.2">
      <c r="F48463" s="16"/>
    </row>
    <row r="48464" spans="6:6" x14ac:dyDescent="0.2">
      <c r="F48464" s="16"/>
    </row>
    <row r="48465" spans="6:6" x14ac:dyDescent="0.2">
      <c r="F48465" s="16"/>
    </row>
    <row r="48466" spans="6:6" x14ac:dyDescent="0.2">
      <c r="F48466" s="16"/>
    </row>
    <row r="48467" spans="6:6" x14ac:dyDescent="0.2">
      <c r="F48467" s="16"/>
    </row>
    <row r="48468" spans="6:6" x14ac:dyDescent="0.2">
      <c r="F48468" s="16"/>
    </row>
    <row r="48469" spans="6:6" x14ac:dyDescent="0.2">
      <c r="F48469" s="16"/>
    </row>
    <row r="48470" spans="6:6" x14ac:dyDescent="0.2">
      <c r="F48470" s="16"/>
    </row>
    <row r="48471" spans="6:6" x14ac:dyDescent="0.2">
      <c r="F48471" s="16"/>
    </row>
    <row r="48472" spans="6:6" x14ac:dyDescent="0.2">
      <c r="F48472" s="16"/>
    </row>
    <row r="48473" spans="6:6" x14ac:dyDescent="0.2">
      <c r="F48473" s="16"/>
    </row>
    <row r="48474" spans="6:6" x14ac:dyDescent="0.2">
      <c r="F48474" s="16"/>
    </row>
    <row r="48475" spans="6:6" x14ac:dyDescent="0.2">
      <c r="F48475" s="16"/>
    </row>
    <row r="48476" spans="6:6" x14ac:dyDescent="0.2">
      <c r="F48476" s="16"/>
    </row>
    <row r="48477" spans="6:6" x14ac:dyDescent="0.2">
      <c r="F48477" s="16"/>
    </row>
    <row r="48478" spans="6:6" x14ac:dyDescent="0.2">
      <c r="F48478" s="16"/>
    </row>
    <row r="48479" spans="6:6" x14ac:dyDescent="0.2">
      <c r="F48479" s="16"/>
    </row>
    <row r="48480" spans="6:6" x14ac:dyDescent="0.2">
      <c r="F48480" s="16"/>
    </row>
    <row r="48481" spans="6:6" x14ac:dyDescent="0.2">
      <c r="F48481" s="16"/>
    </row>
    <row r="48482" spans="6:6" x14ac:dyDescent="0.2">
      <c r="F48482" s="16"/>
    </row>
    <row r="48483" spans="6:6" x14ac:dyDescent="0.2">
      <c r="F48483" s="16"/>
    </row>
    <row r="48484" spans="6:6" x14ac:dyDescent="0.2">
      <c r="F48484" s="16"/>
    </row>
    <row r="48485" spans="6:6" x14ac:dyDescent="0.2">
      <c r="F48485" s="16"/>
    </row>
    <row r="48486" spans="6:6" x14ac:dyDescent="0.2">
      <c r="F48486" s="16"/>
    </row>
    <row r="48487" spans="6:6" x14ac:dyDescent="0.2">
      <c r="F48487" s="16"/>
    </row>
    <row r="48488" spans="6:6" x14ac:dyDescent="0.2">
      <c r="F48488" s="16"/>
    </row>
    <row r="48489" spans="6:6" x14ac:dyDescent="0.2">
      <c r="F48489" s="16"/>
    </row>
    <row r="48490" spans="6:6" x14ac:dyDescent="0.2">
      <c r="F48490" s="16"/>
    </row>
    <row r="48491" spans="6:6" x14ac:dyDescent="0.2">
      <c r="F48491" s="16"/>
    </row>
    <row r="48492" spans="6:6" x14ac:dyDescent="0.2">
      <c r="F48492" s="16"/>
    </row>
    <row r="48493" spans="6:6" x14ac:dyDescent="0.2">
      <c r="F48493" s="16"/>
    </row>
    <row r="48494" spans="6:6" x14ac:dyDescent="0.2">
      <c r="F48494" s="16"/>
    </row>
    <row r="48495" spans="6:6" x14ac:dyDescent="0.2">
      <c r="F48495" s="16"/>
    </row>
    <row r="48496" spans="6:6" x14ac:dyDescent="0.2">
      <c r="F48496" s="16"/>
    </row>
    <row r="48497" spans="6:6" x14ac:dyDescent="0.2">
      <c r="F48497" s="16"/>
    </row>
    <row r="48498" spans="6:6" x14ac:dyDescent="0.2">
      <c r="F48498" s="16"/>
    </row>
    <row r="48499" spans="6:6" x14ac:dyDescent="0.2">
      <c r="F48499" s="16"/>
    </row>
    <row r="48500" spans="6:6" x14ac:dyDescent="0.2">
      <c r="F48500" s="16"/>
    </row>
    <row r="48501" spans="6:6" x14ac:dyDescent="0.2">
      <c r="F48501" s="16"/>
    </row>
    <row r="48502" spans="6:6" x14ac:dyDescent="0.2">
      <c r="F48502" s="16"/>
    </row>
    <row r="48503" spans="6:6" x14ac:dyDescent="0.2">
      <c r="F48503" s="16"/>
    </row>
    <row r="48504" spans="6:6" x14ac:dyDescent="0.2">
      <c r="F48504" s="16"/>
    </row>
    <row r="48505" spans="6:6" x14ac:dyDescent="0.2">
      <c r="F48505" s="16"/>
    </row>
    <row r="48506" spans="6:6" x14ac:dyDescent="0.2">
      <c r="F48506" s="16"/>
    </row>
    <row r="48507" spans="6:6" x14ac:dyDescent="0.2">
      <c r="F48507" s="16"/>
    </row>
    <row r="48508" spans="6:6" x14ac:dyDescent="0.2">
      <c r="F48508" s="16"/>
    </row>
    <row r="48509" spans="6:6" x14ac:dyDescent="0.2">
      <c r="F48509" s="16"/>
    </row>
    <row r="48510" spans="6:6" x14ac:dyDescent="0.2">
      <c r="F48510" s="16"/>
    </row>
    <row r="48511" spans="6:6" x14ac:dyDescent="0.2">
      <c r="F48511" s="16"/>
    </row>
    <row r="48512" spans="6:6" x14ac:dyDescent="0.2">
      <c r="F48512" s="16"/>
    </row>
    <row r="48513" spans="6:6" x14ac:dyDescent="0.2">
      <c r="F48513" s="16"/>
    </row>
    <row r="48514" spans="6:6" x14ac:dyDescent="0.2">
      <c r="F48514" s="16"/>
    </row>
    <row r="48515" spans="6:6" x14ac:dyDescent="0.2">
      <c r="F48515" s="16"/>
    </row>
    <row r="48516" spans="6:6" x14ac:dyDescent="0.2">
      <c r="F48516" s="16"/>
    </row>
    <row r="48517" spans="6:6" x14ac:dyDescent="0.2">
      <c r="F48517" s="16"/>
    </row>
    <row r="48518" spans="6:6" x14ac:dyDescent="0.2">
      <c r="F48518" s="16"/>
    </row>
    <row r="48519" spans="6:6" x14ac:dyDescent="0.2">
      <c r="F48519" s="16"/>
    </row>
    <row r="48520" spans="6:6" x14ac:dyDescent="0.2">
      <c r="F48520" s="16"/>
    </row>
    <row r="48521" spans="6:6" x14ac:dyDescent="0.2">
      <c r="F48521" s="16"/>
    </row>
    <row r="48522" spans="6:6" x14ac:dyDescent="0.2">
      <c r="F48522" s="16"/>
    </row>
    <row r="48523" spans="6:6" x14ac:dyDescent="0.2">
      <c r="F48523" s="16"/>
    </row>
    <row r="48524" spans="6:6" x14ac:dyDescent="0.2">
      <c r="F48524" s="16"/>
    </row>
    <row r="48525" spans="6:6" x14ac:dyDescent="0.2">
      <c r="F48525" s="16"/>
    </row>
    <row r="48526" spans="6:6" x14ac:dyDescent="0.2">
      <c r="F48526" s="16"/>
    </row>
    <row r="48527" spans="6:6" x14ac:dyDescent="0.2">
      <c r="F48527" s="16"/>
    </row>
    <row r="48528" spans="6:6" x14ac:dyDescent="0.2">
      <c r="F48528" s="16"/>
    </row>
    <row r="48529" spans="6:6" x14ac:dyDescent="0.2">
      <c r="F48529" s="16"/>
    </row>
    <row r="48530" spans="6:6" x14ac:dyDescent="0.2">
      <c r="F48530" s="16"/>
    </row>
    <row r="48531" spans="6:6" x14ac:dyDescent="0.2">
      <c r="F48531" s="16"/>
    </row>
    <row r="48532" spans="6:6" x14ac:dyDescent="0.2">
      <c r="F48532" s="16"/>
    </row>
    <row r="48533" spans="6:6" x14ac:dyDescent="0.2">
      <c r="F48533" s="16"/>
    </row>
    <row r="48534" spans="6:6" x14ac:dyDescent="0.2">
      <c r="F48534" s="16"/>
    </row>
    <row r="48535" spans="6:6" x14ac:dyDescent="0.2">
      <c r="F48535" s="16"/>
    </row>
    <row r="48536" spans="6:6" x14ac:dyDescent="0.2">
      <c r="F48536" s="16"/>
    </row>
    <row r="48537" spans="6:6" x14ac:dyDescent="0.2">
      <c r="F48537" s="16"/>
    </row>
    <row r="48538" spans="6:6" x14ac:dyDescent="0.2">
      <c r="F48538" s="16"/>
    </row>
    <row r="48539" spans="6:6" x14ac:dyDescent="0.2">
      <c r="F48539" s="16"/>
    </row>
    <row r="48540" spans="6:6" x14ac:dyDescent="0.2">
      <c r="F48540" s="16"/>
    </row>
    <row r="48541" spans="6:6" x14ac:dyDescent="0.2">
      <c r="F48541" s="16"/>
    </row>
    <row r="48542" spans="6:6" x14ac:dyDescent="0.2">
      <c r="F48542" s="16"/>
    </row>
    <row r="48543" spans="6:6" x14ac:dyDescent="0.2">
      <c r="F48543" s="16"/>
    </row>
    <row r="48544" spans="6:6" x14ac:dyDescent="0.2">
      <c r="F48544" s="16"/>
    </row>
    <row r="48545" spans="6:6" x14ac:dyDescent="0.2">
      <c r="F48545" s="16"/>
    </row>
    <row r="48546" spans="6:6" x14ac:dyDescent="0.2">
      <c r="F48546" s="16"/>
    </row>
    <row r="48547" spans="6:6" x14ac:dyDescent="0.2">
      <c r="F48547" s="16"/>
    </row>
    <row r="48548" spans="6:6" x14ac:dyDescent="0.2">
      <c r="F48548" s="16"/>
    </row>
    <row r="48549" spans="6:6" x14ac:dyDescent="0.2">
      <c r="F48549" s="16"/>
    </row>
    <row r="48550" spans="6:6" x14ac:dyDescent="0.2">
      <c r="F48550" s="16"/>
    </row>
    <row r="48551" spans="6:6" x14ac:dyDescent="0.2">
      <c r="F48551" s="16"/>
    </row>
    <row r="48552" spans="6:6" x14ac:dyDescent="0.2">
      <c r="F48552" s="16"/>
    </row>
    <row r="48553" spans="6:6" x14ac:dyDescent="0.2">
      <c r="F48553" s="16"/>
    </row>
    <row r="48554" spans="6:6" x14ac:dyDescent="0.2">
      <c r="F48554" s="16"/>
    </row>
    <row r="48555" spans="6:6" x14ac:dyDescent="0.2">
      <c r="F48555" s="16"/>
    </row>
    <row r="48556" spans="6:6" x14ac:dyDescent="0.2">
      <c r="F48556" s="16"/>
    </row>
    <row r="48557" spans="6:6" x14ac:dyDescent="0.2">
      <c r="F48557" s="16"/>
    </row>
    <row r="48558" spans="6:6" x14ac:dyDescent="0.2">
      <c r="F48558" s="16"/>
    </row>
    <row r="48559" spans="6:6" x14ac:dyDescent="0.2">
      <c r="F48559" s="16"/>
    </row>
    <row r="48560" spans="6:6" x14ac:dyDescent="0.2">
      <c r="F48560" s="16"/>
    </row>
    <row r="48561" spans="6:6" x14ac:dyDescent="0.2">
      <c r="F48561" s="16"/>
    </row>
    <row r="48562" spans="6:6" x14ac:dyDescent="0.2">
      <c r="F48562" s="16"/>
    </row>
    <row r="48563" spans="6:6" x14ac:dyDescent="0.2">
      <c r="F48563" s="16"/>
    </row>
    <row r="48564" spans="6:6" x14ac:dyDescent="0.2">
      <c r="F48564" s="16"/>
    </row>
    <row r="48565" spans="6:6" x14ac:dyDescent="0.2">
      <c r="F48565" s="16"/>
    </row>
    <row r="48566" spans="6:6" x14ac:dyDescent="0.2">
      <c r="F48566" s="16"/>
    </row>
    <row r="48567" spans="6:6" x14ac:dyDescent="0.2">
      <c r="F48567" s="16"/>
    </row>
    <row r="48568" spans="6:6" x14ac:dyDescent="0.2">
      <c r="F48568" s="16"/>
    </row>
    <row r="48569" spans="6:6" x14ac:dyDescent="0.2">
      <c r="F48569" s="16"/>
    </row>
    <row r="48570" spans="6:6" x14ac:dyDescent="0.2">
      <c r="F48570" s="16"/>
    </row>
    <row r="48571" spans="6:6" x14ac:dyDescent="0.2">
      <c r="F48571" s="16"/>
    </row>
    <row r="48572" spans="6:6" x14ac:dyDescent="0.2">
      <c r="F48572" s="16"/>
    </row>
    <row r="48573" spans="6:6" x14ac:dyDescent="0.2">
      <c r="F48573" s="16"/>
    </row>
    <row r="48574" spans="6:6" x14ac:dyDescent="0.2">
      <c r="F48574" s="16"/>
    </row>
    <row r="48575" spans="6:6" x14ac:dyDescent="0.2">
      <c r="F48575" s="16"/>
    </row>
    <row r="48576" spans="6:6" x14ac:dyDescent="0.2">
      <c r="F48576" s="16"/>
    </row>
    <row r="48577" spans="6:6" x14ac:dyDescent="0.2">
      <c r="F48577" s="16"/>
    </row>
    <row r="48578" spans="6:6" x14ac:dyDescent="0.2">
      <c r="F48578" s="16"/>
    </row>
    <row r="48579" spans="6:6" x14ac:dyDescent="0.2">
      <c r="F48579" s="16"/>
    </row>
    <row r="48580" spans="6:6" x14ac:dyDescent="0.2">
      <c r="F48580" s="16"/>
    </row>
    <row r="48581" spans="6:6" x14ac:dyDescent="0.2">
      <c r="F48581" s="16"/>
    </row>
    <row r="48582" spans="6:6" x14ac:dyDescent="0.2">
      <c r="F48582" s="16"/>
    </row>
    <row r="48583" spans="6:6" x14ac:dyDescent="0.2">
      <c r="F48583" s="16"/>
    </row>
    <row r="48584" spans="6:6" x14ac:dyDescent="0.2">
      <c r="F48584" s="16"/>
    </row>
    <row r="48585" spans="6:6" x14ac:dyDescent="0.2">
      <c r="F48585" s="16"/>
    </row>
    <row r="48586" spans="6:6" x14ac:dyDescent="0.2">
      <c r="F48586" s="16"/>
    </row>
    <row r="48587" spans="6:6" x14ac:dyDescent="0.2">
      <c r="F48587" s="16"/>
    </row>
    <row r="48588" spans="6:6" x14ac:dyDescent="0.2">
      <c r="F48588" s="16"/>
    </row>
    <row r="48589" spans="6:6" x14ac:dyDescent="0.2">
      <c r="F48589" s="16"/>
    </row>
    <row r="48590" spans="6:6" x14ac:dyDescent="0.2">
      <c r="F48590" s="16"/>
    </row>
    <row r="48591" spans="6:6" x14ac:dyDescent="0.2">
      <c r="F48591" s="16"/>
    </row>
    <row r="48592" spans="6:6" x14ac:dyDescent="0.2">
      <c r="F48592" s="16"/>
    </row>
    <row r="48593" spans="6:6" x14ac:dyDescent="0.2">
      <c r="F48593" s="16"/>
    </row>
    <row r="48594" spans="6:6" x14ac:dyDescent="0.2">
      <c r="F48594" s="16"/>
    </row>
    <row r="48595" spans="6:6" x14ac:dyDescent="0.2">
      <c r="F48595" s="16"/>
    </row>
    <row r="48596" spans="6:6" x14ac:dyDescent="0.2">
      <c r="F48596" s="16"/>
    </row>
    <row r="48597" spans="6:6" x14ac:dyDescent="0.2">
      <c r="F48597" s="16"/>
    </row>
    <row r="48598" spans="6:6" x14ac:dyDescent="0.2">
      <c r="F48598" s="16"/>
    </row>
    <row r="48599" spans="6:6" x14ac:dyDescent="0.2">
      <c r="F48599" s="16"/>
    </row>
    <row r="48600" spans="6:6" x14ac:dyDescent="0.2">
      <c r="F48600" s="16"/>
    </row>
    <row r="48601" spans="6:6" x14ac:dyDescent="0.2">
      <c r="F48601" s="16"/>
    </row>
    <row r="48602" spans="6:6" x14ac:dyDescent="0.2">
      <c r="F48602" s="16"/>
    </row>
    <row r="48603" spans="6:6" x14ac:dyDescent="0.2">
      <c r="F48603" s="16"/>
    </row>
    <row r="48604" spans="6:6" x14ac:dyDescent="0.2">
      <c r="F48604" s="16"/>
    </row>
    <row r="48605" spans="6:6" x14ac:dyDescent="0.2">
      <c r="F48605" s="16"/>
    </row>
    <row r="48606" spans="6:6" x14ac:dyDescent="0.2">
      <c r="F48606" s="16"/>
    </row>
    <row r="48607" spans="6:6" x14ac:dyDescent="0.2">
      <c r="F48607" s="16"/>
    </row>
    <row r="48608" spans="6:6" x14ac:dyDescent="0.2">
      <c r="F48608" s="16"/>
    </row>
    <row r="48609" spans="6:6" x14ac:dyDescent="0.2">
      <c r="F48609" s="16"/>
    </row>
    <row r="48610" spans="6:6" x14ac:dyDescent="0.2">
      <c r="F48610" s="16"/>
    </row>
    <row r="48611" spans="6:6" x14ac:dyDescent="0.2">
      <c r="F48611" s="16"/>
    </row>
    <row r="48612" spans="6:6" x14ac:dyDescent="0.2">
      <c r="F48612" s="16"/>
    </row>
    <row r="48613" spans="6:6" x14ac:dyDescent="0.2">
      <c r="F48613" s="16"/>
    </row>
    <row r="48614" spans="6:6" x14ac:dyDescent="0.2">
      <c r="F48614" s="16"/>
    </row>
    <row r="48615" spans="6:6" x14ac:dyDescent="0.2">
      <c r="F48615" s="16"/>
    </row>
    <row r="48616" spans="6:6" x14ac:dyDescent="0.2">
      <c r="F48616" s="16"/>
    </row>
    <row r="48617" spans="6:6" x14ac:dyDescent="0.2">
      <c r="F48617" s="16"/>
    </row>
    <row r="48618" spans="6:6" x14ac:dyDescent="0.2">
      <c r="F48618" s="16"/>
    </row>
    <row r="48619" spans="6:6" x14ac:dyDescent="0.2">
      <c r="F48619" s="16"/>
    </row>
    <row r="48620" spans="6:6" x14ac:dyDescent="0.2">
      <c r="F48620" s="16"/>
    </row>
    <row r="48621" spans="6:6" x14ac:dyDescent="0.2">
      <c r="F48621" s="16"/>
    </row>
    <row r="48622" spans="6:6" x14ac:dyDescent="0.2">
      <c r="F48622" s="16"/>
    </row>
    <row r="48623" spans="6:6" x14ac:dyDescent="0.2">
      <c r="F48623" s="16"/>
    </row>
    <row r="48624" spans="6:6" x14ac:dyDescent="0.2">
      <c r="F48624" s="16"/>
    </row>
    <row r="48625" spans="6:6" x14ac:dyDescent="0.2">
      <c r="F48625" s="16"/>
    </row>
    <row r="48626" spans="6:6" x14ac:dyDescent="0.2">
      <c r="F48626" s="16"/>
    </row>
    <row r="48627" spans="6:6" x14ac:dyDescent="0.2">
      <c r="F48627" s="16"/>
    </row>
    <row r="48628" spans="6:6" x14ac:dyDescent="0.2">
      <c r="F48628" s="16"/>
    </row>
    <row r="48629" spans="6:6" x14ac:dyDescent="0.2">
      <c r="F48629" s="16"/>
    </row>
    <row r="48630" spans="6:6" x14ac:dyDescent="0.2">
      <c r="F48630" s="16"/>
    </row>
    <row r="48631" spans="6:6" x14ac:dyDescent="0.2">
      <c r="F48631" s="16"/>
    </row>
    <row r="48632" spans="6:6" x14ac:dyDescent="0.2">
      <c r="F48632" s="16"/>
    </row>
    <row r="48633" spans="6:6" x14ac:dyDescent="0.2">
      <c r="F48633" s="16"/>
    </row>
    <row r="48634" spans="6:6" x14ac:dyDescent="0.2">
      <c r="F48634" s="16"/>
    </row>
    <row r="48635" spans="6:6" x14ac:dyDescent="0.2">
      <c r="F48635" s="16"/>
    </row>
    <row r="48636" spans="6:6" x14ac:dyDescent="0.2">
      <c r="F48636" s="16"/>
    </row>
    <row r="48637" spans="6:6" x14ac:dyDescent="0.2">
      <c r="F48637" s="16"/>
    </row>
    <row r="48638" spans="6:6" x14ac:dyDescent="0.2">
      <c r="F48638" s="16"/>
    </row>
    <row r="48639" spans="6:6" x14ac:dyDescent="0.2">
      <c r="F48639" s="16"/>
    </row>
    <row r="48640" spans="6:6" x14ac:dyDescent="0.2">
      <c r="F48640" s="16"/>
    </row>
    <row r="48641" spans="6:6" x14ac:dyDescent="0.2">
      <c r="F48641" s="16"/>
    </row>
    <row r="48642" spans="6:6" x14ac:dyDescent="0.2">
      <c r="F48642" s="16"/>
    </row>
    <row r="48643" spans="6:6" x14ac:dyDescent="0.2">
      <c r="F48643" s="16"/>
    </row>
    <row r="48644" spans="6:6" x14ac:dyDescent="0.2">
      <c r="F48644" s="16"/>
    </row>
    <row r="48645" spans="6:6" x14ac:dyDescent="0.2">
      <c r="F48645" s="16"/>
    </row>
    <row r="48646" spans="6:6" x14ac:dyDescent="0.2">
      <c r="F48646" s="16"/>
    </row>
    <row r="48647" spans="6:6" x14ac:dyDescent="0.2">
      <c r="F48647" s="16"/>
    </row>
    <row r="48648" spans="6:6" x14ac:dyDescent="0.2">
      <c r="F48648" s="16"/>
    </row>
    <row r="48649" spans="6:6" x14ac:dyDescent="0.2">
      <c r="F48649" s="16"/>
    </row>
    <row r="48650" spans="6:6" x14ac:dyDescent="0.2">
      <c r="F48650" s="16"/>
    </row>
    <row r="48651" spans="6:6" x14ac:dyDescent="0.2">
      <c r="F48651" s="16"/>
    </row>
    <row r="48652" spans="6:6" x14ac:dyDescent="0.2">
      <c r="F48652" s="16"/>
    </row>
    <row r="48653" spans="6:6" x14ac:dyDescent="0.2">
      <c r="F48653" s="16"/>
    </row>
    <row r="48654" spans="6:6" x14ac:dyDescent="0.2">
      <c r="F48654" s="16"/>
    </row>
    <row r="48655" spans="6:6" x14ac:dyDescent="0.2">
      <c r="F48655" s="16"/>
    </row>
    <row r="48656" spans="6:6" x14ac:dyDescent="0.2">
      <c r="F48656" s="16"/>
    </row>
    <row r="48657" spans="6:6" x14ac:dyDescent="0.2">
      <c r="F48657" s="16"/>
    </row>
    <row r="48658" spans="6:6" x14ac:dyDescent="0.2">
      <c r="F48658" s="16"/>
    </row>
    <row r="48659" spans="6:6" x14ac:dyDescent="0.2">
      <c r="F48659" s="16"/>
    </row>
    <row r="48660" spans="6:6" x14ac:dyDescent="0.2">
      <c r="F48660" s="16"/>
    </row>
    <row r="48661" spans="6:6" x14ac:dyDescent="0.2">
      <c r="F48661" s="16"/>
    </row>
    <row r="48662" spans="6:6" x14ac:dyDescent="0.2">
      <c r="F48662" s="16"/>
    </row>
    <row r="48663" spans="6:6" x14ac:dyDescent="0.2">
      <c r="F48663" s="16"/>
    </row>
    <row r="48664" spans="6:6" x14ac:dyDescent="0.2">
      <c r="F48664" s="16"/>
    </row>
    <row r="48665" spans="6:6" x14ac:dyDescent="0.2">
      <c r="F48665" s="16"/>
    </row>
    <row r="48666" spans="6:6" x14ac:dyDescent="0.2">
      <c r="F48666" s="16"/>
    </row>
    <row r="48667" spans="6:6" x14ac:dyDescent="0.2">
      <c r="F48667" s="16"/>
    </row>
    <row r="48668" spans="6:6" x14ac:dyDescent="0.2">
      <c r="F48668" s="16"/>
    </row>
    <row r="48669" spans="6:6" x14ac:dyDescent="0.2">
      <c r="F48669" s="16"/>
    </row>
    <row r="48670" spans="6:6" x14ac:dyDescent="0.2">
      <c r="F48670" s="16"/>
    </row>
    <row r="48671" spans="6:6" x14ac:dyDescent="0.2">
      <c r="F48671" s="16"/>
    </row>
    <row r="48672" spans="6:6" x14ac:dyDescent="0.2">
      <c r="F48672" s="16"/>
    </row>
    <row r="48673" spans="6:6" x14ac:dyDescent="0.2">
      <c r="F48673" s="16"/>
    </row>
    <row r="48674" spans="6:6" x14ac:dyDescent="0.2">
      <c r="F48674" s="16"/>
    </row>
    <row r="48675" spans="6:6" x14ac:dyDescent="0.2">
      <c r="F48675" s="16"/>
    </row>
    <row r="48676" spans="6:6" x14ac:dyDescent="0.2">
      <c r="F48676" s="16"/>
    </row>
    <row r="48677" spans="6:6" x14ac:dyDescent="0.2">
      <c r="F48677" s="16"/>
    </row>
    <row r="48678" spans="6:6" x14ac:dyDescent="0.2">
      <c r="F48678" s="16"/>
    </row>
    <row r="48679" spans="6:6" x14ac:dyDescent="0.2">
      <c r="F48679" s="16"/>
    </row>
    <row r="48680" spans="6:6" x14ac:dyDescent="0.2">
      <c r="F48680" s="16"/>
    </row>
    <row r="48681" spans="6:6" x14ac:dyDescent="0.2">
      <c r="F48681" s="16"/>
    </row>
    <row r="48682" spans="6:6" x14ac:dyDescent="0.2">
      <c r="F48682" s="16"/>
    </row>
    <row r="48683" spans="6:6" x14ac:dyDescent="0.2">
      <c r="F48683" s="16"/>
    </row>
    <row r="48684" spans="6:6" x14ac:dyDescent="0.2">
      <c r="F48684" s="16"/>
    </row>
    <row r="48685" spans="6:6" x14ac:dyDescent="0.2">
      <c r="F48685" s="16"/>
    </row>
    <row r="48686" spans="6:6" x14ac:dyDescent="0.2">
      <c r="F48686" s="16"/>
    </row>
    <row r="48687" spans="6:6" x14ac:dyDescent="0.2">
      <c r="F48687" s="16"/>
    </row>
    <row r="48688" spans="6:6" x14ac:dyDescent="0.2">
      <c r="F48688" s="16"/>
    </row>
    <row r="48689" spans="6:6" x14ac:dyDescent="0.2">
      <c r="F48689" s="16"/>
    </row>
    <row r="48690" spans="6:6" x14ac:dyDescent="0.2">
      <c r="F48690" s="16"/>
    </row>
    <row r="48691" spans="6:6" x14ac:dyDescent="0.2">
      <c r="F48691" s="16"/>
    </row>
    <row r="48692" spans="6:6" x14ac:dyDescent="0.2">
      <c r="F48692" s="16"/>
    </row>
    <row r="48693" spans="6:6" x14ac:dyDescent="0.2">
      <c r="F48693" s="16"/>
    </row>
    <row r="48694" spans="6:6" x14ac:dyDescent="0.2">
      <c r="F48694" s="16"/>
    </row>
    <row r="48695" spans="6:6" x14ac:dyDescent="0.2">
      <c r="F48695" s="16"/>
    </row>
    <row r="48696" spans="6:6" x14ac:dyDescent="0.2">
      <c r="F48696" s="16"/>
    </row>
    <row r="48697" spans="6:6" x14ac:dyDescent="0.2">
      <c r="F48697" s="16"/>
    </row>
    <row r="48698" spans="6:6" x14ac:dyDescent="0.2">
      <c r="F48698" s="16"/>
    </row>
    <row r="48699" spans="6:6" x14ac:dyDescent="0.2">
      <c r="F48699" s="16"/>
    </row>
    <row r="48700" spans="6:6" x14ac:dyDescent="0.2">
      <c r="F48700" s="16"/>
    </row>
    <row r="48701" spans="6:6" x14ac:dyDescent="0.2">
      <c r="F48701" s="16"/>
    </row>
    <row r="48702" spans="6:6" x14ac:dyDescent="0.2">
      <c r="F48702" s="16"/>
    </row>
    <row r="48703" spans="6:6" x14ac:dyDescent="0.2">
      <c r="F48703" s="16"/>
    </row>
    <row r="48704" spans="6:6" x14ac:dyDescent="0.2">
      <c r="F48704" s="16"/>
    </row>
    <row r="48705" spans="6:6" x14ac:dyDescent="0.2">
      <c r="F48705" s="16"/>
    </row>
    <row r="48706" spans="6:6" x14ac:dyDescent="0.2">
      <c r="F48706" s="16"/>
    </row>
    <row r="48707" spans="6:6" x14ac:dyDescent="0.2">
      <c r="F48707" s="16"/>
    </row>
    <row r="48708" spans="6:6" x14ac:dyDescent="0.2">
      <c r="F48708" s="16"/>
    </row>
    <row r="48709" spans="6:6" x14ac:dyDescent="0.2">
      <c r="F48709" s="16"/>
    </row>
    <row r="48710" spans="6:6" x14ac:dyDescent="0.2">
      <c r="F48710" s="16"/>
    </row>
    <row r="48711" spans="6:6" x14ac:dyDescent="0.2">
      <c r="F48711" s="16"/>
    </row>
    <row r="48712" spans="6:6" x14ac:dyDescent="0.2">
      <c r="F48712" s="16"/>
    </row>
    <row r="48713" spans="6:6" x14ac:dyDescent="0.2">
      <c r="F48713" s="16"/>
    </row>
    <row r="48714" spans="6:6" x14ac:dyDescent="0.2">
      <c r="F48714" s="16"/>
    </row>
    <row r="48715" spans="6:6" x14ac:dyDescent="0.2">
      <c r="F48715" s="16"/>
    </row>
    <row r="48716" spans="6:6" x14ac:dyDescent="0.2">
      <c r="F48716" s="16"/>
    </row>
    <row r="48717" spans="6:6" x14ac:dyDescent="0.2">
      <c r="F48717" s="16"/>
    </row>
    <row r="48718" spans="6:6" x14ac:dyDescent="0.2">
      <c r="F48718" s="16"/>
    </row>
    <row r="48719" spans="6:6" x14ac:dyDescent="0.2">
      <c r="F48719" s="16"/>
    </row>
    <row r="48720" spans="6:6" x14ac:dyDescent="0.2">
      <c r="F48720" s="16"/>
    </row>
    <row r="48721" spans="6:6" x14ac:dyDescent="0.2">
      <c r="F48721" s="16"/>
    </row>
    <row r="48722" spans="6:6" x14ac:dyDescent="0.2">
      <c r="F48722" s="16"/>
    </row>
    <row r="48723" spans="6:6" x14ac:dyDescent="0.2">
      <c r="F48723" s="16"/>
    </row>
    <row r="48724" spans="6:6" x14ac:dyDescent="0.2">
      <c r="F48724" s="16"/>
    </row>
    <row r="48725" spans="6:6" x14ac:dyDescent="0.2">
      <c r="F48725" s="16"/>
    </row>
    <row r="48726" spans="6:6" x14ac:dyDescent="0.2">
      <c r="F48726" s="16"/>
    </row>
    <row r="48727" spans="6:6" x14ac:dyDescent="0.2">
      <c r="F48727" s="16"/>
    </row>
    <row r="48728" spans="6:6" x14ac:dyDescent="0.2">
      <c r="F48728" s="16"/>
    </row>
    <row r="48729" spans="6:6" x14ac:dyDescent="0.2">
      <c r="F48729" s="16"/>
    </row>
    <row r="48730" spans="6:6" x14ac:dyDescent="0.2">
      <c r="F48730" s="16"/>
    </row>
    <row r="48731" spans="6:6" x14ac:dyDescent="0.2">
      <c r="F48731" s="16"/>
    </row>
    <row r="48732" spans="6:6" x14ac:dyDescent="0.2">
      <c r="F48732" s="16"/>
    </row>
    <row r="48733" spans="6:6" x14ac:dyDescent="0.2">
      <c r="F48733" s="16"/>
    </row>
    <row r="48734" spans="6:6" x14ac:dyDescent="0.2">
      <c r="F48734" s="16"/>
    </row>
    <row r="48735" spans="6:6" x14ac:dyDescent="0.2">
      <c r="F48735" s="16"/>
    </row>
    <row r="48736" spans="6:6" x14ac:dyDescent="0.2">
      <c r="F48736" s="16"/>
    </row>
    <row r="48737" spans="6:6" x14ac:dyDescent="0.2">
      <c r="F48737" s="16"/>
    </row>
    <row r="48738" spans="6:6" x14ac:dyDescent="0.2">
      <c r="F48738" s="16"/>
    </row>
    <row r="48739" spans="6:6" x14ac:dyDescent="0.2">
      <c r="F48739" s="16"/>
    </row>
    <row r="48740" spans="6:6" x14ac:dyDescent="0.2">
      <c r="F48740" s="16"/>
    </row>
    <row r="48741" spans="6:6" x14ac:dyDescent="0.2">
      <c r="F48741" s="16"/>
    </row>
    <row r="48742" spans="6:6" x14ac:dyDescent="0.2">
      <c r="F48742" s="16"/>
    </row>
    <row r="48743" spans="6:6" x14ac:dyDescent="0.2">
      <c r="F48743" s="16"/>
    </row>
    <row r="48744" spans="6:6" x14ac:dyDescent="0.2">
      <c r="F48744" s="16"/>
    </row>
    <row r="48745" spans="6:6" x14ac:dyDescent="0.2">
      <c r="F48745" s="16"/>
    </row>
    <row r="48746" spans="6:6" x14ac:dyDescent="0.2">
      <c r="F48746" s="16"/>
    </row>
    <row r="48747" spans="6:6" x14ac:dyDescent="0.2">
      <c r="F48747" s="16"/>
    </row>
    <row r="48748" spans="6:6" x14ac:dyDescent="0.2">
      <c r="F48748" s="16"/>
    </row>
    <row r="48749" spans="6:6" x14ac:dyDescent="0.2">
      <c r="F48749" s="16"/>
    </row>
    <row r="48750" spans="6:6" x14ac:dyDescent="0.2">
      <c r="F48750" s="16"/>
    </row>
    <row r="48751" spans="6:6" x14ac:dyDescent="0.2">
      <c r="F48751" s="16"/>
    </row>
    <row r="48752" spans="6:6" x14ac:dyDescent="0.2">
      <c r="F48752" s="16"/>
    </row>
    <row r="48753" spans="6:6" x14ac:dyDescent="0.2">
      <c r="F48753" s="16"/>
    </row>
    <row r="48754" spans="6:6" x14ac:dyDescent="0.2">
      <c r="F48754" s="16"/>
    </row>
    <row r="48755" spans="6:6" x14ac:dyDescent="0.2">
      <c r="F48755" s="16"/>
    </row>
    <row r="48756" spans="6:6" x14ac:dyDescent="0.2">
      <c r="F48756" s="16"/>
    </row>
    <row r="48757" spans="6:6" x14ac:dyDescent="0.2">
      <c r="F48757" s="16"/>
    </row>
    <row r="48758" spans="6:6" x14ac:dyDescent="0.2">
      <c r="F48758" s="16"/>
    </row>
    <row r="48759" spans="6:6" x14ac:dyDescent="0.2">
      <c r="F48759" s="16"/>
    </row>
    <row r="48760" spans="6:6" x14ac:dyDescent="0.2">
      <c r="F48760" s="16"/>
    </row>
    <row r="48761" spans="6:6" x14ac:dyDescent="0.2">
      <c r="F48761" s="16"/>
    </row>
    <row r="48762" spans="6:6" x14ac:dyDescent="0.2">
      <c r="F48762" s="16"/>
    </row>
    <row r="48763" spans="6:6" x14ac:dyDescent="0.2">
      <c r="F48763" s="16"/>
    </row>
    <row r="48764" spans="6:6" x14ac:dyDescent="0.2">
      <c r="F48764" s="16"/>
    </row>
    <row r="48765" spans="6:6" x14ac:dyDescent="0.2">
      <c r="F48765" s="16"/>
    </row>
    <row r="48766" spans="6:6" x14ac:dyDescent="0.2">
      <c r="F48766" s="16"/>
    </row>
    <row r="48767" spans="6:6" x14ac:dyDescent="0.2">
      <c r="F48767" s="16"/>
    </row>
    <row r="48768" spans="6:6" x14ac:dyDescent="0.2">
      <c r="F48768" s="16"/>
    </row>
    <row r="48769" spans="6:6" x14ac:dyDescent="0.2">
      <c r="F48769" s="16"/>
    </row>
    <row r="48770" spans="6:6" x14ac:dyDescent="0.2">
      <c r="F48770" s="16"/>
    </row>
    <row r="48771" spans="6:6" x14ac:dyDescent="0.2">
      <c r="F48771" s="16"/>
    </row>
    <row r="48772" spans="6:6" x14ac:dyDescent="0.2">
      <c r="F48772" s="16"/>
    </row>
    <row r="48773" spans="6:6" x14ac:dyDescent="0.2">
      <c r="F48773" s="16"/>
    </row>
    <row r="48774" spans="6:6" x14ac:dyDescent="0.2">
      <c r="F48774" s="16"/>
    </row>
    <row r="48775" spans="6:6" x14ac:dyDescent="0.2">
      <c r="F48775" s="16"/>
    </row>
    <row r="48776" spans="6:6" x14ac:dyDescent="0.2">
      <c r="F48776" s="16"/>
    </row>
    <row r="48777" spans="6:6" x14ac:dyDescent="0.2">
      <c r="F48777" s="16"/>
    </row>
    <row r="48778" spans="6:6" x14ac:dyDescent="0.2">
      <c r="F48778" s="16"/>
    </row>
    <row r="48779" spans="6:6" x14ac:dyDescent="0.2">
      <c r="F48779" s="16"/>
    </row>
    <row r="48780" spans="6:6" x14ac:dyDescent="0.2">
      <c r="F48780" s="16"/>
    </row>
    <row r="48781" spans="6:6" x14ac:dyDescent="0.2">
      <c r="F48781" s="16"/>
    </row>
    <row r="48782" spans="6:6" x14ac:dyDescent="0.2">
      <c r="F48782" s="16"/>
    </row>
    <row r="48783" spans="6:6" x14ac:dyDescent="0.2">
      <c r="F48783" s="16"/>
    </row>
    <row r="48784" spans="6:6" x14ac:dyDescent="0.2">
      <c r="F48784" s="16"/>
    </row>
    <row r="48785" spans="6:6" x14ac:dyDescent="0.2">
      <c r="F48785" s="16"/>
    </row>
    <row r="48786" spans="6:6" x14ac:dyDescent="0.2">
      <c r="F48786" s="16"/>
    </row>
    <row r="48787" spans="6:6" x14ac:dyDescent="0.2">
      <c r="F48787" s="16"/>
    </row>
    <row r="48788" spans="6:6" x14ac:dyDescent="0.2">
      <c r="F48788" s="16"/>
    </row>
    <row r="48789" spans="6:6" x14ac:dyDescent="0.2">
      <c r="F48789" s="16"/>
    </row>
    <row r="48790" spans="6:6" x14ac:dyDescent="0.2">
      <c r="F48790" s="16"/>
    </row>
    <row r="48791" spans="6:6" x14ac:dyDescent="0.2">
      <c r="F48791" s="16"/>
    </row>
    <row r="48792" spans="6:6" x14ac:dyDescent="0.2">
      <c r="F48792" s="16"/>
    </row>
    <row r="48793" spans="6:6" x14ac:dyDescent="0.2">
      <c r="F48793" s="16"/>
    </row>
    <row r="48794" spans="6:6" x14ac:dyDescent="0.2">
      <c r="F48794" s="16"/>
    </row>
    <row r="48795" spans="6:6" x14ac:dyDescent="0.2">
      <c r="F48795" s="16"/>
    </row>
    <row r="48796" spans="6:6" x14ac:dyDescent="0.2">
      <c r="F48796" s="16"/>
    </row>
    <row r="48797" spans="6:6" x14ac:dyDescent="0.2">
      <c r="F48797" s="16"/>
    </row>
    <row r="48798" spans="6:6" x14ac:dyDescent="0.2">
      <c r="F48798" s="16"/>
    </row>
    <row r="48799" spans="6:6" x14ac:dyDescent="0.2">
      <c r="F48799" s="16"/>
    </row>
    <row r="48800" spans="6:6" x14ac:dyDescent="0.2">
      <c r="F48800" s="16"/>
    </row>
    <row r="48801" spans="6:6" x14ac:dyDescent="0.2">
      <c r="F48801" s="16"/>
    </row>
    <row r="48802" spans="6:6" x14ac:dyDescent="0.2">
      <c r="F48802" s="16"/>
    </row>
    <row r="48803" spans="6:6" x14ac:dyDescent="0.2">
      <c r="F48803" s="16"/>
    </row>
    <row r="48804" spans="6:6" x14ac:dyDescent="0.2">
      <c r="F48804" s="16"/>
    </row>
    <row r="48805" spans="6:6" x14ac:dyDescent="0.2">
      <c r="F48805" s="16"/>
    </row>
    <row r="48806" spans="6:6" x14ac:dyDescent="0.2">
      <c r="F48806" s="16"/>
    </row>
    <row r="48807" spans="6:6" x14ac:dyDescent="0.2">
      <c r="F48807" s="16"/>
    </row>
    <row r="48808" spans="6:6" x14ac:dyDescent="0.2">
      <c r="F48808" s="16"/>
    </row>
    <row r="48809" spans="6:6" x14ac:dyDescent="0.2">
      <c r="F48809" s="16"/>
    </row>
    <row r="48810" spans="6:6" x14ac:dyDescent="0.2">
      <c r="F48810" s="16"/>
    </row>
    <row r="48811" spans="6:6" x14ac:dyDescent="0.2">
      <c r="F48811" s="16"/>
    </row>
    <row r="48812" spans="6:6" x14ac:dyDescent="0.2">
      <c r="F48812" s="16"/>
    </row>
    <row r="48813" spans="6:6" x14ac:dyDescent="0.2">
      <c r="F48813" s="16"/>
    </row>
    <row r="48814" spans="6:6" x14ac:dyDescent="0.2">
      <c r="F48814" s="16"/>
    </row>
    <row r="48815" spans="6:6" x14ac:dyDescent="0.2">
      <c r="F48815" s="16"/>
    </row>
    <row r="48816" spans="6:6" x14ac:dyDescent="0.2">
      <c r="F48816" s="16"/>
    </row>
    <row r="48817" spans="6:6" x14ac:dyDescent="0.2">
      <c r="F48817" s="16"/>
    </row>
    <row r="48818" spans="6:6" x14ac:dyDescent="0.2">
      <c r="F48818" s="16"/>
    </row>
    <row r="48819" spans="6:6" x14ac:dyDescent="0.2">
      <c r="F48819" s="16"/>
    </row>
    <row r="48820" spans="6:6" x14ac:dyDescent="0.2">
      <c r="F48820" s="16"/>
    </row>
    <row r="48821" spans="6:6" x14ac:dyDescent="0.2">
      <c r="F48821" s="16"/>
    </row>
    <row r="48822" spans="6:6" x14ac:dyDescent="0.2">
      <c r="F48822" s="16"/>
    </row>
    <row r="48823" spans="6:6" x14ac:dyDescent="0.2">
      <c r="F48823" s="16"/>
    </row>
    <row r="48824" spans="6:6" x14ac:dyDescent="0.2">
      <c r="F48824" s="16"/>
    </row>
    <row r="48825" spans="6:6" x14ac:dyDescent="0.2">
      <c r="F48825" s="16"/>
    </row>
    <row r="48826" spans="6:6" x14ac:dyDescent="0.2">
      <c r="F48826" s="16"/>
    </row>
    <row r="48827" spans="6:6" x14ac:dyDescent="0.2">
      <c r="F48827" s="16"/>
    </row>
    <row r="48828" spans="6:6" x14ac:dyDescent="0.2">
      <c r="F48828" s="16"/>
    </row>
    <row r="48829" spans="6:6" x14ac:dyDescent="0.2">
      <c r="F48829" s="16"/>
    </row>
    <row r="48830" spans="6:6" x14ac:dyDescent="0.2">
      <c r="F48830" s="16"/>
    </row>
    <row r="48831" spans="6:6" x14ac:dyDescent="0.2">
      <c r="F48831" s="16"/>
    </row>
    <row r="48832" spans="6:6" x14ac:dyDescent="0.2">
      <c r="F48832" s="16"/>
    </row>
    <row r="48833" spans="6:6" x14ac:dyDescent="0.2">
      <c r="F48833" s="16"/>
    </row>
    <row r="48834" spans="6:6" x14ac:dyDescent="0.2">
      <c r="F48834" s="16"/>
    </row>
    <row r="48835" spans="6:6" x14ac:dyDescent="0.2">
      <c r="F48835" s="16"/>
    </row>
    <row r="48836" spans="6:6" x14ac:dyDescent="0.2">
      <c r="F48836" s="16"/>
    </row>
    <row r="48837" spans="6:6" x14ac:dyDescent="0.2">
      <c r="F48837" s="16"/>
    </row>
    <row r="48838" spans="6:6" x14ac:dyDescent="0.2">
      <c r="F48838" s="16"/>
    </row>
    <row r="48839" spans="6:6" x14ac:dyDescent="0.2">
      <c r="F48839" s="16"/>
    </row>
    <row r="48840" spans="6:6" x14ac:dyDescent="0.2">
      <c r="F48840" s="16"/>
    </row>
    <row r="48841" spans="6:6" x14ac:dyDescent="0.2">
      <c r="F48841" s="16"/>
    </row>
    <row r="48842" spans="6:6" x14ac:dyDescent="0.2">
      <c r="F48842" s="16"/>
    </row>
    <row r="48843" spans="6:6" x14ac:dyDescent="0.2">
      <c r="F48843" s="16"/>
    </row>
    <row r="48844" spans="6:6" x14ac:dyDescent="0.2">
      <c r="F48844" s="16"/>
    </row>
    <row r="48845" spans="6:6" x14ac:dyDescent="0.2">
      <c r="F48845" s="16"/>
    </row>
    <row r="48846" spans="6:6" x14ac:dyDescent="0.2">
      <c r="F48846" s="16"/>
    </row>
    <row r="48847" spans="6:6" x14ac:dyDescent="0.2">
      <c r="F48847" s="16"/>
    </row>
    <row r="48848" spans="6:6" x14ac:dyDescent="0.2">
      <c r="F48848" s="16"/>
    </row>
    <row r="48849" spans="6:6" x14ac:dyDescent="0.2">
      <c r="F48849" s="16"/>
    </row>
    <row r="48850" spans="6:6" x14ac:dyDescent="0.2">
      <c r="F48850" s="16"/>
    </row>
    <row r="48851" spans="6:6" x14ac:dyDescent="0.2">
      <c r="F48851" s="16"/>
    </row>
    <row r="48852" spans="6:6" x14ac:dyDescent="0.2">
      <c r="F48852" s="16"/>
    </row>
    <row r="48853" spans="6:6" x14ac:dyDescent="0.2">
      <c r="F48853" s="16"/>
    </row>
    <row r="48854" spans="6:6" x14ac:dyDescent="0.2">
      <c r="F48854" s="16"/>
    </row>
    <row r="48855" spans="6:6" x14ac:dyDescent="0.2">
      <c r="F48855" s="16"/>
    </row>
    <row r="48856" spans="6:6" x14ac:dyDescent="0.2">
      <c r="F48856" s="16"/>
    </row>
    <row r="48857" spans="6:6" x14ac:dyDescent="0.2">
      <c r="F48857" s="16"/>
    </row>
    <row r="48858" spans="6:6" x14ac:dyDescent="0.2">
      <c r="F48858" s="16"/>
    </row>
    <row r="48859" spans="6:6" x14ac:dyDescent="0.2">
      <c r="F48859" s="16"/>
    </row>
    <row r="48860" spans="6:6" x14ac:dyDescent="0.2">
      <c r="F48860" s="16"/>
    </row>
    <row r="48861" spans="6:6" x14ac:dyDescent="0.2">
      <c r="F48861" s="16"/>
    </row>
    <row r="48862" spans="6:6" x14ac:dyDescent="0.2">
      <c r="F48862" s="16"/>
    </row>
    <row r="48863" spans="6:6" x14ac:dyDescent="0.2">
      <c r="F48863" s="16"/>
    </row>
    <row r="48864" spans="6:6" x14ac:dyDescent="0.2">
      <c r="F48864" s="16"/>
    </row>
    <row r="48865" spans="6:6" x14ac:dyDescent="0.2">
      <c r="F48865" s="16"/>
    </row>
    <row r="48866" spans="6:6" x14ac:dyDescent="0.2">
      <c r="F48866" s="16"/>
    </row>
    <row r="48867" spans="6:6" x14ac:dyDescent="0.2">
      <c r="F48867" s="16"/>
    </row>
    <row r="48868" spans="6:6" x14ac:dyDescent="0.2">
      <c r="F48868" s="16"/>
    </row>
    <row r="48869" spans="6:6" x14ac:dyDescent="0.2">
      <c r="F48869" s="16"/>
    </row>
    <row r="48870" spans="6:6" x14ac:dyDescent="0.2">
      <c r="F48870" s="16"/>
    </row>
    <row r="48871" spans="6:6" x14ac:dyDescent="0.2">
      <c r="F48871" s="16"/>
    </row>
    <row r="48872" spans="6:6" x14ac:dyDescent="0.2">
      <c r="F48872" s="16"/>
    </row>
    <row r="48873" spans="6:6" x14ac:dyDescent="0.2">
      <c r="F48873" s="16"/>
    </row>
    <row r="48874" spans="6:6" x14ac:dyDescent="0.2">
      <c r="F48874" s="16"/>
    </row>
    <row r="48875" spans="6:6" x14ac:dyDescent="0.2">
      <c r="F48875" s="16"/>
    </row>
    <row r="48876" spans="6:6" x14ac:dyDescent="0.2">
      <c r="F48876" s="16"/>
    </row>
    <row r="48877" spans="6:6" x14ac:dyDescent="0.2">
      <c r="F48877" s="16"/>
    </row>
    <row r="48878" spans="6:6" x14ac:dyDescent="0.2">
      <c r="F48878" s="16"/>
    </row>
    <row r="48879" spans="6:6" x14ac:dyDescent="0.2">
      <c r="F48879" s="16"/>
    </row>
    <row r="48880" spans="6:6" x14ac:dyDescent="0.2">
      <c r="F48880" s="16"/>
    </row>
    <row r="48881" spans="6:6" x14ac:dyDescent="0.2">
      <c r="F48881" s="16"/>
    </row>
    <row r="48882" spans="6:6" x14ac:dyDescent="0.2">
      <c r="F48882" s="16"/>
    </row>
    <row r="48883" spans="6:6" x14ac:dyDescent="0.2">
      <c r="F48883" s="16"/>
    </row>
    <row r="48884" spans="6:6" x14ac:dyDescent="0.2">
      <c r="F48884" s="16"/>
    </row>
    <row r="48885" spans="6:6" x14ac:dyDescent="0.2">
      <c r="F48885" s="16"/>
    </row>
    <row r="48886" spans="6:6" x14ac:dyDescent="0.2">
      <c r="F48886" s="16"/>
    </row>
    <row r="48887" spans="6:6" x14ac:dyDescent="0.2">
      <c r="F48887" s="16"/>
    </row>
    <row r="48888" spans="6:6" x14ac:dyDescent="0.2">
      <c r="F48888" s="16"/>
    </row>
    <row r="48889" spans="6:6" x14ac:dyDescent="0.2">
      <c r="F48889" s="16"/>
    </row>
    <row r="48890" spans="6:6" x14ac:dyDescent="0.2">
      <c r="F48890" s="16"/>
    </row>
    <row r="48891" spans="6:6" x14ac:dyDescent="0.2">
      <c r="F48891" s="16"/>
    </row>
    <row r="48892" spans="6:6" x14ac:dyDescent="0.2">
      <c r="F48892" s="16"/>
    </row>
    <row r="48893" spans="6:6" x14ac:dyDescent="0.2">
      <c r="F48893" s="16"/>
    </row>
    <row r="48894" spans="6:6" x14ac:dyDescent="0.2">
      <c r="F48894" s="16"/>
    </row>
    <row r="48895" spans="6:6" x14ac:dyDescent="0.2">
      <c r="F48895" s="16"/>
    </row>
    <row r="48896" spans="6:6" x14ac:dyDescent="0.2">
      <c r="F48896" s="16"/>
    </row>
    <row r="48897" spans="6:6" x14ac:dyDescent="0.2">
      <c r="F48897" s="16"/>
    </row>
    <row r="48898" spans="6:6" x14ac:dyDescent="0.2">
      <c r="F48898" s="16"/>
    </row>
    <row r="48899" spans="6:6" x14ac:dyDescent="0.2">
      <c r="F48899" s="16"/>
    </row>
    <row r="48900" spans="6:6" x14ac:dyDescent="0.2">
      <c r="F48900" s="16"/>
    </row>
    <row r="48901" spans="6:6" x14ac:dyDescent="0.2">
      <c r="F48901" s="16"/>
    </row>
    <row r="48902" spans="6:6" x14ac:dyDescent="0.2">
      <c r="F48902" s="16"/>
    </row>
    <row r="48903" spans="6:6" x14ac:dyDescent="0.2">
      <c r="F48903" s="16"/>
    </row>
    <row r="48904" spans="6:6" x14ac:dyDescent="0.2">
      <c r="F48904" s="16"/>
    </row>
    <row r="48905" spans="6:6" x14ac:dyDescent="0.2">
      <c r="F48905" s="16"/>
    </row>
    <row r="48906" spans="6:6" x14ac:dyDescent="0.2">
      <c r="F48906" s="16"/>
    </row>
    <row r="48907" spans="6:6" x14ac:dyDescent="0.2">
      <c r="F48907" s="16"/>
    </row>
    <row r="48908" spans="6:6" x14ac:dyDescent="0.2">
      <c r="F48908" s="16"/>
    </row>
    <row r="48909" spans="6:6" x14ac:dyDescent="0.2">
      <c r="F48909" s="16"/>
    </row>
    <row r="48910" spans="6:6" x14ac:dyDescent="0.2">
      <c r="F48910" s="16"/>
    </row>
    <row r="48911" spans="6:6" x14ac:dyDescent="0.2">
      <c r="F48911" s="16"/>
    </row>
    <row r="48912" spans="6:6" x14ac:dyDescent="0.2">
      <c r="F48912" s="16"/>
    </row>
    <row r="48913" spans="6:6" x14ac:dyDescent="0.2">
      <c r="F48913" s="16"/>
    </row>
    <row r="48914" spans="6:6" x14ac:dyDescent="0.2">
      <c r="F48914" s="16"/>
    </row>
    <row r="48915" spans="6:6" x14ac:dyDescent="0.2">
      <c r="F48915" s="16"/>
    </row>
    <row r="48916" spans="6:6" x14ac:dyDescent="0.2">
      <c r="F48916" s="16"/>
    </row>
    <row r="48917" spans="6:6" x14ac:dyDescent="0.2">
      <c r="F48917" s="16"/>
    </row>
    <row r="48918" spans="6:6" x14ac:dyDescent="0.2">
      <c r="F48918" s="16"/>
    </row>
    <row r="48919" spans="6:6" x14ac:dyDescent="0.2">
      <c r="F48919" s="16"/>
    </row>
    <row r="48920" spans="6:6" x14ac:dyDescent="0.2">
      <c r="F48920" s="16"/>
    </row>
    <row r="48921" spans="6:6" x14ac:dyDescent="0.2">
      <c r="F48921" s="16"/>
    </row>
    <row r="48922" spans="6:6" x14ac:dyDescent="0.2">
      <c r="F48922" s="16"/>
    </row>
    <row r="48923" spans="6:6" x14ac:dyDescent="0.2">
      <c r="F48923" s="16"/>
    </row>
    <row r="48924" spans="6:6" x14ac:dyDescent="0.2">
      <c r="F48924" s="16"/>
    </row>
    <row r="48925" spans="6:6" x14ac:dyDescent="0.2">
      <c r="F48925" s="16"/>
    </row>
    <row r="48926" spans="6:6" x14ac:dyDescent="0.2">
      <c r="F48926" s="16"/>
    </row>
    <row r="48927" spans="6:6" x14ac:dyDescent="0.2">
      <c r="F48927" s="16"/>
    </row>
    <row r="48928" spans="6:6" x14ac:dyDescent="0.2">
      <c r="F48928" s="16"/>
    </row>
    <row r="48929" spans="6:6" x14ac:dyDescent="0.2">
      <c r="F48929" s="16"/>
    </row>
    <row r="48930" spans="6:6" x14ac:dyDescent="0.2">
      <c r="F48930" s="16"/>
    </row>
    <row r="48931" spans="6:6" x14ac:dyDescent="0.2">
      <c r="F48931" s="16"/>
    </row>
    <row r="48932" spans="6:6" x14ac:dyDescent="0.2">
      <c r="F48932" s="16"/>
    </row>
    <row r="48933" spans="6:6" x14ac:dyDescent="0.2">
      <c r="F48933" s="16"/>
    </row>
    <row r="48934" spans="6:6" x14ac:dyDescent="0.2">
      <c r="F48934" s="16"/>
    </row>
    <row r="48935" spans="6:6" x14ac:dyDescent="0.2">
      <c r="F48935" s="16"/>
    </row>
    <row r="48936" spans="6:6" x14ac:dyDescent="0.2">
      <c r="F48936" s="16"/>
    </row>
    <row r="48937" spans="6:6" x14ac:dyDescent="0.2">
      <c r="F48937" s="16"/>
    </row>
    <row r="48938" spans="6:6" x14ac:dyDescent="0.2">
      <c r="F48938" s="16"/>
    </row>
    <row r="48939" spans="6:6" x14ac:dyDescent="0.2">
      <c r="F48939" s="16"/>
    </row>
    <row r="48940" spans="6:6" x14ac:dyDescent="0.2">
      <c r="F48940" s="16"/>
    </row>
    <row r="48941" spans="6:6" x14ac:dyDescent="0.2">
      <c r="F48941" s="16"/>
    </row>
    <row r="48942" spans="6:6" x14ac:dyDescent="0.2">
      <c r="F48942" s="16"/>
    </row>
    <row r="48943" spans="6:6" x14ac:dyDescent="0.2">
      <c r="F48943" s="16"/>
    </row>
    <row r="48944" spans="6:6" x14ac:dyDescent="0.2">
      <c r="F48944" s="16"/>
    </row>
    <row r="48945" spans="6:6" x14ac:dyDescent="0.2">
      <c r="F48945" s="16"/>
    </row>
    <row r="48946" spans="6:6" x14ac:dyDescent="0.2">
      <c r="F48946" s="16"/>
    </row>
    <row r="48947" spans="6:6" x14ac:dyDescent="0.2">
      <c r="F48947" s="16"/>
    </row>
    <row r="48948" spans="6:6" x14ac:dyDescent="0.2">
      <c r="F48948" s="16"/>
    </row>
    <row r="48949" spans="6:6" x14ac:dyDescent="0.2">
      <c r="F48949" s="16"/>
    </row>
    <row r="48950" spans="6:6" x14ac:dyDescent="0.2">
      <c r="F48950" s="16"/>
    </row>
    <row r="48951" spans="6:6" x14ac:dyDescent="0.2">
      <c r="F48951" s="16"/>
    </row>
    <row r="48952" spans="6:6" x14ac:dyDescent="0.2">
      <c r="F48952" s="16"/>
    </row>
    <row r="48953" spans="6:6" x14ac:dyDescent="0.2">
      <c r="F48953" s="16"/>
    </row>
    <row r="48954" spans="6:6" x14ac:dyDescent="0.2">
      <c r="F48954" s="16"/>
    </row>
    <row r="48955" spans="6:6" x14ac:dyDescent="0.2">
      <c r="F48955" s="16"/>
    </row>
    <row r="48956" spans="6:6" x14ac:dyDescent="0.2">
      <c r="F48956" s="16"/>
    </row>
    <row r="48957" spans="6:6" x14ac:dyDescent="0.2">
      <c r="F48957" s="16"/>
    </row>
    <row r="48958" spans="6:6" x14ac:dyDescent="0.2">
      <c r="F48958" s="16"/>
    </row>
    <row r="48959" spans="6:6" x14ac:dyDescent="0.2">
      <c r="F48959" s="16"/>
    </row>
    <row r="48960" spans="6:6" x14ac:dyDescent="0.2">
      <c r="F48960" s="16"/>
    </row>
    <row r="48961" spans="6:6" x14ac:dyDescent="0.2">
      <c r="F48961" s="16"/>
    </row>
    <row r="48962" spans="6:6" x14ac:dyDescent="0.2">
      <c r="F48962" s="16"/>
    </row>
    <row r="48963" spans="6:6" x14ac:dyDescent="0.2">
      <c r="F48963" s="16"/>
    </row>
    <row r="48964" spans="6:6" x14ac:dyDescent="0.2">
      <c r="F48964" s="16"/>
    </row>
    <row r="48965" spans="6:6" x14ac:dyDescent="0.2">
      <c r="F48965" s="16"/>
    </row>
    <row r="48966" spans="6:6" x14ac:dyDescent="0.2">
      <c r="F48966" s="16"/>
    </row>
    <row r="48967" spans="6:6" x14ac:dyDescent="0.2">
      <c r="F48967" s="16"/>
    </row>
    <row r="48968" spans="6:6" x14ac:dyDescent="0.2">
      <c r="F48968" s="16"/>
    </row>
    <row r="48969" spans="6:6" x14ac:dyDescent="0.2">
      <c r="F48969" s="16"/>
    </row>
    <row r="48970" spans="6:6" x14ac:dyDescent="0.2">
      <c r="F48970" s="16"/>
    </row>
    <row r="48971" spans="6:6" x14ac:dyDescent="0.2">
      <c r="F48971" s="16"/>
    </row>
    <row r="48972" spans="6:6" x14ac:dyDescent="0.2">
      <c r="F48972" s="16"/>
    </row>
    <row r="48973" spans="6:6" x14ac:dyDescent="0.2">
      <c r="F48973" s="16"/>
    </row>
    <row r="48974" spans="6:6" x14ac:dyDescent="0.2">
      <c r="F48974" s="16"/>
    </row>
    <row r="48975" spans="6:6" x14ac:dyDescent="0.2">
      <c r="F48975" s="16"/>
    </row>
    <row r="48976" spans="6:6" x14ac:dyDescent="0.2">
      <c r="F48976" s="16"/>
    </row>
    <row r="48977" spans="6:6" x14ac:dyDescent="0.2">
      <c r="F48977" s="16"/>
    </row>
    <row r="48978" spans="6:6" x14ac:dyDescent="0.2">
      <c r="F48978" s="16"/>
    </row>
    <row r="48979" spans="6:6" x14ac:dyDescent="0.2">
      <c r="F48979" s="16"/>
    </row>
    <row r="48980" spans="6:6" x14ac:dyDescent="0.2">
      <c r="F48980" s="16"/>
    </row>
    <row r="48981" spans="6:6" x14ac:dyDescent="0.2">
      <c r="F48981" s="16"/>
    </row>
    <row r="48982" spans="6:6" x14ac:dyDescent="0.2">
      <c r="F48982" s="16"/>
    </row>
    <row r="48983" spans="6:6" x14ac:dyDescent="0.2">
      <c r="F48983" s="16"/>
    </row>
    <row r="48984" spans="6:6" x14ac:dyDescent="0.2">
      <c r="F48984" s="16"/>
    </row>
    <row r="48985" spans="6:6" x14ac:dyDescent="0.2">
      <c r="F48985" s="16"/>
    </row>
    <row r="48986" spans="6:6" x14ac:dyDescent="0.2">
      <c r="F48986" s="16"/>
    </row>
    <row r="48987" spans="6:6" x14ac:dyDescent="0.2">
      <c r="F48987" s="16"/>
    </row>
    <row r="48988" spans="6:6" x14ac:dyDescent="0.2">
      <c r="F48988" s="16"/>
    </row>
    <row r="48989" spans="6:6" x14ac:dyDescent="0.2">
      <c r="F48989" s="16"/>
    </row>
    <row r="48990" spans="6:6" x14ac:dyDescent="0.2">
      <c r="F48990" s="16"/>
    </row>
    <row r="48991" spans="6:6" x14ac:dyDescent="0.2">
      <c r="F48991" s="16"/>
    </row>
    <row r="48992" spans="6:6" x14ac:dyDescent="0.2">
      <c r="F48992" s="16"/>
    </row>
    <row r="48993" spans="6:6" x14ac:dyDescent="0.2">
      <c r="F48993" s="16"/>
    </row>
    <row r="48994" spans="6:6" x14ac:dyDescent="0.2">
      <c r="F48994" s="16"/>
    </row>
    <row r="48995" spans="6:6" x14ac:dyDescent="0.2">
      <c r="F48995" s="16"/>
    </row>
    <row r="48996" spans="6:6" x14ac:dyDescent="0.2">
      <c r="F48996" s="16"/>
    </row>
    <row r="48997" spans="6:6" x14ac:dyDescent="0.2">
      <c r="F48997" s="16"/>
    </row>
    <row r="48998" spans="6:6" x14ac:dyDescent="0.2">
      <c r="F48998" s="16"/>
    </row>
    <row r="48999" spans="6:6" x14ac:dyDescent="0.2">
      <c r="F48999" s="16"/>
    </row>
    <row r="49000" spans="6:6" x14ac:dyDescent="0.2">
      <c r="F49000" s="16"/>
    </row>
    <row r="49001" spans="6:6" x14ac:dyDescent="0.2">
      <c r="F49001" s="16"/>
    </row>
    <row r="49002" spans="6:6" x14ac:dyDescent="0.2">
      <c r="F49002" s="16"/>
    </row>
    <row r="49003" spans="6:6" x14ac:dyDescent="0.2">
      <c r="F49003" s="16"/>
    </row>
    <row r="49004" spans="6:6" x14ac:dyDescent="0.2">
      <c r="F49004" s="16"/>
    </row>
    <row r="49005" spans="6:6" x14ac:dyDescent="0.2">
      <c r="F49005" s="16"/>
    </row>
    <row r="49006" spans="6:6" x14ac:dyDescent="0.2">
      <c r="F49006" s="16"/>
    </row>
    <row r="49007" spans="6:6" x14ac:dyDescent="0.2">
      <c r="F49007" s="16"/>
    </row>
    <row r="49008" spans="6:6" x14ac:dyDescent="0.2">
      <c r="F49008" s="16"/>
    </row>
    <row r="49009" spans="6:6" x14ac:dyDescent="0.2">
      <c r="F49009" s="16"/>
    </row>
    <row r="49010" spans="6:6" x14ac:dyDescent="0.2">
      <c r="F49010" s="16"/>
    </row>
    <row r="49011" spans="6:6" x14ac:dyDescent="0.2">
      <c r="F49011" s="16"/>
    </row>
    <row r="49012" spans="6:6" x14ac:dyDescent="0.2">
      <c r="F49012" s="16"/>
    </row>
    <row r="49013" spans="6:6" x14ac:dyDescent="0.2">
      <c r="F49013" s="16"/>
    </row>
    <row r="49014" spans="6:6" x14ac:dyDescent="0.2">
      <c r="F49014" s="16"/>
    </row>
    <row r="49015" spans="6:6" x14ac:dyDescent="0.2">
      <c r="F49015" s="16"/>
    </row>
    <row r="49016" spans="6:6" x14ac:dyDescent="0.2">
      <c r="F49016" s="16"/>
    </row>
    <row r="49017" spans="6:6" x14ac:dyDescent="0.2">
      <c r="F49017" s="16"/>
    </row>
    <row r="49018" spans="6:6" x14ac:dyDescent="0.2">
      <c r="F49018" s="16"/>
    </row>
    <row r="49019" spans="6:6" x14ac:dyDescent="0.2">
      <c r="F49019" s="16"/>
    </row>
    <row r="49020" spans="6:6" x14ac:dyDescent="0.2">
      <c r="F49020" s="16"/>
    </row>
    <row r="49021" spans="6:6" x14ac:dyDescent="0.2">
      <c r="F49021" s="16"/>
    </row>
    <row r="49022" spans="6:6" x14ac:dyDescent="0.2">
      <c r="F49022" s="16"/>
    </row>
    <row r="49023" spans="6:6" x14ac:dyDescent="0.2">
      <c r="F49023" s="16"/>
    </row>
    <row r="49024" spans="6:6" x14ac:dyDescent="0.2">
      <c r="F49024" s="16"/>
    </row>
    <row r="49025" spans="6:6" x14ac:dyDescent="0.2">
      <c r="F49025" s="16"/>
    </row>
    <row r="49026" spans="6:6" x14ac:dyDescent="0.2">
      <c r="F49026" s="16"/>
    </row>
    <row r="49027" spans="6:6" x14ac:dyDescent="0.2">
      <c r="F49027" s="16"/>
    </row>
    <row r="49028" spans="6:6" x14ac:dyDescent="0.2">
      <c r="F49028" s="16"/>
    </row>
    <row r="49029" spans="6:6" x14ac:dyDescent="0.2">
      <c r="F49029" s="16"/>
    </row>
    <row r="49030" spans="6:6" x14ac:dyDescent="0.2">
      <c r="F49030" s="16"/>
    </row>
    <row r="49031" spans="6:6" x14ac:dyDescent="0.2">
      <c r="F49031" s="16"/>
    </row>
    <row r="49032" spans="6:6" x14ac:dyDescent="0.2">
      <c r="F49032" s="16"/>
    </row>
    <row r="49033" spans="6:6" x14ac:dyDescent="0.2">
      <c r="F49033" s="16"/>
    </row>
    <row r="49034" spans="6:6" x14ac:dyDescent="0.2">
      <c r="F49034" s="16"/>
    </row>
    <row r="49035" spans="6:6" x14ac:dyDescent="0.2">
      <c r="F49035" s="16"/>
    </row>
    <row r="49036" spans="6:6" x14ac:dyDescent="0.2">
      <c r="F49036" s="16"/>
    </row>
    <row r="49037" spans="6:6" x14ac:dyDescent="0.2">
      <c r="F49037" s="16"/>
    </row>
    <row r="49038" spans="6:6" x14ac:dyDescent="0.2">
      <c r="F49038" s="16"/>
    </row>
    <row r="49039" spans="6:6" x14ac:dyDescent="0.2">
      <c r="F49039" s="16"/>
    </row>
    <row r="49040" spans="6:6" x14ac:dyDescent="0.2">
      <c r="F49040" s="16"/>
    </row>
    <row r="49041" spans="6:6" x14ac:dyDescent="0.2">
      <c r="F49041" s="16"/>
    </row>
    <row r="49042" spans="6:6" x14ac:dyDescent="0.2">
      <c r="F49042" s="16"/>
    </row>
    <row r="49043" spans="6:6" x14ac:dyDescent="0.2">
      <c r="F49043" s="16"/>
    </row>
    <row r="49044" spans="6:6" x14ac:dyDescent="0.2">
      <c r="F49044" s="16"/>
    </row>
    <row r="49045" spans="6:6" x14ac:dyDescent="0.2">
      <c r="F49045" s="16"/>
    </row>
    <row r="49046" spans="6:6" x14ac:dyDescent="0.2">
      <c r="F49046" s="16"/>
    </row>
    <row r="49047" spans="6:6" x14ac:dyDescent="0.2">
      <c r="F49047" s="16"/>
    </row>
    <row r="49048" spans="6:6" x14ac:dyDescent="0.2">
      <c r="F49048" s="16"/>
    </row>
    <row r="49049" spans="6:6" x14ac:dyDescent="0.2">
      <c r="F49049" s="16"/>
    </row>
    <row r="49050" spans="6:6" x14ac:dyDescent="0.2">
      <c r="F49050" s="16"/>
    </row>
    <row r="49051" spans="6:6" x14ac:dyDescent="0.2">
      <c r="F49051" s="16"/>
    </row>
    <row r="49052" spans="6:6" x14ac:dyDescent="0.2">
      <c r="F49052" s="16"/>
    </row>
    <row r="49053" spans="6:6" x14ac:dyDescent="0.2">
      <c r="F49053" s="16"/>
    </row>
    <row r="49054" spans="6:6" x14ac:dyDescent="0.2">
      <c r="F49054" s="16"/>
    </row>
    <row r="49055" spans="6:6" x14ac:dyDescent="0.2">
      <c r="F49055" s="16"/>
    </row>
    <row r="49056" spans="6:6" x14ac:dyDescent="0.2">
      <c r="F49056" s="16"/>
    </row>
    <row r="49057" spans="6:6" x14ac:dyDescent="0.2">
      <c r="F49057" s="16"/>
    </row>
    <row r="49058" spans="6:6" x14ac:dyDescent="0.2">
      <c r="F49058" s="16"/>
    </row>
    <row r="49059" spans="6:6" x14ac:dyDescent="0.2">
      <c r="F49059" s="16"/>
    </row>
    <row r="49060" spans="6:6" x14ac:dyDescent="0.2">
      <c r="F49060" s="16"/>
    </row>
    <row r="49061" spans="6:6" x14ac:dyDescent="0.2">
      <c r="F49061" s="16"/>
    </row>
    <row r="49062" spans="6:6" x14ac:dyDescent="0.2">
      <c r="F49062" s="16"/>
    </row>
    <row r="49063" spans="6:6" x14ac:dyDescent="0.2">
      <c r="F49063" s="16"/>
    </row>
    <row r="49064" spans="6:6" x14ac:dyDescent="0.2">
      <c r="F49064" s="16"/>
    </row>
    <row r="49065" spans="6:6" x14ac:dyDescent="0.2">
      <c r="F49065" s="16"/>
    </row>
    <row r="49066" spans="6:6" x14ac:dyDescent="0.2">
      <c r="F49066" s="16"/>
    </row>
    <row r="49067" spans="6:6" x14ac:dyDescent="0.2">
      <c r="F49067" s="16"/>
    </row>
    <row r="49068" spans="6:6" x14ac:dyDescent="0.2">
      <c r="F49068" s="16"/>
    </row>
    <row r="49069" spans="6:6" x14ac:dyDescent="0.2">
      <c r="F49069" s="16"/>
    </row>
    <row r="49070" spans="6:6" x14ac:dyDescent="0.2">
      <c r="F49070" s="16"/>
    </row>
    <row r="49071" spans="6:6" x14ac:dyDescent="0.2">
      <c r="F49071" s="16"/>
    </row>
    <row r="49072" spans="6:6" x14ac:dyDescent="0.2">
      <c r="F49072" s="16"/>
    </row>
    <row r="49073" spans="6:6" x14ac:dyDescent="0.2">
      <c r="F49073" s="16"/>
    </row>
    <row r="49074" spans="6:6" x14ac:dyDescent="0.2">
      <c r="F49074" s="16"/>
    </row>
    <row r="49075" spans="6:6" x14ac:dyDescent="0.2">
      <c r="F49075" s="16"/>
    </row>
    <row r="49076" spans="6:6" x14ac:dyDescent="0.2">
      <c r="F49076" s="16"/>
    </row>
    <row r="49077" spans="6:6" x14ac:dyDescent="0.2">
      <c r="F49077" s="16"/>
    </row>
    <row r="49078" spans="6:6" x14ac:dyDescent="0.2">
      <c r="F49078" s="16"/>
    </row>
    <row r="49079" spans="6:6" x14ac:dyDescent="0.2">
      <c r="F49079" s="16"/>
    </row>
    <row r="49080" spans="6:6" x14ac:dyDescent="0.2">
      <c r="F49080" s="16"/>
    </row>
    <row r="49081" spans="6:6" x14ac:dyDescent="0.2">
      <c r="F49081" s="16"/>
    </row>
    <row r="49082" spans="6:6" x14ac:dyDescent="0.2">
      <c r="F49082" s="16"/>
    </row>
    <row r="49083" spans="6:6" x14ac:dyDescent="0.2">
      <c r="F49083" s="16"/>
    </row>
    <row r="49084" spans="6:6" x14ac:dyDescent="0.2">
      <c r="F49084" s="16"/>
    </row>
    <row r="49085" spans="6:6" x14ac:dyDescent="0.2">
      <c r="F49085" s="16"/>
    </row>
    <row r="49086" spans="6:6" x14ac:dyDescent="0.2">
      <c r="F49086" s="16"/>
    </row>
    <row r="49087" spans="6:6" x14ac:dyDescent="0.2">
      <c r="F49087" s="16"/>
    </row>
    <row r="49088" spans="6:6" x14ac:dyDescent="0.2">
      <c r="F49088" s="16"/>
    </row>
    <row r="49089" spans="6:6" x14ac:dyDescent="0.2">
      <c r="F49089" s="16"/>
    </row>
    <row r="49090" spans="6:6" x14ac:dyDescent="0.2">
      <c r="F49090" s="16"/>
    </row>
    <row r="49091" spans="6:6" x14ac:dyDescent="0.2">
      <c r="F49091" s="16"/>
    </row>
    <row r="49092" spans="6:6" x14ac:dyDescent="0.2">
      <c r="F49092" s="16"/>
    </row>
    <row r="49093" spans="6:6" x14ac:dyDescent="0.2">
      <c r="F49093" s="16"/>
    </row>
    <row r="49094" spans="6:6" x14ac:dyDescent="0.2">
      <c r="F49094" s="16"/>
    </row>
    <row r="49095" spans="6:6" x14ac:dyDescent="0.2">
      <c r="F49095" s="16"/>
    </row>
    <row r="49096" spans="6:6" x14ac:dyDescent="0.2">
      <c r="F49096" s="16"/>
    </row>
    <row r="49097" spans="6:6" x14ac:dyDescent="0.2">
      <c r="F49097" s="16"/>
    </row>
    <row r="49098" spans="6:6" x14ac:dyDescent="0.2">
      <c r="F49098" s="16"/>
    </row>
    <row r="49099" spans="6:6" x14ac:dyDescent="0.2">
      <c r="F49099" s="16"/>
    </row>
    <row r="49100" spans="6:6" x14ac:dyDescent="0.2">
      <c r="F49100" s="16"/>
    </row>
    <row r="49101" spans="6:6" x14ac:dyDescent="0.2">
      <c r="F49101" s="16"/>
    </row>
    <row r="49102" spans="6:6" x14ac:dyDescent="0.2">
      <c r="F49102" s="16"/>
    </row>
    <row r="49103" spans="6:6" x14ac:dyDescent="0.2">
      <c r="F49103" s="16"/>
    </row>
    <row r="49104" spans="6:6" x14ac:dyDescent="0.2">
      <c r="F49104" s="16"/>
    </row>
    <row r="49105" spans="6:6" x14ac:dyDescent="0.2">
      <c r="F49105" s="16"/>
    </row>
    <row r="49106" spans="6:6" x14ac:dyDescent="0.2">
      <c r="F49106" s="16"/>
    </row>
    <row r="49107" spans="6:6" x14ac:dyDescent="0.2">
      <c r="F49107" s="16"/>
    </row>
    <row r="49108" spans="6:6" x14ac:dyDescent="0.2">
      <c r="F49108" s="16"/>
    </row>
    <row r="49109" spans="6:6" x14ac:dyDescent="0.2">
      <c r="F49109" s="16"/>
    </row>
    <row r="49110" spans="6:6" x14ac:dyDescent="0.2">
      <c r="F49110" s="16"/>
    </row>
    <row r="49111" spans="6:6" x14ac:dyDescent="0.2">
      <c r="F49111" s="16"/>
    </row>
    <row r="49112" spans="6:6" x14ac:dyDescent="0.2">
      <c r="F49112" s="16"/>
    </row>
    <row r="49113" spans="6:6" x14ac:dyDescent="0.2">
      <c r="F49113" s="16"/>
    </row>
    <row r="49114" spans="6:6" x14ac:dyDescent="0.2">
      <c r="F49114" s="16"/>
    </row>
    <row r="49115" spans="6:6" x14ac:dyDescent="0.2">
      <c r="F49115" s="16"/>
    </row>
    <row r="49116" spans="6:6" x14ac:dyDescent="0.2">
      <c r="F49116" s="16"/>
    </row>
    <row r="49117" spans="6:6" x14ac:dyDescent="0.2">
      <c r="F49117" s="16"/>
    </row>
    <row r="49118" spans="6:6" x14ac:dyDescent="0.2">
      <c r="F49118" s="16"/>
    </row>
    <row r="49119" spans="6:6" x14ac:dyDescent="0.2">
      <c r="F49119" s="16"/>
    </row>
    <row r="49120" spans="6:6" x14ac:dyDescent="0.2">
      <c r="F49120" s="16"/>
    </row>
    <row r="49121" spans="6:6" x14ac:dyDescent="0.2">
      <c r="F49121" s="16"/>
    </row>
    <row r="49122" spans="6:6" x14ac:dyDescent="0.2">
      <c r="F49122" s="16"/>
    </row>
    <row r="49123" spans="6:6" x14ac:dyDescent="0.2">
      <c r="F49123" s="16"/>
    </row>
    <row r="49124" spans="6:6" x14ac:dyDescent="0.2">
      <c r="F49124" s="16"/>
    </row>
    <row r="49125" spans="6:6" x14ac:dyDescent="0.2">
      <c r="F49125" s="16"/>
    </row>
    <row r="49126" spans="6:6" x14ac:dyDescent="0.2">
      <c r="F49126" s="16"/>
    </row>
    <row r="49127" spans="6:6" x14ac:dyDescent="0.2">
      <c r="F49127" s="16"/>
    </row>
    <row r="49128" spans="6:6" x14ac:dyDescent="0.2">
      <c r="F49128" s="16"/>
    </row>
    <row r="49129" spans="6:6" x14ac:dyDescent="0.2">
      <c r="F49129" s="16"/>
    </row>
    <row r="49130" spans="6:6" x14ac:dyDescent="0.2">
      <c r="F49130" s="16"/>
    </row>
    <row r="49131" spans="6:6" x14ac:dyDescent="0.2">
      <c r="F49131" s="16"/>
    </row>
    <row r="49132" spans="6:6" x14ac:dyDescent="0.2">
      <c r="F49132" s="16"/>
    </row>
    <row r="49133" spans="6:6" x14ac:dyDescent="0.2">
      <c r="F49133" s="16"/>
    </row>
    <row r="49134" spans="6:6" x14ac:dyDescent="0.2">
      <c r="F49134" s="16"/>
    </row>
    <row r="49135" spans="6:6" x14ac:dyDescent="0.2">
      <c r="F49135" s="16"/>
    </row>
    <row r="49136" spans="6:6" x14ac:dyDescent="0.2">
      <c r="F49136" s="16"/>
    </row>
    <row r="49137" spans="6:6" x14ac:dyDescent="0.2">
      <c r="F49137" s="16"/>
    </row>
    <row r="49138" spans="6:6" x14ac:dyDescent="0.2">
      <c r="F49138" s="16"/>
    </row>
    <row r="49139" spans="6:6" x14ac:dyDescent="0.2">
      <c r="F49139" s="16"/>
    </row>
    <row r="49140" spans="6:6" x14ac:dyDescent="0.2">
      <c r="F49140" s="16"/>
    </row>
    <row r="49141" spans="6:6" x14ac:dyDescent="0.2">
      <c r="F49141" s="16"/>
    </row>
    <row r="49142" spans="6:6" x14ac:dyDescent="0.2">
      <c r="F49142" s="16"/>
    </row>
    <row r="49143" spans="6:6" x14ac:dyDescent="0.2">
      <c r="F49143" s="16"/>
    </row>
    <row r="49144" spans="6:6" x14ac:dyDescent="0.2">
      <c r="F49144" s="16"/>
    </row>
    <row r="49145" spans="6:6" x14ac:dyDescent="0.2">
      <c r="F49145" s="16"/>
    </row>
    <row r="49146" spans="6:6" x14ac:dyDescent="0.2">
      <c r="F49146" s="16"/>
    </row>
    <row r="49147" spans="6:6" x14ac:dyDescent="0.2">
      <c r="F49147" s="16"/>
    </row>
    <row r="49148" spans="6:6" x14ac:dyDescent="0.2">
      <c r="F49148" s="16"/>
    </row>
    <row r="49149" spans="6:6" x14ac:dyDescent="0.2">
      <c r="F49149" s="16"/>
    </row>
    <row r="49150" spans="6:6" x14ac:dyDescent="0.2">
      <c r="F49150" s="16"/>
    </row>
    <row r="49151" spans="6:6" x14ac:dyDescent="0.2">
      <c r="F49151" s="16"/>
    </row>
    <row r="49152" spans="6:6" x14ac:dyDescent="0.2">
      <c r="F49152" s="16"/>
    </row>
    <row r="49153" spans="6:6" x14ac:dyDescent="0.2">
      <c r="F49153" s="16"/>
    </row>
    <row r="49154" spans="6:6" x14ac:dyDescent="0.2">
      <c r="F49154" s="16"/>
    </row>
    <row r="49155" spans="6:6" x14ac:dyDescent="0.2">
      <c r="F49155" s="16"/>
    </row>
    <row r="49156" spans="6:6" x14ac:dyDescent="0.2">
      <c r="F49156" s="16"/>
    </row>
    <row r="49157" spans="6:6" x14ac:dyDescent="0.2">
      <c r="F49157" s="16"/>
    </row>
    <row r="49158" spans="6:6" x14ac:dyDescent="0.2">
      <c r="F49158" s="16"/>
    </row>
    <row r="49159" spans="6:6" x14ac:dyDescent="0.2">
      <c r="F49159" s="16"/>
    </row>
    <row r="49160" spans="6:6" x14ac:dyDescent="0.2">
      <c r="F49160" s="16"/>
    </row>
    <row r="49161" spans="6:6" x14ac:dyDescent="0.2">
      <c r="F49161" s="16"/>
    </row>
    <row r="49162" spans="6:6" x14ac:dyDescent="0.2">
      <c r="F49162" s="16"/>
    </row>
    <row r="49163" spans="6:6" x14ac:dyDescent="0.2">
      <c r="F49163" s="16"/>
    </row>
    <row r="49164" spans="6:6" x14ac:dyDescent="0.2">
      <c r="F49164" s="16"/>
    </row>
    <row r="49165" spans="6:6" x14ac:dyDescent="0.2">
      <c r="F49165" s="16"/>
    </row>
    <row r="49166" spans="6:6" x14ac:dyDescent="0.2">
      <c r="F49166" s="16"/>
    </row>
    <row r="49167" spans="6:6" x14ac:dyDescent="0.2">
      <c r="F49167" s="16"/>
    </row>
    <row r="49168" spans="6:6" x14ac:dyDescent="0.2">
      <c r="F49168" s="16"/>
    </row>
    <row r="49169" spans="6:6" x14ac:dyDescent="0.2">
      <c r="F49169" s="16"/>
    </row>
    <row r="49170" spans="6:6" x14ac:dyDescent="0.2">
      <c r="F49170" s="16"/>
    </row>
    <row r="49171" spans="6:6" x14ac:dyDescent="0.2">
      <c r="F49171" s="16"/>
    </row>
    <row r="49172" spans="6:6" x14ac:dyDescent="0.2">
      <c r="F49172" s="16"/>
    </row>
    <row r="49173" spans="6:6" x14ac:dyDescent="0.2">
      <c r="F49173" s="16"/>
    </row>
    <row r="49174" spans="6:6" x14ac:dyDescent="0.2">
      <c r="F49174" s="16"/>
    </row>
    <row r="49175" spans="6:6" x14ac:dyDescent="0.2">
      <c r="F49175" s="16"/>
    </row>
    <row r="49176" spans="6:6" x14ac:dyDescent="0.2">
      <c r="F49176" s="16"/>
    </row>
    <row r="49177" spans="6:6" x14ac:dyDescent="0.2">
      <c r="F49177" s="16"/>
    </row>
    <row r="49178" spans="6:6" x14ac:dyDescent="0.2">
      <c r="F49178" s="16"/>
    </row>
    <row r="49179" spans="6:6" x14ac:dyDescent="0.2">
      <c r="F49179" s="16"/>
    </row>
    <row r="49180" spans="6:6" x14ac:dyDescent="0.2">
      <c r="F49180" s="16"/>
    </row>
    <row r="49181" spans="6:6" x14ac:dyDescent="0.2">
      <c r="F49181" s="16"/>
    </row>
    <row r="49182" spans="6:6" x14ac:dyDescent="0.2">
      <c r="F49182" s="16"/>
    </row>
    <row r="49183" spans="6:6" x14ac:dyDescent="0.2">
      <c r="F49183" s="16"/>
    </row>
    <row r="49184" spans="6:6" x14ac:dyDescent="0.2">
      <c r="F49184" s="16"/>
    </row>
    <row r="49185" spans="6:6" x14ac:dyDescent="0.2">
      <c r="F49185" s="16"/>
    </row>
    <row r="49186" spans="6:6" x14ac:dyDescent="0.2">
      <c r="F49186" s="16"/>
    </row>
    <row r="49187" spans="6:6" x14ac:dyDescent="0.2">
      <c r="F49187" s="16"/>
    </row>
    <row r="49188" spans="6:6" x14ac:dyDescent="0.2">
      <c r="F49188" s="16"/>
    </row>
    <row r="49189" spans="6:6" x14ac:dyDescent="0.2">
      <c r="F49189" s="16"/>
    </row>
    <row r="49190" spans="6:6" x14ac:dyDescent="0.2">
      <c r="F49190" s="16"/>
    </row>
    <row r="49191" spans="6:6" x14ac:dyDescent="0.2">
      <c r="F49191" s="16"/>
    </row>
    <row r="49192" spans="6:6" x14ac:dyDescent="0.2">
      <c r="F49192" s="16"/>
    </row>
    <row r="49193" spans="6:6" x14ac:dyDescent="0.2">
      <c r="F49193" s="16"/>
    </row>
    <row r="49194" spans="6:6" x14ac:dyDescent="0.2">
      <c r="F49194" s="16"/>
    </row>
    <row r="49195" spans="6:6" x14ac:dyDescent="0.2">
      <c r="F49195" s="16"/>
    </row>
    <row r="49196" spans="6:6" x14ac:dyDescent="0.2">
      <c r="F49196" s="16"/>
    </row>
    <row r="49197" spans="6:6" x14ac:dyDescent="0.2">
      <c r="F49197" s="16"/>
    </row>
    <row r="49198" spans="6:6" x14ac:dyDescent="0.2">
      <c r="F49198" s="16"/>
    </row>
    <row r="49199" spans="6:6" x14ac:dyDescent="0.2">
      <c r="F49199" s="16"/>
    </row>
    <row r="49200" spans="6:6" x14ac:dyDescent="0.2">
      <c r="F49200" s="16"/>
    </row>
    <row r="49201" spans="6:6" x14ac:dyDescent="0.2">
      <c r="F49201" s="16"/>
    </row>
    <row r="49202" spans="6:6" x14ac:dyDescent="0.2">
      <c r="F49202" s="16"/>
    </row>
    <row r="49203" spans="6:6" x14ac:dyDescent="0.2">
      <c r="F49203" s="16"/>
    </row>
    <row r="49204" spans="6:6" x14ac:dyDescent="0.2">
      <c r="F49204" s="16"/>
    </row>
    <row r="49205" spans="6:6" x14ac:dyDescent="0.2">
      <c r="F49205" s="16"/>
    </row>
    <row r="49206" spans="6:6" x14ac:dyDescent="0.2">
      <c r="F49206" s="16"/>
    </row>
    <row r="49207" spans="6:6" x14ac:dyDescent="0.2">
      <c r="F49207" s="16"/>
    </row>
    <row r="49208" spans="6:6" x14ac:dyDescent="0.2">
      <c r="F49208" s="16"/>
    </row>
    <row r="49209" spans="6:6" x14ac:dyDescent="0.2">
      <c r="F49209" s="16"/>
    </row>
    <row r="49210" spans="6:6" x14ac:dyDescent="0.2">
      <c r="F49210" s="16"/>
    </row>
    <row r="49211" spans="6:6" x14ac:dyDescent="0.2">
      <c r="F49211" s="16"/>
    </row>
    <row r="49212" spans="6:6" x14ac:dyDescent="0.2">
      <c r="F49212" s="16"/>
    </row>
    <row r="49213" spans="6:6" x14ac:dyDescent="0.2">
      <c r="F49213" s="16"/>
    </row>
    <row r="49214" spans="6:6" x14ac:dyDescent="0.2">
      <c r="F49214" s="16"/>
    </row>
    <row r="49215" spans="6:6" x14ac:dyDescent="0.2">
      <c r="F49215" s="16"/>
    </row>
    <row r="49216" spans="6:6" x14ac:dyDescent="0.2">
      <c r="F49216" s="16"/>
    </row>
    <row r="49217" spans="6:6" x14ac:dyDescent="0.2">
      <c r="F49217" s="16"/>
    </row>
    <row r="49218" spans="6:6" x14ac:dyDescent="0.2">
      <c r="F49218" s="16"/>
    </row>
    <row r="49219" spans="6:6" x14ac:dyDescent="0.2">
      <c r="F49219" s="16"/>
    </row>
    <row r="49220" spans="6:6" x14ac:dyDescent="0.2">
      <c r="F49220" s="16"/>
    </row>
    <row r="49221" spans="6:6" x14ac:dyDescent="0.2">
      <c r="F49221" s="16"/>
    </row>
    <row r="49222" spans="6:6" x14ac:dyDescent="0.2">
      <c r="F49222" s="16"/>
    </row>
    <row r="49223" spans="6:6" x14ac:dyDescent="0.2">
      <c r="F49223" s="16"/>
    </row>
    <row r="49224" spans="6:6" x14ac:dyDescent="0.2">
      <c r="F49224" s="16"/>
    </row>
    <row r="49225" spans="6:6" x14ac:dyDescent="0.2">
      <c r="F49225" s="16"/>
    </row>
    <row r="49226" spans="6:6" x14ac:dyDescent="0.2">
      <c r="F49226" s="16"/>
    </row>
    <row r="49227" spans="6:6" x14ac:dyDescent="0.2">
      <c r="F49227" s="16"/>
    </row>
    <row r="49228" spans="6:6" x14ac:dyDescent="0.2">
      <c r="F49228" s="16"/>
    </row>
    <row r="49229" spans="6:6" x14ac:dyDescent="0.2">
      <c r="F49229" s="16"/>
    </row>
    <row r="49230" spans="6:6" x14ac:dyDescent="0.2">
      <c r="F49230" s="16"/>
    </row>
    <row r="49231" spans="6:6" x14ac:dyDescent="0.2">
      <c r="F49231" s="16"/>
    </row>
    <row r="49232" spans="6:6" x14ac:dyDescent="0.2">
      <c r="F49232" s="16"/>
    </row>
    <row r="49233" spans="6:6" x14ac:dyDescent="0.2">
      <c r="F49233" s="16"/>
    </row>
    <row r="49234" spans="6:6" x14ac:dyDescent="0.2">
      <c r="F49234" s="16"/>
    </row>
    <row r="49235" spans="6:6" x14ac:dyDescent="0.2">
      <c r="F49235" s="16"/>
    </row>
    <row r="49236" spans="6:6" x14ac:dyDescent="0.2">
      <c r="F49236" s="16"/>
    </row>
    <row r="49237" spans="6:6" x14ac:dyDescent="0.2">
      <c r="F49237" s="16"/>
    </row>
    <row r="49238" spans="6:6" x14ac:dyDescent="0.2">
      <c r="F49238" s="16"/>
    </row>
    <row r="49239" spans="6:6" x14ac:dyDescent="0.2">
      <c r="F49239" s="16"/>
    </row>
    <row r="49240" spans="6:6" x14ac:dyDescent="0.2">
      <c r="F49240" s="16"/>
    </row>
    <row r="49241" spans="6:6" x14ac:dyDescent="0.2">
      <c r="F49241" s="16"/>
    </row>
    <row r="49242" spans="6:6" x14ac:dyDescent="0.2">
      <c r="F49242" s="16"/>
    </row>
    <row r="49243" spans="6:6" x14ac:dyDescent="0.2">
      <c r="F49243" s="16"/>
    </row>
    <row r="49244" spans="6:6" x14ac:dyDescent="0.2">
      <c r="F49244" s="16"/>
    </row>
    <row r="49245" spans="6:6" x14ac:dyDescent="0.2">
      <c r="F49245" s="16"/>
    </row>
    <row r="49246" spans="6:6" x14ac:dyDescent="0.2">
      <c r="F49246" s="16"/>
    </row>
    <row r="49247" spans="6:6" x14ac:dyDescent="0.2">
      <c r="F49247" s="16"/>
    </row>
    <row r="49248" spans="6:6" x14ac:dyDescent="0.2">
      <c r="F49248" s="16"/>
    </row>
    <row r="49249" spans="6:6" x14ac:dyDescent="0.2">
      <c r="F49249" s="16"/>
    </row>
    <row r="49250" spans="6:6" x14ac:dyDescent="0.2">
      <c r="F49250" s="16"/>
    </row>
    <row r="49251" spans="6:6" x14ac:dyDescent="0.2">
      <c r="F49251" s="16"/>
    </row>
    <row r="49252" spans="6:6" x14ac:dyDescent="0.2">
      <c r="F49252" s="16"/>
    </row>
    <row r="49253" spans="6:6" x14ac:dyDescent="0.2">
      <c r="F49253" s="16"/>
    </row>
    <row r="49254" spans="6:6" x14ac:dyDescent="0.2">
      <c r="F49254" s="16"/>
    </row>
    <row r="49255" spans="6:6" x14ac:dyDescent="0.2">
      <c r="F49255" s="16"/>
    </row>
    <row r="49256" spans="6:6" x14ac:dyDescent="0.2">
      <c r="F49256" s="16"/>
    </row>
    <row r="49257" spans="6:6" x14ac:dyDescent="0.2">
      <c r="F49257" s="16"/>
    </row>
    <row r="49258" spans="6:6" x14ac:dyDescent="0.2">
      <c r="F49258" s="16"/>
    </row>
    <row r="49259" spans="6:6" x14ac:dyDescent="0.2">
      <c r="F49259" s="16"/>
    </row>
    <row r="49260" spans="6:6" x14ac:dyDescent="0.2">
      <c r="F49260" s="16"/>
    </row>
    <row r="49261" spans="6:6" x14ac:dyDescent="0.2">
      <c r="F49261" s="16"/>
    </row>
    <row r="49262" spans="6:6" x14ac:dyDescent="0.2">
      <c r="F49262" s="16"/>
    </row>
    <row r="49263" spans="6:6" x14ac:dyDescent="0.2">
      <c r="F49263" s="16"/>
    </row>
    <row r="49264" spans="6:6" x14ac:dyDescent="0.2">
      <c r="F49264" s="16"/>
    </row>
    <row r="49265" spans="6:6" x14ac:dyDescent="0.2">
      <c r="F49265" s="16"/>
    </row>
    <row r="49266" spans="6:6" x14ac:dyDescent="0.2">
      <c r="F49266" s="16"/>
    </row>
    <row r="49267" spans="6:6" x14ac:dyDescent="0.2">
      <c r="F49267" s="16"/>
    </row>
    <row r="49268" spans="6:6" x14ac:dyDescent="0.2">
      <c r="F49268" s="16"/>
    </row>
    <row r="49269" spans="6:6" x14ac:dyDescent="0.2">
      <c r="F49269" s="16"/>
    </row>
    <row r="49270" spans="6:6" x14ac:dyDescent="0.2">
      <c r="F49270" s="16"/>
    </row>
    <row r="49271" spans="6:6" x14ac:dyDescent="0.2">
      <c r="F49271" s="16"/>
    </row>
    <row r="49272" spans="6:6" x14ac:dyDescent="0.2">
      <c r="F49272" s="16"/>
    </row>
    <row r="49273" spans="6:6" x14ac:dyDescent="0.2">
      <c r="F49273" s="16"/>
    </row>
    <row r="49274" spans="6:6" x14ac:dyDescent="0.2">
      <c r="F49274" s="16"/>
    </row>
    <row r="49275" spans="6:6" x14ac:dyDescent="0.2">
      <c r="F49275" s="16"/>
    </row>
    <row r="49276" spans="6:6" x14ac:dyDescent="0.2">
      <c r="F49276" s="16"/>
    </row>
    <row r="49277" spans="6:6" x14ac:dyDescent="0.2">
      <c r="F49277" s="16"/>
    </row>
    <row r="49278" spans="6:6" x14ac:dyDescent="0.2">
      <c r="F49278" s="16"/>
    </row>
    <row r="49279" spans="6:6" x14ac:dyDescent="0.2">
      <c r="F49279" s="16"/>
    </row>
    <row r="49280" spans="6:6" x14ac:dyDescent="0.2">
      <c r="F49280" s="16"/>
    </row>
    <row r="49281" spans="6:6" x14ac:dyDescent="0.2">
      <c r="F49281" s="16"/>
    </row>
    <row r="49282" spans="6:6" x14ac:dyDescent="0.2">
      <c r="F49282" s="16"/>
    </row>
    <row r="49283" spans="6:6" x14ac:dyDescent="0.2">
      <c r="F49283" s="16"/>
    </row>
    <row r="49284" spans="6:6" x14ac:dyDescent="0.2">
      <c r="F49284" s="16"/>
    </row>
    <row r="49285" spans="6:6" x14ac:dyDescent="0.2">
      <c r="F49285" s="16"/>
    </row>
    <row r="49286" spans="6:6" x14ac:dyDescent="0.2">
      <c r="F49286" s="16"/>
    </row>
    <row r="49287" spans="6:6" x14ac:dyDescent="0.2">
      <c r="F49287" s="16"/>
    </row>
    <row r="49288" spans="6:6" x14ac:dyDescent="0.2">
      <c r="F49288" s="16"/>
    </row>
    <row r="49289" spans="6:6" x14ac:dyDescent="0.2">
      <c r="F49289" s="16"/>
    </row>
    <row r="49290" spans="6:6" x14ac:dyDescent="0.2">
      <c r="F49290" s="16"/>
    </row>
    <row r="49291" spans="6:6" x14ac:dyDescent="0.2">
      <c r="F49291" s="16"/>
    </row>
    <row r="49292" spans="6:6" x14ac:dyDescent="0.2">
      <c r="F49292" s="16"/>
    </row>
    <row r="49293" spans="6:6" x14ac:dyDescent="0.2">
      <c r="F49293" s="16"/>
    </row>
    <row r="49294" spans="6:6" x14ac:dyDescent="0.2">
      <c r="F49294" s="16"/>
    </row>
    <row r="49295" spans="6:6" x14ac:dyDescent="0.2">
      <c r="F49295" s="16"/>
    </row>
    <row r="49296" spans="6:6" x14ac:dyDescent="0.2">
      <c r="F49296" s="16"/>
    </row>
    <row r="49297" spans="6:6" x14ac:dyDescent="0.2">
      <c r="F49297" s="16"/>
    </row>
    <row r="49298" spans="6:6" x14ac:dyDescent="0.2">
      <c r="F49298" s="16"/>
    </row>
    <row r="49299" spans="6:6" x14ac:dyDescent="0.2">
      <c r="F49299" s="16"/>
    </row>
    <row r="49300" spans="6:6" x14ac:dyDescent="0.2">
      <c r="F49300" s="16"/>
    </row>
    <row r="49301" spans="6:6" x14ac:dyDescent="0.2">
      <c r="F49301" s="16"/>
    </row>
    <row r="49302" spans="6:6" x14ac:dyDescent="0.2">
      <c r="F49302" s="16"/>
    </row>
    <row r="49303" spans="6:6" x14ac:dyDescent="0.2">
      <c r="F49303" s="16"/>
    </row>
    <row r="49304" spans="6:6" x14ac:dyDescent="0.2">
      <c r="F49304" s="16"/>
    </row>
    <row r="49305" spans="6:6" x14ac:dyDescent="0.2">
      <c r="F49305" s="16"/>
    </row>
    <row r="49306" spans="6:6" x14ac:dyDescent="0.2">
      <c r="F49306" s="16"/>
    </row>
    <row r="49307" spans="6:6" x14ac:dyDescent="0.2">
      <c r="F49307" s="16"/>
    </row>
    <row r="49308" spans="6:6" x14ac:dyDescent="0.2">
      <c r="F49308" s="16"/>
    </row>
    <row r="49309" spans="6:6" x14ac:dyDescent="0.2">
      <c r="F49309" s="16"/>
    </row>
    <row r="49310" spans="6:6" x14ac:dyDescent="0.2">
      <c r="F49310" s="16"/>
    </row>
    <row r="49311" spans="6:6" x14ac:dyDescent="0.2">
      <c r="F49311" s="16"/>
    </row>
    <row r="49312" spans="6:6" x14ac:dyDescent="0.2">
      <c r="F49312" s="16"/>
    </row>
    <row r="49313" spans="6:6" x14ac:dyDescent="0.2">
      <c r="F49313" s="16"/>
    </row>
    <row r="49314" spans="6:6" x14ac:dyDescent="0.2">
      <c r="F49314" s="16"/>
    </row>
    <row r="49315" spans="6:6" x14ac:dyDescent="0.2">
      <c r="F49315" s="16"/>
    </row>
    <row r="49316" spans="6:6" x14ac:dyDescent="0.2">
      <c r="F49316" s="16"/>
    </row>
    <row r="49317" spans="6:6" x14ac:dyDescent="0.2">
      <c r="F49317" s="16"/>
    </row>
    <row r="49318" spans="6:6" x14ac:dyDescent="0.2">
      <c r="F49318" s="16"/>
    </row>
    <row r="49319" spans="6:6" x14ac:dyDescent="0.2">
      <c r="F49319" s="16"/>
    </row>
    <row r="49320" spans="6:6" x14ac:dyDescent="0.2">
      <c r="F49320" s="16"/>
    </row>
    <row r="49321" spans="6:6" x14ac:dyDescent="0.2">
      <c r="F49321" s="16"/>
    </row>
    <row r="49322" spans="6:6" x14ac:dyDescent="0.2">
      <c r="F49322" s="16"/>
    </row>
    <row r="49323" spans="6:6" x14ac:dyDescent="0.2">
      <c r="F49323" s="16"/>
    </row>
    <row r="49324" spans="6:6" x14ac:dyDescent="0.2">
      <c r="F49324" s="16"/>
    </row>
    <row r="49325" spans="6:6" x14ac:dyDescent="0.2">
      <c r="F49325" s="16"/>
    </row>
    <row r="49326" spans="6:6" x14ac:dyDescent="0.2">
      <c r="F49326" s="16"/>
    </row>
    <row r="49327" spans="6:6" x14ac:dyDescent="0.2">
      <c r="F49327" s="16"/>
    </row>
    <row r="49328" spans="6:6" x14ac:dyDescent="0.2">
      <c r="F49328" s="16"/>
    </row>
    <row r="49329" spans="6:6" x14ac:dyDescent="0.2">
      <c r="F49329" s="16"/>
    </row>
    <row r="49330" spans="6:6" x14ac:dyDescent="0.2">
      <c r="F49330" s="16"/>
    </row>
    <row r="49331" spans="6:6" x14ac:dyDescent="0.2">
      <c r="F49331" s="16"/>
    </row>
    <row r="49332" spans="6:6" x14ac:dyDescent="0.2">
      <c r="F49332" s="16"/>
    </row>
    <row r="49333" spans="6:6" x14ac:dyDescent="0.2">
      <c r="F49333" s="16"/>
    </row>
    <row r="49334" spans="6:6" x14ac:dyDescent="0.2">
      <c r="F49334" s="16"/>
    </row>
    <row r="49335" spans="6:6" x14ac:dyDescent="0.2">
      <c r="F49335" s="16"/>
    </row>
    <row r="49336" spans="6:6" x14ac:dyDescent="0.2">
      <c r="F49336" s="16"/>
    </row>
    <row r="49337" spans="6:6" x14ac:dyDescent="0.2">
      <c r="F49337" s="16"/>
    </row>
    <row r="49338" spans="6:6" x14ac:dyDescent="0.2">
      <c r="F49338" s="16"/>
    </row>
    <row r="49339" spans="6:6" x14ac:dyDescent="0.2">
      <c r="F49339" s="16"/>
    </row>
    <row r="49340" spans="6:6" x14ac:dyDescent="0.2">
      <c r="F49340" s="16"/>
    </row>
    <row r="49341" spans="6:6" x14ac:dyDescent="0.2">
      <c r="F49341" s="16"/>
    </row>
    <row r="49342" spans="6:6" x14ac:dyDescent="0.2">
      <c r="F49342" s="16"/>
    </row>
    <row r="49343" spans="6:6" x14ac:dyDescent="0.2">
      <c r="F49343" s="16"/>
    </row>
    <row r="49344" spans="6:6" x14ac:dyDescent="0.2">
      <c r="F49344" s="16"/>
    </row>
    <row r="49345" spans="6:6" x14ac:dyDescent="0.2">
      <c r="F49345" s="16"/>
    </row>
    <row r="49346" spans="6:6" x14ac:dyDescent="0.2">
      <c r="F49346" s="16"/>
    </row>
    <row r="49347" spans="6:6" x14ac:dyDescent="0.2">
      <c r="F49347" s="16"/>
    </row>
    <row r="49348" spans="6:6" x14ac:dyDescent="0.2">
      <c r="F49348" s="16"/>
    </row>
    <row r="49349" spans="6:6" x14ac:dyDescent="0.2">
      <c r="F49349" s="16"/>
    </row>
    <row r="49350" spans="6:6" x14ac:dyDescent="0.2">
      <c r="F49350" s="16"/>
    </row>
    <row r="49351" spans="6:6" x14ac:dyDescent="0.2">
      <c r="F49351" s="16"/>
    </row>
    <row r="49352" spans="6:6" x14ac:dyDescent="0.2">
      <c r="F49352" s="16"/>
    </row>
    <row r="49353" spans="6:6" x14ac:dyDescent="0.2">
      <c r="F49353" s="16"/>
    </row>
    <row r="49354" spans="6:6" x14ac:dyDescent="0.2">
      <c r="F49354" s="16"/>
    </row>
    <row r="49355" spans="6:6" x14ac:dyDescent="0.2">
      <c r="F49355" s="16"/>
    </row>
    <row r="49356" spans="6:6" x14ac:dyDescent="0.2">
      <c r="F49356" s="16"/>
    </row>
    <row r="49357" spans="6:6" x14ac:dyDescent="0.2">
      <c r="F49357" s="16"/>
    </row>
    <row r="49358" spans="6:6" x14ac:dyDescent="0.2">
      <c r="F49358" s="16"/>
    </row>
    <row r="49359" spans="6:6" x14ac:dyDescent="0.2">
      <c r="F49359" s="16"/>
    </row>
    <row r="49360" spans="6:6" x14ac:dyDescent="0.2">
      <c r="F49360" s="16"/>
    </row>
    <row r="49361" spans="6:6" x14ac:dyDescent="0.2">
      <c r="F49361" s="16"/>
    </row>
    <row r="49362" spans="6:6" x14ac:dyDescent="0.2">
      <c r="F49362" s="16"/>
    </row>
    <row r="49363" spans="6:6" x14ac:dyDescent="0.2">
      <c r="F49363" s="16"/>
    </row>
    <row r="49364" spans="6:6" x14ac:dyDescent="0.2">
      <c r="F49364" s="16"/>
    </row>
    <row r="49365" spans="6:6" x14ac:dyDescent="0.2">
      <c r="F49365" s="16"/>
    </row>
    <row r="49366" spans="6:6" x14ac:dyDescent="0.2">
      <c r="F49366" s="16"/>
    </row>
    <row r="49367" spans="6:6" x14ac:dyDescent="0.2">
      <c r="F49367" s="16"/>
    </row>
    <row r="49368" spans="6:6" x14ac:dyDescent="0.2">
      <c r="F49368" s="16"/>
    </row>
    <row r="49369" spans="6:6" x14ac:dyDescent="0.2">
      <c r="F49369" s="16"/>
    </row>
    <row r="49370" spans="6:6" x14ac:dyDescent="0.2">
      <c r="F49370" s="16"/>
    </row>
    <row r="49371" spans="6:6" x14ac:dyDescent="0.2">
      <c r="F49371" s="16"/>
    </row>
    <row r="49372" spans="6:6" x14ac:dyDescent="0.2">
      <c r="F49372" s="16"/>
    </row>
    <row r="49373" spans="6:6" x14ac:dyDescent="0.2">
      <c r="F49373" s="16"/>
    </row>
    <row r="49374" spans="6:6" x14ac:dyDescent="0.2">
      <c r="F49374" s="16"/>
    </row>
    <row r="49375" spans="6:6" x14ac:dyDescent="0.2">
      <c r="F49375" s="16"/>
    </row>
    <row r="49376" spans="6:6" x14ac:dyDescent="0.2">
      <c r="F49376" s="16"/>
    </row>
    <row r="49377" spans="6:6" x14ac:dyDescent="0.2">
      <c r="F49377" s="16"/>
    </row>
    <row r="49378" spans="6:6" x14ac:dyDescent="0.2">
      <c r="F49378" s="16"/>
    </row>
    <row r="49379" spans="6:6" x14ac:dyDescent="0.2">
      <c r="F49379" s="16"/>
    </row>
    <row r="49380" spans="6:6" x14ac:dyDescent="0.2">
      <c r="F49380" s="16"/>
    </row>
    <row r="49381" spans="6:6" x14ac:dyDescent="0.2">
      <c r="F49381" s="16"/>
    </row>
    <row r="49382" spans="6:6" x14ac:dyDescent="0.2">
      <c r="F49382" s="16"/>
    </row>
    <row r="49383" spans="6:6" x14ac:dyDescent="0.2">
      <c r="F49383" s="16"/>
    </row>
    <row r="49384" spans="6:6" x14ac:dyDescent="0.2">
      <c r="F49384" s="16"/>
    </row>
    <row r="49385" spans="6:6" x14ac:dyDescent="0.2">
      <c r="F49385" s="16"/>
    </row>
    <row r="49386" spans="6:6" x14ac:dyDescent="0.2">
      <c r="F49386" s="16"/>
    </row>
    <row r="49387" spans="6:6" x14ac:dyDescent="0.2">
      <c r="F49387" s="16"/>
    </row>
    <row r="49388" spans="6:6" x14ac:dyDescent="0.2">
      <c r="F49388" s="16"/>
    </row>
    <row r="49389" spans="6:6" x14ac:dyDescent="0.2">
      <c r="F49389" s="16"/>
    </row>
    <row r="49390" spans="6:6" x14ac:dyDescent="0.2">
      <c r="F49390" s="16"/>
    </row>
    <row r="49391" spans="6:6" x14ac:dyDescent="0.2">
      <c r="F49391" s="16"/>
    </row>
    <row r="49392" spans="6:6" x14ac:dyDescent="0.2">
      <c r="F49392" s="16"/>
    </row>
    <row r="49393" spans="6:6" x14ac:dyDescent="0.2">
      <c r="F49393" s="16"/>
    </row>
    <row r="49394" spans="6:6" x14ac:dyDescent="0.2">
      <c r="F49394" s="16"/>
    </row>
    <row r="49395" spans="6:6" x14ac:dyDescent="0.2">
      <c r="F49395" s="16"/>
    </row>
    <row r="49396" spans="6:6" x14ac:dyDescent="0.2">
      <c r="F49396" s="16"/>
    </row>
    <row r="49397" spans="6:6" x14ac:dyDescent="0.2">
      <c r="F49397" s="16"/>
    </row>
    <row r="49398" spans="6:6" x14ac:dyDescent="0.2">
      <c r="F49398" s="16"/>
    </row>
    <row r="49399" spans="6:6" x14ac:dyDescent="0.2">
      <c r="F49399" s="16"/>
    </row>
    <row r="49400" spans="6:6" x14ac:dyDescent="0.2">
      <c r="F49400" s="16"/>
    </row>
    <row r="49401" spans="6:6" x14ac:dyDescent="0.2">
      <c r="F49401" s="16"/>
    </row>
    <row r="49402" spans="6:6" x14ac:dyDescent="0.2">
      <c r="F49402" s="16"/>
    </row>
    <row r="49403" spans="6:6" x14ac:dyDescent="0.2">
      <c r="F49403" s="16"/>
    </row>
    <row r="49404" spans="6:6" x14ac:dyDescent="0.2">
      <c r="F49404" s="16"/>
    </row>
    <row r="49405" spans="6:6" x14ac:dyDescent="0.2">
      <c r="F49405" s="16"/>
    </row>
    <row r="49406" spans="6:6" x14ac:dyDescent="0.2">
      <c r="F49406" s="16"/>
    </row>
    <row r="49407" spans="6:6" x14ac:dyDescent="0.2">
      <c r="F49407" s="16"/>
    </row>
    <row r="49408" spans="6:6" x14ac:dyDescent="0.2">
      <c r="F49408" s="16"/>
    </row>
    <row r="49409" spans="6:6" x14ac:dyDescent="0.2">
      <c r="F49409" s="16"/>
    </row>
    <row r="49410" spans="6:6" x14ac:dyDescent="0.2">
      <c r="F49410" s="16"/>
    </row>
    <row r="49411" spans="6:6" x14ac:dyDescent="0.2">
      <c r="F49411" s="16"/>
    </row>
    <row r="49412" spans="6:6" x14ac:dyDescent="0.2">
      <c r="F49412" s="16"/>
    </row>
    <row r="49413" spans="6:6" x14ac:dyDescent="0.2">
      <c r="F49413" s="16"/>
    </row>
    <row r="49414" spans="6:6" x14ac:dyDescent="0.2">
      <c r="F49414" s="16"/>
    </row>
    <row r="49415" spans="6:6" x14ac:dyDescent="0.2">
      <c r="F49415" s="16"/>
    </row>
    <row r="49416" spans="6:6" x14ac:dyDescent="0.2">
      <c r="F49416" s="16"/>
    </row>
    <row r="49417" spans="6:6" x14ac:dyDescent="0.2">
      <c r="F49417" s="16"/>
    </row>
    <row r="49418" spans="6:6" x14ac:dyDescent="0.2">
      <c r="F49418" s="16"/>
    </row>
    <row r="49419" spans="6:6" x14ac:dyDescent="0.2">
      <c r="F49419" s="16"/>
    </row>
    <row r="49420" spans="6:6" x14ac:dyDescent="0.2">
      <c r="F49420" s="16"/>
    </row>
    <row r="49421" spans="6:6" x14ac:dyDescent="0.2">
      <c r="F49421" s="16"/>
    </row>
    <row r="49422" spans="6:6" x14ac:dyDescent="0.2">
      <c r="F49422" s="16"/>
    </row>
    <row r="49423" spans="6:6" x14ac:dyDescent="0.2">
      <c r="F49423" s="16"/>
    </row>
    <row r="49424" spans="6:6" x14ac:dyDescent="0.2">
      <c r="F49424" s="16"/>
    </row>
    <row r="49425" spans="6:6" x14ac:dyDescent="0.2">
      <c r="F49425" s="16"/>
    </row>
    <row r="49426" spans="6:6" x14ac:dyDescent="0.2">
      <c r="F49426" s="16"/>
    </row>
    <row r="49427" spans="6:6" x14ac:dyDescent="0.2">
      <c r="F49427" s="16"/>
    </row>
    <row r="49428" spans="6:6" x14ac:dyDescent="0.2">
      <c r="F49428" s="16"/>
    </row>
    <row r="49429" spans="6:6" x14ac:dyDescent="0.2">
      <c r="F49429" s="16"/>
    </row>
    <row r="49430" spans="6:6" x14ac:dyDescent="0.2">
      <c r="F49430" s="16"/>
    </row>
    <row r="49431" spans="6:6" x14ac:dyDescent="0.2">
      <c r="F49431" s="16"/>
    </row>
    <row r="49432" spans="6:6" x14ac:dyDescent="0.2">
      <c r="F49432" s="16"/>
    </row>
    <row r="49433" spans="6:6" x14ac:dyDescent="0.2">
      <c r="F49433" s="16"/>
    </row>
    <row r="49434" spans="6:6" x14ac:dyDescent="0.2">
      <c r="F49434" s="16"/>
    </row>
    <row r="49435" spans="6:6" x14ac:dyDescent="0.2">
      <c r="F49435" s="16"/>
    </row>
    <row r="49436" spans="6:6" x14ac:dyDescent="0.2">
      <c r="F49436" s="16"/>
    </row>
    <row r="49437" spans="6:6" x14ac:dyDescent="0.2">
      <c r="F49437" s="16"/>
    </row>
    <row r="49438" spans="6:6" x14ac:dyDescent="0.2">
      <c r="F49438" s="16"/>
    </row>
    <row r="49439" spans="6:6" x14ac:dyDescent="0.2">
      <c r="F49439" s="16"/>
    </row>
    <row r="49440" spans="6:6" x14ac:dyDescent="0.2">
      <c r="F49440" s="16"/>
    </row>
    <row r="49441" spans="6:6" x14ac:dyDescent="0.2">
      <c r="F49441" s="16"/>
    </row>
    <row r="49442" spans="6:6" x14ac:dyDescent="0.2">
      <c r="F49442" s="16"/>
    </row>
    <row r="49443" spans="6:6" x14ac:dyDescent="0.2">
      <c r="F49443" s="16"/>
    </row>
    <row r="49444" spans="6:6" x14ac:dyDescent="0.2">
      <c r="F49444" s="16"/>
    </row>
    <row r="49445" spans="6:6" x14ac:dyDescent="0.2">
      <c r="F49445" s="16"/>
    </row>
    <row r="49446" spans="6:6" x14ac:dyDescent="0.2">
      <c r="F49446" s="16"/>
    </row>
    <row r="49447" spans="6:6" x14ac:dyDescent="0.2">
      <c r="F49447" s="16"/>
    </row>
    <row r="49448" spans="6:6" x14ac:dyDescent="0.2">
      <c r="F49448" s="16"/>
    </row>
    <row r="49449" spans="6:6" x14ac:dyDescent="0.2">
      <c r="F49449" s="16"/>
    </row>
    <row r="49450" spans="6:6" x14ac:dyDescent="0.2">
      <c r="F49450" s="16"/>
    </row>
    <row r="49451" spans="6:6" x14ac:dyDescent="0.2">
      <c r="F49451" s="16"/>
    </row>
    <row r="49452" spans="6:6" x14ac:dyDescent="0.2">
      <c r="F49452" s="16"/>
    </row>
    <row r="49453" spans="6:6" x14ac:dyDescent="0.2">
      <c r="F49453" s="16"/>
    </row>
    <row r="49454" spans="6:6" x14ac:dyDescent="0.2">
      <c r="F49454" s="16"/>
    </row>
    <row r="49455" spans="6:6" x14ac:dyDescent="0.2">
      <c r="F49455" s="16"/>
    </row>
    <row r="49456" spans="6:6" x14ac:dyDescent="0.2">
      <c r="F49456" s="16"/>
    </row>
    <row r="49457" spans="6:6" x14ac:dyDescent="0.2">
      <c r="F49457" s="16"/>
    </row>
    <row r="49458" spans="6:6" x14ac:dyDescent="0.2">
      <c r="F49458" s="16"/>
    </row>
    <row r="49459" spans="6:6" x14ac:dyDescent="0.2">
      <c r="F49459" s="16"/>
    </row>
    <row r="49460" spans="6:6" x14ac:dyDescent="0.2">
      <c r="F49460" s="16"/>
    </row>
    <row r="49461" spans="6:6" x14ac:dyDescent="0.2">
      <c r="F49461" s="16"/>
    </row>
    <row r="49462" spans="6:6" x14ac:dyDescent="0.2">
      <c r="F49462" s="16"/>
    </row>
    <row r="49463" spans="6:6" x14ac:dyDescent="0.2">
      <c r="F49463" s="16"/>
    </row>
    <row r="49464" spans="6:6" x14ac:dyDescent="0.2">
      <c r="F49464" s="16"/>
    </row>
    <row r="49465" spans="6:6" x14ac:dyDescent="0.2">
      <c r="F49465" s="16"/>
    </row>
    <row r="49466" spans="6:6" x14ac:dyDescent="0.2">
      <c r="F49466" s="16"/>
    </row>
    <row r="49467" spans="6:6" x14ac:dyDescent="0.2">
      <c r="F49467" s="16"/>
    </row>
    <row r="49468" spans="6:6" x14ac:dyDescent="0.2">
      <c r="F49468" s="16"/>
    </row>
    <row r="49469" spans="6:6" x14ac:dyDescent="0.2">
      <c r="F49469" s="16"/>
    </row>
    <row r="49470" spans="6:6" x14ac:dyDescent="0.2">
      <c r="F49470" s="16"/>
    </row>
    <row r="49471" spans="6:6" x14ac:dyDescent="0.2">
      <c r="F49471" s="16"/>
    </row>
    <row r="49472" spans="6:6" x14ac:dyDescent="0.2">
      <c r="F49472" s="16"/>
    </row>
    <row r="49473" spans="6:6" x14ac:dyDescent="0.2">
      <c r="F49473" s="16"/>
    </row>
    <row r="49474" spans="6:6" x14ac:dyDescent="0.2">
      <c r="F49474" s="16"/>
    </row>
    <row r="49475" spans="6:6" x14ac:dyDescent="0.2">
      <c r="F49475" s="16"/>
    </row>
    <row r="49476" spans="6:6" x14ac:dyDescent="0.2">
      <c r="F49476" s="16"/>
    </row>
    <row r="49477" spans="6:6" x14ac:dyDescent="0.2">
      <c r="F49477" s="16"/>
    </row>
    <row r="49478" spans="6:6" x14ac:dyDescent="0.2">
      <c r="F49478" s="16"/>
    </row>
    <row r="49479" spans="6:6" x14ac:dyDescent="0.2">
      <c r="F49479" s="16"/>
    </row>
    <row r="49480" spans="6:6" x14ac:dyDescent="0.2">
      <c r="F49480" s="16"/>
    </row>
    <row r="49481" spans="6:6" x14ac:dyDescent="0.2">
      <c r="F49481" s="16"/>
    </row>
    <row r="49482" spans="6:6" x14ac:dyDescent="0.2">
      <c r="F49482" s="16"/>
    </row>
    <row r="49483" spans="6:6" x14ac:dyDescent="0.2">
      <c r="F49483" s="16"/>
    </row>
    <row r="49484" spans="6:6" x14ac:dyDescent="0.2">
      <c r="F49484" s="16"/>
    </row>
    <row r="49485" spans="6:6" x14ac:dyDescent="0.2">
      <c r="F49485" s="16"/>
    </row>
    <row r="49486" spans="6:6" x14ac:dyDescent="0.2">
      <c r="F49486" s="16"/>
    </row>
    <row r="49487" spans="6:6" x14ac:dyDescent="0.2">
      <c r="F49487" s="16"/>
    </row>
    <row r="49488" spans="6:6" x14ac:dyDescent="0.2">
      <c r="F49488" s="16"/>
    </row>
    <row r="49489" spans="6:6" x14ac:dyDescent="0.2">
      <c r="F49489" s="16"/>
    </row>
    <row r="49490" spans="6:6" x14ac:dyDescent="0.2">
      <c r="F49490" s="16"/>
    </row>
    <row r="49491" spans="6:6" x14ac:dyDescent="0.2">
      <c r="F49491" s="16"/>
    </row>
    <row r="49492" spans="6:6" x14ac:dyDescent="0.2">
      <c r="F49492" s="16"/>
    </row>
    <row r="49493" spans="6:6" x14ac:dyDescent="0.2">
      <c r="F49493" s="16"/>
    </row>
    <row r="49494" spans="6:6" x14ac:dyDescent="0.2">
      <c r="F49494" s="16"/>
    </row>
    <row r="49495" spans="6:6" x14ac:dyDescent="0.2">
      <c r="F49495" s="16"/>
    </row>
    <row r="49496" spans="6:6" x14ac:dyDescent="0.2">
      <c r="F49496" s="16"/>
    </row>
    <row r="49497" spans="6:6" x14ac:dyDescent="0.2">
      <c r="F49497" s="16"/>
    </row>
    <row r="49498" spans="6:6" x14ac:dyDescent="0.2">
      <c r="F49498" s="16"/>
    </row>
    <row r="49499" spans="6:6" x14ac:dyDescent="0.2">
      <c r="F49499" s="16"/>
    </row>
    <row r="49500" spans="6:6" x14ac:dyDescent="0.2">
      <c r="F49500" s="16"/>
    </row>
    <row r="49501" spans="6:6" x14ac:dyDescent="0.2">
      <c r="F49501" s="16"/>
    </row>
    <row r="49502" spans="6:6" x14ac:dyDescent="0.2">
      <c r="F49502" s="16"/>
    </row>
    <row r="49503" spans="6:6" x14ac:dyDescent="0.2">
      <c r="F49503" s="16"/>
    </row>
    <row r="49504" spans="6:6" x14ac:dyDescent="0.2">
      <c r="F49504" s="16"/>
    </row>
    <row r="49505" spans="6:6" x14ac:dyDescent="0.2">
      <c r="F49505" s="16"/>
    </row>
    <row r="49506" spans="6:6" x14ac:dyDescent="0.2">
      <c r="F49506" s="16"/>
    </row>
    <row r="49507" spans="6:6" x14ac:dyDescent="0.2">
      <c r="F49507" s="16"/>
    </row>
    <row r="49508" spans="6:6" x14ac:dyDescent="0.2">
      <c r="F49508" s="16"/>
    </row>
    <row r="49509" spans="6:6" x14ac:dyDescent="0.2">
      <c r="F49509" s="16"/>
    </row>
    <row r="49510" spans="6:6" x14ac:dyDescent="0.2">
      <c r="F49510" s="16"/>
    </row>
    <row r="49511" spans="6:6" x14ac:dyDescent="0.2">
      <c r="F49511" s="16"/>
    </row>
    <row r="49512" spans="6:6" x14ac:dyDescent="0.2">
      <c r="F49512" s="16"/>
    </row>
    <row r="49513" spans="6:6" x14ac:dyDescent="0.2">
      <c r="F49513" s="16"/>
    </row>
    <row r="49514" spans="6:6" x14ac:dyDescent="0.2">
      <c r="F49514" s="16"/>
    </row>
    <row r="49515" spans="6:6" x14ac:dyDescent="0.2">
      <c r="F49515" s="16"/>
    </row>
    <row r="49516" spans="6:6" x14ac:dyDescent="0.2">
      <c r="F49516" s="16"/>
    </row>
    <row r="49517" spans="6:6" x14ac:dyDescent="0.2">
      <c r="F49517" s="16"/>
    </row>
    <row r="49518" spans="6:6" x14ac:dyDescent="0.2">
      <c r="F49518" s="16"/>
    </row>
    <row r="49519" spans="6:6" x14ac:dyDescent="0.2">
      <c r="F49519" s="16"/>
    </row>
    <row r="49520" spans="6:6" x14ac:dyDescent="0.2">
      <c r="F49520" s="16"/>
    </row>
    <row r="49521" spans="6:6" x14ac:dyDescent="0.2">
      <c r="F49521" s="16"/>
    </row>
    <row r="49522" spans="6:6" x14ac:dyDescent="0.2">
      <c r="F49522" s="16"/>
    </row>
    <row r="49523" spans="6:6" x14ac:dyDescent="0.2">
      <c r="F49523" s="16"/>
    </row>
    <row r="49524" spans="6:6" x14ac:dyDescent="0.2">
      <c r="F49524" s="16"/>
    </row>
    <row r="49525" spans="6:6" x14ac:dyDescent="0.2">
      <c r="F49525" s="16"/>
    </row>
    <row r="49526" spans="6:6" x14ac:dyDescent="0.2">
      <c r="F49526" s="16"/>
    </row>
    <row r="49527" spans="6:6" x14ac:dyDescent="0.2">
      <c r="F49527" s="16"/>
    </row>
    <row r="49528" spans="6:6" x14ac:dyDescent="0.2">
      <c r="F49528" s="16"/>
    </row>
    <row r="49529" spans="6:6" x14ac:dyDescent="0.2">
      <c r="F49529" s="16"/>
    </row>
    <row r="49530" spans="6:6" x14ac:dyDescent="0.2">
      <c r="F49530" s="16"/>
    </row>
    <row r="49531" spans="6:6" x14ac:dyDescent="0.2">
      <c r="F49531" s="16"/>
    </row>
    <row r="49532" spans="6:6" x14ac:dyDescent="0.2">
      <c r="F49532" s="16"/>
    </row>
    <row r="49533" spans="6:6" x14ac:dyDescent="0.2">
      <c r="F49533" s="16"/>
    </row>
    <row r="49534" spans="6:6" x14ac:dyDescent="0.2">
      <c r="F49534" s="16"/>
    </row>
    <row r="49535" spans="6:6" x14ac:dyDescent="0.2">
      <c r="F49535" s="16"/>
    </row>
    <row r="49536" spans="6:6" x14ac:dyDescent="0.2">
      <c r="F49536" s="16"/>
    </row>
    <row r="49537" spans="6:6" x14ac:dyDescent="0.2">
      <c r="F49537" s="16"/>
    </row>
    <row r="49538" spans="6:6" x14ac:dyDescent="0.2">
      <c r="F49538" s="16"/>
    </row>
    <row r="49539" spans="6:6" x14ac:dyDescent="0.2">
      <c r="F49539" s="16"/>
    </row>
    <row r="49540" spans="6:6" x14ac:dyDescent="0.2">
      <c r="F49540" s="16"/>
    </row>
    <row r="49541" spans="6:6" x14ac:dyDescent="0.2">
      <c r="F49541" s="16"/>
    </row>
    <row r="49542" spans="6:6" x14ac:dyDescent="0.2">
      <c r="F49542" s="16"/>
    </row>
    <row r="49543" spans="6:6" x14ac:dyDescent="0.2">
      <c r="F49543" s="16"/>
    </row>
    <row r="49544" spans="6:6" x14ac:dyDescent="0.2">
      <c r="F49544" s="16"/>
    </row>
    <row r="49545" spans="6:6" x14ac:dyDescent="0.2">
      <c r="F49545" s="16"/>
    </row>
    <row r="49546" spans="6:6" x14ac:dyDescent="0.2">
      <c r="F49546" s="16"/>
    </row>
    <row r="49547" spans="6:6" x14ac:dyDescent="0.2">
      <c r="F49547" s="16"/>
    </row>
    <row r="49548" spans="6:6" x14ac:dyDescent="0.2">
      <c r="F49548" s="16"/>
    </row>
    <row r="49549" spans="6:6" x14ac:dyDescent="0.2">
      <c r="F49549" s="16"/>
    </row>
    <row r="49550" spans="6:6" x14ac:dyDescent="0.2">
      <c r="F49550" s="16"/>
    </row>
    <row r="49551" spans="6:6" x14ac:dyDescent="0.2">
      <c r="F49551" s="16"/>
    </row>
    <row r="49552" spans="6:6" x14ac:dyDescent="0.2">
      <c r="F49552" s="16"/>
    </row>
    <row r="49553" spans="6:6" x14ac:dyDescent="0.2">
      <c r="F49553" s="16"/>
    </row>
    <row r="49554" spans="6:6" x14ac:dyDescent="0.2">
      <c r="F49554" s="16"/>
    </row>
    <row r="49555" spans="6:6" x14ac:dyDescent="0.2">
      <c r="F49555" s="16"/>
    </row>
    <row r="49556" spans="6:6" x14ac:dyDescent="0.2">
      <c r="F49556" s="16"/>
    </row>
    <row r="49557" spans="6:6" x14ac:dyDescent="0.2">
      <c r="F49557" s="16"/>
    </row>
    <row r="49558" spans="6:6" x14ac:dyDescent="0.2">
      <c r="F49558" s="16"/>
    </row>
    <row r="49559" spans="6:6" x14ac:dyDescent="0.2">
      <c r="F49559" s="16"/>
    </row>
    <row r="49560" spans="6:6" x14ac:dyDescent="0.2">
      <c r="F49560" s="16"/>
    </row>
    <row r="49561" spans="6:6" x14ac:dyDescent="0.2">
      <c r="F49561" s="16"/>
    </row>
    <row r="49562" spans="6:6" x14ac:dyDescent="0.2">
      <c r="F49562" s="16"/>
    </row>
    <row r="49563" spans="6:6" x14ac:dyDescent="0.2">
      <c r="F49563" s="16"/>
    </row>
    <row r="49564" spans="6:6" x14ac:dyDescent="0.2">
      <c r="F49564" s="16"/>
    </row>
    <row r="49565" spans="6:6" x14ac:dyDescent="0.2">
      <c r="F49565" s="16"/>
    </row>
    <row r="49566" spans="6:6" x14ac:dyDescent="0.2">
      <c r="F49566" s="16"/>
    </row>
    <row r="49567" spans="6:6" x14ac:dyDescent="0.2">
      <c r="F49567" s="16"/>
    </row>
    <row r="49568" spans="6:6" x14ac:dyDescent="0.2">
      <c r="F49568" s="16"/>
    </row>
    <row r="49569" spans="6:6" x14ac:dyDescent="0.2">
      <c r="F49569" s="16"/>
    </row>
    <row r="49570" spans="6:6" x14ac:dyDescent="0.2">
      <c r="F49570" s="16"/>
    </row>
    <row r="49571" spans="6:6" x14ac:dyDescent="0.2">
      <c r="F49571" s="16"/>
    </row>
    <row r="49572" spans="6:6" x14ac:dyDescent="0.2">
      <c r="F49572" s="16"/>
    </row>
    <row r="49573" spans="6:6" x14ac:dyDescent="0.2">
      <c r="F49573" s="16"/>
    </row>
    <row r="49574" spans="6:6" x14ac:dyDescent="0.2">
      <c r="F49574" s="16"/>
    </row>
    <row r="49575" spans="6:6" x14ac:dyDescent="0.2">
      <c r="F49575" s="16"/>
    </row>
    <row r="49576" spans="6:6" x14ac:dyDescent="0.2">
      <c r="F49576" s="16"/>
    </row>
    <row r="49577" spans="6:6" x14ac:dyDescent="0.2">
      <c r="F49577" s="16"/>
    </row>
    <row r="49578" spans="6:6" x14ac:dyDescent="0.2">
      <c r="F49578" s="16"/>
    </row>
    <row r="49579" spans="6:6" x14ac:dyDescent="0.2">
      <c r="F49579" s="16"/>
    </row>
    <row r="49580" spans="6:6" x14ac:dyDescent="0.2">
      <c r="F49580" s="16"/>
    </row>
    <row r="49581" spans="6:6" x14ac:dyDescent="0.2">
      <c r="F49581" s="16"/>
    </row>
    <row r="49582" spans="6:6" x14ac:dyDescent="0.2">
      <c r="F49582" s="16"/>
    </row>
    <row r="49583" spans="6:6" x14ac:dyDescent="0.2">
      <c r="F49583" s="16"/>
    </row>
    <row r="49584" spans="6:6" x14ac:dyDescent="0.2">
      <c r="F49584" s="16"/>
    </row>
    <row r="49585" spans="6:6" x14ac:dyDescent="0.2">
      <c r="F49585" s="16"/>
    </row>
    <row r="49586" spans="6:6" x14ac:dyDescent="0.2">
      <c r="F49586" s="16"/>
    </row>
    <row r="49587" spans="6:6" x14ac:dyDescent="0.2">
      <c r="F49587" s="16"/>
    </row>
    <row r="49588" spans="6:6" x14ac:dyDescent="0.2">
      <c r="F49588" s="16"/>
    </row>
    <row r="49589" spans="6:6" x14ac:dyDescent="0.2">
      <c r="F49589" s="16"/>
    </row>
    <row r="49590" spans="6:6" x14ac:dyDescent="0.2">
      <c r="F49590" s="16"/>
    </row>
    <row r="49591" spans="6:6" x14ac:dyDescent="0.2">
      <c r="F49591" s="16"/>
    </row>
    <row r="49592" spans="6:6" x14ac:dyDescent="0.2">
      <c r="F49592" s="16"/>
    </row>
    <row r="49593" spans="6:6" x14ac:dyDescent="0.2">
      <c r="F49593" s="16"/>
    </row>
    <row r="49594" spans="6:6" x14ac:dyDescent="0.2">
      <c r="F49594" s="16"/>
    </row>
    <row r="49595" spans="6:6" x14ac:dyDescent="0.2">
      <c r="F49595" s="16"/>
    </row>
    <row r="49596" spans="6:6" x14ac:dyDescent="0.2">
      <c r="F49596" s="16"/>
    </row>
    <row r="49597" spans="6:6" x14ac:dyDescent="0.2">
      <c r="F49597" s="16"/>
    </row>
    <row r="49598" spans="6:6" x14ac:dyDescent="0.2">
      <c r="F49598" s="16"/>
    </row>
    <row r="49599" spans="6:6" x14ac:dyDescent="0.2">
      <c r="F49599" s="16"/>
    </row>
    <row r="49600" spans="6:6" x14ac:dyDescent="0.2">
      <c r="F49600" s="16"/>
    </row>
    <row r="49601" spans="6:6" x14ac:dyDescent="0.2">
      <c r="F49601" s="16"/>
    </row>
    <row r="49602" spans="6:6" x14ac:dyDescent="0.2">
      <c r="F49602" s="16"/>
    </row>
    <row r="49603" spans="6:6" x14ac:dyDescent="0.2">
      <c r="F49603" s="16"/>
    </row>
    <row r="49604" spans="6:6" x14ac:dyDescent="0.2">
      <c r="F49604" s="16"/>
    </row>
    <row r="49605" spans="6:6" x14ac:dyDescent="0.2">
      <c r="F49605" s="16"/>
    </row>
    <row r="49606" spans="6:6" x14ac:dyDescent="0.2">
      <c r="F49606" s="16"/>
    </row>
    <row r="49607" spans="6:6" x14ac:dyDescent="0.2">
      <c r="F49607" s="16"/>
    </row>
    <row r="49608" spans="6:6" x14ac:dyDescent="0.2">
      <c r="F49608" s="16"/>
    </row>
    <row r="49609" spans="6:6" x14ac:dyDescent="0.2">
      <c r="F49609" s="16"/>
    </row>
    <row r="49610" spans="6:6" x14ac:dyDescent="0.2">
      <c r="F49610" s="16"/>
    </row>
    <row r="49611" spans="6:6" x14ac:dyDescent="0.2">
      <c r="F49611" s="16"/>
    </row>
    <row r="49612" spans="6:6" x14ac:dyDescent="0.2">
      <c r="F49612" s="16"/>
    </row>
    <row r="49613" spans="6:6" x14ac:dyDescent="0.2">
      <c r="F49613" s="16"/>
    </row>
    <row r="49614" spans="6:6" x14ac:dyDescent="0.2">
      <c r="F49614" s="16"/>
    </row>
    <row r="49615" spans="6:6" x14ac:dyDescent="0.2">
      <c r="F49615" s="16"/>
    </row>
    <row r="49616" spans="6:6" x14ac:dyDescent="0.2">
      <c r="F49616" s="16"/>
    </row>
    <row r="49617" spans="6:6" x14ac:dyDescent="0.2">
      <c r="F49617" s="16"/>
    </row>
    <row r="49618" spans="6:6" x14ac:dyDescent="0.2">
      <c r="F49618" s="16"/>
    </row>
    <row r="49619" spans="6:6" x14ac:dyDescent="0.2">
      <c r="F49619" s="16"/>
    </row>
    <row r="49620" spans="6:6" x14ac:dyDescent="0.2">
      <c r="F49620" s="16"/>
    </row>
    <row r="49621" spans="6:6" x14ac:dyDescent="0.2">
      <c r="F49621" s="16"/>
    </row>
    <row r="49622" spans="6:6" x14ac:dyDescent="0.2">
      <c r="F49622" s="16"/>
    </row>
    <row r="49623" spans="6:6" x14ac:dyDescent="0.2">
      <c r="F49623" s="16"/>
    </row>
    <row r="49624" spans="6:6" x14ac:dyDescent="0.2">
      <c r="F49624" s="16"/>
    </row>
    <row r="49625" spans="6:6" x14ac:dyDescent="0.2">
      <c r="F49625" s="16"/>
    </row>
    <row r="49626" spans="6:6" x14ac:dyDescent="0.2">
      <c r="F49626" s="16"/>
    </row>
    <row r="49627" spans="6:6" x14ac:dyDescent="0.2">
      <c r="F49627" s="16"/>
    </row>
    <row r="49628" spans="6:6" x14ac:dyDescent="0.2">
      <c r="F49628" s="16"/>
    </row>
    <row r="49629" spans="6:6" x14ac:dyDescent="0.2">
      <c r="F49629" s="16"/>
    </row>
    <row r="49630" spans="6:6" x14ac:dyDescent="0.2">
      <c r="F49630" s="16"/>
    </row>
    <row r="49631" spans="6:6" x14ac:dyDescent="0.2">
      <c r="F49631" s="16"/>
    </row>
    <row r="49632" spans="6:6" x14ac:dyDescent="0.2">
      <c r="F49632" s="16"/>
    </row>
    <row r="49633" spans="6:6" x14ac:dyDescent="0.2">
      <c r="F49633" s="16"/>
    </row>
    <row r="49634" spans="6:6" x14ac:dyDescent="0.2">
      <c r="F49634" s="16"/>
    </row>
    <row r="49635" spans="6:6" x14ac:dyDescent="0.2">
      <c r="F49635" s="16"/>
    </row>
    <row r="49636" spans="6:6" x14ac:dyDescent="0.2">
      <c r="F49636" s="16"/>
    </row>
    <row r="49637" spans="6:6" x14ac:dyDescent="0.2">
      <c r="F49637" s="16"/>
    </row>
    <row r="49638" spans="6:6" x14ac:dyDescent="0.2">
      <c r="F49638" s="16"/>
    </row>
    <row r="49639" spans="6:6" x14ac:dyDescent="0.2">
      <c r="F49639" s="16"/>
    </row>
    <row r="49640" spans="6:6" x14ac:dyDescent="0.2">
      <c r="F49640" s="16"/>
    </row>
    <row r="49641" spans="6:6" x14ac:dyDescent="0.2">
      <c r="F49641" s="16"/>
    </row>
    <row r="49642" spans="6:6" x14ac:dyDescent="0.2">
      <c r="F49642" s="16"/>
    </row>
    <row r="49643" spans="6:6" x14ac:dyDescent="0.2">
      <c r="F49643" s="16"/>
    </row>
    <row r="49644" spans="6:6" x14ac:dyDescent="0.2">
      <c r="F49644" s="16"/>
    </row>
    <row r="49645" spans="6:6" x14ac:dyDescent="0.2">
      <c r="F49645" s="16"/>
    </row>
    <row r="49646" spans="6:6" x14ac:dyDescent="0.2">
      <c r="F49646" s="16"/>
    </row>
    <row r="49647" spans="6:6" x14ac:dyDescent="0.2">
      <c r="F49647" s="16"/>
    </row>
    <row r="49648" spans="6:6" x14ac:dyDescent="0.2">
      <c r="F49648" s="16"/>
    </row>
    <row r="49649" spans="6:6" x14ac:dyDescent="0.2">
      <c r="F49649" s="16"/>
    </row>
    <row r="49650" spans="6:6" x14ac:dyDescent="0.2">
      <c r="F49650" s="16"/>
    </row>
    <row r="49651" spans="6:6" x14ac:dyDescent="0.2">
      <c r="F49651" s="16"/>
    </row>
    <row r="49652" spans="6:6" x14ac:dyDescent="0.2">
      <c r="F49652" s="16"/>
    </row>
    <row r="49653" spans="6:6" x14ac:dyDescent="0.2">
      <c r="F49653" s="16"/>
    </row>
    <row r="49654" spans="6:6" x14ac:dyDescent="0.2">
      <c r="F49654" s="16"/>
    </row>
    <row r="49655" spans="6:6" x14ac:dyDescent="0.2">
      <c r="F49655" s="16"/>
    </row>
    <row r="49656" spans="6:6" x14ac:dyDescent="0.2">
      <c r="F49656" s="16"/>
    </row>
    <row r="49657" spans="6:6" x14ac:dyDescent="0.2">
      <c r="F49657" s="16"/>
    </row>
    <row r="49658" spans="6:6" x14ac:dyDescent="0.2">
      <c r="F49658" s="16"/>
    </row>
    <row r="49659" spans="6:6" x14ac:dyDescent="0.2">
      <c r="F49659" s="16"/>
    </row>
    <row r="49660" spans="6:6" x14ac:dyDescent="0.2">
      <c r="F49660" s="16"/>
    </row>
    <row r="49661" spans="6:6" x14ac:dyDescent="0.2">
      <c r="F49661" s="16"/>
    </row>
    <row r="49662" spans="6:6" x14ac:dyDescent="0.2">
      <c r="F49662" s="16"/>
    </row>
    <row r="49663" spans="6:6" x14ac:dyDescent="0.2">
      <c r="F49663" s="16"/>
    </row>
    <row r="49664" spans="6:6" x14ac:dyDescent="0.2">
      <c r="F49664" s="16"/>
    </row>
    <row r="49665" spans="6:6" x14ac:dyDescent="0.2">
      <c r="F49665" s="16"/>
    </row>
    <row r="49666" spans="6:6" x14ac:dyDescent="0.2">
      <c r="F49666" s="16"/>
    </row>
    <row r="49667" spans="6:6" x14ac:dyDescent="0.2">
      <c r="F49667" s="16"/>
    </row>
    <row r="49668" spans="6:6" x14ac:dyDescent="0.2">
      <c r="F49668" s="16"/>
    </row>
    <row r="49669" spans="6:6" x14ac:dyDescent="0.2">
      <c r="F49669" s="16"/>
    </row>
    <row r="49670" spans="6:6" x14ac:dyDescent="0.2">
      <c r="F49670" s="16"/>
    </row>
    <row r="49671" spans="6:6" x14ac:dyDescent="0.2">
      <c r="F49671" s="16"/>
    </row>
    <row r="49672" spans="6:6" x14ac:dyDescent="0.2">
      <c r="F49672" s="16"/>
    </row>
    <row r="49673" spans="6:6" x14ac:dyDescent="0.2">
      <c r="F49673" s="16"/>
    </row>
    <row r="49674" spans="6:6" x14ac:dyDescent="0.2">
      <c r="F49674" s="16"/>
    </row>
    <row r="49675" spans="6:6" x14ac:dyDescent="0.2">
      <c r="F49675" s="16"/>
    </row>
    <row r="49676" spans="6:6" x14ac:dyDescent="0.2">
      <c r="F49676" s="16"/>
    </row>
    <row r="49677" spans="6:6" x14ac:dyDescent="0.2">
      <c r="F49677" s="16"/>
    </row>
    <row r="49678" spans="6:6" x14ac:dyDescent="0.2">
      <c r="F49678" s="16"/>
    </row>
    <row r="49679" spans="6:6" x14ac:dyDescent="0.2">
      <c r="F49679" s="16"/>
    </row>
    <row r="49680" spans="6:6" x14ac:dyDescent="0.2">
      <c r="F49680" s="16"/>
    </row>
    <row r="49681" spans="6:6" x14ac:dyDescent="0.2">
      <c r="F49681" s="16"/>
    </row>
    <row r="49682" spans="6:6" x14ac:dyDescent="0.2">
      <c r="F49682" s="16"/>
    </row>
    <row r="49683" spans="6:6" x14ac:dyDescent="0.2">
      <c r="F49683" s="16"/>
    </row>
    <row r="49684" spans="6:6" x14ac:dyDescent="0.2">
      <c r="F49684" s="16"/>
    </row>
    <row r="49685" spans="6:6" x14ac:dyDescent="0.2">
      <c r="F49685" s="16"/>
    </row>
    <row r="49686" spans="6:6" x14ac:dyDescent="0.2">
      <c r="F49686" s="16"/>
    </row>
    <row r="49687" spans="6:6" x14ac:dyDescent="0.2">
      <c r="F49687" s="16"/>
    </row>
    <row r="49688" spans="6:6" x14ac:dyDescent="0.2">
      <c r="F49688" s="16"/>
    </row>
    <row r="49689" spans="6:6" x14ac:dyDescent="0.2">
      <c r="F49689" s="16"/>
    </row>
    <row r="49690" spans="6:6" x14ac:dyDescent="0.2">
      <c r="F49690" s="16"/>
    </row>
    <row r="49691" spans="6:6" x14ac:dyDescent="0.2">
      <c r="F49691" s="16"/>
    </row>
    <row r="49692" spans="6:6" x14ac:dyDescent="0.2">
      <c r="F49692" s="16"/>
    </row>
    <row r="49693" spans="6:6" x14ac:dyDescent="0.2">
      <c r="F49693" s="16"/>
    </row>
    <row r="49694" spans="6:6" x14ac:dyDescent="0.2">
      <c r="F49694" s="16"/>
    </row>
    <row r="49695" spans="6:6" x14ac:dyDescent="0.2">
      <c r="F49695" s="16"/>
    </row>
    <row r="49696" spans="6:6" x14ac:dyDescent="0.2">
      <c r="F49696" s="16"/>
    </row>
    <row r="49697" spans="6:6" x14ac:dyDescent="0.2">
      <c r="F49697" s="16"/>
    </row>
    <row r="49698" spans="6:6" x14ac:dyDescent="0.2">
      <c r="F49698" s="16"/>
    </row>
    <row r="49699" spans="6:6" x14ac:dyDescent="0.2">
      <c r="F49699" s="16"/>
    </row>
    <row r="49700" spans="6:6" x14ac:dyDescent="0.2">
      <c r="F49700" s="16"/>
    </row>
    <row r="49701" spans="6:6" x14ac:dyDescent="0.2">
      <c r="F49701" s="16"/>
    </row>
    <row r="49702" spans="6:6" x14ac:dyDescent="0.2">
      <c r="F49702" s="16"/>
    </row>
    <row r="49703" spans="6:6" x14ac:dyDescent="0.2">
      <c r="F49703" s="16"/>
    </row>
    <row r="49704" spans="6:6" x14ac:dyDescent="0.2">
      <c r="F49704" s="16"/>
    </row>
    <row r="49705" spans="6:6" x14ac:dyDescent="0.2">
      <c r="F49705" s="16"/>
    </row>
    <row r="49706" spans="6:6" x14ac:dyDescent="0.2">
      <c r="F49706" s="16"/>
    </row>
    <row r="49707" spans="6:6" x14ac:dyDescent="0.2">
      <c r="F49707" s="16"/>
    </row>
    <row r="49708" spans="6:6" x14ac:dyDescent="0.2">
      <c r="F49708" s="16"/>
    </row>
    <row r="49709" spans="6:6" x14ac:dyDescent="0.2">
      <c r="F49709" s="16"/>
    </row>
    <row r="49710" spans="6:6" x14ac:dyDescent="0.2">
      <c r="F49710" s="16"/>
    </row>
    <row r="49711" spans="6:6" x14ac:dyDescent="0.2">
      <c r="F49711" s="16"/>
    </row>
    <row r="49712" spans="6:6" x14ac:dyDescent="0.2">
      <c r="F49712" s="16"/>
    </row>
    <row r="49713" spans="6:6" x14ac:dyDescent="0.2">
      <c r="F49713" s="16"/>
    </row>
    <row r="49714" spans="6:6" x14ac:dyDescent="0.2">
      <c r="F49714" s="16"/>
    </row>
    <row r="49715" spans="6:6" x14ac:dyDescent="0.2">
      <c r="F49715" s="16"/>
    </row>
    <row r="49716" spans="6:6" x14ac:dyDescent="0.2">
      <c r="F49716" s="16"/>
    </row>
    <row r="49717" spans="6:6" x14ac:dyDescent="0.2">
      <c r="F49717" s="16"/>
    </row>
    <row r="49718" spans="6:6" x14ac:dyDescent="0.2">
      <c r="F49718" s="16"/>
    </row>
    <row r="49719" spans="6:6" x14ac:dyDescent="0.2">
      <c r="F49719" s="16"/>
    </row>
    <row r="49720" spans="6:6" x14ac:dyDescent="0.2">
      <c r="F49720" s="16"/>
    </row>
    <row r="49721" spans="6:6" x14ac:dyDescent="0.2">
      <c r="F49721" s="16"/>
    </row>
    <row r="49722" spans="6:6" x14ac:dyDescent="0.2">
      <c r="F49722" s="16"/>
    </row>
    <row r="49723" spans="6:6" x14ac:dyDescent="0.2">
      <c r="F49723" s="16"/>
    </row>
    <row r="49724" spans="6:6" x14ac:dyDescent="0.2">
      <c r="F49724" s="16"/>
    </row>
    <row r="49725" spans="6:6" x14ac:dyDescent="0.2">
      <c r="F49725" s="16"/>
    </row>
    <row r="49726" spans="6:6" x14ac:dyDescent="0.2">
      <c r="F49726" s="16"/>
    </row>
    <row r="49727" spans="6:6" x14ac:dyDescent="0.2">
      <c r="F49727" s="16"/>
    </row>
    <row r="49728" spans="6:6" x14ac:dyDescent="0.2">
      <c r="F49728" s="16"/>
    </row>
    <row r="49729" spans="6:6" x14ac:dyDescent="0.2">
      <c r="F49729" s="16"/>
    </row>
    <row r="49730" spans="6:6" x14ac:dyDescent="0.2">
      <c r="F49730" s="16"/>
    </row>
    <row r="49731" spans="6:6" x14ac:dyDescent="0.2">
      <c r="F49731" s="16"/>
    </row>
    <row r="49732" spans="6:6" x14ac:dyDescent="0.2">
      <c r="F49732" s="16"/>
    </row>
    <row r="49733" spans="6:6" x14ac:dyDescent="0.2">
      <c r="F49733" s="16"/>
    </row>
    <row r="49734" spans="6:6" x14ac:dyDescent="0.2">
      <c r="F49734" s="16"/>
    </row>
    <row r="49735" spans="6:6" x14ac:dyDescent="0.2">
      <c r="F49735" s="16"/>
    </row>
    <row r="49736" spans="6:6" x14ac:dyDescent="0.2">
      <c r="F49736" s="16"/>
    </row>
    <row r="49737" spans="6:6" x14ac:dyDescent="0.2">
      <c r="F49737" s="16"/>
    </row>
    <row r="49738" spans="6:6" x14ac:dyDescent="0.2">
      <c r="F49738" s="16"/>
    </row>
    <row r="49739" spans="6:6" x14ac:dyDescent="0.2">
      <c r="F49739" s="16"/>
    </row>
    <row r="49740" spans="6:6" x14ac:dyDescent="0.2">
      <c r="F49740" s="16"/>
    </row>
    <row r="49741" spans="6:6" x14ac:dyDescent="0.2">
      <c r="F49741" s="16"/>
    </row>
    <row r="49742" spans="6:6" x14ac:dyDescent="0.2">
      <c r="F49742" s="16"/>
    </row>
    <row r="49743" spans="6:6" x14ac:dyDescent="0.2">
      <c r="F49743" s="16"/>
    </row>
    <row r="49744" spans="6:6" x14ac:dyDescent="0.2">
      <c r="F49744" s="16"/>
    </row>
    <row r="49745" spans="6:6" x14ac:dyDescent="0.2">
      <c r="F49745" s="16"/>
    </row>
    <row r="49746" spans="6:6" x14ac:dyDescent="0.2">
      <c r="F49746" s="16"/>
    </row>
    <row r="49747" spans="6:6" x14ac:dyDescent="0.2">
      <c r="F49747" s="16"/>
    </row>
    <row r="49748" spans="6:6" x14ac:dyDescent="0.2">
      <c r="F49748" s="16"/>
    </row>
    <row r="49749" spans="6:6" x14ac:dyDescent="0.2">
      <c r="F49749" s="16"/>
    </row>
    <row r="49750" spans="6:6" x14ac:dyDescent="0.2">
      <c r="F49750" s="16"/>
    </row>
    <row r="49751" spans="6:6" x14ac:dyDescent="0.2">
      <c r="F49751" s="16"/>
    </row>
    <row r="49752" spans="6:6" x14ac:dyDescent="0.2">
      <c r="F49752" s="16"/>
    </row>
    <row r="49753" spans="6:6" x14ac:dyDescent="0.2">
      <c r="F49753" s="16"/>
    </row>
    <row r="49754" spans="6:6" x14ac:dyDescent="0.2">
      <c r="F49754" s="16"/>
    </row>
    <row r="49755" spans="6:6" x14ac:dyDescent="0.2">
      <c r="F49755" s="16"/>
    </row>
    <row r="49756" spans="6:6" x14ac:dyDescent="0.2">
      <c r="F49756" s="16"/>
    </row>
    <row r="49757" spans="6:6" x14ac:dyDescent="0.2">
      <c r="F49757" s="16"/>
    </row>
    <row r="49758" spans="6:6" x14ac:dyDescent="0.2">
      <c r="F49758" s="16"/>
    </row>
    <row r="49759" spans="6:6" x14ac:dyDescent="0.2">
      <c r="F49759" s="16"/>
    </row>
    <row r="49760" spans="6:6" x14ac:dyDescent="0.2">
      <c r="F49760" s="16"/>
    </row>
    <row r="49761" spans="6:6" x14ac:dyDescent="0.2">
      <c r="F49761" s="16"/>
    </row>
    <row r="49762" spans="6:6" x14ac:dyDescent="0.2">
      <c r="F49762" s="16"/>
    </row>
    <row r="49763" spans="6:6" x14ac:dyDescent="0.2">
      <c r="F49763" s="16"/>
    </row>
    <row r="49764" spans="6:6" x14ac:dyDescent="0.2">
      <c r="F49764" s="16"/>
    </row>
    <row r="49765" spans="6:6" x14ac:dyDescent="0.2">
      <c r="F49765" s="16"/>
    </row>
    <row r="49766" spans="6:6" x14ac:dyDescent="0.2">
      <c r="F49766" s="16"/>
    </row>
    <row r="49767" spans="6:6" x14ac:dyDescent="0.2">
      <c r="F49767" s="16"/>
    </row>
    <row r="49768" spans="6:6" x14ac:dyDescent="0.2">
      <c r="F49768" s="16"/>
    </row>
    <row r="49769" spans="6:6" x14ac:dyDescent="0.2">
      <c r="F49769" s="16"/>
    </row>
    <row r="49770" spans="6:6" x14ac:dyDescent="0.2">
      <c r="F49770" s="16"/>
    </row>
    <row r="49771" spans="6:6" x14ac:dyDescent="0.2">
      <c r="F49771" s="16"/>
    </row>
    <row r="49772" spans="6:6" x14ac:dyDescent="0.2">
      <c r="F49772" s="16"/>
    </row>
    <row r="49773" spans="6:6" x14ac:dyDescent="0.2">
      <c r="F49773" s="16"/>
    </row>
    <row r="49774" spans="6:6" x14ac:dyDescent="0.2">
      <c r="F49774" s="16"/>
    </row>
    <row r="49775" spans="6:6" x14ac:dyDescent="0.2">
      <c r="F49775" s="16"/>
    </row>
    <row r="49776" spans="6:6" x14ac:dyDescent="0.2">
      <c r="F49776" s="16"/>
    </row>
    <row r="49777" spans="6:6" x14ac:dyDescent="0.2">
      <c r="F49777" s="16"/>
    </row>
    <row r="49778" spans="6:6" x14ac:dyDescent="0.2">
      <c r="F49778" s="16"/>
    </row>
    <row r="49779" spans="6:6" x14ac:dyDescent="0.2">
      <c r="F49779" s="16"/>
    </row>
    <row r="49780" spans="6:6" x14ac:dyDescent="0.2">
      <c r="F49780" s="16"/>
    </row>
    <row r="49781" spans="6:6" x14ac:dyDescent="0.2">
      <c r="F49781" s="16"/>
    </row>
    <row r="49782" spans="6:6" x14ac:dyDescent="0.2">
      <c r="F49782" s="16"/>
    </row>
    <row r="49783" spans="6:6" x14ac:dyDescent="0.2">
      <c r="F49783" s="16"/>
    </row>
    <row r="49784" spans="6:6" x14ac:dyDescent="0.2">
      <c r="F49784" s="16"/>
    </row>
    <row r="49785" spans="6:6" x14ac:dyDescent="0.2">
      <c r="F49785" s="16"/>
    </row>
    <row r="49786" spans="6:6" x14ac:dyDescent="0.2">
      <c r="F49786" s="16"/>
    </row>
    <row r="49787" spans="6:6" x14ac:dyDescent="0.2">
      <c r="F49787" s="16"/>
    </row>
    <row r="49788" spans="6:6" x14ac:dyDescent="0.2">
      <c r="F49788" s="16"/>
    </row>
    <row r="49789" spans="6:6" x14ac:dyDescent="0.2">
      <c r="F49789" s="16"/>
    </row>
    <row r="49790" spans="6:6" x14ac:dyDescent="0.2">
      <c r="F49790" s="16"/>
    </row>
    <row r="49791" spans="6:6" x14ac:dyDescent="0.2">
      <c r="F49791" s="16"/>
    </row>
    <row r="49792" spans="6:6" x14ac:dyDescent="0.2">
      <c r="F49792" s="16"/>
    </row>
    <row r="49793" spans="6:6" x14ac:dyDescent="0.2">
      <c r="F49793" s="16"/>
    </row>
    <row r="49794" spans="6:6" x14ac:dyDescent="0.2">
      <c r="F49794" s="16"/>
    </row>
    <row r="49795" spans="6:6" x14ac:dyDescent="0.2">
      <c r="F49795" s="16"/>
    </row>
    <row r="49796" spans="6:6" x14ac:dyDescent="0.2">
      <c r="F49796" s="16"/>
    </row>
    <row r="49797" spans="6:6" x14ac:dyDescent="0.2">
      <c r="F49797" s="16"/>
    </row>
    <row r="49798" spans="6:6" x14ac:dyDescent="0.2">
      <c r="F49798" s="16"/>
    </row>
    <row r="49799" spans="6:6" x14ac:dyDescent="0.2">
      <c r="F49799" s="16"/>
    </row>
    <row r="49800" spans="6:6" x14ac:dyDescent="0.2">
      <c r="F49800" s="16"/>
    </row>
    <row r="49801" spans="6:6" x14ac:dyDescent="0.2">
      <c r="F49801" s="16"/>
    </row>
    <row r="49802" spans="6:6" x14ac:dyDescent="0.2">
      <c r="F49802" s="16"/>
    </row>
    <row r="49803" spans="6:6" x14ac:dyDescent="0.2">
      <c r="F49803" s="16"/>
    </row>
    <row r="49804" spans="6:6" x14ac:dyDescent="0.2">
      <c r="F49804" s="16"/>
    </row>
    <row r="49805" spans="6:6" x14ac:dyDescent="0.2">
      <c r="F49805" s="16"/>
    </row>
    <row r="49806" spans="6:6" x14ac:dyDescent="0.2">
      <c r="F49806" s="16"/>
    </row>
    <row r="49807" spans="6:6" x14ac:dyDescent="0.2">
      <c r="F49807" s="16"/>
    </row>
    <row r="49808" spans="6:6" x14ac:dyDescent="0.2">
      <c r="F49808" s="16"/>
    </row>
    <row r="49809" spans="6:6" x14ac:dyDescent="0.2">
      <c r="F49809" s="16"/>
    </row>
    <row r="49810" spans="6:6" x14ac:dyDescent="0.2">
      <c r="F49810" s="16"/>
    </row>
    <row r="49811" spans="6:6" x14ac:dyDescent="0.2">
      <c r="F49811" s="16"/>
    </row>
    <row r="49812" spans="6:6" x14ac:dyDescent="0.2">
      <c r="F49812" s="16"/>
    </row>
    <row r="49813" spans="6:6" x14ac:dyDescent="0.2">
      <c r="F49813" s="16"/>
    </row>
    <row r="49814" spans="6:6" x14ac:dyDescent="0.2">
      <c r="F49814" s="16"/>
    </row>
    <row r="49815" spans="6:6" x14ac:dyDescent="0.2">
      <c r="F49815" s="16"/>
    </row>
    <row r="49816" spans="6:6" x14ac:dyDescent="0.2">
      <c r="F49816" s="16"/>
    </row>
    <row r="49817" spans="6:6" x14ac:dyDescent="0.2">
      <c r="F49817" s="16"/>
    </row>
    <row r="49818" spans="6:6" x14ac:dyDescent="0.2">
      <c r="F49818" s="16"/>
    </row>
    <row r="49819" spans="6:6" x14ac:dyDescent="0.2">
      <c r="F49819" s="16"/>
    </row>
    <row r="49820" spans="6:6" x14ac:dyDescent="0.2">
      <c r="F49820" s="16"/>
    </row>
    <row r="49821" spans="6:6" x14ac:dyDescent="0.2">
      <c r="F49821" s="16"/>
    </row>
    <row r="49822" spans="6:6" x14ac:dyDescent="0.2">
      <c r="F49822" s="16"/>
    </row>
    <row r="49823" spans="6:6" x14ac:dyDescent="0.2">
      <c r="F49823" s="16"/>
    </row>
    <row r="49824" spans="6:6" x14ac:dyDescent="0.2">
      <c r="F49824" s="16"/>
    </row>
    <row r="49825" spans="6:6" x14ac:dyDescent="0.2">
      <c r="F49825" s="16"/>
    </row>
    <row r="49826" spans="6:6" x14ac:dyDescent="0.2">
      <c r="F49826" s="16"/>
    </row>
    <row r="49827" spans="6:6" x14ac:dyDescent="0.2">
      <c r="F49827" s="16"/>
    </row>
    <row r="49828" spans="6:6" x14ac:dyDescent="0.2">
      <c r="F49828" s="16"/>
    </row>
    <row r="49829" spans="6:6" x14ac:dyDescent="0.2">
      <c r="F49829" s="16"/>
    </row>
    <row r="49830" spans="6:6" x14ac:dyDescent="0.2">
      <c r="F49830" s="16"/>
    </row>
    <row r="49831" spans="6:6" x14ac:dyDescent="0.2">
      <c r="F49831" s="16"/>
    </row>
    <row r="49832" spans="6:6" x14ac:dyDescent="0.2">
      <c r="F49832" s="16"/>
    </row>
    <row r="49833" spans="6:6" x14ac:dyDescent="0.2">
      <c r="F49833" s="16"/>
    </row>
    <row r="49834" spans="6:6" x14ac:dyDescent="0.2">
      <c r="F49834" s="16"/>
    </row>
    <row r="49835" spans="6:6" x14ac:dyDescent="0.2">
      <c r="F49835" s="16"/>
    </row>
    <row r="49836" spans="6:6" x14ac:dyDescent="0.2">
      <c r="F49836" s="16"/>
    </row>
    <row r="49837" spans="6:6" x14ac:dyDescent="0.2">
      <c r="F49837" s="16"/>
    </row>
    <row r="49838" spans="6:6" x14ac:dyDescent="0.2">
      <c r="F49838" s="16"/>
    </row>
    <row r="49839" spans="6:6" x14ac:dyDescent="0.2">
      <c r="F49839" s="16"/>
    </row>
    <row r="49840" spans="6:6" x14ac:dyDescent="0.2">
      <c r="F49840" s="16"/>
    </row>
    <row r="49841" spans="6:6" x14ac:dyDescent="0.2">
      <c r="F49841" s="16"/>
    </row>
    <row r="49842" spans="6:6" x14ac:dyDescent="0.2">
      <c r="F49842" s="16"/>
    </row>
    <row r="49843" spans="6:6" x14ac:dyDescent="0.2">
      <c r="F49843" s="16"/>
    </row>
    <row r="49844" spans="6:6" x14ac:dyDescent="0.2">
      <c r="F49844" s="16"/>
    </row>
    <row r="49845" spans="6:6" x14ac:dyDescent="0.2">
      <c r="F49845" s="16"/>
    </row>
    <row r="49846" spans="6:6" x14ac:dyDescent="0.2">
      <c r="F49846" s="16"/>
    </row>
    <row r="49847" spans="6:6" x14ac:dyDescent="0.2">
      <c r="F49847" s="16"/>
    </row>
    <row r="49848" spans="6:6" x14ac:dyDescent="0.2">
      <c r="F49848" s="16"/>
    </row>
    <row r="49849" spans="6:6" x14ac:dyDescent="0.2">
      <c r="F49849" s="16"/>
    </row>
    <row r="49850" spans="6:6" x14ac:dyDescent="0.2">
      <c r="F49850" s="16"/>
    </row>
    <row r="49851" spans="6:6" x14ac:dyDescent="0.2">
      <c r="F49851" s="16"/>
    </row>
    <row r="49852" spans="6:6" x14ac:dyDescent="0.2">
      <c r="F49852" s="16"/>
    </row>
    <row r="49853" spans="6:6" x14ac:dyDescent="0.2">
      <c r="F49853" s="16"/>
    </row>
    <row r="49854" spans="6:6" x14ac:dyDescent="0.2">
      <c r="F49854" s="16"/>
    </row>
    <row r="49855" spans="6:6" x14ac:dyDescent="0.2">
      <c r="F49855" s="16"/>
    </row>
    <row r="49856" spans="6:6" x14ac:dyDescent="0.2">
      <c r="F49856" s="16"/>
    </row>
    <row r="49857" spans="6:6" x14ac:dyDescent="0.2">
      <c r="F49857" s="16"/>
    </row>
    <row r="49858" spans="6:6" x14ac:dyDescent="0.2">
      <c r="F49858" s="16"/>
    </row>
    <row r="49859" spans="6:6" x14ac:dyDescent="0.2">
      <c r="F49859" s="16"/>
    </row>
    <row r="49860" spans="6:6" x14ac:dyDescent="0.2">
      <c r="F49860" s="16"/>
    </row>
    <row r="49861" spans="6:6" x14ac:dyDescent="0.2">
      <c r="F49861" s="16"/>
    </row>
    <row r="49862" spans="6:6" x14ac:dyDescent="0.2">
      <c r="F49862" s="16"/>
    </row>
    <row r="49863" spans="6:6" x14ac:dyDescent="0.2">
      <c r="F49863" s="16"/>
    </row>
    <row r="49864" spans="6:6" x14ac:dyDescent="0.2">
      <c r="F49864" s="16"/>
    </row>
    <row r="49865" spans="6:6" x14ac:dyDescent="0.2">
      <c r="F49865" s="16"/>
    </row>
    <row r="49866" spans="6:6" x14ac:dyDescent="0.2">
      <c r="F49866" s="16"/>
    </row>
    <row r="49867" spans="6:6" x14ac:dyDescent="0.2">
      <c r="F49867" s="16"/>
    </row>
    <row r="49868" spans="6:6" x14ac:dyDescent="0.2">
      <c r="F49868" s="16"/>
    </row>
    <row r="49869" spans="6:6" x14ac:dyDescent="0.2">
      <c r="F49869" s="16"/>
    </row>
    <row r="49870" spans="6:6" x14ac:dyDescent="0.2">
      <c r="F49870" s="16"/>
    </row>
    <row r="49871" spans="6:6" x14ac:dyDescent="0.2">
      <c r="F49871" s="16"/>
    </row>
    <row r="49872" spans="6:6" x14ac:dyDescent="0.2">
      <c r="F49872" s="16"/>
    </row>
    <row r="49873" spans="6:6" x14ac:dyDescent="0.2">
      <c r="F49873" s="16"/>
    </row>
    <row r="49874" spans="6:6" x14ac:dyDescent="0.2">
      <c r="F49874" s="16"/>
    </row>
    <row r="49875" spans="6:6" x14ac:dyDescent="0.2">
      <c r="F49875" s="16"/>
    </row>
    <row r="49876" spans="6:6" x14ac:dyDescent="0.2">
      <c r="F49876" s="16"/>
    </row>
    <row r="49877" spans="6:6" x14ac:dyDescent="0.2">
      <c r="F49877" s="16"/>
    </row>
    <row r="49878" spans="6:6" x14ac:dyDescent="0.2">
      <c r="F49878" s="16"/>
    </row>
    <row r="49879" spans="6:6" x14ac:dyDescent="0.2">
      <c r="F49879" s="16"/>
    </row>
    <row r="49880" spans="6:6" x14ac:dyDescent="0.2">
      <c r="F49880" s="16"/>
    </row>
    <row r="49881" spans="6:6" x14ac:dyDescent="0.2">
      <c r="F49881" s="16"/>
    </row>
    <row r="49882" spans="6:6" x14ac:dyDescent="0.2">
      <c r="F49882" s="16"/>
    </row>
    <row r="49883" spans="6:6" x14ac:dyDescent="0.2">
      <c r="F49883" s="16"/>
    </row>
    <row r="49884" spans="6:6" x14ac:dyDescent="0.2">
      <c r="F49884" s="16"/>
    </row>
    <row r="49885" spans="6:6" x14ac:dyDescent="0.2">
      <c r="F49885" s="16"/>
    </row>
    <row r="49886" spans="6:6" x14ac:dyDescent="0.2">
      <c r="F49886" s="16"/>
    </row>
    <row r="49887" spans="6:6" x14ac:dyDescent="0.2">
      <c r="F49887" s="16"/>
    </row>
    <row r="49888" spans="6:6" x14ac:dyDescent="0.2">
      <c r="F49888" s="16"/>
    </row>
    <row r="49889" spans="6:6" x14ac:dyDescent="0.2">
      <c r="F49889" s="16"/>
    </row>
    <row r="49890" spans="6:6" x14ac:dyDescent="0.2">
      <c r="F49890" s="16"/>
    </row>
    <row r="49891" spans="6:6" x14ac:dyDescent="0.2">
      <c r="F49891" s="16"/>
    </row>
    <row r="49892" spans="6:6" x14ac:dyDescent="0.2">
      <c r="F49892" s="16"/>
    </row>
    <row r="49893" spans="6:6" x14ac:dyDescent="0.2">
      <c r="F49893" s="16"/>
    </row>
    <row r="49894" spans="6:6" x14ac:dyDescent="0.2">
      <c r="F49894" s="16"/>
    </row>
    <row r="49895" spans="6:6" x14ac:dyDescent="0.2">
      <c r="F49895" s="16"/>
    </row>
    <row r="49896" spans="6:6" x14ac:dyDescent="0.2">
      <c r="F49896" s="16"/>
    </row>
    <row r="49897" spans="6:6" x14ac:dyDescent="0.2">
      <c r="F49897" s="16"/>
    </row>
    <row r="49898" spans="6:6" x14ac:dyDescent="0.2">
      <c r="F49898" s="16"/>
    </row>
    <row r="49899" spans="6:6" x14ac:dyDescent="0.2">
      <c r="F49899" s="16"/>
    </row>
    <row r="49900" spans="6:6" x14ac:dyDescent="0.2">
      <c r="F49900" s="16"/>
    </row>
    <row r="49901" spans="6:6" x14ac:dyDescent="0.2">
      <c r="F49901" s="16"/>
    </row>
    <row r="49902" spans="6:6" x14ac:dyDescent="0.2">
      <c r="F49902" s="16"/>
    </row>
    <row r="49903" spans="6:6" x14ac:dyDescent="0.2">
      <c r="F49903" s="16"/>
    </row>
    <row r="49904" spans="6:6" x14ac:dyDescent="0.2">
      <c r="F49904" s="16"/>
    </row>
    <row r="49905" spans="6:6" x14ac:dyDescent="0.2">
      <c r="F49905" s="16"/>
    </row>
    <row r="49906" spans="6:6" x14ac:dyDescent="0.2">
      <c r="F49906" s="16"/>
    </row>
    <row r="49907" spans="6:6" x14ac:dyDescent="0.2">
      <c r="F49907" s="16"/>
    </row>
    <row r="49908" spans="6:6" x14ac:dyDescent="0.2">
      <c r="F49908" s="16"/>
    </row>
    <row r="49909" spans="6:6" x14ac:dyDescent="0.2">
      <c r="F49909" s="16"/>
    </row>
    <row r="49910" spans="6:6" x14ac:dyDescent="0.2">
      <c r="F49910" s="16"/>
    </row>
    <row r="49911" spans="6:6" x14ac:dyDescent="0.2">
      <c r="F49911" s="16"/>
    </row>
    <row r="49912" spans="6:6" x14ac:dyDescent="0.2">
      <c r="F49912" s="16"/>
    </row>
    <row r="49913" spans="6:6" x14ac:dyDescent="0.2">
      <c r="F49913" s="16"/>
    </row>
    <row r="49914" spans="6:6" x14ac:dyDescent="0.2">
      <c r="F49914" s="16"/>
    </row>
    <row r="49915" spans="6:6" x14ac:dyDescent="0.2">
      <c r="F49915" s="16"/>
    </row>
    <row r="49916" spans="6:6" x14ac:dyDescent="0.2">
      <c r="F49916" s="16"/>
    </row>
    <row r="49917" spans="6:6" x14ac:dyDescent="0.2">
      <c r="F49917" s="16"/>
    </row>
    <row r="49918" spans="6:6" x14ac:dyDescent="0.2">
      <c r="F49918" s="16"/>
    </row>
    <row r="49919" spans="6:6" x14ac:dyDescent="0.2">
      <c r="F49919" s="16"/>
    </row>
    <row r="49920" spans="6:6" x14ac:dyDescent="0.2">
      <c r="F49920" s="16"/>
    </row>
    <row r="49921" spans="6:6" x14ac:dyDescent="0.2">
      <c r="F49921" s="16"/>
    </row>
    <row r="49922" spans="6:6" x14ac:dyDescent="0.2">
      <c r="F49922" s="16"/>
    </row>
    <row r="49923" spans="6:6" x14ac:dyDescent="0.2">
      <c r="F49923" s="16"/>
    </row>
    <row r="49924" spans="6:6" x14ac:dyDescent="0.2">
      <c r="F49924" s="16"/>
    </row>
    <row r="49925" spans="6:6" x14ac:dyDescent="0.2">
      <c r="F49925" s="16"/>
    </row>
    <row r="49926" spans="6:6" x14ac:dyDescent="0.2">
      <c r="F49926" s="16"/>
    </row>
    <row r="49927" spans="6:6" x14ac:dyDescent="0.2">
      <c r="F49927" s="16"/>
    </row>
    <row r="49928" spans="6:6" x14ac:dyDescent="0.2">
      <c r="F49928" s="16"/>
    </row>
    <row r="49929" spans="6:6" x14ac:dyDescent="0.2">
      <c r="F49929" s="16"/>
    </row>
    <row r="49930" spans="6:6" x14ac:dyDescent="0.2">
      <c r="F49930" s="16"/>
    </row>
    <row r="49931" spans="6:6" x14ac:dyDescent="0.2">
      <c r="F49931" s="16"/>
    </row>
    <row r="49932" spans="6:6" x14ac:dyDescent="0.2">
      <c r="F49932" s="16"/>
    </row>
    <row r="49933" spans="6:6" x14ac:dyDescent="0.2">
      <c r="F49933" s="16"/>
    </row>
    <row r="49934" spans="6:6" x14ac:dyDescent="0.2">
      <c r="F49934" s="16"/>
    </row>
    <row r="49935" spans="6:6" x14ac:dyDescent="0.2">
      <c r="F49935" s="16"/>
    </row>
    <row r="49936" spans="6:6" x14ac:dyDescent="0.2">
      <c r="F49936" s="16"/>
    </row>
    <row r="49937" spans="6:6" x14ac:dyDescent="0.2">
      <c r="F49937" s="16"/>
    </row>
    <row r="49938" spans="6:6" x14ac:dyDescent="0.2">
      <c r="F49938" s="16"/>
    </row>
    <row r="49939" spans="6:6" x14ac:dyDescent="0.2">
      <c r="F49939" s="16"/>
    </row>
    <row r="49940" spans="6:6" x14ac:dyDescent="0.2">
      <c r="F49940" s="16"/>
    </row>
    <row r="49941" spans="6:6" x14ac:dyDescent="0.2">
      <c r="F49941" s="16"/>
    </row>
    <row r="49942" spans="6:6" x14ac:dyDescent="0.2">
      <c r="F49942" s="16"/>
    </row>
    <row r="49943" spans="6:6" x14ac:dyDescent="0.2">
      <c r="F49943" s="16"/>
    </row>
    <row r="49944" spans="6:6" x14ac:dyDescent="0.2">
      <c r="F49944" s="16"/>
    </row>
    <row r="49945" spans="6:6" x14ac:dyDescent="0.2">
      <c r="F49945" s="16"/>
    </row>
    <row r="49946" spans="6:6" x14ac:dyDescent="0.2">
      <c r="F49946" s="16"/>
    </row>
    <row r="49947" spans="6:6" x14ac:dyDescent="0.2">
      <c r="F49947" s="16"/>
    </row>
    <row r="49948" spans="6:6" x14ac:dyDescent="0.2">
      <c r="F49948" s="16"/>
    </row>
    <row r="49949" spans="6:6" x14ac:dyDescent="0.2">
      <c r="F49949" s="16"/>
    </row>
    <row r="49950" spans="6:6" x14ac:dyDescent="0.2">
      <c r="F49950" s="16"/>
    </row>
    <row r="49951" spans="6:6" x14ac:dyDescent="0.2">
      <c r="F49951" s="16"/>
    </row>
    <row r="49952" spans="6:6" x14ac:dyDescent="0.2">
      <c r="F49952" s="16"/>
    </row>
    <row r="49953" spans="6:6" x14ac:dyDescent="0.2">
      <c r="F49953" s="16"/>
    </row>
    <row r="49954" spans="6:6" x14ac:dyDescent="0.2">
      <c r="F49954" s="16"/>
    </row>
    <row r="49955" spans="6:6" x14ac:dyDescent="0.2">
      <c r="F49955" s="16"/>
    </row>
    <row r="49956" spans="6:6" x14ac:dyDescent="0.2">
      <c r="F49956" s="16"/>
    </row>
    <row r="49957" spans="6:6" x14ac:dyDescent="0.2">
      <c r="F49957" s="16"/>
    </row>
    <row r="49958" spans="6:6" x14ac:dyDescent="0.2">
      <c r="F49958" s="16"/>
    </row>
    <row r="49959" spans="6:6" x14ac:dyDescent="0.2">
      <c r="F49959" s="16"/>
    </row>
    <row r="49960" spans="6:6" x14ac:dyDescent="0.2">
      <c r="F49960" s="16"/>
    </row>
    <row r="49961" spans="6:6" x14ac:dyDescent="0.2">
      <c r="F49961" s="16"/>
    </row>
    <row r="49962" spans="6:6" x14ac:dyDescent="0.2">
      <c r="F49962" s="16"/>
    </row>
    <row r="49963" spans="6:6" x14ac:dyDescent="0.2">
      <c r="F49963" s="16"/>
    </row>
    <row r="49964" spans="6:6" x14ac:dyDescent="0.2">
      <c r="F49964" s="16"/>
    </row>
    <row r="49965" spans="6:6" x14ac:dyDescent="0.2">
      <c r="F49965" s="16"/>
    </row>
    <row r="49966" spans="6:6" x14ac:dyDescent="0.2">
      <c r="F49966" s="16"/>
    </row>
    <row r="49967" spans="6:6" x14ac:dyDescent="0.2">
      <c r="F49967" s="16"/>
    </row>
    <row r="49968" spans="6:6" x14ac:dyDescent="0.2">
      <c r="F49968" s="16"/>
    </row>
    <row r="49969" spans="6:6" x14ac:dyDescent="0.2">
      <c r="F49969" s="16"/>
    </row>
    <row r="49970" spans="6:6" x14ac:dyDescent="0.2">
      <c r="F49970" s="16"/>
    </row>
    <row r="49971" spans="6:6" x14ac:dyDescent="0.2">
      <c r="F49971" s="16"/>
    </row>
    <row r="49972" spans="6:6" x14ac:dyDescent="0.2">
      <c r="F49972" s="16"/>
    </row>
    <row r="49973" spans="6:6" x14ac:dyDescent="0.2">
      <c r="F49973" s="16"/>
    </row>
    <row r="49974" spans="6:6" x14ac:dyDescent="0.2">
      <c r="F49974" s="16"/>
    </row>
    <row r="49975" spans="6:6" x14ac:dyDescent="0.2">
      <c r="F49975" s="16"/>
    </row>
    <row r="49976" spans="6:6" x14ac:dyDescent="0.2">
      <c r="F49976" s="16"/>
    </row>
    <row r="49977" spans="6:6" x14ac:dyDescent="0.2">
      <c r="F49977" s="16"/>
    </row>
    <row r="49978" spans="6:6" x14ac:dyDescent="0.2">
      <c r="F49978" s="16"/>
    </row>
    <row r="49979" spans="6:6" x14ac:dyDescent="0.2">
      <c r="F49979" s="16"/>
    </row>
    <row r="49980" spans="6:6" x14ac:dyDescent="0.2">
      <c r="F49980" s="16"/>
    </row>
    <row r="49981" spans="6:6" x14ac:dyDescent="0.2">
      <c r="F49981" s="16"/>
    </row>
    <row r="49982" spans="6:6" x14ac:dyDescent="0.2">
      <c r="F49982" s="16"/>
    </row>
    <row r="49983" spans="6:6" x14ac:dyDescent="0.2">
      <c r="F49983" s="16"/>
    </row>
    <row r="49984" spans="6:6" x14ac:dyDescent="0.2">
      <c r="F49984" s="16"/>
    </row>
    <row r="49985" spans="6:6" x14ac:dyDescent="0.2">
      <c r="F49985" s="16"/>
    </row>
    <row r="49986" spans="6:6" x14ac:dyDescent="0.2">
      <c r="F49986" s="16"/>
    </row>
    <row r="49987" spans="6:6" x14ac:dyDescent="0.2">
      <c r="F49987" s="16"/>
    </row>
    <row r="49988" spans="6:6" x14ac:dyDescent="0.2">
      <c r="F49988" s="16"/>
    </row>
    <row r="49989" spans="6:6" x14ac:dyDescent="0.2">
      <c r="F49989" s="16"/>
    </row>
    <row r="49990" spans="6:6" x14ac:dyDescent="0.2">
      <c r="F49990" s="16"/>
    </row>
    <row r="49991" spans="6:6" x14ac:dyDescent="0.2">
      <c r="F49991" s="16"/>
    </row>
    <row r="49992" spans="6:6" x14ac:dyDescent="0.2">
      <c r="F49992" s="16"/>
    </row>
    <row r="49993" spans="6:6" x14ac:dyDescent="0.2">
      <c r="F49993" s="16"/>
    </row>
    <row r="49994" spans="6:6" x14ac:dyDescent="0.2">
      <c r="F49994" s="16"/>
    </row>
    <row r="49995" spans="6:6" x14ac:dyDescent="0.2">
      <c r="F49995" s="16"/>
    </row>
    <row r="49996" spans="6:6" x14ac:dyDescent="0.2">
      <c r="F49996" s="16"/>
    </row>
    <row r="49997" spans="6:6" x14ac:dyDescent="0.2">
      <c r="F49997" s="16"/>
    </row>
    <row r="49998" spans="6:6" x14ac:dyDescent="0.2">
      <c r="F49998" s="16"/>
    </row>
    <row r="49999" spans="6:6" x14ac:dyDescent="0.2">
      <c r="F49999" s="16"/>
    </row>
    <row r="50000" spans="6:6" x14ac:dyDescent="0.2">
      <c r="F50000" s="16"/>
    </row>
    <row r="50001" spans="6:6" x14ac:dyDescent="0.2">
      <c r="F50001" s="16"/>
    </row>
    <row r="50002" spans="6:6" x14ac:dyDescent="0.2">
      <c r="F50002" s="16"/>
    </row>
    <row r="50003" spans="6:6" x14ac:dyDescent="0.2">
      <c r="F50003" s="16"/>
    </row>
    <row r="50004" spans="6:6" x14ac:dyDescent="0.2">
      <c r="F50004" s="16"/>
    </row>
    <row r="50005" spans="6:6" x14ac:dyDescent="0.2">
      <c r="F50005" s="16"/>
    </row>
    <row r="50006" spans="6:6" x14ac:dyDescent="0.2">
      <c r="F50006" s="16"/>
    </row>
    <row r="50007" spans="6:6" x14ac:dyDescent="0.2">
      <c r="F50007" s="16"/>
    </row>
    <row r="50008" spans="6:6" x14ac:dyDescent="0.2">
      <c r="F50008" s="16"/>
    </row>
    <row r="50009" spans="6:6" x14ac:dyDescent="0.2">
      <c r="F50009" s="16"/>
    </row>
    <row r="50010" spans="6:6" x14ac:dyDescent="0.2">
      <c r="F50010" s="16"/>
    </row>
    <row r="50011" spans="6:6" x14ac:dyDescent="0.2">
      <c r="F50011" s="16"/>
    </row>
    <row r="50012" spans="6:6" x14ac:dyDescent="0.2">
      <c r="F50012" s="16"/>
    </row>
    <row r="50013" spans="6:6" x14ac:dyDescent="0.2">
      <c r="F50013" s="16"/>
    </row>
    <row r="50014" spans="6:6" x14ac:dyDescent="0.2">
      <c r="F50014" s="16"/>
    </row>
    <row r="50015" spans="6:6" x14ac:dyDescent="0.2">
      <c r="F50015" s="16"/>
    </row>
    <row r="50016" spans="6:6" x14ac:dyDescent="0.2">
      <c r="F50016" s="16"/>
    </row>
    <row r="50017" spans="6:6" x14ac:dyDescent="0.2">
      <c r="F50017" s="16"/>
    </row>
    <row r="50018" spans="6:6" x14ac:dyDescent="0.2">
      <c r="F50018" s="16"/>
    </row>
    <row r="50019" spans="6:6" x14ac:dyDescent="0.2">
      <c r="F50019" s="16"/>
    </row>
    <row r="50020" spans="6:6" x14ac:dyDescent="0.2">
      <c r="F50020" s="16"/>
    </row>
    <row r="50021" spans="6:6" x14ac:dyDescent="0.2">
      <c r="F50021" s="16"/>
    </row>
    <row r="50022" spans="6:6" x14ac:dyDescent="0.2">
      <c r="F50022" s="16"/>
    </row>
    <row r="50023" spans="6:6" x14ac:dyDescent="0.2">
      <c r="F50023" s="16"/>
    </row>
    <row r="50024" spans="6:6" x14ac:dyDescent="0.2">
      <c r="F50024" s="16"/>
    </row>
    <row r="50025" spans="6:6" x14ac:dyDescent="0.2">
      <c r="F50025" s="16"/>
    </row>
    <row r="50026" spans="6:6" x14ac:dyDescent="0.2">
      <c r="F50026" s="16"/>
    </row>
    <row r="50027" spans="6:6" x14ac:dyDescent="0.2">
      <c r="F50027" s="16"/>
    </row>
    <row r="50028" spans="6:6" x14ac:dyDescent="0.2">
      <c r="F50028" s="16"/>
    </row>
    <row r="50029" spans="6:6" x14ac:dyDescent="0.2">
      <c r="F50029" s="16"/>
    </row>
    <row r="50030" spans="6:6" x14ac:dyDescent="0.2">
      <c r="F50030" s="16"/>
    </row>
    <row r="50031" spans="6:6" x14ac:dyDescent="0.2">
      <c r="F50031" s="16"/>
    </row>
    <row r="50032" spans="6:6" x14ac:dyDescent="0.2">
      <c r="F50032" s="16"/>
    </row>
    <row r="50033" spans="6:6" x14ac:dyDescent="0.2">
      <c r="F50033" s="16"/>
    </row>
    <row r="50034" spans="6:6" x14ac:dyDescent="0.2">
      <c r="F50034" s="16"/>
    </row>
    <row r="50035" spans="6:6" x14ac:dyDescent="0.2">
      <c r="F50035" s="16"/>
    </row>
    <row r="50036" spans="6:6" x14ac:dyDescent="0.2">
      <c r="F50036" s="16"/>
    </row>
    <row r="50037" spans="6:6" x14ac:dyDescent="0.2">
      <c r="F50037" s="16"/>
    </row>
    <row r="50038" spans="6:6" x14ac:dyDescent="0.2">
      <c r="F50038" s="16"/>
    </row>
    <row r="50039" spans="6:6" x14ac:dyDescent="0.2">
      <c r="F50039" s="16"/>
    </row>
    <row r="50040" spans="6:6" x14ac:dyDescent="0.2">
      <c r="F50040" s="16"/>
    </row>
    <row r="50041" spans="6:6" x14ac:dyDescent="0.2">
      <c r="F50041" s="16"/>
    </row>
    <row r="50042" spans="6:6" x14ac:dyDescent="0.2">
      <c r="F50042" s="16"/>
    </row>
    <row r="50043" spans="6:6" x14ac:dyDescent="0.2">
      <c r="F50043" s="16"/>
    </row>
    <row r="50044" spans="6:6" x14ac:dyDescent="0.2">
      <c r="F50044" s="16"/>
    </row>
    <row r="50045" spans="6:6" x14ac:dyDescent="0.2">
      <c r="F50045" s="16"/>
    </row>
    <row r="50046" spans="6:6" x14ac:dyDescent="0.2">
      <c r="F50046" s="16"/>
    </row>
    <row r="50047" spans="6:6" x14ac:dyDescent="0.2">
      <c r="F50047" s="16"/>
    </row>
    <row r="50048" spans="6:6" x14ac:dyDescent="0.2">
      <c r="F50048" s="16"/>
    </row>
    <row r="50049" spans="6:6" x14ac:dyDescent="0.2">
      <c r="F50049" s="16"/>
    </row>
    <row r="50050" spans="6:6" x14ac:dyDescent="0.2">
      <c r="F50050" s="16"/>
    </row>
    <row r="50051" spans="6:6" x14ac:dyDescent="0.2">
      <c r="F50051" s="16"/>
    </row>
    <row r="50052" spans="6:6" x14ac:dyDescent="0.2">
      <c r="F50052" s="16"/>
    </row>
    <row r="50053" spans="6:6" x14ac:dyDescent="0.2">
      <c r="F50053" s="16"/>
    </row>
    <row r="50054" spans="6:6" x14ac:dyDescent="0.2">
      <c r="F50054" s="16"/>
    </row>
    <row r="50055" spans="6:6" x14ac:dyDescent="0.2">
      <c r="F50055" s="16"/>
    </row>
    <row r="50056" spans="6:6" x14ac:dyDescent="0.2">
      <c r="F50056" s="16"/>
    </row>
    <row r="50057" spans="6:6" x14ac:dyDescent="0.2">
      <c r="F50057" s="16"/>
    </row>
    <row r="50058" spans="6:6" x14ac:dyDescent="0.2">
      <c r="F50058" s="16"/>
    </row>
    <row r="50059" spans="6:6" x14ac:dyDescent="0.2">
      <c r="F50059" s="16"/>
    </row>
    <row r="50060" spans="6:6" x14ac:dyDescent="0.2">
      <c r="F50060" s="16"/>
    </row>
    <row r="50061" spans="6:6" x14ac:dyDescent="0.2">
      <c r="F50061" s="16"/>
    </row>
    <row r="50062" spans="6:6" x14ac:dyDescent="0.2">
      <c r="F50062" s="16"/>
    </row>
    <row r="50063" spans="6:6" x14ac:dyDescent="0.2">
      <c r="F50063" s="16"/>
    </row>
    <row r="50064" spans="6:6" x14ac:dyDescent="0.2">
      <c r="F50064" s="16"/>
    </row>
    <row r="50065" spans="6:6" x14ac:dyDescent="0.2">
      <c r="F50065" s="16"/>
    </row>
    <row r="50066" spans="6:6" x14ac:dyDescent="0.2">
      <c r="F50066" s="16"/>
    </row>
    <row r="50067" spans="6:6" x14ac:dyDescent="0.2">
      <c r="F50067" s="16"/>
    </row>
    <row r="50068" spans="6:6" x14ac:dyDescent="0.2">
      <c r="F50068" s="16"/>
    </row>
    <row r="50069" spans="6:6" x14ac:dyDescent="0.2">
      <c r="F50069" s="16"/>
    </row>
    <row r="50070" spans="6:6" x14ac:dyDescent="0.2">
      <c r="F50070" s="16"/>
    </row>
    <row r="50071" spans="6:6" x14ac:dyDescent="0.2">
      <c r="F50071" s="16"/>
    </row>
    <row r="50072" spans="6:6" x14ac:dyDescent="0.2">
      <c r="F50072" s="16"/>
    </row>
    <row r="50073" spans="6:6" x14ac:dyDescent="0.2">
      <c r="F50073" s="16"/>
    </row>
    <row r="50074" spans="6:6" x14ac:dyDescent="0.2">
      <c r="F50074" s="16"/>
    </row>
    <row r="50075" spans="6:6" x14ac:dyDescent="0.2">
      <c r="F50075" s="16"/>
    </row>
    <row r="50076" spans="6:6" x14ac:dyDescent="0.2">
      <c r="F50076" s="16"/>
    </row>
    <row r="50077" spans="6:6" x14ac:dyDescent="0.2">
      <c r="F50077" s="16"/>
    </row>
    <row r="50078" spans="6:6" x14ac:dyDescent="0.2">
      <c r="F50078" s="16"/>
    </row>
    <row r="50079" spans="6:6" x14ac:dyDescent="0.2">
      <c r="F50079" s="16"/>
    </row>
    <row r="50080" spans="6:6" x14ac:dyDescent="0.2">
      <c r="F50080" s="16"/>
    </row>
    <row r="50081" spans="6:6" x14ac:dyDescent="0.2">
      <c r="F50081" s="16"/>
    </row>
    <row r="50082" spans="6:6" x14ac:dyDescent="0.2">
      <c r="F50082" s="16"/>
    </row>
    <row r="50083" spans="6:6" x14ac:dyDescent="0.2">
      <c r="F50083" s="16"/>
    </row>
    <row r="50084" spans="6:6" x14ac:dyDescent="0.2">
      <c r="F50084" s="16"/>
    </row>
    <row r="50085" spans="6:6" x14ac:dyDescent="0.2">
      <c r="F50085" s="16"/>
    </row>
    <row r="50086" spans="6:6" x14ac:dyDescent="0.2">
      <c r="F50086" s="16"/>
    </row>
    <row r="50087" spans="6:6" x14ac:dyDescent="0.2">
      <c r="F50087" s="16"/>
    </row>
    <row r="50088" spans="6:6" x14ac:dyDescent="0.2">
      <c r="F50088" s="16"/>
    </row>
    <row r="50089" spans="6:6" x14ac:dyDescent="0.2">
      <c r="F50089" s="16"/>
    </row>
    <row r="50090" spans="6:6" x14ac:dyDescent="0.2">
      <c r="F50090" s="16"/>
    </row>
    <row r="50091" spans="6:6" x14ac:dyDescent="0.2">
      <c r="F50091" s="16"/>
    </row>
    <row r="50092" spans="6:6" x14ac:dyDescent="0.2">
      <c r="F50092" s="16"/>
    </row>
    <row r="50093" spans="6:6" x14ac:dyDescent="0.2">
      <c r="F50093" s="16"/>
    </row>
    <row r="50094" spans="6:6" x14ac:dyDescent="0.2">
      <c r="F50094" s="16"/>
    </row>
    <row r="50095" spans="6:6" x14ac:dyDescent="0.2">
      <c r="F50095" s="16"/>
    </row>
    <row r="50096" spans="6:6" x14ac:dyDescent="0.2">
      <c r="F50096" s="16"/>
    </row>
    <row r="50097" spans="6:6" x14ac:dyDescent="0.2">
      <c r="F50097" s="16"/>
    </row>
    <row r="50098" spans="6:6" x14ac:dyDescent="0.2">
      <c r="F50098" s="16"/>
    </row>
    <row r="50099" spans="6:6" x14ac:dyDescent="0.2">
      <c r="F50099" s="16"/>
    </row>
    <row r="50100" spans="6:6" x14ac:dyDescent="0.2">
      <c r="F50100" s="16"/>
    </row>
    <row r="50101" spans="6:6" x14ac:dyDescent="0.2">
      <c r="F50101" s="16"/>
    </row>
    <row r="50102" spans="6:6" x14ac:dyDescent="0.2">
      <c r="F50102" s="16"/>
    </row>
    <row r="50103" spans="6:6" x14ac:dyDescent="0.2">
      <c r="F50103" s="16"/>
    </row>
    <row r="50104" spans="6:6" x14ac:dyDescent="0.2">
      <c r="F50104" s="16"/>
    </row>
    <row r="50105" spans="6:6" x14ac:dyDescent="0.2">
      <c r="F50105" s="16"/>
    </row>
    <row r="50106" spans="6:6" x14ac:dyDescent="0.2">
      <c r="F50106" s="16"/>
    </row>
    <row r="50107" spans="6:6" x14ac:dyDescent="0.2">
      <c r="F50107" s="16"/>
    </row>
    <row r="50108" spans="6:6" x14ac:dyDescent="0.2">
      <c r="F50108" s="16"/>
    </row>
    <row r="50109" spans="6:6" x14ac:dyDescent="0.2">
      <c r="F50109" s="16"/>
    </row>
    <row r="50110" spans="6:6" x14ac:dyDescent="0.2">
      <c r="F50110" s="16"/>
    </row>
    <row r="50111" spans="6:6" x14ac:dyDescent="0.2">
      <c r="F50111" s="16"/>
    </row>
    <row r="50112" spans="6:6" x14ac:dyDescent="0.2">
      <c r="F50112" s="16"/>
    </row>
    <row r="50113" spans="6:6" x14ac:dyDescent="0.2">
      <c r="F50113" s="16"/>
    </row>
    <row r="50114" spans="6:6" x14ac:dyDescent="0.2">
      <c r="F50114" s="16"/>
    </row>
    <row r="50115" spans="6:6" x14ac:dyDescent="0.2">
      <c r="F50115" s="16"/>
    </row>
    <row r="50116" spans="6:6" x14ac:dyDescent="0.2">
      <c r="F50116" s="16"/>
    </row>
    <row r="50117" spans="6:6" x14ac:dyDescent="0.2">
      <c r="F50117" s="16"/>
    </row>
    <row r="50118" spans="6:6" x14ac:dyDescent="0.2">
      <c r="F50118" s="16"/>
    </row>
    <row r="50119" spans="6:6" x14ac:dyDescent="0.2">
      <c r="F50119" s="16"/>
    </row>
    <row r="50120" spans="6:6" x14ac:dyDescent="0.2">
      <c r="F50120" s="16"/>
    </row>
    <row r="50121" spans="6:6" x14ac:dyDescent="0.2">
      <c r="F50121" s="16"/>
    </row>
    <row r="50122" spans="6:6" x14ac:dyDescent="0.2">
      <c r="F50122" s="16"/>
    </row>
    <row r="50123" spans="6:6" x14ac:dyDescent="0.2">
      <c r="F50123" s="16"/>
    </row>
    <row r="50124" spans="6:6" x14ac:dyDescent="0.2">
      <c r="F50124" s="16"/>
    </row>
    <row r="50125" spans="6:6" x14ac:dyDescent="0.2">
      <c r="F50125" s="16"/>
    </row>
    <row r="50126" spans="6:6" x14ac:dyDescent="0.2">
      <c r="F50126" s="16"/>
    </row>
    <row r="50127" spans="6:6" x14ac:dyDescent="0.2">
      <c r="F50127" s="16"/>
    </row>
    <row r="50128" spans="6:6" x14ac:dyDescent="0.2">
      <c r="F50128" s="16"/>
    </row>
    <row r="50129" spans="6:6" x14ac:dyDescent="0.2">
      <c r="F50129" s="16"/>
    </row>
    <row r="50130" spans="6:6" x14ac:dyDescent="0.2">
      <c r="F50130" s="16"/>
    </row>
    <row r="50131" spans="6:6" x14ac:dyDescent="0.2">
      <c r="F50131" s="16"/>
    </row>
    <row r="50132" spans="6:6" x14ac:dyDescent="0.2">
      <c r="F50132" s="16"/>
    </row>
    <row r="50133" spans="6:6" x14ac:dyDescent="0.2">
      <c r="F50133" s="16"/>
    </row>
    <row r="50134" spans="6:6" x14ac:dyDescent="0.2">
      <c r="F50134" s="16"/>
    </row>
    <row r="50135" spans="6:6" x14ac:dyDescent="0.2">
      <c r="F50135" s="16"/>
    </row>
    <row r="50136" spans="6:6" x14ac:dyDescent="0.2">
      <c r="F50136" s="16"/>
    </row>
    <row r="50137" spans="6:6" x14ac:dyDescent="0.2">
      <c r="F50137" s="16"/>
    </row>
    <row r="50138" spans="6:6" x14ac:dyDescent="0.2">
      <c r="F50138" s="16"/>
    </row>
    <row r="50139" spans="6:6" x14ac:dyDescent="0.2">
      <c r="F50139" s="16"/>
    </row>
    <row r="50140" spans="6:6" x14ac:dyDescent="0.2">
      <c r="F50140" s="16"/>
    </row>
    <row r="50141" spans="6:6" x14ac:dyDescent="0.2">
      <c r="F50141" s="16"/>
    </row>
    <row r="50142" spans="6:6" x14ac:dyDescent="0.2">
      <c r="F50142" s="16"/>
    </row>
    <row r="50143" spans="6:6" x14ac:dyDescent="0.2">
      <c r="F50143" s="16"/>
    </row>
    <row r="50144" spans="6:6" x14ac:dyDescent="0.2">
      <c r="F50144" s="16"/>
    </row>
    <row r="50145" spans="6:6" x14ac:dyDescent="0.2">
      <c r="F50145" s="16"/>
    </row>
    <row r="50146" spans="6:6" x14ac:dyDescent="0.2">
      <c r="F50146" s="16"/>
    </row>
    <row r="50147" spans="6:6" x14ac:dyDescent="0.2">
      <c r="F50147" s="16"/>
    </row>
    <row r="50148" spans="6:6" x14ac:dyDescent="0.2">
      <c r="F50148" s="16"/>
    </row>
    <row r="50149" spans="6:6" x14ac:dyDescent="0.2">
      <c r="F50149" s="16"/>
    </row>
    <row r="50150" spans="6:6" x14ac:dyDescent="0.2">
      <c r="F50150" s="16"/>
    </row>
    <row r="50151" spans="6:6" x14ac:dyDescent="0.2">
      <c r="F50151" s="16"/>
    </row>
    <row r="50152" spans="6:6" x14ac:dyDescent="0.2">
      <c r="F50152" s="16"/>
    </row>
    <row r="50153" spans="6:6" x14ac:dyDescent="0.2">
      <c r="F50153" s="16"/>
    </row>
    <row r="50154" spans="6:6" x14ac:dyDescent="0.2">
      <c r="F50154" s="16"/>
    </row>
    <row r="50155" spans="6:6" x14ac:dyDescent="0.2">
      <c r="F50155" s="16"/>
    </row>
    <row r="50156" spans="6:6" x14ac:dyDescent="0.2">
      <c r="F50156" s="16"/>
    </row>
    <row r="50157" spans="6:6" x14ac:dyDescent="0.2">
      <c r="F50157" s="16"/>
    </row>
    <row r="50158" spans="6:6" x14ac:dyDescent="0.2">
      <c r="F50158" s="16"/>
    </row>
    <row r="50159" spans="6:6" x14ac:dyDescent="0.2">
      <c r="F50159" s="16"/>
    </row>
    <row r="50160" spans="6:6" x14ac:dyDescent="0.2">
      <c r="F50160" s="16"/>
    </row>
    <row r="50161" spans="6:6" x14ac:dyDescent="0.2">
      <c r="F50161" s="16"/>
    </row>
    <row r="50162" spans="6:6" x14ac:dyDescent="0.2">
      <c r="F50162" s="16"/>
    </row>
    <row r="50163" spans="6:6" x14ac:dyDescent="0.2">
      <c r="F50163" s="16"/>
    </row>
    <row r="50164" spans="6:6" x14ac:dyDescent="0.2">
      <c r="F50164" s="16"/>
    </row>
    <row r="50165" spans="6:6" x14ac:dyDescent="0.2">
      <c r="F50165" s="16"/>
    </row>
    <row r="50166" spans="6:6" x14ac:dyDescent="0.2">
      <c r="F50166" s="16"/>
    </row>
    <row r="50167" spans="6:6" x14ac:dyDescent="0.2">
      <c r="F50167" s="16"/>
    </row>
    <row r="50168" spans="6:6" x14ac:dyDescent="0.2">
      <c r="F50168" s="16"/>
    </row>
    <row r="50169" spans="6:6" x14ac:dyDescent="0.2">
      <c r="F50169" s="16"/>
    </row>
    <row r="50170" spans="6:6" x14ac:dyDescent="0.2">
      <c r="F50170" s="16"/>
    </row>
    <row r="50171" spans="6:6" x14ac:dyDescent="0.2">
      <c r="F50171" s="16"/>
    </row>
    <row r="50172" spans="6:6" x14ac:dyDescent="0.2">
      <c r="F50172" s="16"/>
    </row>
    <row r="50173" spans="6:6" x14ac:dyDescent="0.2">
      <c r="F50173" s="16"/>
    </row>
    <row r="50174" spans="6:6" x14ac:dyDescent="0.2">
      <c r="F50174" s="16"/>
    </row>
    <row r="50175" spans="6:6" x14ac:dyDescent="0.2">
      <c r="F50175" s="16"/>
    </row>
    <row r="50176" spans="6:6" x14ac:dyDescent="0.2">
      <c r="F50176" s="16"/>
    </row>
    <row r="50177" spans="6:6" x14ac:dyDescent="0.2">
      <c r="F50177" s="16"/>
    </row>
    <row r="50178" spans="6:6" x14ac:dyDescent="0.2">
      <c r="F50178" s="16"/>
    </row>
    <row r="50179" spans="6:6" x14ac:dyDescent="0.2">
      <c r="F50179" s="16"/>
    </row>
    <row r="50180" spans="6:6" x14ac:dyDescent="0.2">
      <c r="F50180" s="16"/>
    </row>
    <row r="50181" spans="6:6" x14ac:dyDescent="0.2">
      <c r="F50181" s="16"/>
    </row>
    <row r="50182" spans="6:6" x14ac:dyDescent="0.2">
      <c r="F50182" s="16"/>
    </row>
    <row r="50183" spans="6:6" x14ac:dyDescent="0.2">
      <c r="F50183" s="16"/>
    </row>
    <row r="50184" spans="6:6" x14ac:dyDescent="0.2">
      <c r="F50184" s="16"/>
    </row>
    <row r="50185" spans="6:6" x14ac:dyDescent="0.2">
      <c r="F50185" s="16"/>
    </row>
    <row r="50186" spans="6:6" x14ac:dyDescent="0.2">
      <c r="F50186" s="16"/>
    </row>
    <row r="50187" spans="6:6" x14ac:dyDescent="0.2">
      <c r="F50187" s="16"/>
    </row>
    <row r="50188" spans="6:6" x14ac:dyDescent="0.2">
      <c r="F50188" s="16"/>
    </row>
    <row r="50189" spans="6:6" x14ac:dyDescent="0.2">
      <c r="F50189" s="16"/>
    </row>
    <row r="50190" spans="6:6" x14ac:dyDescent="0.2">
      <c r="F50190" s="16"/>
    </row>
    <row r="50191" spans="6:6" x14ac:dyDescent="0.2">
      <c r="F50191" s="16"/>
    </row>
    <row r="50192" spans="6:6" x14ac:dyDescent="0.2">
      <c r="F50192" s="16"/>
    </row>
    <row r="50193" spans="6:6" x14ac:dyDescent="0.2">
      <c r="F50193" s="16"/>
    </row>
    <row r="50194" spans="6:6" x14ac:dyDescent="0.2">
      <c r="F50194" s="16"/>
    </row>
    <row r="50195" spans="6:6" x14ac:dyDescent="0.2">
      <c r="F50195" s="16"/>
    </row>
    <row r="50196" spans="6:6" x14ac:dyDescent="0.2">
      <c r="F50196" s="16"/>
    </row>
    <row r="50197" spans="6:6" x14ac:dyDescent="0.2">
      <c r="F50197" s="16"/>
    </row>
    <row r="50198" spans="6:6" x14ac:dyDescent="0.2">
      <c r="F50198" s="16"/>
    </row>
    <row r="50199" spans="6:6" x14ac:dyDescent="0.2">
      <c r="F50199" s="16"/>
    </row>
    <row r="50200" spans="6:6" x14ac:dyDescent="0.2">
      <c r="F50200" s="16"/>
    </row>
    <row r="50201" spans="6:6" x14ac:dyDescent="0.2">
      <c r="F50201" s="16"/>
    </row>
    <row r="50202" spans="6:6" x14ac:dyDescent="0.2">
      <c r="F50202" s="16"/>
    </row>
    <row r="50203" spans="6:6" x14ac:dyDescent="0.2">
      <c r="F50203" s="16"/>
    </row>
    <row r="50204" spans="6:6" x14ac:dyDescent="0.2">
      <c r="F50204" s="16"/>
    </row>
    <row r="50205" spans="6:6" x14ac:dyDescent="0.2">
      <c r="F50205" s="16"/>
    </row>
    <row r="50206" spans="6:6" x14ac:dyDescent="0.2">
      <c r="F50206" s="16"/>
    </row>
    <row r="50207" spans="6:6" x14ac:dyDescent="0.2">
      <c r="F50207" s="16"/>
    </row>
    <row r="50208" spans="6:6" x14ac:dyDescent="0.2">
      <c r="F50208" s="16"/>
    </row>
    <row r="50209" spans="6:6" x14ac:dyDescent="0.2">
      <c r="F50209" s="16"/>
    </row>
    <row r="50210" spans="6:6" x14ac:dyDescent="0.2">
      <c r="F50210" s="16"/>
    </row>
    <row r="50211" spans="6:6" x14ac:dyDescent="0.2">
      <c r="F50211" s="16"/>
    </row>
    <row r="50212" spans="6:6" x14ac:dyDescent="0.2">
      <c r="F50212" s="16"/>
    </row>
    <row r="50213" spans="6:6" x14ac:dyDescent="0.2">
      <c r="F50213" s="16"/>
    </row>
    <row r="50214" spans="6:6" x14ac:dyDescent="0.2">
      <c r="F50214" s="16"/>
    </row>
    <row r="50215" spans="6:6" x14ac:dyDescent="0.2">
      <c r="F50215" s="16"/>
    </row>
    <row r="50216" spans="6:6" x14ac:dyDescent="0.2">
      <c r="F50216" s="16"/>
    </row>
    <row r="50217" spans="6:6" x14ac:dyDescent="0.2">
      <c r="F50217" s="16"/>
    </row>
    <row r="50218" spans="6:6" x14ac:dyDescent="0.2">
      <c r="F50218" s="16"/>
    </row>
    <row r="50219" spans="6:6" x14ac:dyDescent="0.2">
      <c r="F50219" s="16"/>
    </row>
    <row r="50220" spans="6:6" x14ac:dyDescent="0.2">
      <c r="F50220" s="16"/>
    </row>
    <row r="50221" spans="6:6" x14ac:dyDescent="0.2">
      <c r="F50221" s="16"/>
    </row>
    <row r="50222" spans="6:6" x14ac:dyDescent="0.2">
      <c r="F50222" s="16"/>
    </row>
    <row r="50223" spans="6:6" x14ac:dyDescent="0.2">
      <c r="F50223" s="16"/>
    </row>
    <row r="50224" spans="6:6" x14ac:dyDescent="0.2">
      <c r="F50224" s="16"/>
    </row>
    <row r="50225" spans="6:6" x14ac:dyDescent="0.2">
      <c r="F50225" s="16"/>
    </row>
    <row r="50226" spans="6:6" x14ac:dyDescent="0.2">
      <c r="F50226" s="16"/>
    </row>
    <row r="50227" spans="6:6" x14ac:dyDescent="0.2">
      <c r="F50227" s="16"/>
    </row>
    <row r="50228" spans="6:6" x14ac:dyDescent="0.2">
      <c r="F50228" s="16"/>
    </row>
    <row r="50229" spans="6:6" x14ac:dyDescent="0.2">
      <c r="F50229" s="16"/>
    </row>
    <row r="50230" spans="6:6" x14ac:dyDescent="0.2">
      <c r="F50230" s="16"/>
    </row>
    <row r="50231" spans="6:6" x14ac:dyDescent="0.2">
      <c r="F50231" s="16"/>
    </row>
    <row r="50232" spans="6:6" x14ac:dyDescent="0.2">
      <c r="F50232" s="16"/>
    </row>
    <row r="50233" spans="6:6" x14ac:dyDescent="0.2">
      <c r="F50233" s="16"/>
    </row>
    <row r="50234" spans="6:6" x14ac:dyDescent="0.2">
      <c r="F50234" s="16"/>
    </row>
    <row r="50235" spans="6:6" x14ac:dyDescent="0.2">
      <c r="F50235" s="16"/>
    </row>
    <row r="50236" spans="6:6" x14ac:dyDescent="0.2">
      <c r="F50236" s="16"/>
    </row>
    <row r="50237" spans="6:6" x14ac:dyDescent="0.2">
      <c r="F50237" s="16"/>
    </row>
    <row r="50238" spans="6:6" x14ac:dyDescent="0.2">
      <c r="F50238" s="16"/>
    </row>
    <row r="50239" spans="6:6" x14ac:dyDescent="0.2">
      <c r="F50239" s="16"/>
    </row>
    <row r="50240" spans="6:6" x14ac:dyDescent="0.2">
      <c r="F50240" s="16"/>
    </row>
    <row r="50241" spans="6:6" x14ac:dyDescent="0.2">
      <c r="F50241" s="16"/>
    </row>
    <row r="50242" spans="6:6" x14ac:dyDescent="0.2">
      <c r="F50242" s="16"/>
    </row>
    <row r="50243" spans="6:6" x14ac:dyDescent="0.2">
      <c r="F50243" s="16"/>
    </row>
    <row r="50244" spans="6:6" x14ac:dyDescent="0.2">
      <c r="F50244" s="16"/>
    </row>
    <row r="50245" spans="6:6" x14ac:dyDescent="0.2">
      <c r="F50245" s="16"/>
    </row>
    <row r="50246" spans="6:6" x14ac:dyDescent="0.2">
      <c r="F50246" s="16"/>
    </row>
    <row r="50247" spans="6:6" x14ac:dyDescent="0.2">
      <c r="F50247" s="16"/>
    </row>
    <row r="50248" spans="6:6" x14ac:dyDescent="0.2">
      <c r="F50248" s="16"/>
    </row>
    <row r="50249" spans="6:6" x14ac:dyDescent="0.2">
      <c r="F50249" s="16"/>
    </row>
    <row r="50250" spans="6:6" x14ac:dyDescent="0.2">
      <c r="F50250" s="16"/>
    </row>
    <row r="50251" spans="6:6" x14ac:dyDescent="0.2">
      <c r="F50251" s="16"/>
    </row>
    <row r="50252" spans="6:6" x14ac:dyDescent="0.2">
      <c r="F50252" s="16"/>
    </row>
    <row r="50253" spans="6:6" x14ac:dyDescent="0.2">
      <c r="F50253" s="16"/>
    </row>
    <row r="50254" spans="6:6" x14ac:dyDescent="0.2">
      <c r="F50254" s="16"/>
    </row>
    <row r="50255" spans="6:6" x14ac:dyDescent="0.2">
      <c r="F50255" s="16"/>
    </row>
    <row r="50256" spans="6:6" x14ac:dyDescent="0.2">
      <c r="F50256" s="16"/>
    </row>
    <row r="50257" spans="6:6" x14ac:dyDescent="0.2">
      <c r="F50257" s="16"/>
    </row>
    <row r="50258" spans="6:6" x14ac:dyDescent="0.2">
      <c r="F50258" s="16"/>
    </row>
    <row r="50259" spans="6:6" x14ac:dyDescent="0.2">
      <c r="F50259" s="16"/>
    </row>
    <row r="50260" spans="6:6" x14ac:dyDescent="0.2">
      <c r="F50260" s="16"/>
    </row>
    <row r="50261" spans="6:6" x14ac:dyDescent="0.2">
      <c r="F50261" s="16"/>
    </row>
    <row r="50262" spans="6:6" x14ac:dyDescent="0.2">
      <c r="F50262" s="16"/>
    </row>
    <row r="50263" spans="6:6" x14ac:dyDescent="0.2">
      <c r="F50263" s="16"/>
    </row>
    <row r="50264" spans="6:6" x14ac:dyDescent="0.2">
      <c r="F50264" s="16"/>
    </row>
    <row r="50265" spans="6:6" x14ac:dyDescent="0.2">
      <c r="F50265" s="16"/>
    </row>
    <row r="50266" spans="6:6" x14ac:dyDescent="0.2">
      <c r="F50266" s="16"/>
    </row>
    <row r="50267" spans="6:6" x14ac:dyDescent="0.2">
      <c r="F50267" s="16"/>
    </row>
    <row r="50268" spans="6:6" x14ac:dyDescent="0.2">
      <c r="F50268" s="16"/>
    </row>
    <row r="50269" spans="6:6" x14ac:dyDescent="0.2">
      <c r="F50269" s="16"/>
    </row>
    <row r="50270" spans="6:6" x14ac:dyDescent="0.2">
      <c r="F50270" s="16"/>
    </row>
    <row r="50271" spans="6:6" x14ac:dyDescent="0.2">
      <c r="F50271" s="16"/>
    </row>
    <row r="50272" spans="6:6" x14ac:dyDescent="0.2">
      <c r="F50272" s="16"/>
    </row>
    <row r="50273" spans="6:6" x14ac:dyDescent="0.2">
      <c r="F50273" s="16"/>
    </row>
    <row r="50274" spans="6:6" x14ac:dyDescent="0.2">
      <c r="F50274" s="16"/>
    </row>
    <row r="50275" spans="6:6" x14ac:dyDescent="0.2">
      <c r="F50275" s="16"/>
    </row>
    <row r="50276" spans="6:6" x14ac:dyDescent="0.2">
      <c r="F50276" s="16"/>
    </row>
    <row r="50277" spans="6:6" x14ac:dyDescent="0.2">
      <c r="F50277" s="16"/>
    </row>
    <row r="50278" spans="6:6" x14ac:dyDescent="0.2">
      <c r="F50278" s="16"/>
    </row>
    <row r="50279" spans="6:6" x14ac:dyDescent="0.2">
      <c r="F50279" s="16"/>
    </row>
    <row r="50280" spans="6:6" x14ac:dyDescent="0.2">
      <c r="F50280" s="16"/>
    </row>
    <row r="50281" spans="6:6" x14ac:dyDescent="0.2">
      <c r="F50281" s="16"/>
    </row>
    <row r="50282" spans="6:6" x14ac:dyDescent="0.2">
      <c r="F50282" s="16"/>
    </row>
    <row r="50283" spans="6:6" x14ac:dyDescent="0.2">
      <c r="F50283" s="16"/>
    </row>
    <row r="50284" spans="6:6" x14ac:dyDescent="0.2">
      <c r="F50284" s="16"/>
    </row>
    <row r="50285" spans="6:6" x14ac:dyDescent="0.2">
      <c r="F50285" s="16"/>
    </row>
    <row r="50286" spans="6:6" x14ac:dyDescent="0.2">
      <c r="F50286" s="16"/>
    </row>
    <row r="50287" spans="6:6" x14ac:dyDescent="0.2">
      <c r="F50287" s="16"/>
    </row>
    <row r="50288" spans="6:6" x14ac:dyDescent="0.2">
      <c r="F50288" s="16"/>
    </row>
    <row r="50289" spans="6:6" x14ac:dyDescent="0.2">
      <c r="F50289" s="16"/>
    </row>
    <row r="50290" spans="6:6" x14ac:dyDescent="0.2">
      <c r="F50290" s="16"/>
    </row>
    <row r="50291" spans="6:6" x14ac:dyDescent="0.2">
      <c r="F50291" s="16"/>
    </row>
    <row r="50292" spans="6:6" x14ac:dyDescent="0.2">
      <c r="F50292" s="16"/>
    </row>
    <row r="50293" spans="6:6" x14ac:dyDescent="0.2">
      <c r="F50293" s="16"/>
    </row>
    <row r="50294" spans="6:6" x14ac:dyDescent="0.2">
      <c r="F50294" s="16"/>
    </row>
    <row r="50295" spans="6:6" x14ac:dyDescent="0.2">
      <c r="F50295" s="16"/>
    </row>
    <row r="50296" spans="6:6" x14ac:dyDescent="0.2">
      <c r="F50296" s="16"/>
    </row>
    <row r="50297" spans="6:6" x14ac:dyDescent="0.2">
      <c r="F50297" s="16"/>
    </row>
    <row r="50298" spans="6:6" x14ac:dyDescent="0.2">
      <c r="F50298" s="16"/>
    </row>
    <row r="50299" spans="6:6" x14ac:dyDescent="0.2">
      <c r="F50299" s="16"/>
    </row>
    <row r="50300" spans="6:6" x14ac:dyDescent="0.2">
      <c r="F50300" s="16"/>
    </row>
    <row r="50301" spans="6:6" x14ac:dyDescent="0.2">
      <c r="F50301" s="16"/>
    </row>
    <row r="50302" spans="6:6" x14ac:dyDescent="0.2">
      <c r="F50302" s="16"/>
    </row>
    <row r="50303" spans="6:6" x14ac:dyDescent="0.2">
      <c r="F50303" s="16"/>
    </row>
    <row r="50304" spans="6:6" x14ac:dyDescent="0.2">
      <c r="F50304" s="16"/>
    </row>
    <row r="50305" spans="6:6" x14ac:dyDescent="0.2">
      <c r="F50305" s="16"/>
    </row>
    <row r="50306" spans="6:6" x14ac:dyDescent="0.2">
      <c r="F50306" s="16"/>
    </row>
    <row r="50307" spans="6:6" x14ac:dyDescent="0.2">
      <c r="F50307" s="16"/>
    </row>
    <row r="50308" spans="6:6" x14ac:dyDescent="0.2">
      <c r="F50308" s="16"/>
    </row>
    <row r="50309" spans="6:6" x14ac:dyDescent="0.2">
      <c r="F50309" s="16"/>
    </row>
    <row r="50310" spans="6:6" x14ac:dyDescent="0.2">
      <c r="F50310" s="16"/>
    </row>
    <row r="50311" spans="6:6" x14ac:dyDescent="0.2">
      <c r="F50311" s="16"/>
    </row>
    <row r="50312" spans="6:6" x14ac:dyDescent="0.2">
      <c r="F50312" s="16"/>
    </row>
    <row r="50313" spans="6:6" x14ac:dyDescent="0.2">
      <c r="F50313" s="16"/>
    </row>
    <row r="50314" spans="6:6" x14ac:dyDescent="0.2">
      <c r="F50314" s="16"/>
    </row>
    <row r="50315" spans="6:6" x14ac:dyDescent="0.2">
      <c r="F50315" s="16"/>
    </row>
    <row r="50316" spans="6:6" x14ac:dyDescent="0.2">
      <c r="F50316" s="16"/>
    </row>
    <row r="50317" spans="6:6" x14ac:dyDescent="0.2">
      <c r="F50317" s="16"/>
    </row>
    <row r="50318" spans="6:6" x14ac:dyDescent="0.2">
      <c r="F50318" s="16"/>
    </row>
    <row r="50319" spans="6:6" x14ac:dyDescent="0.2">
      <c r="F50319" s="16"/>
    </row>
    <row r="50320" spans="6:6" x14ac:dyDescent="0.2">
      <c r="F50320" s="16"/>
    </row>
    <row r="50321" spans="6:6" x14ac:dyDescent="0.2">
      <c r="F50321" s="16"/>
    </row>
    <row r="50322" spans="6:6" x14ac:dyDescent="0.2">
      <c r="F50322" s="16"/>
    </row>
    <row r="50323" spans="6:6" x14ac:dyDescent="0.2">
      <c r="F50323" s="16"/>
    </row>
    <row r="50324" spans="6:6" x14ac:dyDescent="0.2">
      <c r="F50324" s="16"/>
    </row>
    <row r="50325" spans="6:6" x14ac:dyDescent="0.2">
      <c r="F50325" s="16"/>
    </row>
    <row r="50326" spans="6:6" x14ac:dyDescent="0.2">
      <c r="F50326" s="16"/>
    </row>
    <row r="50327" spans="6:6" x14ac:dyDescent="0.2">
      <c r="F50327" s="16"/>
    </row>
    <row r="50328" spans="6:6" x14ac:dyDescent="0.2">
      <c r="F50328" s="16"/>
    </row>
    <row r="50329" spans="6:6" x14ac:dyDescent="0.2">
      <c r="F50329" s="16"/>
    </row>
    <row r="50330" spans="6:6" x14ac:dyDescent="0.2">
      <c r="F50330" s="16"/>
    </row>
    <row r="50331" spans="6:6" x14ac:dyDescent="0.2">
      <c r="F50331" s="16"/>
    </row>
    <row r="50332" spans="6:6" x14ac:dyDescent="0.2">
      <c r="F50332" s="16"/>
    </row>
    <row r="50333" spans="6:6" x14ac:dyDescent="0.2">
      <c r="F50333" s="16"/>
    </row>
    <row r="50334" spans="6:6" x14ac:dyDescent="0.2">
      <c r="F50334" s="16"/>
    </row>
    <row r="50335" spans="6:6" x14ac:dyDescent="0.2">
      <c r="F50335" s="16"/>
    </row>
    <row r="50336" spans="6:6" x14ac:dyDescent="0.2">
      <c r="F50336" s="16"/>
    </row>
    <row r="50337" spans="6:6" x14ac:dyDescent="0.2">
      <c r="F50337" s="16"/>
    </row>
    <row r="50338" spans="6:6" x14ac:dyDescent="0.2">
      <c r="F50338" s="16"/>
    </row>
    <row r="50339" spans="6:6" x14ac:dyDescent="0.2">
      <c r="F50339" s="16"/>
    </row>
    <row r="50340" spans="6:6" x14ac:dyDescent="0.2">
      <c r="F50340" s="16"/>
    </row>
    <row r="50341" spans="6:6" x14ac:dyDescent="0.2">
      <c r="F50341" s="16"/>
    </row>
    <row r="50342" spans="6:6" x14ac:dyDescent="0.2">
      <c r="F50342" s="16"/>
    </row>
    <row r="50343" spans="6:6" x14ac:dyDescent="0.2">
      <c r="F50343" s="16"/>
    </row>
    <row r="50344" spans="6:6" x14ac:dyDescent="0.2">
      <c r="F50344" s="16"/>
    </row>
    <row r="50345" spans="6:6" x14ac:dyDescent="0.2">
      <c r="F50345" s="16"/>
    </row>
    <row r="50346" spans="6:6" x14ac:dyDescent="0.2">
      <c r="F50346" s="16"/>
    </row>
    <row r="50347" spans="6:6" x14ac:dyDescent="0.2">
      <c r="F50347" s="16"/>
    </row>
    <row r="50348" spans="6:6" x14ac:dyDescent="0.2">
      <c r="F50348" s="16"/>
    </row>
    <row r="50349" spans="6:6" x14ac:dyDescent="0.2">
      <c r="F50349" s="16"/>
    </row>
    <row r="50350" spans="6:6" x14ac:dyDescent="0.2">
      <c r="F50350" s="16"/>
    </row>
    <row r="50351" spans="6:6" x14ac:dyDescent="0.2">
      <c r="F50351" s="16"/>
    </row>
    <row r="50352" spans="6:6" x14ac:dyDescent="0.2">
      <c r="F50352" s="16"/>
    </row>
    <row r="50353" spans="6:6" x14ac:dyDescent="0.2">
      <c r="F50353" s="16"/>
    </row>
    <row r="50354" spans="6:6" x14ac:dyDescent="0.2">
      <c r="F50354" s="16"/>
    </row>
    <row r="50355" spans="6:6" x14ac:dyDescent="0.2">
      <c r="F50355" s="16"/>
    </row>
    <row r="50356" spans="6:6" x14ac:dyDescent="0.2">
      <c r="F50356" s="16"/>
    </row>
    <row r="50357" spans="6:6" x14ac:dyDescent="0.2">
      <c r="F50357" s="16"/>
    </row>
    <row r="50358" spans="6:6" x14ac:dyDescent="0.2">
      <c r="F50358" s="16"/>
    </row>
    <row r="50359" spans="6:6" x14ac:dyDescent="0.2">
      <c r="F50359" s="16"/>
    </row>
    <row r="50360" spans="6:6" x14ac:dyDescent="0.2">
      <c r="F50360" s="16"/>
    </row>
    <row r="50361" spans="6:6" x14ac:dyDescent="0.2">
      <c r="F50361" s="16"/>
    </row>
    <row r="50362" spans="6:6" x14ac:dyDescent="0.2">
      <c r="F50362" s="16"/>
    </row>
    <row r="50363" spans="6:6" x14ac:dyDescent="0.2">
      <c r="F50363" s="16"/>
    </row>
    <row r="50364" spans="6:6" x14ac:dyDescent="0.2">
      <c r="F50364" s="16"/>
    </row>
    <row r="50365" spans="6:6" x14ac:dyDescent="0.2">
      <c r="F50365" s="16"/>
    </row>
    <row r="50366" spans="6:6" x14ac:dyDescent="0.2">
      <c r="F50366" s="16"/>
    </row>
    <row r="50367" spans="6:6" x14ac:dyDescent="0.2">
      <c r="F50367" s="16"/>
    </row>
    <row r="50368" spans="6:6" x14ac:dyDescent="0.2">
      <c r="F50368" s="16"/>
    </row>
    <row r="50369" spans="6:6" x14ac:dyDescent="0.2">
      <c r="F50369" s="16"/>
    </row>
    <row r="50370" spans="6:6" x14ac:dyDescent="0.2">
      <c r="F50370" s="16"/>
    </row>
    <row r="50371" spans="6:6" x14ac:dyDescent="0.2">
      <c r="F50371" s="16"/>
    </row>
    <row r="50372" spans="6:6" x14ac:dyDescent="0.2">
      <c r="F50372" s="16"/>
    </row>
    <row r="50373" spans="6:6" x14ac:dyDescent="0.2">
      <c r="F50373" s="16"/>
    </row>
    <row r="50374" spans="6:6" x14ac:dyDescent="0.2">
      <c r="F50374" s="16"/>
    </row>
    <row r="50375" spans="6:6" x14ac:dyDescent="0.2">
      <c r="F50375" s="16"/>
    </row>
    <row r="50376" spans="6:6" x14ac:dyDescent="0.2">
      <c r="F50376" s="16"/>
    </row>
    <row r="50377" spans="6:6" x14ac:dyDescent="0.2">
      <c r="F50377" s="16"/>
    </row>
    <row r="50378" spans="6:6" x14ac:dyDescent="0.2">
      <c r="F50378" s="16"/>
    </row>
    <row r="50379" spans="6:6" x14ac:dyDescent="0.2">
      <c r="F50379" s="16"/>
    </row>
    <row r="50380" spans="6:6" x14ac:dyDescent="0.2">
      <c r="F50380" s="16"/>
    </row>
    <row r="50381" spans="6:6" x14ac:dyDescent="0.2">
      <c r="F50381" s="16"/>
    </row>
    <row r="50382" spans="6:6" x14ac:dyDescent="0.2">
      <c r="F50382" s="16"/>
    </row>
    <row r="50383" spans="6:6" x14ac:dyDescent="0.2">
      <c r="F50383" s="16"/>
    </row>
    <row r="50384" spans="6:6" x14ac:dyDescent="0.2">
      <c r="F50384" s="16"/>
    </row>
    <row r="50385" spans="6:6" x14ac:dyDescent="0.2">
      <c r="F50385" s="16"/>
    </row>
    <row r="50386" spans="6:6" x14ac:dyDescent="0.2">
      <c r="F50386" s="16"/>
    </row>
    <row r="50387" spans="6:6" x14ac:dyDescent="0.2">
      <c r="F50387" s="16"/>
    </row>
    <row r="50388" spans="6:6" x14ac:dyDescent="0.2">
      <c r="F50388" s="16"/>
    </row>
    <row r="50389" spans="6:6" x14ac:dyDescent="0.2">
      <c r="F50389" s="16"/>
    </row>
    <row r="50390" spans="6:6" x14ac:dyDescent="0.2">
      <c r="F50390" s="16"/>
    </row>
    <row r="50391" spans="6:6" x14ac:dyDescent="0.2">
      <c r="F50391" s="16"/>
    </row>
    <row r="50392" spans="6:6" x14ac:dyDescent="0.2">
      <c r="F50392" s="16"/>
    </row>
    <row r="50393" spans="6:6" x14ac:dyDescent="0.2">
      <c r="F50393" s="16"/>
    </row>
    <row r="50394" spans="6:6" x14ac:dyDescent="0.2">
      <c r="F50394" s="16"/>
    </row>
    <row r="50395" spans="6:6" x14ac:dyDescent="0.2">
      <c r="F50395" s="16"/>
    </row>
    <row r="50396" spans="6:6" x14ac:dyDescent="0.2">
      <c r="F50396" s="16"/>
    </row>
    <row r="50397" spans="6:6" x14ac:dyDescent="0.2">
      <c r="F50397" s="16"/>
    </row>
    <row r="50398" spans="6:6" x14ac:dyDescent="0.2">
      <c r="F50398" s="16"/>
    </row>
    <row r="50399" spans="6:6" x14ac:dyDescent="0.2">
      <c r="F50399" s="16"/>
    </row>
    <row r="50400" spans="6:6" x14ac:dyDescent="0.2">
      <c r="F50400" s="16"/>
    </row>
    <row r="50401" spans="6:6" x14ac:dyDescent="0.2">
      <c r="F50401" s="16"/>
    </row>
    <row r="50402" spans="6:6" x14ac:dyDescent="0.2">
      <c r="F50402" s="16"/>
    </row>
    <row r="50403" spans="6:6" x14ac:dyDescent="0.2">
      <c r="F50403" s="16"/>
    </row>
    <row r="50404" spans="6:6" x14ac:dyDescent="0.2">
      <c r="F50404" s="16"/>
    </row>
    <row r="50405" spans="6:6" x14ac:dyDescent="0.2">
      <c r="F50405" s="16"/>
    </row>
    <row r="50406" spans="6:6" x14ac:dyDescent="0.2">
      <c r="F50406" s="16"/>
    </row>
    <row r="50407" spans="6:6" x14ac:dyDescent="0.2">
      <c r="F50407" s="16"/>
    </row>
    <row r="50408" spans="6:6" x14ac:dyDescent="0.2">
      <c r="F50408" s="16"/>
    </row>
    <row r="50409" spans="6:6" x14ac:dyDescent="0.2">
      <c r="F50409" s="16"/>
    </row>
    <row r="50410" spans="6:6" x14ac:dyDescent="0.2">
      <c r="F50410" s="16"/>
    </row>
    <row r="50411" spans="6:6" x14ac:dyDescent="0.2">
      <c r="F50411" s="16"/>
    </row>
    <row r="50412" spans="6:6" x14ac:dyDescent="0.2">
      <c r="F50412" s="16"/>
    </row>
    <row r="50413" spans="6:6" x14ac:dyDescent="0.2">
      <c r="F50413" s="16"/>
    </row>
    <row r="50414" spans="6:6" x14ac:dyDescent="0.2">
      <c r="F50414" s="16"/>
    </row>
    <row r="50415" spans="6:6" x14ac:dyDescent="0.2">
      <c r="F50415" s="16"/>
    </row>
    <row r="50416" spans="6:6" x14ac:dyDescent="0.2">
      <c r="F50416" s="16"/>
    </row>
    <row r="50417" spans="6:6" x14ac:dyDescent="0.2">
      <c r="F50417" s="16"/>
    </row>
    <row r="50418" spans="6:6" x14ac:dyDescent="0.2">
      <c r="F50418" s="16"/>
    </row>
    <row r="50419" spans="6:6" x14ac:dyDescent="0.2">
      <c r="F50419" s="16"/>
    </row>
    <row r="50420" spans="6:6" x14ac:dyDescent="0.2">
      <c r="F50420" s="16"/>
    </row>
    <row r="50421" spans="6:6" x14ac:dyDescent="0.2">
      <c r="F50421" s="16"/>
    </row>
    <row r="50422" spans="6:6" x14ac:dyDescent="0.2">
      <c r="F50422" s="16"/>
    </row>
    <row r="50423" spans="6:6" x14ac:dyDescent="0.2">
      <c r="F50423" s="16"/>
    </row>
    <row r="50424" spans="6:6" x14ac:dyDescent="0.2">
      <c r="F50424" s="16"/>
    </row>
    <row r="50425" spans="6:6" x14ac:dyDescent="0.2">
      <c r="F50425" s="16"/>
    </row>
    <row r="50426" spans="6:6" x14ac:dyDescent="0.2">
      <c r="F50426" s="16"/>
    </row>
    <row r="50427" spans="6:6" x14ac:dyDescent="0.2">
      <c r="F50427" s="16"/>
    </row>
    <row r="50428" spans="6:6" x14ac:dyDescent="0.2">
      <c r="F50428" s="16"/>
    </row>
    <row r="50429" spans="6:6" x14ac:dyDescent="0.2">
      <c r="F50429" s="16"/>
    </row>
    <row r="50430" spans="6:6" x14ac:dyDescent="0.2">
      <c r="F50430" s="16"/>
    </row>
    <row r="50431" spans="6:6" x14ac:dyDescent="0.2">
      <c r="F50431" s="16"/>
    </row>
    <row r="50432" spans="6:6" x14ac:dyDescent="0.2">
      <c r="F50432" s="16"/>
    </row>
    <row r="50433" spans="6:6" x14ac:dyDescent="0.2">
      <c r="F50433" s="16"/>
    </row>
    <row r="50434" spans="6:6" x14ac:dyDescent="0.2">
      <c r="F50434" s="16"/>
    </row>
    <row r="50435" spans="6:6" x14ac:dyDescent="0.2">
      <c r="F50435" s="16"/>
    </row>
    <row r="50436" spans="6:6" x14ac:dyDescent="0.2">
      <c r="F50436" s="16"/>
    </row>
    <row r="50437" spans="6:6" x14ac:dyDescent="0.2">
      <c r="F50437" s="16"/>
    </row>
    <row r="50438" spans="6:6" x14ac:dyDescent="0.2">
      <c r="F50438" s="16"/>
    </row>
    <row r="50439" spans="6:6" x14ac:dyDescent="0.2">
      <c r="F50439" s="16"/>
    </row>
    <row r="50440" spans="6:6" x14ac:dyDescent="0.2">
      <c r="F50440" s="16"/>
    </row>
    <row r="50441" spans="6:6" x14ac:dyDescent="0.2">
      <c r="F50441" s="16"/>
    </row>
    <row r="50442" spans="6:6" x14ac:dyDescent="0.2">
      <c r="F50442" s="16"/>
    </row>
    <row r="50443" spans="6:6" x14ac:dyDescent="0.2">
      <c r="F50443" s="16"/>
    </row>
    <row r="50444" spans="6:6" x14ac:dyDescent="0.2">
      <c r="F50444" s="16"/>
    </row>
    <row r="50445" spans="6:6" x14ac:dyDescent="0.2">
      <c r="F50445" s="16"/>
    </row>
    <row r="50446" spans="6:6" x14ac:dyDescent="0.2">
      <c r="F50446" s="16"/>
    </row>
    <row r="50447" spans="6:6" x14ac:dyDescent="0.2">
      <c r="F50447" s="16"/>
    </row>
    <row r="50448" spans="6:6" x14ac:dyDescent="0.2">
      <c r="F50448" s="16"/>
    </row>
    <row r="50449" spans="6:6" x14ac:dyDescent="0.2">
      <c r="F50449" s="16"/>
    </row>
    <row r="50450" spans="6:6" x14ac:dyDescent="0.2">
      <c r="F50450" s="16"/>
    </row>
    <row r="50451" spans="6:6" x14ac:dyDescent="0.2">
      <c r="F50451" s="16"/>
    </row>
    <row r="50452" spans="6:6" x14ac:dyDescent="0.2">
      <c r="F50452" s="16"/>
    </row>
    <row r="50453" spans="6:6" x14ac:dyDescent="0.2">
      <c r="F50453" s="16"/>
    </row>
    <row r="50454" spans="6:6" x14ac:dyDescent="0.2">
      <c r="F50454" s="16"/>
    </row>
    <row r="50455" spans="6:6" x14ac:dyDescent="0.2">
      <c r="F50455" s="16"/>
    </row>
    <row r="50456" spans="6:6" x14ac:dyDescent="0.2">
      <c r="F50456" s="16"/>
    </row>
    <row r="50457" spans="6:6" x14ac:dyDescent="0.2">
      <c r="F50457" s="16"/>
    </row>
    <row r="50458" spans="6:6" x14ac:dyDescent="0.2">
      <c r="F50458" s="16"/>
    </row>
    <row r="50459" spans="6:6" x14ac:dyDescent="0.2">
      <c r="F50459" s="16"/>
    </row>
    <row r="50460" spans="6:6" x14ac:dyDescent="0.2">
      <c r="F50460" s="16"/>
    </row>
    <row r="50461" spans="6:6" x14ac:dyDescent="0.2">
      <c r="F50461" s="16"/>
    </row>
    <row r="50462" spans="6:6" x14ac:dyDescent="0.2">
      <c r="F50462" s="16"/>
    </row>
    <row r="50463" spans="6:6" x14ac:dyDescent="0.2">
      <c r="F50463" s="16"/>
    </row>
    <row r="50464" spans="6:6" x14ac:dyDescent="0.2">
      <c r="F50464" s="16"/>
    </row>
    <row r="50465" spans="6:6" x14ac:dyDescent="0.2">
      <c r="F50465" s="16"/>
    </row>
    <row r="50466" spans="6:6" x14ac:dyDescent="0.2">
      <c r="F50466" s="16"/>
    </row>
    <row r="50467" spans="6:6" x14ac:dyDescent="0.2">
      <c r="F50467" s="16"/>
    </row>
    <row r="50468" spans="6:6" x14ac:dyDescent="0.2">
      <c r="F50468" s="16"/>
    </row>
    <row r="50469" spans="6:6" x14ac:dyDescent="0.2">
      <c r="F50469" s="16"/>
    </row>
    <row r="50470" spans="6:6" x14ac:dyDescent="0.2">
      <c r="F50470" s="16"/>
    </row>
    <row r="50471" spans="6:6" x14ac:dyDescent="0.2">
      <c r="F50471" s="16"/>
    </row>
    <row r="50472" spans="6:6" x14ac:dyDescent="0.2">
      <c r="F50472" s="16"/>
    </row>
    <row r="50473" spans="6:6" x14ac:dyDescent="0.2">
      <c r="F50473" s="16"/>
    </row>
    <row r="50474" spans="6:6" x14ac:dyDescent="0.2">
      <c r="F50474" s="16"/>
    </row>
    <row r="50475" spans="6:6" x14ac:dyDescent="0.2">
      <c r="F50475" s="16"/>
    </row>
    <row r="50476" spans="6:6" x14ac:dyDescent="0.2">
      <c r="F50476" s="16"/>
    </row>
    <row r="50477" spans="6:6" x14ac:dyDescent="0.2">
      <c r="F50477" s="16"/>
    </row>
    <row r="50478" spans="6:6" x14ac:dyDescent="0.2">
      <c r="F50478" s="16"/>
    </row>
    <row r="50479" spans="6:6" x14ac:dyDescent="0.2">
      <c r="F50479" s="16"/>
    </row>
    <row r="50480" spans="6:6" x14ac:dyDescent="0.2">
      <c r="F50480" s="16"/>
    </row>
    <row r="50481" spans="6:6" x14ac:dyDescent="0.2">
      <c r="F50481" s="16"/>
    </row>
    <row r="50482" spans="6:6" x14ac:dyDescent="0.2">
      <c r="F50482" s="16"/>
    </row>
    <row r="50483" spans="6:6" x14ac:dyDescent="0.2">
      <c r="F50483" s="16"/>
    </row>
    <row r="50484" spans="6:6" x14ac:dyDescent="0.2">
      <c r="F50484" s="16"/>
    </row>
    <row r="50485" spans="6:6" x14ac:dyDescent="0.2">
      <c r="F50485" s="16"/>
    </row>
    <row r="50486" spans="6:6" x14ac:dyDescent="0.2">
      <c r="F50486" s="16"/>
    </row>
    <row r="50487" spans="6:6" x14ac:dyDescent="0.2">
      <c r="F50487" s="16"/>
    </row>
    <row r="50488" spans="6:6" x14ac:dyDescent="0.2">
      <c r="F50488" s="16"/>
    </row>
    <row r="50489" spans="6:6" x14ac:dyDescent="0.2">
      <c r="F50489" s="16"/>
    </row>
    <row r="50490" spans="6:6" x14ac:dyDescent="0.2">
      <c r="F50490" s="16"/>
    </row>
    <row r="50491" spans="6:6" x14ac:dyDescent="0.2">
      <c r="F50491" s="16"/>
    </row>
    <row r="50492" spans="6:6" x14ac:dyDescent="0.2">
      <c r="F50492" s="16"/>
    </row>
    <row r="50493" spans="6:6" x14ac:dyDescent="0.2">
      <c r="F50493" s="16"/>
    </row>
    <row r="50494" spans="6:6" x14ac:dyDescent="0.2">
      <c r="F50494" s="16"/>
    </row>
    <row r="50495" spans="6:6" x14ac:dyDescent="0.2">
      <c r="F50495" s="16"/>
    </row>
    <row r="50496" spans="6:6" x14ac:dyDescent="0.2">
      <c r="F50496" s="16"/>
    </row>
    <row r="50497" spans="6:6" x14ac:dyDescent="0.2">
      <c r="F50497" s="16"/>
    </row>
    <row r="50498" spans="6:6" x14ac:dyDescent="0.2">
      <c r="F50498" s="16"/>
    </row>
    <row r="50499" spans="6:6" x14ac:dyDescent="0.2">
      <c r="F50499" s="16"/>
    </row>
    <row r="50500" spans="6:6" x14ac:dyDescent="0.2">
      <c r="F50500" s="16"/>
    </row>
    <row r="50501" spans="6:6" x14ac:dyDescent="0.2">
      <c r="F50501" s="16"/>
    </row>
    <row r="50502" spans="6:6" x14ac:dyDescent="0.2">
      <c r="F50502" s="16"/>
    </row>
    <row r="50503" spans="6:6" x14ac:dyDescent="0.2">
      <c r="F50503" s="16"/>
    </row>
    <row r="50504" spans="6:6" x14ac:dyDescent="0.2">
      <c r="F50504" s="16"/>
    </row>
    <row r="50505" spans="6:6" x14ac:dyDescent="0.2">
      <c r="F50505" s="16"/>
    </row>
    <row r="50506" spans="6:6" x14ac:dyDescent="0.2">
      <c r="F50506" s="16"/>
    </row>
    <row r="50507" spans="6:6" x14ac:dyDescent="0.2">
      <c r="F50507" s="16"/>
    </row>
    <row r="50508" spans="6:6" x14ac:dyDescent="0.2">
      <c r="F50508" s="16"/>
    </row>
    <row r="50509" spans="6:6" x14ac:dyDescent="0.2">
      <c r="F50509" s="16"/>
    </row>
    <row r="50510" spans="6:6" x14ac:dyDescent="0.2">
      <c r="F50510" s="16"/>
    </row>
    <row r="50511" spans="6:6" x14ac:dyDescent="0.2">
      <c r="F50511" s="16"/>
    </row>
    <row r="50512" spans="6:6" x14ac:dyDescent="0.2">
      <c r="F50512" s="16"/>
    </row>
    <row r="50513" spans="6:6" x14ac:dyDescent="0.2">
      <c r="F50513" s="16"/>
    </row>
    <row r="50514" spans="6:6" x14ac:dyDescent="0.2">
      <c r="F50514" s="16"/>
    </row>
    <row r="50515" spans="6:6" x14ac:dyDescent="0.2">
      <c r="F50515" s="16"/>
    </row>
    <row r="50516" spans="6:6" x14ac:dyDescent="0.2">
      <c r="F50516" s="16"/>
    </row>
    <row r="50517" spans="6:6" x14ac:dyDescent="0.2">
      <c r="F50517" s="16"/>
    </row>
    <row r="50518" spans="6:6" x14ac:dyDescent="0.2">
      <c r="F50518" s="16"/>
    </row>
    <row r="50519" spans="6:6" x14ac:dyDescent="0.2">
      <c r="F50519" s="16"/>
    </row>
    <row r="50520" spans="6:6" x14ac:dyDescent="0.2">
      <c r="F50520" s="16"/>
    </row>
    <row r="50521" spans="6:6" x14ac:dyDescent="0.2">
      <c r="F50521" s="16"/>
    </row>
    <row r="50522" spans="6:6" x14ac:dyDescent="0.2">
      <c r="F50522" s="16"/>
    </row>
    <row r="50523" spans="6:6" x14ac:dyDescent="0.2">
      <c r="F50523" s="16"/>
    </row>
    <row r="50524" spans="6:6" x14ac:dyDescent="0.2">
      <c r="F50524" s="16"/>
    </row>
    <row r="50525" spans="6:6" x14ac:dyDescent="0.2">
      <c r="F50525" s="16"/>
    </row>
    <row r="50526" spans="6:6" x14ac:dyDescent="0.2">
      <c r="F50526" s="16"/>
    </row>
    <row r="50527" spans="6:6" x14ac:dyDescent="0.2">
      <c r="F50527" s="16"/>
    </row>
    <row r="50528" spans="6:6" x14ac:dyDescent="0.2">
      <c r="F50528" s="16"/>
    </row>
    <row r="50529" spans="6:6" x14ac:dyDescent="0.2">
      <c r="F50529" s="16"/>
    </row>
    <row r="50530" spans="6:6" x14ac:dyDescent="0.2">
      <c r="F50530" s="16"/>
    </row>
    <row r="50531" spans="6:6" x14ac:dyDescent="0.2">
      <c r="F50531" s="16"/>
    </row>
    <row r="50532" spans="6:6" x14ac:dyDescent="0.2">
      <c r="F50532" s="16"/>
    </row>
    <row r="50533" spans="6:6" x14ac:dyDescent="0.2">
      <c r="F50533" s="16"/>
    </row>
    <row r="50534" spans="6:6" x14ac:dyDescent="0.2">
      <c r="F50534" s="16"/>
    </row>
    <row r="50535" spans="6:6" x14ac:dyDescent="0.2">
      <c r="F50535" s="16"/>
    </row>
    <row r="50536" spans="6:6" x14ac:dyDescent="0.2">
      <c r="F50536" s="16"/>
    </row>
    <row r="50537" spans="6:6" x14ac:dyDescent="0.2">
      <c r="F50537" s="16"/>
    </row>
    <row r="50538" spans="6:6" x14ac:dyDescent="0.2">
      <c r="F50538" s="16"/>
    </row>
    <row r="50539" spans="6:6" x14ac:dyDescent="0.2">
      <c r="F50539" s="16"/>
    </row>
    <row r="50540" spans="6:6" x14ac:dyDescent="0.2">
      <c r="F50540" s="16"/>
    </row>
    <row r="50541" spans="6:6" x14ac:dyDescent="0.2">
      <c r="F50541" s="16"/>
    </row>
    <row r="50542" spans="6:6" x14ac:dyDescent="0.2">
      <c r="F50542" s="16"/>
    </row>
    <row r="50543" spans="6:6" x14ac:dyDescent="0.2">
      <c r="F50543" s="16"/>
    </row>
    <row r="50544" spans="6:6" x14ac:dyDescent="0.2">
      <c r="F50544" s="16"/>
    </row>
    <row r="50545" spans="6:6" x14ac:dyDescent="0.2">
      <c r="F50545" s="16"/>
    </row>
    <row r="50546" spans="6:6" x14ac:dyDescent="0.2">
      <c r="F50546" s="16"/>
    </row>
    <row r="50547" spans="6:6" x14ac:dyDescent="0.2">
      <c r="F50547" s="16"/>
    </row>
    <row r="50548" spans="6:6" x14ac:dyDescent="0.2">
      <c r="F50548" s="16"/>
    </row>
    <row r="50549" spans="6:6" x14ac:dyDescent="0.2">
      <c r="F50549" s="16"/>
    </row>
    <row r="50550" spans="6:6" x14ac:dyDescent="0.2">
      <c r="F50550" s="16"/>
    </row>
    <row r="50551" spans="6:6" x14ac:dyDescent="0.2">
      <c r="F50551" s="16"/>
    </row>
    <row r="50552" spans="6:6" x14ac:dyDescent="0.2">
      <c r="F50552" s="16"/>
    </row>
    <row r="50553" spans="6:6" x14ac:dyDescent="0.2">
      <c r="F50553" s="16"/>
    </row>
    <row r="50554" spans="6:6" x14ac:dyDescent="0.2">
      <c r="F50554" s="16"/>
    </row>
    <row r="50555" spans="6:6" x14ac:dyDescent="0.2">
      <c r="F50555" s="16"/>
    </row>
    <row r="50556" spans="6:6" x14ac:dyDescent="0.2">
      <c r="F50556" s="16"/>
    </row>
    <row r="50557" spans="6:6" x14ac:dyDescent="0.2">
      <c r="F50557" s="16"/>
    </row>
    <row r="50558" spans="6:6" x14ac:dyDescent="0.2">
      <c r="F50558" s="16"/>
    </row>
    <row r="50559" spans="6:6" x14ac:dyDescent="0.2">
      <c r="F50559" s="16"/>
    </row>
    <row r="50560" spans="6:6" x14ac:dyDescent="0.2">
      <c r="F50560" s="16"/>
    </row>
    <row r="50561" spans="6:6" x14ac:dyDescent="0.2">
      <c r="F50561" s="16"/>
    </row>
    <row r="50562" spans="6:6" x14ac:dyDescent="0.2">
      <c r="F50562" s="16"/>
    </row>
    <row r="50563" spans="6:6" x14ac:dyDescent="0.2">
      <c r="F50563" s="16"/>
    </row>
    <row r="50564" spans="6:6" x14ac:dyDescent="0.2">
      <c r="F50564" s="16"/>
    </row>
    <row r="50565" spans="6:6" x14ac:dyDescent="0.2">
      <c r="F50565" s="16"/>
    </row>
    <row r="50566" spans="6:6" x14ac:dyDescent="0.2">
      <c r="F50566" s="16"/>
    </row>
    <row r="50567" spans="6:6" x14ac:dyDescent="0.2">
      <c r="F50567" s="16"/>
    </row>
    <row r="50568" spans="6:6" x14ac:dyDescent="0.2">
      <c r="F50568" s="16"/>
    </row>
    <row r="50569" spans="6:6" x14ac:dyDescent="0.2">
      <c r="F50569" s="16"/>
    </row>
    <row r="50570" spans="6:6" x14ac:dyDescent="0.2">
      <c r="F50570" s="16"/>
    </row>
    <row r="50571" spans="6:6" x14ac:dyDescent="0.2">
      <c r="F50571" s="16"/>
    </row>
    <row r="50572" spans="6:6" x14ac:dyDescent="0.2">
      <c r="F50572" s="16"/>
    </row>
    <row r="50573" spans="6:6" x14ac:dyDescent="0.2">
      <c r="F50573" s="16"/>
    </row>
    <row r="50574" spans="6:6" x14ac:dyDescent="0.2">
      <c r="F50574" s="16"/>
    </row>
    <row r="50575" spans="6:6" x14ac:dyDescent="0.2">
      <c r="F50575" s="16"/>
    </row>
    <row r="50576" spans="6:6" x14ac:dyDescent="0.2">
      <c r="F50576" s="16"/>
    </row>
    <row r="50577" spans="6:6" x14ac:dyDescent="0.2">
      <c r="F50577" s="16"/>
    </row>
    <row r="50578" spans="6:6" x14ac:dyDescent="0.2">
      <c r="F50578" s="16"/>
    </row>
    <row r="50579" spans="6:6" x14ac:dyDescent="0.2">
      <c r="F50579" s="16"/>
    </row>
    <row r="50580" spans="6:6" x14ac:dyDescent="0.2">
      <c r="F50580" s="16"/>
    </row>
    <row r="50581" spans="6:6" x14ac:dyDescent="0.2">
      <c r="F50581" s="16"/>
    </row>
    <row r="50582" spans="6:6" x14ac:dyDescent="0.2">
      <c r="F50582" s="16"/>
    </row>
    <row r="50583" spans="6:6" x14ac:dyDescent="0.2">
      <c r="F50583" s="16"/>
    </row>
    <row r="50584" spans="6:6" x14ac:dyDescent="0.2">
      <c r="F50584" s="16"/>
    </row>
    <row r="50585" spans="6:6" x14ac:dyDescent="0.2">
      <c r="F50585" s="16"/>
    </row>
    <row r="50586" spans="6:6" x14ac:dyDescent="0.2">
      <c r="F50586" s="16"/>
    </row>
    <row r="50587" spans="6:6" x14ac:dyDescent="0.2">
      <c r="F50587" s="16"/>
    </row>
    <row r="50588" spans="6:6" x14ac:dyDescent="0.2">
      <c r="F50588" s="16"/>
    </row>
    <row r="50589" spans="6:6" x14ac:dyDescent="0.2">
      <c r="F50589" s="16"/>
    </row>
    <row r="50590" spans="6:6" x14ac:dyDescent="0.2">
      <c r="F50590" s="16"/>
    </row>
    <row r="50591" spans="6:6" x14ac:dyDescent="0.2">
      <c r="F50591" s="16"/>
    </row>
    <row r="50592" spans="6:6" x14ac:dyDescent="0.2">
      <c r="F50592" s="16"/>
    </row>
    <row r="50593" spans="6:6" x14ac:dyDescent="0.2">
      <c r="F50593" s="16"/>
    </row>
    <row r="50594" spans="6:6" x14ac:dyDescent="0.2">
      <c r="F50594" s="16"/>
    </row>
    <row r="50595" spans="6:6" x14ac:dyDescent="0.2">
      <c r="F50595" s="16"/>
    </row>
    <row r="50596" spans="6:6" x14ac:dyDescent="0.2">
      <c r="F50596" s="16"/>
    </row>
    <row r="50597" spans="6:6" x14ac:dyDescent="0.2">
      <c r="F50597" s="16"/>
    </row>
    <row r="50598" spans="6:6" x14ac:dyDescent="0.2">
      <c r="F50598" s="16"/>
    </row>
    <row r="50599" spans="6:6" x14ac:dyDescent="0.2">
      <c r="F50599" s="16"/>
    </row>
    <row r="50600" spans="6:6" x14ac:dyDescent="0.2">
      <c r="F50600" s="16"/>
    </row>
    <row r="50601" spans="6:6" x14ac:dyDescent="0.2">
      <c r="F50601" s="16"/>
    </row>
    <row r="50602" spans="6:6" x14ac:dyDescent="0.2">
      <c r="F50602" s="16"/>
    </row>
    <row r="50603" spans="6:6" x14ac:dyDescent="0.2">
      <c r="F50603" s="16"/>
    </row>
    <row r="50604" spans="6:6" x14ac:dyDescent="0.2">
      <c r="F50604" s="16"/>
    </row>
    <row r="50605" spans="6:6" x14ac:dyDescent="0.2">
      <c r="F50605" s="16"/>
    </row>
    <row r="50606" spans="6:6" x14ac:dyDescent="0.2">
      <c r="F50606" s="16"/>
    </row>
    <row r="50607" spans="6:6" x14ac:dyDescent="0.2">
      <c r="F50607" s="16"/>
    </row>
    <row r="50608" spans="6:6" x14ac:dyDescent="0.2">
      <c r="F50608" s="16"/>
    </row>
    <row r="50609" spans="6:6" x14ac:dyDescent="0.2">
      <c r="F50609" s="16"/>
    </row>
    <row r="50610" spans="6:6" x14ac:dyDescent="0.2">
      <c r="F50610" s="16"/>
    </row>
    <row r="50611" spans="6:6" x14ac:dyDescent="0.2">
      <c r="F50611" s="16"/>
    </row>
    <row r="50612" spans="6:6" x14ac:dyDescent="0.2">
      <c r="F50612" s="16"/>
    </row>
    <row r="50613" spans="6:6" x14ac:dyDescent="0.2">
      <c r="F50613" s="16"/>
    </row>
    <row r="50614" spans="6:6" x14ac:dyDescent="0.2">
      <c r="F50614" s="16"/>
    </row>
    <row r="50615" spans="6:6" x14ac:dyDescent="0.2">
      <c r="F50615" s="16"/>
    </row>
    <row r="50616" spans="6:6" x14ac:dyDescent="0.2">
      <c r="F50616" s="16"/>
    </row>
    <row r="50617" spans="6:6" x14ac:dyDescent="0.2">
      <c r="F50617" s="16"/>
    </row>
    <row r="50618" spans="6:6" x14ac:dyDescent="0.2">
      <c r="F50618" s="16"/>
    </row>
    <row r="50619" spans="6:6" x14ac:dyDescent="0.2">
      <c r="F50619" s="16"/>
    </row>
    <row r="50620" spans="6:6" x14ac:dyDescent="0.2">
      <c r="F50620" s="16"/>
    </row>
    <row r="50621" spans="6:6" x14ac:dyDescent="0.2">
      <c r="F50621" s="16"/>
    </row>
    <row r="50622" spans="6:6" x14ac:dyDescent="0.2">
      <c r="F50622" s="16"/>
    </row>
    <row r="50623" spans="6:6" x14ac:dyDescent="0.2">
      <c r="F50623" s="16"/>
    </row>
    <row r="50624" spans="6:6" x14ac:dyDescent="0.2">
      <c r="F50624" s="16"/>
    </row>
    <row r="50625" spans="6:6" x14ac:dyDescent="0.2">
      <c r="F50625" s="16"/>
    </row>
    <row r="50626" spans="6:6" x14ac:dyDescent="0.2">
      <c r="F50626" s="16"/>
    </row>
    <row r="50627" spans="6:6" x14ac:dyDescent="0.2">
      <c r="F50627" s="16"/>
    </row>
    <row r="50628" spans="6:6" x14ac:dyDescent="0.2">
      <c r="F50628" s="16"/>
    </row>
    <row r="50629" spans="6:6" x14ac:dyDescent="0.2">
      <c r="F50629" s="16"/>
    </row>
    <row r="50630" spans="6:6" x14ac:dyDescent="0.2">
      <c r="F50630" s="16"/>
    </row>
    <row r="50631" spans="6:6" x14ac:dyDescent="0.2">
      <c r="F50631" s="16"/>
    </row>
    <row r="50632" spans="6:6" x14ac:dyDescent="0.2">
      <c r="F50632" s="16"/>
    </row>
    <row r="50633" spans="6:6" x14ac:dyDescent="0.2">
      <c r="F50633" s="16"/>
    </row>
    <row r="50634" spans="6:6" x14ac:dyDescent="0.2">
      <c r="F50634" s="16"/>
    </row>
    <row r="50635" spans="6:6" x14ac:dyDescent="0.2">
      <c r="F50635" s="16"/>
    </row>
    <row r="50636" spans="6:6" x14ac:dyDescent="0.2">
      <c r="F50636" s="16"/>
    </row>
    <row r="50637" spans="6:6" x14ac:dyDescent="0.2">
      <c r="F50637" s="16"/>
    </row>
    <row r="50638" spans="6:6" x14ac:dyDescent="0.2">
      <c r="F50638" s="16"/>
    </row>
    <row r="50639" spans="6:6" x14ac:dyDescent="0.2">
      <c r="F50639" s="16"/>
    </row>
    <row r="50640" spans="6:6" x14ac:dyDescent="0.2">
      <c r="F50640" s="16"/>
    </row>
    <row r="50641" spans="6:6" x14ac:dyDescent="0.2">
      <c r="F50641" s="16"/>
    </row>
    <row r="50642" spans="6:6" x14ac:dyDescent="0.2">
      <c r="F50642" s="16"/>
    </row>
    <row r="50643" spans="6:6" x14ac:dyDescent="0.2">
      <c r="F50643" s="16"/>
    </row>
    <row r="50644" spans="6:6" x14ac:dyDescent="0.2">
      <c r="F50644" s="16"/>
    </row>
    <row r="50645" spans="6:6" x14ac:dyDescent="0.2">
      <c r="F50645" s="16"/>
    </row>
    <row r="50646" spans="6:6" x14ac:dyDescent="0.2">
      <c r="F50646" s="16"/>
    </row>
    <row r="50647" spans="6:6" x14ac:dyDescent="0.2">
      <c r="F50647" s="16"/>
    </row>
    <row r="50648" spans="6:6" x14ac:dyDescent="0.2">
      <c r="F50648" s="16"/>
    </row>
    <row r="50649" spans="6:6" x14ac:dyDescent="0.2">
      <c r="F50649" s="16"/>
    </row>
    <row r="50650" spans="6:6" x14ac:dyDescent="0.2">
      <c r="F50650" s="16"/>
    </row>
    <row r="50651" spans="6:6" x14ac:dyDescent="0.2">
      <c r="F50651" s="16"/>
    </row>
    <row r="50652" spans="6:6" x14ac:dyDescent="0.2">
      <c r="F50652" s="16"/>
    </row>
    <row r="50653" spans="6:6" x14ac:dyDescent="0.2">
      <c r="F50653" s="16"/>
    </row>
    <row r="50654" spans="6:6" x14ac:dyDescent="0.2">
      <c r="F50654" s="16"/>
    </row>
    <row r="50655" spans="6:6" x14ac:dyDescent="0.2">
      <c r="F50655" s="16"/>
    </row>
    <row r="50656" spans="6:6" x14ac:dyDescent="0.2">
      <c r="F50656" s="16"/>
    </row>
    <row r="50657" spans="6:6" x14ac:dyDescent="0.2">
      <c r="F50657" s="16"/>
    </row>
    <row r="50658" spans="6:6" x14ac:dyDescent="0.2">
      <c r="F50658" s="16"/>
    </row>
    <row r="50659" spans="6:6" x14ac:dyDescent="0.2">
      <c r="F50659" s="16"/>
    </row>
    <row r="50660" spans="6:6" x14ac:dyDescent="0.2">
      <c r="F50660" s="16"/>
    </row>
    <row r="50661" spans="6:6" x14ac:dyDescent="0.2">
      <c r="F50661" s="16"/>
    </row>
    <row r="50662" spans="6:6" x14ac:dyDescent="0.2">
      <c r="F50662" s="16"/>
    </row>
    <row r="50663" spans="6:6" x14ac:dyDescent="0.2">
      <c r="F50663" s="16"/>
    </row>
    <row r="50664" spans="6:6" x14ac:dyDescent="0.2">
      <c r="F50664" s="16"/>
    </row>
    <row r="50665" spans="6:6" x14ac:dyDescent="0.2">
      <c r="F50665" s="16"/>
    </row>
    <row r="50666" spans="6:6" x14ac:dyDescent="0.2">
      <c r="F50666" s="16"/>
    </row>
    <row r="50667" spans="6:6" x14ac:dyDescent="0.2">
      <c r="F50667" s="16"/>
    </row>
    <row r="50668" spans="6:6" x14ac:dyDescent="0.2">
      <c r="F50668" s="16"/>
    </row>
    <row r="50669" spans="6:6" x14ac:dyDescent="0.2">
      <c r="F50669" s="16"/>
    </row>
    <row r="50670" spans="6:6" x14ac:dyDescent="0.2">
      <c r="F50670" s="16"/>
    </row>
    <row r="50671" spans="6:6" x14ac:dyDescent="0.2">
      <c r="F50671" s="16"/>
    </row>
    <row r="50672" spans="6:6" x14ac:dyDescent="0.2">
      <c r="F50672" s="16"/>
    </row>
    <row r="50673" spans="6:6" x14ac:dyDescent="0.2">
      <c r="F50673" s="16"/>
    </row>
    <row r="50674" spans="6:6" x14ac:dyDescent="0.2">
      <c r="F50674" s="16"/>
    </row>
    <row r="50675" spans="6:6" x14ac:dyDescent="0.2">
      <c r="F50675" s="16"/>
    </row>
    <row r="50676" spans="6:6" x14ac:dyDescent="0.2">
      <c r="F50676" s="16"/>
    </row>
    <row r="50677" spans="6:6" x14ac:dyDescent="0.2">
      <c r="F50677" s="16"/>
    </row>
    <row r="50678" spans="6:6" x14ac:dyDescent="0.2">
      <c r="F50678" s="16"/>
    </row>
    <row r="50679" spans="6:6" x14ac:dyDescent="0.2">
      <c r="F50679" s="16"/>
    </row>
    <row r="50680" spans="6:6" x14ac:dyDescent="0.2">
      <c r="F50680" s="16"/>
    </row>
    <row r="50681" spans="6:6" x14ac:dyDescent="0.2">
      <c r="F50681" s="16"/>
    </row>
    <row r="50682" spans="6:6" x14ac:dyDescent="0.2">
      <c r="F50682" s="16"/>
    </row>
    <row r="50683" spans="6:6" x14ac:dyDescent="0.2">
      <c r="F50683" s="16"/>
    </row>
    <row r="50684" spans="6:6" x14ac:dyDescent="0.2">
      <c r="F50684" s="16"/>
    </row>
    <row r="50685" spans="6:6" x14ac:dyDescent="0.2">
      <c r="F50685" s="16"/>
    </row>
    <row r="50686" spans="6:6" x14ac:dyDescent="0.2">
      <c r="F50686" s="16"/>
    </row>
    <row r="50687" spans="6:6" x14ac:dyDescent="0.2">
      <c r="F50687" s="16"/>
    </row>
    <row r="50688" spans="6:6" x14ac:dyDescent="0.2">
      <c r="F50688" s="16"/>
    </row>
    <row r="50689" spans="6:6" x14ac:dyDescent="0.2">
      <c r="F50689" s="16"/>
    </row>
    <row r="50690" spans="6:6" x14ac:dyDescent="0.2">
      <c r="F50690" s="16"/>
    </row>
    <row r="50691" spans="6:6" x14ac:dyDescent="0.2">
      <c r="F50691" s="16"/>
    </row>
    <row r="50692" spans="6:6" x14ac:dyDescent="0.2">
      <c r="F50692" s="16"/>
    </row>
    <row r="50693" spans="6:6" x14ac:dyDescent="0.2">
      <c r="F50693" s="16"/>
    </row>
    <row r="50694" spans="6:6" x14ac:dyDescent="0.2">
      <c r="F50694" s="16"/>
    </row>
    <row r="50695" spans="6:6" x14ac:dyDescent="0.2">
      <c r="F50695" s="16"/>
    </row>
    <row r="50696" spans="6:6" x14ac:dyDescent="0.2">
      <c r="F50696" s="16"/>
    </row>
    <row r="50697" spans="6:6" x14ac:dyDescent="0.2">
      <c r="F50697" s="16"/>
    </row>
    <row r="50698" spans="6:6" x14ac:dyDescent="0.2">
      <c r="F50698" s="16"/>
    </row>
    <row r="50699" spans="6:6" x14ac:dyDescent="0.2">
      <c r="F50699" s="16"/>
    </row>
    <row r="50700" spans="6:6" x14ac:dyDescent="0.2">
      <c r="F50700" s="16"/>
    </row>
    <row r="50701" spans="6:6" x14ac:dyDescent="0.2">
      <c r="F50701" s="16"/>
    </row>
    <row r="50702" spans="6:6" x14ac:dyDescent="0.2">
      <c r="F50702" s="16"/>
    </row>
    <row r="50703" spans="6:6" x14ac:dyDescent="0.2">
      <c r="F50703" s="16"/>
    </row>
    <row r="50704" spans="6:6" x14ac:dyDescent="0.2">
      <c r="F50704" s="16"/>
    </row>
    <row r="50705" spans="6:6" x14ac:dyDescent="0.2">
      <c r="F50705" s="16"/>
    </row>
    <row r="50706" spans="6:6" x14ac:dyDescent="0.2">
      <c r="F50706" s="16"/>
    </row>
    <row r="50707" spans="6:6" x14ac:dyDescent="0.2">
      <c r="F50707" s="16"/>
    </row>
    <row r="50708" spans="6:6" x14ac:dyDescent="0.2">
      <c r="F50708" s="16"/>
    </row>
    <row r="50709" spans="6:6" x14ac:dyDescent="0.2">
      <c r="F50709" s="16"/>
    </row>
    <row r="50710" spans="6:6" x14ac:dyDescent="0.2">
      <c r="F50710" s="16"/>
    </row>
    <row r="50711" spans="6:6" x14ac:dyDescent="0.2">
      <c r="F50711" s="16"/>
    </row>
    <row r="50712" spans="6:6" x14ac:dyDescent="0.2">
      <c r="F50712" s="16"/>
    </row>
    <row r="50713" spans="6:6" x14ac:dyDescent="0.2">
      <c r="F50713" s="16"/>
    </row>
    <row r="50714" spans="6:6" x14ac:dyDescent="0.2">
      <c r="F50714" s="16"/>
    </row>
    <row r="50715" spans="6:6" x14ac:dyDescent="0.2">
      <c r="F50715" s="16"/>
    </row>
    <row r="50716" spans="6:6" x14ac:dyDescent="0.2">
      <c r="F50716" s="16"/>
    </row>
    <row r="50717" spans="6:6" x14ac:dyDescent="0.2">
      <c r="F50717" s="16"/>
    </row>
    <row r="50718" spans="6:6" x14ac:dyDescent="0.2">
      <c r="F50718" s="16"/>
    </row>
    <row r="50719" spans="6:6" x14ac:dyDescent="0.2">
      <c r="F50719" s="16"/>
    </row>
    <row r="50720" spans="6:6" x14ac:dyDescent="0.2">
      <c r="F50720" s="16"/>
    </row>
    <row r="50721" spans="6:6" x14ac:dyDescent="0.2">
      <c r="F50721" s="16"/>
    </row>
    <row r="50722" spans="6:6" x14ac:dyDescent="0.2">
      <c r="F50722" s="16"/>
    </row>
    <row r="50723" spans="6:6" x14ac:dyDescent="0.2">
      <c r="F50723" s="16"/>
    </row>
    <row r="50724" spans="6:6" x14ac:dyDescent="0.2">
      <c r="F50724" s="16"/>
    </row>
    <row r="50725" spans="6:6" x14ac:dyDescent="0.2">
      <c r="F50725" s="16"/>
    </row>
    <row r="50726" spans="6:6" x14ac:dyDescent="0.2">
      <c r="F50726" s="16"/>
    </row>
    <row r="50727" spans="6:6" x14ac:dyDescent="0.2">
      <c r="F50727" s="16"/>
    </row>
    <row r="50728" spans="6:6" x14ac:dyDescent="0.2">
      <c r="F50728" s="16"/>
    </row>
    <row r="50729" spans="6:6" x14ac:dyDescent="0.2">
      <c r="F50729" s="16"/>
    </row>
    <row r="50730" spans="6:6" x14ac:dyDescent="0.2">
      <c r="F50730" s="16"/>
    </row>
    <row r="50731" spans="6:6" x14ac:dyDescent="0.2">
      <c r="F50731" s="16"/>
    </row>
    <row r="50732" spans="6:6" x14ac:dyDescent="0.2">
      <c r="F50732" s="16"/>
    </row>
    <row r="50733" spans="6:6" x14ac:dyDescent="0.2">
      <c r="F50733" s="16"/>
    </row>
    <row r="50734" spans="6:6" x14ac:dyDescent="0.2">
      <c r="F50734" s="16"/>
    </row>
    <row r="50735" spans="6:6" x14ac:dyDescent="0.2">
      <c r="F50735" s="16"/>
    </row>
    <row r="50736" spans="6:6" x14ac:dyDescent="0.2">
      <c r="F50736" s="16"/>
    </row>
    <row r="50737" spans="6:6" x14ac:dyDescent="0.2">
      <c r="F50737" s="16"/>
    </row>
    <row r="50738" spans="6:6" x14ac:dyDescent="0.2">
      <c r="F50738" s="16"/>
    </row>
    <row r="50739" spans="6:6" x14ac:dyDescent="0.2">
      <c r="F50739" s="16"/>
    </row>
    <row r="50740" spans="6:6" x14ac:dyDescent="0.2">
      <c r="F50740" s="16"/>
    </row>
    <row r="50741" spans="6:6" x14ac:dyDescent="0.2">
      <c r="F50741" s="16"/>
    </row>
    <row r="50742" spans="6:6" x14ac:dyDescent="0.2">
      <c r="F50742" s="16"/>
    </row>
    <row r="50743" spans="6:6" x14ac:dyDescent="0.2">
      <c r="F50743" s="16"/>
    </row>
    <row r="50744" spans="6:6" x14ac:dyDescent="0.2">
      <c r="F50744" s="16"/>
    </row>
    <row r="50745" spans="6:6" x14ac:dyDescent="0.2">
      <c r="F50745" s="16"/>
    </row>
    <row r="50746" spans="6:6" x14ac:dyDescent="0.2">
      <c r="F50746" s="16"/>
    </row>
    <row r="50747" spans="6:6" x14ac:dyDescent="0.2">
      <c r="F50747" s="16"/>
    </row>
    <row r="50748" spans="6:6" x14ac:dyDescent="0.2">
      <c r="F50748" s="16"/>
    </row>
    <row r="50749" spans="6:6" x14ac:dyDescent="0.2">
      <c r="F50749" s="16"/>
    </row>
    <row r="50750" spans="6:6" x14ac:dyDescent="0.2">
      <c r="F50750" s="16"/>
    </row>
    <row r="50751" spans="6:6" x14ac:dyDescent="0.2">
      <c r="F50751" s="16"/>
    </row>
    <row r="50752" spans="6:6" x14ac:dyDescent="0.2">
      <c r="F50752" s="16"/>
    </row>
    <row r="50753" spans="6:6" x14ac:dyDescent="0.2">
      <c r="F50753" s="16"/>
    </row>
    <row r="50754" spans="6:6" x14ac:dyDescent="0.2">
      <c r="F50754" s="16"/>
    </row>
    <row r="50755" spans="6:6" x14ac:dyDescent="0.2">
      <c r="F50755" s="16"/>
    </row>
    <row r="50756" spans="6:6" x14ac:dyDescent="0.2">
      <c r="F50756" s="16"/>
    </row>
    <row r="50757" spans="6:6" x14ac:dyDescent="0.2">
      <c r="F50757" s="16"/>
    </row>
    <row r="50758" spans="6:6" x14ac:dyDescent="0.2">
      <c r="F50758" s="16"/>
    </row>
    <row r="50759" spans="6:6" x14ac:dyDescent="0.2">
      <c r="F50759" s="16"/>
    </row>
    <row r="50760" spans="6:6" x14ac:dyDescent="0.2">
      <c r="F50760" s="16"/>
    </row>
    <row r="50761" spans="6:6" x14ac:dyDescent="0.2">
      <c r="F50761" s="16"/>
    </row>
    <row r="50762" spans="6:6" x14ac:dyDescent="0.2">
      <c r="F50762" s="16"/>
    </row>
    <row r="50763" spans="6:6" x14ac:dyDescent="0.2">
      <c r="F50763" s="16"/>
    </row>
    <row r="50764" spans="6:6" x14ac:dyDescent="0.2">
      <c r="F50764" s="16"/>
    </row>
    <row r="50765" spans="6:6" x14ac:dyDescent="0.2">
      <c r="F50765" s="16"/>
    </row>
    <row r="50766" spans="6:6" x14ac:dyDescent="0.2">
      <c r="F50766" s="16"/>
    </row>
    <row r="50767" spans="6:6" x14ac:dyDescent="0.2">
      <c r="F50767" s="16"/>
    </row>
    <row r="50768" spans="6:6" x14ac:dyDescent="0.2">
      <c r="F50768" s="16"/>
    </row>
    <row r="50769" spans="6:6" x14ac:dyDescent="0.2">
      <c r="F50769" s="16"/>
    </row>
    <row r="50770" spans="6:6" x14ac:dyDescent="0.2">
      <c r="F50770" s="16"/>
    </row>
    <row r="50771" spans="6:6" x14ac:dyDescent="0.2">
      <c r="F50771" s="16"/>
    </row>
    <row r="50772" spans="6:6" x14ac:dyDescent="0.2">
      <c r="F50772" s="16"/>
    </row>
    <row r="50773" spans="6:6" x14ac:dyDescent="0.2">
      <c r="F50773" s="16"/>
    </row>
    <row r="50774" spans="6:6" x14ac:dyDescent="0.2">
      <c r="F50774" s="16"/>
    </row>
    <row r="50775" spans="6:6" x14ac:dyDescent="0.2">
      <c r="F50775" s="16"/>
    </row>
    <row r="50776" spans="6:6" x14ac:dyDescent="0.2">
      <c r="F50776" s="16"/>
    </row>
    <row r="50777" spans="6:6" x14ac:dyDescent="0.2">
      <c r="F50777" s="16"/>
    </row>
    <row r="50778" spans="6:6" x14ac:dyDescent="0.2">
      <c r="F50778" s="16"/>
    </row>
    <row r="50779" spans="6:6" x14ac:dyDescent="0.2">
      <c r="F50779" s="16"/>
    </row>
    <row r="50780" spans="6:6" x14ac:dyDescent="0.2">
      <c r="F50780" s="16"/>
    </row>
    <row r="50781" spans="6:6" x14ac:dyDescent="0.2">
      <c r="F50781" s="16"/>
    </row>
    <row r="50782" spans="6:6" x14ac:dyDescent="0.2">
      <c r="F50782" s="16"/>
    </row>
    <row r="50783" spans="6:6" x14ac:dyDescent="0.2">
      <c r="F50783" s="16"/>
    </row>
    <row r="50784" spans="6:6" x14ac:dyDescent="0.2">
      <c r="F50784" s="16"/>
    </row>
    <row r="50785" spans="6:6" x14ac:dyDescent="0.2">
      <c r="F50785" s="16"/>
    </row>
    <row r="50786" spans="6:6" x14ac:dyDescent="0.2">
      <c r="F50786" s="16"/>
    </row>
    <row r="50787" spans="6:6" x14ac:dyDescent="0.2">
      <c r="F50787" s="16"/>
    </row>
    <row r="50788" spans="6:6" x14ac:dyDescent="0.2">
      <c r="F50788" s="16"/>
    </row>
    <row r="50789" spans="6:6" x14ac:dyDescent="0.2">
      <c r="F50789" s="16"/>
    </row>
    <row r="50790" spans="6:6" x14ac:dyDescent="0.2">
      <c r="F50790" s="16"/>
    </row>
    <row r="50791" spans="6:6" x14ac:dyDescent="0.2">
      <c r="F50791" s="16"/>
    </row>
    <row r="50792" spans="6:6" x14ac:dyDescent="0.2">
      <c r="F50792" s="16"/>
    </row>
    <row r="50793" spans="6:6" x14ac:dyDescent="0.2">
      <c r="F50793" s="16"/>
    </row>
    <row r="50794" spans="6:6" x14ac:dyDescent="0.2">
      <c r="F50794" s="16"/>
    </row>
    <row r="50795" spans="6:6" x14ac:dyDescent="0.2">
      <c r="F50795" s="16"/>
    </row>
    <row r="50796" spans="6:6" x14ac:dyDescent="0.2">
      <c r="F50796" s="16"/>
    </row>
    <row r="50797" spans="6:6" x14ac:dyDescent="0.2">
      <c r="F50797" s="16"/>
    </row>
    <row r="50798" spans="6:6" x14ac:dyDescent="0.2">
      <c r="F50798" s="16"/>
    </row>
    <row r="50799" spans="6:6" x14ac:dyDescent="0.2">
      <c r="F50799" s="16"/>
    </row>
    <row r="50800" spans="6:6" x14ac:dyDescent="0.2">
      <c r="F50800" s="16"/>
    </row>
    <row r="50801" spans="6:6" x14ac:dyDescent="0.2">
      <c r="F50801" s="16"/>
    </row>
    <row r="50802" spans="6:6" x14ac:dyDescent="0.2">
      <c r="F50802" s="16"/>
    </row>
    <row r="50803" spans="6:6" x14ac:dyDescent="0.2">
      <c r="F50803" s="16"/>
    </row>
    <row r="50804" spans="6:6" x14ac:dyDescent="0.2">
      <c r="F50804" s="16"/>
    </row>
    <row r="50805" spans="6:6" x14ac:dyDescent="0.2">
      <c r="F50805" s="16"/>
    </row>
    <row r="50806" spans="6:6" x14ac:dyDescent="0.2">
      <c r="F50806" s="16"/>
    </row>
    <row r="50807" spans="6:6" x14ac:dyDescent="0.2">
      <c r="F50807" s="16"/>
    </row>
    <row r="50808" spans="6:6" x14ac:dyDescent="0.2">
      <c r="F50808" s="16"/>
    </row>
    <row r="50809" spans="6:6" x14ac:dyDescent="0.2">
      <c r="F50809" s="16"/>
    </row>
    <row r="50810" spans="6:6" x14ac:dyDescent="0.2">
      <c r="F50810" s="16"/>
    </row>
    <row r="50811" spans="6:6" x14ac:dyDescent="0.2">
      <c r="F50811" s="16"/>
    </row>
    <row r="50812" spans="6:6" x14ac:dyDescent="0.2">
      <c r="F50812" s="16"/>
    </row>
    <row r="50813" spans="6:6" x14ac:dyDescent="0.2">
      <c r="F50813" s="16"/>
    </row>
    <row r="50814" spans="6:6" x14ac:dyDescent="0.2">
      <c r="F50814" s="16"/>
    </row>
    <row r="50815" spans="6:6" x14ac:dyDescent="0.2">
      <c r="F50815" s="16"/>
    </row>
    <row r="50816" spans="6:6" x14ac:dyDescent="0.2">
      <c r="F50816" s="16"/>
    </row>
    <row r="50817" spans="6:6" x14ac:dyDescent="0.2">
      <c r="F50817" s="16"/>
    </row>
    <row r="50818" spans="6:6" x14ac:dyDescent="0.2">
      <c r="F50818" s="16"/>
    </row>
    <row r="50819" spans="6:6" x14ac:dyDescent="0.2">
      <c r="F50819" s="16"/>
    </row>
    <row r="50820" spans="6:6" x14ac:dyDescent="0.2">
      <c r="F50820" s="16"/>
    </row>
    <row r="50821" spans="6:6" x14ac:dyDescent="0.2">
      <c r="F50821" s="16"/>
    </row>
    <row r="50822" spans="6:6" x14ac:dyDescent="0.2">
      <c r="F50822" s="16"/>
    </row>
    <row r="50823" spans="6:6" x14ac:dyDescent="0.2">
      <c r="F50823" s="16"/>
    </row>
    <row r="50824" spans="6:6" x14ac:dyDescent="0.2">
      <c r="F50824" s="16"/>
    </row>
    <row r="50825" spans="6:6" x14ac:dyDescent="0.2">
      <c r="F50825" s="16"/>
    </row>
    <row r="50826" spans="6:6" x14ac:dyDescent="0.2">
      <c r="F50826" s="16"/>
    </row>
    <row r="50827" spans="6:6" x14ac:dyDescent="0.2">
      <c r="F50827" s="16"/>
    </row>
    <row r="50828" spans="6:6" x14ac:dyDescent="0.2">
      <c r="F50828" s="16"/>
    </row>
    <row r="50829" spans="6:6" x14ac:dyDescent="0.2">
      <c r="F50829" s="16"/>
    </row>
    <row r="50830" spans="6:6" x14ac:dyDescent="0.2">
      <c r="F50830" s="16"/>
    </row>
    <row r="50831" spans="6:6" x14ac:dyDescent="0.2">
      <c r="F50831" s="16"/>
    </row>
    <row r="50832" spans="6:6" x14ac:dyDescent="0.2">
      <c r="F50832" s="16"/>
    </row>
    <row r="50833" spans="6:6" x14ac:dyDescent="0.2">
      <c r="F50833" s="16"/>
    </row>
    <row r="50834" spans="6:6" x14ac:dyDescent="0.2">
      <c r="F50834" s="16"/>
    </row>
    <row r="50835" spans="6:6" x14ac:dyDescent="0.2">
      <c r="F50835" s="16"/>
    </row>
    <row r="50836" spans="6:6" x14ac:dyDescent="0.2">
      <c r="F50836" s="16"/>
    </row>
    <row r="50837" spans="6:6" x14ac:dyDescent="0.2">
      <c r="F50837" s="16"/>
    </row>
    <row r="50838" spans="6:6" x14ac:dyDescent="0.2">
      <c r="F50838" s="16"/>
    </row>
    <row r="50839" spans="6:6" x14ac:dyDescent="0.2">
      <c r="F50839" s="16"/>
    </row>
    <row r="50840" spans="6:6" x14ac:dyDescent="0.2">
      <c r="F50840" s="16"/>
    </row>
    <row r="50841" spans="6:6" x14ac:dyDescent="0.2">
      <c r="F50841" s="16"/>
    </row>
    <row r="50842" spans="6:6" x14ac:dyDescent="0.2">
      <c r="F50842" s="16"/>
    </row>
    <row r="50843" spans="6:6" x14ac:dyDescent="0.2">
      <c r="F50843" s="16"/>
    </row>
    <row r="50844" spans="6:6" x14ac:dyDescent="0.2">
      <c r="F50844" s="16"/>
    </row>
    <row r="50845" spans="6:6" x14ac:dyDescent="0.2">
      <c r="F50845" s="16"/>
    </row>
    <row r="50846" spans="6:6" x14ac:dyDescent="0.2">
      <c r="F50846" s="16"/>
    </row>
    <row r="50847" spans="6:6" x14ac:dyDescent="0.2">
      <c r="F50847" s="16"/>
    </row>
    <row r="50848" spans="6:6" x14ac:dyDescent="0.2">
      <c r="F50848" s="16"/>
    </row>
    <row r="50849" spans="6:6" x14ac:dyDescent="0.2">
      <c r="F50849" s="16"/>
    </row>
    <row r="50850" spans="6:6" x14ac:dyDescent="0.2">
      <c r="F50850" s="16"/>
    </row>
    <row r="50851" spans="6:6" x14ac:dyDescent="0.2">
      <c r="F50851" s="16"/>
    </row>
    <row r="50852" spans="6:6" x14ac:dyDescent="0.2">
      <c r="F50852" s="16"/>
    </row>
    <row r="50853" spans="6:6" x14ac:dyDescent="0.2">
      <c r="F50853" s="16"/>
    </row>
    <row r="50854" spans="6:6" x14ac:dyDescent="0.2">
      <c r="F50854" s="16"/>
    </row>
    <row r="50855" spans="6:6" x14ac:dyDescent="0.2">
      <c r="F50855" s="16"/>
    </row>
    <row r="50856" spans="6:6" x14ac:dyDescent="0.2">
      <c r="F50856" s="16"/>
    </row>
    <row r="50857" spans="6:6" x14ac:dyDescent="0.2">
      <c r="F50857" s="16"/>
    </row>
    <row r="50858" spans="6:6" x14ac:dyDescent="0.2">
      <c r="F50858" s="16"/>
    </row>
    <row r="50859" spans="6:6" x14ac:dyDescent="0.2">
      <c r="F50859" s="16"/>
    </row>
    <row r="50860" spans="6:6" x14ac:dyDescent="0.2">
      <c r="F50860" s="16"/>
    </row>
    <row r="50861" spans="6:6" x14ac:dyDescent="0.2">
      <c r="F50861" s="16"/>
    </row>
    <row r="50862" spans="6:6" x14ac:dyDescent="0.2">
      <c r="F50862" s="16"/>
    </row>
    <row r="50863" spans="6:6" x14ac:dyDescent="0.2">
      <c r="F50863" s="16"/>
    </row>
    <row r="50864" spans="6:6" x14ac:dyDescent="0.2">
      <c r="F50864" s="16"/>
    </row>
    <row r="50865" spans="6:6" x14ac:dyDescent="0.2">
      <c r="F50865" s="16"/>
    </row>
    <row r="50866" spans="6:6" x14ac:dyDescent="0.2">
      <c r="F50866" s="16"/>
    </row>
    <row r="50867" spans="6:6" x14ac:dyDescent="0.2">
      <c r="F50867" s="16"/>
    </row>
    <row r="50868" spans="6:6" x14ac:dyDescent="0.2">
      <c r="F50868" s="16"/>
    </row>
    <row r="50869" spans="6:6" x14ac:dyDescent="0.2">
      <c r="F50869" s="16"/>
    </row>
    <row r="50870" spans="6:6" x14ac:dyDescent="0.2">
      <c r="F50870" s="16"/>
    </row>
    <row r="50871" spans="6:6" x14ac:dyDescent="0.2">
      <c r="F50871" s="16"/>
    </row>
    <row r="50872" spans="6:6" x14ac:dyDescent="0.2">
      <c r="F50872" s="16"/>
    </row>
    <row r="50873" spans="6:6" x14ac:dyDescent="0.2">
      <c r="F50873" s="16"/>
    </row>
    <row r="50874" spans="6:6" x14ac:dyDescent="0.2">
      <c r="F50874" s="16"/>
    </row>
    <row r="50875" spans="6:6" x14ac:dyDescent="0.2">
      <c r="F50875" s="16"/>
    </row>
    <row r="50876" spans="6:6" x14ac:dyDescent="0.2">
      <c r="F50876" s="16"/>
    </row>
    <row r="50877" spans="6:6" x14ac:dyDescent="0.2">
      <c r="F50877" s="16"/>
    </row>
    <row r="50878" spans="6:6" x14ac:dyDescent="0.2">
      <c r="F50878" s="16"/>
    </row>
    <row r="50879" spans="6:6" x14ac:dyDescent="0.2">
      <c r="F50879" s="16"/>
    </row>
    <row r="50880" spans="6:6" x14ac:dyDescent="0.2">
      <c r="F50880" s="16"/>
    </row>
    <row r="50881" spans="6:6" x14ac:dyDescent="0.2">
      <c r="F50881" s="16"/>
    </row>
    <row r="50882" spans="6:6" x14ac:dyDescent="0.2">
      <c r="F50882" s="16"/>
    </row>
    <row r="50883" spans="6:6" x14ac:dyDescent="0.2">
      <c r="F50883" s="16"/>
    </row>
    <row r="50884" spans="6:6" x14ac:dyDescent="0.2">
      <c r="F50884" s="16"/>
    </row>
    <row r="50885" spans="6:6" x14ac:dyDescent="0.2">
      <c r="F50885" s="16"/>
    </row>
    <row r="50886" spans="6:6" x14ac:dyDescent="0.2">
      <c r="F50886" s="16"/>
    </row>
    <row r="50887" spans="6:6" x14ac:dyDescent="0.2">
      <c r="F50887" s="16"/>
    </row>
    <row r="50888" spans="6:6" x14ac:dyDescent="0.2">
      <c r="F50888" s="16"/>
    </row>
    <row r="50889" spans="6:6" x14ac:dyDescent="0.2">
      <c r="F50889" s="16"/>
    </row>
    <row r="50890" spans="6:6" x14ac:dyDescent="0.2">
      <c r="F50890" s="16"/>
    </row>
    <row r="50891" spans="6:6" x14ac:dyDescent="0.2">
      <c r="F50891" s="16"/>
    </row>
    <row r="50892" spans="6:6" x14ac:dyDescent="0.2">
      <c r="F50892" s="16"/>
    </row>
    <row r="50893" spans="6:6" x14ac:dyDescent="0.2">
      <c r="F50893" s="16"/>
    </row>
    <row r="50894" spans="6:6" x14ac:dyDescent="0.2">
      <c r="F50894" s="16"/>
    </row>
    <row r="50895" spans="6:6" x14ac:dyDescent="0.2">
      <c r="F50895" s="16"/>
    </row>
    <row r="50896" spans="6:6" x14ac:dyDescent="0.2">
      <c r="F50896" s="16"/>
    </row>
    <row r="50897" spans="6:6" x14ac:dyDescent="0.2">
      <c r="F50897" s="16"/>
    </row>
    <row r="50898" spans="6:6" x14ac:dyDescent="0.2">
      <c r="F50898" s="16"/>
    </row>
    <row r="50899" spans="6:6" x14ac:dyDescent="0.2">
      <c r="F50899" s="16"/>
    </row>
    <row r="50900" spans="6:6" x14ac:dyDescent="0.2">
      <c r="F50900" s="16"/>
    </row>
    <row r="50901" spans="6:6" x14ac:dyDescent="0.2">
      <c r="F50901" s="16"/>
    </row>
    <row r="50902" spans="6:6" x14ac:dyDescent="0.2">
      <c r="F50902" s="16"/>
    </row>
    <row r="50903" spans="6:6" x14ac:dyDescent="0.2">
      <c r="F50903" s="16"/>
    </row>
    <row r="50904" spans="6:6" x14ac:dyDescent="0.2">
      <c r="F50904" s="16"/>
    </row>
    <row r="50905" spans="6:6" x14ac:dyDescent="0.2">
      <c r="F50905" s="16"/>
    </row>
    <row r="50906" spans="6:6" x14ac:dyDescent="0.2">
      <c r="F50906" s="16"/>
    </row>
    <row r="50907" spans="6:6" x14ac:dyDescent="0.2">
      <c r="F50907" s="16"/>
    </row>
    <row r="50908" spans="6:6" x14ac:dyDescent="0.2">
      <c r="F50908" s="16"/>
    </row>
    <row r="50909" spans="6:6" x14ac:dyDescent="0.2">
      <c r="F50909" s="16"/>
    </row>
    <row r="50910" spans="6:6" x14ac:dyDescent="0.2">
      <c r="F50910" s="16"/>
    </row>
    <row r="50911" spans="6:6" x14ac:dyDescent="0.2">
      <c r="F50911" s="16"/>
    </row>
    <row r="50912" spans="6:6" x14ac:dyDescent="0.2">
      <c r="F50912" s="16"/>
    </row>
    <row r="50913" spans="6:6" x14ac:dyDescent="0.2">
      <c r="F50913" s="16"/>
    </row>
    <row r="50914" spans="6:6" x14ac:dyDescent="0.2">
      <c r="F50914" s="16"/>
    </row>
    <row r="50915" spans="6:6" x14ac:dyDescent="0.2">
      <c r="F50915" s="16"/>
    </row>
    <row r="50916" spans="6:6" x14ac:dyDescent="0.2">
      <c r="F50916" s="16"/>
    </row>
    <row r="50917" spans="6:6" x14ac:dyDescent="0.2">
      <c r="F50917" s="16"/>
    </row>
    <row r="50918" spans="6:6" x14ac:dyDescent="0.2">
      <c r="F50918" s="16"/>
    </row>
    <row r="50919" spans="6:6" x14ac:dyDescent="0.2">
      <c r="F50919" s="16"/>
    </row>
    <row r="50920" spans="6:6" x14ac:dyDescent="0.2">
      <c r="F50920" s="16"/>
    </row>
    <row r="50921" spans="6:6" x14ac:dyDescent="0.2">
      <c r="F50921" s="16"/>
    </row>
    <row r="50922" spans="6:6" x14ac:dyDescent="0.2">
      <c r="F50922" s="16"/>
    </row>
    <row r="50923" spans="6:6" x14ac:dyDescent="0.2">
      <c r="F50923" s="16"/>
    </row>
    <row r="50924" spans="6:6" x14ac:dyDescent="0.2">
      <c r="F50924" s="16"/>
    </row>
    <row r="50925" spans="6:6" x14ac:dyDescent="0.2">
      <c r="F50925" s="16"/>
    </row>
    <row r="50926" spans="6:6" x14ac:dyDescent="0.2">
      <c r="F50926" s="16"/>
    </row>
    <row r="50927" spans="6:6" x14ac:dyDescent="0.2">
      <c r="F50927" s="16"/>
    </row>
    <row r="50928" spans="6:6" x14ac:dyDescent="0.2">
      <c r="F50928" s="16"/>
    </row>
    <row r="50929" spans="6:6" x14ac:dyDescent="0.2">
      <c r="F50929" s="16"/>
    </row>
    <row r="50930" spans="6:6" x14ac:dyDescent="0.2">
      <c r="F50930" s="16"/>
    </row>
    <row r="50931" spans="6:6" x14ac:dyDescent="0.2">
      <c r="F50931" s="16"/>
    </row>
    <row r="50932" spans="6:6" x14ac:dyDescent="0.2">
      <c r="F50932" s="16"/>
    </row>
    <row r="50933" spans="6:6" x14ac:dyDescent="0.2">
      <c r="F50933" s="16"/>
    </row>
    <row r="50934" spans="6:6" x14ac:dyDescent="0.2">
      <c r="F50934" s="16"/>
    </row>
    <row r="50935" spans="6:6" x14ac:dyDescent="0.2">
      <c r="F50935" s="16"/>
    </row>
    <row r="50936" spans="6:6" x14ac:dyDescent="0.2">
      <c r="F50936" s="16"/>
    </row>
    <row r="50937" spans="6:6" x14ac:dyDescent="0.2">
      <c r="F50937" s="16"/>
    </row>
    <row r="50938" spans="6:6" x14ac:dyDescent="0.2">
      <c r="F50938" s="16"/>
    </row>
    <row r="50939" spans="6:6" x14ac:dyDescent="0.2">
      <c r="F50939" s="16"/>
    </row>
    <row r="50940" spans="6:6" x14ac:dyDescent="0.2">
      <c r="F50940" s="16"/>
    </row>
    <row r="50941" spans="6:6" x14ac:dyDescent="0.2">
      <c r="F50941" s="16"/>
    </row>
    <row r="50942" spans="6:6" x14ac:dyDescent="0.2">
      <c r="F50942" s="16"/>
    </row>
    <row r="50943" spans="6:6" x14ac:dyDescent="0.2">
      <c r="F50943" s="16"/>
    </row>
    <row r="50944" spans="6:6" x14ac:dyDescent="0.2">
      <c r="F50944" s="16"/>
    </row>
    <row r="50945" spans="6:6" x14ac:dyDescent="0.2">
      <c r="F50945" s="16"/>
    </row>
    <row r="50946" spans="6:6" x14ac:dyDescent="0.2">
      <c r="F50946" s="16"/>
    </row>
    <row r="50947" spans="6:6" x14ac:dyDescent="0.2">
      <c r="F50947" s="16"/>
    </row>
    <row r="50948" spans="6:6" x14ac:dyDescent="0.2">
      <c r="F50948" s="16"/>
    </row>
    <row r="50949" spans="6:6" x14ac:dyDescent="0.2">
      <c r="F50949" s="16"/>
    </row>
    <row r="50950" spans="6:6" x14ac:dyDescent="0.2">
      <c r="F50950" s="16"/>
    </row>
    <row r="50951" spans="6:6" x14ac:dyDescent="0.2">
      <c r="F50951" s="16"/>
    </row>
    <row r="50952" spans="6:6" x14ac:dyDescent="0.2">
      <c r="F50952" s="16"/>
    </row>
    <row r="50953" spans="6:6" x14ac:dyDescent="0.2">
      <c r="F50953" s="16"/>
    </row>
    <row r="50954" spans="6:6" x14ac:dyDescent="0.2">
      <c r="F50954" s="16"/>
    </row>
    <row r="50955" spans="6:6" x14ac:dyDescent="0.2">
      <c r="F50955" s="16"/>
    </row>
    <row r="50956" spans="6:6" x14ac:dyDescent="0.2">
      <c r="F50956" s="16"/>
    </row>
    <row r="50957" spans="6:6" x14ac:dyDescent="0.2">
      <c r="F50957" s="16"/>
    </row>
    <row r="50958" spans="6:6" x14ac:dyDescent="0.2">
      <c r="F50958" s="16"/>
    </row>
    <row r="50959" spans="6:6" x14ac:dyDescent="0.2">
      <c r="F50959" s="16"/>
    </row>
    <row r="50960" spans="6:6" x14ac:dyDescent="0.2">
      <c r="F50960" s="16"/>
    </row>
    <row r="50961" spans="6:6" x14ac:dyDescent="0.2">
      <c r="F50961" s="16"/>
    </row>
    <row r="50962" spans="6:6" x14ac:dyDescent="0.2">
      <c r="F50962" s="16"/>
    </row>
    <row r="50963" spans="6:6" x14ac:dyDescent="0.2">
      <c r="F50963" s="16"/>
    </row>
    <row r="50964" spans="6:6" x14ac:dyDescent="0.2">
      <c r="F50964" s="16"/>
    </row>
    <row r="50965" spans="6:6" x14ac:dyDescent="0.2">
      <c r="F50965" s="16"/>
    </row>
    <row r="50966" spans="6:6" x14ac:dyDescent="0.2">
      <c r="F50966" s="16"/>
    </row>
    <row r="50967" spans="6:6" x14ac:dyDescent="0.2">
      <c r="F50967" s="16"/>
    </row>
    <row r="50968" spans="6:6" x14ac:dyDescent="0.2">
      <c r="F50968" s="16"/>
    </row>
    <row r="50969" spans="6:6" x14ac:dyDescent="0.2">
      <c r="F50969" s="16"/>
    </row>
    <row r="50970" spans="6:6" x14ac:dyDescent="0.2">
      <c r="F50970" s="16"/>
    </row>
    <row r="50971" spans="6:6" x14ac:dyDescent="0.2">
      <c r="F50971" s="16"/>
    </row>
    <row r="50972" spans="6:6" x14ac:dyDescent="0.2">
      <c r="F50972" s="16"/>
    </row>
    <row r="50973" spans="6:6" x14ac:dyDescent="0.2">
      <c r="F50973" s="16"/>
    </row>
    <row r="50974" spans="6:6" x14ac:dyDescent="0.2">
      <c r="F50974" s="16"/>
    </row>
    <row r="50975" spans="6:6" x14ac:dyDescent="0.2">
      <c r="F50975" s="16"/>
    </row>
    <row r="50976" spans="6:6" x14ac:dyDescent="0.2">
      <c r="F50976" s="16"/>
    </row>
    <row r="50977" spans="6:6" x14ac:dyDescent="0.2">
      <c r="F50977" s="16"/>
    </row>
    <row r="50978" spans="6:6" x14ac:dyDescent="0.2">
      <c r="F50978" s="16"/>
    </row>
    <row r="50979" spans="6:6" x14ac:dyDescent="0.2">
      <c r="F50979" s="16"/>
    </row>
    <row r="50980" spans="6:6" x14ac:dyDescent="0.2">
      <c r="F50980" s="16"/>
    </row>
    <row r="50981" spans="6:6" x14ac:dyDescent="0.2">
      <c r="F50981" s="16"/>
    </row>
    <row r="50982" spans="6:6" x14ac:dyDescent="0.2">
      <c r="F50982" s="16"/>
    </row>
    <row r="50983" spans="6:6" x14ac:dyDescent="0.2">
      <c r="F50983" s="16"/>
    </row>
    <row r="50984" spans="6:6" x14ac:dyDescent="0.2">
      <c r="F50984" s="16"/>
    </row>
    <row r="50985" spans="6:6" x14ac:dyDescent="0.2">
      <c r="F50985" s="16"/>
    </row>
    <row r="50986" spans="6:6" x14ac:dyDescent="0.2">
      <c r="F50986" s="16"/>
    </row>
    <row r="50987" spans="6:6" x14ac:dyDescent="0.2">
      <c r="F50987" s="16"/>
    </row>
    <row r="50988" spans="6:6" x14ac:dyDescent="0.2">
      <c r="F50988" s="16"/>
    </row>
    <row r="50989" spans="6:6" x14ac:dyDescent="0.2">
      <c r="F50989" s="16"/>
    </row>
    <row r="50990" spans="6:6" x14ac:dyDescent="0.2">
      <c r="F50990" s="16"/>
    </row>
    <row r="50991" spans="6:6" x14ac:dyDescent="0.2">
      <c r="F50991" s="16"/>
    </row>
    <row r="50992" spans="6:6" x14ac:dyDescent="0.2">
      <c r="F50992" s="16"/>
    </row>
    <row r="50993" spans="6:6" x14ac:dyDescent="0.2">
      <c r="F50993" s="16"/>
    </row>
    <row r="50994" spans="6:6" x14ac:dyDescent="0.2">
      <c r="F50994" s="16"/>
    </row>
    <row r="50995" spans="6:6" x14ac:dyDescent="0.2">
      <c r="F50995" s="16"/>
    </row>
    <row r="50996" spans="6:6" x14ac:dyDescent="0.2">
      <c r="F50996" s="16"/>
    </row>
    <row r="50997" spans="6:6" x14ac:dyDescent="0.2">
      <c r="F50997" s="16"/>
    </row>
    <row r="50998" spans="6:6" x14ac:dyDescent="0.2">
      <c r="F50998" s="16"/>
    </row>
    <row r="50999" spans="6:6" x14ac:dyDescent="0.2">
      <c r="F50999" s="16"/>
    </row>
    <row r="51000" spans="6:6" x14ac:dyDescent="0.2">
      <c r="F51000" s="16"/>
    </row>
    <row r="51001" spans="6:6" x14ac:dyDescent="0.2">
      <c r="F51001" s="16"/>
    </row>
    <row r="51002" spans="6:6" x14ac:dyDescent="0.2">
      <c r="F51002" s="16"/>
    </row>
    <row r="51003" spans="6:6" x14ac:dyDescent="0.2">
      <c r="F51003" s="16"/>
    </row>
    <row r="51004" spans="6:6" x14ac:dyDescent="0.2">
      <c r="F51004" s="16"/>
    </row>
    <row r="51005" spans="6:6" x14ac:dyDescent="0.2">
      <c r="F51005" s="16"/>
    </row>
    <row r="51006" spans="6:6" x14ac:dyDescent="0.2">
      <c r="F51006" s="16"/>
    </row>
    <row r="51007" spans="6:6" x14ac:dyDescent="0.2">
      <c r="F51007" s="16"/>
    </row>
    <row r="51008" spans="6:6" x14ac:dyDescent="0.2">
      <c r="F51008" s="16"/>
    </row>
    <row r="51009" spans="6:6" x14ac:dyDescent="0.2">
      <c r="F51009" s="16"/>
    </row>
    <row r="51010" spans="6:6" x14ac:dyDescent="0.2">
      <c r="F51010" s="16"/>
    </row>
    <row r="51011" spans="6:6" x14ac:dyDescent="0.2">
      <c r="F51011" s="16"/>
    </row>
    <row r="51012" spans="6:6" x14ac:dyDescent="0.2">
      <c r="F51012" s="16"/>
    </row>
    <row r="51013" spans="6:6" x14ac:dyDescent="0.2">
      <c r="F51013" s="16"/>
    </row>
    <row r="51014" spans="6:6" x14ac:dyDescent="0.2">
      <c r="F51014" s="16"/>
    </row>
    <row r="51015" spans="6:6" x14ac:dyDescent="0.2">
      <c r="F51015" s="16"/>
    </row>
    <row r="51016" spans="6:6" x14ac:dyDescent="0.2">
      <c r="F51016" s="16"/>
    </row>
    <row r="51017" spans="6:6" x14ac:dyDescent="0.2">
      <c r="F51017" s="16"/>
    </row>
    <row r="51018" spans="6:6" x14ac:dyDescent="0.2">
      <c r="F51018" s="16"/>
    </row>
    <row r="51019" spans="6:6" x14ac:dyDescent="0.2">
      <c r="F51019" s="16"/>
    </row>
    <row r="51020" spans="6:6" x14ac:dyDescent="0.2">
      <c r="F51020" s="16"/>
    </row>
    <row r="51021" spans="6:6" x14ac:dyDescent="0.2">
      <c r="F51021" s="16"/>
    </row>
    <row r="51022" spans="6:6" x14ac:dyDescent="0.2">
      <c r="F51022" s="16"/>
    </row>
    <row r="51023" spans="6:6" x14ac:dyDescent="0.2">
      <c r="F51023" s="16"/>
    </row>
    <row r="51024" spans="6:6" x14ac:dyDescent="0.2">
      <c r="F51024" s="16"/>
    </row>
    <row r="51025" spans="6:6" x14ac:dyDescent="0.2">
      <c r="F51025" s="16"/>
    </row>
    <row r="51026" spans="6:6" x14ac:dyDescent="0.2">
      <c r="F51026" s="16"/>
    </row>
    <row r="51027" spans="6:6" x14ac:dyDescent="0.2">
      <c r="F51027" s="16"/>
    </row>
    <row r="51028" spans="6:6" x14ac:dyDescent="0.2">
      <c r="F51028" s="16"/>
    </row>
    <row r="51029" spans="6:6" x14ac:dyDescent="0.2">
      <c r="F51029" s="16"/>
    </row>
    <row r="51030" spans="6:6" x14ac:dyDescent="0.2">
      <c r="F51030" s="16"/>
    </row>
    <row r="51031" spans="6:6" x14ac:dyDescent="0.2">
      <c r="F51031" s="16"/>
    </row>
    <row r="51032" spans="6:6" x14ac:dyDescent="0.2">
      <c r="F51032" s="16"/>
    </row>
    <row r="51033" spans="6:6" x14ac:dyDescent="0.2">
      <c r="F51033" s="16"/>
    </row>
    <row r="51034" spans="6:6" x14ac:dyDescent="0.2">
      <c r="F51034" s="16"/>
    </row>
    <row r="51035" spans="6:6" x14ac:dyDescent="0.2">
      <c r="F51035" s="16"/>
    </row>
    <row r="51036" spans="6:6" x14ac:dyDescent="0.2">
      <c r="F51036" s="16"/>
    </row>
    <row r="51037" spans="6:6" x14ac:dyDescent="0.2">
      <c r="F51037" s="16"/>
    </row>
    <row r="51038" spans="6:6" x14ac:dyDescent="0.2">
      <c r="F51038" s="16"/>
    </row>
    <row r="51039" spans="6:6" x14ac:dyDescent="0.2">
      <c r="F51039" s="16"/>
    </row>
    <row r="51040" spans="6:6" x14ac:dyDescent="0.2">
      <c r="F51040" s="16"/>
    </row>
    <row r="51041" spans="6:6" x14ac:dyDescent="0.2">
      <c r="F51041" s="16"/>
    </row>
    <row r="51042" spans="6:6" x14ac:dyDescent="0.2">
      <c r="F51042" s="16"/>
    </row>
    <row r="51043" spans="6:6" x14ac:dyDescent="0.2">
      <c r="F51043" s="16"/>
    </row>
    <row r="51044" spans="6:6" x14ac:dyDescent="0.2">
      <c r="F51044" s="16"/>
    </row>
    <row r="51045" spans="6:6" x14ac:dyDescent="0.2">
      <c r="F51045" s="16"/>
    </row>
    <row r="51046" spans="6:6" x14ac:dyDescent="0.2">
      <c r="F51046" s="16"/>
    </row>
    <row r="51047" spans="6:6" x14ac:dyDescent="0.2">
      <c r="F51047" s="16"/>
    </row>
    <row r="51048" spans="6:6" x14ac:dyDescent="0.2">
      <c r="F51048" s="16"/>
    </row>
    <row r="51049" spans="6:6" x14ac:dyDescent="0.2">
      <c r="F51049" s="16"/>
    </row>
    <row r="51050" spans="6:6" x14ac:dyDescent="0.2">
      <c r="F51050" s="16"/>
    </row>
    <row r="51051" spans="6:6" x14ac:dyDescent="0.2">
      <c r="F51051" s="16"/>
    </row>
    <row r="51052" spans="6:6" x14ac:dyDescent="0.2">
      <c r="F51052" s="16"/>
    </row>
    <row r="51053" spans="6:6" x14ac:dyDescent="0.2">
      <c r="F51053" s="16"/>
    </row>
    <row r="51054" spans="6:6" x14ac:dyDescent="0.2">
      <c r="F51054" s="16"/>
    </row>
    <row r="51055" spans="6:6" x14ac:dyDescent="0.2">
      <c r="F51055" s="16"/>
    </row>
    <row r="51056" spans="6:6" x14ac:dyDescent="0.2">
      <c r="F51056" s="16"/>
    </row>
    <row r="51057" spans="6:6" x14ac:dyDescent="0.2">
      <c r="F51057" s="16"/>
    </row>
    <row r="51058" spans="6:6" x14ac:dyDescent="0.2">
      <c r="F51058" s="16"/>
    </row>
    <row r="51059" spans="6:6" x14ac:dyDescent="0.2">
      <c r="F51059" s="16"/>
    </row>
    <row r="51060" spans="6:6" x14ac:dyDescent="0.2">
      <c r="F51060" s="16"/>
    </row>
    <row r="51061" spans="6:6" x14ac:dyDescent="0.2">
      <c r="F51061" s="16"/>
    </row>
    <row r="51062" spans="6:6" x14ac:dyDescent="0.2">
      <c r="F51062" s="16"/>
    </row>
    <row r="51063" spans="6:6" x14ac:dyDescent="0.2">
      <c r="F51063" s="16"/>
    </row>
    <row r="51064" spans="6:6" x14ac:dyDescent="0.2">
      <c r="F51064" s="16"/>
    </row>
    <row r="51065" spans="6:6" x14ac:dyDescent="0.2">
      <c r="F51065" s="16"/>
    </row>
    <row r="51066" spans="6:6" x14ac:dyDescent="0.2">
      <c r="F51066" s="16"/>
    </row>
    <row r="51067" spans="6:6" x14ac:dyDescent="0.2">
      <c r="F51067" s="16"/>
    </row>
    <row r="51068" spans="6:6" x14ac:dyDescent="0.2">
      <c r="F51068" s="16"/>
    </row>
    <row r="51069" spans="6:6" x14ac:dyDescent="0.2">
      <c r="F51069" s="16"/>
    </row>
    <row r="51070" spans="6:6" x14ac:dyDescent="0.2">
      <c r="F51070" s="16"/>
    </row>
    <row r="51071" spans="6:6" x14ac:dyDescent="0.2">
      <c r="F51071" s="16"/>
    </row>
    <row r="51072" spans="6:6" x14ac:dyDescent="0.2">
      <c r="F51072" s="16"/>
    </row>
    <row r="51073" spans="6:6" x14ac:dyDescent="0.2">
      <c r="F51073" s="16"/>
    </row>
    <row r="51074" spans="6:6" x14ac:dyDescent="0.2">
      <c r="F51074" s="16"/>
    </row>
    <row r="51075" spans="6:6" x14ac:dyDescent="0.2">
      <c r="F51075" s="16"/>
    </row>
    <row r="51076" spans="6:6" x14ac:dyDescent="0.2">
      <c r="F51076" s="16"/>
    </row>
    <row r="51077" spans="6:6" x14ac:dyDescent="0.2">
      <c r="F51077" s="16"/>
    </row>
    <row r="51078" spans="6:6" x14ac:dyDescent="0.2">
      <c r="F51078" s="16"/>
    </row>
    <row r="51079" spans="6:6" x14ac:dyDescent="0.2">
      <c r="F51079" s="16"/>
    </row>
    <row r="51080" spans="6:6" x14ac:dyDescent="0.2">
      <c r="F51080" s="16"/>
    </row>
    <row r="51081" spans="6:6" x14ac:dyDescent="0.2">
      <c r="F51081" s="16"/>
    </row>
    <row r="51082" spans="6:6" x14ac:dyDescent="0.2">
      <c r="F51082" s="16"/>
    </row>
    <row r="51083" spans="6:6" x14ac:dyDescent="0.2">
      <c r="F51083" s="16"/>
    </row>
    <row r="51084" spans="6:6" x14ac:dyDescent="0.2">
      <c r="F51084" s="16"/>
    </row>
    <row r="51085" spans="6:6" x14ac:dyDescent="0.2">
      <c r="F51085" s="16"/>
    </row>
    <row r="51086" spans="6:6" x14ac:dyDescent="0.2">
      <c r="F51086" s="16"/>
    </row>
    <row r="51087" spans="6:6" x14ac:dyDescent="0.2">
      <c r="F51087" s="16"/>
    </row>
    <row r="51088" spans="6:6" x14ac:dyDescent="0.2">
      <c r="F51088" s="16"/>
    </row>
    <row r="51089" spans="6:6" x14ac:dyDescent="0.2">
      <c r="F51089" s="16"/>
    </row>
    <row r="51090" spans="6:6" x14ac:dyDescent="0.2">
      <c r="F51090" s="16"/>
    </row>
    <row r="51091" spans="6:6" x14ac:dyDescent="0.2">
      <c r="F51091" s="16"/>
    </row>
    <row r="51092" spans="6:6" x14ac:dyDescent="0.2">
      <c r="F51092" s="16"/>
    </row>
    <row r="51093" spans="6:6" x14ac:dyDescent="0.2">
      <c r="F51093" s="16"/>
    </row>
    <row r="51094" spans="6:6" x14ac:dyDescent="0.2">
      <c r="F51094" s="16"/>
    </row>
    <row r="51095" spans="6:6" x14ac:dyDescent="0.2">
      <c r="F51095" s="16"/>
    </row>
    <row r="51096" spans="6:6" x14ac:dyDescent="0.2">
      <c r="F51096" s="16"/>
    </row>
    <row r="51097" spans="6:6" x14ac:dyDescent="0.2">
      <c r="F51097" s="16"/>
    </row>
    <row r="51098" spans="6:6" x14ac:dyDescent="0.2">
      <c r="F51098" s="16"/>
    </row>
    <row r="51099" spans="6:6" x14ac:dyDescent="0.2">
      <c r="F51099" s="16"/>
    </row>
    <row r="51100" spans="6:6" x14ac:dyDescent="0.2">
      <c r="F51100" s="16"/>
    </row>
    <row r="51101" spans="6:6" x14ac:dyDescent="0.2">
      <c r="F51101" s="16"/>
    </row>
    <row r="51102" spans="6:6" x14ac:dyDescent="0.2">
      <c r="F51102" s="16"/>
    </row>
    <row r="51103" spans="6:6" x14ac:dyDescent="0.2">
      <c r="F51103" s="16"/>
    </row>
    <row r="51104" spans="6:6" x14ac:dyDescent="0.2">
      <c r="F51104" s="16"/>
    </row>
    <row r="51105" spans="6:6" x14ac:dyDescent="0.2">
      <c r="F51105" s="16"/>
    </row>
    <row r="51106" spans="6:6" x14ac:dyDescent="0.2">
      <c r="F51106" s="16"/>
    </row>
    <row r="51107" spans="6:6" x14ac:dyDescent="0.2">
      <c r="F51107" s="16"/>
    </row>
    <row r="51108" spans="6:6" x14ac:dyDescent="0.2">
      <c r="F51108" s="16"/>
    </row>
    <row r="51109" spans="6:6" x14ac:dyDescent="0.2">
      <c r="F51109" s="16"/>
    </row>
    <row r="51110" spans="6:6" x14ac:dyDescent="0.2">
      <c r="F51110" s="16"/>
    </row>
    <row r="51111" spans="6:6" x14ac:dyDescent="0.2">
      <c r="F51111" s="16"/>
    </row>
    <row r="51112" spans="6:6" x14ac:dyDescent="0.2">
      <c r="F51112" s="16"/>
    </row>
    <row r="51113" spans="6:6" x14ac:dyDescent="0.2">
      <c r="F51113" s="16"/>
    </row>
    <row r="51114" spans="6:6" x14ac:dyDescent="0.2">
      <c r="F51114" s="16"/>
    </row>
    <row r="51115" spans="6:6" x14ac:dyDescent="0.2">
      <c r="F51115" s="16"/>
    </row>
    <row r="51116" spans="6:6" x14ac:dyDescent="0.2">
      <c r="F51116" s="16"/>
    </row>
    <row r="51117" spans="6:6" x14ac:dyDescent="0.2">
      <c r="F51117" s="16"/>
    </row>
    <row r="51118" spans="6:6" x14ac:dyDescent="0.2">
      <c r="F51118" s="16"/>
    </row>
    <row r="51119" spans="6:6" x14ac:dyDescent="0.2">
      <c r="F51119" s="16"/>
    </row>
    <row r="51120" spans="6:6" x14ac:dyDescent="0.2">
      <c r="F51120" s="16"/>
    </row>
    <row r="51121" spans="6:6" x14ac:dyDescent="0.2">
      <c r="F51121" s="16"/>
    </row>
    <row r="51122" spans="6:6" x14ac:dyDescent="0.2">
      <c r="F51122" s="16"/>
    </row>
    <row r="51123" spans="6:6" x14ac:dyDescent="0.2">
      <c r="F51123" s="16"/>
    </row>
    <row r="51124" spans="6:6" x14ac:dyDescent="0.2">
      <c r="F51124" s="16"/>
    </row>
    <row r="51125" spans="6:6" x14ac:dyDescent="0.2">
      <c r="F51125" s="16"/>
    </row>
    <row r="51126" spans="6:6" x14ac:dyDescent="0.2">
      <c r="F51126" s="16"/>
    </row>
    <row r="51127" spans="6:6" x14ac:dyDescent="0.2">
      <c r="F51127" s="16"/>
    </row>
    <row r="51128" spans="6:6" x14ac:dyDescent="0.2">
      <c r="F51128" s="16"/>
    </row>
    <row r="51129" spans="6:6" x14ac:dyDescent="0.2">
      <c r="F51129" s="16"/>
    </row>
    <row r="51130" spans="6:6" x14ac:dyDescent="0.2">
      <c r="F51130" s="16"/>
    </row>
    <row r="51131" spans="6:6" x14ac:dyDescent="0.2">
      <c r="F51131" s="16"/>
    </row>
    <row r="51132" spans="6:6" x14ac:dyDescent="0.2">
      <c r="F51132" s="16"/>
    </row>
    <row r="51133" spans="6:6" x14ac:dyDescent="0.2">
      <c r="F51133" s="16"/>
    </row>
    <row r="51134" spans="6:6" x14ac:dyDescent="0.2">
      <c r="F51134" s="16"/>
    </row>
    <row r="51135" spans="6:6" x14ac:dyDescent="0.2">
      <c r="F51135" s="16"/>
    </row>
    <row r="51136" spans="6:6" x14ac:dyDescent="0.2">
      <c r="F51136" s="16"/>
    </row>
    <row r="51137" spans="6:6" x14ac:dyDescent="0.2">
      <c r="F51137" s="16"/>
    </row>
    <row r="51138" spans="6:6" x14ac:dyDescent="0.2">
      <c r="F51138" s="16"/>
    </row>
    <row r="51139" spans="6:6" x14ac:dyDescent="0.2">
      <c r="F51139" s="16"/>
    </row>
    <row r="51140" spans="6:6" x14ac:dyDescent="0.2">
      <c r="F51140" s="16"/>
    </row>
    <row r="51141" spans="6:6" x14ac:dyDescent="0.2">
      <c r="F51141" s="16"/>
    </row>
    <row r="51142" spans="6:6" x14ac:dyDescent="0.2">
      <c r="F51142" s="16"/>
    </row>
    <row r="51143" spans="6:6" x14ac:dyDescent="0.2">
      <c r="F51143" s="16"/>
    </row>
    <row r="51144" spans="6:6" x14ac:dyDescent="0.2">
      <c r="F51144" s="16"/>
    </row>
    <row r="51145" spans="6:6" x14ac:dyDescent="0.2">
      <c r="F51145" s="16"/>
    </row>
    <row r="51146" spans="6:6" x14ac:dyDescent="0.2">
      <c r="F51146" s="16"/>
    </row>
    <row r="51147" spans="6:6" x14ac:dyDescent="0.2">
      <c r="F51147" s="16"/>
    </row>
    <row r="51148" spans="6:6" x14ac:dyDescent="0.2">
      <c r="F51148" s="16"/>
    </row>
    <row r="51149" spans="6:6" x14ac:dyDescent="0.2">
      <c r="F51149" s="16"/>
    </row>
    <row r="51150" spans="6:6" x14ac:dyDescent="0.2">
      <c r="F51150" s="16"/>
    </row>
    <row r="51151" spans="6:6" x14ac:dyDescent="0.2">
      <c r="F51151" s="16"/>
    </row>
    <row r="51152" spans="6:6" x14ac:dyDescent="0.2">
      <c r="F51152" s="16"/>
    </row>
    <row r="51153" spans="6:6" x14ac:dyDescent="0.2">
      <c r="F51153" s="16"/>
    </row>
    <row r="51154" spans="6:6" x14ac:dyDescent="0.2">
      <c r="F51154" s="16"/>
    </row>
    <row r="51155" spans="6:6" x14ac:dyDescent="0.2">
      <c r="F51155" s="16"/>
    </row>
    <row r="51156" spans="6:6" x14ac:dyDescent="0.2">
      <c r="F51156" s="16"/>
    </row>
    <row r="51157" spans="6:6" x14ac:dyDescent="0.2">
      <c r="F51157" s="16"/>
    </row>
    <row r="51158" spans="6:6" x14ac:dyDescent="0.2">
      <c r="F51158" s="16"/>
    </row>
    <row r="51159" spans="6:6" x14ac:dyDescent="0.2">
      <c r="F51159" s="16"/>
    </row>
    <row r="51160" spans="6:6" x14ac:dyDescent="0.2">
      <c r="F51160" s="16"/>
    </row>
    <row r="51161" spans="6:6" x14ac:dyDescent="0.2">
      <c r="F51161" s="16"/>
    </row>
    <row r="51162" spans="6:6" x14ac:dyDescent="0.2">
      <c r="F51162" s="16"/>
    </row>
    <row r="51163" spans="6:6" x14ac:dyDescent="0.2">
      <c r="F51163" s="16"/>
    </row>
    <row r="51164" spans="6:6" x14ac:dyDescent="0.2">
      <c r="F51164" s="16"/>
    </row>
    <row r="51165" spans="6:6" x14ac:dyDescent="0.2">
      <c r="F51165" s="16"/>
    </row>
    <row r="51166" spans="6:6" x14ac:dyDescent="0.2">
      <c r="F51166" s="16"/>
    </row>
    <row r="51167" spans="6:6" x14ac:dyDescent="0.2">
      <c r="F51167" s="16"/>
    </row>
    <row r="51168" spans="6:6" x14ac:dyDescent="0.2">
      <c r="F51168" s="16"/>
    </row>
    <row r="51169" spans="6:6" x14ac:dyDescent="0.2">
      <c r="F51169" s="16"/>
    </row>
    <row r="51170" spans="6:6" x14ac:dyDescent="0.2">
      <c r="F51170" s="16"/>
    </row>
    <row r="51171" spans="6:6" x14ac:dyDescent="0.2">
      <c r="F51171" s="16"/>
    </row>
    <row r="51172" spans="6:6" x14ac:dyDescent="0.2">
      <c r="F51172" s="16"/>
    </row>
    <row r="51173" spans="6:6" x14ac:dyDescent="0.2">
      <c r="F51173" s="16"/>
    </row>
    <row r="51174" spans="6:6" x14ac:dyDescent="0.2">
      <c r="F51174" s="16"/>
    </row>
    <row r="51175" spans="6:6" x14ac:dyDescent="0.2">
      <c r="F51175" s="16"/>
    </row>
    <row r="51176" spans="6:6" x14ac:dyDescent="0.2">
      <c r="F51176" s="16"/>
    </row>
    <row r="51177" spans="6:6" x14ac:dyDescent="0.2">
      <c r="F51177" s="16"/>
    </row>
    <row r="51178" spans="6:6" x14ac:dyDescent="0.2">
      <c r="F51178" s="16"/>
    </row>
    <row r="51179" spans="6:6" x14ac:dyDescent="0.2">
      <c r="F51179" s="16"/>
    </row>
    <row r="51180" spans="6:6" x14ac:dyDescent="0.2">
      <c r="F51180" s="16"/>
    </row>
    <row r="51181" spans="6:6" x14ac:dyDescent="0.2">
      <c r="F51181" s="16"/>
    </row>
    <row r="51182" spans="6:6" x14ac:dyDescent="0.2">
      <c r="F51182" s="16"/>
    </row>
    <row r="51183" spans="6:6" x14ac:dyDescent="0.2">
      <c r="F51183" s="16"/>
    </row>
    <row r="51184" spans="6:6" x14ac:dyDescent="0.2">
      <c r="F51184" s="16"/>
    </row>
    <row r="51185" spans="6:6" x14ac:dyDescent="0.2">
      <c r="F51185" s="16"/>
    </row>
    <row r="51186" spans="6:6" x14ac:dyDescent="0.2">
      <c r="F51186" s="16"/>
    </row>
    <row r="51187" spans="6:6" x14ac:dyDescent="0.2">
      <c r="F51187" s="16"/>
    </row>
    <row r="51188" spans="6:6" x14ac:dyDescent="0.2">
      <c r="F51188" s="16"/>
    </row>
    <row r="51189" spans="6:6" x14ac:dyDescent="0.2">
      <c r="F51189" s="16"/>
    </row>
    <row r="51190" spans="6:6" x14ac:dyDescent="0.2">
      <c r="F51190" s="16"/>
    </row>
    <row r="51191" spans="6:6" x14ac:dyDescent="0.2">
      <c r="F51191" s="16"/>
    </row>
    <row r="51192" spans="6:6" x14ac:dyDescent="0.2">
      <c r="F51192" s="16"/>
    </row>
    <row r="51193" spans="6:6" x14ac:dyDescent="0.2">
      <c r="F51193" s="16"/>
    </row>
    <row r="51194" spans="6:6" x14ac:dyDescent="0.2">
      <c r="F51194" s="16"/>
    </row>
    <row r="51195" spans="6:6" x14ac:dyDescent="0.2">
      <c r="F51195" s="16"/>
    </row>
    <row r="51196" spans="6:6" x14ac:dyDescent="0.2">
      <c r="F51196" s="16"/>
    </row>
    <row r="51197" spans="6:6" x14ac:dyDescent="0.2">
      <c r="F51197" s="16"/>
    </row>
    <row r="51198" spans="6:6" x14ac:dyDescent="0.2">
      <c r="F51198" s="16"/>
    </row>
    <row r="51199" spans="6:6" x14ac:dyDescent="0.2">
      <c r="F51199" s="16"/>
    </row>
    <row r="51200" spans="6:6" x14ac:dyDescent="0.2">
      <c r="F51200" s="16"/>
    </row>
    <row r="51201" spans="6:6" x14ac:dyDescent="0.2">
      <c r="F51201" s="16"/>
    </row>
    <row r="51202" spans="6:6" x14ac:dyDescent="0.2">
      <c r="F51202" s="16"/>
    </row>
    <row r="51203" spans="6:6" x14ac:dyDescent="0.2">
      <c r="F51203" s="16"/>
    </row>
    <row r="51204" spans="6:6" x14ac:dyDescent="0.2">
      <c r="F51204" s="16"/>
    </row>
    <row r="51205" spans="6:6" x14ac:dyDescent="0.2">
      <c r="F51205" s="16"/>
    </row>
    <row r="51206" spans="6:6" x14ac:dyDescent="0.2">
      <c r="F51206" s="16"/>
    </row>
    <row r="51207" spans="6:6" x14ac:dyDescent="0.2">
      <c r="F51207" s="16"/>
    </row>
    <row r="51208" spans="6:6" x14ac:dyDescent="0.2">
      <c r="F51208" s="16"/>
    </row>
    <row r="51209" spans="6:6" x14ac:dyDescent="0.2">
      <c r="F51209" s="16"/>
    </row>
    <row r="51210" spans="6:6" x14ac:dyDescent="0.2">
      <c r="F51210" s="16"/>
    </row>
    <row r="51211" spans="6:6" x14ac:dyDescent="0.2">
      <c r="F51211" s="16"/>
    </row>
    <row r="51212" spans="6:6" x14ac:dyDescent="0.2">
      <c r="F51212" s="16"/>
    </row>
    <row r="51213" spans="6:6" x14ac:dyDescent="0.2">
      <c r="F51213" s="16"/>
    </row>
    <row r="51214" spans="6:6" x14ac:dyDescent="0.2">
      <c r="F51214" s="16"/>
    </row>
    <row r="51215" spans="6:6" x14ac:dyDescent="0.2">
      <c r="F51215" s="16"/>
    </row>
    <row r="51216" spans="6:6" x14ac:dyDescent="0.2">
      <c r="F51216" s="16"/>
    </row>
    <row r="51217" spans="6:6" x14ac:dyDescent="0.2">
      <c r="F51217" s="16"/>
    </row>
    <row r="51218" spans="6:6" x14ac:dyDescent="0.2">
      <c r="F51218" s="16"/>
    </row>
    <row r="51219" spans="6:6" x14ac:dyDescent="0.2">
      <c r="F51219" s="16"/>
    </row>
    <row r="51220" spans="6:6" x14ac:dyDescent="0.2">
      <c r="F51220" s="16"/>
    </row>
    <row r="51221" spans="6:6" x14ac:dyDescent="0.2">
      <c r="F51221" s="16"/>
    </row>
    <row r="51222" spans="6:6" x14ac:dyDescent="0.2">
      <c r="F51222" s="16"/>
    </row>
    <row r="51223" spans="6:6" x14ac:dyDescent="0.2">
      <c r="F51223" s="16"/>
    </row>
    <row r="51224" spans="6:6" x14ac:dyDescent="0.2">
      <c r="F51224" s="16"/>
    </row>
    <row r="51225" spans="6:6" x14ac:dyDescent="0.2">
      <c r="F51225" s="16"/>
    </row>
    <row r="51226" spans="6:6" x14ac:dyDescent="0.2">
      <c r="F51226" s="16"/>
    </row>
    <row r="51227" spans="6:6" x14ac:dyDescent="0.2">
      <c r="F51227" s="16"/>
    </row>
    <row r="51228" spans="6:6" x14ac:dyDescent="0.2">
      <c r="F51228" s="16"/>
    </row>
    <row r="51229" spans="6:6" x14ac:dyDescent="0.2">
      <c r="F51229" s="16"/>
    </row>
    <row r="51230" spans="6:6" x14ac:dyDescent="0.2">
      <c r="F51230" s="16"/>
    </row>
    <row r="51231" spans="6:6" x14ac:dyDescent="0.2">
      <c r="F51231" s="16"/>
    </row>
    <row r="51232" spans="6:6" x14ac:dyDescent="0.2">
      <c r="F51232" s="16"/>
    </row>
    <row r="51233" spans="6:6" x14ac:dyDescent="0.2">
      <c r="F51233" s="16"/>
    </row>
    <row r="51234" spans="6:6" x14ac:dyDescent="0.2">
      <c r="F51234" s="16"/>
    </row>
    <row r="51235" spans="6:6" x14ac:dyDescent="0.2">
      <c r="F51235" s="16"/>
    </row>
    <row r="51236" spans="6:6" x14ac:dyDescent="0.2">
      <c r="F51236" s="16"/>
    </row>
    <row r="51237" spans="6:6" x14ac:dyDescent="0.2">
      <c r="F51237" s="16"/>
    </row>
    <row r="51238" spans="6:6" x14ac:dyDescent="0.2">
      <c r="F51238" s="16"/>
    </row>
    <row r="51239" spans="6:6" x14ac:dyDescent="0.2">
      <c r="F51239" s="16"/>
    </row>
    <row r="51240" spans="6:6" x14ac:dyDescent="0.2">
      <c r="F51240" s="16"/>
    </row>
    <row r="51241" spans="6:6" x14ac:dyDescent="0.2">
      <c r="F51241" s="16"/>
    </row>
    <row r="51242" spans="6:6" x14ac:dyDescent="0.2">
      <c r="F51242" s="16"/>
    </row>
    <row r="51243" spans="6:6" x14ac:dyDescent="0.2">
      <c r="F51243" s="16"/>
    </row>
    <row r="51244" spans="6:6" x14ac:dyDescent="0.2">
      <c r="F51244" s="16"/>
    </row>
    <row r="51245" spans="6:6" x14ac:dyDescent="0.2">
      <c r="F51245" s="16"/>
    </row>
    <row r="51246" spans="6:6" x14ac:dyDescent="0.2">
      <c r="F51246" s="16"/>
    </row>
    <row r="51247" spans="6:6" x14ac:dyDescent="0.2">
      <c r="F51247" s="16"/>
    </row>
    <row r="51248" spans="6:6" x14ac:dyDescent="0.2">
      <c r="F51248" s="16"/>
    </row>
    <row r="51249" spans="6:6" x14ac:dyDescent="0.2">
      <c r="F51249" s="16"/>
    </row>
    <row r="51250" spans="6:6" x14ac:dyDescent="0.2">
      <c r="F51250" s="16"/>
    </row>
    <row r="51251" spans="6:6" x14ac:dyDescent="0.2">
      <c r="F51251" s="16"/>
    </row>
    <row r="51252" spans="6:6" x14ac:dyDescent="0.2">
      <c r="F51252" s="16"/>
    </row>
    <row r="51253" spans="6:6" x14ac:dyDescent="0.2">
      <c r="F51253" s="16"/>
    </row>
    <row r="51254" spans="6:6" x14ac:dyDescent="0.2">
      <c r="F51254" s="16"/>
    </row>
    <row r="51255" spans="6:6" x14ac:dyDescent="0.2">
      <c r="F51255" s="16"/>
    </row>
    <row r="51256" spans="6:6" x14ac:dyDescent="0.2">
      <c r="F51256" s="16"/>
    </row>
    <row r="51257" spans="6:6" x14ac:dyDescent="0.2">
      <c r="F51257" s="16"/>
    </row>
    <row r="51258" spans="6:6" x14ac:dyDescent="0.2">
      <c r="F51258" s="16"/>
    </row>
    <row r="51259" spans="6:6" x14ac:dyDescent="0.2">
      <c r="F51259" s="16"/>
    </row>
    <row r="51260" spans="6:6" x14ac:dyDescent="0.2">
      <c r="F51260" s="16"/>
    </row>
    <row r="51261" spans="6:6" x14ac:dyDescent="0.2">
      <c r="F51261" s="16"/>
    </row>
    <row r="51262" spans="6:6" x14ac:dyDescent="0.2">
      <c r="F51262" s="16"/>
    </row>
    <row r="51263" spans="6:6" x14ac:dyDescent="0.2">
      <c r="F51263" s="16"/>
    </row>
    <row r="51264" spans="6:6" x14ac:dyDescent="0.2">
      <c r="F51264" s="16"/>
    </row>
    <row r="51265" spans="6:6" x14ac:dyDescent="0.2">
      <c r="F51265" s="16"/>
    </row>
    <row r="51266" spans="6:6" x14ac:dyDescent="0.2">
      <c r="F51266" s="16"/>
    </row>
    <row r="51267" spans="6:6" x14ac:dyDescent="0.2">
      <c r="F51267" s="16"/>
    </row>
    <row r="51268" spans="6:6" x14ac:dyDescent="0.2">
      <c r="F51268" s="16"/>
    </row>
    <row r="51269" spans="6:6" x14ac:dyDescent="0.2">
      <c r="F51269" s="16"/>
    </row>
    <row r="51270" spans="6:6" x14ac:dyDescent="0.2">
      <c r="F51270" s="16"/>
    </row>
    <row r="51271" spans="6:6" x14ac:dyDescent="0.2">
      <c r="F51271" s="16"/>
    </row>
    <row r="51272" spans="6:6" x14ac:dyDescent="0.2">
      <c r="F51272" s="16"/>
    </row>
    <row r="51273" spans="6:6" x14ac:dyDescent="0.2">
      <c r="F51273" s="16"/>
    </row>
    <row r="51274" spans="6:6" x14ac:dyDescent="0.2">
      <c r="F51274" s="16"/>
    </row>
    <row r="51275" spans="6:6" x14ac:dyDescent="0.2">
      <c r="F51275" s="16"/>
    </row>
    <row r="51276" spans="6:6" x14ac:dyDescent="0.2">
      <c r="F51276" s="16"/>
    </row>
    <row r="51277" spans="6:6" x14ac:dyDescent="0.2">
      <c r="F51277" s="16"/>
    </row>
    <row r="51278" spans="6:6" x14ac:dyDescent="0.2">
      <c r="F51278" s="16"/>
    </row>
    <row r="51279" spans="6:6" x14ac:dyDescent="0.2">
      <c r="F51279" s="16"/>
    </row>
    <row r="51280" spans="6:6" x14ac:dyDescent="0.2">
      <c r="F51280" s="16"/>
    </row>
    <row r="51281" spans="6:6" x14ac:dyDescent="0.2">
      <c r="F51281" s="16"/>
    </row>
    <row r="51282" spans="6:6" x14ac:dyDescent="0.2">
      <c r="F51282" s="16"/>
    </row>
    <row r="51283" spans="6:6" x14ac:dyDescent="0.2">
      <c r="F51283" s="16"/>
    </row>
    <row r="51284" spans="6:6" x14ac:dyDescent="0.2">
      <c r="F51284" s="16"/>
    </row>
    <row r="51285" spans="6:6" x14ac:dyDescent="0.2">
      <c r="F51285" s="16"/>
    </row>
    <row r="51286" spans="6:6" x14ac:dyDescent="0.2">
      <c r="F51286" s="16"/>
    </row>
    <row r="51287" spans="6:6" x14ac:dyDescent="0.2">
      <c r="F51287" s="16"/>
    </row>
    <row r="51288" spans="6:6" x14ac:dyDescent="0.2">
      <c r="F51288" s="16"/>
    </row>
    <row r="51289" spans="6:6" x14ac:dyDescent="0.2">
      <c r="F51289" s="16"/>
    </row>
    <row r="51290" spans="6:6" x14ac:dyDescent="0.2">
      <c r="F51290" s="16"/>
    </row>
    <row r="51291" spans="6:6" x14ac:dyDescent="0.2">
      <c r="F51291" s="16"/>
    </row>
    <row r="51292" spans="6:6" x14ac:dyDescent="0.2">
      <c r="F51292" s="16"/>
    </row>
    <row r="51293" spans="6:6" x14ac:dyDescent="0.2">
      <c r="F51293" s="16"/>
    </row>
    <row r="51294" spans="6:6" x14ac:dyDescent="0.2">
      <c r="F51294" s="16"/>
    </row>
    <row r="51295" spans="6:6" x14ac:dyDescent="0.2">
      <c r="F51295" s="16"/>
    </row>
    <row r="51296" spans="6:6" x14ac:dyDescent="0.2">
      <c r="F51296" s="16"/>
    </row>
    <row r="51297" spans="6:6" x14ac:dyDescent="0.2">
      <c r="F51297" s="16"/>
    </row>
    <row r="51298" spans="6:6" x14ac:dyDescent="0.2">
      <c r="F51298" s="16"/>
    </row>
    <row r="51299" spans="6:6" x14ac:dyDescent="0.2">
      <c r="F51299" s="16"/>
    </row>
    <row r="51300" spans="6:6" x14ac:dyDescent="0.2">
      <c r="F51300" s="16"/>
    </row>
    <row r="51301" spans="6:6" x14ac:dyDescent="0.2">
      <c r="F51301" s="16"/>
    </row>
    <row r="51302" spans="6:6" x14ac:dyDescent="0.2">
      <c r="F51302" s="16"/>
    </row>
    <row r="51303" spans="6:6" x14ac:dyDescent="0.2">
      <c r="F51303" s="16"/>
    </row>
    <row r="51304" spans="6:6" x14ac:dyDescent="0.2">
      <c r="F51304" s="16"/>
    </row>
    <row r="51305" spans="6:6" x14ac:dyDescent="0.2">
      <c r="F51305" s="16"/>
    </row>
    <row r="51306" spans="6:6" x14ac:dyDescent="0.2">
      <c r="F51306" s="16"/>
    </row>
    <row r="51307" spans="6:6" x14ac:dyDescent="0.2">
      <c r="F51307" s="16"/>
    </row>
    <row r="51308" spans="6:6" x14ac:dyDescent="0.2">
      <c r="F51308" s="16"/>
    </row>
    <row r="51309" spans="6:6" x14ac:dyDescent="0.2">
      <c r="F51309" s="16"/>
    </row>
    <row r="51310" spans="6:6" x14ac:dyDescent="0.2">
      <c r="F51310" s="16"/>
    </row>
    <row r="51311" spans="6:6" x14ac:dyDescent="0.2">
      <c r="F51311" s="16"/>
    </row>
    <row r="51312" spans="6:6" x14ac:dyDescent="0.2">
      <c r="F51312" s="16"/>
    </row>
    <row r="51313" spans="6:6" x14ac:dyDescent="0.2">
      <c r="F51313" s="16"/>
    </row>
    <row r="51314" spans="6:6" x14ac:dyDescent="0.2">
      <c r="F51314" s="16"/>
    </row>
    <row r="51315" spans="6:6" x14ac:dyDescent="0.2">
      <c r="F51315" s="16"/>
    </row>
    <row r="51316" spans="6:6" x14ac:dyDescent="0.2">
      <c r="F51316" s="16"/>
    </row>
    <row r="51317" spans="6:6" x14ac:dyDescent="0.2">
      <c r="F51317" s="16"/>
    </row>
    <row r="51318" spans="6:6" x14ac:dyDescent="0.2">
      <c r="F51318" s="16"/>
    </row>
    <row r="51319" spans="6:6" x14ac:dyDescent="0.2">
      <c r="F51319" s="16"/>
    </row>
    <row r="51320" spans="6:6" x14ac:dyDescent="0.2">
      <c r="F51320" s="16"/>
    </row>
    <row r="51321" spans="6:6" x14ac:dyDescent="0.2">
      <c r="F51321" s="16"/>
    </row>
    <row r="51322" spans="6:6" x14ac:dyDescent="0.2">
      <c r="F51322" s="16"/>
    </row>
    <row r="51323" spans="6:6" x14ac:dyDescent="0.2">
      <c r="F51323" s="16"/>
    </row>
    <row r="51324" spans="6:6" x14ac:dyDescent="0.2">
      <c r="F51324" s="16"/>
    </row>
    <row r="51325" spans="6:6" x14ac:dyDescent="0.2">
      <c r="F51325" s="16"/>
    </row>
    <row r="51326" spans="6:6" x14ac:dyDescent="0.2">
      <c r="F51326" s="16"/>
    </row>
    <row r="51327" spans="6:6" x14ac:dyDescent="0.2">
      <c r="F51327" s="16"/>
    </row>
    <row r="51328" spans="6:6" x14ac:dyDescent="0.2">
      <c r="F51328" s="16"/>
    </row>
    <row r="51329" spans="6:6" x14ac:dyDescent="0.2">
      <c r="F51329" s="16"/>
    </row>
    <row r="51330" spans="6:6" x14ac:dyDescent="0.2">
      <c r="F51330" s="16"/>
    </row>
    <row r="51331" spans="6:6" x14ac:dyDescent="0.2">
      <c r="F51331" s="16"/>
    </row>
    <row r="51332" spans="6:6" x14ac:dyDescent="0.2">
      <c r="F51332" s="16"/>
    </row>
    <row r="51333" spans="6:6" x14ac:dyDescent="0.2">
      <c r="F51333" s="16"/>
    </row>
    <row r="51334" spans="6:6" x14ac:dyDescent="0.2">
      <c r="F51334" s="16"/>
    </row>
    <row r="51335" spans="6:6" x14ac:dyDescent="0.2">
      <c r="F51335" s="16"/>
    </row>
    <row r="51336" spans="6:6" x14ac:dyDescent="0.2">
      <c r="F51336" s="16"/>
    </row>
    <row r="51337" spans="6:6" x14ac:dyDescent="0.2">
      <c r="F51337" s="16"/>
    </row>
    <row r="51338" spans="6:6" x14ac:dyDescent="0.2">
      <c r="F51338" s="16"/>
    </row>
    <row r="51339" spans="6:6" x14ac:dyDescent="0.2">
      <c r="F51339" s="16"/>
    </row>
    <row r="51340" spans="6:6" x14ac:dyDescent="0.2">
      <c r="F51340" s="16"/>
    </row>
    <row r="51341" spans="6:6" x14ac:dyDescent="0.2">
      <c r="F51341" s="16"/>
    </row>
    <row r="51342" spans="6:6" x14ac:dyDescent="0.2">
      <c r="F51342" s="16"/>
    </row>
    <row r="51343" spans="6:6" x14ac:dyDescent="0.2">
      <c r="F51343" s="16"/>
    </row>
    <row r="51344" spans="6:6" x14ac:dyDescent="0.2">
      <c r="F51344" s="16"/>
    </row>
    <row r="51345" spans="6:6" x14ac:dyDescent="0.2">
      <c r="F51345" s="16"/>
    </row>
    <row r="51346" spans="6:6" x14ac:dyDescent="0.2">
      <c r="F51346" s="16"/>
    </row>
    <row r="51347" spans="6:6" x14ac:dyDescent="0.2">
      <c r="F51347" s="16"/>
    </row>
    <row r="51348" spans="6:6" x14ac:dyDescent="0.2">
      <c r="F51348" s="16"/>
    </row>
    <row r="51349" spans="6:6" x14ac:dyDescent="0.2">
      <c r="F51349" s="16"/>
    </row>
    <row r="51350" spans="6:6" x14ac:dyDescent="0.2">
      <c r="F51350" s="16"/>
    </row>
    <row r="51351" spans="6:6" x14ac:dyDescent="0.2">
      <c r="F51351" s="16"/>
    </row>
    <row r="51352" spans="6:6" x14ac:dyDescent="0.2">
      <c r="F51352" s="16"/>
    </row>
    <row r="51353" spans="6:6" x14ac:dyDescent="0.2">
      <c r="F51353" s="16"/>
    </row>
    <row r="51354" spans="6:6" x14ac:dyDescent="0.2">
      <c r="F51354" s="16"/>
    </row>
    <row r="51355" spans="6:6" x14ac:dyDescent="0.2">
      <c r="F51355" s="16"/>
    </row>
    <row r="51356" spans="6:6" x14ac:dyDescent="0.2">
      <c r="F51356" s="16"/>
    </row>
    <row r="51357" spans="6:6" x14ac:dyDescent="0.2">
      <c r="F51357" s="16"/>
    </row>
    <row r="51358" spans="6:6" x14ac:dyDescent="0.2">
      <c r="F51358" s="16"/>
    </row>
    <row r="51359" spans="6:6" x14ac:dyDescent="0.2">
      <c r="F51359" s="16"/>
    </row>
    <row r="51360" spans="6:6" x14ac:dyDescent="0.2">
      <c r="F51360" s="16"/>
    </row>
    <row r="51361" spans="6:6" x14ac:dyDescent="0.2">
      <c r="F51361" s="16"/>
    </row>
    <row r="51362" spans="6:6" x14ac:dyDescent="0.2">
      <c r="F51362" s="16"/>
    </row>
    <row r="51363" spans="6:6" x14ac:dyDescent="0.2">
      <c r="F51363" s="16"/>
    </row>
    <row r="51364" spans="6:6" x14ac:dyDescent="0.2">
      <c r="F51364" s="16"/>
    </row>
    <row r="51365" spans="6:6" x14ac:dyDescent="0.2">
      <c r="F51365" s="16"/>
    </row>
    <row r="51366" spans="6:6" x14ac:dyDescent="0.2">
      <c r="F51366" s="16"/>
    </row>
    <row r="51367" spans="6:6" x14ac:dyDescent="0.2">
      <c r="F51367" s="16"/>
    </row>
    <row r="51368" spans="6:6" x14ac:dyDescent="0.2">
      <c r="F51368" s="16"/>
    </row>
    <row r="51369" spans="6:6" x14ac:dyDescent="0.2">
      <c r="F51369" s="16"/>
    </row>
    <row r="51370" spans="6:6" x14ac:dyDescent="0.2">
      <c r="F51370" s="16"/>
    </row>
    <row r="51371" spans="6:6" x14ac:dyDescent="0.2">
      <c r="F51371" s="16"/>
    </row>
    <row r="51372" spans="6:6" x14ac:dyDescent="0.2">
      <c r="F51372" s="16"/>
    </row>
    <row r="51373" spans="6:6" x14ac:dyDescent="0.2">
      <c r="F51373" s="16"/>
    </row>
    <row r="51374" spans="6:6" x14ac:dyDescent="0.2">
      <c r="F51374" s="16"/>
    </row>
    <row r="51375" spans="6:6" x14ac:dyDescent="0.2">
      <c r="F51375" s="16"/>
    </row>
    <row r="51376" spans="6:6" x14ac:dyDescent="0.2">
      <c r="F51376" s="16"/>
    </row>
    <row r="51377" spans="6:6" x14ac:dyDescent="0.2">
      <c r="F51377" s="16"/>
    </row>
    <row r="51378" spans="6:6" x14ac:dyDescent="0.2">
      <c r="F51378" s="16"/>
    </row>
    <row r="51379" spans="6:6" x14ac:dyDescent="0.2">
      <c r="F51379" s="16"/>
    </row>
    <row r="51380" spans="6:6" x14ac:dyDescent="0.2">
      <c r="F51380" s="16"/>
    </row>
    <row r="51381" spans="6:6" x14ac:dyDescent="0.2">
      <c r="F51381" s="16"/>
    </row>
    <row r="51382" spans="6:6" x14ac:dyDescent="0.2">
      <c r="F51382" s="16"/>
    </row>
    <row r="51383" spans="6:6" x14ac:dyDescent="0.2">
      <c r="F51383" s="16"/>
    </row>
    <row r="51384" spans="6:6" x14ac:dyDescent="0.2">
      <c r="F51384" s="16"/>
    </row>
    <row r="51385" spans="6:6" x14ac:dyDescent="0.2">
      <c r="F51385" s="16"/>
    </row>
    <row r="51386" spans="6:6" x14ac:dyDescent="0.2">
      <c r="F51386" s="16"/>
    </row>
    <row r="51387" spans="6:6" x14ac:dyDescent="0.2">
      <c r="F51387" s="16"/>
    </row>
    <row r="51388" spans="6:6" x14ac:dyDescent="0.2">
      <c r="F51388" s="16"/>
    </row>
    <row r="51389" spans="6:6" x14ac:dyDescent="0.2">
      <c r="F51389" s="16"/>
    </row>
    <row r="51390" spans="6:6" x14ac:dyDescent="0.2">
      <c r="F51390" s="16"/>
    </row>
    <row r="51391" spans="6:6" x14ac:dyDescent="0.2">
      <c r="F51391" s="16"/>
    </row>
    <row r="51392" spans="6:6" x14ac:dyDescent="0.2">
      <c r="F51392" s="16"/>
    </row>
    <row r="51393" spans="6:6" x14ac:dyDescent="0.2">
      <c r="F51393" s="16"/>
    </row>
    <row r="51394" spans="6:6" x14ac:dyDescent="0.2">
      <c r="F51394" s="16"/>
    </row>
    <row r="51395" spans="6:6" x14ac:dyDescent="0.2">
      <c r="F51395" s="16"/>
    </row>
    <row r="51396" spans="6:6" x14ac:dyDescent="0.2">
      <c r="F51396" s="16"/>
    </row>
    <row r="51397" spans="6:6" x14ac:dyDescent="0.2">
      <c r="F51397" s="16"/>
    </row>
    <row r="51398" spans="6:6" x14ac:dyDescent="0.2">
      <c r="F51398" s="16"/>
    </row>
    <row r="51399" spans="6:6" x14ac:dyDescent="0.2">
      <c r="F51399" s="16"/>
    </row>
    <row r="51400" spans="6:6" x14ac:dyDescent="0.2">
      <c r="F51400" s="16"/>
    </row>
    <row r="51401" spans="6:6" x14ac:dyDescent="0.2">
      <c r="F51401" s="16"/>
    </row>
    <row r="51402" spans="6:6" x14ac:dyDescent="0.2">
      <c r="F51402" s="16"/>
    </row>
    <row r="51403" spans="6:6" x14ac:dyDescent="0.2">
      <c r="F51403" s="16"/>
    </row>
    <row r="51404" spans="6:6" x14ac:dyDescent="0.2">
      <c r="F51404" s="16"/>
    </row>
    <row r="51405" spans="6:6" x14ac:dyDescent="0.2">
      <c r="F51405" s="16"/>
    </row>
    <row r="51406" spans="6:6" x14ac:dyDescent="0.2">
      <c r="F51406" s="16"/>
    </row>
    <row r="51407" spans="6:6" x14ac:dyDescent="0.2">
      <c r="F51407" s="16"/>
    </row>
    <row r="51408" spans="6:6" x14ac:dyDescent="0.2">
      <c r="F51408" s="16"/>
    </row>
    <row r="51409" spans="6:6" x14ac:dyDescent="0.2">
      <c r="F51409" s="16"/>
    </row>
    <row r="51410" spans="6:6" x14ac:dyDescent="0.2">
      <c r="F51410" s="16"/>
    </row>
    <row r="51411" spans="6:6" x14ac:dyDescent="0.2">
      <c r="F51411" s="16"/>
    </row>
    <row r="51412" spans="6:6" x14ac:dyDescent="0.2">
      <c r="F51412" s="16"/>
    </row>
    <row r="51413" spans="6:6" x14ac:dyDescent="0.2">
      <c r="F51413" s="16"/>
    </row>
    <row r="51414" spans="6:6" x14ac:dyDescent="0.2">
      <c r="F51414" s="16"/>
    </row>
    <row r="51415" spans="6:6" x14ac:dyDescent="0.2">
      <c r="F51415" s="16"/>
    </row>
    <row r="51416" spans="6:6" x14ac:dyDescent="0.2">
      <c r="F51416" s="16"/>
    </row>
    <row r="51417" spans="6:6" x14ac:dyDescent="0.2">
      <c r="F51417" s="16"/>
    </row>
    <row r="51418" spans="6:6" x14ac:dyDescent="0.2">
      <c r="F51418" s="16"/>
    </row>
    <row r="51419" spans="6:6" x14ac:dyDescent="0.2">
      <c r="F51419" s="16"/>
    </row>
    <row r="51420" spans="6:6" x14ac:dyDescent="0.2">
      <c r="F51420" s="16"/>
    </row>
    <row r="51421" spans="6:6" x14ac:dyDescent="0.2">
      <c r="F51421" s="16"/>
    </row>
    <row r="51422" spans="6:6" x14ac:dyDescent="0.2">
      <c r="F51422" s="16"/>
    </row>
    <row r="51423" spans="6:6" x14ac:dyDescent="0.2">
      <c r="F51423" s="16"/>
    </row>
    <row r="51424" spans="6:6" x14ac:dyDescent="0.2">
      <c r="F51424" s="16"/>
    </row>
    <row r="51425" spans="6:6" x14ac:dyDescent="0.2">
      <c r="F51425" s="16"/>
    </row>
    <row r="51426" spans="6:6" x14ac:dyDescent="0.2">
      <c r="F51426" s="16"/>
    </row>
    <row r="51427" spans="6:6" x14ac:dyDescent="0.2">
      <c r="F51427" s="16"/>
    </row>
    <row r="51428" spans="6:6" x14ac:dyDescent="0.2">
      <c r="F51428" s="16"/>
    </row>
    <row r="51429" spans="6:6" x14ac:dyDescent="0.2">
      <c r="F51429" s="16"/>
    </row>
    <row r="51430" spans="6:6" x14ac:dyDescent="0.2">
      <c r="F51430" s="16"/>
    </row>
    <row r="51431" spans="6:6" x14ac:dyDescent="0.2">
      <c r="F51431" s="16"/>
    </row>
    <row r="51432" spans="6:6" x14ac:dyDescent="0.2">
      <c r="F51432" s="16"/>
    </row>
    <row r="51433" spans="6:6" x14ac:dyDescent="0.2">
      <c r="F51433" s="16"/>
    </row>
    <row r="51434" spans="6:6" x14ac:dyDescent="0.2">
      <c r="F51434" s="16"/>
    </row>
    <row r="51435" spans="6:6" x14ac:dyDescent="0.2">
      <c r="F51435" s="16"/>
    </row>
    <row r="51436" spans="6:6" x14ac:dyDescent="0.2">
      <c r="F51436" s="16"/>
    </row>
    <row r="51437" spans="6:6" x14ac:dyDescent="0.2">
      <c r="F51437" s="16"/>
    </row>
    <row r="51438" spans="6:6" x14ac:dyDescent="0.2">
      <c r="F51438" s="16"/>
    </row>
    <row r="51439" spans="6:6" x14ac:dyDescent="0.2">
      <c r="F51439" s="16"/>
    </row>
    <row r="51440" spans="6:6" x14ac:dyDescent="0.2">
      <c r="F51440" s="16"/>
    </row>
    <row r="51441" spans="6:6" x14ac:dyDescent="0.2">
      <c r="F51441" s="16"/>
    </row>
    <row r="51442" spans="6:6" x14ac:dyDescent="0.2">
      <c r="F51442" s="16"/>
    </row>
    <row r="51443" spans="6:6" x14ac:dyDescent="0.2">
      <c r="F51443" s="16"/>
    </row>
    <row r="51444" spans="6:6" x14ac:dyDescent="0.2">
      <c r="F51444" s="16"/>
    </row>
    <row r="51445" spans="6:6" x14ac:dyDescent="0.2">
      <c r="F51445" s="16"/>
    </row>
    <row r="51446" spans="6:6" x14ac:dyDescent="0.2">
      <c r="F51446" s="16"/>
    </row>
    <row r="51447" spans="6:6" x14ac:dyDescent="0.2">
      <c r="F51447" s="16"/>
    </row>
    <row r="51448" spans="6:6" x14ac:dyDescent="0.2">
      <c r="F51448" s="16"/>
    </row>
    <row r="51449" spans="6:6" x14ac:dyDescent="0.2">
      <c r="F51449" s="16"/>
    </row>
    <row r="51450" spans="6:6" x14ac:dyDescent="0.2">
      <c r="F51450" s="16"/>
    </row>
    <row r="51451" spans="6:6" x14ac:dyDescent="0.2">
      <c r="F51451" s="16"/>
    </row>
    <row r="51452" spans="6:6" x14ac:dyDescent="0.2">
      <c r="F51452" s="16"/>
    </row>
    <row r="51453" spans="6:6" x14ac:dyDescent="0.2">
      <c r="F51453" s="16"/>
    </row>
    <row r="51454" spans="6:6" x14ac:dyDescent="0.2">
      <c r="F51454" s="16"/>
    </row>
    <row r="51455" spans="6:6" x14ac:dyDescent="0.2">
      <c r="F51455" s="16"/>
    </row>
    <row r="51456" spans="6:6" x14ac:dyDescent="0.2">
      <c r="F51456" s="16"/>
    </row>
    <row r="51457" spans="6:6" x14ac:dyDescent="0.2">
      <c r="F51457" s="16"/>
    </row>
    <row r="51458" spans="6:6" x14ac:dyDescent="0.2">
      <c r="F51458" s="16"/>
    </row>
    <row r="51459" spans="6:6" x14ac:dyDescent="0.2">
      <c r="F51459" s="16"/>
    </row>
    <row r="51460" spans="6:6" x14ac:dyDescent="0.2">
      <c r="F51460" s="16"/>
    </row>
    <row r="51461" spans="6:6" x14ac:dyDescent="0.2">
      <c r="F51461" s="16"/>
    </row>
    <row r="51462" spans="6:6" x14ac:dyDescent="0.2">
      <c r="F51462" s="16"/>
    </row>
    <row r="51463" spans="6:6" x14ac:dyDescent="0.2">
      <c r="F51463" s="16"/>
    </row>
    <row r="51464" spans="6:6" x14ac:dyDescent="0.2">
      <c r="F51464" s="16"/>
    </row>
    <row r="51465" spans="6:6" x14ac:dyDescent="0.2">
      <c r="F51465" s="16"/>
    </row>
    <row r="51466" spans="6:6" x14ac:dyDescent="0.2">
      <c r="F51466" s="16"/>
    </row>
    <row r="51467" spans="6:6" x14ac:dyDescent="0.2">
      <c r="F51467" s="16"/>
    </row>
    <row r="51468" spans="6:6" x14ac:dyDescent="0.2">
      <c r="F51468" s="16"/>
    </row>
    <row r="51469" spans="6:6" x14ac:dyDescent="0.2">
      <c r="F51469" s="16"/>
    </row>
    <row r="51470" spans="6:6" x14ac:dyDescent="0.2">
      <c r="F51470" s="16"/>
    </row>
    <row r="51471" spans="6:6" x14ac:dyDescent="0.2">
      <c r="F51471" s="16"/>
    </row>
    <row r="51472" spans="6:6" x14ac:dyDescent="0.2">
      <c r="F51472" s="16"/>
    </row>
    <row r="51473" spans="6:6" x14ac:dyDescent="0.2">
      <c r="F51473" s="16"/>
    </row>
    <row r="51474" spans="6:6" x14ac:dyDescent="0.2">
      <c r="F51474" s="16"/>
    </row>
    <row r="51475" spans="6:6" x14ac:dyDescent="0.2">
      <c r="F51475" s="16"/>
    </row>
    <row r="51476" spans="6:6" x14ac:dyDescent="0.2">
      <c r="F51476" s="16"/>
    </row>
    <row r="51477" spans="6:6" x14ac:dyDescent="0.2">
      <c r="F51477" s="16"/>
    </row>
    <row r="51478" spans="6:6" x14ac:dyDescent="0.2">
      <c r="F51478" s="16"/>
    </row>
    <row r="51479" spans="6:6" x14ac:dyDescent="0.2">
      <c r="F51479" s="16"/>
    </row>
    <row r="51480" spans="6:6" x14ac:dyDescent="0.2">
      <c r="F51480" s="16"/>
    </row>
    <row r="51481" spans="6:6" x14ac:dyDescent="0.2">
      <c r="F51481" s="16"/>
    </row>
    <row r="51482" spans="6:6" x14ac:dyDescent="0.2">
      <c r="F51482" s="16"/>
    </row>
    <row r="51483" spans="6:6" x14ac:dyDescent="0.2">
      <c r="F51483" s="16"/>
    </row>
    <row r="51484" spans="6:6" x14ac:dyDescent="0.2">
      <c r="F51484" s="16"/>
    </row>
    <row r="51485" spans="6:6" x14ac:dyDescent="0.2">
      <c r="F51485" s="16"/>
    </row>
    <row r="51486" spans="6:6" x14ac:dyDescent="0.2">
      <c r="F51486" s="16"/>
    </row>
    <row r="51487" spans="6:6" x14ac:dyDescent="0.2">
      <c r="F51487" s="16"/>
    </row>
    <row r="51488" spans="6:6" x14ac:dyDescent="0.2">
      <c r="F51488" s="16"/>
    </row>
    <row r="51489" spans="6:6" x14ac:dyDescent="0.2">
      <c r="F51489" s="16"/>
    </row>
    <row r="51490" spans="6:6" x14ac:dyDescent="0.2">
      <c r="F51490" s="16"/>
    </row>
    <row r="51491" spans="6:6" x14ac:dyDescent="0.2">
      <c r="F51491" s="16"/>
    </row>
    <row r="51492" spans="6:6" x14ac:dyDescent="0.2">
      <c r="F51492" s="16"/>
    </row>
    <row r="51493" spans="6:6" x14ac:dyDescent="0.2">
      <c r="F51493" s="16"/>
    </row>
    <row r="51494" spans="6:6" x14ac:dyDescent="0.2">
      <c r="F51494" s="16"/>
    </row>
    <row r="51495" spans="6:6" x14ac:dyDescent="0.2">
      <c r="F51495" s="16"/>
    </row>
    <row r="51496" spans="6:6" x14ac:dyDescent="0.2">
      <c r="F51496" s="16"/>
    </row>
    <row r="51497" spans="6:6" x14ac:dyDescent="0.2">
      <c r="F51497" s="16"/>
    </row>
    <row r="51498" spans="6:6" x14ac:dyDescent="0.2">
      <c r="F51498" s="16"/>
    </row>
    <row r="51499" spans="6:6" x14ac:dyDescent="0.2">
      <c r="F51499" s="16"/>
    </row>
    <row r="51500" spans="6:6" x14ac:dyDescent="0.2">
      <c r="F51500" s="16"/>
    </row>
    <row r="51501" spans="6:6" x14ac:dyDescent="0.2">
      <c r="F51501" s="16"/>
    </row>
    <row r="51502" spans="6:6" x14ac:dyDescent="0.2">
      <c r="F51502" s="16"/>
    </row>
    <row r="51503" spans="6:6" x14ac:dyDescent="0.2">
      <c r="F51503" s="16"/>
    </row>
    <row r="51504" spans="6:6" x14ac:dyDescent="0.2">
      <c r="F51504" s="16"/>
    </row>
    <row r="51505" spans="6:6" x14ac:dyDescent="0.2">
      <c r="F51505" s="16"/>
    </row>
    <row r="51506" spans="6:6" x14ac:dyDescent="0.2">
      <c r="F51506" s="16"/>
    </row>
    <row r="51507" spans="6:6" x14ac:dyDescent="0.2">
      <c r="F51507" s="16"/>
    </row>
    <row r="51508" spans="6:6" x14ac:dyDescent="0.2">
      <c r="F51508" s="16"/>
    </row>
    <row r="51509" spans="6:6" x14ac:dyDescent="0.2">
      <c r="F51509" s="16"/>
    </row>
    <row r="51510" spans="6:6" x14ac:dyDescent="0.2">
      <c r="F51510" s="16"/>
    </row>
    <row r="51511" spans="6:6" x14ac:dyDescent="0.2">
      <c r="F51511" s="16"/>
    </row>
    <row r="51512" spans="6:6" x14ac:dyDescent="0.2">
      <c r="F51512" s="16"/>
    </row>
    <row r="51513" spans="6:6" x14ac:dyDescent="0.2">
      <c r="F51513" s="16"/>
    </row>
    <row r="51514" spans="6:6" x14ac:dyDescent="0.2">
      <c r="F51514" s="16"/>
    </row>
    <row r="51515" spans="6:6" x14ac:dyDescent="0.2">
      <c r="F51515" s="16"/>
    </row>
    <row r="51516" spans="6:6" x14ac:dyDescent="0.2">
      <c r="F51516" s="16"/>
    </row>
    <row r="51517" spans="6:6" x14ac:dyDescent="0.2">
      <c r="F51517" s="16"/>
    </row>
    <row r="51518" spans="6:6" x14ac:dyDescent="0.2">
      <c r="F51518" s="16"/>
    </row>
    <row r="51519" spans="6:6" x14ac:dyDescent="0.2">
      <c r="F51519" s="16"/>
    </row>
    <row r="51520" spans="6:6" x14ac:dyDescent="0.2">
      <c r="F51520" s="16"/>
    </row>
    <row r="51521" spans="6:6" x14ac:dyDescent="0.2">
      <c r="F51521" s="16"/>
    </row>
    <row r="51522" spans="6:6" x14ac:dyDescent="0.2">
      <c r="F51522" s="16"/>
    </row>
    <row r="51523" spans="6:6" x14ac:dyDescent="0.2">
      <c r="F51523" s="16"/>
    </row>
    <row r="51524" spans="6:6" x14ac:dyDescent="0.2">
      <c r="F51524" s="16"/>
    </row>
    <row r="51525" spans="6:6" x14ac:dyDescent="0.2">
      <c r="F51525" s="16"/>
    </row>
    <row r="51526" spans="6:6" x14ac:dyDescent="0.2">
      <c r="F51526" s="16"/>
    </row>
    <row r="51527" spans="6:6" x14ac:dyDescent="0.2">
      <c r="F51527" s="16"/>
    </row>
    <row r="51528" spans="6:6" x14ac:dyDescent="0.2">
      <c r="F51528" s="16"/>
    </row>
    <row r="51529" spans="6:6" x14ac:dyDescent="0.2">
      <c r="F51529" s="16"/>
    </row>
    <row r="51530" spans="6:6" x14ac:dyDescent="0.2">
      <c r="F51530" s="16"/>
    </row>
    <row r="51531" spans="6:6" x14ac:dyDescent="0.2">
      <c r="F51531" s="16"/>
    </row>
    <row r="51532" spans="6:6" x14ac:dyDescent="0.2">
      <c r="F51532" s="16"/>
    </row>
    <row r="51533" spans="6:6" x14ac:dyDescent="0.2">
      <c r="F51533" s="16"/>
    </row>
    <row r="51534" spans="6:6" x14ac:dyDescent="0.2">
      <c r="F51534" s="16"/>
    </row>
    <row r="51535" spans="6:6" x14ac:dyDescent="0.2">
      <c r="F51535" s="16"/>
    </row>
    <row r="51536" spans="6:6" x14ac:dyDescent="0.2">
      <c r="F51536" s="16"/>
    </row>
    <row r="51537" spans="6:6" x14ac:dyDescent="0.2">
      <c r="F51537" s="16"/>
    </row>
    <row r="51538" spans="6:6" x14ac:dyDescent="0.2">
      <c r="F51538" s="16"/>
    </row>
    <row r="51539" spans="6:6" x14ac:dyDescent="0.2">
      <c r="F51539" s="16"/>
    </row>
    <row r="51540" spans="6:6" x14ac:dyDescent="0.2">
      <c r="F51540" s="16"/>
    </row>
    <row r="51541" spans="6:6" x14ac:dyDescent="0.2">
      <c r="F51541" s="16"/>
    </row>
    <row r="51542" spans="6:6" x14ac:dyDescent="0.2">
      <c r="F51542" s="16"/>
    </row>
    <row r="51543" spans="6:6" x14ac:dyDescent="0.2">
      <c r="F51543" s="16"/>
    </row>
    <row r="51544" spans="6:6" x14ac:dyDescent="0.2">
      <c r="F51544" s="16"/>
    </row>
    <row r="51545" spans="6:6" x14ac:dyDescent="0.2">
      <c r="F51545" s="16"/>
    </row>
    <row r="51546" spans="6:6" x14ac:dyDescent="0.2">
      <c r="F51546" s="16"/>
    </row>
    <row r="51547" spans="6:6" x14ac:dyDescent="0.2">
      <c r="F51547" s="16"/>
    </row>
    <row r="51548" spans="6:6" x14ac:dyDescent="0.2">
      <c r="F51548" s="16"/>
    </row>
    <row r="51549" spans="6:6" x14ac:dyDescent="0.2">
      <c r="F51549" s="16"/>
    </row>
    <row r="51550" spans="6:6" x14ac:dyDescent="0.2">
      <c r="F51550" s="16"/>
    </row>
    <row r="51551" spans="6:6" x14ac:dyDescent="0.2">
      <c r="F51551" s="16"/>
    </row>
    <row r="51552" spans="6:6" x14ac:dyDescent="0.2">
      <c r="F51552" s="16"/>
    </row>
    <row r="51553" spans="6:6" x14ac:dyDescent="0.2">
      <c r="F51553" s="16"/>
    </row>
    <row r="51554" spans="6:6" x14ac:dyDescent="0.2">
      <c r="F51554" s="16"/>
    </row>
    <row r="51555" spans="6:6" x14ac:dyDescent="0.2">
      <c r="F51555" s="16"/>
    </row>
    <row r="51556" spans="6:6" x14ac:dyDescent="0.2">
      <c r="F51556" s="16"/>
    </row>
    <row r="51557" spans="6:6" x14ac:dyDescent="0.2">
      <c r="F51557" s="16"/>
    </row>
    <row r="51558" spans="6:6" x14ac:dyDescent="0.2">
      <c r="F51558" s="16"/>
    </row>
    <row r="51559" spans="6:6" x14ac:dyDescent="0.2">
      <c r="F51559" s="16"/>
    </row>
    <row r="51560" spans="6:6" x14ac:dyDescent="0.2">
      <c r="F51560" s="16"/>
    </row>
    <row r="51561" spans="6:6" x14ac:dyDescent="0.2">
      <c r="F51561" s="16"/>
    </row>
    <row r="51562" spans="6:6" x14ac:dyDescent="0.2">
      <c r="F51562" s="16"/>
    </row>
    <row r="51563" spans="6:6" x14ac:dyDescent="0.2">
      <c r="F51563" s="16"/>
    </row>
    <row r="51564" spans="6:6" x14ac:dyDescent="0.2">
      <c r="F51564" s="16"/>
    </row>
    <row r="51565" spans="6:6" x14ac:dyDescent="0.2">
      <c r="F51565" s="16"/>
    </row>
    <row r="51566" spans="6:6" x14ac:dyDescent="0.2">
      <c r="F51566" s="16"/>
    </row>
    <row r="51567" spans="6:6" x14ac:dyDescent="0.2">
      <c r="F51567" s="16"/>
    </row>
    <row r="51568" spans="6:6" x14ac:dyDescent="0.2">
      <c r="F51568" s="16"/>
    </row>
    <row r="51569" spans="6:6" x14ac:dyDescent="0.2">
      <c r="F51569" s="16"/>
    </row>
    <row r="51570" spans="6:6" x14ac:dyDescent="0.2">
      <c r="F51570" s="16"/>
    </row>
    <row r="51571" spans="6:6" x14ac:dyDescent="0.2">
      <c r="F51571" s="16"/>
    </row>
    <row r="51572" spans="6:6" x14ac:dyDescent="0.2">
      <c r="F51572" s="16"/>
    </row>
    <row r="51573" spans="6:6" x14ac:dyDescent="0.2">
      <c r="F51573" s="16"/>
    </row>
    <row r="51574" spans="6:6" x14ac:dyDescent="0.2">
      <c r="F51574" s="16"/>
    </row>
    <row r="51575" spans="6:6" x14ac:dyDescent="0.2">
      <c r="F51575" s="16"/>
    </row>
    <row r="51576" spans="6:6" x14ac:dyDescent="0.2">
      <c r="F51576" s="16"/>
    </row>
    <row r="51577" spans="6:6" x14ac:dyDescent="0.2">
      <c r="F51577" s="16"/>
    </row>
    <row r="51578" spans="6:6" x14ac:dyDescent="0.2">
      <c r="F51578" s="16"/>
    </row>
    <row r="51579" spans="6:6" x14ac:dyDescent="0.2">
      <c r="F51579" s="16"/>
    </row>
    <row r="51580" spans="6:6" x14ac:dyDescent="0.2">
      <c r="F51580" s="16"/>
    </row>
    <row r="51581" spans="6:6" x14ac:dyDescent="0.2">
      <c r="F51581" s="16"/>
    </row>
    <row r="51582" spans="6:6" x14ac:dyDescent="0.2">
      <c r="F51582" s="16"/>
    </row>
    <row r="51583" spans="6:6" x14ac:dyDescent="0.2">
      <c r="F51583" s="16"/>
    </row>
    <row r="51584" spans="6:6" x14ac:dyDescent="0.2">
      <c r="F51584" s="16"/>
    </row>
    <row r="51585" spans="6:6" x14ac:dyDescent="0.2">
      <c r="F51585" s="16"/>
    </row>
    <row r="51586" spans="6:6" x14ac:dyDescent="0.2">
      <c r="F51586" s="16"/>
    </row>
    <row r="51587" spans="6:6" x14ac:dyDescent="0.2">
      <c r="F51587" s="16"/>
    </row>
    <row r="51588" spans="6:6" x14ac:dyDescent="0.2">
      <c r="F51588" s="16"/>
    </row>
    <row r="51589" spans="6:6" x14ac:dyDescent="0.2">
      <c r="F51589" s="16"/>
    </row>
    <row r="51590" spans="6:6" x14ac:dyDescent="0.2">
      <c r="F51590" s="16"/>
    </row>
    <row r="51591" spans="6:6" x14ac:dyDescent="0.2">
      <c r="F51591" s="16"/>
    </row>
    <row r="51592" spans="6:6" x14ac:dyDescent="0.2">
      <c r="F51592" s="16"/>
    </row>
    <row r="51593" spans="6:6" x14ac:dyDescent="0.2">
      <c r="F51593" s="16"/>
    </row>
    <row r="51594" spans="6:6" x14ac:dyDescent="0.2">
      <c r="F51594" s="16"/>
    </row>
    <row r="51595" spans="6:6" x14ac:dyDescent="0.2">
      <c r="F51595" s="16"/>
    </row>
    <row r="51596" spans="6:6" x14ac:dyDescent="0.2">
      <c r="F51596" s="16"/>
    </row>
    <row r="51597" spans="6:6" x14ac:dyDescent="0.2">
      <c r="F51597" s="16"/>
    </row>
    <row r="51598" spans="6:6" x14ac:dyDescent="0.2">
      <c r="F51598" s="16"/>
    </row>
    <row r="51599" spans="6:6" x14ac:dyDescent="0.2">
      <c r="F51599" s="16"/>
    </row>
    <row r="51600" spans="6:6" x14ac:dyDescent="0.2">
      <c r="F51600" s="16"/>
    </row>
    <row r="51601" spans="6:6" x14ac:dyDescent="0.2">
      <c r="F51601" s="16"/>
    </row>
    <row r="51602" spans="6:6" x14ac:dyDescent="0.2">
      <c r="F51602" s="16"/>
    </row>
    <row r="51603" spans="6:6" x14ac:dyDescent="0.2">
      <c r="F51603" s="16"/>
    </row>
    <row r="51604" spans="6:6" x14ac:dyDescent="0.2">
      <c r="F51604" s="16"/>
    </row>
    <row r="51605" spans="6:6" x14ac:dyDescent="0.2">
      <c r="F51605" s="16"/>
    </row>
    <row r="51606" spans="6:6" x14ac:dyDescent="0.2">
      <c r="F51606" s="16"/>
    </row>
    <row r="51607" spans="6:6" x14ac:dyDescent="0.2">
      <c r="F51607" s="16"/>
    </row>
    <row r="51608" spans="6:6" x14ac:dyDescent="0.2">
      <c r="F51608" s="16"/>
    </row>
    <row r="51609" spans="6:6" x14ac:dyDescent="0.2">
      <c r="F51609" s="16"/>
    </row>
    <row r="51610" spans="6:6" x14ac:dyDescent="0.2">
      <c r="F51610" s="16"/>
    </row>
    <row r="51611" spans="6:6" x14ac:dyDescent="0.2">
      <c r="F51611" s="16"/>
    </row>
    <row r="51612" spans="6:6" x14ac:dyDescent="0.2">
      <c r="F51612" s="16"/>
    </row>
    <row r="51613" spans="6:6" x14ac:dyDescent="0.2">
      <c r="F51613" s="16"/>
    </row>
    <row r="51614" spans="6:6" x14ac:dyDescent="0.2">
      <c r="F51614" s="16"/>
    </row>
    <row r="51615" spans="6:6" x14ac:dyDescent="0.2">
      <c r="F51615" s="16"/>
    </row>
    <row r="51616" spans="6:6" x14ac:dyDescent="0.2">
      <c r="F51616" s="16"/>
    </row>
    <row r="51617" spans="6:6" x14ac:dyDescent="0.2">
      <c r="F51617" s="16"/>
    </row>
    <row r="51618" spans="6:6" x14ac:dyDescent="0.2">
      <c r="F51618" s="16"/>
    </row>
    <row r="51619" spans="6:6" x14ac:dyDescent="0.2">
      <c r="F51619" s="16"/>
    </row>
    <row r="51620" spans="6:6" x14ac:dyDescent="0.2">
      <c r="F51620" s="16"/>
    </row>
    <row r="51621" spans="6:6" x14ac:dyDescent="0.2">
      <c r="F51621" s="16"/>
    </row>
    <row r="51622" spans="6:6" x14ac:dyDescent="0.2">
      <c r="F51622" s="16"/>
    </row>
    <row r="51623" spans="6:6" x14ac:dyDescent="0.2">
      <c r="F51623" s="16"/>
    </row>
    <row r="51624" spans="6:6" x14ac:dyDescent="0.2">
      <c r="F51624" s="16"/>
    </row>
    <row r="51625" spans="6:6" x14ac:dyDescent="0.2">
      <c r="F51625" s="16"/>
    </row>
    <row r="51626" spans="6:6" x14ac:dyDescent="0.2">
      <c r="F51626" s="16"/>
    </row>
    <row r="51627" spans="6:6" x14ac:dyDescent="0.2">
      <c r="F51627" s="16"/>
    </row>
    <row r="51628" spans="6:6" x14ac:dyDescent="0.2">
      <c r="F51628" s="16"/>
    </row>
    <row r="51629" spans="6:6" x14ac:dyDescent="0.2">
      <c r="F51629" s="16"/>
    </row>
    <row r="51630" spans="6:6" x14ac:dyDescent="0.2">
      <c r="F51630" s="16"/>
    </row>
    <row r="51631" spans="6:6" x14ac:dyDescent="0.2">
      <c r="F51631" s="16"/>
    </row>
    <row r="51632" spans="6:6" x14ac:dyDescent="0.2">
      <c r="F51632" s="16"/>
    </row>
    <row r="51633" spans="6:6" x14ac:dyDescent="0.2">
      <c r="F51633" s="16"/>
    </row>
    <row r="51634" spans="6:6" x14ac:dyDescent="0.2">
      <c r="F51634" s="16"/>
    </row>
    <row r="51635" spans="6:6" x14ac:dyDescent="0.2">
      <c r="F51635" s="16"/>
    </row>
    <row r="51636" spans="6:6" x14ac:dyDescent="0.2">
      <c r="F51636" s="16"/>
    </row>
    <row r="51637" spans="6:6" x14ac:dyDescent="0.2">
      <c r="F51637" s="16"/>
    </row>
    <row r="51638" spans="6:6" x14ac:dyDescent="0.2">
      <c r="F51638" s="16"/>
    </row>
    <row r="51639" spans="6:6" x14ac:dyDescent="0.2">
      <c r="F51639" s="16"/>
    </row>
    <row r="51640" spans="6:6" x14ac:dyDescent="0.2">
      <c r="F51640" s="16"/>
    </row>
    <row r="51641" spans="6:6" x14ac:dyDescent="0.2">
      <c r="F51641" s="16"/>
    </row>
    <row r="51642" spans="6:6" x14ac:dyDescent="0.2">
      <c r="F51642" s="16"/>
    </row>
    <row r="51643" spans="6:6" x14ac:dyDescent="0.2">
      <c r="F51643" s="16"/>
    </row>
    <row r="51644" spans="6:6" x14ac:dyDescent="0.2">
      <c r="F51644" s="16"/>
    </row>
    <row r="51645" spans="6:6" x14ac:dyDescent="0.2">
      <c r="F51645" s="16"/>
    </row>
    <row r="51646" spans="6:6" x14ac:dyDescent="0.2">
      <c r="F51646" s="16"/>
    </row>
    <row r="51647" spans="6:6" x14ac:dyDescent="0.2">
      <c r="F51647" s="16"/>
    </row>
    <row r="51648" spans="6:6" x14ac:dyDescent="0.2">
      <c r="F51648" s="16"/>
    </row>
    <row r="51649" spans="6:6" x14ac:dyDescent="0.2">
      <c r="F51649" s="16"/>
    </row>
    <row r="51650" spans="6:6" x14ac:dyDescent="0.2">
      <c r="F51650" s="16"/>
    </row>
    <row r="51651" spans="6:6" x14ac:dyDescent="0.2">
      <c r="F51651" s="16"/>
    </row>
    <row r="51652" spans="6:6" x14ac:dyDescent="0.2">
      <c r="F51652" s="16"/>
    </row>
    <row r="51653" spans="6:6" x14ac:dyDescent="0.2">
      <c r="F51653" s="16"/>
    </row>
    <row r="51654" spans="6:6" x14ac:dyDescent="0.2">
      <c r="F51654" s="16"/>
    </row>
    <row r="51655" spans="6:6" x14ac:dyDescent="0.2">
      <c r="F51655" s="16"/>
    </row>
    <row r="51656" spans="6:6" x14ac:dyDescent="0.2">
      <c r="F51656" s="16"/>
    </row>
    <row r="51657" spans="6:6" x14ac:dyDescent="0.2">
      <c r="F51657" s="16"/>
    </row>
    <row r="51658" spans="6:6" x14ac:dyDescent="0.2">
      <c r="F51658" s="16"/>
    </row>
    <row r="51659" spans="6:6" x14ac:dyDescent="0.2">
      <c r="F51659" s="16"/>
    </row>
    <row r="51660" spans="6:6" x14ac:dyDescent="0.2">
      <c r="F51660" s="16"/>
    </row>
    <row r="51661" spans="6:6" x14ac:dyDescent="0.2">
      <c r="F51661" s="16"/>
    </row>
    <row r="51662" spans="6:6" x14ac:dyDescent="0.2">
      <c r="F51662" s="16"/>
    </row>
    <row r="51663" spans="6:6" x14ac:dyDescent="0.2">
      <c r="F51663" s="16"/>
    </row>
    <row r="51664" spans="6:6" x14ac:dyDescent="0.2">
      <c r="F51664" s="16"/>
    </row>
    <row r="51665" spans="6:6" x14ac:dyDescent="0.2">
      <c r="F51665" s="16"/>
    </row>
    <row r="51666" spans="6:6" x14ac:dyDescent="0.2">
      <c r="F51666" s="16"/>
    </row>
    <row r="51667" spans="6:6" x14ac:dyDescent="0.2">
      <c r="F51667" s="16"/>
    </row>
    <row r="51668" spans="6:6" x14ac:dyDescent="0.2">
      <c r="F51668" s="16"/>
    </row>
    <row r="51669" spans="6:6" x14ac:dyDescent="0.2">
      <c r="F51669" s="16"/>
    </row>
    <row r="51670" spans="6:6" x14ac:dyDescent="0.2">
      <c r="F51670" s="16"/>
    </row>
    <row r="51671" spans="6:6" x14ac:dyDescent="0.2">
      <c r="F51671" s="16"/>
    </row>
    <row r="51672" spans="6:6" x14ac:dyDescent="0.2">
      <c r="F51672" s="16"/>
    </row>
    <row r="51673" spans="6:6" x14ac:dyDescent="0.2">
      <c r="F51673" s="16"/>
    </row>
    <row r="51674" spans="6:6" x14ac:dyDescent="0.2">
      <c r="F51674" s="16"/>
    </row>
    <row r="51675" spans="6:6" x14ac:dyDescent="0.2">
      <c r="F51675" s="16"/>
    </row>
    <row r="51676" spans="6:6" x14ac:dyDescent="0.2">
      <c r="F51676" s="16"/>
    </row>
    <row r="51677" spans="6:6" x14ac:dyDescent="0.2">
      <c r="F51677" s="16"/>
    </row>
    <row r="51678" spans="6:6" x14ac:dyDescent="0.2">
      <c r="F51678" s="16"/>
    </row>
    <row r="51679" spans="6:6" x14ac:dyDescent="0.2">
      <c r="F51679" s="16"/>
    </row>
    <row r="51680" spans="6:6" x14ac:dyDescent="0.2">
      <c r="F51680" s="16"/>
    </row>
    <row r="51681" spans="6:6" x14ac:dyDescent="0.2">
      <c r="F51681" s="16"/>
    </row>
    <row r="51682" spans="6:6" x14ac:dyDescent="0.2">
      <c r="F51682" s="16"/>
    </row>
    <row r="51683" spans="6:6" x14ac:dyDescent="0.2">
      <c r="F51683" s="16"/>
    </row>
    <row r="51684" spans="6:6" x14ac:dyDescent="0.2">
      <c r="F51684" s="16"/>
    </row>
    <row r="51685" spans="6:6" x14ac:dyDescent="0.2">
      <c r="F51685" s="16"/>
    </row>
    <row r="51686" spans="6:6" x14ac:dyDescent="0.2">
      <c r="F51686" s="16"/>
    </row>
    <row r="51687" spans="6:6" x14ac:dyDescent="0.2">
      <c r="F51687" s="16"/>
    </row>
    <row r="51688" spans="6:6" x14ac:dyDescent="0.2">
      <c r="F51688" s="16"/>
    </row>
    <row r="51689" spans="6:6" x14ac:dyDescent="0.2">
      <c r="F51689" s="16"/>
    </row>
    <row r="51690" spans="6:6" x14ac:dyDescent="0.2">
      <c r="F51690" s="16"/>
    </row>
    <row r="51691" spans="6:6" x14ac:dyDescent="0.2">
      <c r="F51691" s="16"/>
    </row>
    <row r="51692" spans="6:6" x14ac:dyDescent="0.2">
      <c r="F51692" s="16"/>
    </row>
    <row r="51693" spans="6:6" x14ac:dyDescent="0.2">
      <c r="F51693" s="16"/>
    </row>
    <row r="51694" spans="6:6" x14ac:dyDescent="0.2">
      <c r="F51694" s="16"/>
    </row>
    <row r="51695" spans="6:6" x14ac:dyDescent="0.2">
      <c r="F51695" s="16"/>
    </row>
    <row r="51696" spans="6:6" x14ac:dyDescent="0.2">
      <c r="F51696" s="16"/>
    </row>
    <row r="51697" spans="6:6" x14ac:dyDescent="0.2">
      <c r="F51697" s="16"/>
    </row>
    <row r="51698" spans="6:6" x14ac:dyDescent="0.2">
      <c r="F51698" s="16"/>
    </row>
    <row r="51699" spans="6:6" x14ac:dyDescent="0.2">
      <c r="F51699" s="16"/>
    </row>
    <row r="51700" spans="6:6" x14ac:dyDescent="0.2">
      <c r="F51700" s="16"/>
    </row>
    <row r="51701" spans="6:6" x14ac:dyDescent="0.2">
      <c r="F51701" s="16"/>
    </row>
    <row r="51702" spans="6:6" x14ac:dyDescent="0.2">
      <c r="F51702" s="16"/>
    </row>
    <row r="51703" spans="6:6" x14ac:dyDescent="0.2">
      <c r="F51703" s="16"/>
    </row>
    <row r="51704" spans="6:6" x14ac:dyDescent="0.2">
      <c r="F51704" s="16"/>
    </row>
    <row r="51705" spans="6:6" x14ac:dyDescent="0.2">
      <c r="F51705" s="16"/>
    </row>
    <row r="51706" spans="6:6" x14ac:dyDescent="0.2">
      <c r="F51706" s="16"/>
    </row>
    <row r="51707" spans="6:6" x14ac:dyDescent="0.2">
      <c r="F51707" s="16"/>
    </row>
    <row r="51708" spans="6:6" x14ac:dyDescent="0.2">
      <c r="F51708" s="16"/>
    </row>
    <row r="51709" spans="6:6" x14ac:dyDescent="0.2">
      <c r="F51709" s="16"/>
    </row>
    <row r="51710" spans="6:6" x14ac:dyDescent="0.2">
      <c r="F51710" s="16"/>
    </row>
    <row r="51711" spans="6:6" x14ac:dyDescent="0.2">
      <c r="F51711" s="16"/>
    </row>
    <row r="51712" spans="6:6" x14ac:dyDescent="0.2">
      <c r="F51712" s="16"/>
    </row>
    <row r="51713" spans="6:6" x14ac:dyDescent="0.2">
      <c r="F51713" s="16"/>
    </row>
    <row r="51714" spans="6:6" x14ac:dyDescent="0.2">
      <c r="F51714" s="16"/>
    </row>
    <row r="51715" spans="6:6" x14ac:dyDescent="0.2">
      <c r="F51715" s="16"/>
    </row>
    <row r="51716" spans="6:6" x14ac:dyDescent="0.2">
      <c r="F51716" s="16"/>
    </row>
    <row r="51717" spans="6:6" x14ac:dyDescent="0.2">
      <c r="F51717" s="16"/>
    </row>
    <row r="51718" spans="6:6" x14ac:dyDescent="0.2">
      <c r="F51718" s="16"/>
    </row>
    <row r="51719" spans="6:6" x14ac:dyDescent="0.2">
      <c r="F51719" s="16"/>
    </row>
    <row r="51720" spans="6:6" x14ac:dyDescent="0.2">
      <c r="F51720" s="16"/>
    </row>
    <row r="51721" spans="6:6" x14ac:dyDescent="0.2">
      <c r="F51721" s="16"/>
    </row>
    <row r="51722" spans="6:6" x14ac:dyDescent="0.2">
      <c r="F51722" s="16"/>
    </row>
    <row r="51723" spans="6:6" x14ac:dyDescent="0.2">
      <c r="F51723" s="16"/>
    </row>
    <row r="51724" spans="6:6" x14ac:dyDescent="0.2">
      <c r="F51724" s="16"/>
    </row>
    <row r="51725" spans="6:6" x14ac:dyDescent="0.2">
      <c r="F51725" s="16"/>
    </row>
    <row r="51726" spans="6:6" x14ac:dyDescent="0.2">
      <c r="F51726" s="16"/>
    </row>
    <row r="51727" spans="6:6" x14ac:dyDescent="0.2">
      <c r="F51727" s="16"/>
    </row>
    <row r="51728" spans="6:6" x14ac:dyDescent="0.2">
      <c r="F51728" s="16"/>
    </row>
    <row r="51729" spans="6:6" x14ac:dyDescent="0.2">
      <c r="F51729" s="16"/>
    </row>
    <row r="51730" spans="6:6" x14ac:dyDescent="0.2">
      <c r="F51730" s="16"/>
    </row>
    <row r="51731" spans="6:6" x14ac:dyDescent="0.2">
      <c r="F51731" s="16"/>
    </row>
    <row r="51732" spans="6:6" x14ac:dyDescent="0.2">
      <c r="F51732" s="16"/>
    </row>
    <row r="51733" spans="6:6" x14ac:dyDescent="0.2">
      <c r="F51733" s="16"/>
    </row>
    <row r="51734" spans="6:6" x14ac:dyDescent="0.2">
      <c r="F51734" s="16"/>
    </row>
    <row r="51735" spans="6:6" x14ac:dyDescent="0.2">
      <c r="F51735" s="16"/>
    </row>
    <row r="51736" spans="6:6" x14ac:dyDescent="0.2">
      <c r="F51736" s="16"/>
    </row>
    <row r="51737" spans="6:6" x14ac:dyDescent="0.2">
      <c r="F51737" s="16"/>
    </row>
    <row r="51738" spans="6:6" x14ac:dyDescent="0.2">
      <c r="F51738" s="16"/>
    </row>
    <row r="51739" spans="6:6" x14ac:dyDescent="0.2">
      <c r="F51739" s="16"/>
    </row>
    <row r="51740" spans="6:6" x14ac:dyDescent="0.2">
      <c r="F51740" s="16"/>
    </row>
    <row r="51741" spans="6:6" x14ac:dyDescent="0.2">
      <c r="F51741" s="16"/>
    </row>
    <row r="51742" spans="6:6" x14ac:dyDescent="0.2">
      <c r="F51742" s="16"/>
    </row>
    <row r="51743" spans="6:6" x14ac:dyDescent="0.2">
      <c r="F51743" s="16"/>
    </row>
    <row r="51744" spans="6:6" x14ac:dyDescent="0.2">
      <c r="F51744" s="16"/>
    </row>
    <row r="51745" spans="6:6" x14ac:dyDescent="0.2">
      <c r="F51745" s="16"/>
    </row>
    <row r="51746" spans="6:6" x14ac:dyDescent="0.2">
      <c r="F51746" s="16"/>
    </row>
    <row r="51747" spans="6:6" x14ac:dyDescent="0.2">
      <c r="F51747" s="16"/>
    </row>
    <row r="51748" spans="6:6" x14ac:dyDescent="0.2">
      <c r="F51748" s="16"/>
    </row>
    <row r="51749" spans="6:6" x14ac:dyDescent="0.2">
      <c r="F51749" s="16"/>
    </row>
    <row r="51750" spans="6:6" x14ac:dyDescent="0.2">
      <c r="F51750" s="16"/>
    </row>
    <row r="51751" spans="6:6" x14ac:dyDescent="0.2">
      <c r="F51751" s="16"/>
    </row>
    <row r="51752" spans="6:6" x14ac:dyDescent="0.2">
      <c r="F51752" s="16"/>
    </row>
    <row r="51753" spans="6:6" x14ac:dyDescent="0.2">
      <c r="F51753" s="16"/>
    </row>
    <row r="51754" spans="6:6" x14ac:dyDescent="0.2">
      <c r="F51754" s="16"/>
    </row>
    <row r="51755" spans="6:6" x14ac:dyDescent="0.2">
      <c r="F51755" s="16"/>
    </row>
    <row r="51756" spans="6:6" x14ac:dyDescent="0.2">
      <c r="F51756" s="16"/>
    </row>
    <row r="51757" spans="6:6" x14ac:dyDescent="0.2">
      <c r="F51757" s="16"/>
    </row>
    <row r="51758" spans="6:6" x14ac:dyDescent="0.2">
      <c r="F51758" s="16"/>
    </row>
    <row r="51759" spans="6:6" x14ac:dyDescent="0.2">
      <c r="F51759" s="16"/>
    </row>
    <row r="51760" spans="6:6" x14ac:dyDescent="0.2">
      <c r="F51760" s="16"/>
    </row>
    <row r="51761" spans="6:6" x14ac:dyDescent="0.2">
      <c r="F51761" s="16"/>
    </row>
    <row r="51762" spans="6:6" x14ac:dyDescent="0.2">
      <c r="F51762" s="16"/>
    </row>
    <row r="51763" spans="6:6" x14ac:dyDescent="0.2">
      <c r="F51763" s="16"/>
    </row>
    <row r="51764" spans="6:6" x14ac:dyDescent="0.2">
      <c r="F51764" s="16"/>
    </row>
    <row r="51765" spans="6:6" x14ac:dyDescent="0.2">
      <c r="F51765" s="16"/>
    </row>
    <row r="51766" spans="6:6" x14ac:dyDescent="0.2">
      <c r="F51766" s="16"/>
    </row>
    <row r="51767" spans="6:6" x14ac:dyDescent="0.2">
      <c r="F51767" s="16"/>
    </row>
    <row r="51768" spans="6:6" x14ac:dyDescent="0.2">
      <c r="F51768" s="16"/>
    </row>
    <row r="51769" spans="6:6" x14ac:dyDescent="0.2">
      <c r="F51769" s="16"/>
    </row>
    <row r="51770" spans="6:6" x14ac:dyDescent="0.2">
      <c r="F51770" s="16"/>
    </row>
    <row r="51771" spans="6:6" x14ac:dyDescent="0.2">
      <c r="F51771" s="16"/>
    </row>
    <row r="51772" spans="6:6" x14ac:dyDescent="0.2">
      <c r="F51772" s="16"/>
    </row>
    <row r="51773" spans="6:6" x14ac:dyDescent="0.2">
      <c r="F51773" s="16"/>
    </row>
    <row r="51774" spans="6:6" x14ac:dyDescent="0.2">
      <c r="F51774" s="16"/>
    </row>
    <row r="51775" spans="6:6" x14ac:dyDescent="0.2">
      <c r="F51775" s="16"/>
    </row>
    <row r="51776" spans="6:6" x14ac:dyDescent="0.2">
      <c r="F51776" s="16"/>
    </row>
    <row r="51777" spans="6:6" x14ac:dyDescent="0.2">
      <c r="F51777" s="16"/>
    </row>
    <row r="51778" spans="6:6" x14ac:dyDescent="0.2">
      <c r="F51778" s="16"/>
    </row>
    <row r="51779" spans="6:6" x14ac:dyDescent="0.2">
      <c r="F51779" s="16"/>
    </row>
    <row r="51780" spans="6:6" x14ac:dyDescent="0.2">
      <c r="F51780" s="16"/>
    </row>
    <row r="51781" spans="6:6" x14ac:dyDescent="0.2">
      <c r="F51781" s="16"/>
    </row>
    <row r="51782" spans="6:6" x14ac:dyDescent="0.2">
      <c r="F51782" s="16"/>
    </row>
    <row r="51783" spans="6:6" x14ac:dyDescent="0.2">
      <c r="F51783" s="16"/>
    </row>
    <row r="51784" spans="6:6" x14ac:dyDescent="0.2">
      <c r="F51784" s="16"/>
    </row>
    <row r="51785" spans="6:6" x14ac:dyDescent="0.2">
      <c r="F51785" s="16"/>
    </row>
    <row r="51786" spans="6:6" x14ac:dyDescent="0.2">
      <c r="F51786" s="16"/>
    </row>
    <row r="51787" spans="6:6" x14ac:dyDescent="0.2">
      <c r="F51787" s="16"/>
    </row>
    <row r="51788" spans="6:6" x14ac:dyDescent="0.2">
      <c r="F51788" s="16"/>
    </row>
    <row r="51789" spans="6:6" x14ac:dyDescent="0.2">
      <c r="F51789" s="16"/>
    </row>
    <row r="51790" spans="6:6" x14ac:dyDescent="0.2">
      <c r="F51790" s="16"/>
    </row>
    <row r="51791" spans="6:6" x14ac:dyDescent="0.2">
      <c r="F51791" s="16"/>
    </row>
    <row r="51792" spans="6:6" x14ac:dyDescent="0.2">
      <c r="F51792" s="16"/>
    </row>
    <row r="51793" spans="6:6" x14ac:dyDescent="0.2">
      <c r="F51793" s="16"/>
    </row>
    <row r="51794" spans="6:6" x14ac:dyDescent="0.2">
      <c r="F51794" s="16"/>
    </row>
    <row r="51795" spans="6:6" x14ac:dyDescent="0.2">
      <c r="F51795" s="16"/>
    </row>
    <row r="51796" spans="6:6" x14ac:dyDescent="0.2">
      <c r="F51796" s="16"/>
    </row>
    <row r="51797" spans="6:6" x14ac:dyDescent="0.2">
      <c r="F51797" s="16"/>
    </row>
    <row r="51798" spans="6:6" x14ac:dyDescent="0.2">
      <c r="F51798" s="16"/>
    </row>
    <row r="51799" spans="6:6" x14ac:dyDescent="0.2">
      <c r="F51799" s="16"/>
    </row>
    <row r="51800" spans="6:6" x14ac:dyDescent="0.2">
      <c r="F51800" s="16"/>
    </row>
    <row r="51801" spans="6:6" x14ac:dyDescent="0.2">
      <c r="F51801" s="16"/>
    </row>
    <row r="51802" spans="6:6" x14ac:dyDescent="0.2">
      <c r="F51802" s="16"/>
    </row>
    <row r="51803" spans="6:6" x14ac:dyDescent="0.2">
      <c r="F51803" s="16"/>
    </row>
    <row r="51804" spans="6:6" x14ac:dyDescent="0.2">
      <c r="F51804" s="16"/>
    </row>
    <row r="51805" spans="6:6" x14ac:dyDescent="0.2">
      <c r="F51805" s="16"/>
    </row>
    <row r="51806" spans="6:6" x14ac:dyDescent="0.2">
      <c r="F51806" s="16"/>
    </row>
    <row r="51807" spans="6:6" x14ac:dyDescent="0.2">
      <c r="F51807" s="16"/>
    </row>
    <row r="51808" spans="6:6" x14ac:dyDescent="0.2">
      <c r="F51808" s="16"/>
    </row>
    <row r="51809" spans="6:6" x14ac:dyDescent="0.2">
      <c r="F51809" s="16"/>
    </row>
    <row r="51810" spans="6:6" x14ac:dyDescent="0.2">
      <c r="F51810" s="16"/>
    </row>
    <row r="51811" spans="6:6" x14ac:dyDescent="0.2">
      <c r="F51811" s="16"/>
    </row>
    <row r="51812" spans="6:6" x14ac:dyDescent="0.2">
      <c r="F51812" s="16"/>
    </row>
    <row r="51813" spans="6:6" x14ac:dyDescent="0.2">
      <c r="F51813" s="16"/>
    </row>
    <row r="51814" spans="6:6" x14ac:dyDescent="0.2">
      <c r="F51814" s="16"/>
    </row>
    <row r="51815" spans="6:6" x14ac:dyDescent="0.2">
      <c r="F51815" s="16"/>
    </row>
    <row r="51816" spans="6:6" x14ac:dyDescent="0.2">
      <c r="F51816" s="16"/>
    </row>
    <row r="51817" spans="6:6" x14ac:dyDescent="0.2">
      <c r="F51817" s="16"/>
    </row>
    <row r="51818" spans="6:6" x14ac:dyDescent="0.2">
      <c r="F51818" s="16"/>
    </row>
    <row r="51819" spans="6:6" x14ac:dyDescent="0.2">
      <c r="F51819" s="16"/>
    </row>
    <row r="51820" spans="6:6" x14ac:dyDescent="0.2">
      <c r="F51820" s="16"/>
    </row>
    <row r="51821" spans="6:6" x14ac:dyDescent="0.2">
      <c r="F51821" s="16"/>
    </row>
    <row r="51822" spans="6:6" x14ac:dyDescent="0.2">
      <c r="F51822" s="16"/>
    </row>
    <row r="51823" spans="6:6" x14ac:dyDescent="0.2">
      <c r="F51823" s="16"/>
    </row>
    <row r="51824" spans="6:6" x14ac:dyDescent="0.2">
      <c r="F51824" s="16"/>
    </row>
    <row r="51825" spans="6:6" x14ac:dyDescent="0.2">
      <c r="F51825" s="16"/>
    </row>
    <row r="51826" spans="6:6" x14ac:dyDescent="0.2">
      <c r="F51826" s="16"/>
    </row>
    <row r="51827" spans="6:6" x14ac:dyDescent="0.2">
      <c r="F51827" s="16"/>
    </row>
    <row r="51828" spans="6:6" x14ac:dyDescent="0.2">
      <c r="F51828" s="16"/>
    </row>
    <row r="51829" spans="6:6" x14ac:dyDescent="0.2">
      <c r="F51829" s="16"/>
    </row>
    <row r="51830" spans="6:6" x14ac:dyDescent="0.2">
      <c r="F51830" s="16"/>
    </row>
    <row r="51831" spans="6:6" x14ac:dyDescent="0.2">
      <c r="F51831" s="16"/>
    </row>
    <row r="51832" spans="6:6" x14ac:dyDescent="0.2">
      <c r="F51832" s="16"/>
    </row>
    <row r="51833" spans="6:6" x14ac:dyDescent="0.2">
      <c r="F51833" s="16"/>
    </row>
    <row r="51834" spans="6:6" x14ac:dyDescent="0.2">
      <c r="F51834" s="16"/>
    </row>
    <row r="51835" spans="6:6" x14ac:dyDescent="0.2">
      <c r="F51835" s="16"/>
    </row>
    <row r="51836" spans="6:6" x14ac:dyDescent="0.2">
      <c r="F51836" s="16"/>
    </row>
    <row r="51837" spans="6:6" x14ac:dyDescent="0.2">
      <c r="F51837" s="16"/>
    </row>
    <row r="51838" spans="6:6" x14ac:dyDescent="0.2">
      <c r="F51838" s="16"/>
    </row>
    <row r="51839" spans="6:6" x14ac:dyDescent="0.2">
      <c r="F51839" s="16"/>
    </row>
    <row r="51840" spans="6:6" x14ac:dyDescent="0.2">
      <c r="F51840" s="16"/>
    </row>
    <row r="51841" spans="6:6" x14ac:dyDescent="0.2">
      <c r="F51841" s="16"/>
    </row>
    <row r="51842" spans="6:6" x14ac:dyDescent="0.2">
      <c r="F51842" s="16"/>
    </row>
    <row r="51843" spans="6:6" x14ac:dyDescent="0.2">
      <c r="F51843" s="16"/>
    </row>
    <row r="51844" spans="6:6" x14ac:dyDescent="0.2">
      <c r="F51844" s="16"/>
    </row>
    <row r="51845" spans="6:6" x14ac:dyDescent="0.2">
      <c r="F51845" s="16"/>
    </row>
    <row r="51846" spans="6:6" x14ac:dyDescent="0.2">
      <c r="F51846" s="16"/>
    </row>
    <row r="51847" spans="6:6" x14ac:dyDescent="0.2">
      <c r="F51847" s="16"/>
    </row>
    <row r="51848" spans="6:6" x14ac:dyDescent="0.2">
      <c r="F51848" s="16"/>
    </row>
    <row r="51849" spans="6:6" x14ac:dyDescent="0.2">
      <c r="F51849" s="16"/>
    </row>
    <row r="51850" spans="6:6" x14ac:dyDescent="0.2">
      <c r="F51850" s="16"/>
    </row>
    <row r="51851" spans="6:6" x14ac:dyDescent="0.2">
      <c r="F51851" s="16"/>
    </row>
    <row r="51852" spans="6:6" x14ac:dyDescent="0.2">
      <c r="F51852" s="16"/>
    </row>
    <row r="51853" spans="6:6" x14ac:dyDescent="0.2">
      <c r="F51853" s="16"/>
    </row>
    <row r="51854" spans="6:6" x14ac:dyDescent="0.2">
      <c r="F51854" s="16"/>
    </row>
    <row r="51855" spans="6:6" x14ac:dyDescent="0.2">
      <c r="F51855" s="16"/>
    </row>
    <row r="51856" spans="6:6" x14ac:dyDescent="0.2">
      <c r="F51856" s="16"/>
    </row>
    <row r="51857" spans="6:6" x14ac:dyDescent="0.2">
      <c r="F51857" s="16"/>
    </row>
    <row r="51858" spans="6:6" x14ac:dyDescent="0.2">
      <c r="F51858" s="16"/>
    </row>
    <row r="51859" spans="6:6" x14ac:dyDescent="0.2">
      <c r="F51859" s="16"/>
    </row>
    <row r="51860" spans="6:6" x14ac:dyDescent="0.2">
      <c r="F51860" s="16"/>
    </row>
    <row r="51861" spans="6:6" x14ac:dyDescent="0.2">
      <c r="F51861" s="16"/>
    </row>
    <row r="51862" spans="6:6" x14ac:dyDescent="0.2">
      <c r="F51862" s="16"/>
    </row>
    <row r="51863" spans="6:6" x14ac:dyDescent="0.2">
      <c r="F51863" s="16"/>
    </row>
    <row r="51864" spans="6:6" x14ac:dyDescent="0.2">
      <c r="F51864" s="16"/>
    </row>
    <row r="51865" spans="6:6" x14ac:dyDescent="0.2">
      <c r="F51865" s="16"/>
    </row>
    <row r="51866" spans="6:6" x14ac:dyDescent="0.2">
      <c r="F51866" s="16"/>
    </row>
    <row r="51867" spans="6:6" x14ac:dyDescent="0.2">
      <c r="F51867" s="16"/>
    </row>
    <row r="51868" spans="6:6" x14ac:dyDescent="0.2">
      <c r="F51868" s="16"/>
    </row>
    <row r="51869" spans="6:6" x14ac:dyDescent="0.2">
      <c r="F51869" s="16"/>
    </row>
    <row r="51870" spans="6:6" x14ac:dyDescent="0.2">
      <c r="F51870" s="16"/>
    </row>
    <row r="51871" spans="6:6" x14ac:dyDescent="0.2">
      <c r="F51871" s="16"/>
    </row>
    <row r="51872" spans="6:6" x14ac:dyDescent="0.2">
      <c r="F51872" s="16"/>
    </row>
    <row r="51873" spans="6:6" x14ac:dyDescent="0.2">
      <c r="F51873" s="16"/>
    </row>
    <row r="51874" spans="6:6" x14ac:dyDescent="0.2">
      <c r="F51874" s="16"/>
    </row>
    <row r="51875" spans="6:6" x14ac:dyDescent="0.2">
      <c r="F51875" s="16"/>
    </row>
    <row r="51876" spans="6:6" x14ac:dyDescent="0.2">
      <c r="F51876" s="16"/>
    </row>
    <row r="51877" spans="6:6" x14ac:dyDescent="0.2">
      <c r="F51877" s="16"/>
    </row>
    <row r="51878" spans="6:6" x14ac:dyDescent="0.2">
      <c r="F51878" s="16"/>
    </row>
    <row r="51879" spans="6:6" x14ac:dyDescent="0.2">
      <c r="F51879" s="16"/>
    </row>
    <row r="51880" spans="6:6" x14ac:dyDescent="0.2">
      <c r="F51880" s="16"/>
    </row>
    <row r="51881" spans="6:6" x14ac:dyDescent="0.2">
      <c r="F51881" s="16"/>
    </row>
    <row r="51882" spans="6:6" x14ac:dyDescent="0.2">
      <c r="F51882" s="16"/>
    </row>
    <row r="51883" spans="6:6" x14ac:dyDescent="0.2">
      <c r="F51883" s="16"/>
    </row>
    <row r="51884" spans="6:6" x14ac:dyDescent="0.2">
      <c r="F51884" s="16"/>
    </row>
    <row r="51885" spans="6:6" x14ac:dyDescent="0.2">
      <c r="F51885" s="16"/>
    </row>
    <row r="51886" spans="6:6" x14ac:dyDescent="0.2">
      <c r="F51886" s="16"/>
    </row>
    <row r="51887" spans="6:6" x14ac:dyDescent="0.2">
      <c r="F51887" s="16"/>
    </row>
    <row r="51888" spans="6:6" x14ac:dyDescent="0.2">
      <c r="F51888" s="16"/>
    </row>
    <row r="51889" spans="6:6" x14ac:dyDescent="0.2">
      <c r="F51889" s="16"/>
    </row>
    <row r="51890" spans="6:6" x14ac:dyDescent="0.2">
      <c r="F51890" s="16"/>
    </row>
    <row r="51891" spans="6:6" x14ac:dyDescent="0.2">
      <c r="F51891" s="16"/>
    </row>
    <row r="51892" spans="6:6" x14ac:dyDescent="0.2">
      <c r="F51892" s="16"/>
    </row>
    <row r="51893" spans="6:6" x14ac:dyDescent="0.2">
      <c r="F51893" s="16"/>
    </row>
    <row r="51894" spans="6:6" x14ac:dyDescent="0.2">
      <c r="F51894" s="16"/>
    </row>
    <row r="51895" spans="6:6" x14ac:dyDescent="0.2">
      <c r="F51895" s="16"/>
    </row>
    <row r="51896" spans="6:6" x14ac:dyDescent="0.2">
      <c r="F51896" s="16"/>
    </row>
    <row r="51897" spans="6:6" x14ac:dyDescent="0.2">
      <c r="F51897" s="16"/>
    </row>
    <row r="51898" spans="6:6" x14ac:dyDescent="0.2">
      <c r="F51898" s="16"/>
    </row>
    <row r="51899" spans="6:6" x14ac:dyDescent="0.2">
      <c r="F51899" s="16"/>
    </row>
    <row r="51900" spans="6:6" x14ac:dyDescent="0.2">
      <c r="F51900" s="16"/>
    </row>
    <row r="51901" spans="6:6" x14ac:dyDescent="0.2">
      <c r="F51901" s="16"/>
    </row>
    <row r="51902" spans="6:6" x14ac:dyDescent="0.2">
      <c r="F51902" s="16"/>
    </row>
    <row r="51903" spans="6:6" x14ac:dyDescent="0.2">
      <c r="F51903" s="16"/>
    </row>
    <row r="51904" spans="6:6" x14ac:dyDescent="0.2">
      <c r="F51904" s="16"/>
    </row>
    <row r="51905" spans="6:6" x14ac:dyDescent="0.2">
      <c r="F51905" s="16"/>
    </row>
    <row r="51906" spans="6:6" x14ac:dyDescent="0.2">
      <c r="F51906" s="16"/>
    </row>
    <row r="51907" spans="6:6" x14ac:dyDescent="0.2">
      <c r="F51907" s="16"/>
    </row>
    <row r="51908" spans="6:6" x14ac:dyDescent="0.2">
      <c r="F51908" s="16"/>
    </row>
    <row r="51909" spans="6:6" x14ac:dyDescent="0.2">
      <c r="F51909" s="16"/>
    </row>
    <row r="51910" spans="6:6" x14ac:dyDescent="0.2">
      <c r="F51910" s="16"/>
    </row>
    <row r="51911" spans="6:6" x14ac:dyDescent="0.2">
      <c r="F51911" s="16"/>
    </row>
    <row r="51912" spans="6:6" x14ac:dyDescent="0.2">
      <c r="F51912" s="16"/>
    </row>
    <row r="51913" spans="6:6" x14ac:dyDescent="0.2">
      <c r="F51913" s="16"/>
    </row>
    <row r="51914" spans="6:6" x14ac:dyDescent="0.2">
      <c r="F51914" s="16"/>
    </row>
    <row r="51915" spans="6:6" x14ac:dyDescent="0.2">
      <c r="F51915" s="16"/>
    </row>
    <row r="51916" spans="6:6" x14ac:dyDescent="0.2">
      <c r="F51916" s="16"/>
    </row>
    <row r="51917" spans="6:6" x14ac:dyDescent="0.2">
      <c r="F51917" s="16"/>
    </row>
    <row r="51918" spans="6:6" x14ac:dyDescent="0.2">
      <c r="F51918" s="16"/>
    </row>
    <row r="51919" spans="6:6" x14ac:dyDescent="0.2">
      <c r="F51919" s="16"/>
    </row>
    <row r="51920" spans="6:6" x14ac:dyDescent="0.2">
      <c r="F51920" s="16"/>
    </row>
    <row r="51921" spans="6:6" x14ac:dyDescent="0.2">
      <c r="F51921" s="16"/>
    </row>
    <row r="51922" spans="6:6" x14ac:dyDescent="0.2">
      <c r="F51922" s="16"/>
    </row>
    <row r="51923" spans="6:6" x14ac:dyDescent="0.2">
      <c r="F51923" s="16"/>
    </row>
    <row r="51924" spans="6:6" x14ac:dyDescent="0.2">
      <c r="F51924" s="16"/>
    </row>
    <row r="51925" spans="6:6" x14ac:dyDescent="0.2">
      <c r="F51925" s="16"/>
    </row>
    <row r="51926" spans="6:6" x14ac:dyDescent="0.2">
      <c r="F51926" s="16"/>
    </row>
    <row r="51927" spans="6:6" x14ac:dyDescent="0.2">
      <c r="F51927" s="16"/>
    </row>
    <row r="51928" spans="6:6" x14ac:dyDescent="0.2">
      <c r="F51928" s="16"/>
    </row>
    <row r="51929" spans="6:6" x14ac:dyDescent="0.2">
      <c r="F51929" s="16"/>
    </row>
    <row r="51930" spans="6:6" x14ac:dyDescent="0.2">
      <c r="F51930" s="16"/>
    </row>
    <row r="51931" spans="6:6" x14ac:dyDescent="0.2">
      <c r="F51931" s="16"/>
    </row>
    <row r="51932" spans="6:6" x14ac:dyDescent="0.2">
      <c r="F51932" s="16"/>
    </row>
    <row r="51933" spans="6:6" x14ac:dyDescent="0.2">
      <c r="F51933" s="16"/>
    </row>
    <row r="51934" spans="6:6" x14ac:dyDescent="0.2">
      <c r="F51934" s="16"/>
    </row>
    <row r="51935" spans="6:6" x14ac:dyDescent="0.2">
      <c r="F51935" s="16"/>
    </row>
    <row r="51936" spans="6:6" x14ac:dyDescent="0.2">
      <c r="F51936" s="16"/>
    </row>
    <row r="51937" spans="6:6" x14ac:dyDescent="0.2">
      <c r="F51937" s="16"/>
    </row>
    <row r="51938" spans="6:6" x14ac:dyDescent="0.2">
      <c r="F51938" s="16"/>
    </row>
    <row r="51939" spans="6:6" x14ac:dyDescent="0.2">
      <c r="F51939" s="16"/>
    </row>
    <row r="51940" spans="6:6" x14ac:dyDescent="0.2">
      <c r="F51940" s="16"/>
    </row>
    <row r="51941" spans="6:6" x14ac:dyDescent="0.2">
      <c r="F51941" s="16"/>
    </row>
    <row r="51942" spans="6:6" x14ac:dyDescent="0.2">
      <c r="F51942" s="16"/>
    </row>
    <row r="51943" spans="6:6" x14ac:dyDescent="0.2">
      <c r="F51943" s="16"/>
    </row>
    <row r="51944" spans="6:6" x14ac:dyDescent="0.2">
      <c r="F51944" s="16"/>
    </row>
    <row r="51945" spans="6:6" x14ac:dyDescent="0.2">
      <c r="F51945" s="16"/>
    </row>
    <row r="51946" spans="6:6" x14ac:dyDescent="0.2">
      <c r="F51946" s="16"/>
    </row>
    <row r="51947" spans="6:6" x14ac:dyDescent="0.2">
      <c r="F51947" s="16"/>
    </row>
    <row r="51948" spans="6:6" x14ac:dyDescent="0.2">
      <c r="F51948" s="16"/>
    </row>
    <row r="51949" spans="6:6" x14ac:dyDescent="0.2">
      <c r="F51949" s="16"/>
    </row>
    <row r="51950" spans="6:6" x14ac:dyDescent="0.2">
      <c r="F51950" s="16"/>
    </row>
    <row r="51951" spans="6:6" x14ac:dyDescent="0.2">
      <c r="F51951" s="16"/>
    </row>
    <row r="51952" spans="6:6" x14ac:dyDescent="0.2">
      <c r="F51952" s="16"/>
    </row>
    <row r="51953" spans="6:6" x14ac:dyDescent="0.2">
      <c r="F51953" s="16"/>
    </row>
    <row r="51954" spans="6:6" x14ac:dyDescent="0.2">
      <c r="F51954" s="16"/>
    </row>
    <row r="51955" spans="6:6" x14ac:dyDescent="0.2">
      <c r="F51955" s="16"/>
    </row>
    <row r="51956" spans="6:6" x14ac:dyDescent="0.2">
      <c r="F51956" s="16"/>
    </row>
    <row r="51957" spans="6:6" x14ac:dyDescent="0.2">
      <c r="F51957" s="16"/>
    </row>
    <row r="51958" spans="6:6" x14ac:dyDescent="0.2">
      <c r="F51958" s="16"/>
    </row>
    <row r="51959" spans="6:6" x14ac:dyDescent="0.2">
      <c r="F51959" s="16"/>
    </row>
    <row r="51960" spans="6:6" x14ac:dyDescent="0.2">
      <c r="F51960" s="16"/>
    </row>
    <row r="51961" spans="6:6" x14ac:dyDescent="0.2">
      <c r="F51961" s="16"/>
    </row>
    <row r="51962" spans="6:6" x14ac:dyDescent="0.2">
      <c r="F51962" s="16"/>
    </row>
    <row r="51963" spans="6:6" x14ac:dyDescent="0.2">
      <c r="F51963" s="16"/>
    </row>
    <row r="51964" spans="6:6" x14ac:dyDescent="0.2">
      <c r="F51964" s="16"/>
    </row>
    <row r="51965" spans="6:6" x14ac:dyDescent="0.2">
      <c r="F51965" s="16"/>
    </row>
    <row r="51966" spans="6:6" x14ac:dyDescent="0.2">
      <c r="F51966" s="16"/>
    </row>
    <row r="51967" spans="6:6" x14ac:dyDescent="0.2">
      <c r="F51967" s="16"/>
    </row>
    <row r="51968" spans="6:6" x14ac:dyDescent="0.2">
      <c r="F51968" s="16"/>
    </row>
    <row r="51969" spans="6:6" x14ac:dyDescent="0.2">
      <c r="F51969" s="16"/>
    </row>
    <row r="51970" spans="6:6" x14ac:dyDescent="0.2">
      <c r="F51970" s="16"/>
    </row>
    <row r="51971" spans="6:6" x14ac:dyDescent="0.2">
      <c r="F51971" s="16"/>
    </row>
    <row r="51972" spans="6:6" x14ac:dyDescent="0.2">
      <c r="F51972" s="16"/>
    </row>
    <row r="51973" spans="6:6" x14ac:dyDescent="0.2">
      <c r="F51973" s="16"/>
    </row>
    <row r="51974" spans="6:6" x14ac:dyDescent="0.2">
      <c r="F51974" s="16"/>
    </row>
    <row r="51975" spans="6:6" x14ac:dyDescent="0.2">
      <c r="F51975" s="16"/>
    </row>
    <row r="51976" spans="6:6" x14ac:dyDescent="0.2">
      <c r="F51976" s="16"/>
    </row>
    <row r="51977" spans="6:6" x14ac:dyDescent="0.2">
      <c r="F51977" s="16"/>
    </row>
    <row r="51978" spans="6:6" x14ac:dyDescent="0.2">
      <c r="F51978" s="16"/>
    </row>
    <row r="51979" spans="6:6" x14ac:dyDescent="0.2">
      <c r="F51979" s="16"/>
    </row>
    <row r="51980" spans="6:6" x14ac:dyDescent="0.2">
      <c r="F51980" s="16"/>
    </row>
    <row r="51981" spans="6:6" x14ac:dyDescent="0.2">
      <c r="F51981" s="16"/>
    </row>
    <row r="51982" spans="6:6" x14ac:dyDescent="0.2">
      <c r="F51982" s="16"/>
    </row>
    <row r="51983" spans="6:6" x14ac:dyDescent="0.2">
      <c r="F51983" s="16"/>
    </row>
    <row r="51984" spans="6:6" x14ac:dyDescent="0.2">
      <c r="F51984" s="16"/>
    </row>
    <row r="51985" spans="6:6" x14ac:dyDescent="0.2">
      <c r="F51985" s="16"/>
    </row>
    <row r="51986" spans="6:6" x14ac:dyDescent="0.2">
      <c r="F51986" s="16"/>
    </row>
    <row r="51987" spans="6:6" x14ac:dyDescent="0.2">
      <c r="F51987" s="16"/>
    </row>
    <row r="51988" spans="6:6" x14ac:dyDescent="0.2">
      <c r="F51988" s="16"/>
    </row>
    <row r="51989" spans="6:6" x14ac:dyDescent="0.2">
      <c r="F51989" s="16"/>
    </row>
    <row r="51990" spans="6:6" x14ac:dyDescent="0.2">
      <c r="F51990" s="16"/>
    </row>
    <row r="51991" spans="6:6" x14ac:dyDescent="0.2">
      <c r="F51991" s="16"/>
    </row>
    <row r="51992" spans="6:6" x14ac:dyDescent="0.2">
      <c r="F51992" s="16"/>
    </row>
    <row r="51993" spans="6:6" x14ac:dyDescent="0.2">
      <c r="F51993" s="16"/>
    </row>
    <row r="51994" spans="6:6" x14ac:dyDescent="0.2">
      <c r="F51994" s="16"/>
    </row>
    <row r="51995" spans="6:6" x14ac:dyDescent="0.2">
      <c r="F51995" s="16"/>
    </row>
    <row r="51996" spans="6:6" x14ac:dyDescent="0.2">
      <c r="F51996" s="16"/>
    </row>
    <row r="51997" spans="6:6" x14ac:dyDescent="0.2">
      <c r="F51997" s="16"/>
    </row>
    <row r="51998" spans="6:6" x14ac:dyDescent="0.2">
      <c r="F51998" s="16"/>
    </row>
    <row r="51999" spans="6:6" x14ac:dyDescent="0.2">
      <c r="F51999" s="16"/>
    </row>
    <row r="52000" spans="6:6" x14ac:dyDescent="0.2">
      <c r="F52000" s="16"/>
    </row>
    <row r="52001" spans="6:6" x14ac:dyDescent="0.2">
      <c r="F52001" s="16"/>
    </row>
    <row r="52002" spans="6:6" x14ac:dyDescent="0.2">
      <c r="F52002" s="16"/>
    </row>
    <row r="52003" spans="6:6" x14ac:dyDescent="0.2">
      <c r="F52003" s="16"/>
    </row>
    <row r="52004" spans="6:6" x14ac:dyDescent="0.2">
      <c r="F52004" s="16"/>
    </row>
    <row r="52005" spans="6:6" x14ac:dyDescent="0.2">
      <c r="F52005" s="16"/>
    </row>
    <row r="52006" spans="6:6" x14ac:dyDescent="0.2">
      <c r="F52006" s="16"/>
    </row>
    <row r="52007" spans="6:6" x14ac:dyDescent="0.2">
      <c r="F52007" s="16"/>
    </row>
    <row r="52008" spans="6:6" x14ac:dyDescent="0.2">
      <c r="F52008" s="16"/>
    </row>
    <row r="52009" spans="6:6" x14ac:dyDescent="0.2">
      <c r="F52009" s="16"/>
    </row>
    <row r="52010" spans="6:6" x14ac:dyDescent="0.2">
      <c r="F52010" s="16"/>
    </row>
    <row r="52011" spans="6:6" x14ac:dyDescent="0.2">
      <c r="F52011" s="16"/>
    </row>
    <row r="52012" spans="6:6" x14ac:dyDescent="0.2">
      <c r="F52012" s="16"/>
    </row>
    <row r="52013" spans="6:6" x14ac:dyDescent="0.2">
      <c r="F52013" s="16"/>
    </row>
    <row r="52014" spans="6:6" x14ac:dyDescent="0.2">
      <c r="F52014" s="16"/>
    </row>
    <row r="52015" spans="6:6" x14ac:dyDescent="0.2">
      <c r="F52015" s="16"/>
    </row>
    <row r="52016" spans="6:6" x14ac:dyDescent="0.2">
      <c r="F52016" s="16"/>
    </row>
    <row r="52017" spans="6:6" x14ac:dyDescent="0.2">
      <c r="F52017" s="16"/>
    </row>
    <row r="52018" spans="6:6" x14ac:dyDescent="0.2">
      <c r="F52018" s="16"/>
    </row>
    <row r="52019" spans="6:6" x14ac:dyDescent="0.2">
      <c r="F52019" s="16"/>
    </row>
    <row r="52020" spans="6:6" x14ac:dyDescent="0.2">
      <c r="F52020" s="16"/>
    </row>
    <row r="52021" spans="6:6" x14ac:dyDescent="0.2">
      <c r="F52021" s="16"/>
    </row>
    <row r="52022" spans="6:6" x14ac:dyDescent="0.2">
      <c r="F52022" s="16"/>
    </row>
    <row r="52023" spans="6:6" x14ac:dyDescent="0.2">
      <c r="F52023" s="16"/>
    </row>
    <row r="52024" spans="6:6" x14ac:dyDescent="0.2">
      <c r="F52024" s="16"/>
    </row>
    <row r="52025" spans="6:6" x14ac:dyDescent="0.2">
      <c r="F52025" s="16"/>
    </row>
    <row r="52026" spans="6:6" x14ac:dyDescent="0.2">
      <c r="F52026" s="16"/>
    </row>
    <row r="52027" spans="6:6" x14ac:dyDescent="0.2">
      <c r="F52027" s="16"/>
    </row>
    <row r="52028" spans="6:6" x14ac:dyDescent="0.2">
      <c r="F52028" s="16"/>
    </row>
    <row r="52029" spans="6:6" x14ac:dyDescent="0.2">
      <c r="F52029" s="16"/>
    </row>
    <row r="52030" spans="6:6" x14ac:dyDescent="0.2">
      <c r="F52030" s="16"/>
    </row>
    <row r="52031" spans="6:6" x14ac:dyDescent="0.2">
      <c r="F52031" s="16"/>
    </row>
    <row r="52032" spans="6:6" x14ac:dyDescent="0.2">
      <c r="F52032" s="16"/>
    </row>
    <row r="52033" spans="6:6" x14ac:dyDescent="0.2">
      <c r="F52033" s="16"/>
    </row>
    <row r="52034" spans="6:6" x14ac:dyDescent="0.2">
      <c r="F52034" s="16"/>
    </row>
    <row r="52035" spans="6:6" x14ac:dyDescent="0.2">
      <c r="F52035" s="16"/>
    </row>
    <row r="52036" spans="6:6" x14ac:dyDescent="0.2">
      <c r="F52036" s="16"/>
    </row>
    <row r="52037" spans="6:6" x14ac:dyDescent="0.2">
      <c r="F52037" s="16"/>
    </row>
    <row r="52038" spans="6:6" x14ac:dyDescent="0.2">
      <c r="F52038" s="16"/>
    </row>
    <row r="52039" spans="6:6" x14ac:dyDescent="0.2">
      <c r="F52039" s="16"/>
    </row>
    <row r="52040" spans="6:6" x14ac:dyDescent="0.2">
      <c r="F52040" s="16"/>
    </row>
    <row r="52041" spans="6:6" x14ac:dyDescent="0.2">
      <c r="F52041" s="16"/>
    </row>
    <row r="52042" spans="6:6" x14ac:dyDescent="0.2">
      <c r="F52042" s="16"/>
    </row>
    <row r="52043" spans="6:6" x14ac:dyDescent="0.2">
      <c r="F52043" s="16"/>
    </row>
    <row r="52044" spans="6:6" x14ac:dyDescent="0.2">
      <c r="F52044" s="16"/>
    </row>
    <row r="52045" spans="6:6" x14ac:dyDescent="0.2">
      <c r="F52045" s="16"/>
    </row>
    <row r="52046" spans="6:6" x14ac:dyDescent="0.2">
      <c r="F52046" s="16"/>
    </row>
    <row r="52047" spans="6:6" x14ac:dyDescent="0.2">
      <c r="F52047" s="16"/>
    </row>
    <row r="52048" spans="6:6" x14ac:dyDescent="0.2">
      <c r="F52048" s="16"/>
    </row>
    <row r="52049" spans="6:6" x14ac:dyDescent="0.2">
      <c r="F52049" s="16"/>
    </row>
    <row r="52050" spans="6:6" x14ac:dyDescent="0.2">
      <c r="F52050" s="16"/>
    </row>
    <row r="52051" spans="6:6" x14ac:dyDescent="0.2">
      <c r="F52051" s="16"/>
    </row>
    <row r="52052" spans="6:6" x14ac:dyDescent="0.2">
      <c r="F52052" s="16"/>
    </row>
    <row r="52053" spans="6:6" x14ac:dyDescent="0.2">
      <c r="F52053" s="16"/>
    </row>
    <row r="52054" spans="6:6" x14ac:dyDescent="0.2">
      <c r="F52054" s="16"/>
    </row>
    <row r="52055" spans="6:6" x14ac:dyDescent="0.2">
      <c r="F52055" s="16"/>
    </row>
    <row r="52056" spans="6:6" x14ac:dyDescent="0.2">
      <c r="F52056" s="16"/>
    </row>
    <row r="52057" spans="6:6" x14ac:dyDescent="0.2">
      <c r="F52057" s="16"/>
    </row>
    <row r="52058" spans="6:6" x14ac:dyDescent="0.2">
      <c r="F52058" s="16"/>
    </row>
    <row r="52059" spans="6:6" x14ac:dyDescent="0.2">
      <c r="F52059" s="16"/>
    </row>
    <row r="52060" spans="6:6" x14ac:dyDescent="0.2">
      <c r="F52060" s="16"/>
    </row>
    <row r="52061" spans="6:6" x14ac:dyDescent="0.2">
      <c r="F52061" s="16"/>
    </row>
    <row r="52062" spans="6:6" x14ac:dyDescent="0.2">
      <c r="F52062" s="16"/>
    </row>
    <row r="52063" spans="6:6" x14ac:dyDescent="0.2">
      <c r="F52063" s="16"/>
    </row>
    <row r="52064" spans="6:6" x14ac:dyDescent="0.2">
      <c r="F52064" s="16"/>
    </row>
    <row r="52065" spans="6:6" x14ac:dyDescent="0.2">
      <c r="F52065" s="16"/>
    </row>
    <row r="52066" spans="6:6" x14ac:dyDescent="0.2">
      <c r="F52066" s="16"/>
    </row>
    <row r="52067" spans="6:6" x14ac:dyDescent="0.2">
      <c r="F52067" s="16"/>
    </row>
    <row r="52068" spans="6:6" x14ac:dyDescent="0.2">
      <c r="F52068" s="16"/>
    </row>
    <row r="52069" spans="6:6" x14ac:dyDescent="0.2">
      <c r="F52069" s="16"/>
    </row>
    <row r="52070" spans="6:6" x14ac:dyDescent="0.2">
      <c r="F52070" s="16"/>
    </row>
    <row r="52071" spans="6:6" x14ac:dyDescent="0.2">
      <c r="F52071" s="16"/>
    </row>
    <row r="52072" spans="6:6" x14ac:dyDescent="0.2">
      <c r="F52072" s="16"/>
    </row>
    <row r="52073" spans="6:6" x14ac:dyDescent="0.2">
      <c r="F52073" s="16"/>
    </row>
    <row r="52074" spans="6:6" x14ac:dyDescent="0.2">
      <c r="F52074" s="16"/>
    </row>
    <row r="52075" spans="6:6" x14ac:dyDescent="0.2">
      <c r="F52075" s="16"/>
    </row>
    <row r="52076" spans="6:6" x14ac:dyDescent="0.2">
      <c r="F52076" s="16"/>
    </row>
    <row r="52077" spans="6:6" x14ac:dyDescent="0.2">
      <c r="F52077" s="16"/>
    </row>
    <row r="52078" spans="6:6" x14ac:dyDescent="0.2">
      <c r="F52078" s="16"/>
    </row>
    <row r="52079" spans="6:6" x14ac:dyDescent="0.2">
      <c r="F52079" s="16"/>
    </row>
    <row r="52080" spans="6:6" x14ac:dyDescent="0.2">
      <c r="F52080" s="16"/>
    </row>
    <row r="52081" spans="6:6" x14ac:dyDescent="0.2">
      <c r="F52081" s="16"/>
    </row>
    <row r="52082" spans="6:6" x14ac:dyDescent="0.2">
      <c r="F52082" s="16"/>
    </row>
    <row r="52083" spans="6:6" x14ac:dyDescent="0.2">
      <c r="F52083" s="16"/>
    </row>
    <row r="52084" spans="6:6" x14ac:dyDescent="0.2">
      <c r="F52084" s="16"/>
    </row>
    <row r="52085" spans="6:6" x14ac:dyDescent="0.2">
      <c r="F52085" s="16"/>
    </row>
    <row r="52086" spans="6:6" x14ac:dyDescent="0.2">
      <c r="F52086" s="16"/>
    </row>
    <row r="52087" spans="6:6" x14ac:dyDescent="0.2">
      <c r="F52087" s="16"/>
    </row>
    <row r="52088" spans="6:6" x14ac:dyDescent="0.2">
      <c r="F52088" s="16"/>
    </row>
    <row r="52089" spans="6:6" x14ac:dyDescent="0.2">
      <c r="F52089" s="16"/>
    </row>
    <row r="52090" spans="6:6" x14ac:dyDescent="0.2">
      <c r="F52090" s="16"/>
    </row>
    <row r="52091" spans="6:6" x14ac:dyDescent="0.2">
      <c r="F52091" s="16"/>
    </row>
    <row r="52092" spans="6:6" x14ac:dyDescent="0.2">
      <c r="F52092" s="16"/>
    </row>
    <row r="52093" spans="6:6" x14ac:dyDescent="0.2">
      <c r="F52093" s="16"/>
    </row>
    <row r="52094" spans="6:6" x14ac:dyDescent="0.2">
      <c r="F52094" s="16"/>
    </row>
    <row r="52095" spans="6:6" x14ac:dyDescent="0.2">
      <c r="F52095" s="16"/>
    </row>
    <row r="52096" spans="6:6" x14ac:dyDescent="0.2">
      <c r="F52096" s="16"/>
    </row>
    <row r="52097" spans="6:6" x14ac:dyDescent="0.2">
      <c r="F52097" s="16"/>
    </row>
    <row r="52098" spans="6:6" x14ac:dyDescent="0.2">
      <c r="F52098" s="16"/>
    </row>
    <row r="52099" spans="6:6" x14ac:dyDescent="0.2">
      <c r="F52099" s="16"/>
    </row>
    <row r="52100" spans="6:6" x14ac:dyDescent="0.2">
      <c r="F52100" s="16"/>
    </row>
    <row r="52101" spans="6:6" x14ac:dyDescent="0.2">
      <c r="F52101" s="16"/>
    </row>
    <row r="52102" spans="6:6" x14ac:dyDescent="0.2">
      <c r="F52102" s="16"/>
    </row>
    <row r="52103" spans="6:6" x14ac:dyDescent="0.2">
      <c r="F52103" s="16"/>
    </row>
    <row r="52104" spans="6:6" x14ac:dyDescent="0.2">
      <c r="F52104" s="16"/>
    </row>
    <row r="52105" spans="6:6" x14ac:dyDescent="0.2">
      <c r="F52105" s="16"/>
    </row>
    <row r="52106" spans="6:6" x14ac:dyDescent="0.2">
      <c r="F52106" s="16"/>
    </row>
    <row r="52107" spans="6:6" x14ac:dyDescent="0.2">
      <c r="F52107" s="16"/>
    </row>
    <row r="52108" spans="6:6" x14ac:dyDescent="0.2">
      <c r="F52108" s="16"/>
    </row>
    <row r="52109" spans="6:6" x14ac:dyDescent="0.2">
      <c r="F52109" s="16"/>
    </row>
    <row r="52110" spans="6:6" x14ac:dyDescent="0.2">
      <c r="F52110" s="16"/>
    </row>
    <row r="52111" spans="6:6" x14ac:dyDescent="0.2">
      <c r="F52111" s="16"/>
    </row>
    <row r="52112" spans="6:6" x14ac:dyDescent="0.2">
      <c r="F52112" s="16"/>
    </row>
    <row r="52113" spans="6:6" x14ac:dyDescent="0.2">
      <c r="F52113" s="16"/>
    </row>
    <row r="52114" spans="6:6" x14ac:dyDescent="0.2">
      <c r="F52114" s="16"/>
    </row>
    <row r="52115" spans="6:6" x14ac:dyDescent="0.2">
      <c r="F52115" s="16"/>
    </row>
    <row r="52116" spans="6:6" x14ac:dyDescent="0.2">
      <c r="F52116" s="16"/>
    </row>
    <row r="52117" spans="6:6" x14ac:dyDescent="0.2">
      <c r="F52117" s="16"/>
    </row>
    <row r="52118" spans="6:6" x14ac:dyDescent="0.2">
      <c r="F52118" s="16"/>
    </row>
    <row r="52119" spans="6:6" x14ac:dyDescent="0.2">
      <c r="F52119" s="16"/>
    </row>
    <row r="52120" spans="6:6" x14ac:dyDescent="0.2">
      <c r="F52120" s="16"/>
    </row>
    <row r="52121" spans="6:6" x14ac:dyDescent="0.2">
      <c r="F52121" s="16"/>
    </row>
    <row r="52122" spans="6:6" x14ac:dyDescent="0.2">
      <c r="F52122" s="16"/>
    </row>
    <row r="52123" spans="6:6" x14ac:dyDescent="0.2">
      <c r="F52123" s="16"/>
    </row>
    <row r="52124" spans="6:6" x14ac:dyDescent="0.2">
      <c r="F52124" s="16"/>
    </row>
    <row r="52125" spans="6:6" x14ac:dyDescent="0.2">
      <c r="F52125" s="16"/>
    </row>
    <row r="52126" spans="6:6" x14ac:dyDescent="0.2">
      <c r="F52126" s="16"/>
    </row>
    <row r="52127" spans="6:6" x14ac:dyDescent="0.2">
      <c r="F52127" s="16"/>
    </row>
    <row r="52128" spans="6:6" x14ac:dyDescent="0.2">
      <c r="F52128" s="16"/>
    </row>
    <row r="52129" spans="6:6" x14ac:dyDescent="0.2">
      <c r="F52129" s="16"/>
    </row>
    <row r="52130" spans="6:6" x14ac:dyDescent="0.2">
      <c r="F52130" s="16"/>
    </row>
    <row r="52131" spans="6:6" x14ac:dyDescent="0.2">
      <c r="F52131" s="16"/>
    </row>
    <row r="52132" spans="6:6" x14ac:dyDescent="0.2">
      <c r="F52132" s="16"/>
    </row>
    <row r="52133" spans="6:6" x14ac:dyDescent="0.2">
      <c r="F52133" s="16"/>
    </row>
    <row r="52134" spans="6:6" x14ac:dyDescent="0.2">
      <c r="F52134" s="16"/>
    </row>
    <row r="52135" spans="6:6" x14ac:dyDescent="0.2">
      <c r="F52135" s="16"/>
    </row>
    <row r="52136" spans="6:6" x14ac:dyDescent="0.2">
      <c r="F52136" s="16"/>
    </row>
    <row r="52137" spans="6:6" x14ac:dyDescent="0.2">
      <c r="F52137" s="16"/>
    </row>
    <row r="52138" spans="6:6" x14ac:dyDescent="0.2">
      <c r="F52138" s="16"/>
    </row>
    <row r="52139" spans="6:6" x14ac:dyDescent="0.2">
      <c r="F52139" s="16"/>
    </row>
    <row r="52140" spans="6:6" x14ac:dyDescent="0.2">
      <c r="F52140" s="16"/>
    </row>
    <row r="52141" spans="6:6" x14ac:dyDescent="0.2">
      <c r="F52141" s="16"/>
    </row>
    <row r="52142" spans="6:6" x14ac:dyDescent="0.2">
      <c r="F52142" s="16"/>
    </row>
    <row r="52143" spans="6:6" x14ac:dyDescent="0.2">
      <c r="F52143" s="16"/>
    </row>
    <row r="52144" spans="6:6" x14ac:dyDescent="0.2">
      <c r="F52144" s="16"/>
    </row>
    <row r="52145" spans="6:6" x14ac:dyDescent="0.2">
      <c r="F52145" s="16"/>
    </row>
    <row r="52146" spans="6:6" x14ac:dyDescent="0.2">
      <c r="F52146" s="16"/>
    </row>
    <row r="52147" spans="6:6" x14ac:dyDescent="0.2">
      <c r="F52147" s="16"/>
    </row>
    <row r="52148" spans="6:6" x14ac:dyDescent="0.2">
      <c r="F52148" s="16"/>
    </row>
    <row r="52149" spans="6:6" x14ac:dyDescent="0.2">
      <c r="F52149" s="16"/>
    </row>
    <row r="52150" spans="6:6" x14ac:dyDescent="0.2">
      <c r="F52150" s="16"/>
    </row>
    <row r="52151" spans="6:6" x14ac:dyDescent="0.2">
      <c r="F52151" s="16"/>
    </row>
    <row r="52152" spans="6:6" x14ac:dyDescent="0.2">
      <c r="F52152" s="16"/>
    </row>
    <row r="52153" spans="6:6" x14ac:dyDescent="0.2">
      <c r="F52153" s="16"/>
    </row>
    <row r="52154" spans="6:6" x14ac:dyDescent="0.2">
      <c r="F52154" s="16"/>
    </row>
    <row r="52155" spans="6:6" x14ac:dyDescent="0.2">
      <c r="F52155" s="16"/>
    </row>
    <row r="52156" spans="6:6" x14ac:dyDescent="0.2">
      <c r="F52156" s="16"/>
    </row>
    <row r="52157" spans="6:6" x14ac:dyDescent="0.2">
      <c r="F52157" s="16"/>
    </row>
    <row r="52158" spans="6:6" x14ac:dyDescent="0.2">
      <c r="F52158" s="16"/>
    </row>
    <row r="52159" spans="6:6" x14ac:dyDescent="0.2">
      <c r="F52159" s="16"/>
    </row>
    <row r="52160" spans="6:6" x14ac:dyDescent="0.2">
      <c r="F52160" s="16"/>
    </row>
    <row r="52161" spans="6:6" x14ac:dyDescent="0.2">
      <c r="F52161" s="16"/>
    </row>
    <row r="52162" spans="6:6" x14ac:dyDescent="0.2">
      <c r="F52162" s="16"/>
    </row>
    <row r="52163" spans="6:6" x14ac:dyDescent="0.2">
      <c r="F52163" s="16"/>
    </row>
    <row r="52164" spans="6:6" x14ac:dyDescent="0.2">
      <c r="F52164" s="16"/>
    </row>
    <row r="52165" spans="6:6" x14ac:dyDescent="0.2">
      <c r="F52165" s="16"/>
    </row>
    <row r="52166" spans="6:6" x14ac:dyDescent="0.2">
      <c r="F52166" s="16"/>
    </row>
    <row r="52167" spans="6:6" x14ac:dyDescent="0.2">
      <c r="F52167" s="16"/>
    </row>
    <row r="52168" spans="6:6" x14ac:dyDescent="0.2">
      <c r="F52168" s="16"/>
    </row>
    <row r="52169" spans="6:6" x14ac:dyDescent="0.2">
      <c r="F52169" s="16"/>
    </row>
    <row r="52170" spans="6:6" x14ac:dyDescent="0.2">
      <c r="F52170" s="16"/>
    </row>
    <row r="52171" spans="6:6" x14ac:dyDescent="0.2">
      <c r="F52171" s="16"/>
    </row>
    <row r="52172" spans="6:6" x14ac:dyDescent="0.2">
      <c r="F52172" s="16"/>
    </row>
    <row r="52173" spans="6:6" x14ac:dyDescent="0.2">
      <c r="F52173" s="16"/>
    </row>
    <row r="52174" spans="6:6" x14ac:dyDescent="0.2">
      <c r="F52174" s="16"/>
    </row>
    <row r="52175" spans="6:6" x14ac:dyDescent="0.2">
      <c r="F52175" s="16"/>
    </row>
    <row r="52176" spans="6:6" x14ac:dyDescent="0.2">
      <c r="F52176" s="16"/>
    </row>
    <row r="52177" spans="6:6" x14ac:dyDescent="0.2">
      <c r="F52177" s="16"/>
    </row>
    <row r="52178" spans="6:6" x14ac:dyDescent="0.2">
      <c r="F52178" s="16"/>
    </row>
    <row r="52179" spans="6:6" x14ac:dyDescent="0.2">
      <c r="F52179" s="16"/>
    </row>
    <row r="52180" spans="6:6" x14ac:dyDescent="0.2">
      <c r="F52180" s="16"/>
    </row>
    <row r="52181" spans="6:6" x14ac:dyDescent="0.2">
      <c r="F52181" s="16"/>
    </row>
    <row r="52182" spans="6:6" x14ac:dyDescent="0.2">
      <c r="F52182" s="16"/>
    </row>
    <row r="52183" spans="6:6" x14ac:dyDescent="0.2">
      <c r="F52183" s="16"/>
    </row>
    <row r="52184" spans="6:6" x14ac:dyDescent="0.2">
      <c r="F52184" s="16"/>
    </row>
    <row r="52185" spans="6:6" x14ac:dyDescent="0.2">
      <c r="F52185" s="16"/>
    </row>
    <row r="52186" spans="6:6" x14ac:dyDescent="0.2">
      <c r="F52186" s="16"/>
    </row>
    <row r="52187" spans="6:6" x14ac:dyDescent="0.2">
      <c r="F52187" s="16"/>
    </row>
    <row r="52188" spans="6:6" x14ac:dyDescent="0.2">
      <c r="F52188" s="16"/>
    </row>
    <row r="52189" spans="6:6" x14ac:dyDescent="0.2">
      <c r="F52189" s="16"/>
    </row>
    <row r="52190" spans="6:6" x14ac:dyDescent="0.2">
      <c r="F52190" s="16"/>
    </row>
    <row r="52191" spans="6:6" x14ac:dyDescent="0.2">
      <c r="F52191" s="16"/>
    </row>
    <row r="52192" spans="6:6" x14ac:dyDescent="0.2">
      <c r="F52192" s="16"/>
    </row>
    <row r="52193" spans="6:6" x14ac:dyDescent="0.2">
      <c r="F52193" s="16"/>
    </row>
    <row r="52194" spans="6:6" x14ac:dyDescent="0.2">
      <c r="F52194" s="16"/>
    </row>
    <row r="52195" spans="6:6" x14ac:dyDescent="0.2">
      <c r="F52195" s="16"/>
    </row>
    <row r="52196" spans="6:6" x14ac:dyDescent="0.2">
      <c r="F52196" s="16"/>
    </row>
    <row r="52197" spans="6:6" x14ac:dyDescent="0.2">
      <c r="F52197" s="16"/>
    </row>
    <row r="52198" spans="6:6" x14ac:dyDescent="0.2">
      <c r="F52198" s="16"/>
    </row>
    <row r="52199" spans="6:6" x14ac:dyDescent="0.2">
      <c r="F52199" s="16"/>
    </row>
    <row r="52200" spans="6:6" x14ac:dyDescent="0.2">
      <c r="F52200" s="16"/>
    </row>
    <row r="52201" spans="6:6" x14ac:dyDescent="0.2">
      <c r="F52201" s="16"/>
    </row>
    <row r="52202" spans="6:6" x14ac:dyDescent="0.2">
      <c r="F52202" s="16"/>
    </row>
    <row r="52203" spans="6:6" x14ac:dyDescent="0.2">
      <c r="F52203" s="16"/>
    </row>
    <row r="52204" spans="6:6" x14ac:dyDescent="0.2">
      <c r="F52204" s="16"/>
    </row>
    <row r="52205" spans="6:6" x14ac:dyDescent="0.2">
      <c r="F52205" s="16"/>
    </row>
    <row r="52206" spans="6:6" x14ac:dyDescent="0.2">
      <c r="F52206" s="16"/>
    </row>
    <row r="52207" spans="6:6" x14ac:dyDescent="0.2">
      <c r="F52207" s="16"/>
    </row>
    <row r="52208" spans="6:6" x14ac:dyDescent="0.2">
      <c r="F52208" s="16"/>
    </row>
    <row r="52209" spans="6:6" x14ac:dyDescent="0.2">
      <c r="F52209" s="16"/>
    </row>
    <row r="52210" spans="6:6" x14ac:dyDescent="0.2">
      <c r="F52210" s="16"/>
    </row>
    <row r="52211" spans="6:6" x14ac:dyDescent="0.2">
      <c r="F52211" s="16"/>
    </row>
    <row r="52212" spans="6:6" x14ac:dyDescent="0.2">
      <c r="F52212" s="16"/>
    </row>
    <row r="52213" spans="6:6" x14ac:dyDescent="0.2">
      <c r="F52213" s="16"/>
    </row>
    <row r="52214" spans="6:6" x14ac:dyDescent="0.2">
      <c r="F52214" s="16"/>
    </row>
    <row r="52215" spans="6:6" x14ac:dyDescent="0.2">
      <c r="F52215" s="16"/>
    </row>
    <row r="52216" spans="6:6" x14ac:dyDescent="0.2">
      <c r="F52216" s="16"/>
    </row>
    <row r="52217" spans="6:6" x14ac:dyDescent="0.2">
      <c r="F52217" s="16"/>
    </row>
    <row r="52218" spans="6:6" x14ac:dyDescent="0.2">
      <c r="F52218" s="16"/>
    </row>
    <row r="52219" spans="6:6" x14ac:dyDescent="0.2">
      <c r="F52219" s="16"/>
    </row>
    <row r="52220" spans="6:6" x14ac:dyDescent="0.2">
      <c r="F52220" s="16"/>
    </row>
    <row r="52221" spans="6:6" x14ac:dyDescent="0.2">
      <c r="F52221" s="16"/>
    </row>
    <row r="52222" spans="6:6" x14ac:dyDescent="0.2">
      <c r="F52222" s="16"/>
    </row>
    <row r="52223" spans="6:6" x14ac:dyDescent="0.2">
      <c r="F52223" s="16"/>
    </row>
    <row r="52224" spans="6:6" x14ac:dyDescent="0.2">
      <c r="F52224" s="16"/>
    </row>
    <row r="52225" spans="6:6" x14ac:dyDescent="0.2">
      <c r="F52225" s="16"/>
    </row>
    <row r="52226" spans="6:6" x14ac:dyDescent="0.2">
      <c r="F52226" s="16"/>
    </row>
    <row r="52227" spans="6:6" x14ac:dyDescent="0.2">
      <c r="F52227" s="16"/>
    </row>
    <row r="52228" spans="6:6" x14ac:dyDescent="0.2">
      <c r="F52228" s="16"/>
    </row>
    <row r="52229" spans="6:6" x14ac:dyDescent="0.2">
      <c r="F52229" s="16"/>
    </row>
    <row r="52230" spans="6:6" x14ac:dyDescent="0.2">
      <c r="F52230" s="16"/>
    </row>
    <row r="52231" spans="6:6" x14ac:dyDescent="0.2">
      <c r="F52231" s="16"/>
    </row>
    <row r="52232" spans="6:6" x14ac:dyDescent="0.2">
      <c r="F52232" s="16"/>
    </row>
    <row r="52233" spans="6:6" x14ac:dyDescent="0.2">
      <c r="F52233" s="16"/>
    </row>
    <row r="52234" spans="6:6" x14ac:dyDescent="0.2">
      <c r="F52234" s="16"/>
    </row>
    <row r="52235" spans="6:6" x14ac:dyDescent="0.2">
      <c r="F52235" s="16"/>
    </row>
    <row r="52236" spans="6:6" x14ac:dyDescent="0.2">
      <c r="F52236" s="16"/>
    </row>
    <row r="52237" spans="6:6" x14ac:dyDescent="0.2">
      <c r="F52237" s="16"/>
    </row>
    <row r="52238" spans="6:6" x14ac:dyDescent="0.2">
      <c r="F52238" s="16"/>
    </row>
    <row r="52239" spans="6:6" x14ac:dyDescent="0.2">
      <c r="F52239" s="16"/>
    </row>
    <row r="52240" spans="6:6" x14ac:dyDescent="0.2">
      <c r="F52240" s="16"/>
    </row>
    <row r="52241" spans="6:6" x14ac:dyDescent="0.2">
      <c r="F52241" s="16"/>
    </row>
    <row r="52242" spans="6:6" x14ac:dyDescent="0.2">
      <c r="F52242" s="16"/>
    </row>
    <row r="52243" spans="6:6" x14ac:dyDescent="0.2">
      <c r="F52243" s="16"/>
    </row>
    <row r="52244" spans="6:6" x14ac:dyDescent="0.2">
      <c r="F52244" s="16"/>
    </row>
    <row r="52245" spans="6:6" x14ac:dyDescent="0.2">
      <c r="F52245" s="16"/>
    </row>
    <row r="52246" spans="6:6" x14ac:dyDescent="0.2">
      <c r="F52246" s="16"/>
    </row>
    <row r="52247" spans="6:6" x14ac:dyDescent="0.2">
      <c r="F52247" s="16"/>
    </row>
    <row r="52248" spans="6:6" x14ac:dyDescent="0.2">
      <c r="F52248" s="16"/>
    </row>
    <row r="52249" spans="6:6" x14ac:dyDescent="0.2">
      <c r="F52249" s="16"/>
    </row>
    <row r="52250" spans="6:6" x14ac:dyDescent="0.2">
      <c r="F52250" s="16"/>
    </row>
    <row r="52251" spans="6:6" x14ac:dyDescent="0.2">
      <c r="F52251" s="16"/>
    </row>
    <row r="52252" spans="6:6" x14ac:dyDescent="0.2">
      <c r="F52252" s="16"/>
    </row>
    <row r="52253" spans="6:6" x14ac:dyDescent="0.2">
      <c r="F52253" s="16"/>
    </row>
    <row r="52254" spans="6:6" x14ac:dyDescent="0.2">
      <c r="F52254" s="16"/>
    </row>
    <row r="52255" spans="6:6" x14ac:dyDescent="0.2">
      <c r="F52255" s="16"/>
    </row>
    <row r="52256" spans="6:6" x14ac:dyDescent="0.2">
      <c r="F52256" s="16"/>
    </row>
    <row r="52257" spans="6:6" x14ac:dyDescent="0.2">
      <c r="F52257" s="16"/>
    </row>
    <row r="52258" spans="6:6" x14ac:dyDescent="0.2">
      <c r="F52258" s="16"/>
    </row>
    <row r="52259" spans="6:6" x14ac:dyDescent="0.2">
      <c r="F52259" s="16"/>
    </row>
    <row r="52260" spans="6:6" x14ac:dyDescent="0.2">
      <c r="F52260" s="16"/>
    </row>
    <row r="52261" spans="6:6" x14ac:dyDescent="0.2">
      <c r="F52261" s="16"/>
    </row>
    <row r="52262" spans="6:6" x14ac:dyDescent="0.2">
      <c r="F52262" s="16"/>
    </row>
    <row r="52263" spans="6:6" x14ac:dyDescent="0.2">
      <c r="F52263" s="16"/>
    </row>
    <row r="52264" spans="6:6" x14ac:dyDescent="0.2">
      <c r="F52264" s="16"/>
    </row>
    <row r="52265" spans="6:6" x14ac:dyDescent="0.2">
      <c r="F52265" s="16"/>
    </row>
    <row r="52266" spans="6:6" x14ac:dyDescent="0.2">
      <c r="F52266" s="16"/>
    </row>
    <row r="52267" spans="6:6" x14ac:dyDescent="0.2">
      <c r="F52267" s="16"/>
    </row>
    <row r="52268" spans="6:6" x14ac:dyDescent="0.2">
      <c r="F52268" s="16"/>
    </row>
    <row r="52269" spans="6:6" x14ac:dyDescent="0.2">
      <c r="F52269" s="16"/>
    </row>
    <row r="52270" spans="6:6" x14ac:dyDescent="0.2">
      <c r="F52270" s="16"/>
    </row>
    <row r="52271" spans="6:6" x14ac:dyDescent="0.2">
      <c r="F52271" s="16"/>
    </row>
    <row r="52272" spans="6:6" x14ac:dyDescent="0.2">
      <c r="F52272" s="16"/>
    </row>
    <row r="52273" spans="6:6" x14ac:dyDescent="0.2">
      <c r="F52273" s="16"/>
    </row>
    <row r="52274" spans="6:6" x14ac:dyDescent="0.2">
      <c r="F52274" s="16"/>
    </row>
    <row r="52275" spans="6:6" x14ac:dyDescent="0.2">
      <c r="F52275" s="16"/>
    </row>
    <row r="52276" spans="6:6" x14ac:dyDescent="0.2">
      <c r="F52276" s="16"/>
    </row>
    <row r="52277" spans="6:6" x14ac:dyDescent="0.2">
      <c r="F52277" s="16"/>
    </row>
    <row r="52278" spans="6:6" x14ac:dyDescent="0.2">
      <c r="F52278" s="16"/>
    </row>
    <row r="52279" spans="6:6" x14ac:dyDescent="0.2">
      <c r="F52279" s="16"/>
    </row>
    <row r="52280" spans="6:6" x14ac:dyDescent="0.2">
      <c r="F52280" s="16"/>
    </row>
    <row r="52281" spans="6:6" x14ac:dyDescent="0.2">
      <c r="F52281" s="16"/>
    </row>
    <row r="52282" spans="6:6" x14ac:dyDescent="0.2">
      <c r="F52282" s="16"/>
    </row>
    <row r="52283" spans="6:6" x14ac:dyDescent="0.2">
      <c r="F52283" s="16"/>
    </row>
    <row r="52284" spans="6:6" x14ac:dyDescent="0.2">
      <c r="F52284" s="16"/>
    </row>
    <row r="52285" spans="6:6" x14ac:dyDescent="0.2">
      <c r="F52285" s="16"/>
    </row>
    <row r="52286" spans="6:6" x14ac:dyDescent="0.2">
      <c r="F52286" s="16"/>
    </row>
    <row r="52287" spans="6:6" x14ac:dyDescent="0.2">
      <c r="F52287" s="16"/>
    </row>
    <row r="52288" spans="6:6" x14ac:dyDescent="0.2">
      <c r="F52288" s="16"/>
    </row>
    <row r="52289" spans="6:6" x14ac:dyDescent="0.2">
      <c r="F52289" s="16"/>
    </row>
    <row r="52290" spans="6:6" x14ac:dyDescent="0.2">
      <c r="F52290" s="16"/>
    </row>
    <row r="52291" spans="6:6" x14ac:dyDescent="0.2">
      <c r="F52291" s="16"/>
    </row>
    <row r="52292" spans="6:6" x14ac:dyDescent="0.2">
      <c r="F52292" s="16"/>
    </row>
    <row r="52293" spans="6:6" x14ac:dyDescent="0.2">
      <c r="F52293" s="16"/>
    </row>
    <row r="52294" spans="6:6" x14ac:dyDescent="0.2">
      <c r="F52294" s="16"/>
    </row>
    <row r="52295" spans="6:6" x14ac:dyDescent="0.2">
      <c r="F52295" s="16"/>
    </row>
    <row r="52296" spans="6:6" x14ac:dyDescent="0.2">
      <c r="F52296" s="16"/>
    </row>
    <row r="52297" spans="6:6" x14ac:dyDescent="0.2">
      <c r="F52297" s="16"/>
    </row>
    <row r="52298" spans="6:6" x14ac:dyDescent="0.2">
      <c r="F52298" s="16"/>
    </row>
    <row r="52299" spans="6:6" x14ac:dyDescent="0.2">
      <c r="F52299" s="16"/>
    </row>
    <row r="52300" spans="6:6" x14ac:dyDescent="0.2">
      <c r="F52300" s="16"/>
    </row>
    <row r="52301" spans="6:6" x14ac:dyDescent="0.2">
      <c r="F52301" s="16"/>
    </row>
    <row r="52302" spans="6:6" x14ac:dyDescent="0.2">
      <c r="F52302" s="16"/>
    </row>
    <row r="52303" spans="6:6" x14ac:dyDescent="0.2">
      <c r="F52303" s="16"/>
    </row>
    <row r="52304" spans="6:6" x14ac:dyDescent="0.2">
      <c r="F52304" s="16"/>
    </row>
    <row r="52305" spans="6:6" x14ac:dyDescent="0.2">
      <c r="F52305" s="16"/>
    </row>
    <row r="52306" spans="6:6" x14ac:dyDescent="0.2">
      <c r="F52306" s="16"/>
    </row>
    <row r="52307" spans="6:6" x14ac:dyDescent="0.2">
      <c r="F52307" s="16"/>
    </row>
    <row r="52308" spans="6:6" x14ac:dyDescent="0.2">
      <c r="F52308" s="16"/>
    </row>
    <row r="52309" spans="6:6" x14ac:dyDescent="0.2">
      <c r="F52309" s="16"/>
    </row>
    <row r="52310" spans="6:6" x14ac:dyDescent="0.2">
      <c r="F52310" s="16"/>
    </row>
    <row r="52311" spans="6:6" x14ac:dyDescent="0.2">
      <c r="F52311" s="16"/>
    </row>
    <row r="52312" spans="6:6" x14ac:dyDescent="0.2">
      <c r="F52312" s="16"/>
    </row>
    <row r="52313" spans="6:6" x14ac:dyDescent="0.2">
      <c r="F52313" s="16"/>
    </row>
    <row r="52314" spans="6:6" x14ac:dyDescent="0.2">
      <c r="F52314" s="16"/>
    </row>
    <row r="52315" spans="6:6" x14ac:dyDescent="0.2">
      <c r="F52315" s="16"/>
    </row>
    <row r="52316" spans="6:6" x14ac:dyDescent="0.2">
      <c r="F52316" s="16"/>
    </row>
    <row r="52317" spans="6:6" x14ac:dyDescent="0.2">
      <c r="F52317" s="16"/>
    </row>
    <row r="52318" spans="6:6" x14ac:dyDescent="0.2">
      <c r="F52318" s="16"/>
    </row>
    <row r="52319" spans="6:6" x14ac:dyDescent="0.2">
      <c r="F52319" s="16"/>
    </row>
    <row r="52320" spans="6:6" x14ac:dyDescent="0.2">
      <c r="F52320" s="16"/>
    </row>
    <row r="52321" spans="6:6" x14ac:dyDescent="0.2">
      <c r="F52321" s="16"/>
    </row>
    <row r="52322" spans="6:6" x14ac:dyDescent="0.2">
      <c r="F52322" s="16"/>
    </row>
    <row r="52323" spans="6:6" x14ac:dyDescent="0.2">
      <c r="F52323" s="16"/>
    </row>
    <row r="52324" spans="6:6" x14ac:dyDescent="0.2">
      <c r="F52324" s="16"/>
    </row>
    <row r="52325" spans="6:6" x14ac:dyDescent="0.2">
      <c r="F52325" s="16"/>
    </row>
    <row r="52326" spans="6:6" x14ac:dyDescent="0.2">
      <c r="F52326" s="16"/>
    </row>
    <row r="52327" spans="6:6" x14ac:dyDescent="0.2">
      <c r="F52327" s="16"/>
    </row>
    <row r="52328" spans="6:6" x14ac:dyDescent="0.2">
      <c r="F52328" s="16"/>
    </row>
    <row r="52329" spans="6:6" x14ac:dyDescent="0.2">
      <c r="F52329" s="16"/>
    </row>
    <row r="52330" spans="6:6" x14ac:dyDescent="0.2">
      <c r="F52330" s="16"/>
    </row>
    <row r="52331" spans="6:6" x14ac:dyDescent="0.2">
      <c r="F52331" s="16"/>
    </row>
    <row r="52332" spans="6:6" x14ac:dyDescent="0.2">
      <c r="F52332" s="16"/>
    </row>
    <row r="52333" spans="6:6" x14ac:dyDescent="0.2">
      <c r="F52333" s="16"/>
    </row>
    <row r="52334" spans="6:6" x14ac:dyDescent="0.2">
      <c r="F52334" s="16"/>
    </row>
    <row r="52335" spans="6:6" x14ac:dyDescent="0.2">
      <c r="F52335" s="16"/>
    </row>
    <row r="52336" spans="6:6" x14ac:dyDescent="0.2">
      <c r="F52336" s="16"/>
    </row>
    <row r="52337" spans="6:6" x14ac:dyDescent="0.2">
      <c r="F52337" s="16"/>
    </row>
    <row r="52338" spans="6:6" x14ac:dyDescent="0.2">
      <c r="F52338" s="16"/>
    </row>
    <row r="52339" spans="6:6" x14ac:dyDescent="0.2">
      <c r="F52339" s="16"/>
    </row>
    <row r="52340" spans="6:6" x14ac:dyDescent="0.2">
      <c r="F52340" s="16"/>
    </row>
    <row r="52341" spans="6:6" x14ac:dyDescent="0.2">
      <c r="F52341" s="16"/>
    </row>
    <row r="52342" spans="6:6" x14ac:dyDescent="0.2">
      <c r="F52342" s="16"/>
    </row>
    <row r="52343" spans="6:6" x14ac:dyDescent="0.2">
      <c r="F52343" s="16"/>
    </row>
    <row r="52344" spans="6:6" x14ac:dyDescent="0.2">
      <c r="F52344" s="16"/>
    </row>
    <row r="52345" spans="6:6" x14ac:dyDescent="0.2">
      <c r="F52345" s="16"/>
    </row>
    <row r="52346" spans="6:6" x14ac:dyDescent="0.2">
      <c r="F52346" s="16"/>
    </row>
    <row r="52347" spans="6:6" x14ac:dyDescent="0.2">
      <c r="F52347" s="16"/>
    </row>
    <row r="52348" spans="6:6" x14ac:dyDescent="0.2">
      <c r="F52348" s="16"/>
    </row>
    <row r="52349" spans="6:6" x14ac:dyDescent="0.2">
      <c r="F52349" s="16"/>
    </row>
    <row r="52350" spans="6:6" x14ac:dyDescent="0.2">
      <c r="F52350" s="16"/>
    </row>
    <row r="52351" spans="6:6" x14ac:dyDescent="0.2">
      <c r="F52351" s="16"/>
    </row>
    <row r="52352" spans="6:6" x14ac:dyDescent="0.2">
      <c r="F52352" s="16"/>
    </row>
    <row r="52353" spans="6:6" x14ac:dyDescent="0.2">
      <c r="F52353" s="16"/>
    </row>
    <row r="52354" spans="6:6" x14ac:dyDescent="0.2">
      <c r="F52354" s="16"/>
    </row>
    <row r="52355" spans="6:6" x14ac:dyDescent="0.2">
      <c r="F52355" s="16"/>
    </row>
    <row r="52356" spans="6:6" x14ac:dyDescent="0.2">
      <c r="F52356" s="16"/>
    </row>
    <row r="52357" spans="6:6" x14ac:dyDescent="0.2">
      <c r="F52357" s="16"/>
    </row>
    <row r="52358" spans="6:6" x14ac:dyDescent="0.2">
      <c r="F52358" s="16"/>
    </row>
    <row r="52359" spans="6:6" x14ac:dyDescent="0.2">
      <c r="F52359" s="16"/>
    </row>
    <row r="52360" spans="6:6" x14ac:dyDescent="0.2">
      <c r="F52360" s="16"/>
    </row>
    <row r="52361" spans="6:6" x14ac:dyDescent="0.2">
      <c r="F52361" s="16"/>
    </row>
    <row r="52362" spans="6:6" x14ac:dyDescent="0.2">
      <c r="F52362" s="16"/>
    </row>
    <row r="52363" spans="6:6" x14ac:dyDescent="0.2">
      <c r="F52363" s="16"/>
    </row>
    <row r="52364" spans="6:6" x14ac:dyDescent="0.2">
      <c r="F52364" s="16"/>
    </row>
    <row r="52365" spans="6:6" x14ac:dyDescent="0.2">
      <c r="F52365" s="16"/>
    </row>
    <row r="52366" spans="6:6" x14ac:dyDescent="0.2">
      <c r="F52366" s="16"/>
    </row>
    <row r="52367" spans="6:6" x14ac:dyDescent="0.2">
      <c r="F52367" s="16"/>
    </row>
    <row r="52368" spans="6:6" x14ac:dyDescent="0.2">
      <c r="F52368" s="16"/>
    </row>
    <row r="52369" spans="6:6" x14ac:dyDescent="0.2">
      <c r="F52369" s="16"/>
    </row>
    <row r="52370" spans="6:6" x14ac:dyDescent="0.2">
      <c r="F52370" s="16"/>
    </row>
    <row r="52371" spans="6:6" x14ac:dyDescent="0.2">
      <c r="F52371" s="16"/>
    </row>
    <row r="52372" spans="6:6" x14ac:dyDescent="0.2">
      <c r="F52372" s="16"/>
    </row>
    <row r="52373" spans="6:6" x14ac:dyDescent="0.2">
      <c r="F52373" s="16"/>
    </row>
    <row r="52374" spans="6:6" x14ac:dyDescent="0.2">
      <c r="F52374" s="16"/>
    </row>
    <row r="52375" spans="6:6" x14ac:dyDescent="0.2">
      <c r="F52375" s="16"/>
    </row>
    <row r="52376" spans="6:6" x14ac:dyDescent="0.2">
      <c r="F52376" s="16"/>
    </row>
    <row r="52377" spans="6:6" x14ac:dyDescent="0.2">
      <c r="F52377" s="16"/>
    </row>
    <row r="52378" spans="6:6" x14ac:dyDescent="0.2">
      <c r="F52378" s="16"/>
    </row>
    <row r="52379" spans="6:6" x14ac:dyDescent="0.2">
      <c r="F52379" s="16"/>
    </row>
    <row r="52380" spans="6:6" x14ac:dyDescent="0.2">
      <c r="F52380" s="16"/>
    </row>
    <row r="52381" spans="6:6" x14ac:dyDescent="0.2">
      <c r="F52381" s="16"/>
    </row>
    <row r="52382" spans="6:6" x14ac:dyDescent="0.2">
      <c r="F52382" s="16"/>
    </row>
    <row r="52383" spans="6:6" x14ac:dyDescent="0.2">
      <c r="F52383" s="16"/>
    </row>
    <row r="52384" spans="6:6" x14ac:dyDescent="0.2">
      <c r="F52384" s="16"/>
    </row>
    <row r="52385" spans="6:6" x14ac:dyDescent="0.2">
      <c r="F52385" s="16"/>
    </row>
    <row r="52386" spans="6:6" x14ac:dyDescent="0.2">
      <c r="F52386" s="16"/>
    </row>
    <row r="52387" spans="6:6" x14ac:dyDescent="0.2">
      <c r="F52387" s="16"/>
    </row>
    <row r="52388" spans="6:6" x14ac:dyDescent="0.2">
      <c r="F52388" s="16"/>
    </row>
    <row r="52389" spans="6:6" x14ac:dyDescent="0.2">
      <c r="F52389" s="16"/>
    </row>
    <row r="52390" spans="6:6" x14ac:dyDescent="0.2">
      <c r="F52390" s="16"/>
    </row>
    <row r="52391" spans="6:6" x14ac:dyDescent="0.2">
      <c r="F52391" s="16"/>
    </row>
    <row r="52392" spans="6:6" x14ac:dyDescent="0.2">
      <c r="F52392" s="16"/>
    </row>
    <row r="52393" spans="6:6" x14ac:dyDescent="0.2">
      <c r="F52393" s="16"/>
    </row>
    <row r="52394" spans="6:6" x14ac:dyDescent="0.2">
      <c r="F52394" s="16"/>
    </row>
    <row r="52395" spans="6:6" x14ac:dyDescent="0.2">
      <c r="F52395" s="16"/>
    </row>
    <row r="52396" spans="6:6" x14ac:dyDescent="0.2">
      <c r="F52396" s="16"/>
    </row>
    <row r="52397" spans="6:6" x14ac:dyDescent="0.2">
      <c r="F52397" s="16"/>
    </row>
    <row r="52398" spans="6:6" x14ac:dyDescent="0.2">
      <c r="F52398" s="16"/>
    </row>
    <row r="52399" spans="6:6" x14ac:dyDescent="0.2">
      <c r="F52399" s="16"/>
    </row>
    <row r="52400" spans="6:6" x14ac:dyDescent="0.2">
      <c r="F52400" s="16"/>
    </row>
    <row r="52401" spans="6:6" x14ac:dyDescent="0.2">
      <c r="F52401" s="16"/>
    </row>
    <row r="52402" spans="6:6" x14ac:dyDescent="0.2">
      <c r="F52402" s="16"/>
    </row>
    <row r="52403" spans="6:6" x14ac:dyDescent="0.2">
      <c r="F52403" s="16"/>
    </row>
    <row r="52404" spans="6:6" x14ac:dyDescent="0.2">
      <c r="F52404" s="16"/>
    </row>
    <row r="52405" spans="6:6" x14ac:dyDescent="0.2">
      <c r="F52405" s="16"/>
    </row>
    <row r="52406" spans="6:6" x14ac:dyDescent="0.2">
      <c r="F52406" s="16"/>
    </row>
    <row r="52407" spans="6:6" x14ac:dyDescent="0.2">
      <c r="F52407" s="16"/>
    </row>
    <row r="52408" spans="6:6" x14ac:dyDescent="0.2">
      <c r="F52408" s="16"/>
    </row>
    <row r="52409" spans="6:6" x14ac:dyDescent="0.2">
      <c r="F52409" s="16"/>
    </row>
    <row r="52410" spans="6:6" x14ac:dyDescent="0.2">
      <c r="F52410" s="16"/>
    </row>
    <row r="52411" spans="6:6" x14ac:dyDescent="0.2">
      <c r="F52411" s="16"/>
    </row>
    <row r="52412" spans="6:6" x14ac:dyDescent="0.2">
      <c r="F52412" s="16"/>
    </row>
    <row r="52413" spans="6:6" x14ac:dyDescent="0.2">
      <c r="F52413" s="16"/>
    </row>
    <row r="52414" spans="6:6" x14ac:dyDescent="0.2">
      <c r="F52414" s="16"/>
    </row>
    <row r="52415" spans="6:6" x14ac:dyDescent="0.2">
      <c r="F52415" s="16"/>
    </row>
    <row r="52416" spans="6:6" x14ac:dyDescent="0.2">
      <c r="F52416" s="16"/>
    </row>
    <row r="52417" spans="6:6" x14ac:dyDescent="0.2">
      <c r="F52417" s="16"/>
    </row>
    <row r="52418" spans="6:6" x14ac:dyDescent="0.2">
      <c r="F52418" s="16"/>
    </row>
    <row r="52419" spans="6:6" x14ac:dyDescent="0.2">
      <c r="F52419" s="16"/>
    </row>
    <row r="52420" spans="6:6" x14ac:dyDescent="0.2">
      <c r="F52420" s="16"/>
    </row>
    <row r="52421" spans="6:6" x14ac:dyDescent="0.2">
      <c r="F52421" s="16"/>
    </row>
    <row r="52422" spans="6:6" x14ac:dyDescent="0.2">
      <c r="F52422" s="16"/>
    </row>
    <row r="52423" spans="6:6" x14ac:dyDescent="0.2">
      <c r="F52423" s="16"/>
    </row>
    <row r="52424" spans="6:6" x14ac:dyDescent="0.2">
      <c r="F52424" s="16"/>
    </row>
    <row r="52425" spans="6:6" x14ac:dyDescent="0.2">
      <c r="F52425" s="16"/>
    </row>
    <row r="52426" spans="6:6" x14ac:dyDescent="0.2">
      <c r="F52426" s="16"/>
    </row>
    <row r="52427" spans="6:6" x14ac:dyDescent="0.2">
      <c r="F52427" s="16"/>
    </row>
    <row r="52428" spans="6:6" x14ac:dyDescent="0.2">
      <c r="F52428" s="16"/>
    </row>
    <row r="52429" spans="6:6" x14ac:dyDescent="0.2">
      <c r="F52429" s="16"/>
    </row>
    <row r="52430" spans="6:6" x14ac:dyDescent="0.2">
      <c r="F52430" s="16"/>
    </row>
    <row r="52431" spans="6:6" x14ac:dyDescent="0.2">
      <c r="F52431" s="16"/>
    </row>
    <row r="52432" spans="6:6" x14ac:dyDescent="0.2">
      <c r="F52432" s="16"/>
    </row>
    <row r="52433" spans="6:6" x14ac:dyDescent="0.2">
      <c r="F52433" s="16"/>
    </row>
    <row r="52434" spans="6:6" x14ac:dyDescent="0.2">
      <c r="F52434" s="16"/>
    </row>
    <row r="52435" spans="6:6" x14ac:dyDescent="0.2">
      <c r="F52435" s="16"/>
    </row>
    <row r="52436" spans="6:6" x14ac:dyDescent="0.2">
      <c r="F52436" s="16"/>
    </row>
    <row r="52437" spans="6:6" x14ac:dyDescent="0.2">
      <c r="F52437" s="16"/>
    </row>
    <row r="52438" spans="6:6" x14ac:dyDescent="0.2">
      <c r="F52438" s="16"/>
    </row>
    <row r="52439" spans="6:6" x14ac:dyDescent="0.2">
      <c r="F52439" s="16"/>
    </row>
    <row r="52440" spans="6:6" x14ac:dyDescent="0.2">
      <c r="F52440" s="16"/>
    </row>
    <row r="52441" spans="6:6" x14ac:dyDescent="0.2">
      <c r="F52441" s="16"/>
    </row>
    <row r="52442" spans="6:6" x14ac:dyDescent="0.2">
      <c r="F52442" s="16"/>
    </row>
    <row r="52443" spans="6:6" x14ac:dyDescent="0.2">
      <c r="F52443" s="16"/>
    </row>
    <row r="52444" spans="6:6" x14ac:dyDescent="0.2">
      <c r="F52444" s="16"/>
    </row>
    <row r="52445" spans="6:6" x14ac:dyDescent="0.2">
      <c r="F52445" s="16"/>
    </row>
    <row r="52446" spans="6:6" x14ac:dyDescent="0.2">
      <c r="F52446" s="16"/>
    </row>
    <row r="52447" spans="6:6" x14ac:dyDescent="0.2">
      <c r="F52447" s="16"/>
    </row>
    <row r="52448" spans="6:6" x14ac:dyDescent="0.2">
      <c r="F52448" s="16"/>
    </row>
    <row r="52449" spans="6:6" x14ac:dyDescent="0.2">
      <c r="F52449" s="16"/>
    </row>
    <row r="52450" spans="6:6" x14ac:dyDescent="0.2">
      <c r="F52450" s="16"/>
    </row>
    <row r="52451" spans="6:6" x14ac:dyDescent="0.2">
      <c r="F52451" s="16"/>
    </row>
    <row r="52452" spans="6:6" x14ac:dyDescent="0.2">
      <c r="F52452" s="16"/>
    </row>
    <row r="52453" spans="6:6" x14ac:dyDescent="0.2">
      <c r="F52453" s="16"/>
    </row>
    <row r="52454" spans="6:6" x14ac:dyDescent="0.2">
      <c r="F52454" s="16"/>
    </row>
    <row r="52455" spans="6:6" x14ac:dyDescent="0.2">
      <c r="F52455" s="16"/>
    </row>
    <row r="52456" spans="6:6" x14ac:dyDescent="0.2">
      <c r="F52456" s="16"/>
    </row>
    <row r="52457" spans="6:6" x14ac:dyDescent="0.2">
      <c r="F52457" s="16"/>
    </row>
    <row r="52458" spans="6:6" x14ac:dyDescent="0.2">
      <c r="F52458" s="16"/>
    </row>
    <row r="52459" spans="6:6" x14ac:dyDescent="0.2">
      <c r="F52459" s="16"/>
    </row>
    <row r="52460" spans="6:6" x14ac:dyDescent="0.2">
      <c r="F52460" s="16"/>
    </row>
    <row r="52461" spans="6:6" x14ac:dyDescent="0.2">
      <c r="F52461" s="16"/>
    </row>
    <row r="52462" spans="6:6" x14ac:dyDescent="0.2">
      <c r="F52462" s="16"/>
    </row>
    <row r="52463" spans="6:6" x14ac:dyDescent="0.2">
      <c r="F52463" s="16"/>
    </row>
    <row r="52464" spans="6:6" x14ac:dyDescent="0.2">
      <c r="F52464" s="16"/>
    </row>
    <row r="52465" spans="6:6" x14ac:dyDescent="0.2">
      <c r="F52465" s="16"/>
    </row>
    <row r="52466" spans="6:6" x14ac:dyDescent="0.2">
      <c r="F52466" s="16"/>
    </row>
    <row r="52467" spans="6:6" x14ac:dyDescent="0.2">
      <c r="F52467" s="16"/>
    </row>
    <row r="52468" spans="6:6" x14ac:dyDescent="0.2">
      <c r="F52468" s="16"/>
    </row>
    <row r="52469" spans="6:6" x14ac:dyDescent="0.2">
      <c r="F52469" s="16"/>
    </row>
    <row r="52470" spans="6:6" x14ac:dyDescent="0.2">
      <c r="F52470" s="16"/>
    </row>
    <row r="52471" spans="6:6" x14ac:dyDescent="0.2">
      <c r="F52471" s="16"/>
    </row>
    <row r="52472" spans="6:6" x14ac:dyDescent="0.2">
      <c r="F52472" s="16"/>
    </row>
    <row r="52473" spans="6:6" x14ac:dyDescent="0.2">
      <c r="F52473" s="16"/>
    </row>
    <row r="52474" spans="6:6" x14ac:dyDescent="0.2">
      <c r="F52474" s="16"/>
    </row>
    <row r="52475" spans="6:6" x14ac:dyDescent="0.2">
      <c r="F52475" s="16"/>
    </row>
    <row r="52476" spans="6:6" x14ac:dyDescent="0.2">
      <c r="F52476" s="16"/>
    </row>
    <row r="52477" spans="6:6" x14ac:dyDescent="0.2">
      <c r="F52477" s="16"/>
    </row>
    <row r="52478" spans="6:6" x14ac:dyDescent="0.2">
      <c r="F52478" s="16"/>
    </row>
    <row r="52479" spans="6:6" x14ac:dyDescent="0.2">
      <c r="F52479" s="16"/>
    </row>
    <row r="52480" spans="6:6" x14ac:dyDescent="0.2">
      <c r="F52480" s="16"/>
    </row>
    <row r="52481" spans="6:6" x14ac:dyDescent="0.2">
      <c r="F52481" s="16"/>
    </row>
    <row r="52482" spans="6:6" x14ac:dyDescent="0.2">
      <c r="F52482" s="16"/>
    </row>
    <row r="52483" spans="6:6" x14ac:dyDescent="0.2">
      <c r="F52483" s="16"/>
    </row>
    <row r="52484" spans="6:6" x14ac:dyDescent="0.2">
      <c r="F52484" s="16"/>
    </row>
    <row r="52485" spans="6:6" x14ac:dyDescent="0.2">
      <c r="F52485" s="16"/>
    </row>
    <row r="52486" spans="6:6" x14ac:dyDescent="0.2">
      <c r="F52486" s="16"/>
    </row>
    <row r="52487" spans="6:6" x14ac:dyDescent="0.2">
      <c r="F52487" s="16"/>
    </row>
    <row r="52488" spans="6:6" x14ac:dyDescent="0.2">
      <c r="F52488" s="16"/>
    </row>
    <row r="52489" spans="6:6" x14ac:dyDescent="0.2">
      <c r="F52489" s="16"/>
    </row>
    <row r="52490" spans="6:6" x14ac:dyDescent="0.2">
      <c r="F52490" s="16"/>
    </row>
    <row r="52491" spans="6:6" x14ac:dyDescent="0.2">
      <c r="F52491" s="16"/>
    </row>
    <row r="52492" spans="6:6" x14ac:dyDescent="0.2">
      <c r="F52492" s="16"/>
    </row>
    <row r="52493" spans="6:6" x14ac:dyDescent="0.2">
      <c r="F52493" s="16"/>
    </row>
    <row r="52494" spans="6:6" x14ac:dyDescent="0.2">
      <c r="F52494" s="16"/>
    </row>
    <row r="52495" spans="6:6" x14ac:dyDescent="0.2">
      <c r="F52495" s="16"/>
    </row>
    <row r="52496" spans="6:6" x14ac:dyDescent="0.2">
      <c r="F52496" s="16"/>
    </row>
    <row r="52497" spans="6:6" x14ac:dyDescent="0.2">
      <c r="F52497" s="16"/>
    </row>
    <row r="52498" spans="6:6" x14ac:dyDescent="0.2">
      <c r="F52498" s="16"/>
    </row>
    <row r="52499" spans="6:6" x14ac:dyDescent="0.2">
      <c r="F52499" s="16"/>
    </row>
    <row r="52500" spans="6:6" x14ac:dyDescent="0.2">
      <c r="F52500" s="16"/>
    </row>
    <row r="52501" spans="6:6" x14ac:dyDescent="0.2">
      <c r="F52501" s="16"/>
    </row>
    <row r="52502" spans="6:6" x14ac:dyDescent="0.2">
      <c r="F52502" s="16"/>
    </row>
    <row r="52503" spans="6:6" x14ac:dyDescent="0.2">
      <c r="F52503" s="16"/>
    </row>
    <row r="52504" spans="6:6" x14ac:dyDescent="0.2">
      <c r="F52504" s="16"/>
    </row>
    <row r="52505" spans="6:6" x14ac:dyDescent="0.2">
      <c r="F52505" s="16"/>
    </row>
    <row r="52506" spans="6:6" x14ac:dyDescent="0.2">
      <c r="F52506" s="16"/>
    </row>
    <row r="52507" spans="6:6" x14ac:dyDescent="0.2">
      <c r="F52507" s="16"/>
    </row>
    <row r="52508" spans="6:6" x14ac:dyDescent="0.2">
      <c r="F52508" s="16"/>
    </row>
    <row r="52509" spans="6:6" x14ac:dyDescent="0.2">
      <c r="F52509" s="16"/>
    </row>
    <row r="52510" spans="6:6" x14ac:dyDescent="0.2">
      <c r="F52510" s="16"/>
    </row>
    <row r="52511" spans="6:6" x14ac:dyDescent="0.2">
      <c r="F52511" s="16"/>
    </row>
    <row r="52512" spans="6:6" x14ac:dyDescent="0.2">
      <c r="F52512" s="16"/>
    </row>
    <row r="52513" spans="6:6" x14ac:dyDescent="0.2">
      <c r="F52513" s="16"/>
    </row>
    <row r="52514" spans="6:6" x14ac:dyDescent="0.2">
      <c r="F52514" s="16"/>
    </row>
    <row r="52515" spans="6:6" x14ac:dyDescent="0.2">
      <c r="F52515" s="16"/>
    </row>
    <row r="52516" spans="6:6" x14ac:dyDescent="0.2">
      <c r="F52516" s="16"/>
    </row>
    <row r="52517" spans="6:6" x14ac:dyDescent="0.2">
      <c r="F52517" s="16"/>
    </row>
    <row r="52518" spans="6:6" x14ac:dyDescent="0.2">
      <c r="F52518" s="16"/>
    </row>
    <row r="52519" spans="6:6" x14ac:dyDescent="0.2">
      <c r="F52519" s="16"/>
    </row>
    <row r="52520" spans="6:6" x14ac:dyDescent="0.2">
      <c r="F52520" s="16"/>
    </row>
    <row r="52521" spans="6:6" x14ac:dyDescent="0.2">
      <c r="F52521" s="16"/>
    </row>
    <row r="52522" spans="6:6" x14ac:dyDescent="0.2">
      <c r="F52522" s="16"/>
    </row>
    <row r="52523" spans="6:6" x14ac:dyDescent="0.2">
      <c r="F52523" s="16"/>
    </row>
    <row r="52524" spans="6:6" x14ac:dyDescent="0.2">
      <c r="F52524" s="16"/>
    </row>
    <row r="52525" spans="6:6" x14ac:dyDescent="0.2">
      <c r="F52525" s="16"/>
    </row>
    <row r="52526" spans="6:6" x14ac:dyDescent="0.2">
      <c r="F52526" s="16"/>
    </row>
    <row r="52527" spans="6:6" x14ac:dyDescent="0.2">
      <c r="F52527" s="16"/>
    </row>
    <row r="52528" spans="6:6" x14ac:dyDescent="0.2">
      <c r="F52528" s="16"/>
    </row>
    <row r="52529" spans="6:6" x14ac:dyDescent="0.2">
      <c r="F52529" s="16"/>
    </row>
    <row r="52530" spans="6:6" x14ac:dyDescent="0.2">
      <c r="F52530" s="16"/>
    </row>
    <row r="52531" spans="6:6" x14ac:dyDescent="0.2">
      <c r="F52531" s="16"/>
    </row>
    <row r="52532" spans="6:6" x14ac:dyDescent="0.2">
      <c r="F52532" s="16"/>
    </row>
    <row r="52533" spans="6:6" x14ac:dyDescent="0.2">
      <c r="F52533" s="16"/>
    </row>
    <row r="52534" spans="6:6" x14ac:dyDescent="0.2">
      <c r="F52534" s="16"/>
    </row>
    <row r="52535" spans="6:6" x14ac:dyDescent="0.2">
      <c r="F52535" s="16"/>
    </row>
    <row r="52536" spans="6:6" x14ac:dyDescent="0.2">
      <c r="F52536" s="16"/>
    </row>
    <row r="52537" spans="6:6" x14ac:dyDescent="0.2">
      <c r="F52537" s="16"/>
    </row>
    <row r="52538" spans="6:6" x14ac:dyDescent="0.2">
      <c r="F52538" s="16"/>
    </row>
    <row r="52539" spans="6:6" x14ac:dyDescent="0.2">
      <c r="F52539" s="16"/>
    </row>
    <row r="52540" spans="6:6" x14ac:dyDescent="0.2">
      <c r="F52540" s="16"/>
    </row>
    <row r="52541" spans="6:6" x14ac:dyDescent="0.2">
      <c r="F52541" s="16"/>
    </row>
    <row r="52542" spans="6:6" x14ac:dyDescent="0.2">
      <c r="F52542" s="16"/>
    </row>
    <row r="52543" spans="6:6" x14ac:dyDescent="0.2">
      <c r="F52543" s="16"/>
    </row>
    <row r="52544" spans="6:6" x14ac:dyDescent="0.2">
      <c r="F52544" s="16"/>
    </row>
    <row r="52545" spans="6:6" x14ac:dyDescent="0.2">
      <c r="F52545" s="16"/>
    </row>
    <row r="52546" spans="6:6" x14ac:dyDescent="0.2">
      <c r="F52546" s="16"/>
    </row>
    <row r="52547" spans="6:6" x14ac:dyDescent="0.2">
      <c r="F52547" s="16"/>
    </row>
    <row r="52548" spans="6:6" x14ac:dyDescent="0.2">
      <c r="F52548" s="16"/>
    </row>
    <row r="52549" spans="6:6" x14ac:dyDescent="0.2">
      <c r="F52549" s="16"/>
    </row>
    <row r="52550" spans="6:6" x14ac:dyDescent="0.2">
      <c r="F52550" s="16"/>
    </row>
    <row r="52551" spans="6:6" x14ac:dyDescent="0.2">
      <c r="F52551" s="16"/>
    </row>
    <row r="52552" spans="6:6" x14ac:dyDescent="0.2">
      <c r="F52552" s="16"/>
    </row>
    <row r="52553" spans="6:6" x14ac:dyDescent="0.2">
      <c r="F52553" s="16"/>
    </row>
    <row r="52554" spans="6:6" x14ac:dyDescent="0.2">
      <c r="F52554" s="16"/>
    </row>
    <row r="52555" spans="6:6" x14ac:dyDescent="0.2">
      <c r="F52555" s="16"/>
    </row>
    <row r="52556" spans="6:6" x14ac:dyDescent="0.2">
      <c r="F52556" s="16"/>
    </row>
    <row r="52557" spans="6:6" x14ac:dyDescent="0.2">
      <c r="F52557" s="16"/>
    </row>
    <row r="52558" spans="6:6" x14ac:dyDescent="0.2">
      <c r="F52558" s="16"/>
    </row>
    <row r="52559" spans="6:6" x14ac:dyDescent="0.2">
      <c r="F52559" s="16"/>
    </row>
    <row r="52560" spans="6:6" x14ac:dyDescent="0.2">
      <c r="F52560" s="16"/>
    </row>
    <row r="52561" spans="6:6" x14ac:dyDescent="0.2">
      <c r="F52561" s="16"/>
    </row>
    <row r="52562" spans="6:6" x14ac:dyDescent="0.2">
      <c r="F52562" s="16"/>
    </row>
    <row r="52563" spans="6:6" x14ac:dyDescent="0.2">
      <c r="F52563" s="16"/>
    </row>
    <row r="52564" spans="6:6" x14ac:dyDescent="0.2">
      <c r="F52564" s="16"/>
    </row>
    <row r="52565" spans="6:6" x14ac:dyDescent="0.2">
      <c r="F52565" s="16"/>
    </row>
    <row r="52566" spans="6:6" x14ac:dyDescent="0.2">
      <c r="F52566" s="16"/>
    </row>
    <row r="52567" spans="6:6" x14ac:dyDescent="0.2">
      <c r="F52567" s="16"/>
    </row>
    <row r="52568" spans="6:6" x14ac:dyDescent="0.2">
      <c r="F52568" s="16"/>
    </row>
    <row r="52569" spans="6:6" x14ac:dyDescent="0.2">
      <c r="F52569" s="16"/>
    </row>
    <row r="52570" spans="6:6" x14ac:dyDescent="0.2">
      <c r="F52570" s="16"/>
    </row>
    <row r="52571" spans="6:6" x14ac:dyDescent="0.2">
      <c r="F52571" s="16"/>
    </row>
    <row r="52572" spans="6:6" x14ac:dyDescent="0.2">
      <c r="F52572" s="16"/>
    </row>
    <row r="52573" spans="6:6" x14ac:dyDescent="0.2">
      <c r="F52573" s="16"/>
    </row>
    <row r="52574" spans="6:6" x14ac:dyDescent="0.2">
      <c r="F52574" s="16"/>
    </row>
    <row r="52575" spans="6:6" x14ac:dyDescent="0.2">
      <c r="F52575" s="16"/>
    </row>
    <row r="52576" spans="6:6" x14ac:dyDescent="0.2">
      <c r="F52576" s="16"/>
    </row>
    <row r="52577" spans="6:6" x14ac:dyDescent="0.2">
      <c r="F52577" s="16"/>
    </row>
    <row r="52578" spans="6:6" x14ac:dyDescent="0.2">
      <c r="F52578" s="16"/>
    </row>
    <row r="52579" spans="6:6" x14ac:dyDescent="0.2">
      <c r="F52579" s="16"/>
    </row>
    <row r="52580" spans="6:6" x14ac:dyDescent="0.2">
      <c r="F52580" s="16"/>
    </row>
    <row r="52581" spans="6:6" x14ac:dyDescent="0.2">
      <c r="F52581" s="16"/>
    </row>
    <row r="52582" spans="6:6" x14ac:dyDescent="0.2">
      <c r="F52582" s="16"/>
    </row>
    <row r="52583" spans="6:6" x14ac:dyDescent="0.2">
      <c r="F52583" s="16"/>
    </row>
    <row r="52584" spans="6:6" x14ac:dyDescent="0.2">
      <c r="F52584" s="16"/>
    </row>
    <row r="52585" spans="6:6" x14ac:dyDescent="0.2">
      <c r="F52585" s="16"/>
    </row>
    <row r="52586" spans="6:6" x14ac:dyDescent="0.2">
      <c r="F52586" s="16"/>
    </row>
    <row r="52587" spans="6:6" x14ac:dyDescent="0.2">
      <c r="F52587" s="16"/>
    </row>
    <row r="52588" spans="6:6" x14ac:dyDescent="0.2">
      <c r="F52588" s="16"/>
    </row>
    <row r="52589" spans="6:6" x14ac:dyDescent="0.2">
      <c r="F52589" s="16"/>
    </row>
    <row r="52590" spans="6:6" x14ac:dyDescent="0.2">
      <c r="F52590" s="16"/>
    </row>
    <row r="52591" spans="6:6" x14ac:dyDescent="0.2">
      <c r="F52591" s="16"/>
    </row>
    <row r="52592" spans="6:6" x14ac:dyDescent="0.2">
      <c r="F52592" s="16"/>
    </row>
    <row r="52593" spans="6:6" x14ac:dyDescent="0.2">
      <c r="F52593" s="16"/>
    </row>
    <row r="52594" spans="6:6" x14ac:dyDescent="0.2">
      <c r="F52594" s="16"/>
    </row>
    <row r="52595" spans="6:6" x14ac:dyDescent="0.2">
      <c r="F52595" s="16"/>
    </row>
    <row r="52596" spans="6:6" x14ac:dyDescent="0.2">
      <c r="F52596" s="16"/>
    </row>
    <row r="52597" spans="6:6" x14ac:dyDescent="0.2">
      <c r="F52597" s="16"/>
    </row>
    <row r="52598" spans="6:6" x14ac:dyDescent="0.2">
      <c r="F52598" s="16"/>
    </row>
    <row r="52599" spans="6:6" x14ac:dyDescent="0.2">
      <c r="F52599" s="16"/>
    </row>
    <row r="52600" spans="6:6" x14ac:dyDescent="0.2">
      <c r="F52600" s="16"/>
    </row>
    <row r="52601" spans="6:6" x14ac:dyDescent="0.2">
      <c r="F52601" s="16"/>
    </row>
    <row r="52602" spans="6:6" x14ac:dyDescent="0.2">
      <c r="F52602" s="16"/>
    </row>
    <row r="52603" spans="6:6" x14ac:dyDescent="0.2">
      <c r="F52603" s="16"/>
    </row>
    <row r="52604" spans="6:6" x14ac:dyDescent="0.2">
      <c r="F52604" s="16"/>
    </row>
    <row r="52605" spans="6:6" x14ac:dyDescent="0.2">
      <c r="F52605" s="16"/>
    </row>
    <row r="52606" spans="6:6" x14ac:dyDescent="0.2">
      <c r="F52606" s="16"/>
    </row>
    <row r="52607" spans="6:6" x14ac:dyDescent="0.2">
      <c r="F52607" s="16"/>
    </row>
    <row r="52608" spans="6:6" x14ac:dyDescent="0.2">
      <c r="F52608" s="16"/>
    </row>
    <row r="52609" spans="6:6" x14ac:dyDescent="0.2">
      <c r="F52609" s="16"/>
    </row>
    <row r="52610" spans="6:6" x14ac:dyDescent="0.2">
      <c r="F52610" s="16"/>
    </row>
    <row r="52611" spans="6:6" x14ac:dyDescent="0.2">
      <c r="F52611" s="16"/>
    </row>
    <row r="52612" spans="6:6" x14ac:dyDescent="0.2">
      <c r="F52612" s="16"/>
    </row>
    <row r="52613" spans="6:6" x14ac:dyDescent="0.2">
      <c r="F52613" s="16"/>
    </row>
    <row r="52614" spans="6:6" x14ac:dyDescent="0.2">
      <c r="F52614" s="16"/>
    </row>
    <row r="52615" spans="6:6" x14ac:dyDescent="0.2">
      <c r="F52615" s="16"/>
    </row>
    <row r="52616" spans="6:6" x14ac:dyDescent="0.2">
      <c r="F52616" s="16"/>
    </row>
    <row r="52617" spans="6:6" x14ac:dyDescent="0.2">
      <c r="F52617" s="16"/>
    </row>
    <row r="52618" spans="6:6" x14ac:dyDescent="0.2">
      <c r="F52618" s="16"/>
    </row>
    <row r="52619" spans="6:6" x14ac:dyDescent="0.2">
      <c r="F52619" s="16"/>
    </row>
    <row r="52620" spans="6:6" x14ac:dyDescent="0.2">
      <c r="F52620" s="16"/>
    </row>
    <row r="52621" spans="6:6" x14ac:dyDescent="0.2">
      <c r="F52621" s="16"/>
    </row>
    <row r="52622" spans="6:6" x14ac:dyDescent="0.2">
      <c r="F52622" s="16"/>
    </row>
    <row r="52623" spans="6:6" x14ac:dyDescent="0.2">
      <c r="F52623" s="16"/>
    </row>
    <row r="52624" spans="6:6" x14ac:dyDescent="0.2">
      <c r="F52624" s="16"/>
    </row>
    <row r="52625" spans="6:6" x14ac:dyDescent="0.2">
      <c r="F52625" s="16"/>
    </row>
    <row r="52626" spans="6:6" x14ac:dyDescent="0.2">
      <c r="F52626" s="16"/>
    </row>
    <row r="52627" spans="6:6" x14ac:dyDescent="0.2">
      <c r="F52627" s="16"/>
    </row>
    <row r="52628" spans="6:6" x14ac:dyDescent="0.2">
      <c r="F52628" s="16"/>
    </row>
    <row r="52629" spans="6:6" x14ac:dyDescent="0.2">
      <c r="F52629" s="16"/>
    </row>
    <row r="52630" spans="6:6" x14ac:dyDescent="0.2">
      <c r="F52630" s="16"/>
    </row>
    <row r="52631" spans="6:6" x14ac:dyDescent="0.2">
      <c r="F52631" s="16"/>
    </row>
    <row r="52632" spans="6:6" x14ac:dyDescent="0.2">
      <c r="F52632" s="16"/>
    </row>
    <row r="52633" spans="6:6" x14ac:dyDescent="0.2">
      <c r="F52633" s="16"/>
    </row>
    <row r="52634" spans="6:6" x14ac:dyDescent="0.2">
      <c r="F52634" s="16"/>
    </row>
    <row r="52635" spans="6:6" x14ac:dyDescent="0.2">
      <c r="F52635" s="16"/>
    </row>
    <row r="52636" spans="6:6" x14ac:dyDescent="0.2">
      <c r="F52636" s="16"/>
    </row>
    <row r="52637" spans="6:6" x14ac:dyDescent="0.2">
      <c r="F52637" s="16"/>
    </row>
    <row r="52638" spans="6:6" x14ac:dyDescent="0.2">
      <c r="F52638" s="16"/>
    </row>
    <row r="52639" spans="6:6" x14ac:dyDescent="0.2">
      <c r="F52639" s="16"/>
    </row>
    <row r="52640" spans="6:6" x14ac:dyDescent="0.2">
      <c r="F52640" s="16"/>
    </row>
    <row r="52641" spans="6:6" x14ac:dyDescent="0.2">
      <c r="F52641" s="16"/>
    </row>
    <row r="52642" spans="6:6" x14ac:dyDescent="0.2">
      <c r="F52642" s="16"/>
    </row>
    <row r="52643" spans="6:6" x14ac:dyDescent="0.2">
      <c r="F52643" s="16"/>
    </row>
    <row r="52644" spans="6:6" x14ac:dyDescent="0.2">
      <c r="F52644" s="16"/>
    </row>
    <row r="52645" spans="6:6" x14ac:dyDescent="0.2">
      <c r="F52645" s="16"/>
    </row>
    <row r="52646" spans="6:6" x14ac:dyDescent="0.2">
      <c r="F52646" s="16"/>
    </row>
    <row r="52647" spans="6:6" x14ac:dyDescent="0.2">
      <c r="F52647" s="16"/>
    </row>
    <row r="52648" spans="6:6" x14ac:dyDescent="0.2">
      <c r="F52648" s="16"/>
    </row>
    <row r="52649" spans="6:6" x14ac:dyDescent="0.2">
      <c r="F52649" s="16"/>
    </row>
    <row r="52650" spans="6:6" x14ac:dyDescent="0.2">
      <c r="F52650" s="16"/>
    </row>
    <row r="52651" spans="6:6" x14ac:dyDescent="0.2">
      <c r="F52651" s="16"/>
    </row>
    <row r="52652" spans="6:6" x14ac:dyDescent="0.2">
      <c r="F52652" s="16"/>
    </row>
    <row r="52653" spans="6:6" x14ac:dyDescent="0.2">
      <c r="F52653" s="16"/>
    </row>
    <row r="52654" spans="6:6" x14ac:dyDescent="0.2">
      <c r="F52654" s="16"/>
    </row>
    <row r="52655" spans="6:6" x14ac:dyDescent="0.2">
      <c r="F52655" s="16"/>
    </row>
    <row r="52656" spans="6:6" x14ac:dyDescent="0.2">
      <c r="F52656" s="16"/>
    </row>
    <row r="52657" spans="6:6" x14ac:dyDescent="0.2">
      <c r="F52657" s="16"/>
    </row>
    <row r="52658" spans="6:6" x14ac:dyDescent="0.2">
      <c r="F52658" s="16"/>
    </row>
    <row r="52659" spans="6:6" x14ac:dyDescent="0.2">
      <c r="F52659" s="16"/>
    </row>
    <row r="52660" spans="6:6" x14ac:dyDescent="0.2">
      <c r="F52660" s="16"/>
    </row>
    <row r="52661" spans="6:6" x14ac:dyDescent="0.2">
      <c r="F52661" s="16"/>
    </row>
    <row r="52662" spans="6:6" x14ac:dyDescent="0.2">
      <c r="F52662" s="16"/>
    </row>
    <row r="52663" spans="6:6" x14ac:dyDescent="0.2">
      <c r="F52663" s="16"/>
    </row>
    <row r="52664" spans="6:6" x14ac:dyDescent="0.2">
      <c r="F52664" s="16"/>
    </row>
    <row r="52665" spans="6:6" x14ac:dyDescent="0.2">
      <c r="F52665" s="16"/>
    </row>
    <row r="52666" spans="6:6" x14ac:dyDescent="0.2">
      <c r="F52666" s="16"/>
    </row>
    <row r="52667" spans="6:6" x14ac:dyDescent="0.2">
      <c r="F52667" s="16"/>
    </row>
    <row r="52668" spans="6:6" x14ac:dyDescent="0.2">
      <c r="F52668" s="16"/>
    </row>
    <row r="52669" spans="6:6" x14ac:dyDescent="0.2">
      <c r="F52669" s="16"/>
    </row>
    <row r="52670" spans="6:6" x14ac:dyDescent="0.2">
      <c r="F52670" s="16"/>
    </row>
    <row r="52671" spans="6:6" x14ac:dyDescent="0.2">
      <c r="F52671" s="16"/>
    </row>
    <row r="52672" spans="6:6" x14ac:dyDescent="0.2">
      <c r="F52672" s="16"/>
    </row>
    <row r="52673" spans="6:6" x14ac:dyDescent="0.2">
      <c r="F52673" s="16"/>
    </row>
    <row r="52674" spans="6:6" x14ac:dyDescent="0.2">
      <c r="F52674" s="16"/>
    </row>
    <row r="52675" spans="6:6" x14ac:dyDescent="0.2">
      <c r="F52675" s="16"/>
    </row>
    <row r="52676" spans="6:6" x14ac:dyDescent="0.2">
      <c r="F52676" s="16"/>
    </row>
    <row r="52677" spans="6:6" x14ac:dyDescent="0.2">
      <c r="F52677" s="16"/>
    </row>
    <row r="52678" spans="6:6" x14ac:dyDescent="0.2">
      <c r="F52678" s="16"/>
    </row>
    <row r="52679" spans="6:6" x14ac:dyDescent="0.2">
      <c r="F52679" s="16"/>
    </row>
    <row r="52680" spans="6:6" x14ac:dyDescent="0.2">
      <c r="F52680" s="16"/>
    </row>
    <row r="52681" spans="6:6" x14ac:dyDescent="0.2">
      <c r="F52681" s="16"/>
    </row>
    <row r="52682" spans="6:6" x14ac:dyDescent="0.2">
      <c r="F52682" s="16"/>
    </row>
    <row r="52683" spans="6:6" x14ac:dyDescent="0.2">
      <c r="F52683" s="16"/>
    </row>
    <row r="52684" spans="6:6" x14ac:dyDescent="0.2">
      <c r="F52684" s="16"/>
    </row>
    <row r="52685" spans="6:6" x14ac:dyDescent="0.2">
      <c r="F52685" s="16"/>
    </row>
    <row r="52686" spans="6:6" x14ac:dyDescent="0.2">
      <c r="F52686" s="16"/>
    </row>
    <row r="52687" spans="6:6" x14ac:dyDescent="0.2">
      <c r="F52687" s="16"/>
    </row>
    <row r="52688" spans="6:6" x14ac:dyDescent="0.2">
      <c r="F52688" s="16"/>
    </row>
    <row r="52689" spans="6:6" x14ac:dyDescent="0.2">
      <c r="F52689" s="16"/>
    </row>
    <row r="52690" spans="6:6" x14ac:dyDescent="0.2">
      <c r="F52690" s="16"/>
    </row>
    <row r="52691" spans="6:6" x14ac:dyDescent="0.2">
      <c r="F52691" s="16"/>
    </row>
    <row r="52692" spans="6:6" x14ac:dyDescent="0.2">
      <c r="F52692" s="16"/>
    </row>
    <row r="52693" spans="6:6" x14ac:dyDescent="0.2">
      <c r="F52693" s="16"/>
    </row>
    <row r="52694" spans="6:6" x14ac:dyDescent="0.2">
      <c r="F52694" s="16"/>
    </row>
    <row r="52695" spans="6:6" x14ac:dyDescent="0.2">
      <c r="F52695" s="16"/>
    </row>
    <row r="52696" spans="6:6" x14ac:dyDescent="0.2">
      <c r="F52696" s="16"/>
    </row>
    <row r="52697" spans="6:6" x14ac:dyDescent="0.2">
      <c r="F52697" s="16"/>
    </row>
    <row r="52698" spans="6:6" x14ac:dyDescent="0.2">
      <c r="F52698" s="16"/>
    </row>
    <row r="52699" spans="6:6" x14ac:dyDescent="0.2">
      <c r="F52699" s="16"/>
    </row>
    <row r="52700" spans="6:6" x14ac:dyDescent="0.2">
      <c r="F52700" s="16"/>
    </row>
    <row r="52701" spans="6:6" x14ac:dyDescent="0.2">
      <c r="F52701" s="16"/>
    </row>
    <row r="52702" spans="6:6" x14ac:dyDescent="0.2">
      <c r="F52702" s="16"/>
    </row>
    <row r="52703" spans="6:6" x14ac:dyDescent="0.2">
      <c r="F52703" s="16"/>
    </row>
    <row r="52704" spans="6:6" x14ac:dyDescent="0.2">
      <c r="F52704" s="16"/>
    </row>
    <row r="52705" spans="6:6" x14ac:dyDescent="0.2">
      <c r="F52705" s="16"/>
    </row>
    <row r="52706" spans="6:6" x14ac:dyDescent="0.2">
      <c r="F52706" s="16"/>
    </row>
    <row r="52707" spans="6:6" x14ac:dyDescent="0.2">
      <c r="F52707" s="16"/>
    </row>
    <row r="52708" spans="6:6" x14ac:dyDescent="0.2">
      <c r="F52708" s="16"/>
    </row>
    <row r="52709" spans="6:6" x14ac:dyDescent="0.2">
      <c r="F52709" s="16"/>
    </row>
    <row r="52710" spans="6:6" x14ac:dyDescent="0.2">
      <c r="F52710" s="16"/>
    </row>
    <row r="52711" spans="6:6" x14ac:dyDescent="0.2">
      <c r="F52711" s="16"/>
    </row>
    <row r="52712" spans="6:6" x14ac:dyDescent="0.2">
      <c r="F52712" s="16"/>
    </row>
    <row r="52713" spans="6:6" x14ac:dyDescent="0.2">
      <c r="F52713" s="16"/>
    </row>
    <row r="52714" spans="6:6" x14ac:dyDescent="0.2">
      <c r="F52714" s="16"/>
    </row>
    <row r="52715" spans="6:6" x14ac:dyDescent="0.2">
      <c r="F52715" s="16"/>
    </row>
    <row r="52716" spans="6:6" x14ac:dyDescent="0.2">
      <c r="F52716" s="16"/>
    </row>
    <row r="52717" spans="6:6" x14ac:dyDescent="0.2">
      <c r="F52717" s="16"/>
    </row>
    <row r="52718" spans="6:6" x14ac:dyDescent="0.2">
      <c r="F52718" s="16"/>
    </row>
    <row r="52719" spans="6:6" x14ac:dyDescent="0.2">
      <c r="F52719" s="16"/>
    </row>
    <row r="52720" spans="6:6" x14ac:dyDescent="0.2">
      <c r="F52720" s="16"/>
    </row>
    <row r="52721" spans="6:6" x14ac:dyDescent="0.2">
      <c r="F52721" s="16"/>
    </row>
    <row r="52722" spans="6:6" x14ac:dyDescent="0.2">
      <c r="F52722" s="16"/>
    </row>
    <row r="52723" spans="6:6" x14ac:dyDescent="0.2">
      <c r="F52723" s="16"/>
    </row>
    <row r="52724" spans="6:6" x14ac:dyDescent="0.2">
      <c r="F52724" s="16"/>
    </row>
    <row r="52725" spans="6:6" x14ac:dyDescent="0.2">
      <c r="F52725" s="16"/>
    </row>
    <row r="52726" spans="6:6" x14ac:dyDescent="0.2">
      <c r="F52726" s="16"/>
    </row>
    <row r="52727" spans="6:6" x14ac:dyDescent="0.2">
      <c r="F52727" s="16"/>
    </row>
    <row r="52728" spans="6:6" x14ac:dyDescent="0.2">
      <c r="F52728" s="16"/>
    </row>
    <row r="52729" spans="6:6" x14ac:dyDescent="0.2">
      <c r="F52729" s="16"/>
    </row>
    <row r="52730" spans="6:6" x14ac:dyDescent="0.2">
      <c r="F52730" s="16"/>
    </row>
    <row r="52731" spans="6:6" x14ac:dyDescent="0.2">
      <c r="F52731" s="16"/>
    </row>
    <row r="52732" spans="6:6" x14ac:dyDescent="0.2">
      <c r="F52732" s="16"/>
    </row>
    <row r="52733" spans="6:6" x14ac:dyDescent="0.2">
      <c r="F52733" s="16"/>
    </row>
    <row r="52734" spans="6:6" x14ac:dyDescent="0.2">
      <c r="F52734" s="16"/>
    </row>
    <row r="52735" spans="6:6" x14ac:dyDescent="0.2">
      <c r="F52735" s="16"/>
    </row>
    <row r="52736" spans="6:6" x14ac:dyDescent="0.2">
      <c r="F52736" s="16"/>
    </row>
    <row r="52737" spans="6:6" x14ac:dyDescent="0.2">
      <c r="F52737" s="16"/>
    </row>
    <row r="52738" spans="6:6" x14ac:dyDescent="0.2">
      <c r="F52738" s="16"/>
    </row>
    <row r="52739" spans="6:6" x14ac:dyDescent="0.2">
      <c r="F52739" s="16"/>
    </row>
    <row r="52740" spans="6:6" x14ac:dyDescent="0.2">
      <c r="F52740" s="16"/>
    </row>
    <row r="52741" spans="6:6" x14ac:dyDescent="0.2">
      <c r="F52741" s="16"/>
    </row>
    <row r="52742" spans="6:6" x14ac:dyDescent="0.2">
      <c r="F52742" s="16"/>
    </row>
    <row r="52743" spans="6:6" x14ac:dyDescent="0.2">
      <c r="F52743" s="16"/>
    </row>
    <row r="52744" spans="6:6" x14ac:dyDescent="0.2">
      <c r="F52744" s="16"/>
    </row>
    <row r="52745" spans="6:6" x14ac:dyDescent="0.2">
      <c r="F52745" s="16"/>
    </row>
    <row r="52746" spans="6:6" x14ac:dyDescent="0.2">
      <c r="F52746" s="16"/>
    </row>
    <row r="52747" spans="6:6" x14ac:dyDescent="0.2">
      <c r="F52747" s="16"/>
    </row>
    <row r="52748" spans="6:6" x14ac:dyDescent="0.2">
      <c r="F52748" s="16"/>
    </row>
    <row r="52749" spans="6:6" x14ac:dyDescent="0.2">
      <c r="F52749" s="16"/>
    </row>
    <row r="52750" spans="6:6" x14ac:dyDescent="0.2">
      <c r="F52750" s="16"/>
    </row>
    <row r="52751" spans="6:6" x14ac:dyDescent="0.2">
      <c r="F52751" s="16"/>
    </row>
    <row r="52752" spans="6:6" x14ac:dyDescent="0.2">
      <c r="F52752" s="16"/>
    </row>
    <row r="52753" spans="6:6" x14ac:dyDescent="0.2">
      <c r="F52753" s="16"/>
    </row>
    <row r="52754" spans="6:6" x14ac:dyDescent="0.2">
      <c r="F52754" s="16"/>
    </row>
    <row r="52755" spans="6:6" x14ac:dyDescent="0.2">
      <c r="F52755" s="16"/>
    </row>
    <row r="52756" spans="6:6" x14ac:dyDescent="0.2">
      <c r="F52756" s="16"/>
    </row>
    <row r="52757" spans="6:6" x14ac:dyDescent="0.2">
      <c r="F52757" s="16"/>
    </row>
    <row r="52758" spans="6:6" x14ac:dyDescent="0.2">
      <c r="F52758" s="16"/>
    </row>
    <row r="52759" spans="6:6" x14ac:dyDescent="0.2">
      <c r="F52759" s="16"/>
    </row>
    <row r="52760" spans="6:6" x14ac:dyDescent="0.2">
      <c r="F52760" s="16"/>
    </row>
    <row r="52761" spans="6:6" x14ac:dyDescent="0.2">
      <c r="F52761" s="16"/>
    </row>
    <row r="52762" spans="6:6" x14ac:dyDescent="0.2">
      <c r="F52762" s="16"/>
    </row>
    <row r="52763" spans="6:6" x14ac:dyDescent="0.2">
      <c r="F52763" s="16"/>
    </row>
    <row r="52764" spans="6:6" x14ac:dyDescent="0.2">
      <c r="F52764" s="16"/>
    </row>
    <row r="52765" spans="6:6" x14ac:dyDescent="0.2">
      <c r="F52765" s="16"/>
    </row>
    <row r="52766" spans="6:6" x14ac:dyDescent="0.2">
      <c r="F52766" s="16"/>
    </row>
    <row r="52767" spans="6:6" x14ac:dyDescent="0.2">
      <c r="F52767" s="16"/>
    </row>
    <row r="52768" spans="6:6" x14ac:dyDescent="0.2">
      <c r="F52768" s="16"/>
    </row>
    <row r="52769" spans="6:6" x14ac:dyDescent="0.2">
      <c r="F52769" s="16"/>
    </row>
    <row r="52770" spans="6:6" x14ac:dyDescent="0.2">
      <c r="F52770" s="16"/>
    </row>
    <row r="52771" spans="6:6" x14ac:dyDescent="0.2">
      <c r="F52771" s="16"/>
    </row>
    <row r="52772" spans="6:6" x14ac:dyDescent="0.2">
      <c r="F52772" s="16"/>
    </row>
    <row r="52773" spans="6:6" x14ac:dyDescent="0.2">
      <c r="F52773" s="16"/>
    </row>
    <row r="52774" spans="6:6" x14ac:dyDescent="0.2">
      <c r="F52774" s="16"/>
    </row>
    <row r="52775" spans="6:6" x14ac:dyDescent="0.2">
      <c r="F52775" s="16"/>
    </row>
    <row r="52776" spans="6:6" x14ac:dyDescent="0.2">
      <c r="F52776" s="16"/>
    </row>
    <row r="52777" spans="6:6" x14ac:dyDescent="0.2">
      <c r="F52777" s="16"/>
    </row>
    <row r="52778" spans="6:6" x14ac:dyDescent="0.2">
      <c r="F52778" s="16"/>
    </row>
    <row r="52779" spans="6:6" x14ac:dyDescent="0.2">
      <c r="F52779" s="16"/>
    </row>
    <row r="52780" spans="6:6" x14ac:dyDescent="0.2">
      <c r="F52780" s="16"/>
    </row>
    <row r="52781" spans="6:6" x14ac:dyDescent="0.2">
      <c r="F52781" s="16"/>
    </row>
    <row r="52782" spans="6:6" x14ac:dyDescent="0.2">
      <c r="F52782" s="16"/>
    </row>
    <row r="52783" spans="6:6" x14ac:dyDescent="0.2">
      <c r="F52783" s="16"/>
    </row>
    <row r="52784" spans="6:6" x14ac:dyDescent="0.2">
      <c r="F52784" s="16"/>
    </row>
    <row r="52785" spans="6:6" x14ac:dyDescent="0.2">
      <c r="F52785" s="16"/>
    </row>
    <row r="52786" spans="6:6" x14ac:dyDescent="0.2">
      <c r="F52786" s="16"/>
    </row>
    <row r="52787" spans="6:6" x14ac:dyDescent="0.2">
      <c r="F52787" s="16"/>
    </row>
    <row r="52788" spans="6:6" x14ac:dyDescent="0.2">
      <c r="F52788" s="16"/>
    </row>
    <row r="52789" spans="6:6" x14ac:dyDescent="0.2">
      <c r="F52789" s="16"/>
    </row>
    <row r="52790" spans="6:6" x14ac:dyDescent="0.2">
      <c r="F52790" s="16"/>
    </row>
    <row r="52791" spans="6:6" x14ac:dyDescent="0.2">
      <c r="F52791" s="16"/>
    </row>
    <row r="52792" spans="6:6" x14ac:dyDescent="0.2">
      <c r="F52792" s="16"/>
    </row>
    <row r="52793" spans="6:6" x14ac:dyDescent="0.2">
      <c r="F52793" s="16"/>
    </row>
    <row r="52794" spans="6:6" x14ac:dyDescent="0.2">
      <c r="F52794" s="16"/>
    </row>
    <row r="52795" spans="6:6" x14ac:dyDescent="0.2">
      <c r="F52795" s="16"/>
    </row>
    <row r="52796" spans="6:6" x14ac:dyDescent="0.2">
      <c r="F52796" s="16"/>
    </row>
    <row r="52797" spans="6:6" x14ac:dyDescent="0.2">
      <c r="F52797" s="16"/>
    </row>
    <row r="52798" spans="6:6" x14ac:dyDescent="0.2">
      <c r="F52798" s="16"/>
    </row>
    <row r="52799" spans="6:6" x14ac:dyDescent="0.2">
      <c r="F52799" s="16"/>
    </row>
    <row r="52800" spans="6:6" x14ac:dyDescent="0.2">
      <c r="F52800" s="16"/>
    </row>
    <row r="52801" spans="6:6" x14ac:dyDescent="0.2">
      <c r="F52801" s="16"/>
    </row>
    <row r="52802" spans="6:6" x14ac:dyDescent="0.2">
      <c r="F52802" s="16"/>
    </row>
    <row r="52803" spans="6:6" x14ac:dyDescent="0.2">
      <c r="F52803" s="16"/>
    </row>
    <row r="52804" spans="6:6" x14ac:dyDescent="0.2">
      <c r="F52804" s="16"/>
    </row>
    <row r="52805" spans="6:6" x14ac:dyDescent="0.2">
      <c r="F52805" s="16"/>
    </row>
    <row r="52806" spans="6:6" x14ac:dyDescent="0.2">
      <c r="F52806" s="16"/>
    </row>
    <row r="52807" spans="6:6" x14ac:dyDescent="0.2">
      <c r="F52807" s="16"/>
    </row>
    <row r="52808" spans="6:6" x14ac:dyDescent="0.2">
      <c r="F52808" s="16"/>
    </row>
    <row r="52809" spans="6:6" x14ac:dyDescent="0.2">
      <c r="F52809" s="16"/>
    </row>
    <row r="52810" spans="6:6" x14ac:dyDescent="0.2">
      <c r="F52810" s="16"/>
    </row>
    <row r="52811" spans="6:6" x14ac:dyDescent="0.2">
      <c r="F52811" s="16"/>
    </row>
    <row r="52812" spans="6:6" x14ac:dyDescent="0.2">
      <c r="F52812" s="16"/>
    </row>
    <row r="52813" spans="6:6" x14ac:dyDescent="0.2">
      <c r="F52813" s="16"/>
    </row>
    <row r="52814" spans="6:6" x14ac:dyDescent="0.2">
      <c r="F52814" s="16"/>
    </row>
    <row r="52815" spans="6:6" x14ac:dyDescent="0.2">
      <c r="F52815" s="16"/>
    </row>
    <row r="52816" spans="6:6" x14ac:dyDescent="0.2">
      <c r="F52816" s="16"/>
    </row>
    <row r="52817" spans="6:6" x14ac:dyDescent="0.2">
      <c r="F52817" s="16"/>
    </row>
    <row r="52818" spans="6:6" x14ac:dyDescent="0.2">
      <c r="F52818" s="16"/>
    </row>
    <row r="52819" spans="6:6" x14ac:dyDescent="0.2">
      <c r="F52819" s="16"/>
    </row>
    <row r="52820" spans="6:6" x14ac:dyDescent="0.2">
      <c r="F52820" s="16"/>
    </row>
    <row r="52821" spans="6:6" x14ac:dyDescent="0.2">
      <c r="F52821" s="16"/>
    </row>
    <row r="52822" spans="6:6" x14ac:dyDescent="0.2">
      <c r="F52822" s="16"/>
    </row>
    <row r="52823" spans="6:6" x14ac:dyDescent="0.2">
      <c r="F52823" s="16"/>
    </row>
    <row r="52824" spans="6:6" x14ac:dyDescent="0.2">
      <c r="F52824" s="16"/>
    </row>
    <row r="52825" spans="6:6" x14ac:dyDescent="0.2">
      <c r="F52825" s="16"/>
    </row>
    <row r="52826" spans="6:6" x14ac:dyDescent="0.2">
      <c r="F52826" s="16"/>
    </row>
    <row r="52827" spans="6:6" x14ac:dyDescent="0.2">
      <c r="F52827" s="16"/>
    </row>
    <row r="52828" spans="6:6" x14ac:dyDescent="0.2">
      <c r="F52828" s="16"/>
    </row>
    <row r="52829" spans="6:6" x14ac:dyDescent="0.2">
      <c r="F52829" s="16"/>
    </row>
    <row r="52830" spans="6:6" x14ac:dyDescent="0.2">
      <c r="F52830" s="16"/>
    </row>
    <row r="52831" spans="6:6" x14ac:dyDescent="0.2">
      <c r="F52831" s="16"/>
    </row>
    <row r="52832" spans="6:6" x14ac:dyDescent="0.2">
      <c r="F52832" s="16"/>
    </row>
    <row r="52833" spans="6:6" x14ac:dyDescent="0.2">
      <c r="F52833" s="16"/>
    </row>
    <row r="52834" spans="6:6" x14ac:dyDescent="0.2">
      <c r="F52834" s="16"/>
    </row>
    <row r="52835" spans="6:6" x14ac:dyDescent="0.2">
      <c r="F52835" s="16"/>
    </row>
    <row r="52836" spans="6:6" x14ac:dyDescent="0.2">
      <c r="F52836" s="16"/>
    </row>
    <row r="52837" spans="6:6" x14ac:dyDescent="0.2">
      <c r="F52837" s="16"/>
    </row>
    <row r="52838" spans="6:6" x14ac:dyDescent="0.2">
      <c r="F52838" s="16"/>
    </row>
    <row r="52839" spans="6:6" x14ac:dyDescent="0.2">
      <c r="F52839" s="16"/>
    </row>
    <row r="52840" spans="6:6" x14ac:dyDescent="0.2">
      <c r="F52840" s="16"/>
    </row>
    <row r="52841" spans="6:6" x14ac:dyDescent="0.2">
      <c r="F52841" s="16"/>
    </row>
    <row r="52842" spans="6:6" x14ac:dyDescent="0.2">
      <c r="F52842" s="16"/>
    </row>
    <row r="52843" spans="6:6" x14ac:dyDescent="0.2">
      <c r="F52843" s="16"/>
    </row>
    <row r="52844" spans="6:6" x14ac:dyDescent="0.2">
      <c r="F52844" s="16"/>
    </row>
    <row r="52845" spans="6:6" x14ac:dyDescent="0.2">
      <c r="F52845" s="16"/>
    </row>
    <row r="52846" spans="6:6" x14ac:dyDescent="0.2">
      <c r="F52846" s="16"/>
    </row>
    <row r="52847" spans="6:6" x14ac:dyDescent="0.2">
      <c r="F52847" s="16"/>
    </row>
    <row r="52848" spans="6:6" x14ac:dyDescent="0.2">
      <c r="F52848" s="16"/>
    </row>
    <row r="52849" spans="6:6" x14ac:dyDescent="0.2">
      <c r="F52849" s="16"/>
    </row>
    <row r="52850" spans="6:6" x14ac:dyDescent="0.2">
      <c r="F52850" s="16"/>
    </row>
    <row r="52851" spans="6:6" x14ac:dyDescent="0.2">
      <c r="F52851" s="16"/>
    </row>
    <row r="52852" spans="6:6" x14ac:dyDescent="0.2">
      <c r="F52852" s="16"/>
    </row>
    <row r="52853" spans="6:6" x14ac:dyDescent="0.2">
      <c r="F52853" s="16"/>
    </row>
    <row r="52854" spans="6:6" x14ac:dyDescent="0.2">
      <c r="F52854" s="16"/>
    </row>
    <row r="52855" spans="6:6" x14ac:dyDescent="0.2">
      <c r="F52855" s="16"/>
    </row>
    <row r="52856" spans="6:6" x14ac:dyDescent="0.2">
      <c r="F52856" s="16"/>
    </row>
    <row r="52857" spans="6:6" x14ac:dyDescent="0.2">
      <c r="F52857" s="16"/>
    </row>
    <row r="52858" spans="6:6" x14ac:dyDescent="0.2">
      <c r="F52858" s="16"/>
    </row>
    <row r="52859" spans="6:6" x14ac:dyDescent="0.2">
      <c r="F52859" s="16"/>
    </row>
    <row r="52860" spans="6:6" x14ac:dyDescent="0.2">
      <c r="F52860" s="16"/>
    </row>
    <row r="52861" spans="6:6" x14ac:dyDescent="0.2">
      <c r="F52861" s="16"/>
    </row>
    <row r="52862" spans="6:6" x14ac:dyDescent="0.2">
      <c r="F52862" s="16"/>
    </row>
    <row r="52863" spans="6:6" x14ac:dyDescent="0.2">
      <c r="F52863" s="16"/>
    </row>
    <row r="52864" spans="6:6" x14ac:dyDescent="0.2">
      <c r="F52864" s="16"/>
    </row>
    <row r="52865" spans="6:6" x14ac:dyDescent="0.2">
      <c r="F52865" s="16"/>
    </row>
    <row r="52866" spans="6:6" x14ac:dyDescent="0.2">
      <c r="F52866" s="16"/>
    </row>
    <row r="52867" spans="6:6" x14ac:dyDescent="0.2">
      <c r="F52867" s="16"/>
    </row>
    <row r="52868" spans="6:6" x14ac:dyDescent="0.2">
      <c r="F52868" s="16"/>
    </row>
    <row r="52869" spans="6:6" x14ac:dyDescent="0.2">
      <c r="F52869" s="16"/>
    </row>
    <row r="52870" spans="6:6" x14ac:dyDescent="0.2">
      <c r="F52870" s="16"/>
    </row>
    <row r="52871" spans="6:6" x14ac:dyDescent="0.2">
      <c r="F52871" s="16"/>
    </row>
    <row r="52872" spans="6:6" x14ac:dyDescent="0.2">
      <c r="F52872" s="16"/>
    </row>
    <row r="52873" spans="6:6" x14ac:dyDescent="0.2">
      <c r="F52873" s="16"/>
    </row>
    <row r="52874" spans="6:6" x14ac:dyDescent="0.2">
      <c r="F52874" s="16"/>
    </row>
    <row r="52875" spans="6:6" x14ac:dyDescent="0.2">
      <c r="F52875" s="16"/>
    </row>
    <row r="52876" spans="6:6" x14ac:dyDescent="0.2">
      <c r="F52876" s="16"/>
    </row>
    <row r="52877" spans="6:6" x14ac:dyDescent="0.2">
      <c r="F52877" s="16"/>
    </row>
    <row r="52878" spans="6:6" x14ac:dyDescent="0.2">
      <c r="F52878" s="16"/>
    </row>
    <row r="52879" spans="6:6" x14ac:dyDescent="0.2">
      <c r="F52879" s="16"/>
    </row>
    <row r="52880" spans="6:6" x14ac:dyDescent="0.2">
      <c r="F52880" s="16"/>
    </row>
    <row r="52881" spans="6:6" x14ac:dyDescent="0.2">
      <c r="F52881" s="16"/>
    </row>
    <row r="52882" spans="6:6" x14ac:dyDescent="0.2">
      <c r="F52882" s="16"/>
    </row>
    <row r="52883" spans="6:6" x14ac:dyDescent="0.2">
      <c r="F52883" s="16"/>
    </row>
    <row r="52884" spans="6:6" x14ac:dyDescent="0.2">
      <c r="F52884" s="16"/>
    </row>
    <row r="52885" spans="6:6" x14ac:dyDescent="0.2">
      <c r="F52885" s="16"/>
    </row>
    <row r="52886" spans="6:6" x14ac:dyDescent="0.2">
      <c r="F52886" s="16"/>
    </row>
    <row r="52887" spans="6:6" x14ac:dyDescent="0.2">
      <c r="F52887" s="16"/>
    </row>
    <row r="52888" spans="6:6" x14ac:dyDescent="0.2">
      <c r="F52888" s="16"/>
    </row>
    <row r="52889" spans="6:6" x14ac:dyDescent="0.2">
      <c r="F52889" s="16"/>
    </row>
    <row r="52890" spans="6:6" x14ac:dyDescent="0.2">
      <c r="F52890" s="16"/>
    </row>
    <row r="52891" spans="6:6" x14ac:dyDescent="0.2">
      <c r="F52891" s="16"/>
    </row>
    <row r="52892" spans="6:6" x14ac:dyDescent="0.2">
      <c r="F52892" s="16"/>
    </row>
    <row r="52893" spans="6:6" x14ac:dyDescent="0.2">
      <c r="F52893" s="16"/>
    </row>
    <row r="52894" spans="6:6" x14ac:dyDescent="0.2">
      <c r="F52894" s="16"/>
    </row>
    <row r="52895" spans="6:6" x14ac:dyDescent="0.2">
      <c r="F52895" s="16"/>
    </row>
    <row r="52896" spans="6:6" x14ac:dyDescent="0.2">
      <c r="F52896" s="16"/>
    </row>
    <row r="52897" spans="6:6" x14ac:dyDescent="0.2">
      <c r="F52897" s="16"/>
    </row>
    <row r="52898" spans="6:6" x14ac:dyDescent="0.2">
      <c r="F52898" s="16"/>
    </row>
    <row r="52899" spans="6:6" x14ac:dyDescent="0.2">
      <c r="F52899" s="16"/>
    </row>
    <row r="52900" spans="6:6" x14ac:dyDescent="0.2">
      <c r="F52900" s="16"/>
    </row>
    <row r="52901" spans="6:6" x14ac:dyDescent="0.2">
      <c r="F52901" s="16"/>
    </row>
    <row r="52902" spans="6:6" x14ac:dyDescent="0.2">
      <c r="F52902" s="16"/>
    </row>
    <row r="52903" spans="6:6" x14ac:dyDescent="0.2">
      <c r="F52903" s="16"/>
    </row>
    <row r="52904" spans="6:6" x14ac:dyDescent="0.2">
      <c r="F52904" s="16"/>
    </row>
    <row r="52905" spans="6:6" x14ac:dyDescent="0.2">
      <c r="F52905" s="16"/>
    </row>
    <row r="52906" spans="6:6" x14ac:dyDescent="0.2">
      <c r="F52906" s="16"/>
    </row>
    <row r="52907" spans="6:6" x14ac:dyDescent="0.2">
      <c r="F52907" s="16"/>
    </row>
    <row r="52908" spans="6:6" x14ac:dyDescent="0.2">
      <c r="F52908" s="16"/>
    </row>
    <row r="52909" spans="6:6" x14ac:dyDescent="0.2">
      <c r="F52909" s="16"/>
    </row>
    <row r="52910" spans="6:6" x14ac:dyDescent="0.2">
      <c r="F52910" s="16"/>
    </row>
    <row r="52911" spans="6:6" x14ac:dyDescent="0.2">
      <c r="F52911" s="16"/>
    </row>
    <row r="52912" spans="6:6" x14ac:dyDescent="0.2">
      <c r="F52912" s="16"/>
    </row>
    <row r="52913" spans="6:6" x14ac:dyDescent="0.2">
      <c r="F52913" s="16"/>
    </row>
    <row r="52914" spans="6:6" x14ac:dyDescent="0.2">
      <c r="F52914" s="16"/>
    </row>
    <row r="52915" spans="6:6" x14ac:dyDescent="0.2">
      <c r="F52915" s="16"/>
    </row>
    <row r="52916" spans="6:6" x14ac:dyDescent="0.2">
      <c r="F52916" s="16"/>
    </row>
    <row r="52917" spans="6:6" x14ac:dyDescent="0.2">
      <c r="F52917" s="16"/>
    </row>
    <row r="52918" spans="6:6" x14ac:dyDescent="0.2">
      <c r="F52918" s="16"/>
    </row>
    <row r="52919" spans="6:6" x14ac:dyDescent="0.2">
      <c r="F52919" s="16"/>
    </row>
    <row r="52920" spans="6:6" x14ac:dyDescent="0.2">
      <c r="F52920" s="16"/>
    </row>
    <row r="52921" spans="6:6" x14ac:dyDescent="0.2">
      <c r="F52921" s="16"/>
    </row>
    <row r="52922" spans="6:6" x14ac:dyDescent="0.2">
      <c r="F52922" s="16"/>
    </row>
    <row r="52923" spans="6:6" x14ac:dyDescent="0.2">
      <c r="F52923" s="16"/>
    </row>
    <row r="52924" spans="6:6" x14ac:dyDescent="0.2">
      <c r="F52924" s="16"/>
    </row>
    <row r="52925" spans="6:6" x14ac:dyDescent="0.2">
      <c r="F52925" s="16"/>
    </row>
    <row r="52926" spans="6:6" x14ac:dyDescent="0.2">
      <c r="F52926" s="16"/>
    </row>
    <row r="52927" spans="6:6" x14ac:dyDescent="0.2">
      <c r="F52927" s="16"/>
    </row>
    <row r="52928" spans="6:6" x14ac:dyDescent="0.2">
      <c r="F52928" s="16"/>
    </row>
    <row r="52929" spans="6:6" x14ac:dyDescent="0.2">
      <c r="F52929" s="16"/>
    </row>
    <row r="52930" spans="6:6" x14ac:dyDescent="0.2">
      <c r="F52930" s="16"/>
    </row>
    <row r="52931" spans="6:6" x14ac:dyDescent="0.2">
      <c r="F52931" s="16"/>
    </row>
    <row r="52932" spans="6:6" x14ac:dyDescent="0.2">
      <c r="F52932" s="16"/>
    </row>
    <row r="52933" spans="6:6" x14ac:dyDescent="0.2">
      <c r="F52933" s="16"/>
    </row>
    <row r="52934" spans="6:6" x14ac:dyDescent="0.2">
      <c r="F52934" s="16"/>
    </row>
    <row r="52935" spans="6:6" x14ac:dyDescent="0.2">
      <c r="F52935" s="16"/>
    </row>
    <row r="52936" spans="6:6" x14ac:dyDescent="0.2">
      <c r="F52936" s="16"/>
    </row>
    <row r="52937" spans="6:6" x14ac:dyDescent="0.2">
      <c r="F52937" s="16"/>
    </row>
    <row r="52938" spans="6:6" x14ac:dyDescent="0.2">
      <c r="F52938" s="16"/>
    </row>
    <row r="52939" spans="6:6" x14ac:dyDescent="0.2">
      <c r="F52939" s="16"/>
    </row>
    <row r="52940" spans="6:6" x14ac:dyDescent="0.2">
      <c r="F52940" s="16"/>
    </row>
    <row r="52941" spans="6:6" x14ac:dyDescent="0.2">
      <c r="F52941" s="16"/>
    </row>
    <row r="52942" spans="6:6" x14ac:dyDescent="0.2">
      <c r="F52942" s="16"/>
    </row>
    <row r="52943" spans="6:6" x14ac:dyDescent="0.2">
      <c r="F52943" s="16"/>
    </row>
    <row r="52944" spans="6:6" x14ac:dyDescent="0.2">
      <c r="F52944" s="16"/>
    </row>
    <row r="52945" spans="6:6" x14ac:dyDescent="0.2">
      <c r="F52945" s="16"/>
    </row>
    <row r="52946" spans="6:6" x14ac:dyDescent="0.2">
      <c r="F52946" s="16"/>
    </row>
    <row r="52947" spans="6:6" x14ac:dyDescent="0.2">
      <c r="F52947" s="16"/>
    </row>
    <row r="52948" spans="6:6" x14ac:dyDescent="0.2">
      <c r="F52948" s="16"/>
    </row>
    <row r="52949" spans="6:6" x14ac:dyDescent="0.2">
      <c r="F52949" s="16"/>
    </row>
    <row r="52950" spans="6:6" x14ac:dyDescent="0.2">
      <c r="F52950" s="16"/>
    </row>
    <row r="52951" spans="6:6" x14ac:dyDescent="0.2">
      <c r="F52951" s="16"/>
    </row>
    <row r="52952" spans="6:6" x14ac:dyDescent="0.2">
      <c r="F52952" s="16"/>
    </row>
    <row r="52953" spans="6:6" x14ac:dyDescent="0.2">
      <c r="F52953" s="16"/>
    </row>
    <row r="52954" spans="6:6" x14ac:dyDescent="0.2">
      <c r="F52954" s="16"/>
    </row>
    <row r="52955" spans="6:6" x14ac:dyDescent="0.2">
      <c r="F52955" s="16"/>
    </row>
    <row r="52956" spans="6:6" x14ac:dyDescent="0.2">
      <c r="F52956" s="16"/>
    </row>
    <row r="52957" spans="6:6" x14ac:dyDescent="0.2">
      <c r="F52957" s="16"/>
    </row>
    <row r="52958" spans="6:6" x14ac:dyDescent="0.2">
      <c r="F52958" s="16"/>
    </row>
    <row r="52959" spans="6:6" x14ac:dyDescent="0.2">
      <c r="F52959" s="16"/>
    </row>
    <row r="52960" spans="6:6" x14ac:dyDescent="0.2">
      <c r="F52960" s="16"/>
    </row>
    <row r="52961" spans="6:6" x14ac:dyDescent="0.2">
      <c r="F52961" s="16"/>
    </row>
    <row r="52962" spans="6:6" x14ac:dyDescent="0.2">
      <c r="F52962" s="16"/>
    </row>
    <row r="52963" spans="6:6" x14ac:dyDescent="0.2">
      <c r="F52963" s="16"/>
    </row>
    <row r="52964" spans="6:6" x14ac:dyDescent="0.2">
      <c r="F52964" s="16"/>
    </row>
    <row r="52965" spans="6:6" x14ac:dyDescent="0.2">
      <c r="F52965" s="16"/>
    </row>
    <row r="52966" spans="6:6" x14ac:dyDescent="0.2">
      <c r="F52966" s="16"/>
    </row>
    <row r="52967" spans="6:6" x14ac:dyDescent="0.2">
      <c r="F52967" s="16"/>
    </row>
    <row r="52968" spans="6:6" x14ac:dyDescent="0.2">
      <c r="F52968" s="16"/>
    </row>
    <row r="52969" spans="6:6" x14ac:dyDescent="0.2">
      <c r="F52969" s="16"/>
    </row>
    <row r="52970" spans="6:6" x14ac:dyDescent="0.2">
      <c r="F52970" s="16"/>
    </row>
    <row r="52971" spans="6:6" x14ac:dyDescent="0.2">
      <c r="F52971" s="16"/>
    </row>
    <row r="52972" spans="6:6" x14ac:dyDescent="0.2">
      <c r="F52972" s="16"/>
    </row>
    <row r="52973" spans="6:6" x14ac:dyDescent="0.2">
      <c r="F52973" s="16"/>
    </row>
    <row r="52974" spans="6:6" x14ac:dyDescent="0.2">
      <c r="F52974" s="16"/>
    </row>
    <row r="52975" spans="6:6" x14ac:dyDescent="0.2">
      <c r="F52975" s="16"/>
    </row>
    <row r="52976" spans="6:6" x14ac:dyDescent="0.2">
      <c r="F52976" s="16"/>
    </row>
    <row r="52977" spans="6:6" x14ac:dyDescent="0.2">
      <c r="F52977" s="16"/>
    </row>
    <row r="52978" spans="6:6" x14ac:dyDescent="0.2">
      <c r="F52978" s="16"/>
    </row>
    <row r="52979" spans="6:6" x14ac:dyDescent="0.2">
      <c r="F52979" s="16"/>
    </row>
    <row r="52980" spans="6:6" x14ac:dyDescent="0.2">
      <c r="F52980" s="16"/>
    </row>
    <row r="52981" spans="6:6" x14ac:dyDescent="0.2">
      <c r="F52981" s="16"/>
    </row>
    <row r="52982" spans="6:6" x14ac:dyDescent="0.2">
      <c r="F52982" s="16"/>
    </row>
    <row r="52983" spans="6:6" x14ac:dyDescent="0.2">
      <c r="F52983" s="16"/>
    </row>
    <row r="52984" spans="6:6" x14ac:dyDescent="0.2">
      <c r="F52984" s="16"/>
    </row>
    <row r="52985" spans="6:6" x14ac:dyDescent="0.2">
      <c r="F52985" s="16"/>
    </row>
    <row r="52986" spans="6:6" x14ac:dyDescent="0.2">
      <c r="F52986" s="16"/>
    </row>
    <row r="52987" spans="6:6" x14ac:dyDescent="0.2">
      <c r="F52987" s="16"/>
    </row>
    <row r="52988" spans="6:6" x14ac:dyDescent="0.2">
      <c r="F52988" s="16"/>
    </row>
    <row r="52989" spans="6:6" x14ac:dyDescent="0.2">
      <c r="F52989" s="16"/>
    </row>
    <row r="52990" spans="6:6" x14ac:dyDescent="0.2">
      <c r="F52990" s="16"/>
    </row>
    <row r="52991" spans="6:6" x14ac:dyDescent="0.2">
      <c r="F52991" s="16"/>
    </row>
    <row r="52992" spans="6:6" x14ac:dyDescent="0.2">
      <c r="F52992" s="16"/>
    </row>
    <row r="52993" spans="6:6" x14ac:dyDescent="0.2">
      <c r="F52993" s="16"/>
    </row>
    <row r="52994" spans="6:6" x14ac:dyDescent="0.2">
      <c r="F52994" s="16"/>
    </row>
    <row r="52995" spans="6:6" x14ac:dyDescent="0.2">
      <c r="F52995" s="16"/>
    </row>
    <row r="52996" spans="6:6" x14ac:dyDescent="0.2">
      <c r="F52996" s="16"/>
    </row>
    <row r="52997" spans="6:6" x14ac:dyDescent="0.2">
      <c r="F52997" s="16"/>
    </row>
    <row r="52998" spans="6:6" x14ac:dyDescent="0.2">
      <c r="F52998" s="16"/>
    </row>
    <row r="52999" spans="6:6" x14ac:dyDescent="0.2">
      <c r="F52999" s="16"/>
    </row>
    <row r="53000" spans="6:6" x14ac:dyDescent="0.2">
      <c r="F53000" s="16"/>
    </row>
    <row r="53001" spans="6:6" x14ac:dyDescent="0.2">
      <c r="F53001" s="16"/>
    </row>
    <row r="53002" spans="6:6" x14ac:dyDescent="0.2">
      <c r="F53002" s="16"/>
    </row>
    <row r="53003" spans="6:6" x14ac:dyDescent="0.2">
      <c r="F53003" s="16"/>
    </row>
    <row r="53004" spans="6:6" x14ac:dyDescent="0.2">
      <c r="F53004" s="16"/>
    </row>
    <row r="53005" spans="6:6" x14ac:dyDescent="0.2">
      <c r="F53005" s="16"/>
    </row>
    <row r="53006" spans="6:6" x14ac:dyDescent="0.2">
      <c r="F53006" s="16"/>
    </row>
    <row r="53007" spans="6:6" x14ac:dyDescent="0.2">
      <c r="F53007" s="16"/>
    </row>
    <row r="53008" spans="6:6" x14ac:dyDescent="0.2">
      <c r="F53008" s="16"/>
    </row>
    <row r="53009" spans="6:6" x14ac:dyDescent="0.2">
      <c r="F53009" s="16"/>
    </row>
    <row r="53010" spans="6:6" x14ac:dyDescent="0.2">
      <c r="F53010" s="16"/>
    </row>
    <row r="53011" spans="6:6" x14ac:dyDescent="0.2">
      <c r="F53011" s="16"/>
    </row>
    <row r="53012" spans="6:6" x14ac:dyDescent="0.2">
      <c r="F53012" s="16"/>
    </row>
    <row r="53013" spans="6:6" x14ac:dyDescent="0.2">
      <c r="F53013" s="16"/>
    </row>
    <row r="53014" spans="6:6" x14ac:dyDescent="0.2">
      <c r="F53014" s="16"/>
    </row>
    <row r="53015" spans="6:6" x14ac:dyDescent="0.2">
      <c r="F53015" s="16"/>
    </row>
    <row r="53016" spans="6:6" x14ac:dyDescent="0.2">
      <c r="F53016" s="16"/>
    </row>
    <row r="53017" spans="6:6" x14ac:dyDescent="0.2">
      <c r="F53017" s="16"/>
    </row>
    <row r="53018" spans="6:6" x14ac:dyDescent="0.2">
      <c r="F53018" s="16"/>
    </row>
    <row r="53019" spans="6:6" x14ac:dyDescent="0.2">
      <c r="F53019" s="16"/>
    </row>
    <row r="53020" spans="6:6" x14ac:dyDescent="0.2">
      <c r="F53020" s="16"/>
    </row>
    <row r="53021" spans="6:6" x14ac:dyDescent="0.2">
      <c r="F53021" s="16"/>
    </row>
    <row r="53022" spans="6:6" x14ac:dyDescent="0.2">
      <c r="F53022" s="16"/>
    </row>
    <row r="53023" spans="6:6" x14ac:dyDescent="0.2">
      <c r="F53023" s="16"/>
    </row>
    <row r="53024" spans="6:6" x14ac:dyDescent="0.2">
      <c r="F53024" s="16"/>
    </row>
    <row r="53025" spans="6:6" x14ac:dyDescent="0.2">
      <c r="F53025" s="16"/>
    </row>
    <row r="53026" spans="6:6" x14ac:dyDescent="0.2">
      <c r="F53026" s="16"/>
    </row>
    <row r="53027" spans="6:6" x14ac:dyDescent="0.2">
      <c r="F53027" s="16"/>
    </row>
    <row r="53028" spans="6:6" x14ac:dyDescent="0.2">
      <c r="F53028" s="16"/>
    </row>
    <row r="53029" spans="6:6" x14ac:dyDescent="0.2">
      <c r="F53029" s="16"/>
    </row>
    <row r="53030" spans="6:6" x14ac:dyDescent="0.2">
      <c r="F53030" s="16"/>
    </row>
    <row r="53031" spans="6:6" x14ac:dyDescent="0.2">
      <c r="F53031" s="16"/>
    </row>
    <row r="53032" spans="6:6" x14ac:dyDescent="0.2">
      <c r="F53032" s="16"/>
    </row>
    <row r="53033" spans="6:6" x14ac:dyDescent="0.2">
      <c r="F53033" s="16"/>
    </row>
    <row r="53034" spans="6:6" x14ac:dyDescent="0.2">
      <c r="F53034" s="16"/>
    </row>
    <row r="53035" spans="6:6" x14ac:dyDescent="0.2">
      <c r="F53035" s="16"/>
    </row>
    <row r="53036" spans="6:6" x14ac:dyDescent="0.2">
      <c r="F53036" s="16"/>
    </row>
    <row r="53037" spans="6:6" x14ac:dyDescent="0.2">
      <c r="F53037" s="16"/>
    </row>
    <row r="53038" spans="6:6" x14ac:dyDescent="0.2">
      <c r="F53038" s="16"/>
    </row>
    <row r="53039" spans="6:6" x14ac:dyDescent="0.2">
      <c r="F53039" s="16"/>
    </row>
    <row r="53040" spans="6:6" x14ac:dyDescent="0.2">
      <c r="F53040" s="16"/>
    </row>
    <row r="53041" spans="6:6" x14ac:dyDescent="0.2">
      <c r="F53041" s="16"/>
    </row>
    <row r="53042" spans="6:6" x14ac:dyDescent="0.2">
      <c r="F53042" s="16"/>
    </row>
    <row r="53043" spans="6:6" x14ac:dyDescent="0.2">
      <c r="F53043" s="16"/>
    </row>
    <row r="53044" spans="6:6" x14ac:dyDescent="0.2">
      <c r="F53044" s="16"/>
    </row>
    <row r="53045" spans="6:6" x14ac:dyDescent="0.2">
      <c r="F53045" s="16"/>
    </row>
    <row r="53046" spans="6:6" x14ac:dyDescent="0.2">
      <c r="F53046" s="16"/>
    </row>
    <row r="53047" spans="6:6" x14ac:dyDescent="0.2">
      <c r="F53047" s="16"/>
    </row>
    <row r="53048" spans="6:6" x14ac:dyDescent="0.2">
      <c r="F53048" s="16"/>
    </row>
    <row r="53049" spans="6:6" x14ac:dyDescent="0.2">
      <c r="F53049" s="16"/>
    </row>
    <row r="53050" spans="6:6" x14ac:dyDescent="0.2">
      <c r="F53050" s="16"/>
    </row>
    <row r="53051" spans="6:6" x14ac:dyDescent="0.2">
      <c r="F53051" s="16"/>
    </row>
    <row r="53052" spans="6:6" x14ac:dyDescent="0.2">
      <c r="F53052" s="16"/>
    </row>
    <row r="53053" spans="6:6" x14ac:dyDescent="0.2">
      <c r="F53053" s="16"/>
    </row>
    <row r="53054" spans="6:6" x14ac:dyDescent="0.2">
      <c r="F53054" s="16"/>
    </row>
    <row r="53055" spans="6:6" x14ac:dyDescent="0.2">
      <c r="F53055" s="16"/>
    </row>
    <row r="53056" spans="6:6" x14ac:dyDescent="0.2">
      <c r="F53056" s="16"/>
    </row>
    <row r="53057" spans="6:6" x14ac:dyDescent="0.2">
      <c r="F53057" s="16"/>
    </row>
    <row r="53058" spans="6:6" x14ac:dyDescent="0.2">
      <c r="F53058" s="16"/>
    </row>
    <row r="53059" spans="6:6" x14ac:dyDescent="0.2">
      <c r="F53059" s="16"/>
    </row>
    <row r="53060" spans="6:6" x14ac:dyDescent="0.2">
      <c r="F53060" s="16"/>
    </row>
    <row r="53061" spans="6:6" x14ac:dyDescent="0.2">
      <c r="F53061" s="16"/>
    </row>
    <row r="53062" spans="6:6" x14ac:dyDescent="0.2">
      <c r="F53062" s="16"/>
    </row>
    <row r="53063" spans="6:6" x14ac:dyDescent="0.2">
      <c r="F53063" s="16"/>
    </row>
    <row r="53064" spans="6:6" x14ac:dyDescent="0.2">
      <c r="F53064" s="16"/>
    </row>
    <row r="53065" spans="6:6" x14ac:dyDescent="0.2">
      <c r="F53065" s="16"/>
    </row>
    <row r="53066" spans="6:6" x14ac:dyDescent="0.2">
      <c r="F53066" s="16"/>
    </row>
    <row r="53067" spans="6:6" x14ac:dyDescent="0.2">
      <c r="F53067" s="16"/>
    </row>
    <row r="53068" spans="6:6" x14ac:dyDescent="0.2">
      <c r="F53068" s="16"/>
    </row>
    <row r="53069" spans="6:6" x14ac:dyDescent="0.2">
      <c r="F53069" s="16"/>
    </row>
    <row r="53070" spans="6:6" x14ac:dyDescent="0.2">
      <c r="F53070" s="16"/>
    </row>
    <row r="53071" spans="6:6" x14ac:dyDescent="0.2">
      <c r="F53071" s="16"/>
    </row>
    <row r="53072" spans="6:6" x14ac:dyDescent="0.2">
      <c r="F53072" s="16"/>
    </row>
    <row r="53073" spans="6:6" x14ac:dyDescent="0.2">
      <c r="F53073" s="16"/>
    </row>
    <row r="53074" spans="6:6" x14ac:dyDescent="0.2">
      <c r="F53074" s="16"/>
    </row>
    <row r="53075" spans="6:6" x14ac:dyDescent="0.2">
      <c r="F53075" s="16"/>
    </row>
    <row r="53076" spans="6:6" x14ac:dyDescent="0.2">
      <c r="F53076" s="16"/>
    </row>
    <row r="53077" spans="6:6" x14ac:dyDescent="0.2">
      <c r="F53077" s="16"/>
    </row>
    <row r="53078" spans="6:6" x14ac:dyDescent="0.2">
      <c r="F53078" s="16"/>
    </row>
    <row r="53079" spans="6:6" x14ac:dyDescent="0.2">
      <c r="F53079" s="16"/>
    </row>
    <row r="53080" spans="6:6" x14ac:dyDescent="0.2">
      <c r="F53080" s="16"/>
    </row>
    <row r="53081" spans="6:6" x14ac:dyDescent="0.2">
      <c r="F53081" s="16"/>
    </row>
    <row r="53082" spans="6:6" x14ac:dyDescent="0.2">
      <c r="F53082" s="16"/>
    </row>
    <row r="53083" spans="6:6" x14ac:dyDescent="0.2">
      <c r="F53083" s="16"/>
    </row>
    <row r="53084" spans="6:6" x14ac:dyDescent="0.2">
      <c r="F53084" s="16"/>
    </row>
    <row r="53085" spans="6:6" x14ac:dyDescent="0.2">
      <c r="F53085" s="16"/>
    </row>
    <row r="53086" spans="6:6" x14ac:dyDescent="0.2">
      <c r="F53086" s="16"/>
    </row>
    <row r="53087" spans="6:6" x14ac:dyDescent="0.2">
      <c r="F53087" s="16"/>
    </row>
    <row r="53088" spans="6:6" x14ac:dyDescent="0.2">
      <c r="F53088" s="16"/>
    </row>
    <row r="53089" spans="6:6" x14ac:dyDescent="0.2">
      <c r="F53089" s="16"/>
    </row>
    <row r="53090" spans="6:6" x14ac:dyDescent="0.2">
      <c r="F53090" s="16"/>
    </row>
    <row r="53091" spans="6:6" x14ac:dyDescent="0.2">
      <c r="F53091" s="16"/>
    </row>
    <row r="53092" spans="6:6" x14ac:dyDescent="0.2">
      <c r="F53092" s="16"/>
    </row>
    <row r="53093" spans="6:6" x14ac:dyDescent="0.2">
      <c r="F53093" s="16"/>
    </row>
    <row r="53094" spans="6:6" x14ac:dyDescent="0.2">
      <c r="F53094" s="16"/>
    </row>
    <row r="53095" spans="6:6" x14ac:dyDescent="0.2">
      <c r="F53095" s="16"/>
    </row>
    <row r="53096" spans="6:6" x14ac:dyDescent="0.2">
      <c r="F53096" s="16"/>
    </row>
    <row r="53097" spans="6:6" x14ac:dyDescent="0.2">
      <c r="F53097" s="16"/>
    </row>
    <row r="53098" spans="6:6" x14ac:dyDescent="0.2">
      <c r="F53098" s="16"/>
    </row>
    <row r="53099" spans="6:6" x14ac:dyDescent="0.2">
      <c r="F53099" s="16"/>
    </row>
    <row r="53100" spans="6:6" x14ac:dyDescent="0.2">
      <c r="F53100" s="16"/>
    </row>
    <row r="53101" spans="6:6" x14ac:dyDescent="0.2">
      <c r="F53101" s="16"/>
    </row>
    <row r="53102" spans="6:6" x14ac:dyDescent="0.2">
      <c r="F53102" s="16"/>
    </row>
    <row r="53103" spans="6:6" x14ac:dyDescent="0.2">
      <c r="F53103" s="16"/>
    </row>
    <row r="53104" spans="6:6" x14ac:dyDescent="0.2">
      <c r="F53104" s="16"/>
    </row>
    <row r="53105" spans="6:6" x14ac:dyDescent="0.2">
      <c r="F53105" s="16"/>
    </row>
    <row r="53106" spans="6:6" x14ac:dyDescent="0.2">
      <c r="F53106" s="16"/>
    </row>
    <row r="53107" spans="6:6" x14ac:dyDescent="0.2">
      <c r="F53107" s="16"/>
    </row>
    <row r="53108" spans="6:6" x14ac:dyDescent="0.2">
      <c r="F53108" s="16"/>
    </row>
    <row r="53109" spans="6:6" x14ac:dyDescent="0.2">
      <c r="F53109" s="16"/>
    </row>
    <row r="53110" spans="6:6" x14ac:dyDescent="0.2">
      <c r="F53110" s="16"/>
    </row>
    <row r="53111" spans="6:6" x14ac:dyDescent="0.2">
      <c r="F53111" s="16"/>
    </row>
    <row r="53112" spans="6:6" x14ac:dyDescent="0.2">
      <c r="F53112" s="16"/>
    </row>
    <row r="53113" spans="6:6" x14ac:dyDescent="0.2">
      <c r="F53113" s="16"/>
    </row>
    <row r="53114" spans="6:6" x14ac:dyDescent="0.2">
      <c r="F53114" s="16"/>
    </row>
    <row r="53115" spans="6:6" x14ac:dyDescent="0.2">
      <c r="F53115" s="16"/>
    </row>
    <row r="53116" spans="6:6" x14ac:dyDescent="0.2">
      <c r="F53116" s="16"/>
    </row>
    <row r="53117" spans="6:6" x14ac:dyDescent="0.2">
      <c r="F53117" s="16"/>
    </row>
    <row r="53118" spans="6:6" x14ac:dyDescent="0.2">
      <c r="F53118" s="16"/>
    </row>
    <row r="53119" spans="6:6" x14ac:dyDescent="0.2">
      <c r="F53119" s="16"/>
    </row>
    <row r="53120" spans="6:6" x14ac:dyDescent="0.2">
      <c r="F53120" s="16"/>
    </row>
    <row r="53121" spans="6:6" x14ac:dyDescent="0.2">
      <c r="F53121" s="16"/>
    </row>
    <row r="53122" spans="6:6" x14ac:dyDescent="0.2">
      <c r="F53122" s="16"/>
    </row>
    <row r="53123" spans="6:6" x14ac:dyDescent="0.2">
      <c r="F53123" s="16"/>
    </row>
    <row r="53124" spans="6:6" x14ac:dyDescent="0.2">
      <c r="F53124" s="16"/>
    </row>
    <row r="53125" spans="6:6" x14ac:dyDescent="0.2">
      <c r="F53125" s="16"/>
    </row>
    <row r="53126" spans="6:6" x14ac:dyDescent="0.2">
      <c r="F53126" s="16"/>
    </row>
    <row r="53127" spans="6:6" x14ac:dyDescent="0.2">
      <c r="F53127" s="16"/>
    </row>
    <row r="53128" spans="6:6" x14ac:dyDescent="0.2">
      <c r="F53128" s="16"/>
    </row>
    <row r="53129" spans="6:6" x14ac:dyDescent="0.2">
      <c r="F53129" s="16"/>
    </row>
    <row r="53130" spans="6:6" x14ac:dyDescent="0.2">
      <c r="F53130" s="16"/>
    </row>
    <row r="53131" spans="6:6" x14ac:dyDescent="0.2">
      <c r="F53131" s="16"/>
    </row>
    <row r="53132" spans="6:6" x14ac:dyDescent="0.2">
      <c r="F53132" s="16"/>
    </row>
    <row r="53133" spans="6:6" x14ac:dyDescent="0.2">
      <c r="F53133" s="16"/>
    </row>
    <row r="53134" spans="6:6" x14ac:dyDescent="0.2">
      <c r="F53134" s="16"/>
    </row>
    <row r="53135" spans="6:6" x14ac:dyDescent="0.2">
      <c r="F53135" s="16"/>
    </row>
    <row r="53136" spans="6:6" x14ac:dyDescent="0.2">
      <c r="F53136" s="16"/>
    </row>
    <row r="53137" spans="6:6" x14ac:dyDescent="0.2">
      <c r="F53137" s="16"/>
    </row>
    <row r="53138" spans="6:6" x14ac:dyDescent="0.2">
      <c r="F53138" s="16"/>
    </row>
    <row r="53139" spans="6:6" x14ac:dyDescent="0.2">
      <c r="F53139" s="16"/>
    </row>
    <row r="53140" spans="6:6" x14ac:dyDescent="0.2">
      <c r="F53140" s="16"/>
    </row>
    <row r="53141" spans="6:6" x14ac:dyDescent="0.2">
      <c r="F53141" s="16"/>
    </row>
    <row r="53142" spans="6:6" x14ac:dyDescent="0.2">
      <c r="F53142" s="16"/>
    </row>
    <row r="53143" spans="6:6" x14ac:dyDescent="0.2">
      <c r="F53143" s="16"/>
    </row>
    <row r="53144" spans="6:6" x14ac:dyDescent="0.2">
      <c r="F53144" s="16"/>
    </row>
    <row r="53145" spans="6:6" x14ac:dyDescent="0.2">
      <c r="F53145" s="16"/>
    </row>
    <row r="53146" spans="6:6" x14ac:dyDescent="0.2">
      <c r="F53146" s="16"/>
    </row>
    <row r="53147" spans="6:6" x14ac:dyDescent="0.2">
      <c r="F53147" s="16"/>
    </row>
    <row r="53148" spans="6:6" x14ac:dyDescent="0.2">
      <c r="F53148" s="16"/>
    </row>
    <row r="53149" spans="6:6" x14ac:dyDescent="0.2">
      <c r="F53149" s="16"/>
    </row>
    <row r="53150" spans="6:6" x14ac:dyDescent="0.2">
      <c r="F53150" s="16"/>
    </row>
    <row r="53151" spans="6:6" x14ac:dyDescent="0.2">
      <c r="F53151" s="16"/>
    </row>
    <row r="53152" spans="6:6" x14ac:dyDescent="0.2">
      <c r="F53152" s="16"/>
    </row>
    <row r="53153" spans="6:6" x14ac:dyDescent="0.2">
      <c r="F53153" s="16"/>
    </row>
    <row r="53154" spans="6:6" x14ac:dyDescent="0.2">
      <c r="F53154" s="16"/>
    </row>
    <row r="53155" spans="6:6" x14ac:dyDescent="0.2">
      <c r="F53155" s="16"/>
    </row>
    <row r="53156" spans="6:6" x14ac:dyDescent="0.2">
      <c r="F53156" s="16"/>
    </row>
    <row r="53157" spans="6:6" x14ac:dyDescent="0.2">
      <c r="F53157" s="16"/>
    </row>
    <row r="53158" spans="6:6" x14ac:dyDescent="0.2">
      <c r="F53158" s="16"/>
    </row>
    <row r="53159" spans="6:6" x14ac:dyDescent="0.2">
      <c r="F53159" s="16"/>
    </row>
    <row r="53160" spans="6:6" x14ac:dyDescent="0.2">
      <c r="F53160" s="16"/>
    </row>
    <row r="53161" spans="6:6" x14ac:dyDescent="0.2">
      <c r="F53161" s="16"/>
    </row>
    <row r="53162" spans="6:6" x14ac:dyDescent="0.2">
      <c r="F53162" s="16"/>
    </row>
    <row r="53163" spans="6:6" x14ac:dyDescent="0.2">
      <c r="F53163" s="16"/>
    </row>
    <row r="53164" spans="6:6" x14ac:dyDescent="0.2">
      <c r="F53164" s="16"/>
    </row>
    <row r="53165" spans="6:6" x14ac:dyDescent="0.2">
      <c r="F53165" s="16"/>
    </row>
    <row r="53166" spans="6:6" x14ac:dyDescent="0.2">
      <c r="F53166" s="16"/>
    </row>
    <row r="53167" spans="6:6" x14ac:dyDescent="0.2">
      <c r="F53167" s="16"/>
    </row>
    <row r="53168" spans="6:6" x14ac:dyDescent="0.2">
      <c r="F53168" s="16"/>
    </row>
    <row r="53169" spans="6:6" x14ac:dyDescent="0.2">
      <c r="F53169" s="16"/>
    </row>
    <row r="53170" spans="6:6" x14ac:dyDescent="0.2">
      <c r="F53170" s="16"/>
    </row>
    <row r="53171" spans="6:6" x14ac:dyDescent="0.2">
      <c r="F53171" s="16"/>
    </row>
    <row r="53172" spans="6:6" x14ac:dyDescent="0.2">
      <c r="F53172" s="16"/>
    </row>
    <row r="53173" spans="6:6" x14ac:dyDescent="0.2">
      <c r="F53173" s="16"/>
    </row>
    <row r="53174" spans="6:6" x14ac:dyDescent="0.2">
      <c r="F53174" s="16"/>
    </row>
    <row r="53175" spans="6:6" x14ac:dyDescent="0.2">
      <c r="F53175" s="16"/>
    </row>
    <row r="53176" spans="6:6" x14ac:dyDescent="0.2">
      <c r="F53176" s="16"/>
    </row>
    <row r="53177" spans="6:6" x14ac:dyDescent="0.2">
      <c r="F53177" s="16"/>
    </row>
    <row r="53178" spans="6:6" x14ac:dyDescent="0.2">
      <c r="F53178" s="16"/>
    </row>
    <row r="53179" spans="6:6" x14ac:dyDescent="0.2">
      <c r="F53179" s="16"/>
    </row>
    <row r="53180" spans="6:6" x14ac:dyDescent="0.2">
      <c r="F53180" s="16"/>
    </row>
    <row r="53181" spans="6:6" x14ac:dyDescent="0.2">
      <c r="F53181" s="16"/>
    </row>
    <row r="53182" spans="6:6" x14ac:dyDescent="0.2">
      <c r="F53182" s="16"/>
    </row>
    <row r="53183" spans="6:6" x14ac:dyDescent="0.2">
      <c r="F53183" s="16"/>
    </row>
    <row r="53184" spans="6:6" x14ac:dyDescent="0.2">
      <c r="F53184" s="16"/>
    </row>
    <row r="53185" spans="6:6" x14ac:dyDescent="0.2">
      <c r="F53185" s="16"/>
    </row>
    <row r="53186" spans="6:6" x14ac:dyDescent="0.2">
      <c r="F53186" s="16"/>
    </row>
    <row r="53187" spans="6:6" x14ac:dyDescent="0.2">
      <c r="F53187" s="16"/>
    </row>
    <row r="53188" spans="6:6" x14ac:dyDescent="0.2">
      <c r="F53188" s="16"/>
    </row>
    <row r="53189" spans="6:6" x14ac:dyDescent="0.2">
      <c r="F53189" s="16"/>
    </row>
    <row r="53190" spans="6:6" x14ac:dyDescent="0.2">
      <c r="F53190" s="16"/>
    </row>
    <row r="53191" spans="6:6" x14ac:dyDescent="0.2">
      <c r="F53191" s="16"/>
    </row>
    <row r="53192" spans="6:6" x14ac:dyDescent="0.2">
      <c r="F53192" s="16"/>
    </row>
    <row r="53193" spans="6:6" x14ac:dyDescent="0.2">
      <c r="F53193" s="16"/>
    </row>
    <row r="53194" spans="6:6" x14ac:dyDescent="0.2">
      <c r="F53194" s="16"/>
    </row>
    <row r="53195" spans="6:6" x14ac:dyDescent="0.2">
      <c r="F53195" s="16"/>
    </row>
    <row r="53196" spans="6:6" x14ac:dyDescent="0.2">
      <c r="F53196" s="16"/>
    </row>
    <row r="53197" spans="6:6" x14ac:dyDescent="0.2">
      <c r="F53197" s="16"/>
    </row>
    <row r="53198" spans="6:6" x14ac:dyDescent="0.2">
      <c r="F53198" s="16"/>
    </row>
    <row r="53199" spans="6:6" x14ac:dyDescent="0.2">
      <c r="F53199" s="16"/>
    </row>
    <row r="53200" spans="6:6" x14ac:dyDescent="0.2">
      <c r="F53200" s="16"/>
    </row>
    <row r="53201" spans="6:6" x14ac:dyDescent="0.2">
      <c r="F53201" s="16"/>
    </row>
    <row r="53202" spans="6:6" x14ac:dyDescent="0.2">
      <c r="F53202" s="16"/>
    </row>
    <row r="53203" spans="6:6" x14ac:dyDescent="0.2">
      <c r="F53203" s="16"/>
    </row>
    <row r="53204" spans="6:6" x14ac:dyDescent="0.2">
      <c r="F53204" s="16"/>
    </row>
    <row r="53205" spans="6:6" x14ac:dyDescent="0.2">
      <c r="F53205" s="16"/>
    </row>
    <row r="53206" spans="6:6" x14ac:dyDescent="0.2">
      <c r="F53206" s="16"/>
    </row>
    <row r="53207" spans="6:6" x14ac:dyDescent="0.2">
      <c r="F53207" s="16"/>
    </row>
    <row r="53208" spans="6:6" x14ac:dyDescent="0.2">
      <c r="F53208" s="16"/>
    </row>
    <row r="53209" spans="6:6" x14ac:dyDescent="0.2">
      <c r="F53209" s="16"/>
    </row>
    <row r="53210" spans="6:6" x14ac:dyDescent="0.2">
      <c r="F53210" s="16"/>
    </row>
    <row r="53211" spans="6:6" x14ac:dyDescent="0.2">
      <c r="F53211" s="16"/>
    </row>
    <row r="53212" spans="6:6" x14ac:dyDescent="0.2">
      <c r="F53212" s="16"/>
    </row>
    <row r="53213" spans="6:6" x14ac:dyDescent="0.2">
      <c r="F53213" s="16"/>
    </row>
    <row r="53214" spans="6:6" x14ac:dyDescent="0.2">
      <c r="F53214" s="16"/>
    </row>
    <row r="53215" spans="6:6" x14ac:dyDescent="0.2">
      <c r="F53215" s="16"/>
    </row>
    <row r="53216" spans="6:6" x14ac:dyDescent="0.2">
      <c r="F53216" s="16"/>
    </row>
    <row r="53217" spans="6:6" x14ac:dyDescent="0.2">
      <c r="F53217" s="16"/>
    </row>
    <row r="53218" spans="6:6" x14ac:dyDescent="0.2">
      <c r="F53218" s="16"/>
    </row>
    <row r="53219" spans="6:6" x14ac:dyDescent="0.2">
      <c r="F53219" s="16"/>
    </row>
    <row r="53220" spans="6:6" x14ac:dyDescent="0.2">
      <c r="F53220" s="16"/>
    </row>
    <row r="53221" spans="6:6" x14ac:dyDescent="0.2">
      <c r="F53221" s="16"/>
    </row>
    <row r="53222" spans="6:6" x14ac:dyDescent="0.2">
      <c r="F53222" s="16"/>
    </row>
    <row r="53223" spans="6:6" x14ac:dyDescent="0.2">
      <c r="F53223" s="16"/>
    </row>
    <row r="53224" spans="6:6" x14ac:dyDescent="0.2">
      <c r="F53224" s="16"/>
    </row>
    <row r="53225" spans="6:6" x14ac:dyDescent="0.2">
      <c r="F53225" s="16"/>
    </row>
    <row r="53226" spans="6:6" x14ac:dyDescent="0.2">
      <c r="F53226" s="16"/>
    </row>
    <row r="53227" spans="6:6" x14ac:dyDescent="0.2">
      <c r="F53227" s="16"/>
    </row>
    <row r="53228" spans="6:6" x14ac:dyDescent="0.2">
      <c r="F53228" s="16"/>
    </row>
    <row r="53229" spans="6:6" x14ac:dyDescent="0.2">
      <c r="F53229" s="16"/>
    </row>
    <row r="53230" spans="6:6" x14ac:dyDescent="0.2">
      <c r="F53230" s="16"/>
    </row>
    <row r="53231" spans="6:6" x14ac:dyDescent="0.2">
      <c r="F53231" s="16"/>
    </row>
    <row r="53232" spans="6:6" x14ac:dyDescent="0.2">
      <c r="F53232" s="16"/>
    </row>
    <row r="53233" spans="6:6" x14ac:dyDescent="0.2">
      <c r="F53233" s="16"/>
    </row>
    <row r="53234" spans="6:6" x14ac:dyDescent="0.2">
      <c r="F53234" s="16"/>
    </row>
    <row r="53235" spans="6:6" x14ac:dyDescent="0.2">
      <c r="F53235" s="16"/>
    </row>
    <row r="53236" spans="6:6" x14ac:dyDescent="0.2">
      <c r="F53236" s="16"/>
    </row>
    <row r="53237" spans="6:6" x14ac:dyDescent="0.2">
      <c r="F53237" s="16"/>
    </row>
    <row r="53238" spans="6:6" x14ac:dyDescent="0.2">
      <c r="F53238" s="16"/>
    </row>
    <row r="53239" spans="6:6" x14ac:dyDescent="0.2">
      <c r="F53239" s="16"/>
    </row>
    <row r="53240" spans="6:6" x14ac:dyDescent="0.2">
      <c r="F53240" s="16"/>
    </row>
    <row r="53241" spans="6:6" x14ac:dyDescent="0.2">
      <c r="F53241" s="16"/>
    </row>
    <row r="53242" spans="6:6" x14ac:dyDescent="0.2">
      <c r="F53242" s="16"/>
    </row>
    <row r="53243" spans="6:6" x14ac:dyDescent="0.2">
      <c r="F53243" s="16"/>
    </row>
    <row r="53244" spans="6:6" x14ac:dyDescent="0.2">
      <c r="F53244" s="16"/>
    </row>
    <row r="53245" spans="6:6" x14ac:dyDescent="0.2">
      <c r="F53245" s="16"/>
    </row>
    <row r="53246" spans="6:6" x14ac:dyDescent="0.2">
      <c r="F53246" s="16"/>
    </row>
    <row r="53247" spans="6:6" x14ac:dyDescent="0.2">
      <c r="F53247" s="16"/>
    </row>
    <row r="53248" spans="6:6" x14ac:dyDescent="0.2">
      <c r="F53248" s="16"/>
    </row>
    <row r="53249" spans="6:6" x14ac:dyDescent="0.2">
      <c r="F53249" s="16"/>
    </row>
    <row r="53250" spans="6:6" x14ac:dyDescent="0.2">
      <c r="F53250" s="16"/>
    </row>
    <row r="53251" spans="6:6" x14ac:dyDescent="0.2">
      <c r="F53251" s="16"/>
    </row>
    <row r="53252" spans="6:6" x14ac:dyDescent="0.2">
      <c r="F53252" s="16"/>
    </row>
    <row r="53253" spans="6:6" x14ac:dyDescent="0.2">
      <c r="F53253" s="16"/>
    </row>
    <row r="53254" spans="6:6" x14ac:dyDescent="0.2">
      <c r="F53254" s="16"/>
    </row>
    <row r="53255" spans="6:6" x14ac:dyDescent="0.2">
      <c r="F53255" s="16"/>
    </row>
    <row r="53256" spans="6:6" x14ac:dyDescent="0.2">
      <c r="F53256" s="16"/>
    </row>
    <row r="53257" spans="6:6" x14ac:dyDescent="0.2">
      <c r="F53257" s="16"/>
    </row>
    <row r="53258" spans="6:6" x14ac:dyDescent="0.2">
      <c r="F53258" s="16"/>
    </row>
    <row r="53259" spans="6:6" x14ac:dyDescent="0.2">
      <c r="F53259" s="16"/>
    </row>
    <row r="53260" spans="6:6" x14ac:dyDescent="0.2">
      <c r="F53260" s="16"/>
    </row>
    <row r="53261" spans="6:6" x14ac:dyDescent="0.2">
      <c r="F53261" s="16"/>
    </row>
    <row r="53262" spans="6:6" x14ac:dyDescent="0.2">
      <c r="F53262" s="16"/>
    </row>
    <row r="53263" spans="6:6" x14ac:dyDescent="0.2">
      <c r="F53263" s="16"/>
    </row>
    <row r="53264" spans="6:6" x14ac:dyDescent="0.2">
      <c r="F53264" s="16"/>
    </row>
    <row r="53265" spans="6:6" x14ac:dyDescent="0.2">
      <c r="F53265" s="16"/>
    </row>
    <row r="53266" spans="6:6" x14ac:dyDescent="0.2">
      <c r="F53266" s="16"/>
    </row>
    <row r="53267" spans="6:6" x14ac:dyDescent="0.2">
      <c r="F53267" s="16"/>
    </row>
    <row r="53268" spans="6:6" x14ac:dyDescent="0.2">
      <c r="F53268" s="16"/>
    </row>
    <row r="53269" spans="6:6" x14ac:dyDescent="0.2">
      <c r="F53269" s="16"/>
    </row>
    <row r="53270" spans="6:6" x14ac:dyDescent="0.2">
      <c r="F53270" s="16"/>
    </row>
    <row r="53271" spans="6:6" x14ac:dyDescent="0.2">
      <c r="F53271" s="16"/>
    </row>
    <row r="53272" spans="6:6" x14ac:dyDescent="0.2">
      <c r="F53272" s="16"/>
    </row>
    <row r="53273" spans="6:6" x14ac:dyDescent="0.2">
      <c r="F53273" s="16"/>
    </row>
    <row r="53274" spans="6:6" x14ac:dyDescent="0.2">
      <c r="F53274" s="16"/>
    </row>
    <row r="53275" spans="6:6" x14ac:dyDescent="0.2">
      <c r="F53275" s="16"/>
    </row>
    <row r="53276" spans="6:6" x14ac:dyDescent="0.2">
      <c r="F53276" s="16"/>
    </row>
    <row r="53277" spans="6:6" x14ac:dyDescent="0.2">
      <c r="F53277" s="16"/>
    </row>
    <row r="53278" spans="6:6" x14ac:dyDescent="0.2">
      <c r="F53278" s="16"/>
    </row>
    <row r="53279" spans="6:6" x14ac:dyDescent="0.2">
      <c r="F53279" s="16"/>
    </row>
    <row r="53280" spans="6:6" x14ac:dyDescent="0.2">
      <c r="F53280" s="16"/>
    </row>
    <row r="53281" spans="6:6" x14ac:dyDescent="0.2">
      <c r="F53281" s="16"/>
    </row>
    <row r="53282" spans="6:6" x14ac:dyDescent="0.2">
      <c r="F53282" s="16"/>
    </row>
    <row r="53283" spans="6:6" x14ac:dyDescent="0.2">
      <c r="F53283" s="16"/>
    </row>
    <row r="53284" spans="6:6" x14ac:dyDescent="0.2">
      <c r="F53284" s="16"/>
    </row>
    <row r="53285" spans="6:6" x14ac:dyDescent="0.2">
      <c r="F53285" s="16"/>
    </row>
    <row r="53286" spans="6:6" x14ac:dyDescent="0.2">
      <c r="F53286" s="16"/>
    </row>
    <row r="53287" spans="6:6" x14ac:dyDescent="0.2">
      <c r="F53287" s="16"/>
    </row>
    <row r="53288" spans="6:6" x14ac:dyDescent="0.2">
      <c r="F53288" s="16"/>
    </row>
    <row r="53289" spans="6:6" x14ac:dyDescent="0.2">
      <c r="F53289" s="16"/>
    </row>
    <row r="53290" spans="6:6" x14ac:dyDescent="0.2">
      <c r="F53290" s="16"/>
    </row>
    <row r="53291" spans="6:6" x14ac:dyDescent="0.2">
      <c r="F53291" s="16"/>
    </row>
    <row r="53292" spans="6:6" x14ac:dyDescent="0.2">
      <c r="F53292" s="16"/>
    </row>
    <row r="53293" spans="6:6" x14ac:dyDescent="0.2">
      <c r="F53293" s="16"/>
    </row>
    <row r="53294" spans="6:6" x14ac:dyDescent="0.2">
      <c r="F53294" s="16"/>
    </row>
    <row r="53295" spans="6:6" x14ac:dyDescent="0.2">
      <c r="F53295" s="16"/>
    </row>
    <row r="53296" spans="6:6" x14ac:dyDescent="0.2">
      <c r="F53296" s="16"/>
    </row>
    <row r="53297" spans="6:6" x14ac:dyDescent="0.2">
      <c r="F53297" s="16"/>
    </row>
    <row r="53298" spans="6:6" x14ac:dyDescent="0.2">
      <c r="F53298" s="16"/>
    </row>
    <row r="53299" spans="6:6" x14ac:dyDescent="0.2">
      <c r="F53299" s="16"/>
    </row>
    <row r="53300" spans="6:6" x14ac:dyDescent="0.2">
      <c r="F53300" s="16"/>
    </row>
    <row r="53301" spans="6:6" x14ac:dyDescent="0.2">
      <c r="F53301" s="16"/>
    </row>
    <row r="53302" spans="6:6" x14ac:dyDescent="0.2">
      <c r="F53302" s="16"/>
    </row>
    <row r="53303" spans="6:6" x14ac:dyDescent="0.2">
      <c r="F53303" s="16"/>
    </row>
    <row r="53304" spans="6:6" x14ac:dyDescent="0.2">
      <c r="F53304" s="16"/>
    </row>
    <row r="53305" spans="6:6" x14ac:dyDescent="0.2">
      <c r="F53305" s="16"/>
    </row>
    <row r="53306" spans="6:6" x14ac:dyDescent="0.2">
      <c r="F53306" s="16"/>
    </row>
    <row r="53307" spans="6:6" x14ac:dyDescent="0.2">
      <c r="F53307" s="16"/>
    </row>
    <row r="53308" spans="6:6" x14ac:dyDescent="0.2">
      <c r="F53308" s="16"/>
    </row>
    <row r="53309" spans="6:6" x14ac:dyDescent="0.2">
      <c r="F53309" s="16"/>
    </row>
    <row r="53310" spans="6:6" x14ac:dyDescent="0.2">
      <c r="F53310" s="16"/>
    </row>
    <row r="53311" spans="6:6" x14ac:dyDescent="0.2">
      <c r="F53311" s="16"/>
    </row>
    <row r="53312" spans="6:6" x14ac:dyDescent="0.2">
      <c r="F53312" s="16"/>
    </row>
    <row r="53313" spans="6:6" x14ac:dyDescent="0.2">
      <c r="F53313" s="16"/>
    </row>
    <row r="53314" spans="6:6" x14ac:dyDescent="0.2">
      <c r="F53314" s="16"/>
    </row>
    <row r="53315" spans="6:6" x14ac:dyDescent="0.2">
      <c r="F53315" s="16"/>
    </row>
    <row r="53316" spans="6:6" x14ac:dyDescent="0.2">
      <c r="F53316" s="16"/>
    </row>
    <row r="53317" spans="6:6" x14ac:dyDescent="0.2">
      <c r="F53317" s="16"/>
    </row>
    <row r="53318" spans="6:6" x14ac:dyDescent="0.2">
      <c r="F53318" s="16"/>
    </row>
    <row r="53319" spans="6:6" x14ac:dyDescent="0.2">
      <c r="F53319" s="16"/>
    </row>
    <row r="53320" spans="6:6" x14ac:dyDescent="0.2">
      <c r="F53320" s="16"/>
    </row>
    <row r="53321" spans="6:6" x14ac:dyDescent="0.2">
      <c r="F53321" s="16"/>
    </row>
    <row r="53322" spans="6:6" x14ac:dyDescent="0.2">
      <c r="F53322" s="16"/>
    </row>
    <row r="53323" spans="6:6" x14ac:dyDescent="0.2">
      <c r="F53323" s="16"/>
    </row>
    <row r="53324" spans="6:6" x14ac:dyDescent="0.2">
      <c r="F53324" s="16"/>
    </row>
    <row r="53325" spans="6:6" x14ac:dyDescent="0.2">
      <c r="F53325" s="16"/>
    </row>
    <row r="53326" spans="6:6" x14ac:dyDescent="0.2">
      <c r="F53326" s="16"/>
    </row>
    <row r="53327" spans="6:6" x14ac:dyDescent="0.2">
      <c r="F53327" s="16"/>
    </row>
    <row r="53328" spans="6:6" x14ac:dyDescent="0.2">
      <c r="F53328" s="16"/>
    </row>
    <row r="53329" spans="6:6" x14ac:dyDescent="0.2">
      <c r="F53329" s="16"/>
    </row>
    <row r="53330" spans="6:6" x14ac:dyDescent="0.2">
      <c r="F53330" s="16"/>
    </row>
    <row r="53331" spans="6:6" x14ac:dyDescent="0.2">
      <c r="F53331" s="16"/>
    </row>
    <row r="53332" spans="6:6" x14ac:dyDescent="0.2">
      <c r="F53332" s="16"/>
    </row>
    <row r="53333" spans="6:6" x14ac:dyDescent="0.2">
      <c r="F53333" s="16"/>
    </row>
    <row r="53334" spans="6:6" x14ac:dyDescent="0.2">
      <c r="F53334" s="16"/>
    </row>
    <row r="53335" spans="6:6" x14ac:dyDescent="0.2">
      <c r="F53335" s="16"/>
    </row>
    <row r="53336" spans="6:6" x14ac:dyDescent="0.2">
      <c r="F53336" s="16"/>
    </row>
    <row r="53337" spans="6:6" x14ac:dyDescent="0.2">
      <c r="F53337" s="16"/>
    </row>
    <row r="53338" spans="6:6" x14ac:dyDescent="0.2">
      <c r="F53338" s="16"/>
    </row>
    <row r="53339" spans="6:6" x14ac:dyDescent="0.2">
      <c r="F53339" s="16"/>
    </row>
    <row r="53340" spans="6:6" x14ac:dyDescent="0.2">
      <c r="F53340" s="16"/>
    </row>
    <row r="53341" spans="6:6" x14ac:dyDescent="0.2">
      <c r="F53341" s="16"/>
    </row>
    <row r="53342" spans="6:6" x14ac:dyDescent="0.2">
      <c r="F53342" s="16"/>
    </row>
    <row r="53343" spans="6:6" x14ac:dyDescent="0.2">
      <c r="F53343" s="16"/>
    </row>
    <row r="53344" spans="6:6" x14ac:dyDescent="0.2">
      <c r="F53344" s="16"/>
    </row>
    <row r="53345" spans="6:6" x14ac:dyDescent="0.2">
      <c r="F53345" s="16"/>
    </row>
    <row r="53346" spans="6:6" x14ac:dyDescent="0.2">
      <c r="F53346" s="16"/>
    </row>
    <row r="53347" spans="6:6" x14ac:dyDescent="0.2">
      <c r="F53347" s="16"/>
    </row>
    <row r="53348" spans="6:6" x14ac:dyDescent="0.2">
      <c r="F53348" s="16"/>
    </row>
    <row r="53349" spans="6:6" x14ac:dyDescent="0.2">
      <c r="F53349" s="16"/>
    </row>
    <row r="53350" spans="6:6" x14ac:dyDescent="0.2">
      <c r="F53350" s="16"/>
    </row>
    <row r="53351" spans="6:6" x14ac:dyDescent="0.2">
      <c r="F53351" s="16"/>
    </row>
    <row r="53352" spans="6:6" x14ac:dyDescent="0.2">
      <c r="F53352" s="16"/>
    </row>
    <row r="53353" spans="6:6" x14ac:dyDescent="0.2">
      <c r="F53353" s="16"/>
    </row>
    <row r="53354" spans="6:6" x14ac:dyDescent="0.2">
      <c r="F53354" s="16"/>
    </row>
    <row r="53355" spans="6:6" x14ac:dyDescent="0.2">
      <c r="F53355" s="16"/>
    </row>
    <row r="53356" spans="6:6" x14ac:dyDescent="0.2">
      <c r="F53356" s="16"/>
    </row>
    <row r="53357" spans="6:6" x14ac:dyDescent="0.2">
      <c r="F53357" s="16"/>
    </row>
    <row r="53358" spans="6:6" x14ac:dyDescent="0.2">
      <c r="F53358" s="16"/>
    </row>
    <row r="53359" spans="6:6" x14ac:dyDescent="0.2">
      <c r="F53359" s="16"/>
    </row>
    <row r="53360" spans="6:6" x14ac:dyDescent="0.2">
      <c r="F53360" s="16"/>
    </row>
    <row r="53361" spans="6:6" x14ac:dyDescent="0.2">
      <c r="F53361" s="16"/>
    </row>
    <row r="53362" spans="6:6" x14ac:dyDescent="0.2">
      <c r="F53362" s="16"/>
    </row>
    <row r="53363" spans="6:6" x14ac:dyDescent="0.2">
      <c r="F53363" s="16"/>
    </row>
    <row r="53364" spans="6:6" x14ac:dyDescent="0.2">
      <c r="F53364" s="16"/>
    </row>
    <row r="53365" spans="6:6" x14ac:dyDescent="0.2">
      <c r="F53365" s="16"/>
    </row>
    <row r="53366" spans="6:6" x14ac:dyDescent="0.2">
      <c r="F53366" s="16"/>
    </row>
    <row r="53367" spans="6:6" x14ac:dyDescent="0.2">
      <c r="F53367" s="16"/>
    </row>
    <row r="53368" spans="6:6" x14ac:dyDescent="0.2">
      <c r="F53368" s="16"/>
    </row>
    <row r="53369" spans="6:6" x14ac:dyDescent="0.2">
      <c r="F53369" s="16"/>
    </row>
    <row r="53370" spans="6:6" x14ac:dyDescent="0.2">
      <c r="F53370" s="16"/>
    </row>
    <row r="53371" spans="6:6" x14ac:dyDescent="0.2">
      <c r="F53371" s="16"/>
    </row>
    <row r="53372" spans="6:6" x14ac:dyDescent="0.2">
      <c r="F53372" s="16"/>
    </row>
    <row r="53373" spans="6:6" x14ac:dyDescent="0.2">
      <c r="F53373" s="16"/>
    </row>
    <row r="53374" spans="6:6" x14ac:dyDescent="0.2">
      <c r="F53374" s="16"/>
    </row>
    <row r="53375" spans="6:6" x14ac:dyDescent="0.2">
      <c r="F53375" s="16"/>
    </row>
    <row r="53376" spans="6:6" x14ac:dyDescent="0.2">
      <c r="F53376" s="16"/>
    </row>
    <row r="53377" spans="6:6" x14ac:dyDescent="0.2">
      <c r="F53377" s="16"/>
    </row>
    <row r="53378" spans="6:6" x14ac:dyDescent="0.2">
      <c r="F53378" s="16"/>
    </row>
    <row r="53379" spans="6:6" x14ac:dyDescent="0.2">
      <c r="F53379" s="16"/>
    </row>
    <row r="53380" spans="6:6" x14ac:dyDescent="0.2">
      <c r="F53380" s="16"/>
    </row>
    <row r="53381" spans="6:6" x14ac:dyDescent="0.2">
      <c r="F53381" s="16"/>
    </row>
    <row r="53382" spans="6:6" x14ac:dyDescent="0.2">
      <c r="F53382" s="16"/>
    </row>
    <row r="53383" spans="6:6" x14ac:dyDescent="0.2">
      <c r="F53383" s="16"/>
    </row>
    <row r="53384" spans="6:6" x14ac:dyDescent="0.2">
      <c r="F53384" s="16"/>
    </row>
    <row r="53385" spans="6:6" x14ac:dyDescent="0.2">
      <c r="F53385" s="16"/>
    </row>
    <row r="53386" spans="6:6" x14ac:dyDescent="0.2">
      <c r="F53386" s="16"/>
    </row>
    <row r="53387" spans="6:6" x14ac:dyDescent="0.2">
      <c r="F53387" s="16"/>
    </row>
    <row r="53388" spans="6:6" x14ac:dyDescent="0.2">
      <c r="F53388" s="16"/>
    </row>
    <row r="53389" spans="6:6" x14ac:dyDescent="0.2">
      <c r="F53389" s="16"/>
    </row>
    <row r="53390" spans="6:6" x14ac:dyDescent="0.2">
      <c r="F53390" s="16"/>
    </row>
    <row r="53391" spans="6:6" x14ac:dyDescent="0.2">
      <c r="F53391" s="16"/>
    </row>
    <row r="53392" spans="6:6" x14ac:dyDescent="0.2">
      <c r="F53392" s="16"/>
    </row>
    <row r="53393" spans="6:6" x14ac:dyDescent="0.2">
      <c r="F53393" s="16"/>
    </row>
    <row r="53394" spans="6:6" x14ac:dyDescent="0.2">
      <c r="F53394" s="16"/>
    </row>
    <row r="53395" spans="6:6" x14ac:dyDescent="0.2">
      <c r="F53395" s="16"/>
    </row>
    <row r="53396" spans="6:6" x14ac:dyDescent="0.2">
      <c r="F53396" s="16"/>
    </row>
    <row r="53397" spans="6:6" x14ac:dyDescent="0.2">
      <c r="F53397" s="16"/>
    </row>
    <row r="53398" spans="6:6" x14ac:dyDescent="0.2">
      <c r="F53398" s="16"/>
    </row>
    <row r="53399" spans="6:6" x14ac:dyDescent="0.2">
      <c r="F53399" s="16"/>
    </row>
    <row r="53400" spans="6:6" x14ac:dyDescent="0.2">
      <c r="F53400" s="16"/>
    </row>
    <row r="53401" spans="6:6" x14ac:dyDescent="0.2">
      <c r="F53401" s="16"/>
    </row>
    <row r="53402" spans="6:6" x14ac:dyDescent="0.2">
      <c r="F53402" s="16"/>
    </row>
    <row r="53403" spans="6:6" x14ac:dyDescent="0.2">
      <c r="F53403" s="16"/>
    </row>
    <row r="53404" spans="6:6" x14ac:dyDescent="0.2">
      <c r="F53404" s="16"/>
    </row>
    <row r="53405" spans="6:6" x14ac:dyDescent="0.2">
      <c r="F53405" s="16"/>
    </row>
    <row r="53406" spans="6:6" x14ac:dyDescent="0.2">
      <c r="F53406" s="16"/>
    </row>
    <row r="53407" spans="6:6" x14ac:dyDescent="0.2">
      <c r="F53407" s="16"/>
    </row>
    <row r="53408" spans="6:6" x14ac:dyDescent="0.2">
      <c r="F53408" s="16"/>
    </row>
    <row r="53409" spans="6:6" x14ac:dyDescent="0.2">
      <c r="F53409" s="16"/>
    </row>
    <row r="53410" spans="6:6" x14ac:dyDescent="0.2">
      <c r="F53410" s="16"/>
    </row>
    <row r="53411" spans="6:6" x14ac:dyDescent="0.2">
      <c r="F53411" s="16"/>
    </row>
    <row r="53412" spans="6:6" x14ac:dyDescent="0.2">
      <c r="F53412" s="16"/>
    </row>
    <row r="53413" spans="6:6" x14ac:dyDescent="0.2">
      <c r="F53413" s="16"/>
    </row>
    <row r="53414" spans="6:6" x14ac:dyDescent="0.2">
      <c r="F53414" s="16"/>
    </row>
    <row r="53415" spans="6:6" x14ac:dyDescent="0.2">
      <c r="F53415" s="16"/>
    </row>
    <row r="53416" spans="6:6" x14ac:dyDescent="0.2">
      <c r="F53416" s="16"/>
    </row>
    <row r="53417" spans="6:6" x14ac:dyDescent="0.2">
      <c r="F53417" s="16"/>
    </row>
    <row r="53418" spans="6:6" x14ac:dyDescent="0.2">
      <c r="F53418" s="16"/>
    </row>
    <row r="53419" spans="6:6" x14ac:dyDescent="0.2">
      <c r="F53419" s="16"/>
    </row>
    <row r="53420" spans="6:6" x14ac:dyDescent="0.2">
      <c r="F53420" s="16"/>
    </row>
    <row r="53421" spans="6:6" x14ac:dyDescent="0.2">
      <c r="F53421" s="16"/>
    </row>
    <row r="53422" spans="6:6" x14ac:dyDescent="0.2">
      <c r="F53422" s="16"/>
    </row>
    <row r="53423" spans="6:6" x14ac:dyDescent="0.2">
      <c r="F53423" s="16"/>
    </row>
    <row r="53424" spans="6:6" x14ac:dyDescent="0.2">
      <c r="F53424" s="16"/>
    </row>
    <row r="53425" spans="6:6" x14ac:dyDescent="0.2">
      <c r="F53425" s="16"/>
    </row>
    <row r="53426" spans="6:6" x14ac:dyDescent="0.2">
      <c r="F53426" s="16"/>
    </row>
    <row r="53427" spans="6:6" x14ac:dyDescent="0.2">
      <c r="F53427" s="16"/>
    </row>
    <row r="53428" spans="6:6" x14ac:dyDescent="0.2">
      <c r="F53428" s="16"/>
    </row>
    <row r="53429" spans="6:6" x14ac:dyDescent="0.2">
      <c r="F53429" s="16"/>
    </row>
    <row r="53430" spans="6:6" x14ac:dyDescent="0.2">
      <c r="F53430" s="16"/>
    </row>
    <row r="53431" spans="6:6" x14ac:dyDescent="0.2">
      <c r="F53431" s="16"/>
    </row>
    <row r="53432" spans="6:6" x14ac:dyDescent="0.2">
      <c r="F53432" s="16"/>
    </row>
    <row r="53433" spans="6:6" x14ac:dyDescent="0.2">
      <c r="F53433" s="16"/>
    </row>
    <row r="53434" spans="6:6" x14ac:dyDescent="0.2">
      <c r="F53434" s="16"/>
    </row>
    <row r="53435" spans="6:6" x14ac:dyDescent="0.2">
      <c r="F53435" s="16"/>
    </row>
    <row r="53436" spans="6:6" x14ac:dyDescent="0.2">
      <c r="F53436" s="16"/>
    </row>
    <row r="53437" spans="6:6" x14ac:dyDescent="0.2">
      <c r="F53437" s="16"/>
    </row>
    <row r="53438" spans="6:6" x14ac:dyDescent="0.2">
      <c r="F53438" s="16"/>
    </row>
    <row r="53439" spans="6:6" x14ac:dyDescent="0.2">
      <c r="F53439" s="16"/>
    </row>
    <row r="53440" spans="6:6" x14ac:dyDescent="0.2">
      <c r="F53440" s="16"/>
    </row>
    <row r="53441" spans="6:6" x14ac:dyDescent="0.2">
      <c r="F53441" s="16"/>
    </row>
    <row r="53442" spans="6:6" x14ac:dyDescent="0.2">
      <c r="F53442" s="16"/>
    </row>
    <row r="53443" spans="6:6" x14ac:dyDescent="0.2">
      <c r="F53443" s="16"/>
    </row>
    <row r="53444" spans="6:6" x14ac:dyDescent="0.2">
      <c r="F53444" s="16"/>
    </row>
    <row r="53445" spans="6:6" x14ac:dyDescent="0.2">
      <c r="F53445" s="16"/>
    </row>
    <row r="53446" spans="6:6" x14ac:dyDescent="0.2">
      <c r="F53446" s="16"/>
    </row>
    <row r="53447" spans="6:6" x14ac:dyDescent="0.2">
      <c r="F53447" s="16"/>
    </row>
    <row r="53448" spans="6:6" x14ac:dyDescent="0.2">
      <c r="F53448" s="16"/>
    </row>
    <row r="53449" spans="6:6" x14ac:dyDescent="0.2">
      <c r="F53449" s="16"/>
    </row>
    <row r="53450" spans="6:6" x14ac:dyDescent="0.2">
      <c r="F53450" s="16"/>
    </row>
    <row r="53451" spans="6:6" x14ac:dyDescent="0.2">
      <c r="F53451" s="16"/>
    </row>
    <row r="53452" spans="6:6" x14ac:dyDescent="0.2">
      <c r="F53452" s="16"/>
    </row>
    <row r="53453" spans="6:6" x14ac:dyDescent="0.2">
      <c r="F53453" s="16"/>
    </row>
    <row r="53454" spans="6:6" x14ac:dyDescent="0.2">
      <c r="F53454" s="16"/>
    </row>
    <row r="53455" spans="6:6" x14ac:dyDescent="0.2">
      <c r="F53455" s="16"/>
    </row>
    <row r="53456" spans="6:6" x14ac:dyDescent="0.2">
      <c r="F53456" s="16"/>
    </row>
    <row r="53457" spans="6:6" x14ac:dyDescent="0.2">
      <c r="F53457" s="16"/>
    </row>
    <row r="53458" spans="6:6" x14ac:dyDescent="0.2">
      <c r="F53458" s="16"/>
    </row>
    <row r="53459" spans="6:6" x14ac:dyDescent="0.2">
      <c r="F53459" s="16"/>
    </row>
    <row r="53460" spans="6:6" x14ac:dyDescent="0.2">
      <c r="F53460" s="16"/>
    </row>
    <row r="53461" spans="6:6" x14ac:dyDescent="0.2">
      <c r="F53461" s="16"/>
    </row>
    <row r="53462" spans="6:6" x14ac:dyDescent="0.2">
      <c r="F53462" s="16"/>
    </row>
    <row r="53463" spans="6:6" x14ac:dyDescent="0.2">
      <c r="F53463" s="16"/>
    </row>
    <row r="53464" spans="6:6" x14ac:dyDescent="0.2">
      <c r="F53464" s="16"/>
    </row>
    <row r="53465" spans="6:6" x14ac:dyDescent="0.2">
      <c r="F53465" s="16"/>
    </row>
    <row r="53466" spans="6:6" x14ac:dyDescent="0.2">
      <c r="F53466" s="16"/>
    </row>
    <row r="53467" spans="6:6" x14ac:dyDescent="0.2">
      <c r="F53467" s="16"/>
    </row>
    <row r="53468" spans="6:6" x14ac:dyDescent="0.2">
      <c r="F53468" s="16"/>
    </row>
    <row r="53469" spans="6:6" x14ac:dyDescent="0.2">
      <c r="F53469" s="16"/>
    </row>
    <row r="53470" spans="6:6" x14ac:dyDescent="0.2">
      <c r="F53470" s="16"/>
    </row>
    <row r="53471" spans="6:6" x14ac:dyDescent="0.2">
      <c r="F53471" s="16"/>
    </row>
    <row r="53472" spans="6:6" x14ac:dyDescent="0.2">
      <c r="F53472" s="16"/>
    </row>
    <row r="53473" spans="6:6" x14ac:dyDescent="0.2">
      <c r="F53473" s="16"/>
    </row>
    <row r="53474" spans="6:6" x14ac:dyDescent="0.2">
      <c r="F53474" s="16"/>
    </row>
    <row r="53475" spans="6:6" x14ac:dyDescent="0.2">
      <c r="F53475" s="16"/>
    </row>
    <row r="53476" spans="6:6" x14ac:dyDescent="0.2">
      <c r="F53476" s="16"/>
    </row>
    <row r="53477" spans="6:6" x14ac:dyDescent="0.2">
      <c r="F53477" s="16"/>
    </row>
    <row r="53478" spans="6:6" x14ac:dyDescent="0.2">
      <c r="F53478" s="16"/>
    </row>
    <row r="53479" spans="6:6" x14ac:dyDescent="0.2">
      <c r="F53479" s="16"/>
    </row>
    <row r="53480" spans="6:6" x14ac:dyDescent="0.2">
      <c r="F53480" s="16"/>
    </row>
    <row r="53481" spans="6:6" x14ac:dyDescent="0.2">
      <c r="F53481" s="16"/>
    </row>
    <row r="53482" spans="6:6" x14ac:dyDescent="0.2">
      <c r="F53482" s="16"/>
    </row>
    <row r="53483" spans="6:6" x14ac:dyDescent="0.2">
      <c r="F53483" s="16"/>
    </row>
    <row r="53484" spans="6:6" x14ac:dyDescent="0.2">
      <c r="F53484" s="16"/>
    </row>
    <row r="53485" spans="6:6" x14ac:dyDescent="0.2">
      <c r="F53485" s="16"/>
    </row>
    <row r="53486" spans="6:6" x14ac:dyDescent="0.2">
      <c r="F53486" s="16"/>
    </row>
    <row r="53487" spans="6:6" x14ac:dyDescent="0.2">
      <c r="F53487" s="16"/>
    </row>
    <row r="53488" spans="6:6" x14ac:dyDescent="0.2">
      <c r="F53488" s="16"/>
    </row>
    <row r="53489" spans="6:6" x14ac:dyDescent="0.2">
      <c r="F53489" s="16"/>
    </row>
    <row r="53490" spans="6:6" x14ac:dyDescent="0.2">
      <c r="F53490" s="16"/>
    </row>
    <row r="53491" spans="6:6" x14ac:dyDescent="0.2">
      <c r="F53491" s="16"/>
    </row>
    <row r="53492" spans="6:6" x14ac:dyDescent="0.2">
      <c r="F53492" s="16"/>
    </row>
    <row r="53493" spans="6:6" x14ac:dyDescent="0.2">
      <c r="F53493" s="16"/>
    </row>
    <row r="53494" spans="6:6" x14ac:dyDescent="0.2">
      <c r="F53494" s="16"/>
    </row>
    <row r="53495" spans="6:6" x14ac:dyDescent="0.2">
      <c r="F53495" s="16"/>
    </row>
    <row r="53496" spans="6:6" x14ac:dyDescent="0.2">
      <c r="F53496" s="16"/>
    </row>
    <row r="53497" spans="6:6" x14ac:dyDescent="0.2">
      <c r="F53497" s="16"/>
    </row>
    <row r="53498" spans="6:6" x14ac:dyDescent="0.2">
      <c r="F53498" s="16"/>
    </row>
    <row r="53499" spans="6:6" x14ac:dyDescent="0.2">
      <c r="F53499" s="16"/>
    </row>
    <row r="53500" spans="6:6" x14ac:dyDescent="0.2">
      <c r="F53500" s="16"/>
    </row>
    <row r="53501" spans="6:6" x14ac:dyDescent="0.2">
      <c r="F53501" s="16"/>
    </row>
    <row r="53502" spans="6:6" x14ac:dyDescent="0.2">
      <c r="F53502" s="16"/>
    </row>
    <row r="53503" spans="6:6" x14ac:dyDescent="0.2">
      <c r="F53503" s="16"/>
    </row>
    <row r="53504" spans="6:6" x14ac:dyDescent="0.2">
      <c r="F53504" s="16"/>
    </row>
    <row r="53505" spans="6:6" x14ac:dyDescent="0.2">
      <c r="F53505" s="16"/>
    </row>
    <row r="53506" spans="6:6" x14ac:dyDescent="0.2">
      <c r="F53506" s="16"/>
    </row>
    <row r="53507" spans="6:6" x14ac:dyDescent="0.2">
      <c r="F53507" s="16"/>
    </row>
    <row r="53508" spans="6:6" x14ac:dyDescent="0.2">
      <c r="F53508" s="16"/>
    </row>
    <row r="53509" spans="6:6" x14ac:dyDescent="0.2">
      <c r="F53509" s="16"/>
    </row>
    <row r="53510" spans="6:6" x14ac:dyDescent="0.2">
      <c r="F53510" s="16"/>
    </row>
    <row r="53511" spans="6:6" x14ac:dyDescent="0.2">
      <c r="F53511" s="16"/>
    </row>
    <row r="53512" spans="6:6" x14ac:dyDescent="0.2">
      <c r="F53512" s="16"/>
    </row>
    <row r="53513" spans="6:6" x14ac:dyDescent="0.2">
      <c r="F53513" s="16"/>
    </row>
    <row r="53514" spans="6:6" x14ac:dyDescent="0.2">
      <c r="F53514" s="16"/>
    </row>
    <row r="53515" spans="6:6" x14ac:dyDescent="0.2">
      <c r="F53515" s="16"/>
    </row>
    <row r="53516" spans="6:6" x14ac:dyDescent="0.2">
      <c r="F53516" s="16"/>
    </row>
    <row r="53517" spans="6:6" x14ac:dyDescent="0.2">
      <c r="F53517" s="16"/>
    </row>
    <row r="53518" spans="6:6" x14ac:dyDescent="0.2">
      <c r="F53518" s="16"/>
    </row>
    <row r="53519" spans="6:6" x14ac:dyDescent="0.2">
      <c r="F53519" s="16"/>
    </row>
    <row r="53520" spans="6:6" x14ac:dyDescent="0.2">
      <c r="F53520" s="16"/>
    </row>
    <row r="53521" spans="6:6" x14ac:dyDescent="0.2">
      <c r="F53521" s="16"/>
    </row>
    <row r="53522" spans="6:6" x14ac:dyDescent="0.2">
      <c r="F53522" s="16"/>
    </row>
    <row r="53523" spans="6:6" x14ac:dyDescent="0.2">
      <c r="F53523" s="16"/>
    </row>
    <row r="53524" spans="6:6" x14ac:dyDescent="0.2">
      <c r="F53524" s="16"/>
    </row>
    <row r="53525" spans="6:6" x14ac:dyDescent="0.2">
      <c r="F53525" s="16"/>
    </row>
    <row r="53526" spans="6:6" x14ac:dyDescent="0.2">
      <c r="F53526" s="16"/>
    </row>
    <row r="53527" spans="6:6" x14ac:dyDescent="0.2">
      <c r="F53527" s="16"/>
    </row>
    <row r="53528" spans="6:6" x14ac:dyDescent="0.2">
      <c r="F53528" s="16"/>
    </row>
    <row r="53529" spans="6:6" x14ac:dyDescent="0.2">
      <c r="F53529" s="16"/>
    </row>
    <row r="53530" spans="6:6" x14ac:dyDescent="0.2">
      <c r="F53530" s="16"/>
    </row>
    <row r="53531" spans="6:6" x14ac:dyDescent="0.2">
      <c r="F53531" s="16"/>
    </row>
    <row r="53532" spans="6:6" x14ac:dyDescent="0.2">
      <c r="F53532" s="16"/>
    </row>
    <row r="53533" spans="6:6" x14ac:dyDescent="0.2">
      <c r="F53533" s="16"/>
    </row>
    <row r="53534" spans="6:6" x14ac:dyDescent="0.2">
      <c r="F53534" s="16"/>
    </row>
    <row r="53535" spans="6:6" x14ac:dyDescent="0.2">
      <c r="F53535" s="16"/>
    </row>
    <row r="53536" spans="6:6" x14ac:dyDescent="0.2">
      <c r="F53536" s="16"/>
    </row>
    <row r="53537" spans="6:6" x14ac:dyDescent="0.2">
      <c r="F53537" s="16"/>
    </row>
    <row r="53538" spans="6:6" x14ac:dyDescent="0.2">
      <c r="F53538" s="16"/>
    </row>
    <row r="53539" spans="6:6" x14ac:dyDescent="0.2">
      <c r="F53539" s="16"/>
    </row>
    <row r="53540" spans="6:6" x14ac:dyDescent="0.2">
      <c r="F53540" s="16"/>
    </row>
    <row r="53541" spans="6:6" x14ac:dyDescent="0.2">
      <c r="F53541" s="16"/>
    </row>
    <row r="53542" spans="6:6" x14ac:dyDescent="0.2">
      <c r="F53542" s="16"/>
    </row>
    <row r="53543" spans="6:6" x14ac:dyDescent="0.2">
      <c r="F53543" s="16"/>
    </row>
    <row r="53544" spans="6:6" x14ac:dyDescent="0.2">
      <c r="F53544" s="16"/>
    </row>
    <row r="53545" spans="6:6" x14ac:dyDescent="0.2">
      <c r="F53545" s="16"/>
    </row>
    <row r="53546" spans="6:6" x14ac:dyDescent="0.2">
      <c r="F53546" s="16"/>
    </row>
    <row r="53547" spans="6:6" x14ac:dyDescent="0.2">
      <c r="F53547" s="16"/>
    </row>
    <row r="53548" spans="6:6" x14ac:dyDescent="0.2">
      <c r="F53548" s="16"/>
    </row>
    <row r="53549" spans="6:6" x14ac:dyDescent="0.2">
      <c r="F53549" s="16"/>
    </row>
    <row r="53550" spans="6:6" x14ac:dyDescent="0.2">
      <c r="F53550" s="16"/>
    </row>
    <row r="53551" spans="6:6" x14ac:dyDescent="0.2">
      <c r="F53551" s="16"/>
    </row>
    <row r="53552" spans="6:6" x14ac:dyDescent="0.2">
      <c r="F53552" s="16"/>
    </row>
    <row r="53553" spans="6:6" x14ac:dyDescent="0.2">
      <c r="F53553" s="16"/>
    </row>
    <row r="53554" spans="6:6" x14ac:dyDescent="0.2">
      <c r="F53554" s="16"/>
    </row>
    <row r="53555" spans="6:6" x14ac:dyDescent="0.2">
      <c r="F53555" s="16"/>
    </row>
    <row r="53556" spans="6:6" x14ac:dyDescent="0.2">
      <c r="F53556" s="16"/>
    </row>
    <row r="53557" spans="6:6" x14ac:dyDescent="0.2">
      <c r="F53557" s="16"/>
    </row>
    <row r="53558" spans="6:6" x14ac:dyDescent="0.2">
      <c r="F53558" s="16"/>
    </row>
    <row r="53559" spans="6:6" x14ac:dyDescent="0.2">
      <c r="F53559" s="16"/>
    </row>
    <row r="53560" spans="6:6" x14ac:dyDescent="0.2">
      <c r="F53560" s="16"/>
    </row>
    <row r="53561" spans="6:6" x14ac:dyDescent="0.2">
      <c r="F53561" s="16"/>
    </row>
    <row r="53562" spans="6:6" x14ac:dyDescent="0.2">
      <c r="F53562" s="16"/>
    </row>
    <row r="53563" spans="6:6" x14ac:dyDescent="0.2">
      <c r="F53563" s="16"/>
    </row>
    <row r="53564" spans="6:6" x14ac:dyDescent="0.2">
      <c r="F53564" s="16"/>
    </row>
    <row r="53565" spans="6:6" x14ac:dyDescent="0.2">
      <c r="F53565" s="16"/>
    </row>
    <row r="53566" spans="6:6" x14ac:dyDescent="0.2">
      <c r="F53566" s="16"/>
    </row>
    <row r="53567" spans="6:6" x14ac:dyDescent="0.2">
      <c r="F53567" s="16"/>
    </row>
    <row r="53568" spans="6:6" x14ac:dyDescent="0.2">
      <c r="F53568" s="16"/>
    </row>
    <row r="53569" spans="6:6" x14ac:dyDescent="0.2">
      <c r="F53569" s="16"/>
    </row>
    <row r="53570" spans="6:6" x14ac:dyDescent="0.2">
      <c r="F53570" s="16"/>
    </row>
    <row r="53571" spans="6:6" x14ac:dyDescent="0.2">
      <c r="F53571" s="16"/>
    </row>
    <row r="53572" spans="6:6" x14ac:dyDescent="0.2">
      <c r="F53572" s="16"/>
    </row>
    <row r="53573" spans="6:6" x14ac:dyDescent="0.2">
      <c r="F53573" s="16"/>
    </row>
    <row r="53574" spans="6:6" x14ac:dyDescent="0.2">
      <c r="F53574" s="16"/>
    </row>
    <row r="53575" spans="6:6" x14ac:dyDescent="0.2">
      <c r="F53575" s="16"/>
    </row>
    <row r="53576" spans="6:6" x14ac:dyDescent="0.2">
      <c r="F53576" s="16"/>
    </row>
    <row r="53577" spans="6:6" x14ac:dyDescent="0.2">
      <c r="F53577" s="16"/>
    </row>
    <row r="53578" spans="6:6" x14ac:dyDescent="0.2">
      <c r="F53578" s="16"/>
    </row>
    <row r="53579" spans="6:6" x14ac:dyDescent="0.2">
      <c r="F53579" s="16"/>
    </row>
    <row r="53580" spans="6:6" x14ac:dyDescent="0.2">
      <c r="F53580" s="16"/>
    </row>
    <row r="53581" spans="6:6" x14ac:dyDescent="0.2">
      <c r="F53581" s="16"/>
    </row>
    <row r="53582" spans="6:6" x14ac:dyDescent="0.2">
      <c r="F53582" s="16"/>
    </row>
    <row r="53583" spans="6:6" x14ac:dyDescent="0.2">
      <c r="F53583" s="16"/>
    </row>
    <row r="53584" spans="6:6" x14ac:dyDescent="0.2">
      <c r="F53584" s="16"/>
    </row>
    <row r="53585" spans="6:6" x14ac:dyDescent="0.2">
      <c r="F53585" s="16"/>
    </row>
    <row r="53586" spans="6:6" x14ac:dyDescent="0.2">
      <c r="F53586" s="16"/>
    </row>
    <row r="53587" spans="6:6" x14ac:dyDescent="0.2">
      <c r="F53587" s="16"/>
    </row>
    <row r="53588" spans="6:6" x14ac:dyDescent="0.2">
      <c r="F53588" s="16"/>
    </row>
    <row r="53589" spans="6:6" x14ac:dyDescent="0.2">
      <c r="F53589" s="16"/>
    </row>
    <row r="53590" spans="6:6" x14ac:dyDescent="0.2">
      <c r="F53590" s="16"/>
    </row>
    <row r="53591" spans="6:6" x14ac:dyDescent="0.2">
      <c r="F53591" s="16"/>
    </row>
    <row r="53592" spans="6:6" x14ac:dyDescent="0.2">
      <c r="F53592" s="16"/>
    </row>
    <row r="53593" spans="6:6" x14ac:dyDescent="0.2">
      <c r="F53593" s="16"/>
    </row>
    <row r="53594" spans="6:6" x14ac:dyDescent="0.2">
      <c r="F53594" s="16"/>
    </row>
    <row r="53595" spans="6:6" x14ac:dyDescent="0.2">
      <c r="F53595" s="16"/>
    </row>
    <row r="53596" spans="6:6" x14ac:dyDescent="0.2">
      <c r="F53596" s="16"/>
    </row>
    <row r="53597" spans="6:6" x14ac:dyDescent="0.2">
      <c r="F53597" s="16"/>
    </row>
    <row r="53598" spans="6:6" x14ac:dyDescent="0.2">
      <c r="F53598" s="16"/>
    </row>
    <row r="53599" spans="6:6" x14ac:dyDescent="0.2">
      <c r="F53599" s="16"/>
    </row>
    <row r="53600" spans="6:6" x14ac:dyDescent="0.2">
      <c r="F53600" s="16"/>
    </row>
    <row r="53601" spans="6:6" x14ac:dyDescent="0.2">
      <c r="F53601" s="16"/>
    </row>
    <row r="53602" spans="6:6" x14ac:dyDescent="0.2">
      <c r="F53602" s="16"/>
    </row>
    <row r="53603" spans="6:6" x14ac:dyDescent="0.2">
      <c r="F53603" s="16"/>
    </row>
    <row r="53604" spans="6:6" x14ac:dyDescent="0.2">
      <c r="F53604" s="16"/>
    </row>
    <row r="53605" spans="6:6" x14ac:dyDescent="0.2">
      <c r="F53605" s="16"/>
    </row>
    <row r="53606" spans="6:6" x14ac:dyDescent="0.2">
      <c r="F53606" s="16"/>
    </row>
    <row r="53607" spans="6:6" x14ac:dyDescent="0.2">
      <c r="F53607" s="16"/>
    </row>
    <row r="53608" spans="6:6" x14ac:dyDescent="0.2">
      <c r="F53608" s="16"/>
    </row>
    <row r="53609" spans="6:6" x14ac:dyDescent="0.2">
      <c r="F53609" s="16"/>
    </row>
    <row r="53610" spans="6:6" x14ac:dyDescent="0.2">
      <c r="F53610" s="16"/>
    </row>
    <row r="53611" spans="6:6" x14ac:dyDescent="0.2">
      <c r="F53611" s="16"/>
    </row>
    <row r="53612" spans="6:6" x14ac:dyDescent="0.2">
      <c r="F53612" s="16"/>
    </row>
    <row r="53613" spans="6:6" x14ac:dyDescent="0.2">
      <c r="F53613" s="16"/>
    </row>
    <row r="53614" spans="6:6" x14ac:dyDescent="0.2">
      <c r="F53614" s="16"/>
    </row>
    <row r="53615" spans="6:6" x14ac:dyDescent="0.2">
      <c r="F53615" s="16"/>
    </row>
    <row r="53616" spans="6:6" x14ac:dyDescent="0.2">
      <c r="F53616" s="16"/>
    </row>
    <row r="53617" spans="6:6" x14ac:dyDescent="0.2">
      <c r="F53617" s="16"/>
    </row>
    <row r="53618" spans="6:6" x14ac:dyDescent="0.2">
      <c r="F53618" s="16"/>
    </row>
    <row r="53619" spans="6:6" x14ac:dyDescent="0.2">
      <c r="F53619" s="16"/>
    </row>
    <row r="53620" spans="6:6" x14ac:dyDescent="0.2">
      <c r="F53620" s="16"/>
    </row>
    <row r="53621" spans="6:6" x14ac:dyDescent="0.2">
      <c r="F53621" s="16"/>
    </row>
    <row r="53622" spans="6:6" x14ac:dyDescent="0.2">
      <c r="F53622" s="16"/>
    </row>
    <row r="53623" spans="6:6" x14ac:dyDescent="0.2">
      <c r="F53623" s="16"/>
    </row>
    <row r="53624" spans="6:6" x14ac:dyDescent="0.2">
      <c r="F53624" s="16"/>
    </row>
    <row r="53625" spans="6:6" x14ac:dyDescent="0.2">
      <c r="F53625" s="16"/>
    </row>
    <row r="53626" spans="6:6" x14ac:dyDescent="0.2">
      <c r="F53626" s="16"/>
    </row>
    <row r="53627" spans="6:6" x14ac:dyDescent="0.2">
      <c r="F53627" s="16"/>
    </row>
    <row r="53628" spans="6:6" x14ac:dyDescent="0.2">
      <c r="F53628" s="16"/>
    </row>
    <row r="53629" spans="6:6" x14ac:dyDescent="0.2">
      <c r="F53629" s="16"/>
    </row>
    <row r="53630" spans="6:6" x14ac:dyDescent="0.2">
      <c r="F53630" s="16"/>
    </row>
    <row r="53631" spans="6:6" x14ac:dyDescent="0.2">
      <c r="F53631" s="16"/>
    </row>
    <row r="53632" spans="6:6" x14ac:dyDescent="0.2">
      <c r="F53632" s="16"/>
    </row>
    <row r="53633" spans="6:6" x14ac:dyDescent="0.2">
      <c r="F53633" s="16"/>
    </row>
    <row r="53634" spans="6:6" x14ac:dyDescent="0.2">
      <c r="F53634" s="16"/>
    </row>
    <row r="53635" spans="6:6" x14ac:dyDescent="0.2">
      <c r="F53635" s="16"/>
    </row>
    <row r="53636" spans="6:6" x14ac:dyDescent="0.2">
      <c r="F53636" s="16"/>
    </row>
    <row r="53637" spans="6:6" x14ac:dyDescent="0.2">
      <c r="F53637" s="16"/>
    </row>
    <row r="53638" spans="6:6" x14ac:dyDescent="0.2">
      <c r="F53638" s="16"/>
    </row>
    <row r="53639" spans="6:6" x14ac:dyDescent="0.2">
      <c r="F53639" s="16"/>
    </row>
    <row r="53640" spans="6:6" x14ac:dyDescent="0.2">
      <c r="F53640" s="16"/>
    </row>
    <row r="53641" spans="6:6" x14ac:dyDescent="0.2">
      <c r="F53641" s="16"/>
    </row>
    <row r="53642" spans="6:6" x14ac:dyDescent="0.2">
      <c r="F53642" s="16"/>
    </row>
    <row r="53643" spans="6:6" x14ac:dyDescent="0.2">
      <c r="F53643" s="16"/>
    </row>
    <row r="53644" spans="6:6" x14ac:dyDescent="0.2">
      <c r="F53644" s="16"/>
    </row>
    <row r="53645" spans="6:6" x14ac:dyDescent="0.2">
      <c r="F53645" s="16"/>
    </row>
    <row r="53646" spans="6:6" x14ac:dyDescent="0.2">
      <c r="F53646" s="16"/>
    </row>
    <row r="53647" spans="6:6" x14ac:dyDescent="0.2">
      <c r="F53647" s="16"/>
    </row>
    <row r="53648" spans="6:6" x14ac:dyDescent="0.2">
      <c r="F53648" s="16"/>
    </row>
    <row r="53649" spans="6:6" x14ac:dyDescent="0.2">
      <c r="F53649" s="16"/>
    </row>
    <row r="53650" spans="6:6" x14ac:dyDescent="0.2">
      <c r="F53650" s="16"/>
    </row>
    <row r="53651" spans="6:6" x14ac:dyDescent="0.2">
      <c r="F53651" s="16"/>
    </row>
    <row r="53652" spans="6:6" x14ac:dyDescent="0.2">
      <c r="F53652" s="16"/>
    </row>
    <row r="53653" spans="6:6" x14ac:dyDescent="0.2">
      <c r="F53653" s="16"/>
    </row>
    <row r="53654" spans="6:6" x14ac:dyDescent="0.2">
      <c r="F53654" s="16"/>
    </row>
    <row r="53655" spans="6:6" x14ac:dyDescent="0.2">
      <c r="F53655" s="16"/>
    </row>
    <row r="53656" spans="6:6" x14ac:dyDescent="0.2">
      <c r="F53656" s="16"/>
    </row>
    <row r="53657" spans="6:6" x14ac:dyDescent="0.2">
      <c r="F53657" s="16"/>
    </row>
    <row r="53658" spans="6:6" x14ac:dyDescent="0.2">
      <c r="F53658" s="16"/>
    </row>
    <row r="53659" spans="6:6" x14ac:dyDescent="0.2">
      <c r="F53659" s="16"/>
    </row>
    <row r="53660" spans="6:6" x14ac:dyDescent="0.2">
      <c r="F53660" s="16"/>
    </row>
    <row r="53661" spans="6:6" x14ac:dyDescent="0.2">
      <c r="F53661" s="16"/>
    </row>
    <row r="53662" spans="6:6" x14ac:dyDescent="0.2">
      <c r="F53662" s="16"/>
    </row>
    <row r="53663" spans="6:6" x14ac:dyDescent="0.2">
      <c r="F53663" s="16"/>
    </row>
    <row r="53664" spans="6:6" x14ac:dyDescent="0.2">
      <c r="F53664" s="16"/>
    </row>
    <row r="53665" spans="6:6" x14ac:dyDescent="0.2">
      <c r="F53665" s="16"/>
    </row>
    <row r="53666" spans="6:6" x14ac:dyDescent="0.2">
      <c r="F53666" s="16"/>
    </row>
    <row r="53667" spans="6:6" x14ac:dyDescent="0.2">
      <c r="F53667" s="16"/>
    </row>
    <row r="53668" spans="6:6" x14ac:dyDescent="0.2">
      <c r="F53668" s="16"/>
    </row>
    <row r="53669" spans="6:6" x14ac:dyDescent="0.2">
      <c r="F53669" s="16"/>
    </row>
    <row r="53670" spans="6:6" x14ac:dyDescent="0.2">
      <c r="F53670" s="16"/>
    </row>
    <row r="53671" spans="6:6" x14ac:dyDescent="0.2">
      <c r="F53671" s="16"/>
    </row>
    <row r="53672" spans="6:6" x14ac:dyDescent="0.2">
      <c r="F53672" s="16"/>
    </row>
    <row r="53673" spans="6:6" x14ac:dyDescent="0.2">
      <c r="F53673" s="16"/>
    </row>
    <row r="53674" spans="6:6" x14ac:dyDescent="0.2">
      <c r="F53674" s="16"/>
    </row>
    <row r="53675" spans="6:6" x14ac:dyDescent="0.2">
      <c r="F53675" s="16"/>
    </row>
    <row r="53676" spans="6:6" x14ac:dyDescent="0.2">
      <c r="F53676" s="16"/>
    </row>
    <row r="53677" spans="6:6" x14ac:dyDescent="0.2">
      <c r="F53677" s="16"/>
    </row>
    <row r="53678" spans="6:6" x14ac:dyDescent="0.2">
      <c r="F53678" s="16"/>
    </row>
    <row r="53679" spans="6:6" x14ac:dyDescent="0.2">
      <c r="F53679" s="16"/>
    </row>
    <row r="53680" spans="6:6" x14ac:dyDescent="0.2">
      <c r="F53680" s="16"/>
    </row>
    <row r="53681" spans="6:6" x14ac:dyDescent="0.2">
      <c r="F53681" s="16"/>
    </row>
    <row r="53682" spans="6:6" x14ac:dyDescent="0.2">
      <c r="F53682" s="16"/>
    </row>
    <row r="53683" spans="6:6" x14ac:dyDescent="0.2">
      <c r="F53683" s="16"/>
    </row>
    <row r="53684" spans="6:6" x14ac:dyDescent="0.2">
      <c r="F53684" s="16"/>
    </row>
    <row r="53685" spans="6:6" x14ac:dyDescent="0.2">
      <c r="F53685" s="16"/>
    </row>
    <row r="53686" spans="6:6" x14ac:dyDescent="0.2">
      <c r="F53686" s="16"/>
    </row>
    <row r="53687" spans="6:6" x14ac:dyDescent="0.2">
      <c r="F53687" s="16"/>
    </row>
    <row r="53688" spans="6:6" x14ac:dyDescent="0.2">
      <c r="F53688" s="16"/>
    </row>
    <row r="53689" spans="6:6" x14ac:dyDescent="0.2">
      <c r="F53689" s="16"/>
    </row>
    <row r="53690" spans="6:6" x14ac:dyDescent="0.2">
      <c r="F53690" s="16"/>
    </row>
    <row r="53691" spans="6:6" x14ac:dyDescent="0.2">
      <c r="F53691" s="16"/>
    </row>
    <row r="53692" spans="6:6" x14ac:dyDescent="0.2">
      <c r="F53692" s="16"/>
    </row>
    <row r="53693" spans="6:6" x14ac:dyDescent="0.2">
      <c r="F53693" s="16"/>
    </row>
    <row r="53694" spans="6:6" x14ac:dyDescent="0.2">
      <c r="F53694" s="16"/>
    </row>
    <row r="53695" spans="6:6" x14ac:dyDescent="0.2">
      <c r="F53695" s="16"/>
    </row>
    <row r="53696" spans="6:6" x14ac:dyDescent="0.2">
      <c r="F53696" s="16"/>
    </row>
    <row r="53697" spans="6:6" x14ac:dyDescent="0.2">
      <c r="F53697" s="16"/>
    </row>
    <row r="53698" spans="6:6" x14ac:dyDescent="0.2">
      <c r="F53698" s="16"/>
    </row>
    <row r="53699" spans="6:6" x14ac:dyDescent="0.2">
      <c r="F53699" s="16"/>
    </row>
    <row r="53700" spans="6:6" x14ac:dyDescent="0.2">
      <c r="F53700" s="16"/>
    </row>
    <row r="53701" spans="6:6" x14ac:dyDescent="0.2">
      <c r="F53701" s="16"/>
    </row>
    <row r="53702" spans="6:6" x14ac:dyDescent="0.2">
      <c r="F53702" s="16"/>
    </row>
    <row r="53703" spans="6:6" x14ac:dyDescent="0.2">
      <c r="F53703" s="16"/>
    </row>
    <row r="53704" spans="6:6" x14ac:dyDescent="0.2">
      <c r="F53704" s="16"/>
    </row>
    <row r="53705" spans="6:6" x14ac:dyDescent="0.2">
      <c r="F53705" s="16"/>
    </row>
    <row r="53706" spans="6:6" x14ac:dyDescent="0.2">
      <c r="F53706" s="16"/>
    </row>
    <row r="53707" spans="6:6" x14ac:dyDescent="0.2">
      <c r="F53707" s="16"/>
    </row>
    <row r="53708" spans="6:6" x14ac:dyDescent="0.2">
      <c r="F53708" s="16"/>
    </row>
    <row r="53709" spans="6:6" x14ac:dyDescent="0.2">
      <c r="F53709" s="16"/>
    </row>
    <row r="53710" spans="6:6" x14ac:dyDescent="0.2">
      <c r="F53710" s="16"/>
    </row>
    <row r="53711" spans="6:6" x14ac:dyDescent="0.2">
      <c r="F53711" s="16"/>
    </row>
    <row r="53712" spans="6:6" x14ac:dyDescent="0.2">
      <c r="F53712" s="16"/>
    </row>
    <row r="53713" spans="6:6" x14ac:dyDescent="0.2">
      <c r="F53713" s="16"/>
    </row>
    <row r="53714" spans="6:6" x14ac:dyDescent="0.2">
      <c r="F53714" s="16"/>
    </row>
    <row r="53715" spans="6:6" x14ac:dyDescent="0.2">
      <c r="F53715" s="16"/>
    </row>
    <row r="53716" spans="6:6" x14ac:dyDescent="0.2">
      <c r="F53716" s="16"/>
    </row>
    <row r="53717" spans="6:6" x14ac:dyDescent="0.2">
      <c r="F53717" s="16"/>
    </row>
    <row r="53718" spans="6:6" x14ac:dyDescent="0.2">
      <c r="F53718" s="16"/>
    </row>
    <row r="53719" spans="6:6" x14ac:dyDescent="0.2">
      <c r="F53719" s="16"/>
    </row>
    <row r="53720" spans="6:6" x14ac:dyDescent="0.2">
      <c r="F53720" s="16"/>
    </row>
    <row r="53721" spans="6:6" x14ac:dyDescent="0.2">
      <c r="F53721" s="16"/>
    </row>
    <row r="53722" spans="6:6" x14ac:dyDescent="0.2">
      <c r="F53722" s="16"/>
    </row>
    <row r="53723" spans="6:6" x14ac:dyDescent="0.2">
      <c r="F53723" s="16"/>
    </row>
    <row r="53724" spans="6:6" x14ac:dyDescent="0.2">
      <c r="F53724" s="16"/>
    </row>
    <row r="53725" spans="6:6" x14ac:dyDescent="0.2">
      <c r="F53725" s="16"/>
    </row>
    <row r="53726" spans="6:6" x14ac:dyDescent="0.2">
      <c r="F53726" s="16"/>
    </row>
    <row r="53727" spans="6:6" x14ac:dyDescent="0.2">
      <c r="F53727" s="16"/>
    </row>
    <row r="53728" spans="6:6" x14ac:dyDescent="0.2">
      <c r="F53728" s="16"/>
    </row>
    <row r="53729" spans="6:6" x14ac:dyDescent="0.2">
      <c r="F53729" s="16"/>
    </row>
    <row r="53730" spans="6:6" x14ac:dyDescent="0.2">
      <c r="F53730" s="16"/>
    </row>
    <row r="53731" spans="6:6" x14ac:dyDescent="0.2">
      <c r="F53731" s="16"/>
    </row>
    <row r="53732" spans="6:6" x14ac:dyDescent="0.2">
      <c r="F53732" s="16"/>
    </row>
    <row r="53733" spans="6:6" x14ac:dyDescent="0.2">
      <c r="F53733" s="16"/>
    </row>
    <row r="53734" spans="6:6" x14ac:dyDescent="0.2">
      <c r="F53734" s="16"/>
    </row>
    <row r="53735" spans="6:6" x14ac:dyDescent="0.2">
      <c r="F53735" s="16"/>
    </row>
    <row r="53736" spans="6:6" x14ac:dyDescent="0.2">
      <c r="F53736" s="16"/>
    </row>
    <row r="53737" spans="6:6" x14ac:dyDescent="0.2">
      <c r="F53737" s="16"/>
    </row>
    <row r="53738" spans="6:6" x14ac:dyDescent="0.2">
      <c r="F53738" s="16"/>
    </row>
    <row r="53739" spans="6:6" x14ac:dyDescent="0.2">
      <c r="F53739" s="16"/>
    </row>
    <row r="53740" spans="6:6" x14ac:dyDescent="0.2">
      <c r="F53740" s="16"/>
    </row>
    <row r="53741" spans="6:6" x14ac:dyDescent="0.2">
      <c r="F53741" s="16"/>
    </row>
    <row r="53742" spans="6:6" x14ac:dyDescent="0.2">
      <c r="F53742" s="16"/>
    </row>
    <row r="53743" spans="6:6" x14ac:dyDescent="0.2">
      <c r="F53743" s="16"/>
    </row>
    <row r="53744" spans="6:6" x14ac:dyDescent="0.2">
      <c r="F53744" s="16"/>
    </row>
    <row r="53745" spans="6:6" x14ac:dyDescent="0.2">
      <c r="F53745" s="16"/>
    </row>
    <row r="53746" spans="6:6" x14ac:dyDescent="0.2">
      <c r="F53746" s="16"/>
    </row>
    <row r="53747" spans="6:6" x14ac:dyDescent="0.2">
      <c r="F53747" s="16"/>
    </row>
    <row r="53748" spans="6:6" x14ac:dyDescent="0.2">
      <c r="F53748" s="16"/>
    </row>
    <row r="53749" spans="6:6" x14ac:dyDescent="0.2">
      <c r="F53749" s="16"/>
    </row>
    <row r="53750" spans="6:6" x14ac:dyDescent="0.2">
      <c r="F53750" s="16"/>
    </row>
    <row r="53751" spans="6:6" x14ac:dyDescent="0.2">
      <c r="F53751" s="16"/>
    </row>
    <row r="53752" spans="6:6" x14ac:dyDescent="0.2">
      <c r="F53752" s="16"/>
    </row>
    <row r="53753" spans="6:6" x14ac:dyDescent="0.2">
      <c r="F53753" s="16"/>
    </row>
    <row r="53754" spans="6:6" x14ac:dyDescent="0.2">
      <c r="F53754" s="16"/>
    </row>
    <row r="53755" spans="6:6" x14ac:dyDescent="0.2">
      <c r="F53755" s="16"/>
    </row>
    <row r="53756" spans="6:6" x14ac:dyDescent="0.2">
      <c r="F53756" s="16"/>
    </row>
    <row r="53757" spans="6:6" x14ac:dyDescent="0.2">
      <c r="F53757" s="16"/>
    </row>
    <row r="53758" spans="6:6" x14ac:dyDescent="0.2">
      <c r="F53758" s="16"/>
    </row>
    <row r="53759" spans="6:6" x14ac:dyDescent="0.2">
      <c r="F53759" s="16"/>
    </row>
    <row r="53760" spans="6:6" x14ac:dyDescent="0.2">
      <c r="F53760" s="16"/>
    </row>
    <row r="53761" spans="6:6" x14ac:dyDescent="0.2">
      <c r="F53761" s="16"/>
    </row>
    <row r="53762" spans="6:6" x14ac:dyDescent="0.2">
      <c r="F53762" s="16"/>
    </row>
    <row r="53763" spans="6:6" x14ac:dyDescent="0.2">
      <c r="F53763" s="16"/>
    </row>
    <row r="53764" spans="6:6" x14ac:dyDescent="0.2">
      <c r="F53764" s="16"/>
    </row>
    <row r="53765" spans="6:6" x14ac:dyDescent="0.2">
      <c r="F53765" s="16"/>
    </row>
    <row r="53766" spans="6:6" x14ac:dyDescent="0.2">
      <c r="F53766" s="16"/>
    </row>
    <row r="53767" spans="6:6" x14ac:dyDescent="0.2">
      <c r="F53767" s="16"/>
    </row>
    <row r="53768" spans="6:6" x14ac:dyDescent="0.2">
      <c r="F53768" s="16"/>
    </row>
    <row r="53769" spans="6:6" x14ac:dyDescent="0.2">
      <c r="F53769" s="16"/>
    </row>
    <row r="53770" spans="6:6" x14ac:dyDescent="0.2">
      <c r="F53770" s="16"/>
    </row>
    <row r="53771" spans="6:6" x14ac:dyDescent="0.2">
      <c r="F53771" s="16"/>
    </row>
    <row r="53772" spans="6:6" x14ac:dyDescent="0.2">
      <c r="F53772" s="16"/>
    </row>
    <row r="53773" spans="6:6" x14ac:dyDescent="0.2">
      <c r="F53773" s="16"/>
    </row>
    <row r="53774" spans="6:6" x14ac:dyDescent="0.2">
      <c r="F53774" s="16"/>
    </row>
    <row r="53775" spans="6:6" x14ac:dyDescent="0.2">
      <c r="F53775" s="16"/>
    </row>
    <row r="53776" spans="6:6" x14ac:dyDescent="0.2">
      <c r="F53776" s="16"/>
    </row>
    <row r="53777" spans="6:6" x14ac:dyDescent="0.2">
      <c r="F53777" s="16"/>
    </row>
    <row r="53778" spans="6:6" x14ac:dyDescent="0.2">
      <c r="F53778" s="16"/>
    </row>
    <row r="53779" spans="6:6" x14ac:dyDescent="0.2">
      <c r="F53779" s="16"/>
    </row>
    <row r="53780" spans="6:6" x14ac:dyDescent="0.2">
      <c r="F53780" s="16"/>
    </row>
    <row r="53781" spans="6:6" x14ac:dyDescent="0.2">
      <c r="F53781" s="16"/>
    </row>
    <row r="53782" spans="6:6" x14ac:dyDescent="0.2">
      <c r="F53782" s="16"/>
    </row>
    <row r="53783" spans="6:6" x14ac:dyDescent="0.2">
      <c r="F53783" s="16"/>
    </row>
    <row r="53784" spans="6:6" x14ac:dyDescent="0.2">
      <c r="F53784" s="16"/>
    </row>
    <row r="53785" spans="6:6" x14ac:dyDescent="0.2">
      <c r="F53785" s="16"/>
    </row>
    <row r="53786" spans="6:6" x14ac:dyDescent="0.2">
      <c r="F53786" s="16"/>
    </row>
    <row r="53787" spans="6:6" x14ac:dyDescent="0.2">
      <c r="F53787" s="16"/>
    </row>
    <row r="53788" spans="6:6" x14ac:dyDescent="0.2">
      <c r="F53788" s="16"/>
    </row>
    <row r="53789" spans="6:6" x14ac:dyDescent="0.2">
      <c r="F53789" s="16"/>
    </row>
    <row r="53790" spans="6:6" x14ac:dyDescent="0.2">
      <c r="F53790" s="16"/>
    </row>
    <row r="53791" spans="6:6" x14ac:dyDescent="0.2">
      <c r="F53791" s="16"/>
    </row>
    <row r="53792" spans="6:6" x14ac:dyDescent="0.2">
      <c r="F53792" s="16"/>
    </row>
    <row r="53793" spans="6:6" x14ac:dyDescent="0.2">
      <c r="F53793" s="16"/>
    </row>
    <row r="53794" spans="6:6" x14ac:dyDescent="0.2">
      <c r="F53794" s="16"/>
    </row>
    <row r="53795" spans="6:6" x14ac:dyDescent="0.2">
      <c r="F53795" s="16"/>
    </row>
    <row r="53796" spans="6:6" x14ac:dyDescent="0.2">
      <c r="F53796" s="16"/>
    </row>
    <row r="53797" spans="6:6" x14ac:dyDescent="0.2">
      <c r="F53797" s="16"/>
    </row>
    <row r="53798" spans="6:6" x14ac:dyDescent="0.2">
      <c r="F53798" s="16"/>
    </row>
    <row r="53799" spans="6:6" x14ac:dyDescent="0.2">
      <c r="F53799" s="16"/>
    </row>
    <row r="53800" spans="6:6" x14ac:dyDescent="0.2">
      <c r="F53800" s="16"/>
    </row>
    <row r="53801" spans="6:6" x14ac:dyDescent="0.2">
      <c r="F53801" s="16"/>
    </row>
    <row r="53802" spans="6:6" x14ac:dyDescent="0.2">
      <c r="F53802" s="16"/>
    </row>
    <row r="53803" spans="6:6" x14ac:dyDescent="0.2">
      <c r="F53803" s="16"/>
    </row>
    <row r="53804" spans="6:6" x14ac:dyDescent="0.2">
      <c r="F53804" s="16"/>
    </row>
    <row r="53805" spans="6:6" x14ac:dyDescent="0.2">
      <c r="F53805" s="16"/>
    </row>
    <row r="53806" spans="6:6" x14ac:dyDescent="0.2">
      <c r="F53806" s="16"/>
    </row>
    <row r="53807" spans="6:6" x14ac:dyDescent="0.2">
      <c r="F53807" s="16"/>
    </row>
    <row r="53808" spans="6:6" x14ac:dyDescent="0.2">
      <c r="F53808" s="16"/>
    </row>
    <row r="53809" spans="6:6" x14ac:dyDescent="0.2">
      <c r="F53809" s="16"/>
    </row>
    <row r="53810" spans="6:6" x14ac:dyDescent="0.2">
      <c r="F53810" s="16"/>
    </row>
    <row r="53811" spans="6:6" x14ac:dyDescent="0.2">
      <c r="F53811" s="16"/>
    </row>
    <row r="53812" spans="6:6" x14ac:dyDescent="0.2">
      <c r="F53812" s="16"/>
    </row>
    <row r="53813" spans="6:6" x14ac:dyDescent="0.2">
      <c r="F53813" s="16"/>
    </row>
    <row r="53814" spans="6:6" x14ac:dyDescent="0.2">
      <c r="F53814" s="16"/>
    </row>
    <row r="53815" spans="6:6" x14ac:dyDescent="0.2">
      <c r="F53815" s="16"/>
    </row>
    <row r="53816" spans="6:6" x14ac:dyDescent="0.2">
      <c r="F53816" s="16"/>
    </row>
    <row r="53817" spans="6:6" x14ac:dyDescent="0.2">
      <c r="F53817" s="16"/>
    </row>
    <row r="53818" spans="6:6" x14ac:dyDescent="0.2">
      <c r="F53818" s="16"/>
    </row>
    <row r="53819" spans="6:6" x14ac:dyDescent="0.2">
      <c r="F53819" s="16"/>
    </row>
    <row r="53820" spans="6:6" x14ac:dyDescent="0.2">
      <c r="F53820" s="16"/>
    </row>
    <row r="53821" spans="6:6" x14ac:dyDescent="0.2">
      <c r="F53821" s="16"/>
    </row>
    <row r="53822" spans="6:6" x14ac:dyDescent="0.2">
      <c r="F53822" s="16"/>
    </row>
    <row r="53823" spans="6:6" x14ac:dyDescent="0.2">
      <c r="F53823" s="16"/>
    </row>
    <row r="53824" spans="6:6" x14ac:dyDescent="0.2">
      <c r="F53824" s="16"/>
    </row>
    <row r="53825" spans="6:6" x14ac:dyDescent="0.2">
      <c r="F53825" s="16"/>
    </row>
    <row r="53826" spans="6:6" x14ac:dyDescent="0.2">
      <c r="F53826" s="16"/>
    </row>
    <row r="53827" spans="6:6" x14ac:dyDescent="0.2">
      <c r="F53827" s="16"/>
    </row>
    <row r="53828" spans="6:6" x14ac:dyDescent="0.2">
      <c r="F53828" s="16"/>
    </row>
    <row r="53829" spans="6:6" x14ac:dyDescent="0.2">
      <c r="F53829" s="16"/>
    </row>
    <row r="53830" spans="6:6" x14ac:dyDescent="0.2">
      <c r="F53830" s="16"/>
    </row>
    <row r="53831" spans="6:6" x14ac:dyDescent="0.2">
      <c r="F53831" s="16"/>
    </row>
    <row r="53832" spans="6:6" x14ac:dyDescent="0.2">
      <c r="F53832" s="16"/>
    </row>
    <row r="53833" spans="6:6" x14ac:dyDescent="0.2">
      <c r="F53833" s="16"/>
    </row>
    <row r="53834" spans="6:6" x14ac:dyDescent="0.2">
      <c r="F53834" s="16"/>
    </row>
    <row r="53835" spans="6:6" x14ac:dyDescent="0.2">
      <c r="F53835" s="16"/>
    </row>
    <row r="53836" spans="6:6" x14ac:dyDescent="0.2">
      <c r="F53836" s="16"/>
    </row>
    <row r="53837" spans="6:6" x14ac:dyDescent="0.2">
      <c r="F53837" s="16"/>
    </row>
    <row r="53838" spans="6:6" x14ac:dyDescent="0.2">
      <c r="F53838" s="16"/>
    </row>
    <row r="53839" spans="6:6" x14ac:dyDescent="0.2">
      <c r="F53839" s="16"/>
    </row>
    <row r="53840" spans="6:6" x14ac:dyDescent="0.2">
      <c r="F53840" s="16"/>
    </row>
    <row r="53841" spans="6:6" x14ac:dyDescent="0.2">
      <c r="F53841" s="16"/>
    </row>
    <row r="53842" spans="6:6" x14ac:dyDescent="0.2">
      <c r="F53842" s="16"/>
    </row>
    <row r="53843" spans="6:6" x14ac:dyDescent="0.2">
      <c r="F53843" s="16"/>
    </row>
    <row r="53844" spans="6:6" x14ac:dyDescent="0.2">
      <c r="F53844" s="16"/>
    </row>
    <row r="53845" spans="6:6" x14ac:dyDescent="0.2">
      <c r="F53845" s="16"/>
    </row>
    <row r="53846" spans="6:6" x14ac:dyDescent="0.2">
      <c r="F53846" s="16"/>
    </row>
    <row r="53847" spans="6:6" x14ac:dyDescent="0.2">
      <c r="F53847" s="16"/>
    </row>
    <row r="53848" spans="6:6" x14ac:dyDescent="0.2">
      <c r="F53848" s="16"/>
    </row>
    <row r="53849" spans="6:6" x14ac:dyDescent="0.2">
      <c r="F53849" s="16"/>
    </row>
    <row r="53850" spans="6:6" x14ac:dyDescent="0.2">
      <c r="F53850" s="16"/>
    </row>
    <row r="53851" spans="6:6" x14ac:dyDescent="0.2">
      <c r="F53851" s="16"/>
    </row>
    <row r="53852" spans="6:6" x14ac:dyDescent="0.2">
      <c r="F53852" s="16"/>
    </row>
    <row r="53853" spans="6:6" x14ac:dyDescent="0.2">
      <c r="F53853" s="16"/>
    </row>
    <row r="53854" spans="6:6" x14ac:dyDescent="0.2">
      <c r="F53854" s="16"/>
    </row>
    <row r="53855" spans="6:6" x14ac:dyDescent="0.2">
      <c r="F53855" s="16"/>
    </row>
    <row r="53856" spans="6:6" x14ac:dyDescent="0.2">
      <c r="F53856" s="16"/>
    </row>
    <row r="53857" spans="6:6" x14ac:dyDescent="0.2">
      <c r="F53857" s="16"/>
    </row>
    <row r="53858" spans="6:6" x14ac:dyDescent="0.2">
      <c r="F53858" s="16"/>
    </row>
    <row r="53859" spans="6:6" x14ac:dyDescent="0.2">
      <c r="F53859" s="16"/>
    </row>
    <row r="53860" spans="6:6" x14ac:dyDescent="0.2">
      <c r="F53860" s="16"/>
    </row>
    <row r="53861" spans="6:6" x14ac:dyDescent="0.2">
      <c r="F53861" s="16"/>
    </row>
    <row r="53862" spans="6:6" x14ac:dyDescent="0.2">
      <c r="F53862" s="16"/>
    </row>
    <row r="53863" spans="6:6" x14ac:dyDescent="0.2">
      <c r="F53863" s="16"/>
    </row>
    <row r="53864" spans="6:6" x14ac:dyDescent="0.2">
      <c r="F53864" s="16"/>
    </row>
    <row r="53865" spans="6:6" x14ac:dyDescent="0.2">
      <c r="F53865" s="16"/>
    </row>
    <row r="53866" spans="6:6" x14ac:dyDescent="0.2">
      <c r="F53866" s="16"/>
    </row>
    <row r="53867" spans="6:6" x14ac:dyDescent="0.2">
      <c r="F53867" s="16"/>
    </row>
    <row r="53868" spans="6:6" x14ac:dyDescent="0.2">
      <c r="F53868" s="16"/>
    </row>
    <row r="53869" spans="6:6" x14ac:dyDescent="0.2">
      <c r="F53869" s="16"/>
    </row>
    <row r="53870" spans="6:6" x14ac:dyDescent="0.2">
      <c r="F53870" s="16"/>
    </row>
    <row r="53871" spans="6:6" x14ac:dyDescent="0.2">
      <c r="F53871" s="16"/>
    </row>
    <row r="53872" spans="6:6" x14ac:dyDescent="0.2">
      <c r="F53872" s="16"/>
    </row>
    <row r="53873" spans="6:6" x14ac:dyDescent="0.2">
      <c r="F53873" s="16"/>
    </row>
    <row r="53874" spans="6:6" x14ac:dyDescent="0.2">
      <c r="F53874" s="16"/>
    </row>
    <row r="53875" spans="6:6" x14ac:dyDescent="0.2">
      <c r="F53875" s="16"/>
    </row>
    <row r="53876" spans="6:6" x14ac:dyDescent="0.2">
      <c r="F53876" s="16"/>
    </row>
    <row r="53877" spans="6:6" x14ac:dyDescent="0.2">
      <c r="F53877" s="16"/>
    </row>
    <row r="53878" spans="6:6" x14ac:dyDescent="0.2">
      <c r="F53878" s="16"/>
    </row>
    <row r="53879" spans="6:6" x14ac:dyDescent="0.2">
      <c r="F53879" s="16"/>
    </row>
    <row r="53880" spans="6:6" x14ac:dyDescent="0.2">
      <c r="F53880" s="16"/>
    </row>
    <row r="53881" spans="6:6" x14ac:dyDescent="0.2">
      <c r="F53881" s="16"/>
    </row>
    <row r="53882" spans="6:6" x14ac:dyDescent="0.2">
      <c r="F53882" s="16"/>
    </row>
    <row r="53883" spans="6:6" x14ac:dyDescent="0.2">
      <c r="F53883" s="16"/>
    </row>
    <row r="53884" spans="6:6" x14ac:dyDescent="0.2">
      <c r="F53884" s="16"/>
    </row>
    <row r="53885" spans="6:6" x14ac:dyDescent="0.2">
      <c r="F53885" s="16"/>
    </row>
    <row r="53886" spans="6:6" x14ac:dyDescent="0.2">
      <c r="F53886" s="16"/>
    </row>
    <row r="53887" spans="6:6" x14ac:dyDescent="0.2">
      <c r="F53887" s="16"/>
    </row>
    <row r="53888" spans="6:6" x14ac:dyDescent="0.2">
      <c r="F53888" s="16"/>
    </row>
    <row r="53889" spans="6:6" x14ac:dyDescent="0.2">
      <c r="F53889" s="16"/>
    </row>
    <row r="53890" spans="6:6" x14ac:dyDescent="0.2">
      <c r="F53890" s="16"/>
    </row>
    <row r="53891" spans="6:6" x14ac:dyDescent="0.2">
      <c r="F53891" s="16"/>
    </row>
    <row r="53892" spans="6:6" x14ac:dyDescent="0.2">
      <c r="F53892" s="16"/>
    </row>
    <row r="53893" spans="6:6" x14ac:dyDescent="0.2">
      <c r="F53893" s="16"/>
    </row>
    <row r="53894" spans="6:6" x14ac:dyDescent="0.2">
      <c r="F53894" s="16"/>
    </row>
    <row r="53895" spans="6:6" x14ac:dyDescent="0.2">
      <c r="F53895" s="16"/>
    </row>
    <row r="53896" spans="6:6" x14ac:dyDescent="0.2">
      <c r="F53896" s="16"/>
    </row>
    <row r="53897" spans="6:6" x14ac:dyDescent="0.2">
      <c r="F53897" s="16"/>
    </row>
    <row r="53898" spans="6:6" x14ac:dyDescent="0.2">
      <c r="F53898" s="16"/>
    </row>
    <row r="53899" spans="6:6" x14ac:dyDescent="0.2">
      <c r="F53899" s="16"/>
    </row>
    <row r="53900" spans="6:6" x14ac:dyDescent="0.2">
      <c r="F53900" s="16"/>
    </row>
    <row r="53901" spans="6:6" x14ac:dyDescent="0.2">
      <c r="F53901" s="16"/>
    </row>
    <row r="53902" spans="6:6" x14ac:dyDescent="0.2">
      <c r="F53902" s="16"/>
    </row>
    <row r="53903" spans="6:6" x14ac:dyDescent="0.2">
      <c r="F53903" s="16"/>
    </row>
    <row r="53904" spans="6:6" x14ac:dyDescent="0.2">
      <c r="F53904" s="16"/>
    </row>
    <row r="53905" spans="6:6" x14ac:dyDescent="0.2">
      <c r="F53905" s="16"/>
    </row>
    <row r="53906" spans="6:6" x14ac:dyDescent="0.2">
      <c r="F53906" s="16"/>
    </row>
    <row r="53907" spans="6:6" x14ac:dyDescent="0.2">
      <c r="F53907" s="16"/>
    </row>
    <row r="53908" spans="6:6" x14ac:dyDescent="0.2">
      <c r="F53908" s="16"/>
    </row>
    <row r="53909" spans="6:6" x14ac:dyDescent="0.2">
      <c r="F53909" s="16"/>
    </row>
    <row r="53910" spans="6:6" x14ac:dyDescent="0.2">
      <c r="F53910" s="16"/>
    </row>
    <row r="53911" spans="6:6" x14ac:dyDescent="0.2">
      <c r="F53911" s="16"/>
    </row>
    <row r="53912" spans="6:6" x14ac:dyDescent="0.2">
      <c r="F53912" s="16"/>
    </row>
    <row r="53913" spans="6:6" x14ac:dyDescent="0.2">
      <c r="F53913" s="16"/>
    </row>
    <row r="53914" spans="6:6" x14ac:dyDescent="0.2">
      <c r="F53914" s="16"/>
    </row>
    <row r="53915" spans="6:6" x14ac:dyDescent="0.2">
      <c r="F53915" s="16"/>
    </row>
    <row r="53916" spans="6:6" x14ac:dyDescent="0.2">
      <c r="F53916" s="16"/>
    </row>
    <row r="53917" spans="6:6" x14ac:dyDescent="0.2">
      <c r="F53917" s="16"/>
    </row>
    <row r="53918" spans="6:6" x14ac:dyDescent="0.2">
      <c r="F53918" s="16"/>
    </row>
    <row r="53919" spans="6:6" x14ac:dyDescent="0.2">
      <c r="F53919" s="16"/>
    </row>
    <row r="53920" spans="6:6" x14ac:dyDescent="0.2">
      <c r="F53920" s="16"/>
    </row>
    <row r="53921" spans="6:6" x14ac:dyDescent="0.2">
      <c r="F53921" s="16"/>
    </row>
    <row r="53922" spans="6:6" x14ac:dyDescent="0.2">
      <c r="F53922" s="16"/>
    </row>
    <row r="53923" spans="6:6" x14ac:dyDescent="0.2">
      <c r="F53923" s="16"/>
    </row>
    <row r="53924" spans="6:6" x14ac:dyDescent="0.2">
      <c r="F53924" s="16"/>
    </row>
    <row r="53925" spans="6:6" x14ac:dyDescent="0.2">
      <c r="F53925" s="16"/>
    </row>
    <row r="53926" spans="6:6" x14ac:dyDescent="0.2">
      <c r="F53926" s="16"/>
    </row>
    <row r="53927" spans="6:6" x14ac:dyDescent="0.2">
      <c r="F53927" s="16"/>
    </row>
    <row r="53928" spans="6:6" x14ac:dyDescent="0.2">
      <c r="F53928" s="16"/>
    </row>
    <row r="53929" spans="6:6" x14ac:dyDescent="0.2">
      <c r="F53929" s="16"/>
    </row>
    <row r="53930" spans="6:6" x14ac:dyDescent="0.2">
      <c r="F53930" s="16"/>
    </row>
    <row r="53931" spans="6:6" x14ac:dyDescent="0.2">
      <c r="F53931" s="16"/>
    </row>
    <row r="53932" spans="6:6" x14ac:dyDescent="0.2">
      <c r="F53932" s="16"/>
    </row>
    <row r="53933" spans="6:6" x14ac:dyDescent="0.2">
      <c r="F53933" s="16"/>
    </row>
    <row r="53934" spans="6:6" x14ac:dyDescent="0.2">
      <c r="F53934" s="16"/>
    </row>
    <row r="53935" spans="6:6" x14ac:dyDescent="0.2">
      <c r="F53935" s="16"/>
    </row>
    <row r="53936" spans="6:6" x14ac:dyDescent="0.2">
      <c r="F53936" s="16"/>
    </row>
    <row r="53937" spans="6:6" x14ac:dyDescent="0.2">
      <c r="F53937" s="16"/>
    </row>
    <row r="53938" spans="6:6" x14ac:dyDescent="0.2">
      <c r="F53938" s="16"/>
    </row>
    <row r="53939" spans="6:6" x14ac:dyDescent="0.2">
      <c r="F53939" s="16"/>
    </row>
    <row r="53940" spans="6:6" x14ac:dyDescent="0.2">
      <c r="F53940" s="16"/>
    </row>
    <row r="53941" spans="6:6" x14ac:dyDescent="0.2">
      <c r="F53941" s="16"/>
    </row>
    <row r="53942" spans="6:6" x14ac:dyDescent="0.2">
      <c r="F53942" s="16"/>
    </row>
    <row r="53943" spans="6:6" x14ac:dyDescent="0.2">
      <c r="F53943" s="16"/>
    </row>
    <row r="53944" spans="6:6" x14ac:dyDescent="0.2">
      <c r="F53944" s="16"/>
    </row>
    <row r="53945" spans="6:6" x14ac:dyDescent="0.2">
      <c r="F53945" s="16"/>
    </row>
    <row r="53946" spans="6:6" x14ac:dyDescent="0.2">
      <c r="F53946" s="16"/>
    </row>
    <row r="53947" spans="6:6" x14ac:dyDescent="0.2">
      <c r="F53947" s="16"/>
    </row>
    <row r="53948" spans="6:6" x14ac:dyDescent="0.2">
      <c r="F53948" s="16"/>
    </row>
    <row r="53949" spans="6:6" x14ac:dyDescent="0.2">
      <c r="F53949" s="16"/>
    </row>
    <row r="53950" spans="6:6" x14ac:dyDescent="0.2">
      <c r="F53950" s="16"/>
    </row>
    <row r="53951" spans="6:6" x14ac:dyDescent="0.2">
      <c r="F53951" s="16"/>
    </row>
    <row r="53952" spans="6:6" x14ac:dyDescent="0.2">
      <c r="F53952" s="16"/>
    </row>
    <row r="53953" spans="6:6" x14ac:dyDescent="0.2">
      <c r="F53953" s="16"/>
    </row>
    <row r="53954" spans="6:6" x14ac:dyDescent="0.2">
      <c r="F53954" s="16"/>
    </row>
    <row r="53955" spans="6:6" x14ac:dyDescent="0.2">
      <c r="F53955" s="16"/>
    </row>
    <row r="53956" spans="6:6" x14ac:dyDescent="0.2">
      <c r="F53956" s="16"/>
    </row>
    <row r="53957" spans="6:6" x14ac:dyDescent="0.2">
      <c r="F53957" s="16"/>
    </row>
    <row r="53958" spans="6:6" x14ac:dyDescent="0.2">
      <c r="F53958" s="16"/>
    </row>
    <row r="53959" spans="6:6" x14ac:dyDescent="0.2">
      <c r="F53959" s="16"/>
    </row>
    <row r="53960" spans="6:6" x14ac:dyDescent="0.2">
      <c r="F53960" s="16"/>
    </row>
    <row r="53961" spans="6:6" x14ac:dyDescent="0.2">
      <c r="F53961" s="16"/>
    </row>
    <row r="53962" spans="6:6" x14ac:dyDescent="0.2">
      <c r="F53962" s="16"/>
    </row>
    <row r="53963" spans="6:6" x14ac:dyDescent="0.2">
      <c r="F53963" s="16"/>
    </row>
    <row r="53964" spans="6:6" x14ac:dyDescent="0.2">
      <c r="F53964" s="16"/>
    </row>
    <row r="53965" spans="6:6" x14ac:dyDescent="0.2">
      <c r="F53965" s="16"/>
    </row>
    <row r="53966" spans="6:6" x14ac:dyDescent="0.2">
      <c r="F53966" s="16"/>
    </row>
    <row r="53967" spans="6:6" x14ac:dyDescent="0.2">
      <c r="F53967" s="16"/>
    </row>
    <row r="53968" spans="6:6" x14ac:dyDescent="0.2">
      <c r="F53968" s="16"/>
    </row>
    <row r="53969" spans="6:6" x14ac:dyDescent="0.2">
      <c r="F53969" s="16"/>
    </row>
    <row r="53970" spans="6:6" x14ac:dyDescent="0.2">
      <c r="F53970" s="16"/>
    </row>
    <row r="53971" spans="6:6" x14ac:dyDescent="0.2">
      <c r="F53971" s="16"/>
    </row>
    <row r="53972" spans="6:6" x14ac:dyDescent="0.2">
      <c r="F53972" s="16"/>
    </row>
    <row r="53973" spans="6:6" x14ac:dyDescent="0.2">
      <c r="F53973" s="16"/>
    </row>
    <row r="53974" spans="6:6" x14ac:dyDescent="0.2">
      <c r="F53974" s="16"/>
    </row>
    <row r="53975" spans="6:6" x14ac:dyDescent="0.2">
      <c r="F53975" s="16"/>
    </row>
    <row r="53976" spans="6:6" x14ac:dyDescent="0.2">
      <c r="F53976" s="16"/>
    </row>
    <row r="53977" spans="6:6" x14ac:dyDescent="0.2">
      <c r="F53977" s="16"/>
    </row>
    <row r="53978" spans="6:6" x14ac:dyDescent="0.2">
      <c r="F53978" s="16"/>
    </row>
    <row r="53979" spans="6:6" x14ac:dyDescent="0.2">
      <c r="F53979" s="16"/>
    </row>
    <row r="53980" spans="6:6" x14ac:dyDescent="0.2">
      <c r="F53980" s="16"/>
    </row>
    <row r="53981" spans="6:6" x14ac:dyDescent="0.2">
      <c r="F53981" s="16"/>
    </row>
    <row r="53982" spans="6:6" x14ac:dyDescent="0.2">
      <c r="F53982" s="16"/>
    </row>
    <row r="53983" spans="6:6" x14ac:dyDescent="0.2">
      <c r="F53983" s="16"/>
    </row>
    <row r="53984" spans="6:6" x14ac:dyDescent="0.2">
      <c r="F53984" s="16"/>
    </row>
    <row r="53985" spans="6:6" x14ac:dyDescent="0.2">
      <c r="F53985" s="16"/>
    </row>
    <row r="53986" spans="6:6" x14ac:dyDescent="0.2">
      <c r="F53986" s="16"/>
    </row>
    <row r="53987" spans="6:6" x14ac:dyDescent="0.2">
      <c r="F53987" s="16"/>
    </row>
    <row r="53988" spans="6:6" x14ac:dyDescent="0.2">
      <c r="F53988" s="16"/>
    </row>
    <row r="53989" spans="6:6" x14ac:dyDescent="0.2">
      <c r="F53989" s="16"/>
    </row>
    <row r="53990" spans="6:6" x14ac:dyDescent="0.2">
      <c r="F53990" s="16"/>
    </row>
    <row r="53991" spans="6:6" x14ac:dyDescent="0.2">
      <c r="F53991" s="16"/>
    </row>
    <row r="53992" spans="6:6" x14ac:dyDescent="0.2">
      <c r="F53992" s="16"/>
    </row>
    <row r="53993" spans="6:6" x14ac:dyDescent="0.2">
      <c r="F53993" s="16"/>
    </row>
    <row r="53994" spans="6:6" x14ac:dyDescent="0.2">
      <c r="F53994" s="16"/>
    </row>
    <row r="53995" spans="6:6" x14ac:dyDescent="0.2">
      <c r="F53995" s="16"/>
    </row>
    <row r="53996" spans="6:6" x14ac:dyDescent="0.2">
      <c r="F53996" s="16"/>
    </row>
    <row r="53997" spans="6:6" x14ac:dyDescent="0.2">
      <c r="F53997" s="16"/>
    </row>
    <row r="53998" spans="6:6" x14ac:dyDescent="0.2">
      <c r="F53998" s="16"/>
    </row>
    <row r="53999" spans="6:6" x14ac:dyDescent="0.2">
      <c r="F53999" s="16"/>
    </row>
    <row r="54000" spans="6:6" x14ac:dyDescent="0.2">
      <c r="F54000" s="16"/>
    </row>
    <row r="54001" spans="6:6" x14ac:dyDescent="0.2">
      <c r="F54001" s="16"/>
    </row>
    <row r="54002" spans="6:6" x14ac:dyDescent="0.2">
      <c r="F54002" s="16"/>
    </row>
    <row r="54003" spans="6:6" x14ac:dyDescent="0.2">
      <c r="F54003" s="16"/>
    </row>
    <row r="54004" spans="6:6" x14ac:dyDescent="0.2">
      <c r="F54004" s="16"/>
    </row>
    <row r="54005" spans="6:6" x14ac:dyDescent="0.2">
      <c r="F54005" s="16"/>
    </row>
    <row r="54006" spans="6:6" x14ac:dyDescent="0.2">
      <c r="F54006" s="16"/>
    </row>
    <row r="54007" spans="6:6" x14ac:dyDescent="0.2">
      <c r="F54007" s="16"/>
    </row>
    <row r="54008" spans="6:6" x14ac:dyDescent="0.2">
      <c r="F54008" s="16"/>
    </row>
    <row r="54009" spans="6:6" x14ac:dyDescent="0.2">
      <c r="F54009" s="16"/>
    </row>
    <row r="54010" spans="6:6" x14ac:dyDescent="0.2">
      <c r="F54010" s="16"/>
    </row>
    <row r="54011" spans="6:6" x14ac:dyDescent="0.2">
      <c r="F54011" s="16"/>
    </row>
    <row r="54012" spans="6:6" x14ac:dyDescent="0.2">
      <c r="F54012" s="16"/>
    </row>
    <row r="54013" spans="6:6" x14ac:dyDescent="0.2">
      <c r="F54013" s="16"/>
    </row>
    <row r="54014" spans="6:6" x14ac:dyDescent="0.2">
      <c r="F54014" s="16"/>
    </row>
    <row r="54015" spans="6:6" x14ac:dyDescent="0.2">
      <c r="F54015" s="16"/>
    </row>
    <row r="54016" spans="6:6" x14ac:dyDescent="0.2">
      <c r="F54016" s="16"/>
    </row>
    <row r="54017" spans="6:6" x14ac:dyDescent="0.2">
      <c r="F54017" s="16"/>
    </row>
    <row r="54018" spans="6:6" x14ac:dyDescent="0.2">
      <c r="F54018" s="16"/>
    </row>
    <row r="54019" spans="6:6" x14ac:dyDescent="0.2">
      <c r="F54019" s="16"/>
    </row>
    <row r="54020" spans="6:6" x14ac:dyDescent="0.2">
      <c r="F54020" s="16"/>
    </row>
    <row r="54021" spans="6:6" x14ac:dyDescent="0.2">
      <c r="F54021" s="16"/>
    </row>
    <row r="54022" spans="6:6" x14ac:dyDescent="0.2">
      <c r="F54022" s="16"/>
    </row>
    <row r="54023" spans="6:6" x14ac:dyDescent="0.2">
      <c r="F54023" s="16"/>
    </row>
    <row r="54024" spans="6:6" x14ac:dyDescent="0.2">
      <c r="F54024" s="16"/>
    </row>
    <row r="54025" spans="6:6" x14ac:dyDescent="0.2">
      <c r="F54025" s="16"/>
    </row>
    <row r="54026" spans="6:6" x14ac:dyDescent="0.2">
      <c r="F54026" s="16"/>
    </row>
    <row r="54027" spans="6:6" x14ac:dyDescent="0.2">
      <c r="F54027" s="16"/>
    </row>
    <row r="54028" spans="6:6" x14ac:dyDescent="0.2">
      <c r="F54028" s="16"/>
    </row>
    <row r="54029" spans="6:6" x14ac:dyDescent="0.2">
      <c r="F54029" s="16"/>
    </row>
    <row r="54030" spans="6:6" x14ac:dyDescent="0.2">
      <c r="F54030" s="16"/>
    </row>
    <row r="54031" spans="6:6" x14ac:dyDescent="0.2">
      <c r="F54031" s="16"/>
    </row>
    <row r="54032" spans="6:6" x14ac:dyDescent="0.2">
      <c r="F54032" s="16"/>
    </row>
    <row r="54033" spans="6:6" x14ac:dyDescent="0.2">
      <c r="F54033" s="16"/>
    </row>
    <row r="54034" spans="6:6" x14ac:dyDescent="0.2">
      <c r="F54034" s="16"/>
    </row>
    <row r="54035" spans="6:6" x14ac:dyDescent="0.2">
      <c r="F54035" s="16"/>
    </row>
    <row r="54036" spans="6:6" x14ac:dyDescent="0.2">
      <c r="F54036" s="16"/>
    </row>
    <row r="54037" spans="6:6" x14ac:dyDescent="0.2">
      <c r="F54037" s="16"/>
    </row>
    <row r="54038" spans="6:6" x14ac:dyDescent="0.2">
      <c r="F54038" s="16"/>
    </row>
    <row r="54039" spans="6:6" x14ac:dyDescent="0.2">
      <c r="F54039" s="16"/>
    </row>
    <row r="54040" spans="6:6" x14ac:dyDescent="0.2">
      <c r="F54040" s="16"/>
    </row>
    <row r="54041" spans="6:6" x14ac:dyDescent="0.2">
      <c r="F54041" s="16"/>
    </row>
    <row r="54042" spans="6:6" x14ac:dyDescent="0.2">
      <c r="F54042" s="16"/>
    </row>
    <row r="54043" spans="6:6" x14ac:dyDescent="0.2">
      <c r="F54043" s="16"/>
    </row>
    <row r="54044" spans="6:6" x14ac:dyDescent="0.2">
      <c r="F54044" s="16"/>
    </row>
    <row r="54045" spans="6:6" x14ac:dyDescent="0.2">
      <c r="F54045" s="16"/>
    </row>
    <row r="54046" spans="6:6" x14ac:dyDescent="0.2">
      <c r="F54046" s="16"/>
    </row>
    <row r="54047" spans="6:6" x14ac:dyDescent="0.2">
      <c r="F54047" s="16"/>
    </row>
    <row r="54048" spans="6:6" x14ac:dyDescent="0.2">
      <c r="F54048" s="16"/>
    </row>
    <row r="54049" spans="6:6" x14ac:dyDescent="0.2">
      <c r="F54049" s="16"/>
    </row>
    <row r="54050" spans="6:6" x14ac:dyDescent="0.2">
      <c r="F54050" s="16"/>
    </row>
    <row r="54051" spans="6:6" x14ac:dyDescent="0.2">
      <c r="F54051" s="16"/>
    </row>
    <row r="54052" spans="6:6" x14ac:dyDescent="0.2">
      <c r="F54052" s="16"/>
    </row>
    <row r="54053" spans="6:6" x14ac:dyDescent="0.2">
      <c r="F54053" s="16"/>
    </row>
    <row r="54054" spans="6:6" x14ac:dyDescent="0.2">
      <c r="F54054" s="16"/>
    </row>
    <row r="54055" spans="6:6" x14ac:dyDescent="0.2">
      <c r="F54055" s="16"/>
    </row>
    <row r="54056" spans="6:6" x14ac:dyDescent="0.2">
      <c r="F54056" s="16"/>
    </row>
    <row r="54057" spans="6:6" x14ac:dyDescent="0.2">
      <c r="F54057" s="16"/>
    </row>
    <row r="54058" spans="6:6" x14ac:dyDescent="0.2">
      <c r="F54058" s="16"/>
    </row>
    <row r="54059" spans="6:6" x14ac:dyDescent="0.2">
      <c r="F54059" s="16"/>
    </row>
    <row r="54060" spans="6:6" x14ac:dyDescent="0.2">
      <c r="F54060" s="16"/>
    </row>
    <row r="54061" spans="6:6" x14ac:dyDescent="0.2">
      <c r="F54061" s="16"/>
    </row>
    <row r="54062" spans="6:6" x14ac:dyDescent="0.2">
      <c r="F54062" s="16"/>
    </row>
    <row r="54063" spans="6:6" x14ac:dyDescent="0.2">
      <c r="F54063" s="16"/>
    </row>
    <row r="54064" spans="6:6" x14ac:dyDescent="0.2">
      <c r="F54064" s="16"/>
    </row>
    <row r="54065" spans="6:6" x14ac:dyDescent="0.2">
      <c r="F54065" s="16"/>
    </row>
    <row r="54066" spans="6:6" x14ac:dyDescent="0.2">
      <c r="F54066" s="16"/>
    </row>
    <row r="54067" spans="6:6" x14ac:dyDescent="0.2">
      <c r="F54067" s="16"/>
    </row>
    <row r="54068" spans="6:6" x14ac:dyDescent="0.2">
      <c r="F54068" s="16"/>
    </row>
    <row r="54069" spans="6:6" x14ac:dyDescent="0.2">
      <c r="F54069" s="16"/>
    </row>
    <row r="54070" spans="6:6" x14ac:dyDescent="0.2">
      <c r="F54070" s="16"/>
    </row>
    <row r="54071" spans="6:6" x14ac:dyDescent="0.2">
      <c r="F54071" s="16"/>
    </row>
    <row r="54072" spans="6:6" x14ac:dyDescent="0.2">
      <c r="F54072" s="16"/>
    </row>
    <row r="54073" spans="6:6" x14ac:dyDescent="0.2">
      <c r="F54073" s="16"/>
    </row>
    <row r="54074" spans="6:6" x14ac:dyDescent="0.2">
      <c r="F54074" s="16"/>
    </row>
    <row r="54075" spans="6:6" x14ac:dyDescent="0.2">
      <c r="F54075" s="16"/>
    </row>
    <row r="54076" spans="6:6" x14ac:dyDescent="0.2">
      <c r="F54076" s="16"/>
    </row>
    <row r="54077" spans="6:6" x14ac:dyDescent="0.2">
      <c r="F54077" s="16"/>
    </row>
    <row r="54078" spans="6:6" x14ac:dyDescent="0.2">
      <c r="F54078" s="16"/>
    </row>
    <row r="54079" spans="6:6" x14ac:dyDescent="0.2">
      <c r="F54079" s="16"/>
    </row>
    <row r="54080" spans="6:6" x14ac:dyDescent="0.2">
      <c r="F54080" s="16"/>
    </row>
    <row r="54081" spans="6:6" x14ac:dyDescent="0.2">
      <c r="F54081" s="16"/>
    </row>
    <row r="54082" spans="6:6" x14ac:dyDescent="0.2">
      <c r="F54082" s="16"/>
    </row>
    <row r="54083" spans="6:6" x14ac:dyDescent="0.2">
      <c r="F54083" s="16"/>
    </row>
    <row r="54084" spans="6:6" x14ac:dyDescent="0.2">
      <c r="F54084" s="16"/>
    </row>
    <row r="54085" spans="6:6" x14ac:dyDescent="0.2">
      <c r="F54085" s="16"/>
    </row>
    <row r="54086" spans="6:6" x14ac:dyDescent="0.2">
      <c r="F54086" s="16"/>
    </row>
    <row r="54087" spans="6:6" x14ac:dyDescent="0.2">
      <c r="F54087" s="16"/>
    </row>
    <row r="54088" spans="6:6" x14ac:dyDescent="0.2">
      <c r="F54088" s="16"/>
    </row>
    <row r="54089" spans="6:6" x14ac:dyDescent="0.2">
      <c r="F54089" s="16"/>
    </row>
    <row r="54090" spans="6:6" x14ac:dyDescent="0.2">
      <c r="F54090" s="16"/>
    </row>
    <row r="54091" spans="6:6" x14ac:dyDescent="0.2">
      <c r="F54091" s="16"/>
    </row>
    <row r="54092" spans="6:6" x14ac:dyDescent="0.2">
      <c r="F54092" s="16"/>
    </row>
    <row r="54093" spans="6:6" x14ac:dyDescent="0.2">
      <c r="F54093" s="16"/>
    </row>
    <row r="54094" spans="6:6" x14ac:dyDescent="0.2">
      <c r="F54094" s="16"/>
    </row>
    <row r="54095" spans="6:6" x14ac:dyDescent="0.2">
      <c r="F54095" s="16"/>
    </row>
    <row r="54096" spans="6:6" x14ac:dyDescent="0.2">
      <c r="F54096" s="16"/>
    </row>
    <row r="54097" spans="6:6" x14ac:dyDescent="0.2">
      <c r="F54097" s="16"/>
    </row>
    <row r="54098" spans="6:6" x14ac:dyDescent="0.2">
      <c r="F54098" s="16"/>
    </row>
    <row r="54099" spans="6:6" x14ac:dyDescent="0.2">
      <c r="F54099" s="16"/>
    </row>
    <row r="54100" spans="6:6" x14ac:dyDescent="0.2">
      <c r="F54100" s="16"/>
    </row>
    <row r="54101" spans="6:6" x14ac:dyDescent="0.2">
      <c r="F54101" s="16"/>
    </row>
    <row r="54102" spans="6:6" x14ac:dyDescent="0.2">
      <c r="F54102" s="16"/>
    </row>
    <row r="54103" spans="6:6" x14ac:dyDescent="0.2">
      <c r="F54103" s="16"/>
    </row>
    <row r="54104" spans="6:6" x14ac:dyDescent="0.2">
      <c r="F54104" s="16"/>
    </row>
    <row r="54105" spans="6:6" x14ac:dyDescent="0.2">
      <c r="F54105" s="16"/>
    </row>
    <row r="54106" spans="6:6" x14ac:dyDescent="0.2">
      <c r="F54106" s="16"/>
    </row>
    <row r="54107" spans="6:6" x14ac:dyDescent="0.2">
      <c r="F54107" s="16"/>
    </row>
    <row r="54108" spans="6:6" x14ac:dyDescent="0.2">
      <c r="F54108" s="16"/>
    </row>
    <row r="54109" spans="6:6" x14ac:dyDescent="0.2">
      <c r="F54109" s="16"/>
    </row>
    <row r="54110" spans="6:6" x14ac:dyDescent="0.2">
      <c r="F54110" s="16"/>
    </row>
    <row r="54111" spans="6:6" x14ac:dyDescent="0.2">
      <c r="F54111" s="16"/>
    </row>
    <row r="54112" spans="6:6" x14ac:dyDescent="0.2">
      <c r="F54112" s="16"/>
    </row>
    <row r="54113" spans="6:6" x14ac:dyDescent="0.2">
      <c r="F54113" s="16"/>
    </row>
    <row r="54114" spans="6:6" x14ac:dyDescent="0.2">
      <c r="F54114" s="16"/>
    </row>
    <row r="54115" spans="6:6" x14ac:dyDescent="0.2">
      <c r="F54115" s="16"/>
    </row>
    <row r="54116" spans="6:6" x14ac:dyDescent="0.2">
      <c r="F54116" s="16"/>
    </row>
    <row r="54117" spans="6:6" x14ac:dyDescent="0.2">
      <c r="F54117" s="16"/>
    </row>
    <row r="54118" spans="6:6" x14ac:dyDescent="0.2">
      <c r="F54118" s="16"/>
    </row>
    <row r="54119" spans="6:6" x14ac:dyDescent="0.2">
      <c r="F54119" s="16"/>
    </row>
    <row r="54120" spans="6:6" x14ac:dyDescent="0.2">
      <c r="F54120" s="16"/>
    </row>
    <row r="54121" spans="6:6" x14ac:dyDescent="0.2">
      <c r="F54121" s="16"/>
    </row>
    <row r="54122" spans="6:6" x14ac:dyDescent="0.2">
      <c r="F54122" s="16"/>
    </row>
    <row r="54123" spans="6:6" x14ac:dyDescent="0.2">
      <c r="F54123" s="16"/>
    </row>
    <row r="54124" spans="6:6" x14ac:dyDescent="0.2">
      <c r="F54124" s="16"/>
    </row>
    <row r="54125" spans="6:6" x14ac:dyDescent="0.2">
      <c r="F54125" s="16"/>
    </row>
    <row r="54126" spans="6:6" x14ac:dyDescent="0.2">
      <c r="F54126" s="16"/>
    </row>
    <row r="54127" spans="6:6" x14ac:dyDescent="0.2">
      <c r="F54127" s="16"/>
    </row>
    <row r="54128" spans="6:6" x14ac:dyDescent="0.2">
      <c r="F54128" s="16"/>
    </row>
    <row r="54129" spans="6:6" x14ac:dyDescent="0.2">
      <c r="F54129" s="16"/>
    </row>
    <row r="54130" spans="6:6" x14ac:dyDescent="0.2">
      <c r="F54130" s="16"/>
    </row>
    <row r="54131" spans="6:6" x14ac:dyDescent="0.2">
      <c r="F54131" s="16"/>
    </row>
    <row r="54132" spans="6:6" x14ac:dyDescent="0.2">
      <c r="F54132" s="16"/>
    </row>
    <row r="54133" spans="6:6" x14ac:dyDescent="0.2">
      <c r="F54133" s="16"/>
    </row>
    <row r="54134" spans="6:6" x14ac:dyDescent="0.2">
      <c r="F54134" s="16"/>
    </row>
    <row r="54135" spans="6:6" x14ac:dyDescent="0.2">
      <c r="F54135" s="16"/>
    </row>
    <row r="54136" spans="6:6" x14ac:dyDescent="0.2">
      <c r="F54136" s="16"/>
    </row>
    <row r="54137" spans="6:6" x14ac:dyDescent="0.2">
      <c r="F54137" s="16"/>
    </row>
    <row r="54138" spans="6:6" x14ac:dyDescent="0.2">
      <c r="F54138" s="16"/>
    </row>
    <row r="54139" spans="6:6" x14ac:dyDescent="0.2">
      <c r="F54139" s="16"/>
    </row>
    <row r="54140" spans="6:6" x14ac:dyDescent="0.2">
      <c r="F54140" s="16"/>
    </row>
    <row r="54141" spans="6:6" x14ac:dyDescent="0.2">
      <c r="F54141" s="16"/>
    </row>
    <row r="54142" spans="6:6" x14ac:dyDescent="0.2">
      <c r="F54142" s="16"/>
    </row>
    <row r="54143" spans="6:6" x14ac:dyDescent="0.2">
      <c r="F54143" s="16"/>
    </row>
    <row r="54144" spans="6:6" x14ac:dyDescent="0.2">
      <c r="F54144" s="16"/>
    </row>
    <row r="54145" spans="6:6" x14ac:dyDescent="0.2">
      <c r="F54145" s="16"/>
    </row>
    <row r="54146" spans="6:6" x14ac:dyDescent="0.2">
      <c r="F54146" s="16"/>
    </row>
    <row r="54147" spans="6:6" x14ac:dyDescent="0.2">
      <c r="F54147" s="16"/>
    </row>
    <row r="54148" spans="6:6" x14ac:dyDescent="0.2">
      <c r="F54148" s="16"/>
    </row>
    <row r="54149" spans="6:6" x14ac:dyDescent="0.2">
      <c r="F54149" s="16"/>
    </row>
    <row r="54150" spans="6:6" x14ac:dyDescent="0.2">
      <c r="F54150" s="16"/>
    </row>
    <row r="54151" spans="6:6" x14ac:dyDescent="0.2">
      <c r="F54151" s="16"/>
    </row>
    <row r="54152" spans="6:6" x14ac:dyDescent="0.2">
      <c r="F54152" s="16"/>
    </row>
    <row r="54153" spans="6:6" x14ac:dyDescent="0.2">
      <c r="F54153" s="16"/>
    </row>
    <row r="54154" spans="6:6" x14ac:dyDescent="0.2">
      <c r="F54154" s="16"/>
    </row>
    <row r="54155" spans="6:6" x14ac:dyDescent="0.2">
      <c r="F54155" s="16"/>
    </row>
    <row r="54156" spans="6:6" x14ac:dyDescent="0.2">
      <c r="F54156" s="16"/>
    </row>
    <row r="54157" spans="6:6" x14ac:dyDescent="0.2">
      <c r="F54157" s="16"/>
    </row>
    <row r="54158" spans="6:6" x14ac:dyDescent="0.2">
      <c r="F54158" s="16"/>
    </row>
    <row r="54159" spans="6:6" x14ac:dyDescent="0.2">
      <c r="F54159" s="16"/>
    </row>
    <row r="54160" spans="6:6" x14ac:dyDescent="0.2">
      <c r="F54160" s="16"/>
    </row>
    <row r="54161" spans="6:6" x14ac:dyDescent="0.2">
      <c r="F54161" s="16"/>
    </row>
    <row r="54162" spans="6:6" x14ac:dyDescent="0.2">
      <c r="F54162" s="16"/>
    </row>
    <row r="54163" spans="6:6" x14ac:dyDescent="0.2">
      <c r="F54163" s="16"/>
    </row>
    <row r="54164" spans="6:6" x14ac:dyDescent="0.2">
      <c r="F54164" s="16"/>
    </row>
    <row r="54165" spans="6:6" x14ac:dyDescent="0.2">
      <c r="F54165" s="16"/>
    </row>
    <row r="54166" spans="6:6" x14ac:dyDescent="0.2">
      <c r="F54166" s="16"/>
    </row>
    <row r="54167" spans="6:6" x14ac:dyDescent="0.2">
      <c r="F54167" s="16"/>
    </row>
    <row r="54168" spans="6:6" x14ac:dyDescent="0.2">
      <c r="F54168" s="16"/>
    </row>
    <row r="54169" spans="6:6" x14ac:dyDescent="0.2">
      <c r="F54169" s="16"/>
    </row>
    <row r="54170" spans="6:6" x14ac:dyDescent="0.2">
      <c r="F54170" s="16"/>
    </row>
    <row r="54171" spans="6:6" x14ac:dyDescent="0.2">
      <c r="F54171" s="16"/>
    </row>
    <row r="54172" spans="6:6" x14ac:dyDescent="0.2">
      <c r="F54172" s="16"/>
    </row>
    <row r="54173" spans="6:6" x14ac:dyDescent="0.2">
      <c r="F54173" s="16"/>
    </row>
    <row r="54174" spans="6:6" x14ac:dyDescent="0.2">
      <c r="F54174" s="16"/>
    </row>
    <row r="54175" spans="6:6" x14ac:dyDescent="0.2">
      <c r="F54175" s="16"/>
    </row>
    <row r="54176" spans="6:6" x14ac:dyDescent="0.2">
      <c r="F54176" s="16"/>
    </row>
    <row r="54177" spans="6:6" x14ac:dyDescent="0.2">
      <c r="F54177" s="16"/>
    </row>
    <row r="54178" spans="6:6" x14ac:dyDescent="0.2">
      <c r="F54178" s="16"/>
    </row>
    <row r="54179" spans="6:6" x14ac:dyDescent="0.2">
      <c r="F54179" s="16"/>
    </row>
    <row r="54180" spans="6:6" x14ac:dyDescent="0.2">
      <c r="F54180" s="16"/>
    </row>
    <row r="54181" spans="6:6" x14ac:dyDescent="0.2">
      <c r="F54181" s="16"/>
    </row>
    <row r="54182" spans="6:6" x14ac:dyDescent="0.2">
      <c r="F54182" s="16"/>
    </row>
    <row r="54183" spans="6:6" x14ac:dyDescent="0.2">
      <c r="F54183" s="16"/>
    </row>
    <row r="54184" spans="6:6" x14ac:dyDescent="0.2">
      <c r="F54184" s="16"/>
    </row>
    <row r="54185" spans="6:6" x14ac:dyDescent="0.2">
      <c r="F54185" s="16"/>
    </row>
    <row r="54186" spans="6:6" x14ac:dyDescent="0.2">
      <c r="F54186" s="16"/>
    </row>
    <row r="54187" spans="6:6" x14ac:dyDescent="0.2">
      <c r="F54187" s="16"/>
    </row>
    <row r="54188" spans="6:6" x14ac:dyDescent="0.2">
      <c r="F54188" s="16"/>
    </row>
    <row r="54189" spans="6:6" x14ac:dyDescent="0.2">
      <c r="F54189" s="16"/>
    </row>
    <row r="54190" spans="6:6" x14ac:dyDescent="0.2">
      <c r="F54190" s="16"/>
    </row>
    <row r="54191" spans="6:6" x14ac:dyDescent="0.2">
      <c r="F54191" s="16"/>
    </row>
    <row r="54192" spans="6:6" x14ac:dyDescent="0.2">
      <c r="F54192" s="16"/>
    </row>
    <row r="54193" spans="6:6" x14ac:dyDescent="0.2">
      <c r="F54193" s="16"/>
    </row>
    <row r="54194" spans="6:6" x14ac:dyDescent="0.2">
      <c r="F54194" s="16"/>
    </row>
    <row r="54195" spans="6:6" x14ac:dyDescent="0.2">
      <c r="F54195" s="16"/>
    </row>
    <row r="54196" spans="6:6" x14ac:dyDescent="0.2">
      <c r="F54196" s="16"/>
    </row>
    <row r="54197" spans="6:6" x14ac:dyDescent="0.2">
      <c r="F54197" s="16"/>
    </row>
    <row r="54198" spans="6:6" x14ac:dyDescent="0.2">
      <c r="F54198" s="16"/>
    </row>
    <row r="54199" spans="6:6" x14ac:dyDescent="0.2">
      <c r="F54199" s="16"/>
    </row>
    <row r="54200" spans="6:6" x14ac:dyDescent="0.2">
      <c r="F54200" s="16"/>
    </row>
    <row r="54201" spans="6:6" x14ac:dyDescent="0.2">
      <c r="F54201" s="16"/>
    </row>
    <row r="54202" spans="6:6" x14ac:dyDescent="0.2">
      <c r="F54202" s="16"/>
    </row>
    <row r="54203" spans="6:6" x14ac:dyDescent="0.2">
      <c r="F54203" s="16"/>
    </row>
    <row r="54204" spans="6:6" x14ac:dyDescent="0.2">
      <c r="F54204" s="16"/>
    </row>
    <row r="54205" spans="6:6" x14ac:dyDescent="0.2">
      <c r="F54205" s="16"/>
    </row>
    <row r="54206" spans="6:6" x14ac:dyDescent="0.2">
      <c r="F54206" s="16"/>
    </row>
    <row r="54207" spans="6:6" x14ac:dyDescent="0.2">
      <c r="F54207" s="16"/>
    </row>
    <row r="54208" spans="6:6" x14ac:dyDescent="0.2">
      <c r="F54208" s="16"/>
    </row>
    <row r="54209" spans="6:6" x14ac:dyDescent="0.2">
      <c r="F54209" s="16"/>
    </row>
    <row r="54210" spans="6:6" x14ac:dyDescent="0.2">
      <c r="F54210" s="16"/>
    </row>
    <row r="54211" spans="6:6" x14ac:dyDescent="0.2">
      <c r="F54211" s="16"/>
    </row>
    <row r="54212" spans="6:6" x14ac:dyDescent="0.2">
      <c r="F54212" s="16"/>
    </row>
    <row r="54213" spans="6:6" x14ac:dyDescent="0.2">
      <c r="F54213" s="16"/>
    </row>
    <row r="54214" spans="6:6" x14ac:dyDescent="0.2">
      <c r="F54214" s="16"/>
    </row>
    <row r="54215" spans="6:6" x14ac:dyDescent="0.2">
      <c r="F54215" s="16"/>
    </row>
    <row r="54216" spans="6:6" x14ac:dyDescent="0.2">
      <c r="F54216" s="16"/>
    </row>
    <row r="54217" spans="6:6" x14ac:dyDescent="0.2">
      <c r="F54217" s="16"/>
    </row>
    <row r="54218" spans="6:6" x14ac:dyDescent="0.2">
      <c r="F54218" s="16"/>
    </row>
    <row r="54219" spans="6:6" x14ac:dyDescent="0.2">
      <c r="F54219" s="16"/>
    </row>
    <row r="54220" spans="6:6" x14ac:dyDescent="0.2">
      <c r="F54220" s="16"/>
    </row>
    <row r="54221" spans="6:6" x14ac:dyDescent="0.2">
      <c r="F54221" s="16"/>
    </row>
    <row r="54222" spans="6:6" x14ac:dyDescent="0.2">
      <c r="F54222" s="16"/>
    </row>
    <row r="54223" spans="6:6" x14ac:dyDescent="0.2">
      <c r="F54223" s="16"/>
    </row>
    <row r="54224" spans="6:6" x14ac:dyDescent="0.2">
      <c r="F54224" s="16"/>
    </row>
    <row r="54225" spans="6:6" x14ac:dyDescent="0.2">
      <c r="F54225" s="16"/>
    </row>
    <row r="54226" spans="6:6" x14ac:dyDescent="0.2">
      <c r="F54226" s="16"/>
    </row>
    <row r="54227" spans="6:6" x14ac:dyDescent="0.2">
      <c r="F54227" s="16"/>
    </row>
    <row r="54228" spans="6:6" x14ac:dyDescent="0.2">
      <c r="F54228" s="16"/>
    </row>
    <row r="54229" spans="6:6" x14ac:dyDescent="0.2">
      <c r="F54229" s="16"/>
    </row>
    <row r="54230" spans="6:6" x14ac:dyDescent="0.2">
      <c r="F54230" s="16"/>
    </row>
    <row r="54231" spans="6:6" x14ac:dyDescent="0.2">
      <c r="F54231" s="16"/>
    </row>
    <row r="54232" spans="6:6" x14ac:dyDescent="0.2">
      <c r="F54232" s="16"/>
    </row>
    <row r="54233" spans="6:6" x14ac:dyDescent="0.2">
      <c r="F54233" s="16"/>
    </row>
    <row r="54234" spans="6:6" x14ac:dyDescent="0.2">
      <c r="F54234" s="16"/>
    </row>
    <row r="54235" spans="6:6" x14ac:dyDescent="0.2">
      <c r="F54235" s="16"/>
    </row>
    <row r="54236" spans="6:6" x14ac:dyDescent="0.2">
      <c r="F54236" s="16"/>
    </row>
    <row r="54237" spans="6:6" x14ac:dyDescent="0.2">
      <c r="F54237" s="16"/>
    </row>
    <row r="54238" spans="6:6" x14ac:dyDescent="0.2">
      <c r="F54238" s="16"/>
    </row>
    <row r="54239" spans="6:6" x14ac:dyDescent="0.2">
      <c r="F54239" s="16"/>
    </row>
    <row r="54240" spans="6:6" x14ac:dyDescent="0.2">
      <c r="F54240" s="16"/>
    </row>
    <row r="54241" spans="6:6" x14ac:dyDescent="0.2">
      <c r="F54241" s="16"/>
    </row>
    <row r="54242" spans="6:6" x14ac:dyDescent="0.2">
      <c r="F54242" s="16"/>
    </row>
    <row r="54243" spans="6:6" x14ac:dyDescent="0.2">
      <c r="F54243" s="16"/>
    </row>
    <row r="54244" spans="6:6" x14ac:dyDescent="0.2">
      <c r="F54244" s="16"/>
    </row>
    <row r="54245" spans="6:6" x14ac:dyDescent="0.2">
      <c r="F54245" s="16"/>
    </row>
    <row r="54246" spans="6:6" x14ac:dyDescent="0.2">
      <c r="F54246" s="16"/>
    </row>
    <row r="54247" spans="6:6" x14ac:dyDescent="0.2">
      <c r="F54247" s="16"/>
    </row>
    <row r="54248" spans="6:6" x14ac:dyDescent="0.2">
      <c r="F54248" s="16"/>
    </row>
    <row r="54249" spans="6:6" x14ac:dyDescent="0.2">
      <c r="F54249" s="16"/>
    </row>
    <row r="54250" spans="6:6" x14ac:dyDescent="0.2">
      <c r="F54250" s="16"/>
    </row>
    <row r="54251" spans="6:6" x14ac:dyDescent="0.2">
      <c r="F54251" s="16"/>
    </row>
    <row r="54252" spans="6:6" x14ac:dyDescent="0.2">
      <c r="F54252" s="16"/>
    </row>
    <row r="54253" spans="6:6" x14ac:dyDescent="0.2">
      <c r="F54253" s="16"/>
    </row>
    <row r="54254" spans="6:6" x14ac:dyDescent="0.2">
      <c r="F54254" s="16"/>
    </row>
    <row r="54255" spans="6:6" x14ac:dyDescent="0.2">
      <c r="F54255" s="16"/>
    </row>
    <row r="54256" spans="6:6" x14ac:dyDescent="0.2">
      <c r="F54256" s="16"/>
    </row>
    <row r="54257" spans="6:6" x14ac:dyDescent="0.2">
      <c r="F54257" s="16"/>
    </row>
    <row r="54258" spans="6:6" x14ac:dyDescent="0.2">
      <c r="F54258" s="16"/>
    </row>
    <row r="54259" spans="6:6" x14ac:dyDescent="0.2">
      <c r="F54259" s="16"/>
    </row>
    <row r="54260" spans="6:6" x14ac:dyDescent="0.2">
      <c r="F54260" s="16"/>
    </row>
    <row r="54261" spans="6:6" x14ac:dyDescent="0.2">
      <c r="F54261" s="16"/>
    </row>
    <row r="54262" spans="6:6" x14ac:dyDescent="0.2">
      <c r="F54262" s="16"/>
    </row>
    <row r="54263" spans="6:6" x14ac:dyDescent="0.2">
      <c r="F54263" s="16"/>
    </row>
    <row r="54264" spans="6:6" x14ac:dyDescent="0.2">
      <c r="F54264" s="16"/>
    </row>
    <row r="54265" spans="6:6" x14ac:dyDescent="0.2">
      <c r="F54265" s="16"/>
    </row>
    <row r="54266" spans="6:6" x14ac:dyDescent="0.2">
      <c r="F54266" s="16"/>
    </row>
    <row r="54267" spans="6:6" x14ac:dyDescent="0.2">
      <c r="F54267" s="16"/>
    </row>
    <row r="54268" spans="6:6" x14ac:dyDescent="0.2">
      <c r="F54268" s="16"/>
    </row>
    <row r="54269" spans="6:6" x14ac:dyDescent="0.2">
      <c r="F54269" s="16"/>
    </row>
    <row r="54270" spans="6:6" x14ac:dyDescent="0.2">
      <c r="F54270" s="16"/>
    </row>
    <row r="54271" spans="6:6" x14ac:dyDescent="0.2">
      <c r="F54271" s="16"/>
    </row>
    <row r="54272" spans="6:6" x14ac:dyDescent="0.2">
      <c r="F54272" s="16"/>
    </row>
    <row r="54273" spans="6:6" x14ac:dyDescent="0.2">
      <c r="F54273" s="16"/>
    </row>
    <row r="54274" spans="6:6" x14ac:dyDescent="0.2">
      <c r="F54274" s="16"/>
    </row>
    <row r="54275" spans="6:6" x14ac:dyDescent="0.2">
      <c r="F54275" s="16"/>
    </row>
    <row r="54276" spans="6:6" x14ac:dyDescent="0.2">
      <c r="F54276" s="16"/>
    </row>
    <row r="54277" spans="6:6" x14ac:dyDescent="0.2">
      <c r="F54277" s="16"/>
    </row>
    <row r="54278" spans="6:6" x14ac:dyDescent="0.2">
      <c r="F54278" s="16"/>
    </row>
    <row r="54279" spans="6:6" x14ac:dyDescent="0.2">
      <c r="F54279" s="16"/>
    </row>
    <row r="54280" spans="6:6" x14ac:dyDescent="0.2">
      <c r="F54280" s="16"/>
    </row>
    <row r="54281" spans="6:6" x14ac:dyDescent="0.2">
      <c r="F54281" s="16"/>
    </row>
    <row r="54282" spans="6:6" x14ac:dyDescent="0.2">
      <c r="F54282" s="16"/>
    </row>
    <row r="54283" spans="6:6" x14ac:dyDescent="0.2">
      <c r="F54283" s="16"/>
    </row>
    <row r="54284" spans="6:6" x14ac:dyDescent="0.2">
      <c r="F54284" s="16"/>
    </row>
    <row r="54285" spans="6:6" x14ac:dyDescent="0.2">
      <c r="F54285" s="16"/>
    </row>
    <row r="54286" spans="6:6" x14ac:dyDescent="0.2">
      <c r="F54286" s="16"/>
    </row>
    <row r="54287" spans="6:6" x14ac:dyDescent="0.2">
      <c r="F54287" s="16"/>
    </row>
    <row r="54288" spans="6:6" x14ac:dyDescent="0.2">
      <c r="F54288" s="16"/>
    </row>
    <row r="54289" spans="6:6" x14ac:dyDescent="0.2">
      <c r="F54289" s="16"/>
    </row>
    <row r="54290" spans="6:6" x14ac:dyDescent="0.2">
      <c r="F54290" s="16"/>
    </row>
    <row r="54291" spans="6:6" x14ac:dyDescent="0.2">
      <c r="F54291" s="16"/>
    </row>
    <row r="54292" spans="6:6" x14ac:dyDescent="0.2">
      <c r="F54292" s="16"/>
    </row>
    <row r="54293" spans="6:6" x14ac:dyDescent="0.2">
      <c r="F54293" s="16"/>
    </row>
    <row r="54294" spans="6:6" x14ac:dyDescent="0.2">
      <c r="F54294" s="16"/>
    </row>
    <row r="54295" spans="6:6" x14ac:dyDescent="0.2">
      <c r="F54295" s="16"/>
    </row>
    <row r="54296" spans="6:6" x14ac:dyDescent="0.2">
      <c r="F54296" s="16"/>
    </row>
    <row r="54297" spans="6:6" x14ac:dyDescent="0.2">
      <c r="F54297" s="16"/>
    </row>
    <row r="54298" spans="6:6" x14ac:dyDescent="0.2">
      <c r="F54298" s="16"/>
    </row>
    <row r="54299" spans="6:6" x14ac:dyDescent="0.2">
      <c r="F54299" s="16"/>
    </row>
    <row r="54300" spans="6:6" x14ac:dyDescent="0.2">
      <c r="F54300" s="16"/>
    </row>
    <row r="54301" spans="6:6" x14ac:dyDescent="0.2">
      <c r="F54301" s="16"/>
    </row>
    <row r="54302" spans="6:6" x14ac:dyDescent="0.2">
      <c r="F54302" s="16"/>
    </row>
    <row r="54303" spans="6:6" x14ac:dyDescent="0.2">
      <c r="F54303" s="16"/>
    </row>
    <row r="54304" spans="6:6" x14ac:dyDescent="0.2">
      <c r="F54304" s="16"/>
    </row>
    <row r="54305" spans="6:6" x14ac:dyDescent="0.2">
      <c r="F54305" s="16"/>
    </row>
    <row r="54306" spans="6:6" x14ac:dyDescent="0.2">
      <c r="F54306" s="16"/>
    </row>
    <row r="54307" spans="6:6" x14ac:dyDescent="0.2">
      <c r="F54307" s="16"/>
    </row>
    <row r="54308" spans="6:6" x14ac:dyDescent="0.2">
      <c r="F54308" s="16"/>
    </row>
    <row r="54309" spans="6:6" x14ac:dyDescent="0.2">
      <c r="F54309" s="16"/>
    </row>
    <row r="54310" spans="6:6" x14ac:dyDescent="0.2">
      <c r="F54310" s="16"/>
    </row>
    <row r="54311" spans="6:6" x14ac:dyDescent="0.2">
      <c r="F54311" s="16"/>
    </row>
    <row r="54312" spans="6:6" x14ac:dyDescent="0.2">
      <c r="F54312" s="16"/>
    </row>
    <row r="54313" spans="6:6" x14ac:dyDescent="0.2">
      <c r="F54313" s="16"/>
    </row>
    <row r="54314" spans="6:6" x14ac:dyDescent="0.2">
      <c r="F54314" s="16"/>
    </row>
    <row r="54315" spans="6:6" x14ac:dyDescent="0.2">
      <c r="F54315" s="16"/>
    </row>
    <row r="54316" spans="6:6" x14ac:dyDescent="0.2">
      <c r="F54316" s="16"/>
    </row>
    <row r="54317" spans="6:6" x14ac:dyDescent="0.2">
      <c r="F54317" s="16"/>
    </row>
    <row r="54318" spans="6:6" x14ac:dyDescent="0.2">
      <c r="F54318" s="16"/>
    </row>
    <row r="54319" spans="6:6" x14ac:dyDescent="0.2">
      <c r="F54319" s="16"/>
    </row>
    <row r="54320" spans="6:6" x14ac:dyDescent="0.2">
      <c r="F54320" s="16"/>
    </row>
    <row r="54321" spans="6:6" x14ac:dyDescent="0.2">
      <c r="F54321" s="16"/>
    </row>
    <row r="54322" spans="6:6" x14ac:dyDescent="0.2">
      <c r="F54322" s="16"/>
    </row>
    <row r="54323" spans="6:6" x14ac:dyDescent="0.2">
      <c r="F54323" s="16"/>
    </row>
    <row r="54324" spans="6:6" x14ac:dyDescent="0.2">
      <c r="F54324" s="16"/>
    </row>
    <row r="54325" spans="6:6" x14ac:dyDescent="0.2">
      <c r="F54325" s="16"/>
    </row>
    <row r="54326" spans="6:6" x14ac:dyDescent="0.2">
      <c r="F54326" s="16"/>
    </row>
    <row r="54327" spans="6:6" x14ac:dyDescent="0.2">
      <c r="F54327" s="16"/>
    </row>
    <row r="54328" spans="6:6" x14ac:dyDescent="0.2">
      <c r="F54328" s="16"/>
    </row>
    <row r="54329" spans="6:6" x14ac:dyDescent="0.2">
      <c r="F54329" s="16"/>
    </row>
    <row r="54330" spans="6:6" x14ac:dyDescent="0.2">
      <c r="F54330" s="16"/>
    </row>
    <row r="54331" spans="6:6" x14ac:dyDescent="0.2">
      <c r="F54331" s="16"/>
    </row>
    <row r="54332" spans="6:6" x14ac:dyDescent="0.2">
      <c r="F54332" s="16"/>
    </row>
    <row r="54333" spans="6:6" x14ac:dyDescent="0.2">
      <c r="F54333" s="16"/>
    </row>
    <row r="54334" spans="6:6" x14ac:dyDescent="0.2">
      <c r="F54334" s="16"/>
    </row>
    <row r="54335" spans="6:6" x14ac:dyDescent="0.2">
      <c r="F54335" s="16"/>
    </row>
    <row r="54336" spans="6:6" x14ac:dyDescent="0.2">
      <c r="F54336" s="16"/>
    </row>
    <row r="54337" spans="6:6" x14ac:dyDescent="0.2">
      <c r="F54337" s="16"/>
    </row>
    <row r="54338" spans="6:6" x14ac:dyDescent="0.2">
      <c r="F54338" s="16"/>
    </row>
    <row r="54339" spans="6:6" x14ac:dyDescent="0.2">
      <c r="F54339" s="16"/>
    </row>
    <row r="54340" spans="6:6" x14ac:dyDescent="0.2">
      <c r="F54340" s="16"/>
    </row>
    <row r="54341" spans="6:6" x14ac:dyDescent="0.2">
      <c r="F54341" s="16"/>
    </row>
    <row r="54342" spans="6:6" x14ac:dyDescent="0.2">
      <c r="F54342" s="16"/>
    </row>
    <row r="54343" spans="6:6" x14ac:dyDescent="0.2">
      <c r="F54343" s="16"/>
    </row>
    <row r="54344" spans="6:6" x14ac:dyDescent="0.2">
      <c r="F54344" s="16"/>
    </row>
    <row r="54345" spans="6:6" x14ac:dyDescent="0.2">
      <c r="F54345" s="16"/>
    </row>
    <row r="54346" spans="6:6" x14ac:dyDescent="0.2">
      <c r="F54346" s="16"/>
    </row>
    <row r="54347" spans="6:6" x14ac:dyDescent="0.2">
      <c r="F54347" s="16"/>
    </row>
    <row r="54348" spans="6:6" x14ac:dyDescent="0.2">
      <c r="F54348" s="16"/>
    </row>
    <row r="54349" spans="6:6" x14ac:dyDescent="0.2">
      <c r="F54349" s="16"/>
    </row>
    <row r="54350" spans="6:6" x14ac:dyDescent="0.2">
      <c r="F54350" s="16"/>
    </row>
    <row r="54351" spans="6:6" x14ac:dyDescent="0.2">
      <c r="F54351" s="16"/>
    </row>
    <row r="54352" spans="6:6" x14ac:dyDescent="0.2">
      <c r="F54352" s="16"/>
    </row>
    <row r="54353" spans="6:6" x14ac:dyDescent="0.2">
      <c r="F54353" s="16"/>
    </row>
    <row r="54354" spans="6:6" x14ac:dyDescent="0.2">
      <c r="F54354" s="16"/>
    </row>
    <row r="54355" spans="6:6" x14ac:dyDescent="0.2">
      <c r="F54355" s="16"/>
    </row>
    <row r="54356" spans="6:6" x14ac:dyDescent="0.2">
      <c r="F54356" s="16"/>
    </row>
    <row r="54357" spans="6:6" x14ac:dyDescent="0.2">
      <c r="F54357" s="16"/>
    </row>
    <row r="54358" spans="6:6" x14ac:dyDescent="0.2">
      <c r="F54358" s="16"/>
    </row>
    <row r="54359" spans="6:6" x14ac:dyDescent="0.2">
      <c r="F54359" s="16"/>
    </row>
    <row r="54360" spans="6:6" x14ac:dyDescent="0.2">
      <c r="F54360" s="16"/>
    </row>
    <row r="54361" spans="6:6" x14ac:dyDescent="0.2">
      <c r="F54361" s="16"/>
    </row>
    <row r="54362" spans="6:6" x14ac:dyDescent="0.2">
      <c r="F54362" s="16"/>
    </row>
    <row r="54363" spans="6:6" x14ac:dyDescent="0.2">
      <c r="F54363" s="16"/>
    </row>
    <row r="54364" spans="6:6" x14ac:dyDescent="0.2">
      <c r="F54364" s="16"/>
    </row>
    <row r="54365" spans="6:6" x14ac:dyDescent="0.2">
      <c r="F54365" s="16"/>
    </row>
    <row r="54366" spans="6:6" x14ac:dyDescent="0.2">
      <c r="F54366" s="16"/>
    </row>
    <row r="54367" spans="6:6" x14ac:dyDescent="0.2">
      <c r="F54367" s="16"/>
    </row>
    <row r="54368" spans="6:6" x14ac:dyDescent="0.2">
      <c r="F54368" s="16"/>
    </row>
    <row r="54369" spans="6:6" x14ac:dyDescent="0.2">
      <c r="F54369" s="16"/>
    </row>
    <row r="54370" spans="6:6" x14ac:dyDescent="0.2">
      <c r="F54370" s="16"/>
    </row>
    <row r="54371" spans="6:6" x14ac:dyDescent="0.2">
      <c r="F54371" s="16"/>
    </row>
    <row r="54372" spans="6:6" x14ac:dyDescent="0.2">
      <c r="F54372" s="16"/>
    </row>
    <row r="54373" spans="6:6" x14ac:dyDescent="0.2">
      <c r="F54373" s="16"/>
    </row>
    <row r="54374" spans="6:6" x14ac:dyDescent="0.2">
      <c r="F54374" s="16"/>
    </row>
    <row r="54375" spans="6:6" x14ac:dyDescent="0.2">
      <c r="F54375" s="16"/>
    </row>
    <row r="54376" spans="6:6" x14ac:dyDescent="0.2">
      <c r="F54376" s="16"/>
    </row>
    <row r="54377" spans="6:6" x14ac:dyDescent="0.2">
      <c r="F54377" s="16"/>
    </row>
    <row r="54378" spans="6:6" x14ac:dyDescent="0.2">
      <c r="F54378" s="16"/>
    </row>
    <row r="54379" spans="6:6" x14ac:dyDescent="0.2">
      <c r="F54379" s="16"/>
    </row>
    <row r="54380" spans="6:6" x14ac:dyDescent="0.2">
      <c r="F54380" s="16"/>
    </row>
    <row r="54381" spans="6:6" x14ac:dyDescent="0.2">
      <c r="F54381" s="16"/>
    </row>
    <row r="54382" spans="6:6" x14ac:dyDescent="0.2">
      <c r="F54382" s="16"/>
    </row>
    <row r="54383" spans="6:6" x14ac:dyDescent="0.2">
      <c r="F54383" s="16"/>
    </row>
    <row r="54384" spans="6:6" x14ac:dyDescent="0.2">
      <c r="F54384" s="16"/>
    </row>
    <row r="54385" spans="6:6" x14ac:dyDescent="0.2">
      <c r="F54385" s="16"/>
    </row>
    <row r="54386" spans="6:6" x14ac:dyDescent="0.2">
      <c r="F54386" s="16"/>
    </row>
    <row r="54387" spans="6:6" x14ac:dyDescent="0.2">
      <c r="F54387" s="16"/>
    </row>
    <row r="54388" spans="6:6" x14ac:dyDescent="0.2">
      <c r="F54388" s="16"/>
    </row>
    <row r="54389" spans="6:6" x14ac:dyDescent="0.2">
      <c r="F54389" s="16"/>
    </row>
    <row r="54390" spans="6:6" x14ac:dyDescent="0.2">
      <c r="F54390" s="16"/>
    </row>
    <row r="54391" spans="6:6" x14ac:dyDescent="0.2">
      <c r="F54391" s="16"/>
    </row>
    <row r="54392" spans="6:6" x14ac:dyDescent="0.2">
      <c r="F54392" s="16"/>
    </row>
    <row r="54393" spans="6:6" x14ac:dyDescent="0.2">
      <c r="F54393" s="16"/>
    </row>
    <row r="54394" spans="6:6" x14ac:dyDescent="0.2">
      <c r="F54394" s="16"/>
    </row>
    <row r="54395" spans="6:6" x14ac:dyDescent="0.2">
      <c r="F54395" s="16"/>
    </row>
    <row r="54396" spans="6:6" x14ac:dyDescent="0.2">
      <c r="F54396" s="16"/>
    </row>
    <row r="54397" spans="6:6" x14ac:dyDescent="0.2">
      <c r="F54397" s="16"/>
    </row>
    <row r="54398" spans="6:6" x14ac:dyDescent="0.2">
      <c r="F54398" s="16"/>
    </row>
    <row r="54399" spans="6:6" x14ac:dyDescent="0.2">
      <c r="F54399" s="16"/>
    </row>
    <row r="54400" spans="6:6" x14ac:dyDescent="0.2">
      <c r="F54400" s="16"/>
    </row>
    <row r="54401" spans="6:6" x14ac:dyDescent="0.2">
      <c r="F54401" s="16"/>
    </row>
    <row r="54402" spans="6:6" x14ac:dyDescent="0.2">
      <c r="F54402" s="16"/>
    </row>
    <row r="54403" spans="6:6" x14ac:dyDescent="0.2">
      <c r="F54403" s="16"/>
    </row>
    <row r="54404" spans="6:6" x14ac:dyDescent="0.2">
      <c r="F54404" s="16"/>
    </row>
    <row r="54405" spans="6:6" x14ac:dyDescent="0.2">
      <c r="F54405" s="16"/>
    </row>
    <row r="54406" spans="6:6" x14ac:dyDescent="0.2">
      <c r="F54406" s="16"/>
    </row>
    <row r="54407" spans="6:6" x14ac:dyDescent="0.2">
      <c r="F54407" s="16"/>
    </row>
    <row r="54408" spans="6:6" x14ac:dyDescent="0.2">
      <c r="F54408" s="16"/>
    </row>
    <row r="54409" spans="6:6" x14ac:dyDescent="0.2">
      <c r="F54409" s="16"/>
    </row>
    <row r="54410" spans="6:6" x14ac:dyDescent="0.2">
      <c r="F54410" s="16"/>
    </row>
    <row r="54411" spans="6:6" x14ac:dyDescent="0.2">
      <c r="F54411" s="16"/>
    </row>
    <row r="54412" spans="6:6" x14ac:dyDescent="0.2">
      <c r="F54412" s="16"/>
    </row>
    <row r="54413" spans="6:6" x14ac:dyDescent="0.2">
      <c r="F54413" s="16"/>
    </row>
    <row r="54414" spans="6:6" x14ac:dyDescent="0.2">
      <c r="F54414" s="16"/>
    </row>
    <row r="54415" spans="6:6" x14ac:dyDescent="0.2">
      <c r="F54415" s="16"/>
    </row>
    <row r="54416" spans="6:6" x14ac:dyDescent="0.2">
      <c r="F54416" s="16"/>
    </row>
    <row r="54417" spans="6:6" x14ac:dyDescent="0.2">
      <c r="F54417" s="16"/>
    </row>
    <row r="54418" spans="6:6" x14ac:dyDescent="0.2">
      <c r="F54418" s="16"/>
    </row>
    <row r="54419" spans="6:6" x14ac:dyDescent="0.2">
      <c r="F54419" s="16"/>
    </row>
    <row r="54420" spans="6:6" x14ac:dyDescent="0.2">
      <c r="F54420" s="16"/>
    </row>
    <row r="54421" spans="6:6" x14ac:dyDescent="0.2">
      <c r="F54421" s="16"/>
    </row>
    <row r="54422" spans="6:6" x14ac:dyDescent="0.2">
      <c r="F54422" s="16"/>
    </row>
    <row r="54423" spans="6:6" x14ac:dyDescent="0.2">
      <c r="F54423" s="16"/>
    </row>
    <row r="54424" spans="6:6" x14ac:dyDescent="0.2">
      <c r="F54424" s="16"/>
    </row>
    <row r="54425" spans="6:6" x14ac:dyDescent="0.2">
      <c r="F54425" s="16"/>
    </row>
    <row r="54426" spans="6:6" x14ac:dyDescent="0.2">
      <c r="F54426" s="16"/>
    </row>
    <row r="54427" spans="6:6" x14ac:dyDescent="0.2">
      <c r="F54427" s="16"/>
    </row>
    <row r="54428" spans="6:6" x14ac:dyDescent="0.2">
      <c r="F54428" s="16"/>
    </row>
    <row r="54429" spans="6:6" x14ac:dyDescent="0.2">
      <c r="F54429" s="16"/>
    </row>
    <row r="54430" spans="6:6" x14ac:dyDescent="0.2">
      <c r="F54430" s="16"/>
    </row>
    <row r="54431" spans="6:6" x14ac:dyDescent="0.2">
      <c r="F54431" s="16"/>
    </row>
    <row r="54432" spans="6:6" x14ac:dyDescent="0.2">
      <c r="F54432" s="16"/>
    </row>
    <row r="54433" spans="6:6" x14ac:dyDescent="0.2">
      <c r="F54433" s="16"/>
    </row>
    <row r="54434" spans="6:6" x14ac:dyDescent="0.2">
      <c r="F54434" s="16"/>
    </row>
    <row r="54435" spans="6:6" x14ac:dyDescent="0.2">
      <c r="F54435" s="16"/>
    </row>
    <row r="54436" spans="6:6" x14ac:dyDescent="0.2">
      <c r="F54436" s="16"/>
    </row>
    <row r="54437" spans="6:6" x14ac:dyDescent="0.2">
      <c r="F54437" s="16"/>
    </row>
    <row r="54438" spans="6:6" x14ac:dyDescent="0.2">
      <c r="F54438" s="16"/>
    </row>
    <row r="54439" spans="6:6" x14ac:dyDescent="0.2">
      <c r="F54439" s="16"/>
    </row>
    <row r="54440" spans="6:6" x14ac:dyDescent="0.2">
      <c r="F54440" s="16"/>
    </row>
    <row r="54441" spans="6:6" x14ac:dyDescent="0.2">
      <c r="F54441" s="16"/>
    </row>
    <row r="54442" spans="6:6" x14ac:dyDescent="0.2">
      <c r="F54442" s="16"/>
    </row>
    <row r="54443" spans="6:6" x14ac:dyDescent="0.2">
      <c r="F54443" s="16"/>
    </row>
    <row r="54444" spans="6:6" x14ac:dyDescent="0.2">
      <c r="F54444" s="16"/>
    </row>
    <row r="54445" spans="6:6" x14ac:dyDescent="0.2">
      <c r="F54445" s="16"/>
    </row>
    <row r="54446" spans="6:6" x14ac:dyDescent="0.2">
      <c r="F54446" s="16"/>
    </row>
    <row r="54447" spans="6:6" x14ac:dyDescent="0.2">
      <c r="F54447" s="16"/>
    </row>
    <row r="54448" spans="6:6" x14ac:dyDescent="0.2">
      <c r="F54448" s="16"/>
    </row>
    <row r="54449" spans="6:6" x14ac:dyDescent="0.2">
      <c r="F54449" s="16"/>
    </row>
    <row r="54450" spans="6:6" x14ac:dyDescent="0.2">
      <c r="F54450" s="16"/>
    </row>
    <row r="54451" spans="6:6" x14ac:dyDescent="0.2">
      <c r="F54451" s="16"/>
    </row>
    <row r="54452" spans="6:6" x14ac:dyDescent="0.2">
      <c r="F54452" s="16"/>
    </row>
    <row r="54453" spans="6:6" x14ac:dyDescent="0.2">
      <c r="F54453" s="16"/>
    </row>
    <row r="54454" spans="6:6" x14ac:dyDescent="0.2">
      <c r="F54454" s="16"/>
    </row>
    <row r="54455" spans="6:6" x14ac:dyDescent="0.2">
      <c r="F54455" s="16"/>
    </row>
    <row r="54456" spans="6:6" x14ac:dyDescent="0.2">
      <c r="F54456" s="16"/>
    </row>
    <row r="54457" spans="6:6" x14ac:dyDescent="0.2">
      <c r="F54457" s="16"/>
    </row>
    <row r="54458" spans="6:6" x14ac:dyDescent="0.2">
      <c r="F54458" s="16"/>
    </row>
    <row r="54459" spans="6:6" x14ac:dyDescent="0.2">
      <c r="F54459" s="16"/>
    </row>
    <row r="54460" spans="6:6" x14ac:dyDescent="0.2">
      <c r="F54460" s="16"/>
    </row>
    <row r="54461" spans="6:6" x14ac:dyDescent="0.2">
      <c r="F54461" s="16"/>
    </row>
    <row r="54462" spans="6:6" x14ac:dyDescent="0.2">
      <c r="F54462" s="16"/>
    </row>
    <row r="54463" spans="6:6" x14ac:dyDescent="0.2">
      <c r="F54463" s="16"/>
    </row>
    <row r="54464" spans="6:6" x14ac:dyDescent="0.2">
      <c r="F54464" s="16"/>
    </row>
    <row r="54465" spans="6:6" x14ac:dyDescent="0.2">
      <c r="F54465" s="16"/>
    </row>
    <row r="54466" spans="6:6" x14ac:dyDescent="0.2">
      <c r="F54466" s="16"/>
    </row>
    <row r="54467" spans="6:6" x14ac:dyDescent="0.2">
      <c r="F54467" s="16"/>
    </row>
    <row r="54468" spans="6:6" x14ac:dyDescent="0.2">
      <c r="F54468" s="16"/>
    </row>
    <row r="54469" spans="6:6" x14ac:dyDescent="0.2">
      <c r="F54469" s="16"/>
    </row>
    <row r="54470" spans="6:6" x14ac:dyDescent="0.2">
      <c r="F54470" s="16"/>
    </row>
    <row r="54471" spans="6:6" x14ac:dyDescent="0.2">
      <c r="F54471" s="16"/>
    </row>
    <row r="54472" spans="6:6" x14ac:dyDescent="0.2">
      <c r="F54472" s="16"/>
    </row>
    <row r="54473" spans="6:6" x14ac:dyDescent="0.2">
      <c r="F54473" s="16"/>
    </row>
    <row r="54474" spans="6:6" x14ac:dyDescent="0.2">
      <c r="F54474" s="16"/>
    </row>
    <row r="54475" spans="6:6" x14ac:dyDescent="0.2">
      <c r="F54475" s="16"/>
    </row>
    <row r="54476" spans="6:6" x14ac:dyDescent="0.2">
      <c r="F54476" s="16"/>
    </row>
    <row r="54477" spans="6:6" x14ac:dyDescent="0.2">
      <c r="F54477" s="16"/>
    </row>
    <row r="54478" spans="6:6" x14ac:dyDescent="0.2">
      <c r="F54478" s="16"/>
    </row>
    <row r="54479" spans="6:6" x14ac:dyDescent="0.2">
      <c r="F54479" s="16"/>
    </row>
    <row r="54480" spans="6:6" x14ac:dyDescent="0.2">
      <c r="F54480" s="16"/>
    </row>
    <row r="54481" spans="6:6" x14ac:dyDescent="0.2">
      <c r="F54481" s="16"/>
    </row>
    <row r="54482" spans="6:6" x14ac:dyDescent="0.2">
      <c r="F54482" s="16"/>
    </row>
    <row r="54483" spans="6:6" x14ac:dyDescent="0.2">
      <c r="F54483" s="16"/>
    </row>
    <row r="54484" spans="6:6" x14ac:dyDescent="0.2">
      <c r="F54484" s="16"/>
    </row>
    <row r="54485" spans="6:6" x14ac:dyDescent="0.2">
      <c r="F54485" s="16"/>
    </row>
    <row r="54486" spans="6:6" x14ac:dyDescent="0.2">
      <c r="F54486" s="16"/>
    </row>
    <row r="54487" spans="6:6" x14ac:dyDescent="0.2">
      <c r="F54487" s="16"/>
    </row>
    <row r="54488" spans="6:6" x14ac:dyDescent="0.2">
      <c r="F54488" s="16"/>
    </row>
    <row r="54489" spans="6:6" x14ac:dyDescent="0.2">
      <c r="F54489" s="16"/>
    </row>
    <row r="54490" spans="6:6" x14ac:dyDescent="0.2">
      <c r="F54490" s="16"/>
    </row>
    <row r="54491" spans="6:6" x14ac:dyDescent="0.2">
      <c r="F54491" s="16"/>
    </row>
    <row r="54492" spans="6:6" x14ac:dyDescent="0.2">
      <c r="F54492" s="16"/>
    </row>
    <row r="54493" spans="6:6" x14ac:dyDescent="0.2">
      <c r="F54493" s="16"/>
    </row>
    <row r="54494" spans="6:6" x14ac:dyDescent="0.2">
      <c r="F54494" s="16"/>
    </row>
    <row r="54495" spans="6:6" x14ac:dyDescent="0.2">
      <c r="F54495" s="16"/>
    </row>
    <row r="54496" spans="6:6" x14ac:dyDescent="0.2">
      <c r="F54496" s="16"/>
    </row>
    <row r="54497" spans="6:6" x14ac:dyDescent="0.2">
      <c r="F54497" s="16"/>
    </row>
    <row r="54498" spans="6:6" x14ac:dyDescent="0.2">
      <c r="F54498" s="16"/>
    </row>
    <row r="54499" spans="6:6" x14ac:dyDescent="0.2">
      <c r="F54499" s="16"/>
    </row>
    <row r="54500" spans="6:6" x14ac:dyDescent="0.2">
      <c r="F54500" s="16"/>
    </row>
    <row r="54501" spans="6:6" x14ac:dyDescent="0.2">
      <c r="F54501" s="16"/>
    </row>
    <row r="54502" spans="6:6" x14ac:dyDescent="0.2">
      <c r="F54502" s="16"/>
    </row>
    <row r="54503" spans="6:6" x14ac:dyDescent="0.2">
      <c r="F54503" s="16"/>
    </row>
    <row r="54504" spans="6:6" x14ac:dyDescent="0.2">
      <c r="F54504" s="16"/>
    </row>
    <row r="54505" spans="6:6" x14ac:dyDescent="0.2">
      <c r="F54505" s="16"/>
    </row>
    <row r="54506" spans="6:6" x14ac:dyDescent="0.2">
      <c r="F54506" s="16"/>
    </row>
    <row r="54507" spans="6:6" x14ac:dyDescent="0.2">
      <c r="F54507" s="16"/>
    </row>
    <row r="54508" spans="6:6" x14ac:dyDescent="0.2">
      <c r="F54508" s="16"/>
    </row>
    <row r="54509" spans="6:6" x14ac:dyDescent="0.2">
      <c r="F54509" s="16"/>
    </row>
    <row r="54510" spans="6:6" x14ac:dyDescent="0.2">
      <c r="F54510" s="16"/>
    </row>
    <row r="54511" spans="6:6" x14ac:dyDescent="0.2">
      <c r="F54511" s="16"/>
    </row>
    <row r="54512" spans="6:6" x14ac:dyDescent="0.2">
      <c r="F54512" s="16"/>
    </row>
    <row r="54513" spans="6:6" x14ac:dyDescent="0.2">
      <c r="F54513" s="16"/>
    </row>
    <row r="54514" spans="6:6" x14ac:dyDescent="0.2">
      <c r="F54514" s="16"/>
    </row>
    <row r="54515" spans="6:6" x14ac:dyDescent="0.2">
      <c r="F54515" s="16"/>
    </row>
    <row r="54516" spans="6:6" x14ac:dyDescent="0.2">
      <c r="F54516" s="16"/>
    </row>
    <row r="54517" spans="6:6" x14ac:dyDescent="0.2">
      <c r="F54517" s="16"/>
    </row>
    <row r="54518" spans="6:6" x14ac:dyDescent="0.2">
      <c r="F54518" s="16"/>
    </row>
    <row r="54519" spans="6:6" x14ac:dyDescent="0.2">
      <c r="F54519" s="16"/>
    </row>
    <row r="54520" spans="6:6" x14ac:dyDescent="0.2">
      <c r="F54520" s="16"/>
    </row>
    <row r="54521" spans="6:6" x14ac:dyDescent="0.2">
      <c r="F54521" s="16"/>
    </row>
    <row r="54522" spans="6:6" x14ac:dyDescent="0.2">
      <c r="F54522" s="16"/>
    </row>
    <row r="54523" spans="6:6" x14ac:dyDescent="0.2">
      <c r="F54523" s="16"/>
    </row>
    <row r="54524" spans="6:6" x14ac:dyDescent="0.2">
      <c r="F54524" s="16"/>
    </row>
    <row r="54525" spans="6:6" x14ac:dyDescent="0.2">
      <c r="F54525" s="16"/>
    </row>
    <row r="54526" spans="6:6" x14ac:dyDescent="0.2">
      <c r="F54526" s="16"/>
    </row>
    <row r="54527" spans="6:6" x14ac:dyDescent="0.2">
      <c r="F54527" s="16"/>
    </row>
    <row r="54528" spans="6:6" x14ac:dyDescent="0.2">
      <c r="F54528" s="16"/>
    </row>
    <row r="54529" spans="6:6" x14ac:dyDescent="0.2">
      <c r="F54529" s="16"/>
    </row>
    <row r="54530" spans="6:6" x14ac:dyDescent="0.2">
      <c r="F54530" s="16"/>
    </row>
    <row r="54531" spans="6:6" x14ac:dyDescent="0.2">
      <c r="F54531" s="16"/>
    </row>
    <row r="54532" spans="6:6" x14ac:dyDescent="0.2">
      <c r="F54532" s="16"/>
    </row>
    <row r="54533" spans="6:6" x14ac:dyDescent="0.2">
      <c r="F54533" s="16"/>
    </row>
    <row r="54534" spans="6:6" x14ac:dyDescent="0.2">
      <c r="F54534" s="16"/>
    </row>
    <row r="54535" spans="6:6" x14ac:dyDescent="0.2">
      <c r="F54535" s="16"/>
    </row>
    <row r="54536" spans="6:6" x14ac:dyDescent="0.2">
      <c r="F54536" s="16"/>
    </row>
    <row r="54537" spans="6:6" x14ac:dyDescent="0.2">
      <c r="F54537" s="16"/>
    </row>
    <row r="54538" spans="6:6" x14ac:dyDescent="0.2">
      <c r="F54538" s="16"/>
    </row>
    <row r="54539" spans="6:6" x14ac:dyDescent="0.2">
      <c r="F54539" s="16"/>
    </row>
    <row r="54540" spans="6:6" x14ac:dyDescent="0.2">
      <c r="F54540" s="16"/>
    </row>
    <row r="54541" spans="6:6" x14ac:dyDescent="0.2">
      <c r="F54541" s="16"/>
    </row>
    <row r="54542" spans="6:6" x14ac:dyDescent="0.2">
      <c r="F54542" s="16"/>
    </row>
    <row r="54543" spans="6:6" x14ac:dyDescent="0.2">
      <c r="F54543" s="16"/>
    </row>
    <row r="54544" spans="6:6" x14ac:dyDescent="0.2">
      <c r="F54544" s="16"/>
    </row>
    <row r="54545" spans="6:6" x14ac:dyDescent="0.2">
      <c r="F54545" s="16"/>
    </row>
    <row r="54546" spans="6:6" x14ac:dyDescent="0.2">
      <c r="F54546" s="16"/>
    </row>
    <row r="54547" spans="6:6" x14ac:dyDescent="0.2">
      <c r="F54547" s="16"/>
    </row>
    <row r="54548" spans="6:6" x14ac:dyDescent="0.2">
      <c r="F54548" s="16"/>
    </row>
    <row r="54549" spans="6:6" x14ac:dyDescent="0.2">
      <c r="F54549" s="16"/>
    </row>
    <row r="54550" spans="6:6" x14ac:dyDescent="0.2">
      <c r="F54550" s="16"/>
    </row>
    <row r="54551" spans="6:6" x14ac:dyDescent="0.2">
      <c r="F54551" s="16"/>
    </row>
    <row r="54552" spans="6:6" x14ac:dyDescent="0.2">
      <c r="F54552" s="16"/>
    </row>
    <row r="54553" spans="6:6" x14ac:dyDescent="0.2">
      <c r="F54553" s="16"/>
    </row>
    <row r="54554" spans="6:6" x14ac:dyDescent="0.2">
      <c r="F54554" s="16"/>
    </row>
    <row r="54555" spans="6:6" x14ac:dyDescent="0.2">
      <c r="F54555" s="16"/>
    </row>
    <row r="54556" spans="6:6" x14ac:dyDescent="0.2">
      <c r="F54556" s="16"/>
    </row>
    <row r="54557" spans="6:6" x14ac:dyDescent="0.2">
      <c r="F54557" s="16"/>
    </row>
    <row r="54558" spans="6:6" x14ac:dyDescent="0.2">
      <c r="F54558" s="16"/>
    </row>
    <row r="54559" spans="6:6" x14ac:dyDescent="0.2">
      <c r="F54559" s="16"/>
    </row>
    <row r="54560" spans="6:6" x14ac:dyDescent="0.2">
      <c r="F54560" s="16"/>
    </row>
    <row r="54561" spans="6:6" x14ac:dyDescent="0.2">
      <c r="F54561" s="16"/>
    </row>
    <row r="54562" spans="6:6" x14ac:dyDescent="0.2">
      <c r="F54562" s="16"/>
    </row>
    <row r="54563" spans="6:6" x14ac:dyDescent="0.2">
      <c r="F54563" s="16"/>
    </row>
    <row r="54564" spans="6:6" x14ac:dyDescent="0.2">
      <c r="F54564" s="16"/>
    </row>
    <row r="54565" spans="6:6" x14ac:dyDescent="0.2">
      <c r="F54565" s="16"/>
    </row>
    <row r="54566" spans="6:6" x14ac:dyDescent="0.2">
      <c r="F54566" s="16"/>
    </row>
    <row r="54567" spans="6:6" x14ac:dyDescent="0.2">
      <c r="F54567" s="16"/>
    </row>
    <row r="54568" spans="6:6" x14ac:dyDescent="0.2">
      <c r="F54568" s="16"/>
    </row>
    <row r="54569" spans="6:6" x14ac:dyDescent="0.2">
      <c r="F54569" s="16"/>
    </row>
    <row r="54570" spans="6:6" x14ac:dyDescent="0.2">
      <c r="F54570" s="16"/>
    </row>
    <row r="54571" spans="6:6" x14ac:dyDescent="0.2">
      <c r="F54571" s="16"/>
    </row>
    <row r="54572" spans="6:6" x14ac:dyDescent="0.2">
      <c r="F54572" s="16"/>
    </row>
    <row r="54573" spans="6:6" x14ac:dyDescent="0.2">
      <c r="F54573" s="16"/>
    </row>
    <row r="54574" spans="6:6" x14ac:dyDescent="0.2">
      <c r="F54574" s="16"/>
    </row>
    <row r="54575" spans="6:6" x14ac:dyDescent="0.2">
      <c r="F54575" s="16"/>
    </row>
    <row r="54576" spans="6:6" x14ac:dyDescent="0.2">
      <c r="F54576" s="16"/>
    </row>
    <row r="54577" spans="6:6" x14ac:dyDescent="0.2">
      <c r="F54577" s="16"/>
    </row>
    <row r="54578" spans="6:6" x14ac:dyDescent="0.2">
      <c r="F54578" s="16"/>
    </row>
    <row r="54579" spans="6:6" x14ac:dyDescent="0.2">
      <c r="F54579" s="16"/>
    </row>
    <row r="54580" spans="6:6" x14ac:dyDescent="0.2">
      <c r="F54580" s="16"/>
    </row>
    <row r="54581" spans="6:6" x14ac:dyDescent="0.2">
      <c r="F54581" s="16"/>
    </row>
    <row r="54582" spans="6:6" x14ac:dyDescent="0.2">
      <c r="F54582" s="16"/>
    </row>
    <row r="54583" spans="6:6" x14ac:dyDescent="0.2">
      <c r="F54583" s="16"/>
    </row>
    <row r="54584" spans="6:6" x14ac:dyDescent="0.2">
      <c r="F54584" s="16"/>
    </row>
    <row r="54585" spans="6:6" x14ac:dyDescent="0.2">
      <c r="F54585" s="16"/>
    </row>
    <row r="54586" spans="6:6" x14ac:dyDescent="0.2">
      <c r="F54586" s="16"/>
    </row>
    <row r="54587" spans="6:6" x14ac:dyDescent="0.2">
      <c r="F54587" s="16"/>
    </row>
    <row r="54588" spans="6:6" x14ac:dyDescent="0.2">
      <c r="F54588" s="16"/>
    </row>
    <row r="54589" spans="6:6" x14ac:dyDescent="0.2">
      <c r="F54589" s="16"/>
    </row>
    <row r="54590" spans="6:6" x14ac:dyDescent="0.2">
      <c r="F54590" s="16"/>
    </row>
    <row r="54591" spans="6:6" x14ac:dyDescent="0.2">
      <c r="F54591" s="16"/>
    </row>
    <row r="54592" spans="6:6" x14ac:dyDescent="0.2">
      <c r="F54592" s="16"/>
    </row>
    <row r="54593" spans="6:6" x14ac:dyDescent="0.2">
      <c r="F54593" s="16"/>
    </row>
    <row r="54594" spans="6:6" x14ac:dyDescent="0.2">
      <c r="F54594" s="16"/>
    </row>
    <row r="54595" spans="6:6" x14ac:dyDescent="0.2">
      <c r="F54595" s="16"/>
    </row>
    <row r="54596" spans="6:6" x14ac:dyDescent="0.2">
      <c r="F54596" s="16"/>
    </row>
    <row r="54597" spans="6:6" x14ac:dyDescent="0.2">
      <c r="F54597" s="16"/>
    </row>
    <row r="54598" spans="6:6" x14ac:dyDescent="0.2">
      <c r="F54598" s="16"/>
    </row>
    <row r="54599" spans="6:6" x14ac:dyDescent="0.2">
      <c r="F54599" s="16"/>
    </row>
    <row r="54600" spans="6:6" x14ac:dyDescent="0.2">
      <c r="F54600" s="16"/>
    </row>
    <row r="54601" spans="6:6" x14ac:dyDescent="0.2">
      <c r="F54601" s="16"/>
    </row>
    <row r="54602" spans="6:6" x14ac:dyDescent="0.2">
      <c r="F54602" s="16"/>
    </row>
    <row r="54603" spans="6:6" x14ac:dyDescent="0.2">
      <c r="F54603" s="16"/>
    </row>
    <row r="54604" spans="6:6" x14ac:dyDescent="0.2">
      <c r="F54604" s="16"/>
    </row>
    <row r="54605" spans="6:6" x14ac:dyDescent="0.2">
      <c r="F54605" s="16"/>
    </row>
    <row r="54606" spans="6:6" x14ac:dyDescent="0.2">
      <c r="F54606" s="16"/>
    </row>
    <row r="54607" spans="6:6" x14ac:dyDescent="0.2">
      <c r="F54607" s="16"/>
    </row>
    <row r="54608" spans="6:6" x14ac:dyDescent="0.2">
      <c r="F54608" s="16"/>
    </row>
    <row r="54609" spans="6:6" x14ac:dyDescent="0.2">
      <c r="F54609" s="16"/>
    </row>
    <row r="54610" spans="6:6" x14ac:dyDescent="0.2">
      <c r="F54610" s="16"/>
    </row>
    <row r="54611" spans="6:6" x14ac:dyDescent="0.2">
      <c r="F54611" s="16"/>
    </row>
    <row r="54612" spans="6:6" x14ac:dyDescent="0.2">
      <c r="F54612" s="16"/>
    </row>
    <row r="54613" spans="6:6" x14ac:dyDescent="0.2">
      <c r="F54613" s="16"/>
    </row>
    <row r="54614" spans="6:6" x14ac:dyDescent="0.2">
      <c r="F54614" s="16"/>
    </row>
    <row r="54615" spans="6:6" x14ac:dyDescent="0.2">
      <c r="F54615" s="16"/>
    </row>
    <row r="54616" spans="6:6" x14ac:dyDescent="0.2">
      <c r="F54616" s="16"/>
    </row>
    <row r="54617" spans="6:6" x14ac:dyDescent="0.2">
      <c r="F54617" s="16"/>
    </row>
    <row r="54618" spans="6:6" x14ac:dyDescent="0.2">
      <c r="F54618" s="16"/>
    </row>
    <row r="54619" spans="6:6" x14ac:dyDescent="0.2">
      <c r="F54619" s="16"/>
    </row>
    <row r="54620" spans="6:6" x14ac:dyDescent="0.2">
      <c r="F54620" s="16"/>
    </row>
    <row r="54621" spans="6:6" x14ac:dyDescent="0.2">
      <c r="F54621" s="16"/>
    </row>
    <row r="54622" spans="6:6" x14ac:dyDescent="0.2">
      <c r="F54622" s="16"/>
    </row>
    <row r="54623" spans="6:6" x14ac:dyDescent="0.2">
      <c r="F54623" s="16"/>
    </row>
    <row r="54624" spans="6:6" x14ac:dyDescent="0.2">
      <c r="F54624" s="16"/>
    </row>
    <row r="54625" spans="6:6" x14ac:dyDescent="0.2">
      <c r="F54625" s="16"/>
    </row>
    <row r="54626" spans="6:6" x14ac:dyDescent="0.2">
      <c r="F54626" s="16"/>
    </row>
    <row r="54627" spans="6:6" x14ac:dyDescent="0.2">
      <c r="F54627" s="16"/>
    </row>
    <row r="54628" spans="6:6" x14ac:dyDescent="0.2">
      <c r="F54628" s="16"/>
    </row>
    <row r="54629" spans="6:6" x14ac:dyDescent="0.2">
      <c r="F54629" s="16"/>
    </row>
    <row r="54630" spans="6:6" x14ac:dyDescent="0.2">
      <c r="F54630" s="16"/>
    </row>
    <row r="54631" spans="6:6" x14ac:dyDescent="0.2">
      <c r="F54631" s="16"/>
    </row>
    <row r="54632" spans="6:6" x14ac:dyDescent="0.2">
      <c r="F54632" s="16"/>
    </row>
    <row r="54633" spans="6:6" x14ac:dyDescent="0.2">
      <c r="F54633" s="16"/>
    </row>
    <row r="54634" spans="6:6" x14ac:dyDescent="0.2">
      <c r="F54634" s="16"/>
    </row>
    <row r="54635" spans="6:6" x14ac:dyDescent="0.2">
      <c r="F54635" s="16"/>
    </row>
    <row r="54636" spans="6:6" x14ac:dyDescent="0.2">
      <c r="F54636" s="16"/>
    </row>
    <row r="54637" spans="6:6" x14ac:dyDescent="0.2">
      <c r="F54637" s="16"/>
    </row>
    <row r="54638" spans="6:6" x14ac:dyDescent="0.2">
      <c r="F54638" s="16"/>
    </row>
    <row r="54639" spans="6:6" x14ac:dyDescent="0.2">
      <c r="F54639" s="16"/>
    </row>
    <row r="54640" spans="6:6" x14ac:dyDescent="0.2">
      <c r="F54640" s="16"/>
    </row>
    <row r="54641" spans="6:6" x14ac:dyDescent="0.2">
      <c r="F54641" s="16"/>
    </row>
    <row r="54642" spans="6:6" x14ac:dyDescent="0.2">
      <c r="F54642" s="16"/>
    </row>
    <row r="54643" spans="6:6" x14ac:dyDescent="0.2">
      <c r="F54643" s="16"/>
    </row>
    <row r="54644" spans="6:6" x14ac:dyDescent="0.2">
      <c r="F54644" s="16"/>
    </row>
    <row r="54645" spans="6:6" x14ac:dyDescent="0.2">
      <c r="F54645" s="16"/>
    </row>
    <row r="54646" spans="6:6" x14ac:dyDescent="0.2">
      <c r="F54646" s="16"/>
    </row>
    <row r="54647" spans="6:6" x14ac:dyDescent="0.2">
      <c r="F54647" s="16"/>
    </row>
    <row r="54648" spans="6:6" x14ac:dyDescent="0.2">
      <c r="F54648" s="16"/>
    </row>
    <row r="54649" spans="6:6" x14ac:dyDescent="0.2">
      <c r="F54649" s="16"/>
    </row>
    <row r="54650" spans="6:6" x14ac:dyDescent="0.2">
      <c r="F54650" s="16"/>
    </row>
    <row r="54651" spans="6:6" x14ac:dyDescent="0.2">
      <c r="F54651" s="16"/>
    </row>
    <row r="54652" spans="6:6" x14ac:dyDescent="0.2">
      <c r="F54652" s="16"/>
    </row>
    <row r="54653" spans="6:6" x14ac:dyDescent="0.2">
      <c r="F54653" s="16"/>
    </row>
    <row r="54654" spans="6:6" x14ac:dyDescent="0.2">
      <c r="F54654" s="16"/>
    </row>
    <row r="54655" spans="6:6" x14ac:dyDescent="0.2">
      <c r="F54655" s="16"/>
    </row>
    <row r="54656" spans="6:6" x14ac:dyDescent="0.2">
      <c r="F54656" s="16"/>
    </row>
    <row r="54657" spans="6:6" x14ac:dyDescent="0.2">
      <c r="F54657" s="16"/>
    </row>
    <row r="54658" spans="6:6" x14ac:dyDescent="0.2">
      <c r="F54658" s="16"/>
    </row>
    <row r="54659" spans="6:6" x14ac:dyDescent="0.2">
      <c r="F54659" s="16"/>
    </row>
    <row r="54660" spans="6:6" x14ac:dyDescent="0.2">
      <c r="F54660" s="16"/>
    </row>
    <row r="54661" spans="6:6" x14ac:dyDescent="0.2">
      <c r="F54661" s="16"/>
    </row>
    <row r="54662" spans="6:6" x14ac:dyDescent="0.2">
      <c r="F54662" s="16"/>
    </row>
    <row r="54663" spans="6:6" x14ac:dyDescent="0.2">
      <c r="F54663" s="16"/>
    </row>
    <row r="54664" spans="6:6" x14ac:dyDescent="0.2">
      <c r="F54664" s="16"/>
    </row>
    <row r="54665" spans="6:6" x14ac:dyDescent="0.2">
      <c r="F54665" s="16"/>
    </row>
    <row r="54666" spans="6:6" x14ac:dyDescent="0.2">
      <c r="F54666" s="16"/>
    </row>
    <row r="54667" spans="6:6" x14ac:dyDescent="0.2">
      <c r="F54667" s="16"/>
    </row>
    <row r="54668" spans="6:6" x14ac:dyDescent="0.2">
      <c r="F54668" s="16"/>
    </row>
    <row r="54669" spans="6:6" x14ac:dyDescent="0.2">
      <c r="F54669" s="16"/>
    </row>
    <row r="54670" spans="6:6" x14ac:dyDescent="0.2">
      <c r="F54670" s="16"/>
    </row>
    <row r="54671" spans="6:6" x14ac:dyDescent="0.2">
      <c r="F54671" s="16"/>
    </row>
    <row r="54672" spans="6:6" x14ac:dyDescent="0.2">
      <c r="F54672" s="16"/>
    </row>
    <row r="54673" spans="6:6" x14ac:dyDescent="0.2">
      <c r="F54673" s="16"/>
    </row>
    <row r="54674" spans="6:6" x14ac:dyDescent="0.2">
      <c r="F54674" s="16"/>
    </row>
    <row r="54675" spans="6:6" x14ac:dyDescent="0.2">
      <c r="F54675" s="16"/>
    </row>
    <row r="54676" spans="6:6" x14ac:dyDescent="0.2">
      <c r="F54676" s="16"/>
    </row>
    <row r="54677" spans="6:6" x14ac:dyDescent="0.2">
      <c r="F54677" s="16"/>
    </row>
    <row r="54678" spans="6:6" x14ac:dyDescent="0.2">
      <c r="F54678" s="16"/>
    </row>
    <row r="54679" spans="6:6" x14ac:dyDescent="0.2">
      <c r="F54679" s="16"/>
    </row>
    <row r="54680" spans="6:6" x14ac:dyDescent="0.2">
      <c r="F54680" s="16"/>
    </row>
    <row r="54681" spans="6:6" x14ac:dyDescent="0.2">
      <c r="F54681" s="16"/>
    </row>
    <row r="54682" spans="6:6" x14ac:dyDescent="0.2">
      <c r="F54682" s="16"/>
    </row>
    <row r="54683" spans="6:6" x14ac:dyDescent="0.2">
      <c r="F54683" s="16"/>
    </row>
    <row r="54684" spans="6:6" x14ac:dyDescent="0.2">
      <c r="F54684" s="16"/>
    </row>
    <row r="54685" spans="6:6" x14ac:dyDescent="0.2">
      <c r="F54685" s="16"/>
    </row>
    <row r="54686" spans="6:6" x14ac:dyDescent="0.2">
      <c r="F54686" s="16"/>
    </row>
    <row r="54687" spans="6:6" x14ac:dyDescent="0.2">
      <c r="F54687" s="16"/>
    </row>
    <row r="54688" spans="6:6" x14ac:dyDescent="0.2">
      <c r="F54688" s="16"/>
    </row>
    <row r="54689" spans="6:6" x14ac:dyDescent="0.2">
      <c r="F54689" s="16"/>
    </row>
    <row r="54690" spans="6:6" x14ac:dyDescent="0.2">
      <c r="F54690" s="16"/>
    </row>
    <row r="54691" spans="6:6" x14ac:dyDescent="0.2">
      <c r="F54691" s="16"/>
    </row>
    <row r="54692" spans="6:6" x14ac:dyDescent="0.2">
      <c r="F54692" s="16"/>
    </row>
    <row r="54693" spans="6:6" x14ac:dyDescent="0.2">
      <c r="F54693" s="16"/>
    </row>
    <row r="54694" spans="6:6" x14ac:dyDescent="0.2">
      <c r="F54694" s="16"/>
    </row>
    <row r="54695" spans="6:6" x14ac:dyDescent="0.2">
      <c r="F54695" s="16"/>
    </row>
    <row r="54696" spans="6:6" x14ac:dyDescent="0.2">
      <c r="F54696" s="16"/>
    </row>
    <row r="54697" spans="6:6" x14ac:dyDescent="0.2">
      <c r="F54697" s="16"/>
    </row>
    <row r="54698" spans="6:6" x14ac:dyDescent="0.2">
      <c r="F54698" s="16"/>
    </row>
    <row r="54699" spans="6:6" x14ac:dyDescent="0.2">
      <c r="F54699" s="16"/>
    </row>
    <row r="54700" spans="6:6" x14ac:dyDescent="0.2">
      <c r="F54700" s="16"/>
    </row>
    <row r="54701" spans="6:6" x14ac:dyDescent="0.2">
      <c r="F54701" s="16"/>
    </row>
    <row r="54702" spans="6:6" x14ac:dyDescent="0.2">
      <c r="F54702" s="16"/>
    </row>
    <row r="54703" spans="6:6" x14ac:dyDescent="0.2">
      <c r="F54703" s="16"/>
    </row>
    <row r="54704" spans="6:6" x14ac:dyDescent="0.2">
      <c r="F54704" s="16"/>
    </row>
    <row r="54705" spans="6:6" x14ac:dyDescent="0.2">
      <c r="F54705" s="16"/>
    </row>
    <row r="54706" spans="6:6" x14ac:dyDescent="0.2">
      <c r="F54706" s="16"/>
    </row>
    <row r="54707" spans="6:6" x14ac:dyDescent="0.2">
      <c r="F54707" s="16"/>
    </row>
    <row r="54708" spans="6:6" x14ac:dyDescent="0.2">
      <c r="F54708" s="16"/>
    </row>
    <row r="54709" spans="6:6" x14ac:dyDescent="0.2">
      <c r="F54709" s="16"/>
    </row>
    <row r="54710" spans="6:6" x14ac:dyDescent="0.2">
      <c r="F54710" s="16"/>
    </row>
    <row r="54711" spans="6:6" x14ac:dyDescent="0.2">
      <c r="F54711" s="16"/>
    </row>
    <row r="54712" spans="6:6" x14ac:dyDescent="0.2">
      <c r="F54712" s="16"/>
    </row>
    <row r="54713" spans="6:6" x14ac:dyDescent="0.2">
      <c r="F54713" s="16"/>
    </row>
    <row r="54714" spans="6:6" x14ac:dyDescent="0.2">
      <c r="F54714" s="16"/>
    </row>
    <row r="54715" spans="6:6" x14ac:dyDescent="0.2">
      <c r="F54715" s="16"/>
    </row>
    <row r="54716" spans="6:6" x14ac:dyDescent="0.2">
      <c r="F54716" s="16"/>
    </row>
    <row r="54717" spans="6:6" x14ac:dyDescent="0.2">
      <c r="F54717" s="16"/>
    </row>
    <row r="54718" spans="6:6" x14ac:dyDescent="0.2">
      <c r="F54718" s="16"/>
    </row>
    <row r="54719" spans="6:6" x14ac:dyDescent="0.2">
      <c r="F54719" s="16"/>
    </row>
    <row r="54720" spans="6:6" x14ac:dyDescent="0.2">
      <c r="F54720" s="16"/>
    </row>
    <row r="54721" spans="6:6" x14ac:dyDescent="0.2">
      <c r="F54721" s="16"/>
    </row>
    <row r="54722" spans="6:6" x14ac:dyDescent="0.2">
      <c r="F54722" s="16"/>
    </row>
    <row r="54723" spans="6:6" x14ac:dyDescent="0.2">
      <c r="F54723" s="16"/>
    </row>
    <row r="54724" spans="6:6" x14ac:dyDescent="0.2">
      <c r="F54724" s="16"/>
    </row>
    <row r="54725" spans="6:6" x14ac:dyDescent="0.2">
      <c r="F54725" s="16"/>
    </row>
    <row r="54726" spans="6:6" x14ac:dyDescent="0.2">
      <c r="F54726" s="16"/>
    </row>
    <row r="54727" spans="6:6" x14ac:dyDescent="0.2">
      <c r="F54727" s="16"/>
    </row>
    <row r="54728" spans="6:6" x14ac:dyDescent="0.2">
      <c r="F54728" s="16"/>
    </row>
    <row r="54729" spans="6:6" x14ac:dyDescent="0.2">
      <c r="F54729" s="16"/>
    </row>
    <row r="54730" spans="6:6" x14ac:dyDescent="0.2">
      <c r="F54730" s="16"/>
    </row>
    <row r="54731" spans="6:6" x14ac:dyDescent="0.2">
      <c r="F54731" s="16"/>
    </row>
    <row r="54732" spans="6:6" x14ac:dyDescent="0.2">
      <c r="F54732" s="16"/>
    </row>
    <row r="54733" spans="6:6" x14ac:dyDescent="0.2">
      <c r="F54733" s="16"/>
    </row>
    <row r="54734" spans="6:6" x14ac:dyDescent="0.2">
      <c r="F54734" s="16"/>
    </row>
    <row r="54735" spans="6:6" x14ac:dyDescent="0.2">
      <c r="F54735" s="16"/>
    </row>
    <row r="54736" spans="6:6" x14ac:dyDescent="0.2">
      <c r="F54736" s="16"/>
    </row>
    <row r="54737" spans="6:6" x14ac:dyDescent="0.2">
      <c r="F54737" s="16"/>
    </row>
    <row r="54738" spans="6:6" x14ac:dyDescent="0.2">
      <c r="F54738" s="16"/>
    </row>
    <row r="54739" spans="6:6" x14ac:dyDescent="0.2">
      <c r="F54739" s="16"/>
    </row>
    <row r="54740" spans="6:6" x14ac:dyDescent="0.2">
      <c r="F54740" s="16"/>
    </row>
    <row r="54741" spans="6:6" x14ac:dyDescent="0.2">
      <c r="F54741" s="16"/>
    </row>
    <row r="54742" spans="6:6" x14ac:dyDescent="0.2">
      <c r="F54742" s="16"/>
    </row>
    <row r="54743" spans="6:6" x14ac:dyDescent="0.2">
      <c r="F54743" s="16"/>
    </row>
    <row r="54744" spans="6:6" x14ac:dyDescent="0.2">
      <c r="F54744" s="16"/>
    </row>
    <row r="54745" spans="6:6" x14ac:dyDescent="0.2">
      <c r="F54745" s="16"/>
    </row>
    <row r="54746" spans="6:6" x14ac:dyDescent="0.2">
      <c r="F54746" s="16"/>
    </row>
    <row r="54747" spans="6:6" x14ac:dyDescent="0.2">
      <c r="F54747" s="16"/>
    </row>
    <row r="54748" spans="6:6" x14ac:dyDescent="0.2">
      <c r="F54748" s="16"/>
    </row>
    <row r="54749" spans="6:6" x14ac:dyDescent="0.2">
      <c r="F54749" s="16"/>
    </row>
    <row r="54750" spans="6:6" x14ac:dyDescent="0.2">
      <c r="F54750" s="16"/>
    </row>
    <row r="54751" spans="6:6" x14ac:dyDescent="0.2">
      <c r="F54751" s="16"/>
    </row>
    <row r="54752" spans="6:6" x14ac:dyDescent="0.2">
      <c r="F54752" s="16"/>
    </row>
    <row r="54753" spans="6:6" x14ac:dyDescent="0.2">
      <c r="F54753" s="16"/>
    </row>
    <row r="54754" spans="6:6" x14ac:dyDescent="0.2">
      <c r="F54754" s="16"/>
    </row>
    <row r="54755" spans="6:6" x14ac:dyDescent="0.2">
      <c r="F54755" s="16"/>
    </row>
    <row r="54756" spans="6:6" x14ac:dyDescent="0.2">
      <c r="F54756" s="16"/>
    </row>
    <row r="54757" spans="6:6" x14ac:dyDescent="0.2">
      <c r="F54757" s="16"/>
    </row>
    <row r="54758" spans="6:6" x14ac:dyDescent="0.2">
      <c r="F54758" s="16"/>
    </row>
    <row r="54759" spans="6:6" x14ac:dyDescent="0.2">
      <c r="F54759" s="16"/>
    </row>
    <row r="54760" spans="6:6" x14ac:dyDescent="0.2">
      <c r="F54760" s="16"/>
    </row>
    <row r="54761" spans="6:6" x14ac:dyDescent="0.2">
      <c r="F54761" s="16"/>
    </row>
    <row r="54762" spans="6:6" x14ac:dyDescent="0.2">
      <c r="F54762" s="16"/>
    </row>
    <row r="54763" spans="6:6" x14ac:dyDescent="0.2">
      <c r="F54763" s="16"/>
    </row>
    <row r="54764" spans="6:6" x14ac:dyDescent="0.2">
      <c r="F54764" s="16"/>
    </row>
    <row r="54765" spans="6:6" x14ac:dyDescent="0.2">
      <c r="F54765" s="16"/>
    </row>
    <row r="54766" spans="6:6" x14ac:dyDescent="0.2">
      <c r="F54766" s="16"/>
    </row>
    <row r="54767" spans="6:6" x14ac:dyDescent="0.2">
      <c r="F54767" s="16"/>
    </row>
    <row r="54768" spans="6:6" x14ac:dyDescent="0.2">
      <c r="F54768" s="16"/>
    </row>
    <row r="54769" spans="6:6" x14ac:dyDescent="0.2">
      <c r="F54769" s="16"/>
    </row>
    <row r="54770" spans="6:6" x14ac:dyDescent="0.2">
      <c r="F54770" s="16"/>
    </row>
    <row r="54771" spans="6:6" x14ac:dyDescent="0.2">
      <c r="F54771" s="16"/>
    </row>
    <row r="54772" spans="6:6" x14ac:dyDescent="0.2">
      <c r="F54772" s="16"/>
    </row>
    <row r="54773" spans="6:6" x14ac:dyDescent="0.2">
      <c r="F54773" s="16"/>
    </row>
    <row r="54774" spans="6:6" x14ac:dyDescent="0.2">
      <c r="F54774" s="16"/>
    </row>
    <row r="54775" spans="6:6" x14ac:dyDescent="0.2">
      <c r="F54775" s="16"/>
    </row>
    <row r="54776" spans="6:6" x14ac:dyDescent="0.2">
      <c r="F54776" s="16"/>
    </row>
    <row r="54777" spans="6:6" x14ac:dyDescent="0.2">
      <c r="F54777" s="16"/>
    </row>
    <row r="54778" spans="6:6" x14ac:dyDescent="0.2">
      <c r="F54778" s="16"/>
    </row>
    <row r="54779" spans="6:6" x14ac:dyDescent="0.2">
      <c r="F54779" s="16"/>
    </row>
    <row r="54780" spans="6:6" x14ac:dyDescent="0.2">
      <c r="F54780" s="16"/>
    </row>
    <row r="54781" spans="6:6" x14ac:dyDescent="0.2">
      <c r="F54781" s="16"/>
    </row>
    <row r="54782" spans="6:6" x14ac:dyDescent="0.2">
      <c r="F54782" s="16"/>
    </row>
    <row r="54783" spans="6:6" x14ac:dyDescent="0.2">
      <c r="F54783" s="16"/>
    </row>
    <row r="54784" spans="6:6" x14ac:dyDescent="0.2">
      <c r="F54784" s="16"/>
    </row>
    <row r="54785" spans="6:6" x14ac:dyDescent="0.2">
      <c r="F54785" s="16"/>
    </row>
    <row r="54786" spans="6:6" x14ac:dyDescent="0.2">
      <c r="F54786" s="16"/>
    </row>
    <row r="54787" spans="6:6" x14ac:dyDescent="0.2">
      <c r="F54787" s="16"/>
    </row>
    <row r="54788" spans="6:6" x14ac:dyDescent="0.2">
      <c r="F54788" s="16"/>
    </row>
    <row r="54789" spans="6:6" x14ac:dyDescent="0.2">
      <c r="F54789" s="16"/>
    </row>
    <row r="54790" spans="6:6" x14ac:dyDescent="0.2">
      <c r="F54790" s="16"/>
    </row>
    <row r="54791" spans="6:6" x14ac:dyDescent="0.2">
      <c r="F54791" s="16"/>
    </row>
    <row r="54792" spans="6:6" x14ac:dyDescent="0.2">
      <c r="F54792" s="16"/>
    </row>
    <row r="54793" spans="6:6" x14ac:dyDescent="0.2">
      <c r="F54793" s="16"/>
    </row>
    <row r="54794" spans="6:6" x14ac:dyDescent="0.2">
      <c r="F54794" s="16"/>
    </row>
    <row r="54795" spans="6:6" x14ac:dyDescent="0.2">
      <c r="F54795" s="16"/>
    </row>
    <row r="54796" spans="6:6" x14ac:dyDescent="0.2">
      <c r="F54796" s="16"/>
    </row>
    <row r="54797" spans="6:6" x14ac:dyDescent="0.2">
      <c r="F54797" s="16"/>
    </row>
    <row r="54798" spans="6:6" x14ac:dyDescent="0.2">
      <c r="F54798" s="16"/>
    </row>
    <row r="54799" spans="6:6" x14ac:dyDescent="0.2">
      <c r="F54799" s="16"/>
    </row>
    <row r="54800" spans="6:6" x14ac:dyDescent="0.2">
      <c r="F54800" s="16"/>
    </row>
    <row r="54801" spans="6:6" x14ac:dyDescent="0.2">
      <c r="F54801" s="16"/>
    </row>
    <row r="54802" spans="6:6" x14ac:dyDescent="0.2">
      <c r="F54802" s="16"/>
    </row>
    <row r="54803" spans="6:6" x14ac:dyDescent="0.2">
      <c r="F54803" s="16"/>
    </row>
    <row r="54804" spans="6:6" x14ac:dyDescent="0.2">
      <c r="F54804" s="16"/>
    </row>
    <row r="54805" spans="6:6" x14ac:dyDescent="0.2">
      <c r="F54805" s="16"/>
    </row>
    <row r="54806" spans="6:6" x14ac:dyDescent="0.2">
      <c r="F54806" s="16"/>
    </row>
    <row r="54807" spans="6:6" x14ac:dyDescent="0.2">
      <c r="F54807" s="16"/>
    </row>
    <row r="54808" spans="6:6" x14ac:dyDescent="0.2">
      <c r="F54808" s="16"/>
    </row>
    <row r="54809" spans="6:6" x14ac:dyDescent="0.2">
      <c r="F54809" s="16"/>
    </row>
    <row r="54810" spans="6:6" x14ac:dyDescent="0.2">
      <c r="F54810" s="16"/>
    </row>
    <row r="54811" spans="6:6" x14ac:dyDescent="0.2">
      <c r="F54811" s="16"/>
    </row>
    <row r="54812" spans="6:6" x14ac:dyDescent="0.2">
      <c r="F54812" s="16"/>
    </row>
    <row r="54813" spans="6:6" x14ac:dyDescent="0.2">
      <c r="F54813" s="16"/>
    </row>
    <row r="54814" spans="6:6" x14ac:dyDescent="0.2">
      <c r="F54814" s="16"/>
    </row>
    <row r="54815" spans="6:6" x14ac:dyDescent="0.2">
      <c r="F54815" s="16"/>
    </row>
    <row r="54816" spans="6:6" x14ac:dyDescent="0.2">
      <c r="F54816" s="16"/>
    </row>
    <row r="54817" spans="6:6" x14ac:dyDescent="0.2">
      <c r="F54817" s="16"/>
    </row>
    <row r="54818" spans="6:6" x14ac:dyDescent="0.2">
      <c r="F54818" s="16"/>
    </row>
    <row r="54819" spans="6:6" x14ac:dyDescent="0.2">
      <c r="F54819" s="16"/>
    </row>
    <row r="54820" spans="6:6" x14ac:dyDescent="0.2">
      <c r="F54820" s="16"/>
    </row>
    <row r="54821" spans="6:6" x14ac:dyDescent="0.2">
      <c r="F54821" s="16"/>
    </row>
    <row r="54822" spans="6:6" x14ac:dyDescent="0.2">
      <c r="F54822" s="16"/>
    </row>
    <row r="54823" spans="6:6" x14ac:dyDescent="0.2">
      <c r="F54823" s="16"/>
    </row>
    <row r="54824" spans="6:6" x14ac:dyDescent="0.2">
      <c r="F54824" s="16"/>
    </row>
    <row r="54825" spans="6:6" x14ac:dyDescent="0.2">
      <c r="F54825" s="16"/>
    </row>
    <row r="54826" spans="6:6" x14ac:dyDescent="0.2">
      <c r="F54826" s="16"/>
    </row>
    <row r="54827" spans="6:6" x14ac:dyDescent="0.2">
      <c r="F54827" s="16"/>
    </row>
    <row r="54828" spans="6:6" x14ac:dyDescent="0.2">
      <c r="F54828" s="16"/>
    </row>
    <row r="54829" spans="6:6" x14ac:dyDescent="0.2">
      <c r="F54829" s="16"/>
    </row>
    <row r="54830" spans="6:6" x14ac:dyDescent="0.2">
      <c r="F54830" s="16"/>
    </row>
    <row r="54831" spans="6:6" x14ac:dyDescent="0.2">
      <c r="F54831" s="16"/>
    </row>
    <row r="54832" spans="6:6" x14ac:dyDescent="0.2">
      <c r="F54832" s="16"/>
    </row>
    <row r="54833" spans="6:6" x14ac:dyDescent="0.2">
      <c r="F54833" s="16"/>
    </row>
    <row r="54834" spans="6:6" x14ac:dyDescent="0.2">
      <c r="F54834" s="16"/>
    </row>
    <row r="54835" spans="6:6" x14ac:dyDescent="0.2">
      <c r="F54835" s="16"/>
    </row>
    <row r="54836" spans="6:6" x14ac:dyDescent="0.2">
      <c r="F54836" s="16"/>
    </row>
    <row r="54837" spans="6:6" x14ac:dyDescent="0.2">
      <c r="F54837" s="16"/>
    </row>
    <row r="54838" spans="6:6" x14ac:dyDescent="0.2">
      <c r="F54838" s="16"/>
    </row>
    <row r="54839" spans="6:6" x14ac:dyDescent="0.2">
      <c r="F54839" s="16"/>
    </row>
    <row r="54840" spans="6:6" x14ac:dyDescent="0.2">
      <c r="F54840" s="16"/>
    </row>
    <row r="54841" spans="6:6" x14ac:dyDescent="0.2">
      <c r="F54841" s="16"/>
    </row>
    <row r="54842" spans="6:6" x14ac:dyDescent="0.2">
      <c r="F54842" s="16"/>
    </row>
    <row r="54843" spans="6:6" x14ac:dyDescent="0.2">
      <c r="F54843" s="16"/>
    </row>
    <row r="54844" spans="6:6" x14ac:dyDescent="0.2">
      <c r="F54844" s="16"/>
    </row>
    <row r="54845" spans="6:6" x14ac:dyDescent="0.2">
      <c r="F54845" s="16"/>
    </row>
    <row r="54846" spans="6:6" x14ac:dyDescent="0.2">
      <c r="F54846" s="16"/>
    </row>
    <row r="54847" spans="6:6" x14ac:dyDescent="0.2">
      <c r="F54847" s="16"/>
    </row>
    <row r="54848" spans="6:6" x14ac:dyDescent="0.2">
      <c r="F54848" s="16"/>
    </row>
    <row r="54849" spans="6:6" x14ac:dyDescent="0.2">
      <c r="F54849" s="16"/>
    </row>
    <row r="54850" spans="6:6" x14ac:dyDescent="0.2">
      <c r="F54850" s="16"/>
    </row>
    <row r="54851" spans="6:6" x14ac:dyDescent="0.2">
      <c r="F54851" s="16"/>
    </row>
    <row r="54852" spans="6:6" x14ac:dyDescent="0.2">
      <c r="F54852" s="16"/>
    </row>
    <row r="54853" spans="6:6" x14ac:dyDescent="0.2">
      <c r="F54853" s="16"/>
    </row>
    <row r="54854" spans="6:6" x14ac:dyDescent="0.2">
      <c r="F54854" s="16"/>
    </row>
    <row r="54855" spans="6:6" x14ac:dyDescent="0.2">
      <c r="F54855" s="16"/>
    </row>
    <row r="54856" spans="6:6" x14ac:dyDescent="0.2">
      <c r="F54856" s="16"/>
    </row>
    <row r="54857" spans="6:6" x14ac:dyDescent="0.2">
      <c r="F54857" s="16"/>
    </row>
    <row r="54858" spans="6:6" x14ac:dyDescent="0.2">
      <c r="F54858" s="16"/>
    </row>
    <row r="54859" spans="6:6" x14ac:dyDescent="0.2">
      <c r="F54859" s="16"/>
    </row>
    <row r="54860" spans="6:6" x14ac:dyDescent="0.2">
      <c r="F54860" s="16"/>
    </row>
    <row r="54861" spans="6:6" x14ac:dyDescent="0.2">
      <c r="F54861" s="16"/>
    </row>
    <row r="54862" spans="6:6" x14ac:dyDescent="0.2">
      <c r="F54862" s="16"/>
    </row>
    <row r="54863" spans="6:6" x14ac:dyDescent="0.2">
      <c r="F54863" s="16"/>
    </row>
    <row r="54864" spans="6:6" x14ac:dyDescent="0.2">
      <c r="F54864" s="16"/>
    </row>
    <row r="54865" spans="6:6" x14ac:dyDescent="0.2">
      <c r="F54865" s="16"/>
    </row>
    <row r="54866" spans="6:6" x14ac:dyDescent="0.2">
      <c r="F54866" s="16"/>
    </row>
    <row r="54867" spans="6:6" x14ac:dyDescent="0.2">
      <c r="F54867" s="16"/>
    </row>
    <row r="54868" spans="6:6" x14ac:dyDescent="0.2">
      <c r="F54868" s="16"/>
    </row>
    <row r="54869" spans="6:6" x14ac:dyDescent="0.2">
      <c r="F54869" s="16"/>
    </row>
    <row r="54870" spans="6:6" x14ac:dyDescent="0.2">
      <c r="F54870" s="16"/>
    </row>
    <row r="54871" spans="6:6" x14ac:dyDescent="0.2">
      <c r="F54871" s="16"/>
    </row>
    <row r="54872" spans="6:6" x14ac:dyDescent="0.2">
      <c r="F54872" s="16"/>
    </row>
    <row r="54873" spans="6:6" x14ac:dyDescent="0.2">
      <c r="F54873" s="16"/>
    </row>
    <row r="54874" spans="6:6" x14ac:dyDescent="0.2">
      <c r="F54874" s="16"/>
    </row>
    <row r="54875" spans="6:6" x14ac:dyDescent="0.2">
      <c r="F54875" s="16"/>
    </row>
    <row r="54876" spans="6:6" x14ac:dyDescent="0.2">
      <c r="F54876" s="16"/>
    </row>
    <row r="54877" spans="6:6" x14ac:dyDescent="0.2">
      <c r="F54877" s="16"/>
    </row>
    <row r="54878" spans="6:6" x14ac:dyDescent="0.2">
      <c r="F54878" s="16"/>
    </row>
    <row r="54879" spans="6:6" x14ac:dyDescent="0.2">
      <c r="F54879" s="16"/>
    </row>
    <row r="54880" spans="6:6" x14ac:dyDescent="0.2">
      <c r="F54880" s="16"/>
    </row>
    <row r="54881" spans="6:6" x14ac:dyDescent="0.2">
      <c r="F54881" s="16"/>
    </row>
    <row r="54882" spans="6:6" x14ac:dyDescent="0.2">
      <c r="F54882" s="16"/>
    </row>
    <row r="54883" spans="6:6" x14ac:dyDescent="0.2">
      <c r="F54883" s="16"/>
    </row>
    <row r="54884" spans="6:6" x14ac:dyDescent="0.2">
      <c r="F54884" s="16"/>
    </row>
    <row r="54885" spans="6:6" x14ac:dyDescent="0.2">
      <c r="F54885" s="16"/>
    </row>
    <row r="54886" spans="6:6" x14ac:dyDescent="0.2">
      <c r="F54886" s="16"/>
    </row>
    <row r="54887" spans="6:6" x14ac:dyDescent="0.2">
      <c r="F54887" s="16"/>
    </row>
    <row r="54888" spans="6:6" x14ac:dyDescent="0.2">
      <c r="F54888" s="16"/>
    </row>
    <row r="54889" spans="6:6" x14ac:dyDescent="0.2">
      <c r="F54889" s="16"/>
    </row>
    <row r="54890" spans="6:6" x14ac:dyDescent="0.2">
      <c r="F54890" s="16"/>
    </row>
    <row r="54891" spans="6:6" x14ac:dyDescent="0.2">
      <c r="F54891" s="16"/>
    </row>
    <row r="54892" spans="6:6" x14ac:dyDescent="0.2">
      <c r="F54892" s="16"/>
    </row>
    <row r="54893" spans="6:6" x14ac:dyDescent="0.2">
      <c r="F54893" s="16"/>
    </row>
    <row r="54894" spans="6:6" x14ac:dyDescent="0.2">
      <c r="F54894" s="16"/>
    </row>
    <row r="54895" spans="6:6" x14ac:dyDescent="0.2">
      <c r="F54895" s="16"/>
    </row>
    <row r="54896" spans="6:6" x14ac:dyDescent="0.2">
      <c r="F54896" s="16"/>
    </row>
    <row r="54897" spans="6:6" x14ac:dyDescent="0.2">
      <c r="F54897" s="16"/>
    </row>
    <row r="54898" spans="6:6" x14ac:dyDescent="0.2">
      <c r="F54898" s="16"/>
    </row>
    <row r="54899" spans="6:6" x14ac:dyDescent="0.2">
      <c r="F54899" s="16"/>
    </row>
    <row r="54900" spans="6:6" x14ac:dyDescent="0.2">
      <c r="F54900" s="16"/>
    </row>
    <row r="54901" spans="6:6" x14ac:dyDescent="0.2">
      <c r="F54901" s="16"/>
    </row>
    <row r="54902" spans="6:6" x14ac:dyDescent="0.2">
      <c r="F54902" s="16"/>
    </row>
    <row r="54903" spans="6:6" x14ac:dyDescent="0.2">
      <c r="F54903" s="16"/>
    </row>
    <row r="54904" spans="6:6" x14ac:dyDescent="0.2">
      <c r="F54904" s="16"/>
    </row>
    <row r="54905" spans="6:6" x14ac:dyDescent="0.2">
      <c r="F54905" s="16"/>
    </row>
    <row r="54906" spans="6:6" x14ac:dyDescent="0.2">
      <c r="F54906" s="16"/>
    </row>
    <row r="54907" spans="6:6" x14ac:dyDescent="0.2">
      <c r="F54907" s="16"/>
    </row>
    <row r="54908" spans="6:6" x14ac:dyDescent="0.2">
      <c r="F54908" s="16"/>
    </row>
    <row r="54909" spans="6:6" x14ac:dyDescent="0.2">
      <c r="F54909" s="16"/>
    </row>
    <row r="54910" spans="6:6" x14ac:dyDescent="0.2">
      <c r="F54910" s="16"/>
    </row>
    <row r="54911" spans="6:6" x14ac:dyDescent="0.2">
      <c r="F54911" s="16"/>
    </row>
    <row r="54912" spans="6:6" x14ac:dyDescent="0.2">
      <c r="F54912" s="16"/>
    </row>
    <row r="54913" spans="6:6" x14ac:dyDescent="0.2">
      <c r="F54913" s="16"/>
    </row>
    <row r="54914" spans="6:6" x14ac:dyDescent="0.2">
      <c r="F54914" s="16"/>
    </row>
    <row r="54915" spans="6:6" x14ac:dyDescent="0.2">
      <c r="F54915" s="16"/>
    </row>
    <row r="54916" spans="6:6" x14ac:dyDescent="0.2">
      <c r="F54916" s="16"/>
    </row>
    <row r="54917" spans="6:6" x14ac:dyDescent="0.2">
      <c r="F54917" s="16"/>
    </row>
    <row r="54918" spans="6:6" x14ac:dyDescent="0.2">
      <c r="F54918" s="16"/>
    </row>
    <row r="54919" spans="6:6" x14ac:dyDescent="0.2">
      <c r="F54919" s="16"/>
    </row>
    <row r="54920" spans="6:6" x14ac:dyDescent="0.2">
      <c r="F54920" s="16"/>
    </row>
    <row r="54921" spans="6:6" x14ac:dyDescent="0.2">
      <c r="F54921" s="16"/>
    </row>
    <row r="54922" spans="6:6" x14ac:dyDescent="0.2">
      <c r="F54922" s="16"/>
    </row>
    <row r="54923" spans="6:6" x14ac:dyDescent="0.2">
      <c r="F54923" s="16"/>
    </row>
    <row r="54924" spans="6:6" x14ac:dyDescent="0.2">
      <c r="F54924" s="16"/>
    </row>
    <row r="54925" spans="6:6" x14ac:dyDescent="0.2">
      <c r="F54925" s="16"/>
    </row>
    <row r="54926" spans="6:6" x14ac:dyDescent="0.2">
      <c r="F54926" s="16"/>
    </row>
    <row r="54927" spans="6:6" x14ac:dyDescent="0.2">
      <c r="F54927" s="16"/>
    </row>
    <row r="54928" spans="6:6" x14ac:dyDescent="0.2">
      <c r="F54928" s="16"/>
    </row>
    <row r="54929" spans="6:6" x14ac:dyDescent="0.2">
      <c r="F54929" s="16"/>
    </row>
    <row r="54930" spans="6:6" x14ac:dyDescent="0.2">
      <c r="F54930" s="16"/>
    </row>
    <row r="54931" spans="6:6" x14ac:dyDescent="0.2">
      <c r="F54931" s="16"/>
    </row>
    <row r="54932" spans="6:6" x14ac:dyDescent="0.2">
      <c r="F54932" s="16"/>
    </row>
    <row r="54933" spans="6:6" x14ac:dyDescent="0.2">
      <c r="F54933" s="16"/>
    </row>
    <row r="54934" spans="6:6" x14ac:dyDescent="0.2">
      <c r="F54934" s="16"/>
    </row>
    <row r="54935" spans="6:6" x14ac:dyDescent="0.2">
      <c r="F54935" s="16"/>
    </row>
    <row r="54936" spans="6:6" x14ac:dyDescent="0.2">
      <c r="F54936" s="16"/>
    </row>
    <row r="54937" spans="6:6" x14ac:dyDescent="0.2">
      <c r="F54937" s="16"/>
    </row>
    <row r="54938" spans="6:6" x14ac:dyDescent="0.2">
      <c r="F54938" s="16"/>
    </row>
    <row r="54939" spans="6:6" x14ac:dyDescent="0.2">
      <c r="F54939" s="16"/>
    </row>
    <row r="54940" spans="6:6" x14ac:dyDescent="0.2">
      <c r="F54940" s="16"/>
    </row>
    <row r="54941" spans="6:6" x14ac:dyDescent="0.2">
      <c r="F54941" s="16"/>
    </row>
    <row r="54942" spans="6:6" x14ac:dyDescent="0.2">
      <c r="F54942" s="16"/>
    </row>
    <row r="54943" spans="6:6" x14ac:dyDescent="0.2">
      <c r="F54943" s="16"/>
    </row>
    <row r="54944" spans="6:6" x14ac:dyDescent="0.2">
      <c r="F54944" s="16"/>
    </row>
    <row r="54945" spans="6:6" x14ac:dyDescent="0.2">
      <c r="F54945" s="16"/>
    </row>
    <row r="54946" spans="6:6" x14ac:dyDescent="0.2">
      <c r="F54946" s="16"/>
    </row>
    <row r="54947" spans="6:6" x14ac:dyDescent="0.2">
      <c r="F54947" s="16"/>
    </row>
    <row r="54948" spans="6:6" x14ac:dyDescent="0.2">
      <c r="F54948" s="16"/>
    </row>
    <row r="54949" spans="6:6" x14ac:dyDescent="0.2">
      <c r="F54949" s="16"/>
    </row>
    <row r="54950" spans="6:6" x14ac:dyDescent="0.2">
      <c r="F54950" s="16"/>
    </row>
    <row r="54951" spans="6:6" x14ac:dyDescent="0.2">
      <c r="F54951" s="16"/>
    </row>
    <row r="54952" spans="6:6" x14ac:dyDescent="0.2">
      <c r="F54952" s="16"/>
    </row>
    <row r="54953" spans="6:6" x14ac:dyDescent="0.2">
      <c r="F54953" s="16"/>
    </row>
    <row r="54954" spans="6:6" x14ac:dyDescent="0.2">
      <c r="F54954" s="16"/>
    </row>
    <row r="54955" spans="6:6" x14ac:dyDescent="0.2">
      <c r="F54955" s="16"/>
    </row>
    <row r="54956" spans="6:6" x14ac:dyDescent="0.2">
      <c r="F54956" s="16"/>
    </row>
    <row r="54957" spans="6:6" x14ac:dyDescent="0.2">
      <c r="F54957" s="16"/>
    </row>
    <row r="54958" spans="6:6" x14ac:dyDescent="0.2">
      <c r="F54958" s="16"/>
    </row>
    <row r="54959" spans="6:6" x14ac:dyDescent="0.2">
      <c r="F54959" s="16"/>
    </row>
    <row r="54960" spans="6:6" x14ac:dyDescent="0.2">
      <c r="F54960" s="16"/>
    </row>
    <row r="54961" spans="6:6" x14ac:dyDescent="0.2">
      <c r="F54961" s="16"/>
    </row>
    <row r="54962" spans="6:6" x14ac:dyDescent="0.2">
      <c r="F54962" s="16"/>
    </row>
    <row r="54963" spans="6:6" x14ac:dyDescent="0.2">
      <c r="F54963" s="16"/>
    </row>
    <row r="54964" spans="6:6" x14ac:dyDescent="0.2">
      <c r="F54964" s="16"/>
    </row>
    <row r="54965" spans="6:6" x14ac:dyDescent="0.2">
      <c r="F54965" s="16"/>
    </row>
    <row r="54966" spans="6:6" x14ac:dyDescent="0.2">
      <c r="F54966" s="16"/>
    </row>
    <row r="54967" spans="6:6" x14ac:dyDescent="0.2">
      <c r="F54967" s="16"/>
    </row>
    <row r="54968" spans="6:6" x14ac:dyDescent="0.2">
      <c r="F54968" s="16"/>
    </row>
    <row r="54969" spans="6:6" x14ac:dyDescent="0.2">
      <c r="F54969" s="16"/>
    </row>
    <row r="54970" spans="6:6" x14ac:dyDescent="0.2">
      <c r="F54970" s="16"/>
    </row>
    <row r="54971" spans="6:6" x14ac:dyDescent="0.2">
      <c r="F54971" s="16"/>
    </row>
    <row r="54972" spans="6:6" x14ac:dyDescent="0.2">
      <c r="F54972" s="16"/>
    </row>
    <row r="54973" spans="6:6" x14ac:dyDescent="0.2">
      <c r="F54973" s="16"/>
    </row>
    <row r="54974" spans="6:6" x14ac:dyDescent="0.2">
      <c r="F54974" s="16"/>
    </row>
    <row r="54975" spans="6:6" x14ac:dyDescent="0.2">
      <c r="F54975" s="16"/>
    </row>
    <row r="54976" spans="6:6" x14ac:dyDescent="0.2">
      <c r="F54976" s="16"/>
    </row>
    <row r="54977" spans="6:6" x14ac:dyDescent="0.2">
      <c r="F54977" s="16"/>
    </row>
    <row r="54978" spans="6:6" x14ac:dyDescent="0.2">
      <c r="F54978" s="16"/>
    </row>
    <row r="54979" spans="6:6" x14ac:dyDescent="0.2">
      <c r="F54979" s="16"/>
    </row>
    <row r="54980" spans="6:6" x14ac:dyDescent="0.2">
      <c r="F54980" s="16"/>
    </row>
    <row r="54981" spans="6:6" x14ac:dyDescent="0.2">
      <c r="F54981" s="16"/>
    </row>
    <row r="54982" spans="6:6" x14ac:dyDescent="0.2">
      <c r="F54982" s="16"/>
    </row>
    <row r="54983" spans="6:6" x14ac:dyDescent="0.2">
      <c r="F54983" s="16"/>
    </row>
    <row r="54984" spans="6:6" x14ac:dyDescent="0.2">
      <c r="F54984" s="16"/>
    </row>
    <row r="54985" spans="6:6" x14ac:dyDescent="0.2">
      <c r="F54985" s="16"/>
    </row>
    <row r="54986" spans="6:6" x14ac:dyDescent="0.2">
      <c r="F54986" s="16"/>
    </row>
    <row r="54987" spans="6:6" x14ac:dyDescent="0.2">
      <c r="F54987" s="16"/>
    </row>
    <row r="54988" spans="6:6" x14ac:dyDescent="0.2">
      <c r="F54988" s="16"/>
    </row>
    <row r="54989" spans="6:6" x14ac:dyDescent="0.2">
      <c r="F54989" s="16"/>
    </row>
    <row r="54990" spans="6:6" x14ac:dyDescent="0.2">
      <c r="F54990" s="16"/>
    </row>
    <row r="54991" spans="6:6" x14ac:dyDescent="0.2">
      <c r="F54991" s="16"/>
    </row>
    <row r="54992" spans="6:6" x14ac:dyDescent="0.2">
      <c r="F54992" s="16"/>
    </row>
    <row r="54993" spans="6:6" x14ac:dyDescent="0.2">
      <c r="F54993" s="16"/>
    </row>
    <row r="54994" spans="6:6" x14ac:dyDescent="0.2">
      <c r="F54994" s="16"/>
    </row>
    <row r="54995" spans="6:6" x14ac:dyDescent="0.2">
      <c r="F54995" s="16"/>
    </row>
    <row r="54996" spans="6:6" x14ac:dyDescent="0.2">
      <c r="F54996" s="16"/>
    </row>
    <row r="54997" spans="6:6" x14ac:dyDescent="0.2">
      <c r="F54997" s="16"/>
    </row>
    <row r="54998" spans="6:6" x14ac:dyDescent="0.2">
      <c r="F54998" s="16"/>
    </row>
    <row r="54999" spans="6:6" x14ac:dyDescent="0.2">
      <c r="F54999" s="16"/>
    </row>
    <row r="55000" spans="6:6" x14ac:dyDescent="0.2">
      <c r="F55000" s="16"/>
    </row>
    <row r="55001" spans="6:6" x14ac:dyDescent="0.2">
      <c r="F55001" s="16"/>
    </row>
    <row r="55002" spans="6:6" x14ac:dyDescent="0.2">
      <c r="F55002" s="16"/>
    </row>
    <row r="55003" spans="6:6" x14ac:dyDescent="0.2">
      <c r="F55003" s="16"/>
    </row>
    <row r="55004" spans="6:6" x14ac:dyDescent="0.2">
      <c r="F55004" s="16"/>
    </row>
    <row r="55005" spans="6:6" x14ac:dyDescent="0.2">
      <c r="F55005" s="16"/>
    </row>
    <row r="55006" spans="6:6" x14ac:dyDescent="0.2">
      <c r="F55006" s="16"/>
    </row>
    <row r="55007" spans="6:6" x14ac:dyDescent="0.2">
      <c r="F55007" s="16"/>
    </row>
    <row r="55008" spans="6:6" x14ac:dyDescent="0.2">
      <c r="F55008" s="16"/>
    </row>
    <row r="55009" spans="6:6" x14ac:dyDescent="0.2">
      <c r="F55009" s="16"/>
    </row>
    <row r="55010" spans="6:6" x14ac:dyDescent="0.2">
      <c r="F55010" s="16"/>
    </row>
    <row r="55011" spans="6:6" x14ac:dyDescent="0.2">
      <c r="F55011" s="16"/>
    </row>
    <row r="55012" spans="6:6" x14ac:dyDescent="0.2">
      <c r="F55012" s="16"/>
    </row>
    <row r="55013" spans="6:6" x14ac:dyDescent="0.2">
      <c r="F55013" s="16"/>
    </row>
    <row r="55014" spans="6:6" x14ac:dyDescent="0.2">
      <c r="F55014" s="16"/>
    </row>
    <row r="55015" spans="6:6" x14ac:dyDescent="0.2">
      <c r="F55015" s="16"/>
    </row>
    <row r="55016" spans="6:6" x14ac:dyDescent="0.2">
      <c r="F55016" s="16"/>
    </row>
    <row r="55017" spans="6:6" x14ac:dyDescent="0.2">
      <c r="F55017" s="16"/>
    </row>
    <row r="55018" spans="6:6" x14ac:dyDescent="0.2">
      <c r="F55018" s="16"/>
    </row>
    <row r="55019" spans="6:6" x14ac:dyDescent="0.2">
      <c r="F55019" s="16"/>
    </row>
    <row r="55020" spans="6:6" x14ac:dyDescent="0.2">
      <c r="F55020" s="16"/>
    </row>
    <row r="55021" spans="6:6" x14ac:dyDescent="0.2">
      <c r="F55021" s="16"/>
    </row>
    <row r="55022" spans="6:6" x14ac:dyDescent="0.2">
      <c r="F55022" s="16"/>
    </row>
    <row r="55023" spans="6:6" x14ac:dyDescent="0.2">
      <c r="F55023" s="16"/>
    </row>
    <row r="55024" spans="6:6" x14ac:dyDescent="0.2">
      <c r="F55024" s="16"/>
    </row>
    <row r="55025" spans="6:6" x14ac:dyDescent="0.2">
      <c r="F55025" s="16"/>
    </row>
    <row r="55026" spans="6:6" x14ac:dyDescent="0.2">
      <c r="F55026" s="16"/>
    </row>
    <row r="55027" spans="6:6" x14ac:dyDescent="0.2">
      <c r="F55027" s="16"/>
    </row>
    <row r="55028" spans="6:6" x14ac:dyDescent="0.2">
      <c r="F55028" s="16"/>
    </row>
    <row r="55029" spans="6:6" x14ac:dyDescent="0.2">
      <c r="F55029" s="16"/>
    </row>
    <row r="55030" spans="6:6" x14ac:dyDescent="0.2">
      <c r="F55030" s="16"/>
    </row>
    <row r="55031" spans="6:6" x14ac:dyDescent="0.2">
      <c r="F55031" s="16"/>
    </row>
    <row r="55032" spans="6:6" x14ac:dyDescent="0.2">
      <c r="F55032" s="16"/>
    </row>
    <row r="55033" spans="6:6" x14ac:dyDescent="0.2">
      <c r="F55033" s="16"/>
    </row>
    <row r="55034" spans="6:6" x14ac:dyDescent="0.2">
      <c r="F55034" s="16"/>
    </row>
    <row r="55035" spans="6:6" x14ac:dyDescent="0.2">
      <c r="F55035" s="16"/>
    </row>
    <row r="55036" spans="6:6" x14ac:dyDescent="0.2">
      <c r="F55036" s="16"/>
    </row>
    <row r="55037" spans="6:6" x14ac:dyDescent="0.2">
      <c r="F55037" s="16"/>
    </row>
    <row r="55038" spans="6:6" x14ac:dyDescent="0.2">
      <c r="F55038" s="16"/>
    </row>
    <row r="55039" spans="6:6" x14ac:dyDescent="0.2">
      <c r="F55039" s="16"/>
    </row>
    <row r="55040" spans="6:6" x14ac:dyDescent="0.2">
      <c r="F55040" s="16"/>
    </row>
    <row r="55041" spans="6:6" x14ac:dyDescent="0.2">
      <c r="F55041" s="16"/>
    </row>
    <row r="55042" spans="6:6" x14ac:dyDescent="0.2">
      <c r="F55042" s="16"/>
    </row>
    <row r="55043" spans="6:6" x14ac:dyDescent="0.2">
      <c r="F55043" s="16"/>
    </row>
    <row r="55044" spans="6:6" x14ac:dyDescent="0.2">
      <c r="F55044" s="16"/>
    </row>
    <row r="55045" spans="6:6" x14ac:dyDescent="0.2">
      <c r="F55045" s="16"/>
    </row>
    <row r="55046" spans="6:6" x14ac:dyDescent="0.2">
      <c r="F55046" s="16"/>
    </row>
    <row r="55047" spans="6:6" x14ac:dyDescent="0.2">
      <c r="F55047" s="16"/>
    </row>
    <row r="55048" spans="6:6" x14ac:dyDescent="0.2">
      <c r="F55048" s="16"/>
    </row>
    <row r="55049" spans="6:6" x14ac:dyDescent="0.2">
      <c r="F55049" s="16"/>
    </row>
    <row r="55050" spans="6:6" x14ac:dyDescent="0.2">
      <c r="F55050" s="16"/>
    </row>
    <row r="55051" spans="6:6" x14ac:dyDescent="0.2">
      <c r="F55051" s="16"/>
    </row>
    <row r="55052" spans="6:6" x14ac:dyDescent="0.2">
      <c r="F55052" s="16"/>
    </row>
    <row r="55053" spans="6:6" x14ac:dyDescent="0.2">
      <c r="F55053" s="16"/>
    </row>
    <row r="55054" spans="6:6" x14ac:dyDescent="0.2">
      <c r="F55054" s="16"/>
    </row>
    <row r="55055" spans="6:6" x14ac:dyDescent="0.2">
      <c r="F55055" s="16"/>
    </row>
    <row r="55056" spans="6:6" x14ac:dyDescent="0.2">
      <c r="F55056" s="16"/>
    </row>
    <row r="55057" spans="6:6" x14ac:dyDescent="0.2">
      <c r="F55057" s="16"/>
    </row>
    <row r="55058" spans="6:6" x14ac:dyDescent="0.2">
      <c r="F55058" s="16"/>
    </row>
    <row r="55059" spans="6:6" x14ac:dyDescent="0.2">
      <c r="F55059" s="16"/>
    </row>
    <row r="55060" spans="6:6" x14ac:dyDescent="0.2">
      <c r="F55060" s="16"/>
    </row>
    <row r="55061" spans="6:6" x14ac:dyDescent="0.2">
      <c r="F55061" s="16"/>
    </row>
    <row r="55062" spans="6:6" x14ac:dyDescent="0.2">
      <c r="F55062" s="16"/>
    </row>
    <row r="55063" spans="6:6" x14ac:dyDescent="0.2">
      <c r="F55063" s="16"/>
    </row>
    <row r="55064" spans="6:6" x14ac:dyDescent="0.2">
      <c r="F55064" s="16"/>
    </row>
    <row r="55065" spans="6:6" x14ac:dyDescent="0.2">
      <c r="F55065" s="16"/>
    </row>
    <row r="55066" spans="6:6" x14ac:dyDescent="0.2">
      <c r="F55066" s="16"/>
    </row>
    <row r="55067" spans="6:6" x14ac:dyDescent="0.2">
      <c r="F55067" s="16"/>
    </row>
    <row r="55068" spans="6:6" x14ac:dyDescent="0.2">
      <c r="F55068" s="16"/>
    </row>
    <row r="55069" spans="6:6" x14ac:dyDescent="0.2">
      <c r="F55069" s="16"/>
    </row>
    <row r="55070" spans="6:6" x14ac:dyDescent="0.2">
      <c r="F55070" s="16"/>
    </row>
    <row r="55071" spans="6:6" x14ac:dyDescent="0.2">
      <c r="F55071" s="16"/>
    </row>
    <row r="55072" spans="6:6" x14ac:dyDescent="0.2">
      <c r="F55072" s="16"/>
    </row>
    <row r="55073" spans="6:6" x14ac:dyDescent="0.2">
      <c r="F55073" s="16"/>
    </row>
    <row r="55074" spans="6:6" x14ac:dyDescent="0.2">
      <c r="F55074" s="16"/>
    </row>
    <row r="55075" spans="6:6" x14ac:dyDescent="0.2">
      <c r="F55075" s="16"/>
    </row>
    <row r="55076" spans="6:6" x14ac:dyDescent="0.2">
      <c r="F55076" s="16"/>
    </row>
    <row r="55077" spans="6:6" x14ac:dyDescent="0.2">
      <c r="F55077" s="16"/>
    </row>
    <row r="55078" spans="6:6" x14ac:dyDescent="0.2">
      <c r="F55078" s="16"/>
    </row>
    <row r="55079" spans="6:6" x14ac:dyDescent="0.2">
      <c r="F55079" s="16"/>
    </row>
    <row r="55080" spans="6:6" x14ac:dyDescent="0.2">
      <c r="F55080" s="16"/>
    </row>
    <row r="55081" spans="6:6" x14ac:dyDescent="0.2">
      <c r="F55081" s="16"/>
    </row>
    <row r="55082" spans="6:6" x14ac:dyDescent="0.2">
      <c r="F55082" s="16"/>
    </row>
    <row r="55083" spans="6:6" x14ac:dyDescent="0.2">
      <c r="F55083" s="16"/>
    </row>
    <row r="55084" spans="6:6" x14ac:dyDescent="0.2">
      <c r="F55084" s="16"/>
    </row>
    <row r="55085" spans="6:6" x14ac:dyDescent="0.2">
      <c r="F55085" s="16"/>
    </row>
    <row r="55086" spans="6:6" x14ac:dyDescent="0.2">
      <c r="F55086" s="16"/>
    </row>
    <row r="55087" spans="6:6" x14ac:dyDescent="0.2">
      <c r="F55087" s="16"/>
    </row>
    <row r="55088" spans="6:6" x14ac:dyDescent="0.2">
      <c r="F55088" s="16"/>
    </row>
    <row r="55089" spans="6:6" x14ac:dyDescent="0.2">
      <c r="F55089" s="16"/>
    </row>
    <row r="55090" spans="6:6" x14ac:dyDescent="0.2">
      <c r="F55090" s="16"/>
    </row>
    <row r="55091" spans="6:6" x14ac:dyDescent="0.2">
      <c r="F55091" s="16"/>
    </row>
    <row r="55092" spans="6:6" x14ac:dyDescent="0.2">
      <c r="F55092" s="16"/>
    </row>
    <row r="55093" spans="6:6" x14ac:dyDescent="0.2">
      <c r="F55093" s="16"/>
    </row>
    <row r="55094" spans="6:6" x14ac:dyDescent="0.2">
      <c r="F55094" s="16"/>
    </row>
    <row r="55095" spans="6:6" x14ac:dyDescent="0.2">
      <c r="F55095" s="16"/>
    </row>
    <row r="55096" spans="6:6" x14ac:dyDescent="0.2">
      <c r="F55096" s="16"/>
    </row>
    <row r="55097" spans="6:6" x14ac:dyDescent="0.2">
      <c r="F55097" s="16"/>
    </row>
    <row r="55098" spans="6:6" x14ac:dyDescent="0.2">
      <c r="F55098" s="16"/>
    </row>
    <row r="55099" spans="6:6" x14ac:dyDescent="0.2">
      <c r="F55099" s="16"/>
    </row>
    <row r="55100" spans="6:6" x14ac:dyDescent="0.2">
      <c r="F55100" s="16"/>
    </row>
    <row r="55101" spans="6:6" x14ac:dyDescent="0.2">
      <c r="F55101" s="16"/>
    </row>
    <row r="55102" spans="6:6" x14ac:dyDescent="0.2">
      <c r="F55102" s="16"/>
    </row>
    <row r="55103" spans="6:6" x14ac:dyDescent="0.2">
      <c r="F55103" s="16"/>
    </row>
    <row r="55104" spans="6:6" x14ac:dyDescent="0.2">
      <c r="F55104" s="16"/>
    </row>
    <row r="55105" spans="6:6" x14ac:dyDescent="0.2">
      <c r="F55105" s="16"/>
    </row>
    <row r="55106" spans="6:6" x14ac:dyDescent="0.2">
      <c r="F55106" s="16"/>
    </row>
    <row r="55107" spans="6:6" x14ac:dyDescent="0.2">
      <c r="F55107" s="16"/>
    </row>
    <row r="55108" spans="6:6" x14ac:dyDescent="0.2">
      <c r="F55108" s="16"/>
    </row>
    <row r="55109" spans="6:6" x14ac:dyDescent="0.2">
      <c r="F55109" s="16"/>
    </row>
    <row r="55110" spans="6:6" x14ac:dyDescent="0.2">
      <c r="F55110" s="16"/>
    </row>
    <row r="55111" spans="6:6" x14ac:dyDescent="0.2">
      <c r="F55111" s="16"/>
    </row>
    <row r="55112" spans="6:6" x14ac:dyDescent="0.2">
      <c r="F55112" s="16"/>
    </row>
    <row r="55113" spans="6:6" x14ac:dyDescent="0.2">
      <c r="F55113" s="16"/>
    </row>
    <row r="55114" spans="6:6" x14ac:dyDescent="0.2">
      <c r="F55114" s="16"/>
    </row>
    <row r="55115" spans="6:6" x14ac:dyDescent="0.2">
      <c r="F55115" s="16"/>
    </row>
    <row r="55116" spans="6:6" x14ac:dyDescent="0.2">
      <c r="F55116" s="16"/>
    </row>
    <row r="55117" spans="6:6" x14ac:dyDescent="0.2">
      <c r="F55117" s="16"/>
    </row>
    <row r="55118" spans="6:6" x14ac:dyDescent="0.2">
      <c r="F55118" s="16"/>
    </row>
    <row r="55119" spans="6:6" x14ac:dyDescent="0.2">
      <c r="F55119" s="16"/>
    </row>
    <row r="55120" spans="6:6" x14ac:dyDescent="0.2">
      <c r="F55120" s="16"/>
    </row>
    <row r="55121" spans="6:6" x14ac:dyDescent="0.2">
      <c r="F55121" s="16"/>
    </row>
    <row r="55122" spans="6:6" x14ac:dyDescent="0.2">
      <c r="F55122" s="16"/>
    </row>
    <row r="55123" spans="6:6" x14ac:dyDescent="0.2">
      <c r="F55123" s="16"/>
    </row>
    <row r="55124" spans="6:6" x14ac:dyDescent="0.2">
      <c r="F55124" s="16"/>
    </row>
    <row r="55125" spans="6:6" x14ac:dyDescent="0.2">
      <c r="F55125" s="16"/>
    </row>
    <row r="55126" spans="6:6" x14ac:dyDescent="0.2">
      <c r="F55126" s="16"/>
    </row>
    <row r="55127" spans="6:6" x14ac:dyDescent="0.2">
      <c r="F55127" s="16"/>
    </row>
    <row r="55128" spans="6:6" x14ac:dyDescent="0.2">
      <c r="F55128" s="16"/>
    </row>
    <row r="55129" spans="6:6" x14ac:dyDescent="0.2">
      <c r="F55129" s="16"/>
    </row>
    <row r="55130" spans="6:6" x14ac:dyDescent="0.2">
      <c r="F55130" s="16"/>
    </row>
    <row r="55131" spans="6:6" x14ac:dyDescent="0.2">
      <c r="F55131" s="16"/>
    </row>
    <row r="55132" spans="6:6" x14ac:dyDescent="0.2">
      <c r="F55132" s="16"/>
    </row>
    <row r="55133" spans="6:6" x14ac:dyDescent="0.2">
      <c r="F55133" s="16"/>
    </row>
    <row r="55134" spans="6:6" x14ac:dyDescent="0.2">
      <c r="F55134" s="16"/>
    </row>
    <row r="55135" spans="6:6" x14ac:dyDescent="0.2">
      <c r="F55135" s="16"/>
    </row>
    <row r="55136" spans="6:6" x14ac:dyDescent="0.2">
      <c r="F55136" s="16"/>
    </row>
    <row r="55137" spans="6:6" x14ac:dyDescent="0.2">
      <c r="F55137" s="16"/>
    </row>
    <row r="55138" spans="6:6" x14ac:dyDescent="0.2">
      <c r="F55138" s="16"/>
    </row>
    <row r="55139" spans="6:6" x14ac:dyDescent="0.2">
      <c r="F55139" s="16"/>
    </row>
    <row r="55140" spans="6:6" x14ac:dyDescent="0.2">
      <c r="F55140" s="16"/>
    </row>
    <row r="55141" spans="6:6" x14ac:dyDescent="0.2">
      <c r="F55141" s="16"/>
    </row>
    <row r="55142" spans="6:6" x14ac:dyDescent="0.2">
      <c r="F55142" s="16"/>
    </row>
    <row r="55143" spans="6:6" x14ac:dyDescent="0.2">
      <c r="F55143" s="16"/>
    </row>
    <row r="55144" spans="6:6" x14ac:dyDescent="0.2">
      <c r="F55144" s="16"/>
    </row>
    <row r="55145" spans="6:6" x14ac:dyDescent="0.2">
      <c r="F55145" s="16"/>
    </row>
    <row r="55146" spans="6:6" x14ac:dyDescent="0.2">
      <c r="F55146" s="16"/>
    </row>
    <row r="55147" spans="6:6" x14ac:dyDescent="0.2">
      <c r="F55147" s="16"/>
    </row>
    <row r="55148" spans="6:6" x14ac:dyDescent="0.2">
      <c r="F55148" s="16"/>
    </row>
    <row r="55149" spans="6:6" x14ac:dyDescent="0.2">
      <c r="F55149" s="16"/>
    </row>
    <row r="55150" spans="6:6" x14ac:dyDescent="0.2">
      <c r="F55150" s="16"/>
    </row>
    <row r="55151" spans="6:6" x14ac:dyDescent="0.2">
      <c r="F55151" s="16"/>
    </row>
    <row r="55152" spans="6:6" x14ac:dyDescent="0.2">
      <c r="F55152" s="16"/>
    </row>
    <row r="55153" spans="6:6" x14ac:dyDescent="0.2">
      <c r="F55153" s="16"/>
    </row>
    <row r="55154" spans="6:6" x14ac:dyDescent="0.2">
      <c r="F55154" s="16"/>
    </row>
    <row r="55155" spans="6:6" x14ac:dyDescent="0.2">
      <c r="F55155" s="16"/>
    </row>
    <row r="55156" spans="6:6" x14ac:dyDescent="0.2">
      <c r="F55156" s="16"/>
    </row>
    <row r="55157" spans="6:6" x14ac:dyDescent="0.2">
      <c r="F55157" s="16"/>
    </row>
    <row r="55158" spans="6:6" x14ac:dyDescent="0.2">
      <c r="F55158" s="16"/>
    </row>
    <row r="55159" spans="6:6" x14ac:dyDescent="0.2">
      <c r="F55159" s="16"/>
    </row>
    <row r="55160" spans="6:6" x14ac:dyDescent="0.2">
      <c r="F55160" s="16"/>
    </row>
    <row r="55161" spans="6:6" x14ac:dyDescent="0.2">
      <c r="F55161" s="16"/>
    </row>
    <row r="55162" spans="6:6" x14ac:dyDescent="0.2">
      <c r="F55162" s="16"/>
    </row>
    <row r="55163" spans="6:6" x14ac:dyDescent="0.2">
      <c r="F55163" s="16"/>
    </row>
    <row r="55164" spans="6:6" x14ac:dyDescent="0.2">
      <c r="F55164" s="16"/>
    </row>
    <row r="55165" spans="6:6" x14ac:dyDescent="0.2">
      <c r="F55165" s="16"/>
    </row>
    <row r="55166" spans="6:6" x14ac:dyDescent="0.2">
      <c r="F55166" s="16"/>
    </row>
    <row r="55167" spans="6:6" x14ac:dyDescent="0.2">
      <c r="F55167" s="16"/>
    </row>
    <row r="55168" spans="6:6" x14ac:dyDescent="0.2">
      <c r="F55168" s="16"/>
    </row>
    <row r="55169" spans="6:6" x14ac:dyDescent="0.2">
      <c r="F55169" s="16"/>
    </row>
    <row r="55170" spans="6:6" x14ac:dyDescent="0.2">
      <c r="F55170" s="16"/>
    </row>
    <row r="55171" spans="6:6" x14ac:dyDescent="0.2">
      <c r="F55171" s="16"/>
    </row>
    <row r="55172" spans="6:6" x14ac:dyDescent="0.2">
      <c r="F55172" s="16"/>
    </row>
    <row r="55173" spans="6:6" x14ac:dyDescent="0.2">
      <c r="F55173" s="16"/>
    </row>
    <row r="55174" spans="6:6" x14ac:dyDescent="0.2">
      <c r="F55174" s="16"/>
    </row>
    <row r="55175" spans="6:6" x14ac:dyDescent="0.2">
      <c r="F55175" s="16"/>
    </row>
    <row r="55176" spans="6:6" x14ac:dyDescent="0.2">
      <c r="F55176" s="16"/>
    </row>
    <row r="55177" spans="6:6" x14ac:dyDescent="0.2">
      <c r="F55177" s="16"/>
    </row>
    <row r="55178" spans="6:6" x14ac:dyDescent="0.2">
      <c r="F55178" s="16"/>
    </row>
    <row r="55179" spans="6:6" x14ac:dyDescent="0.2">
      <c r="F55179" s="16"/>
    </row>
    <row r="55180" spans="6:6" x14ac:dyDescent="0.2">
      <c r="F55180" s="16"/>
    </row>
    <row r="55181" spans="6:6" x14ac:dyDescent="0.2">
      <c r="F55181" s="16"/>
    </row>
    <row r="55182" spans="6:6" x14ac:dyDescent="0.2">
      <c r="F55182" s="16"/>
    </row>
    <row r="55183" spans="6:6" x14ac:dyDescent="0.2">
      <c r="F55183" s="16"/>
    </row>
    <row r="55184" spans="6:6" x14ac:dyDescent="0.2">
      <c r="F55184" s="16"/>
    </row>
    <row r="55185" spans="6:6" x14ac:dyDescent="0.2">
      <c r="F55185" s="16"/>
    </row>
    <row r="55186" spans="6:6" x14ac:dyDescent="0.2">
      <c r="F55186" s="16"/>
    </row>
    <row r="55187" spans="6:6" x14ac:dyDescent="0.2">
      <c r="F55187" s="16"/>
    </row>
    <row r="55188" spans="6:6" x14ac:dyDescent="0.2">
      <c r="F55188" s="16"/>
    </row>
    <row r="55189" spans="6:6" x14ac:dyDescent="0.2">
      <c r="F55189" s="16"/>
    </row>
    <row r="55190" spans="6:6" x14ac:dyDescent="0.2">
      <c r="F55190" s="16"/>
    </row>
    <row r="55191" spans="6:6" x14ac:dyDescent="0.2">
      <c r="F55191" s="16"/>
    </row>
    <row r="55192" spans="6:6" x14ac:dyDescent="0.2">
      <c r="F55192" s="16"/>
    </row>
    <row r="55193" spans="6:6" x14ac:dyDescent="0.2">
      <c r="F55193" s="16"/>
    </row>
    <row r="55194" spans="6:6" x14ac:dyDescent="0.2">
      <c r="F55194" s="16"/>
    </row>
    <row r="55195" spans="6:6" x14ac:dyDescent="0.2">
      <c r="F55195" s="16"/>
    </row>
    <row r="55196" spans="6:6" x14ac:dyDescent="0.2">
      <c r="F55196" s="16"/>
    </row>
    <row r="55197" spans="6:6" x14ac:dyDescent="0.2">
      <c r="F55197" s="16"/>
    </row>
    <row r="55198" spans="6:6" x14ac:dyDescent="0.2">
      <c r="F55198" s="16"/>
    </row>
    <row r="55199" spans="6:6" x14ac:dyDescent="0.2">
      <c r="F55199" s="16"/>
    </row>
    <row r="55200" spans="6:6" x14ac:dyDescent="0.2">
      <c r="F55200" s="16"/>
    </row>
    <row r="55201" spans="6:6" x14ac:dyDescent="0.2">
      <c r="F55201" s="16"/>
    </row>
    <row r="55202" spans="6:6" x14ac:dyDescent="0.2">
      <c r="F55202" s="16"/>
    </row>
    <row r="55203" spans="6:6" x14ac:dyDescent="0.2">
      <c r="F55203" s="16"/>
    </row>
    <row r="55204" spans="6:6" x14ac:dyDescent="0.2">
      <c r="F55204" s="16"/>
    </row>
    <row r="55205" spans="6:6" x14ac:dyDescent="0.2">
      <c r="F55205" s="16"/>
    </row>
    <row r="55206" spans="6:6" x14ac:dyDescent="0.2">
      <c r="F55206" s="16"/>
    </row>
    <row r="55207" spans="6:6" x14ac:dyDescent="0.2">
      <c r="F55207" s="16"/>
    </row>
    <row r="55208" spans="6:6" x14ac:dyDescent="0.2">
      <c r="F55208" s="16"/>
    </row>
    <row r="55209" spans="6:6" x14ac:dyDescent="0.2">
      <c r="F55209" s="16"/>
    </row>
    <row r="55210" spans="6:6" x14ac:dyDescent="0.2">
      <c r="F55210" s="16"/>
    </row>
    <row r="55211" spans="6:6" x14ac:dyDescent="0.2">
      <c r="F55211" s="16"/>
    </row>
    <row r="55212" spans="6:6" x14ac:dyDescent="0.2">
      <c r="F55212" s="16"/>
    </row>
    <row r="55213" spans="6:6" x14ac:dyDescent="0.2">
      <c r="F55213" s="16"/>
    </row>
    <row r="55214" spans="6:6" x14ac:dyDescent="0.2">
      <c r="F55214" s="16"/>
    </row>
    <row r="55215" spans="6:6" x14ac:dyDescent="0.2">
      <c r="F55215" s="16"/>
    </row>
    <row r="55216" spans="6:6" x14ac:dyDescent="0.2">
      <c r="F55216" s="16"/>
    </row>
    <row r="55217" spans="6:6" x14ac:dyDescent="0.2">
      <c r="F55217" s="16"/>
    </row>
    <row r="55218" spans="6:6" x14ac:dyDescent="0.2">
      <c r="F55218" s="16"/>
    </row>
    <row r="55219" spans="6:6" x14ac:dyDescent="0.2">
      <c r="F55219" s="16"/>
    </row>
    <row r="55220" spans="6:6" x14ac:dyDescent="0.2">
      <c r="F55220" s="16"/>
    </row>
    <row r="55221" spans="6:6" x14ac:dyDescent="0.2">
      <c r="F55221" s="16"/>
    </row>
    <row r="55222" spans="6:6" x14ac:dyDescent="0.2">
      <c r="F55222" s="16"/>
    </row>
    <row r="55223" spans="6:6" x14ac:dyDescent="0.2">
      <c r="F55223" s="16"/>
    </row>
    <row r="55224" spans="6:6" x14ac:dyDescent="0.2">
      <c r="F55224" s="16"/>
    </row>
    <row r="55225" spans="6:6" x14ac:dyDescent="0.2">
      <c r="F55225" s="16"/>
    </row>
    <row r="55226" spans="6:6" x14ac:dyDescent="0.2">
      <c r="F55226" s="16"/>
    </row>
    <row r="55227" spans="6:6" x14ac:dyDescent="0.2">
      <c r="F55227" s="16"/>
    </row>
    <row r="55228" spans="6:6" x14ac:dyDescent="0.2">
      <c r="F55228" s="16"/>
    </row>
    <row r="55229" spans="6:6" x14ac:dyDescent="0.2">
      <c r="F55229" s="16"/>
    </row>
    <row r="55230" spans="6:6" x14ac:dyDescent="0.2">
      <c r="F55230" s="16"/>
    </row>
    <row r="55231" spans="6:6" x14ac:dyDescent="0.2">
      <c r="F55231" s="16"/>
    </row>
    <row r="55232" spans="6:6" x14ac:dyDescent="0.2">
      <c r="F55232" s="16"/>
    </row>
    <row r="55233" spans="6:6" x14ac:dyDescent="0.2">
      <c r="F55233" s="16"/>
    </row>
    <row r="55234" spans="6:6" x14ac:dyDescent="0.2">
      <c r="F55234" s="16"/>
    </row>
    <row r="55235" spans="6:6" x14ac:dyDescent="0.2">
      <c r="F55235" s="16"/>
    </row>
    <row r="55236" spans="6:6" x14ac:dyDescent="0.2">
      <c r="F55236" s="16"/>
    </row>
    <row r="55237" spans="6:6" x14ac:dyDescent="0.2">
      <c r="F55237" s="16"/>
    </row>
    <row r="55238" spans="6:6" x14ac:dyDescent="0.2">
      <c r="F55238" s="16"/>
    </row>
    <row r="55239" spans="6:6" x14ac:dyDescent="0.2">
      <c r="F55239" s="16"/>
    </row>
    <row r="55240" spans="6:6" x14ac:dyDescent="0.2">
      <c r="F55240" s="16"/>
    </row>
    <row r="55241" spans="6:6" x14ac:dyDescent="0.2">
      <c r="F55241" s="16"/>
    </row>
    <row r="55242" spans="6:6" x14ac:dyDescent="0.2">
      <c r="F55242" s="16"/>
    </row>
    <row r="55243" spans="6:6" x14ac:dyDescent="0.2">
      <c r="F55243" s="16"/>
    </row>
    <row r="55244" spans="6:6" x14ac:dyDescent="0.2">
      <c r="F55244" s="16"/>
    </row>
    <row r="55245" spans="6:6" x14ac:dyDescent="0.2">
      <c r="F55245" s="16"/>
    </row>
    <row r="55246" spans="6:6" x14ac:dyDescent="0.2">
      <c r="F55246" s="16"/>
    </row>
    <row r="55247" spans="6:6" x14ac:dyDescent="0.2">
      <c r="F55247" s="16"/>
    </row>
    <row r="55248" spans="6:6" x14ac:dyDescent="0.2">
      <c r="F55248" s="16"/>
    </row>
    <row r="55249" spans="6:6" x14ac:dyDescent="0.2">
      <c r="F55249" s="16"/>
    </row>
    <row r="55250" spans="6:6" x14ac:dyDescent="0.2">
      <c r="F55250" s="16"/>
    </row>
    <row r="55251" spans="6:6" x14ac:dyDescent="0.2">
      <c r="F55251" s="16"/>
    </row>
    <row r="55252" spans="6:6" x14ac:dyDescent="0.2">
      <c r="F55252" s="16"/>
    </row>
    <row r="55253" spans="6:6" x14ac:dyDescent="0.2">
      <c r="F55253" s="16"/>
    </row>
    <row r="55254" spans="6:6" x14ac:dyDescent="0.2">
      <c r="F55254" s="16"/>
    </row>
    <row r="55255" spans="6:6" x14ac:dyDescent="0.2">
      <c r="F55255" s="16"/>
    </row>
    <row r="55256" spans="6:6" x14ac:dyDescent="0.2">
      <c r="F55256" s="16"/>
    </row>
    <row r="55257" spans="6:6" x14ac:dyDescent="0.2">
      <c r="F55257" s="16"/>
    </row>
    <row r="55258" spans="6:6" x14ac:dyDescent="0.2">
      <c r="F55258" s="16"/>
    </row>
    <row r="55259" spans="6:6" x14ac:dyDescent="0.2">
      <c r="F55259" s="16"/>
    </row>
    <row r="55260" spans="6:6" x14ac:dyDescent="0.2">
      <c r="F55260" s="16"/>
    </row>
    <row r="55261" spans="6:6" x14ac:dyDescent="0.2">
      <c r="F55261" s="16"/>
    </row>
    <row r="55262" spans="6:6" x14ac:dyDescent="0.2">
      <c r="F55262" s="16"/>
    </row>
    <row r="55263" spans="6:6" x14ac:dyDescent="0.2">
      <c r="F55263" s="16"/>
    </row>
    <row r="55264" spans="6:6" x14ac:dyDescent="0.2">
      <c r="F55264" s="16"/>
    </row>
    <row r="55265" spans="6:6" x14ac:dyDescent="0.2">
      <c r="F55265" s="16"/>
    </row>
    <row r="55266" spans="6:6" x14ac:dyDescent="0.2">
      <c r="F55266" s="16"/>
    </row>
    <row r="55267" spans="6:6" x14ac:dyDescent="0.2">
      <c r="F55267" s="16"/>
    </row>
    <row r="55268" spans="6:6" x14ac:dyDescent="0.2">
      <c r="F55268" s="16"/>
    </row>
    <row r="55269" spans="6:6" x14ac:dyDescent="0.2">
      <c r="F55269" s="16"/>
    </row>
    <row r="55270" spans="6:6" x14ac:dyDescent="0.2">
      <c r="F55270" s="16"/>
    </row>
    <row r="55271" spans="6:6" x14ac:dyDescent="0.2">
      <c r="F55271" s="16"/>
    </row>
    <row r="55272" spans="6:6" x14ac:dyDescent="0.2">
      <c r="F55272" s="16"/>
    </row>
    <row r="55273" spans="6:6" x14ac:dyDescent="0.2">
      <c r="F55273" s="16"/>
    </row>
    <row r="55274" spans="6:6" x14ac:dyDescent="0.2">
      <c r="F55274" s="16"/>
    </row>
    <row r="55275" spans="6:6" x14ac:dyDescent="0.2">
      <c r="F55275" s="16"/>
    </row>
    <row r="55276" spans="6:6" x14ac:dyDescent="0.2">
      <c r="F55276" s="16"/>
    </row>
    <row r="55277" spans="6:6" x14ac:dyDescent="0.2">
      <c r="F55277" s="16"/>
    </row>
    <row r="55278" spans="6:6" x14ac:dyDescent="0.2">
      <c r="F55278" s="16"/>
    </row>
    <row r="55279" spans="6:6" x14ac:dyDescent="0.2">
      <c r="F55279" s="16"/>
    </row>
    <row r="55280" spans="6:6" x14ac:dyDescent="0.2">
      <c r="F55280" s="16"/>
    </row>
    <row r="55281" spans="6:6" x14ac:dyDescent="0.2">
      <c r="F55281" s="16"/>
    </row>
    <row r="55282" spans="6:6" x14ac:dyDescent="0.2">
      <c r="F55282" s="16"/>
    </row>
    <row r="55283" spans="6:6" x14ac:dyDescent="0.2">
      <c r="F55283" s="16"/>
    </row>
    <row r="55284" spans="6:6" x14ac:dyDescent="0.2">
      <c r="F55284" s="16"/>
    </row>
    <row r="55285" spans="6:6" x14ac:dyDescent="0.2">
      <c r="F55285" s="16"/>
    </row>
    <row r="55286" spans="6:6" x14ac:dyDescent="0.2">
      <c r="F55286" s="16"/>
    </row>
    <row r="55287" spans="6:6" x14ac:dyDescent="0.2">
      <c r="F55287" s="16"/>
    </row>
    <row r="55288" spans="6:6" x14ac:dyDescent="0.2">
      <c r="F55288" s="16"/>
    </row>
    <row r="55289" spans="6:6" x14ac:dyDescent="0.2">
      <c r="F55289" s="16"/>
    </row>
    <row r="55290" spans="6:6" x14ac:dyDescent="0.2">
      <c r="F55290" s="16"/>
    </row>
    <row r="55291" spans="6:6" x14ac:dyDescent="0.2">
      <c r="F55291" s="16"/>
    </row>
    <row r="55292" spans="6:6" x14ac:dyDescent="0.2">
      <c r="F55292" s="16"/>
    </row>
    <row r="55293" spans="6:6" x14ac:dyDescent="0.2">
      <c r="F55293" s="16"/>
    </row>
    <row r="55294" spans="6:6" x14ac:dyDescent="0.2">
      <c r="F55294" s="16"/>
    </row>
    <row r="55295" spans="6:6" x14ac:dyDescent="0.2">
      <c r="F55295" s="16"/>
    </row>
    <row r="55296" spans="6:6" x14ac:dyDescent="0.2">
      <c r="F55296" s="16"/>
    </row>
    <row r="55297" spans="6:6" x14ac:dyDescent="0.2">
      <c r="F55297" s="16"/>
    </row>
    <row r="55298" spans="6:6" x14ac:dyDescent="0.2">
      <c r="F55298" s="16"/>
    </row>
    <row r="55299" spans="6:6" x14ac:dyDescent="0.2">
      <c r="F55299" s="16"/>
    </row>
    <row r="55300" spans="6:6" x14ac:dyDescent="0.2">
      <c r="F55300" s="16"/>
    </row>
    <row r="55301" spans="6:6" x14ac:dyDescent="0.2">
      <c r="F55301" s="16"/>
    </row>
    <row r="55302" spans="6:6" x14ac:dyDescent="0.2">
      <c r="F55302" s="16"/>
    </row>
    <row r="55303" spans="6:6" x14ac:dyDescent="0.2">
      <c r="F55303" s="16"/>
    </row>
    <row r="55304" spans="6:6" x14ac:dyDescent="0.2">
      <c r="F55304" s="16"/>
    </row>
    <row r="55305" spans="6:6" x14ac:dyDescent="0.2">
      <c r="F55305" s="16"/>
    </row>
    <row r="55306" spans="6:6" x14ac:dyDescent="0.2">
      <c r="F55306" s="16"/>
    </row>
    <row r="55307" spans="6:6" x14ac:dyDescent="0.2">
      <c r="F55307" s="16"/>
    </row>
    <row r="55308" spans="6:6" x14ac:dyDescent="0.2">
      <c r="F55308" s="16"/>
    </row>
    <row r="55309" spans="6:6" x14ac:dyDescent="0.2">
      <c r="F55309" s="16"/>
    </row>
    <row r="55310" spans="6:6" x14ac:dyDescent="0.2">
      <c r="F55310" s="16"/>
    </row>
    <row r="55311" spans="6:6" x14ac:dyDescent="0.2">
      <c r="F55311" s="16"/>
    </row>
    <row r="55312" spans="6:6" x14ac:dyDescent="0.2">
      <c r="F55312" s="16"/>
    </row>
    <row r="55313" spans="6:6" x14ac:dyDescent="0.2">
      <c r="F55313" s="16"/>
    </row>
    <row r="55314" spans="6:6" x14ac:dyDescent="0.2">
      <c r="F55314" s="16"/>
    </row>
    <row r="55315" spans="6:6" x14ac:dyDescent="0.2">
      <c r="F55315" s="16"/>
    </row>
    <row r="55316" spans="6:6" x14ac:dyDescent="0.2">
      <c r="F55316" s="16"/>
    </row>
    <row r="55317" spans="6:6" x14ac:dyDescent="0.2">
      <c r="F55317" s="16"/>
    </row>
    <row r="55318" spans="6:6" x14ac:dyDescent="0.2">
      <c r="F55318" s="16"/>
    </row>
    <row r="55319" spans="6:6" x14ac:dyDescent="0.2">
      <c r="F55319" s="16"/>
    </row>
    <row r="55320" spans="6:6" x14ac:dyDescent="0.2">
      <c r="F55320" s="16"/>
    </row>
    <row r="55321" spans="6:6" x14ac:dyDescent="0.2">
      <c r="F55321" s="16"/>
    </row>
    <row r="55322" spans="6:6" x14ac:dyDescent="0.2">
      <c r="F55322" s="16"/>
    </row>
    <row r="55323" spans="6:6" x14ac:dyDescent="0.2">
      <c r="F55323" s="16"/>
    </row>
    <row r="55324" spans="6:6" x14ac:dyDescent="0.2">
      <c r="F55324" s="16"/>
    </row>
    <row r="55325" spans="6:6" x14ac:dyDescent="0.2">
      <c r="F55325" s="16"/>
    </row>
    <row r="55326" spans="6:6" x14ac:dyDescent="0.2">
      <c r="F55326" s="16"/>
    </row>
    <row r="55327" spans="6:6" x14ac:dyDescent="0.2">
      <c r="F55327" s="16"/>
    </row>
    <row r="55328" spans="6:6" x14ac:dyDescent="0.2">
      <c r="F55328" s="16"/>
    </row>
    <row r="55329" spans="6:6" x14ac:dyDescent="0.2">
      <c r="F55329" s="16"/>
    </row>
    <row r="55330" spans="6:6" x14ac:dyDescent="0.2">
      <c r="F55330" s="16"/>
    </row>
    <row r="55331" spans="6:6" x14ac:dyDescent="0.2">
      <c r="F55331" s="16"/>
    </row>
    <row r="55332" spans="6:6" x14ac:dyDescent="0.2">
      <c r="F55332" s="16"/>
    </row>
    <row r="55333" spans="6:6" x14ac:dyDescent="0.2">
      <c r="F55333" s="16"/>
    </row>
    <row r="55334" spans="6:6" x14ac:dyDescent="0.2">
      <c r="F55334" s="16"/>
    </row>
    <row r="55335" spans="6:6" x14ac:dyDescent="0.2">
      <c r="F55335" s="16"/>
    </row>
    <row r="55336" spans="6:6" x14ac:dyDescent="0.2">
      <c r="F55336" s="16"/>
    </row>
    <row r="55337" spans="6:6" x14ac:dyDescent="0.2">
      <c r="F55337" s="16"/>
    </row>
    <row r="55338" spans="6:6" x14ac:dyDescent="0.2">
      <c r="F55338" s="16"/>
    </row>
    <row r="55339" spans="6:6" x14ac:dyDescent="0.2">
      <c r="F55339" s="16"/>
    </row>
    <row r="55340" spans="6:6" x14ac:dyDescent="0.2">
      <c r="F55340" s="16"/>
    </row>
    <row r="55341" spans="6:6" x14ac:dyDescent="0.2">
      <c r="F55341" s="16"/>
    </row>
    <row r="55342" spans="6:6" x14ac:dyDescent="0.2">
      <c r="F55342" s="16"/>
    </row>
    <row r="55343" spans="6:6" x14ac:dyDescent="0.2">
      <c r="F55343" s="16"/>
    </row>
    <row r="55344" spans="6:6" x14ac:dyDescent="0.2">
      <c r="F55344" s="16"/>
    </row>
    <row r="55345" spans="6:6" x14ac:dyDescent="0.2">
      <c r="F55345" s="16"/>
    </row>
    <row r="55346" spans="6:6" x14ac:dyDescent="0.2">
      <c r="F55346" s="16"/>
    </row>
    <row r="55347" spans="6:6" x14ac:dyDescent="0.2">
      <c r="F55347" s="16"/>
    </row>
    <row r="55348" spans="6:6" x14ac:dyDescent="0.2">
      <c r="F55348" s="16"/>
    </row>
    <row r="55349" spans="6:6" x14ac:dyDescent="0.2">
      <c r="F55349" s="16"/>
    </row>
    <row r="55350" spans="6:6" x14ac:dyDescent="0.2">
      <c r="F55350" s="16"/>
    </row>
    <row r="55351" spans="6:6" x14ac:dyDescent="0.2">
      <c r="F55351" s="16"/>
    </row>
    <row r="55352" spans="6:6" x14ac:dyDescent="0.2">
      <c r="F55352" s="16"/>
    </row>
    <row r="55353" spans="6:6" x14ac:dyDescent="0.2">
      <c r="F55353" s="16"/>
    </row>
    <row r="55354" spans="6:6" x14ac:dyDescent="0.2">
      <c r="F55354" s="16"/>
    </row>
    <row r="55355" spans="6:6" x14ac:dyDescent="0.2">
      <c r="F55355" s="16"/>
    </row>
    <row r="55356" spans="6:6" x14ac:dyDescent="0.2">
      <c r="F55356" s="16"/>
    </row>
    <row r="55357" spans="6:6" x14ac:dyDescent="0.2">
      <c r="F55357" s="16"/>
    </row>
    <row r="55358" spans="6:6" x14ac:dyDescent="0.2">
      <c r="F55358" s="16"/>
    </row>
    <row r="55359" spans="6:6" x14ac:dyDescent="0.2">
      <c r="F55359" s="16"/>
    </row>
    <row r="55360" spans="6:6" x14ac:dyDescent="0.2">
      <c r="F55360" s="16"/>
    </row>
    <row r="55361" spans="6:6" x14ac:dyDescent="0.2">
      <c r="F55361" s="16"/>
    </row>
    <row r="55362" spans="6:6" x14ac:dyDescent="0.2">
      <c r="F55362" s="16"/>
    </row>
    <row r="55363" spans="6:6" x14ac:dyDescent="0.2">
      <c r="F55363" s="16"/>
    </row>
    <row r="55364" spans="6:6" x14ac:dyDescent="0.2">
      <c r="F55364" s="16"/>
    </row>
    <row r="55365" spans="6:6" x14ac:dyDescent="0.2">
      <c r="F55365" s="16"/>
    </row>
    <row r="55366" spans="6:6" x14ac:dyDescent="0.2">
      <c r="F55366" s="16"/>
    </row>
    <row r="55367" spans="6:6" x14ac:dyDescent="0.2">
      <c r="F55367" s="16"/>
    </row>
    <row r="55368" spans="6:6" x14ac:dyDescent="0.2">
      <c r="F55368" s="16"/>
    </row>
    <row r="55369" spans="6:6" x14ac:dyDescent="0.2">
      <c r="F55369" s="16"/>
    </row>
    <row r="55370" spans="6:6" x14ac:dyDescent="0.2">
      <c r="F55370" s="16"/>
    </row>
    <row r="55371" spans="6:6" x14ac:dyDescent="0.2">
      <c r="F55371" s="16"/>
    </row>
    <row r="55372" spans="6:6" x14ac:dyDescent="0.2">
      <c r="F55372" s="16"/>
    </row>
    <row r="55373" spans="6:6" x14ac:dyDescent="0.2">
      <c r="F55373" s="16"/>
    </row>
    <row r="55374" spans="6:6" x14ac:dyDescent="0.2">
      <c r="F55374" s="16"/>
    </row>
    <row r="55375" spans="6:6" x14ac:dyDescent="0.2">
      <c r="F55375" s="16"/>
    </row>
    <row r="55376" spans="6:6" x14ac:dyDescent="0.2">
      <c r="F55376" s="16"/>
    </row>
    <row r="55377" spans="6:6" x14ac:dyDescent="0.2">
      <c r="F55377" s="16"/>
    </row>
    <row r="55378" spans="6:6" x14ac:dyDescent="0.2">
      <c r="F55378" s="16"/>
    </row>
    <row r="55379" spans="6:6" x14ac:dyDescent="0.2">
      <c r="F55379" s="16"/>
    </row>
    <row r="55380" spans="6:6" x14ac:dyDescent="0.2">
      <c r="F55380" s="16"/>
    </row>
    <row r="55381" spans="6:6" x14ac:dyDescent="0.2">
      <c r="F55381" s="16"/>
    </row>
    <row r="55382" spans="6:6" x14ac:dyDescent="0.2">
      <c r="F55382" s="16"/>
    </row>
    <row r="55383" spans="6:6" x14ac:dyDescent="0.2">
      <c r="F55383" s="16"/>
    </row>
    <row r="55384" spans="6:6" x14ac:dyDescent="0.2">
      <c r="F55384" s="16"/>
    </row>
    <row r="55385" spans="6:6" x14ac:dyDescent="0.2">
      <c r="F55385" s="16"/>
    </row>
    <row r="55386" spans="6:6" x14ac:dyDescent="0.2">
      <c r="F55386" s="16"/>
    </row>
    <row r="55387" spans="6:6" x14ac:dyDescent="0.2">
      <c r="F55387" s="16"/>
    </row>
    <row r="55388" spans="6:6" x14ac:dyDescent="0.2">
      <c r="F55388" s="16"/>
    </row>
    <row r="55389" spans="6:6" x14ac:dyDescent="0.2">
      <c r="F55389" s="16"/>
    </row>
    <row r="55390" spans="6:6" x14ac:dyDescent="0.2">
      <c r="F55390" s="16"/>
    </row>
    <row r="55391" spans="6:6" x14ac:dyDescent="0.2">
      <c r="F55391" s="16"/>
    </row>
    <row r="55392" spans="6:6" x14ac:dyDescent="0.2">
      <c r="F55392" s="16"/>
    </row>
    <row r="55393" spans="6:6" x14ac:dyDescent="0.2">
      <c r="F55393" s="16"/>
    </row>
    <row r="55394" spans="6:6" x14ac:dyDescent="0.2">
      <c r="F55394" s="16"/>
    </row>
    <row r="55395" spans="6:6" x14ac:dyDescent="0.2">
      <c r="F55395" s="16"/>
    </row>
    <row r="55396" spans="6:6" x14ac:dyDescent="0.2">
      <c r="F55396" s="16"/>
    </row>
    <row r="55397" spans="6:6" x14ac:dyDescent="0.2">
      <c r="F55397" s="16"/>
    </row>
    <row r="55398" spans="6:6" x14ac:dyDescent="0.2">
      <c r="F55398" s="16"/>
    </row>
    <row r="55399" spans="6:6" x14ac:dyDescent="0.2">
      <c r="F55399" s="16"/>
    </row>
    <row r="55400" spans="6:6" x14ac:dyDescent="0.2">
      <c r="F55400" s="16"/>
    </row>
    <row r="55401" spans="6:6" x14ac:dyDescent="0.2">
      <c r="F55401" s="16"/>
    </row>
    <row r="55402" spans="6:6" x14ac:dyDescent="0.2">
      <c r="F55402" s="16"/>
    </row>
    <row r="55403" spans="6:6" x14ac:dyDescent="0.2">
      <c r="F55403" s="16"/>
    </row>
    <row r="55404" spans="6:6" x14ac:dyDescent="0.2">
      <c r="F55404" s="16"/>
    </row>
    <row r="55405" spans="6:6" x14ac:dyDescent="0.2">
      <c r="F55405" s="16"/>
    </row>
    <row r="55406" spans="6:6" x14ac:dyDescent="0.2">
      <c r="F55406" s="16"/>
    </row>
    <row r="55407" spans="6:6" x14ac:dyDescent="0.2">
      <c r="F55407" s="16"/>
    </row>
    <row r="55408" spans="6:6" x14ac:dyDescent="0.2">
      <c r="F55408" s="16"/>
    </row>
    <row r="55409" spans="6:6" x14ac:dyDescent="0.2">
      <c r="F55409" s="16"/>
    </row>
    <row r="55410" spans="6:6" x14ac:dyDescent="0.2">
      <c r="F55410" s="16"/>
    </row>
    <row r="55411" spans="6:6" x14ac:dyDescent="0.2">
      <c r="F55411" s="16"/>
    </row>
    <row r="55412" spans="6:6" x14ac:dyDescent="0.2">
      <c r="F55412" s="16"/>
    </row>
    <row r="55413" spans="6:6" x14ac:dyDescent="0.2">
      <c r="F55413" s="16"/>
    </row>
    <row r="55414" spans="6:6" x14ac:dyDescent="0.2">
      <c r="F55414" s="16"/>
    </row>
    <row r="55415" spans="6:6" x14ac:dyDescent="0.2">
      <c r="F55415" s="16"/>
    </row>
    <row r="55416" spans="6:6" x14ac:dyDescent="0.2">
      <c r="F55416" s="16"/>
    </row>
    <row r="55417" spans="6:6" x14ac:dyDescent="0.2">
      <c r="F55417" s="16"/>
    </row>
    <row r="55418" spans="6:6" x14ac:dyDescent="0.2">
      <c r="F55418" s="16"/>
    </row>
    <row r="55419" spans="6:6" x14ac:dyDescent="0.2">
      <c r="F55419" s="16"/>
    </row>
    <row r="55420" spans="6:6" x14ac:dyDescent="0.2">
      <c r="F55420" s="16"/>
    </row>
    <row r="55421" spans="6:6" x14ac:dyDescent="0.2">
      <c r="F55421" s="16"/>
    </row>
    <row r="55422" spans="6:6" x14ac:dyDescent="0.2">
      <c r="F55422" s="16"/>
    </row>
    <row r="55423" spans="6:6" x14ac:dyDescent="0.2">
      <c r="F55423" s="16"/>
    </row>
    <row r="55424" spans="6:6" x14ac:dyDescent="0.2">
      <c r="F55424" s="16"/>
    </row>
    <row r="55425" spans="6:6" x14ac:dyDescent="0.2">
      <c r="F55425" s="16"/>
    </row>
    <row r="55426" spans="6:6" x14ac:dyDescent="0.2">
      <c r="F55426" s="16"/>
    </row>
    <row r="55427" spans="6:6" x14ac:dyDescent="0.2">
      <c r="F55427" s="16"/>
    </row>
    <row r="55428" spans="6:6" x14ac:dyDescent="0.2">
      <c r="F55428" s="16"/>
    </row>
    <row r="55429" spans="6:6" x14ac:dyDescent="0.2">
      <c r="F55429" s="16"/>
    </row>
    <row r="55430" spans="6:6" x14ac:dyDescent="0.2">
      <c r="F55430" s="16"/>
    </row>
    <row r="55431" spans="6:6" x14ac:dyDescent="0.2">
      <c r="F55431" s="16"/>
    </row>
    <row r="55432" spans="6:6" x14ac:dyDescent="0.2">
      <c r="F55432" s="16"/>
    </row>
    <row r="55433" spans="6:6" x14ac:dyDescent="0.2">
      <c r="F55433" s="16"/>
    </row>
    <row r="55434" spans="6:6" x14ac:dyDescent="0.2">
      <c r="F55434" s="16"/>
    </row>
    <row r="55435" spans="6:6" x14ac:dyDescent="0.2">
      <c r="F55435" s="16"/>
    </row>
    <row r="55436" spans="6:6" x14ac:dyDescent="0.2">
      <c r="F55436" s="16"/>
    </row>
    <row r="55437" spans="6:6" x14ac:dyDescent="0.2">
      <c r="F55437" s="16"/>
    </row>
    <row r="55438" spans="6:6" x14ac:dyDescent="0.2">
      <c r="F55438" s="16"/>
    </row>
    <row r="55439" spans="6:6" x14ac:dyDescent="0.2">
      <c r="F55439" s="16"/>
    </row>
    <row r="55440" spans="6:6" x14ac:dyDescent="0.2">
      <c r="F55440" s="16"/>
    </row>
    <row r="55441" spans="6:6" x14ac:dyDescent="0.2">
      <c r="F55441" s="16"/>
    </row>
    <row r="55442" spans="6:6" x14ac:dyDescent="0.2">
      <c r="F55442" s="16"/>
    </row>
    <row r="55443" spans="6:6" x14ac:dyDescent="0.2">
      <c r="F55443" s="16"/>
    </row>
    <row r="55444" spans="6:6" x14ac:dyDescent="0.2">
      <c r="F55444" s="16"/>
    </row>
    <row r="55445" spans="6:6" x14ac:dyDescent="0.2">
      <c r="F55445" s="16"/>
    </row>
    <row r="55446" spans="6:6" x14ac:dyDescent="0.2">
      <c r="F55446" s="16"/>
    </row>
    <row r="55447" spans="6:6" x14ac:dyDescent="0.2">
      <c r="F55447" s="16"/>
    </row>
    <row r="55448" spans="6:6" x14ac:dyDescent="0.2">
      <c r="F55448" s="16"/>
    </row>
    <row r="55449" spans="6:6" x14ac:dyDescent="0.2">
      <c r="F55449" s="16"/>
    </row>
    <row r="55450" spans="6:6" x14ac:dyDescent="0.2">
      <c r="F55450" s="16"/>
    </row>
    <row r="55451" spans="6:6" x14ac:dyDescent="0.2">
      <c r="F55451" s="16"/>
    </row>
    <row r="55452" spans="6:6" x14ac:dyDescent="0.2">
      <c r="F55452" s="16"/>
    </row>
    <row r="55453" spans="6:6" x14ac:dyDescent="0.2">
      <c r="F55453" s="16"/>
    </row>
    <row r="55454" spans="6:6" x14ac:dyDescent="0.2">
      <c r="F55454" s="16"/>
    </row>
    <row r="55455" spans="6:6" x14ac:dyDescent="0.2">
      <c r="F55455" s="16"/>
    </row>
    <row r="55456" spans="6:6" x14ac:dyDescent="0.2">
      <c r="F55456" s="16"/>
    </row>
    <row r="55457" spans="6:6" x14ac:dyDescent="0.2">
      <c r="F55457" s="16"/>
    </row>
    <row r="55458" spans="6:6" x14ac:dyDescent="0.2">
      <c r="F55458" s="16"/>
    </row>
    <row r="55459" spans="6:6" x14ac:dyDescent="0.2">
      <c r="F55459" s="16"/>
    </row>
    <row r="55460" spans="6:6" x14ac:dyDescent="0.2">
      <c r="F55460" s="16"/>
    </row>
    <row r="55461" spans="6:6" x14ac:dyDescent="0.2">
      <c r="F55461" s="16"/>
    </row>
    <row r="55462" spans="6:6" x14ac:dyDescent="0.2">
      <c r="F55462" s="16"/>
    </row>
    <row r="55463" spans="6:6" x14ac:dyDescent="0.2">
      <c r="F55463" s="16"/>
    </row>
    <row r="55464" spans="6:6" x14ac:dyDescent="0.2">
      <c r="F55464" s="16"/>
    </row>
    <row r="55465" spans="6:6" x14ac:dyDescent="0.2">
      <c r="F55465" s="16"/>
    </row>
    <row r="55466" spans="6:6" x14ac:dyDescent="0.2">
      <c r="F55466" s="16"/>
    </row>
    <row r="55467" spans="6:6" x14ac:dyDescent="0.2">
      <c r="F55467" s="16"/>
    </row>
    <row r="55468" spans="6:6" x14ac:dyDescent="0.2">
      <c r="F55468" s="16"/>
    </row>
    <row r="55469" spans="6:6" x14ac:dyDescent="0.2">
      <c r="F55469" s="16"/>
    </row>
    <row r="55470" spans="6:6" x14ac:dyDescent="0.2">
      <c r="F55470" s="16"/>
    </row>
    <row r="55471" spans="6:6" x14ac:dyDescent="0.2">
      <c r="F55471" s="16"/>
    </row>
    <row r="55472" spans="6:6" x14ac:dyDescent="0.2">
      <c r="F55472" s="16"/>
    </row>
    <row r="55473" spans="6:6" x14ac:dyDescent="0.2">
      <c r="F55473" s="16"/>
    </row>
    <row r="55474" spans="6:6" x14ac:dyDescent="0.2">
      <c r="F55474" s="16"/>
    </row>
    <row r="55475" spans="6:6" x14ac:dyDescent="0.2">
      <c r="F55475" s="16"/>
    </row>
    <row r="55476" spans="6:6" x14ac:dyDescent="0.2">
      <c r="F55476" s="16"/>
    </row>
    <row r="55477" spans="6:6" x14ac:dyDescent="0.2">
      <c r="F55477" s="16"/>
    </row>
    <row r="55478" spans="6:6" x14ac:dyDescent="0.2">
      <c r="F55478" s="16"/>
    </row>
    <row r="55479" spans="6:6" x14ac:dyDescent="0.2">
      <c r="F55479" s="16"/>
    </row>
    <row r="55480" spans="6:6" x14ac:dyDescent="0.2">
      <c r="F55480" s="16"/>
    </row>
    <row r="55481" spans="6:6" x14ac:dyDescent="0.2">
      <c r="F55481" s="16"/>
    </row>
    <row r="55482" spans="6:6" x14ac:dyDescent="0.2">
      <c r="F55482" s="16"/>
    </row>
    <row r="55483" spans="6:6" x14ac:dyDescent="0.2">
      <c r="F55483" s="16"/>
    </row>
    <row r="55484" spans="6:6" x14ac:dyDescent="0.2">
      <c r="F55484" s="16"/>
    </row>
    <row r="55485" spans="6:6" x14ac:dyDescent="0.2">
      <c r="F55485" s="16"/>
    </row>
    <row r="55486" spans="6:6" x14ac:dyDescent="0.2">
      <c r="F55486" s="16"/>
    </row>
    <row r="55487" spans="6:6" x14ac:dyDescent="0.2">
      <c r="F55487" s="16"/>
    </row>
    <row r="55488" spans="6:6" x14ac:dyDescent="0.2">
      <c r="F55488" s="16"/>
    </row>
    <row r="55489" spans="6:6" x14ac:dyDescent="0.2">
      <c r="F55489" s="16"/>
    </row>
    <row r="55490" spans="6:6" x14ac:dyDescent="0.2">
      <c r="F55490" s="16"/>
    </row>
    <row r="55491" spans="6:6" x14ac:dyDescent="0.2">
      <c r="F55491" s="16"/>
    </row>
    <row r="55492" spans="6:6" x14ac:dyDescent="0.2">
      <c r="F55492" s="16"/>
    </row>
    <row r="55493" spans="6:6" x14ac:dyDescent="0.2">
      <c r="F55493" s="16"/>
    </row>
    <row r="55494" spans="6:6" x14ac:dyDescent="0.2">
      <c r="F55494" s="16"/>
    </row>
    <row r="55495" spans="6:6" x14ac:dyDescent="0.2">
      <c r="F55495" s="16"/>
    </row>
    <row r="55496" spans="6:6" x14ac:dyDescent="0.2">
      <c r="F55496" s="16"/>
    </row>
    <row r="55497" spans="6:6" x14ac:dyDescent="0.2">
      <c r="F55497" s="16"/>
    </row>
    <row r="55498" spans="6:6" x14ac:dyDescent="0.2">
      <c r="F55498" s="16"/>
    </row>
    <row r="55499" spans="6:6" x14ac:dyDescent="0.2">
      <c r="F55499" s="16"/>
    </row>
    <row r="55500" spans="6:6" x14ac:dyDescent="0.2">
      <c r="F55500" s="16"/>
    </row>
    <row r="55501" spans="6:6" x14ac:dyDescent="0.2">
      <c r="F55501" s="16"/>
    </row>
    <row r="55502" spans="6:6" x14ac:dyDescent="0.2">
      <c r="F55502" s="16"/>
    </row>
    <row r="55503" spans="6:6" x14ac:dyDescent="0.2">
      <c r="F55503" s="16"/>
    </row>
    <row r="55504" spans="6:6" x14ac:dyDescent="0.2">
      <c r="F55504" s="16"/>
    </row>
    <row r="55505" spans="6:6" x14ac:dyDescent="0.2">
      <c r="F55505" s="16"/>
    </row>
    <row r="55506" spans="6:6" x14ac:dyDescent="0.2">
      <c r="F55506" s="16"/>
    </row>
    <row r="55507" spans="6:6" x14ac:dyDescent="0.2">
      <c r="F55507" s="16"/>
    </row>
    <row r="55508" spans="6:6" x14ac:dyDescent="0.2">
      <c r="F55508" s="16"/>
    </row>
    <row r="55509" spans="6:6" x14ac:dyDescent="0.2">
      <c r="F55509" s="16"/>
    </row>
    <row r="55510" spans="6:6" x14ac:dyDescent="0.2">
      <c r="F55510" s="16"/>
    </row>
    <row r="55511" spans="6:6" x14ac:dyDescent="0.2">
      <c r="F55511" s="16"/>
    </row>
    <row r="55512" spans="6:6" x14ac:dyDescent="0.2">
      <c r="F55512" s="16"/>
    </row>
    <row r="55513" spans="6:6" x14ac:dyDescent="0.2">
      <c r="F55513" s="16"/>
    </row>
    <row r="55514" spans="6:6" x14ac:dyDescent="0.2">
      <c r="F55514" s="16"/>
    </row>
    <row r="55515" spans="6:6" x14ac:dyDescent="0.2">
      <c r="F55515" s="16"/>
    </row>
    <row r="55516" spans="6:6" x14ac:dyDescent="0.2">
      <c r="F55516" s="16"/>
    </row>
    <row r="55517" spans="6:6" x14ac:dyDescent="0.2">
      <c r="F55517" s="16"/>
    </row>
    <row r="55518" spans="6:6" x14ac:dyDescent="0.2">
      <c r="F55518" s="16"/>
    </row>
    <row r="55519" spans="6:6" x14ac:dyDescent="0.2">
      <c r="F55519" s="16"/>
    </row>
    <row r="55520" spans="6:6" x14ac:dyDescent="0.2">
      <c r="F55520" s="16"/>
    </row>
    <row r="55521" spans="6:6" x14ac:dyDescent="0.2">
      <c r="F55521" s="16"/>
    </row>
    <row r="55522" spans="6:6" x14ac:dyDescent="0.2">
      <c r="F55522" s="16"/>
    </row>
    <row r="55523" spans="6:6" x14ac:dyDescent="0.2">
      <c r="F55523" s="16"/>
    </row>
    <row r="55524" spans="6:6" x14ac:dyDescent="0.2">
      <c r="F55524" s="16"/>
    </row>
    <row r="55525" spans="6:6" x14ac:dyDescent="0.2">
      <c r="F55525" s="16"/>
    </row>
    <row r="55526" spans="6:6" x14ac:dyDescent="0.2">
      <c r="F55526" s="16"/>
    </row>
    <row r="55527" spans="6:6" x14ac:dyDescent="0.2">
      <c r="F55527" s="16"/>
    </row>
    <row r="55528" spans="6:6" x14ac:dyDescent="0.2">
      <c r="F55528" s="16"/>
    </row>
    <row r="55529" spans="6:6" x14ac:dyDescent="0.2">
      <c r="F55529" s="16"/>
    </row>
    <row r="55530" spans="6:6" x14ac:dyDescent="0.2">
      <c r="F55530" s="16"/>
    </row>
    <row r="55531" spans="6:6" x14ac:dyDescent="0.2">
      <c r="F55531" s="16"/>
    </row>
    <row r="55532" spans="6:6" x14ac:dyDescent="0.2">
      <c r="F55532" s="16"/>
    </row>
    <row r="55533" spans="6:6" x14ac:dyDescent="0.2">
      <c r="F55533" s="16"/>
    </row>
    <row r="55534" spans="6:6" x14ac:dyDescent="0.2">
      <c r="F55534" s="16"/>
    </row>
    <row r="55535" spans="6:6" x14ac:dyDescent="0.2">
      <c r="F55535" s="16"/>
    </row>
    <row r="55536" spans="6:6" x14ac:dyDescent="0.2">
      <c r="F55536" s="16"/>
    </row>
    <row r="55537" spans="6:6" x14ac:dyDescent="0.2">
      <c r="F55537" s="16"/>
    </row>
    <row r="55538" spans="6:6" x14ac:dyDescent="0.2">
      <c r="F55538" s="16"/>
    </row>
    <row r="55539" spans="6:6" x14ac:dyDescent="0.2">
      <c r="F55539" s="16"/>
    </row>
    <row r="55540" spans="6:6" x14ac:dyDescent="0.2">
      <c r="F55540" s="16"/>
    </row>
    <row r="55541" spans="6:6" x14ac:dyDescent="0.2">
      <c r="F55541" s="16"/>
    </row>
    <row r="55542" spans="6:6" x14ac:dyDescent="0.2">
      <c r="F55542" s="16"/>
    </row>
    <row r="55543" spans="6:6" x14ac:dyDescent="0.2">
      <c r="F55543" s="16"/>
    </row>
    <row r="55544" spans="6:6" x14ac:dyDescent="0.2">
      <c r="F55544" s="16"/>
    </row>
    <row r="55545" spans="6:6" x14ac:dyDescent="0.2">
      <c r="F55545" s="16"/>
    </row>
    <row r="55546" spans="6:6" x14ac:dyDescent="0.2">
      <c r="F55546" s="16"/>
    </row>
    <row r="55547" spans="6:6" x14ac:dyDescent="0.2">
      <c r="F55547" s="16"/>
    </row>
    <row r="55548" spans="6:6" x14ac:dyDescent="0.2">
      <c r="F55548" s="16"/>
    </row>
    <row r="55549" spans="6:6" x14ac:dyDescent="0.2">
      <c r="F55549" s="16"/>
    </row>
    <row r="55550" spans="6:6" x14ac:dyDescent="0.2">
      <c r="F55550" s="16"/>
    </row>
    <row r="55551" spans="6:6" x14ac:dyDescent="0.2">
      <c r="F55551" s="16"/>
    </row>
    <row r="55552" spans="6:6" x14ac:dyDescent="0.2">
      <c r="F55552" s="16"/>
    </row>
    <row r="55553" spans="6:6" x14ac:dyDescent="0.2">
      <c r="F55553" s="16"/>
    </row>
    <row r="55554" spans="6:6" x14ac:dyDescent="0.2">
      <c r="F55554" s="16"/>
    </row>
    <row r="55555" spans="6:6" x14ac:dyDescent="0.2">
      <c r="F55555" s="16"/>
    </row>
    <row r="55556" spans="6:6" x14ac:dyDescent="0.2">
      <c r="F55556" s="16"/>
    </row>
    <row r="55557" spans="6:6" x14ac:dyDescent="0.2">
      <c r="F55557" s="16"/>
    </row>
    <row r="55558" spans="6:6" x14ac:dyDescent="0.2">
      <c r="F55558" s="16"/>
    </row>
    <row r="55559" spans="6:6" x14ac:dyDescent="0.2">
      <c r="F55559" s="16"/>
    </row>
    <row r="55560" spans="6:6" x14ac:dyDescent="0.2">
      <c r="F55560" s="16"/>
    </row>
    <row r="55561" spans="6:6" x14ac:dyDescent="0.2">
      <c r="F55561" s="16"/>
    </row>
    <row r="55562" spans="6:6" x14ac:dyDescent="0.2">
      <c r="F55562" s="16"/>
    </row>
    <row r="55563" spans="6:6" x14ac:dyDescent="0.2">
      <c r="F55563" s="16"/>
    </row>
    <row r="55564" spans="6:6" x14ac:dyDescent="0.2">
      <c r="F55564" s="16"/>
    </row>
    <row r="55565" spans="6:6" x14ac:dyDescent="0.2">
      <c r="F55565" s="16"/>
    </row>
    <row r="55566" spans="6:6" x14ac:dyDescent="0.2">
      <c r="F55566" s="16"/>
    </row>
    <row r="55567" spans="6:6" x14ac:dyDescent="0.2">
      <c r="F55567" s="16"/>
    </row>
    <row r="55568" spans="6:6" x14ac:dyDescent="0.2">
      <c r="F55568" s="16"/>
    </row>
    <row r="55569" spans="6:6" x14ac:dyDescent="0.2">
      <c r="F55569" s="16"/>
    </row>
    <row r="55570" spans="6:6" x14ac:dyDescent="0.2">
      <c r="F55570" s="16"/>
    </row>
    <row r="55571" spans="6:6" x14ac:dyDescent="0.2">
      <c r="F55571" s="16"/>
    </row>
    <row r="55572" spans="6:6" x14ac:dyDescent="0.2">
      <c r="F55572" s="16"/>
    </row>
    <row r="55573" spans="6:6" x14ac:dyDescent="0.2">
      <c r="F55573" s="16"/>
    </row>
    <row r="55574" spans="6:6" x14ac:dyDescent="0.2">
      <c r="F55574" s="16"/>
    </row>
    <row r="55575" spans="6:6" x14ac:dyDescent="0.2">
      <c r="F55575" s="16"/>
    </row>
    <row r="55576" spans="6:6" x14ac:dyDescent="0.2">
      <c r="F55576" s="16"/>
    </row>
    <row r="55577" spans="6:6" x14ac:dyDescent="0.2">
      <c r="F55577" s="16"/>
    </row>
    <row r="55578" spans="6:6" x14ac:dyDescent="0.2">
      <c r="F55578" s="16"/>
    </row>
    <row r="55579" spans="6:6" x14ac:dyDescent="0.2">
      <c r="F55579" s="16"/>
    </row>
    <row r="55580" spans="6:6" x14ac:dyDescent="0.2">
      <c r="F55580" s="16"/>
    </row>
    <row r="55581" spans="6:6" x14ac:dyDescent="0.2">
      <c r="F55581" s="16"/>
    </row>
    <row r="55582" spans="6:6" x14ac:dyDescent="0.2">
      <c r="F55582" s="16"/>
    </row>
    <row r="55583" spans="6:6" x14ac:dyDescent="0.2">
      <c r="F55583" s="16"/>
    </row>
    <row r="55584" spans="6:6" x14ac:dyDescent="0.2">
      <c r="F55584" s="16"/>
    </row>
    <row r="55585" spans="6:6" x14ac:dyDescent="0.2">
      <c r="F55585" s="16"/>
    </row>
    <row r="55586" spans="6:6" x14ac:dyDescent="0.2">
      <c r="F55586" s="16"/>
    </row>
    <row r="55587" spans="6:6" x14ac:dyDescent="0.2">
      <c r="F55587" s="16"/>
    </row>
    <row r="55588" spans="6:6" x14ac:dyDescent="0.2">
      <c r="F55588" s="16"/>
    </row>
    <row r="55589" spans="6:6" x14ac:dyDescent="0.2">
      <c r="F55589" s="16"/>
    </row>
    <row r="55590" spans="6:6" x14ac:dyDescent="0.2">
      <c r="F55590" s="16"/>
    </row>
    <row r="55591" spans="6:6" x14ac:dyDescent="0.2">
      <c r="F55591" s="16"/>
    </row>
    <row r="55592" spans="6:6" x14ac:dyDescent="0.2">
      <c r="F55592" s="16"/>
    </row>
    <row r="55593" spans="6:6" x14ac:dyDescent="0.2">
      <c r="F55593" s="16"/>
    </row>
    <row r="55594" spans="6:6" x14ac:dyDescent="0.2">
      <c r="F55594" s="16"/>
    </row>
    <row r="55595" spans="6:6" x14ac:dyDescent="0.2">
      <c r="F55595" s="16"/>
    </row>
    <row r="55596" spans="6:6" x14ac:dyDescent="0.2">
      <c r="F55596" s="16"/>
    </row>
    <row r="55597" spans="6:6" x14ac:dyDescent="0.2">
      <c r="F55597" s="16"/>
    </row>
    <row r="55598" spans="6:6" x14ac:dyDescent="0.2">
      <c r="F55598" s="16"/>
    </row>
    <row r="55599" spans="6:6" x14ac:dyDescent="0.2">
      <c r="F55599" s="16"/>
    </row>
    <row r="55600" spans="6:6" x14ac:dyDescent="0.2">
      <c r="F55600" s="16"/>
    </row>
    <row r="55601" spans="6:6" x14ac:dyDescent="0.2">
      <c r="F55601" s="16"/>
    </row>
    <row r="55602" spans="6:6" x14ac:dyDescent="0.2">
      <c r="F55602" s="16"/>
    </row>
    <row r="55603" spans="6:6" x14ac:dyDescent="0.2">
      <c r="F55603" s="16"/>
    </row>
    <row r="55604" spans="6:6" x14ac:dyDescent="0.2">
      <c r="F55604" s="16"/>
    </row>
    <row r="55605" spans="6:6" x14ac:dyDescent="0.2">
      <c r="F55605" s="16"/>
    </row>
    <row r="55606" spans="6:6" x14ac:dyDescent="0.2">
      <c r="F55606" s="16"/>
    </row>
    <row r="55607" spans="6:6" x14ac:dyDescent="0.2">
      <c r="F55607" s="16"/>
    </row>
    <row r="55608" spans="6:6" x14ac:dyDescent="0.2">
      <c r="F55608" s="16"/>
    </row>
    <row r="55609" spans="6:6" x14ac:dyDescent="0.2">
      <c r="F55609" s="16"/>
    </row>
    <row r="55610" spans="6:6" x14ac:dyDescent="0.2">
      <c r="F55610" s="16"/>
    </row>
    <row r="55611" spans="6:6" x14ac:dyDescent="0.2">
      <c r="F55611" s="16"/>
    </row>
    <row r="55612" spans="6:6" x14ac:dyDescent="0.2">
      <c r="F55612" s="16"/>
    </row>
    <row r="55613" spans="6:6" x14ac:dyDescent="0.2">
      <c r="F55613" s="16"/>
    </row>
    <row r="55614" spans="6:6" x14ac:dyDescent="0.2">
      <c r="F55614" s="16"/>
    </row>
    <row r="55615" spans="6:6" x14ac:dyDescent="0.2">
      <c r="F55615" s="16"/>
    </row>
    <row r="55616" spans="6:6" x14ac:dyDescent="0.2">
      <c r="F55616" s="16"/>
    </row>
    <row r="55617" spans="6:6" x14ac:dyDescent="0.2">
      <c r="F55617" s="16"/>
    </row>
    <row r="55618" spans="6:6" x14ac:dyDescent="0.2">
      <c r="F55618" s="16"/>
    </row>
    <row r="55619" spans="6:6" x14ac:dyDescent="0.2">
      <c r="F55619" s="16"/>
    </row>
    <row r="55620" spans="6:6" x14ac:dyDescent="0.2">
      <c r="F55620" s="16"/>
    </row>
    <row r="55621" spans="6:6" x14ac:dyDescent="0.2">
      <c r="F55621" s="16"/>
    </row>
    <row r="55622" spans="6:6" x14ac:dyDescent="0.2">
      <c r="F55622" s="16"/>
    </row>
    <row r="55623" spans="6:6" x14ac:dyDescent="0.2">
      <c r="F55623" s="16"/>
    </row>
    <row r="55624" spans="6:6" x14ac:dyDescent="0.2">
      <c r="F55624" s="16"/>
    </row>
    <row r="55625" spans="6:6" x14ac:dyDescent="0.2">
      <c r="F55625" s="16"/>
    </row>
    <row r="55626" spans="6:6" x14ac:dyDescent="0.2">
      <c r="F55626" s="16"/>
    </row>
    <row r="55627" spans="6:6" x14ac:dyDescent="0.2">
      <c r="F55627" s="16"/>
    </row>
    <row r="55628" spans="6:6" x14ac:dyDescent="0.2">
      <c r="F55628" s="16"/>
    </row>
    <row r="55629" spans="6:6" x14ac:dyDescent="0.2">
      <c r="F55629" s="16"/>
    </row>
    <row r="55630" spans="6:6" x14ac:dyDescent="0.2">
      <c r="F55630" s="16"/>
    </row>
    <row r="55631" spans="6:6" x14ac:dyDescent="0.2">
      <c r="F55631" s="16"/>
    </row>
    <row r="55632" spans="6:6" x14ac:dyDescent="0.2">
      <c r="F55632" s="16"/>
    </row>
    <row r="55633" spans="6:6" x14ac:dyDescent="0.2">
      <c r="F55633" s="16"/>
    </row>
    <row r="55634" spans="6:6" x14ac:dyDescent="0.2">
      <c r="F55634" s="16"/>
    </row>
    <row r="55635" spans="6:6" x14ac:dyDescent="0.2">
      <c r="F55635" s="16"/>
    </row>
    <row r="55636" spans="6:6" x14ac:dyDescent="0.2">
      <c r="F55636" s="16"/>
    </row>
    <row r="55637" spans="6:6" x14ac:dyDescent="0.2">
      <c r="F55637" s="16"/>
    </row>
    <row r="55638" spans="6:6" x14ac:dyDescent="0.2">
      <c r="F55638" s="16"/>
    </row>
    <row r="55639" spans="6:6" x14ac:dyDescent="0.2">
      <c r="F55639" s="16"/>
    </row>
    <row r="55640" spans="6:6" x14ac:dyDescent="0.2">
      <c r="F55640" s="16"/>
    </row>
    <row r="55641" spans="6:6" x14ac:dyDescent="0.2">
      <c r="F55641" s="16"/>
    </row>
    <row r="55642" spans="6:6" x14ac:dyDescent="0.2">
      <c r="F55642" s="16"/>
    </row>
    <row r="55643" spans="6:6" x14ac:dyDescent="0.2">
      <c r="F55643" s="16"/>
    </row>
    <row r="55644" spans="6:6" x14ac:dyDescent="0.2">
      <c r="F55644" s="16"/>
    </row>
    <row r="55645" spans="6:6" x14ac:dyDescent="0.2">
      <c r="F55645" s="16"/>
    </row>
    <row r="55646" spans="6:6" x14ac:dyDescent="0.2">
      <c r="F55646" s="16"/>
    </row>
    <row r="55647" spans="6:6" x14ac:dyDescent="0.2">
      <c r="F55647" s="16"/>
    </row>
    <row r="55648" spans="6:6" x14ac:dyDescent="0.2">
      <c r="F55648" s="16"/>
    </row>
    <row r="55649" spans="6:6" x14ac:dyDescent="0.2">
      <c r="F55649" s="16"/>
    </row>
    <row r="55650" spans="6:6" x14ac:dyDescent="0.2">
      <c r="F55650" s="16"/>
    </row>
    <row r="55651" spans="6:6" x14ac:dyDescent="0.2">
      <c r="F55651" s="16"/>
    </row>
    <row r="55652" spans="6:6" x14ac:dyDescent="0.2">
      <c r="F55652" s="16"/>
    </row>
    <row r="55653" spans="6:6" x14ac:dyDescent="0.2">
      <c r="F55653" s="16"/>
    </row>
    <row r="55654" spans="6:6" x14ac:dyDescent="0.2">
      <c r="F55654" s="16"/>
    </row>
    <row r="55655" spans="6:6" x14ac:dyDescent="0.2">
      <c r="F55655" s="16"/>
    </row>
    <row r="55656" spans="6:6" x14ac:dyDescent="0.2">
      <c r="F55656" s="16"/>
    </row>
    <row r="55657" spans="6:6" x14ac:dyDescent="0.2">
      <c r="F55657" s="16"/>
    </row>
    <row r="55658" spans="6:6" x14ac:dyDescent="0.2">
      <c r="F55658" s="16"/>
    </row>
    <row r="55659" spans="6:6" x14ac:dyDescent="0.2">
      <c r="F55659" s="16"/>
    </row>
    <row r="55660" spans="6:6" x14ac:dyDescent="0.2">
      <c r="F55660" s="16"/>
    </row>
    <row r="55661" spans="6:6" x14ac:dyDescent="0.2">
      <c r="F55661" s="16"/>
    </row>
    <row r="55662" spans="6:6" x14ac:dyDescent="0.2">
      <c r="F55662" s="16"/>
    </row>
    <row r="55663" spans="6:6" x14ac:dyDescent="0.2">
      <c r="F55663" s="16"/>
    </row>
    <row r="55664" spans="6:6" x14ac:dyDescent="0.2">
      <c r="F55664" s="16"/>
    </row>
    <row r="55665" spans="6:6" x14ac:dyDescent="0.2">
      <c r="F55665" s="16"/>
    </row>
    <row r="55666" spans="6:6" x14ac:dyDescent="0.2">
      <c r="F55666" s="16"/>
    </row>
    <row r="55667" spans="6:6" x14ac:dyDescent="0.2">
      <c r="F55667" s="16"/>
    </row>
    <row r="55668" spans="6:6" x14ac:dyDescent="0.2">
      <c r="F55668" s="16"/>
    </row>
    <row r="55669" spans="6:6" x14ac:dyDescent="0.2">
      <c r="F55669" s="16"/>
    </row>
    <row r="55670" spans="6:6" x14ac:dyDescent="0.2">
      <c r="F55670" s="16"/>
    </row>
    <row r="55671" spans="6:6" x14ac:dyDescent="0.2">
      <c r="F55671" s="16"/>
    </row>
    <row r="55672" spans="6:6" x14ac:dyDescent="0.2">
      <c r="F55672" s="16"/>
    </row>
    <row r="55673" spans="6:6" x14ac:dyDescent="0.2">
      <c r="F55673" s="16"/>
    </row>
    <row r="55674" spans="6:6" x14ac:dyDescent="0.2">
      <c r="F55674" s="16"/>
    </row>
    <row r="55675" spans="6:6" x14ac:dyDescent="0.2">
      <c r="F55675" s="16"/>
    </row>
    <row r="55676" spans="6:6" x14ac:dyDescent="0.2">
      <c r="F55676" s="16"/>
    </row>
    <row r="55677" spans="6:6" x14ac:dyDescent="0.2">
      <c r="F55677" s="16"/>
    </row>
    <row r="55678" spans="6:6" x14ac:dyDescent="0.2">
      <c r="F55678" s="16"/>
    </row>
    <row r="55679" spans="6:6" x14ac:dyDescent="0.2">
      <c r="F55679" s="16"/>
    </row>
    <row r="55680" spans="6:6" x14ac:dyDescent="0.2">
      <c r="F55680" s="16"/>
    </row>
    <row r="55681" spans="6:6" x14ac:dyDescent="0.2">
      <c r="F55681" s="16"/>
    </row>
    <row r="55682" spans="6:6" x14ac:dyDescent="0.2">
      <c r="F55682" s="16"/>
    </row>
    <row r="55683" spans="6:6" x14ac:dyDescent="0.2">
      <c r="F55683" s="16"/>
    </row>
    <row r="55684" spans="6:6" x14ac:dyDescent="0.2">
      <c r="F55684" s="16"/>
    </row>
    <row r="55685" spans="6:6" x14ac:dyDescent="0.2">
      <c r="F55685" s="16"/>
    </row>
    <row r="55686" spans="6:6" x14ac:dyDescent="0.2">
      <c r="F55686" s="16"/>
    </row>
    <row r="55687" spans="6:6" x14ac:dyDescent="0.2">
      <c r="F55687" s="16"/>
    </row>
    <row r="55688" spans="6:6" x14ac:dyDescent="0.2">
      <c r="F55688" s="16"/>
    </row>
    <row r="55689" spans="6:6" x14ac:dyDescent="0.2">
      <c r="F55689" s="16"/>
    </row>
    <row r="55690" spans="6:6" x14ac:dyDescent="0.2">
      <c r="F55690" s="16"/>
    </row>
    <row r="55691" spans="6:6" x14ac:dyDescent="0.2">
      <c r="F55691" s="16"/>
    </row>
    <row r="55692" spans="6:6" x14ac:dyDescent="0.2">
      <c r="F55692" s="16"/>
    </row>
    <row r="55693" spans="6:6" x14ac:dyDescent="0.2">
      <c r="F55693" s="16"/>
    </row>
    <row r="55694" spans="6:6" x14ac:dyDescent="0.2">
      <c r="F55694" s="16"/>
    </row>
    <row r="55695" spans="6:6" x14ac:dyDescent="0.2">
      <c r="F55695" s="16"/>
    </row>
    <row r="55696" spans="6:6" x14ac:dyDescent="0.2">
      <c r="F55696" s="16"/>
    </row>
    <row r="55697" spans="6:6" x14ac:dyDescent="0.2">
      <c r="F55697" s="16"/>
    </row>
    <row r="55698" spans="6:6" x14ac:dyDescent="0.2">
      <c r="F55698" s="16"/>
    </row>
    <row r="55699" spans="6:6" x14ac:dyDescent="0.2">
      <c r="F55699" s="16"/>
    </row>
    <row r="55700" spans="6:6" x14ac:dyDescent="0.2">
      <c r="F55700" s="16"/>
    </row>
    <row r="55701" spans="6:6" x14ac:dyDescent="0.2">
      <c r="F55701" s="16"/>
    </row>
    <row r="55702" spans="6:6" x14ac:dyDescent="0.2">
      <c r="F55702" s="16"/>
    </row>
    <row r="55703" spans="6:6" x14ac:dyDescent="0.2">
      <c r="F55703" s="16"/>
    </row>
    <row r="55704" spans="6:6" x14ac:dyDescent="0.2">
      <c r="F55704" s="16"/>
    </row>
    <row r="55705" spans="6:6" x14ac:dyDescent="0.2">
      <c r="F55705" s="16"/>
    </row>
    <row r="55706" spans="6:6" x14ac:dyDescent="0.2">
      <c r="F55706" s="16"/>
    </row>
    <row r="55707" spans="6:6" x14ac:dyDescent="0.2">
      <c r="F55707" s="16"/>
    </row>
    <row r="55708" spans="6:6" x14ac:dyDescent="0.2">
      <c r="F55708" s="16"/>
    </row>
    <row r="55709" spans="6:6" x14ac:dyDescent="0.2">
      <c r="F55709" s="16"/>
    </row>
    <row r="55710" spans="6:6" x14ac:dyDescent="0.2">
      <c r="F55710" s="16"/>
    </row>
    <row r="55711" spans="6:6" x14ac:dyDescent="0.2">
      <c r="F55711" s="16"/>
    </row>
    <row r="55712" spans="6:6" x14ac:dyDescent="0.2">
      <c r="F55712" s="16"/>
    </row>
    <row r="55713" spans="6:6" x14ac:dyDescent="0.2">
      <c r="F55713" s="16"/>
    </row>
    <row r="55714" spans="6:6" x14ac:dyDescent="0.2">
      <c r="F55714" s="16"/>
    </row>
    <row r="55715" spans="6:6" x14ac:dyDescent="0.2">
      <c r="F55715" s="16"/>
    </row>
    <row r="55716" spans="6:6" x14ac:dyDescent="0.2">
      <c r="F55716" s="16"/>
    </row>
    <row r="55717" spans="6:6" x14ac:dyDescent="0.2">
      <c r="F55717" s="16"/>
    </row>
    <row r="55718" spans="6:6" x14ac:dyDescent="0.2">
      <c r="F55718" s="16"/>
    </row>
    <row r="55719" spans="6:6" x14ac:dyDescent="0.2">
      <c r="F55719" s="16"/>
    </row>
    <row r="55720" spans="6:6" x14ac:dyDescent="0.2">
      <c r="F55720" s="16"/>
    </row>
    <row r="55721" spans="6:6" x14ac:dyDescent="0.2">
      <c r="F55721" s="16"/>
    </row>
    <row r="55722" spans="6:6" x14ac:dyDescent="0.2">
      <c r="F55722" s="16"/>
    </row>
    <row r="55723" spans="6:6" x14ac:dyDescent="0.2">
      <c r="F55723" s="16"/>
    </row>
    <row r="55724" spans="6:6" x14ac:dyDescent="0.2">
      <c r="F55724" s="16"/>
    </row>
    <row r="55725" spans="6:6" x14ac:dyDescent="0.2">
      <c r="F55725" s="16"/>
    </row>
    <row r="55726" spans="6:6" x14ac:dyDescent="0.2">
      <c r="F55726" s="16"/>
    </row>
    <row r="55727" spans="6:6" x14ac:dyDescent="0.2">
      <c r="F55727" s="16"/>
    </row>
    <row r="55728" spans="6:6" x14ac:dyDescent="0.2">
      <c r="F55728" s="16"/>
    </row>
    <row r="55729" spans="6:6" x14ac:dyDescent="0.2">
      <c r="F55729" s="16"/>
    </row>
    <row r="55730" spans="6:6" x14ac:dyDescent="0.2">
      <c r="F55730" s="16"/>
    </row>
    <row r="55731" spans="6:6" x14ac:dyDescent="0.2">
      <c r="F55731" s="16"/>
    </row>
    <row r="55732" spans="6:6" x14ac:dyDescent="0.2">
      <c r="F55732" s="16"/>
    </row>
    <row r="55733" spans="6:6" x14ac:dyDescent="0.2">
      <c r="F55733" s="16"/>
    </row>
    <row r="55734" spans="6:6" x14ac:dyDescent="0.2">
      <c r="F55734" s="16"/>
    </row>
    <row r="55735" spans="6:6" x14ac:dyDescent="0.2">
      <c r="F55735" s="16"/>
    </row>
    <row r="55736" spans="6:6" x14ac:dyDescent="0.2">
      <c r="F55736" s="16"/>
    </row>
    <row r="55737" spans="6:6" x14ac:dyDescent="0.2">
      <c r="F55737" s="16"/>
    </row>
    <row r="55738" spans="6:6" x14ac:dyDescent="0.2">
      <c r="F55738" s="16"/>
    </row>
    <row r="55739" spans="6:6" x14ac:dyDescent="0.2">
      <c r="F55739" s="16"/>
    </row>
    <row r="55740" spans="6:6" x14ac:dyDescent="0.2">
      <c r="F55740" s="16"/>
    </row>
    <row r="55741" spans="6:6" x14ac:dyDescent="0.2">
      <c r="F55741" s="16"/>
    </row>
    <row r="55742" spans="6:6" x14ac:dyDescent="0.2">
      <c r="F55742" s="16"/>
    </row>
    <row r="55743" spans="6:6" x14ac:dyDescent="0.2">
      <c r="F55743" s="16"/>
    </row>
    <row r="55744" spans="6:6" x14ac:dyDescent="0.2">
      <c r="F55744" s="16"/>
    </row>
    <row r="55745" spans="6:6" x14ac:dyDescent="0.2">
      <c r="F55745" s="16"/>
    </row>
    <row r="55746" spans="6:6" x14ac:dyDescent="0.2">
      <c r="F55746" s="16"/>
    </row>
    <row r="55747" spans="6:6" x14ac:dyDescent="0.2">
      <c r="F55747" s="16"/>
    </row>
    <row r="55748" spans="6:6" x14ac:dyDescent="0.2">
      <c r="F55748" s="16"/>
    </row>
    <row r="55749" spans="6:6" x14ac:dyDescent="0.2">
      <c r="F55749" s="16"/>
    </row>
    <row r="55750" spans="6:6" x14ac:dyDescent="0.2">
      <c r="F55750" s="16"/>
    </row>
    <row r="55751" spans="6:6" x14ac:dyDescent="0.2">
      <c r="F55751" s="16"/>
    </row>
    <row r="55752" spans="6:6" x14ac:dyDescent="0.2">
      <c r="F55752" s="16"/>
    </row>
    <row r="55753" spans="6:6" x14ac:dyDescent="0.2">
      <c r="F55753" s="16"/>
    </row>
    <row r="55754" spans="6:6" x14ac:dyDescent="0.2">
      <c r="F55754" s="16"/>
    </row>
    <row r="55755" spans="6:6" x14ac:dyDescent="0.2">
      <c r="F55755" s="16"/>
    </row>
    <row r="55756" spans="6:6" x14ac:dyDescent="0.2">
      <c r="F55756" s="16"/>
    </row>
    <row r="55757" spans="6:6" x14ac:dyDescent="0.2">
      <c r="F55757" s="16"/>
    </row>
    <row r="55758" spans="6:6" x14ac:dyDescent="0.2">
      <c r="F55758" s="16"/>
    </row>
    <row r="55759" spans="6:6" x14ac:dyDescent="0.2">
      <c r="F55759" s="16"/>
    </row>
    <row r="55760" spans="6:6" x14ac:dyDescent="0.2">
      <c r="F55760" s="16"/>
    </row>
    <row r="55761" spans="6:6" x14ac:dyDescent="0.2">
      <c r="F55761" s="16"/>
    </row>
    <row r="55762" spans="6:6" x14ac:dyDescent="0.2">
      <c r="F55762" s="16"/>
    </row>
    <row r="55763" spans="6:6" x14ac:dyDescent="0.2">
      <c r="F55763" s="16"/>
    </row>
    <row r="55764" spans="6:6" x14ac:dyDescent="0.2">
      <c r="F55764" s="16"/>
    </row>
    <row r="55765" spans="6:6" x14ac:dyDescent="0.2">
      <c r="F55765" s="16"/>
    </row>
    <row r="55766" spans="6:6" x14ac:dyDescent="0.2">
      <c r="F55766" s="16"/>
    </row>
    <row r="55767" spans="6:6" x14ac:dyDescent="0.2">
      <c r="F55767" s="16"/>
    </row>
    <row r="55768" spans="6:6" x14ac:dyDescent="0.2">
      <c r="F55768" s="16"/>
    </row>
    <row r="55769" spans="6:6" x14ac:dyDescent="0.2">
      <c r="F55769" s="16"/>
    </row>
    <row r="55770" spans="6:6" x14ac:dyDescent="0.2">
      <c r="F55770" s="16"/>
    </row>
    <row r="55771" spans="6:6" x14ac:dyDescent="0.2">
      <c r="F55771" s="16"/>
    </row>
    <row r="55772" spans="6:6" x14ac:dyDescent="0.2">
      <c r="F55772" s="16"/>
    </row>
    <row r="55773" spans="6:6" x14ac:dyDescent="0.2">
      <c r="F55773" s="16"/>
    </row>
    <row r="55774" spans="6:6" x14ac:dyDescent="0.2">
      <c r="F55774" s="16"/>
    </row>
    <row r="55775" spans="6:6" x14ac:dyDescent="0.2">
      <c r="F55775" s="16"/>
    </row>
    <row r="55776" spans="6:6" x14ac:dyDescent="0.2">
      <c r="F55776" s="16"/>
    </row>
    <row r="55777" spans="6:6" x14ac:dyDescent="0.2">
      <c r="F55777" s="16"/>
    </row>
    <row r="55778" spans="6:6" x14ac:dyDescent="0.2">
      <c r="F55778" s="16"/>
    </row>
    <row r="55779" spans="6:6" x14ac:dyDescent="0.2">
      <c r="F55779" s="16"/>
    </row>
    <row r="55780" spans="6:6" x14ac:dyDescent="0.2">
      <c r="F55780" s="16"/>
    </row>
    <row r="55781" spans="6:6" x14ac:dyDescent="0.2">
      <c r="F55781" s="16"/>
    </row>
    <row r="55782" spans="6:6" x14ac:dyDescent="0.2">
      <c r="F55782" s="16"/>
    </row>
    <row r="55783" spans="6:6" x14ac:dyDescent="0.2">
      <c r="F55783" s="16"/>
    </row>
    <row r="55784" spans="6:6" x14ac:dyDescent="0.2">
      <c r="F55784" s="16"/>
    </row>
    <row r="55785" spans="6:6" x14ac:dyDescent="0.2">
      <c r="F55785" s="16"/>
    </row>
    <row r="55786" spans="6:6" x14ac:dyDescent="0.2">
      <c r="F55786" s="16"/>
    </row>
    <row r="55787" spans="6:6" x14ac:dyDescent="0.2">
      <c r="F55787" s="16"/>
    </row>
    <row r="55788" spans="6:6" x14ac:dyDescent="0.2">
      <c r="F55788" s="16"/>
    </row>
    <row r="55789" spans="6:6" x14ac:dyDescent="0.2">
      <c r="F55789" s="16"/>
    </row>
    <row r="55790" spans="6:6" x14ac:dyDescent="0.2">
      <c r="F55790" s="16"/>
    </row>
    <row r="55791" spans="6:6" x14ac:dyDescent="0.2">
      <c r="F55791" s="16"/>
    </row>
    <row r="55792" spans="6:6" x14ac:dyDescent="0.2">
      <c r="F55792" s="16"/>
    </row>
    <row r="55793" spans="6:6" x14ac:dyDescent="0.2">
      <c r="F55793" s="16"/>
    </row>
    <row r="55794" spans="6:6" x14ac:dyDescent="0.2">
      <c r="F55794" s="16"/>
    </row>
    <row r="55795" spans="6:6" x14ac:dyDescent="0.2">
      <c r="F55795" s="16"/>
    </row>
    <row r="55796" spans="6:6" x14ac:dyDescent="0.2">
      <c r="F55796" s="16"/>
    </row>
    <row r="55797" spans="6:6" x14ac:dyDescent="0.2">
      <c r="F55797" s="16"/>
    </row>
    <row r="55798" spans="6:6" x14ac:dyDescent="0.2">
      <c r="F55798" s="16"/>
    </row>
    <row r="55799" spans="6:6" x14ac:dyDescent="0.2">
      <c r="F55799" s="16"/>
    </row>
    <row r="55800" spans="6:6" x14ac:dyDescent="0.2">
      <c r="F55800" s="16"/>
    </row>
    <row r="55801" spans="6:6" x14ac:dyDescent="0.2">
      <c r="F55801" s="16"/>
    </row>
    <row r="55802" spans="6:6" x14ac:dyDescent="0.2">
      <c r="F55802" s="16"/>
    </row>
    <row r="55803" spans="6:6" x14ac:dyDescent="0.2">
      <c r="F55803" s="16"/>
    </row>
    <row r="55804" spans="6:6" x14ac:dyDescent="0.2">
      <c r="F55804" s="16"/>
    </row>
    <row r="55805" spans="6:6" x14ac:dyDescent="0.2">
      <c r="F55805" s="16"/>
    </row>
    <row r="55806" spans="6:6" x14ac:dyDescent="0.2">
      <c r="F55806" s="16"/>
    </row>
    <row r="55807" spans="6:6" x14ac:dyDescent="0.2">
      <c r="F55807" s="16"/>
    </row>
    <row r="55808" spans="6:6" x14ac:dyDescent="0.2">
      <c r="F55808" s="16"/>
    </row>
    <row r="55809" spans="6:6" x14ac:dyDescent="0.2">
      <c r="F55809" s="16"/>
    </row>
    <row r="55810" spans="6:6" x14ac:dyDescent="0.2">
      <c r="F55810" s="16"/>
    </row>
    <row r="55811" spans="6:6" x14ac:dyDescent="0.2">
      <c r="F55811" s="16"/>
    </row>
    <row r="55812" spans="6:6" x14ac:dyDescent="0.2">
      <c r="F55812" s="16"/>
    </row>
    <row r="55813" spans="6:6" x14ac:dyDescent="0.2">
      <c r="F55813" s="16"/>
    </row>
    <row r="55814" spans="6:6" x14ac:dyDescent="0.2">
      <c r="F55814" s="16"/>
    </row>
    <row r="55815" spans="6:6" x14ac:dyDescent="0.2">
      <c r="F55815" s="16"/>
    </row>
    <row r="55816" spans="6:6" x14ac:dyDescent="0.2">
      <c r="F55816" s="16"/>
    </row>
    <row r="55817" spans="6:6" x14ac:dyDescent="0.2">
      <c r="F55817" s="16"/>
    </row>
    <row r="55818" spans="6:6" x14ac:dyDescent="0.2">
      <c r="F55818" s="16"/>
    </row>
    <row r="55819" spans="6:6" x14ac:dyDescent="0.2">
      <c r="F55819" s="16"/>
    </row>
    <row r="55820" spans="6:6" x14ac:dyDescent="0.2">
      <c r="F55820" s="16"/>
    </row>
    <row r="55821" spans="6:6" x14ac:dyDescent="0.2">
      <c r="F55821" s="16"/>
    </row>
    <row r="55822" spans="6:6" x14ac:dyDescent="0.2">
      <c r="F55822" s="16"/>
    </row>
    <row r="55823" spans="6:6" x14ac:dyDescent="0.2">
      <c r="F55823" s="16"/>
    </row>
    <row r="55824" spans="6:6" x14ac:dyDescent="0.2">
      <c r="F55824" s="16"/>
    </row>
    <row r="55825" spans="6:6" x14ac:dyDescent="0.2">
      <c r="F55825" s="16"/>
    </row>
    <row r="55826" spans="6:6" x14ac:dyDescent="0.2">
      <c r="F55826" s="16"/>
    </row>
    <row r="55827" spans="6:6" x14ac:dyDescent="0.2">
      <c r="F55827" s="16"/>
    </row>
    <row r="55828" spans="6:6" x14ac:dyDescent="0.2">
      <c r="F55828" s="16"/>
    </row>
    <row r="55829" spans="6:6" x14ac:dyDescent="0.2">
      <c r="F55829" s="16"/>
    </row>
    <row r="55830" spans="6:6" x14ac:dyDescent="0.2">
      <c r="F55830" s="16"/>
    </row>
    <row r="55831" spans="6:6" x14ac:dyDescent="0.2">
      <c r="F55831" s="16"/>
    </row>
    <row r="55832" spans="6:6" x14ac:dyDescent="0.2">
      <c r="F55832" s="16"/>
    </row>
    <row r="55833" spans="6:6" x14ac:dyDescent="0.2">
      <c r="F55833" s="16"/>
    </row>
    <row r="55834" spans="6:6" x14ac:dyDescent="0.2">
      <c r="F55834" s="16"/>
    </row>
    <row r="55835" spans="6:6" x14ac:dyDescent="0.2">
      <c r="F55835" s="16"/>
    </row>
    <row r="55836" spans="6:6" x14ac:dyDescent="0.2">
      <c r="F55836" s="16"/>
    </row>
    <row r="55837" spans="6:6" x14ac:dyDescent="0.2">
      <c r="F55837" s="16"/>
    </row>
    <row r="55838" spans="6:6" x14ac:dyDescent="0.2">
      <c r="F55838" s="16"/>
    </row>
    <row r="55839" spans="6:6" x14ac:dyDescent="0.2">
      <c r="F55839" s="16"/>
    </row>
    <row r="55840" spans="6:6" x14ac:dyDescent="0.2">
      <c r="F55840" s="16"/>
    </row>
    <row r="55841" spans="6:6" x14ac:dyDescent="0.2">
      <c r="F55841" s="16"/>
    </row>
    <row r="55842" spans="6:6" x14ac:dyDescent="0.2">
      <c r="F55842" s="16"/>
    </row>
    <row r="55843" spans="6:6" x14ac:dyDescent="0.2">
      <c r="F55843" s="16"/>
    </row>
    <row r="55844" spans="6:6" x14ac:dyDescent="0.2">
      <c r="F55844" s="16"/>
    </row>
    <row r="55845" spans="6:6" x14ac:dyDescent="0.2">
      <c r="F55845" s="16"/>
    </row>
    <row r="55846" spans="6:6" x14ac:dyDescent="0.2">
      <c r="F55846" s="16"/>
    </row>
    <row r="55847" spans="6:6" x14ac:dyDescent="0.2">
      <c r="F55847" s="16"/>
    </row>
    <row r="55848" spans="6:6" x14ac:dyDescent="0.2">
      <c r="F55848" s="16"/>
    </row>
    <row r="55849" spans="6:6" x14ac:dyDescent="0.2">
      <c r="F55849" s="16"/>
    </row>
    <row r="55850" spans="6:6" x14ac:dyDescent="0.2">
      <c r="F55850" s="16"/>
    </row>
    <row r="55851" spans="6:6" x14ac:dyDescent="0.2">
      <c r="F55851" s="16"/>
    </row>
    <row r="55852" spans="6:6" x14ac:dyDescent="0.2">
      <c r="F55852" s="16"/>
    </row>
    <row r="55853" spans="6:6" x14ac:dyDescent="0.2">
      <c r="F55853" s="16"/>
    </row>
    <row r="55854" spans="6:6" x14ac:dyDescent="0.2">
      <c r="F55854" s="16"/>
    </row>
    <row r="55855" spans="6:6" x14ac:dyDescent="0.2">
      <c r="F55855" s="16"/>
    </row>
    <row r="55856" spans="6:6" x14ac:dyDescent="0.2">
      <c r="F55856" s="16"/>
    </row>
    <row r="55857" spans="6:6" x14ac:dyDescent="0.2">
      <c r="F55857" s="16"/>
    </row>
    <row r="55858" spans="6:6" x14ac:dyDescent="0.2">
      <c r="F55858" s="16"/>
    </row>
    <row r="55859" spans="6:6" x14ac:dyDescent="0.2">
      <c r="F55859" s="16"/>
    </row>
    <row r="55860" spans="6:6" x14ac:dyDescent="0.2">
      <c r="F55860" s="16"/>
    </row>
    <row r="55861" spans="6:6" x14ac:dyDescent="0.2">
      <c r="F55861" s="16"/>
    </row>
    <row r="55862" spans="6:6" x14ac:dyDescent="0.2">
      <c r="F55862" s="16"/>
    </row>
    <row r="55863" spans="6:6" x14ac:dyDescent="0.2">
      <c r="F55863" s="16"/>
    </row>
    <row r="55864" spans="6:6" x14ac:dyDescent="0.2">
      <c r="F55864" s="16"/>
    </row>
    <row r="55865" spans="6:6" x14ac:dyDescent="0.2">
      <c r="F55865" s="16"/>
    </row>
    <row r="55866" spans="6:6" x14ac:dyDescent="0.2">
      <c r="F55866" s="16"/>
    </row>
    <row r="55867" spans="6:6" x14ac:dyDescent="0.2">
      <c r="F55867" s="16"/>
    </row>
    <row r="55868" spans="6:6" x14ac:dyDescent="0.2">
      <c r="F55868" s="16"/>
    </row>
    <row r="55869" spans="6:6" x14ac:dyDescent="0.2">
      <c r="F55869" s="16"/>
    </row>
    <row r="55870" spans="6:6" x14ac:dyDescent="0.2">
      <c r="F55870" s="16"/>
    </row>
    <row r="55871" spans="6:6" x14ac:dyDescent="0.2">
      <c r="F55871" s="16"/>
    </row>
    <row r="55872" spans="6:6" x14ac:dyDescent="0.2">
      <c r="F55872" s="16"/>
    </row>
    <row r="55873" spans="6:6" x14ac:dyDescent="0.2">
      <c r="F55873" s="16"/>
    </row>
    <row r="55874" spans="6:6" x14ac:dyDescent="0.2">
      <c r="F55874" s="16"/>
    </row>
    <row r="55875" spans="6:6" x14ac:dyDescent="0.2">
      <c r="F55875" s="16"/>
    </row>
    <row r="55876" spans="6:6" x14ac:dyDescent="0.2">
      <c r="F55876" s="16"/>
    </row>
    <row r="55877" spans="6:6" x14ac:dyDescent="0.2">
      <c r="F55877" s="16"/>
    </row>
    <row r="55878" spans="6:6" x14ac:dyDescent="0.2">
      <c r="F55878" s="16"/>
    </row>
    <row r="55879" spans="6:6" x14ac:dyDescent="0.2">
      <c r="F55879" s="16"/>
    </row>
    <row r="55880" spans="6:6" x14ac:dyDescent="0.2">
      <c r="F55880" s="16"/>
    </row>
    <row r="55881" spans="6:6" x14ac:dyDescent="0.2">
      <c r="F55881" s="16"/>
    </row>
    <row r="55882" spans="6:6" x14ac:dyDescent="0.2">
      <c r="F55882" s="16"/>
    </row>
    <row r="55883" spans="6:6" x14ac:dyDescent="0.2">
      <c r="F55883" s="16"/>
    </row>
    <row r="55884" spans="6:6" x14ac:dyDescent="0.2">
      <c r="F55884" s="16"/>
    </row>
    <row r="55885" spans="6:6" x14ac:dyDescent="0.2">
      <c r="F55885" s="16"/>
    </row>
    <row r="55886" spans="6:6" x14ac:dyDescent="0.2">
      <c r="F55886" s="16"/>
    </row>
    <row r="55887" spans="6:6" x14ac:dyDescent="0.2">
      <c r="F55887" s="16"/>
    </row>
    <row r="55888" spans="6:6" x14ac:dyDescent="0.2">
      <c r="F55888" s="16"/>
    </row>
    <row r="55889" spans="6:6" x14ac:dyDescent="0.2">
      <c r="F55889" s="16"/>
    </row>
    <row r="55890" spans="6:6" x14ac:dyDescent="0.2">
      <c r="F55890" s="16"/>
    </row>
    <row r="55891" spans="6:6" x14ac:dyDescent="0.2">
      <c r="F55891" s="16"/>
    </row>
    <row r="55892" spans="6:6" x14ac:dyDescent="0.2">
      <c r="F55892" s="16"/>
    </row>
    <row r="55893" spans="6:6" x14ac:dyDescent="0.2">
      <c r="F55893" s="16"/>
    </row>
    <row r="55894" spans="6:6" x14ac:dyDescent="0.2">
      <c r="F55894" s="16"/>
    </row>
    <row r="55895" spans="6:6" x14ac:dyDescent="0.2">
      <c r="F55895" s="16"/>
    </row>
    <row r="55896" spans="6:6" x14ac:dyDescent="0.2">
      <c r="F55896" s="16"/>
    </row>
    <row r="55897" spans="6:6" x14ac:dyDescent="0.2">
      <c r="F55897" s="16"/>
    </row>
    <row r="55898" spans="6:6" x14ac:dyDescent="0.2">
      <c r="F55898" s="16"/>
    </row>
    <row r="55899" spans="6:6" x14ac:dyDescent="0.2">
      <c r="F55899" s="16"/>
    </row>
    <row r="55900" spans="6:6" x14ac:dyDescent="0.2">
      <c r="F55900" s="16"/>
    </row>
    <row r="55901" spans="6:6" x14ac:dyDescent="0.2">
      <c r="F55901" s="16"/>
    </row>
    <row r="55902" spans="6:6" x14ac:dyDescent="0.2">
      <c r="F55902" s="16"/>
    </row>
    <row r="55903" spans="6:6" x14ac:dyDescent="0.2">
      <c r="F55903" s="16"/>
    </row>
    <row r="55904" spans="6:6" x14ac:dyDescent="0.2">
      <c r="F55904" s="16"/>
    </row>
    <row r="55905" spans="6:6" x14ac:dyDescent="0.2">
      <c r="F55905" s="16"/>
    </row>
    <row r="55906" spans="6:6" x14ac:dyDescent="0.2">
      <c r="F55906" s="16"/>
    </row>
    <row r="55907" spans="6:6" x14ac:dyDescent="0.2">
      <c r="F55907" s="16"/>
    </row>
    <row r="55908" spans="6:6" x14ac:dyDescent="0.2">
      <c r="F55908" s="16"/>
    </row>
    <row r="55909" spans="6:6" x14ac:dyDescent="0.2">
      <c r="F55909" s="16"/>
    </row>
    <row r="55910" spans="6:6" x14ac:dyDescent="0.2">
      <c r="F55910" s="16"/>
    </row>
    <row r="55911" spans="6:6" x14ac:dyDescent="0.2">
      <c r="F55911" s="16"/>
    </row>
    <row r="55912" spans="6:6" x14ac:dyDescent="0.2">
      <c r="F55912" s="16"/>
    </row>
    <row r="55913" spans="6:6" x14ac:dyDescent="0.2">
      <c r="F55913" s="16"/>
    </row>
    <row r="55914" spans="6:6" x14ac:dyDescent="0.2">
      <c r="F55914" s="16"/>
    </row>
    <row r="55915" spans="6:6" x14ac:dyDescent="0.2">
      <c r="F55915" s="16"/>
    </row>
    <row r="55916" spans="6:6" x14ac:dyDescent="0.2">
      <c r="F55916" s="16"/>
    </row>
    <row r="55917" spans="6:6" x14ac:dyDescent="0.2">
      <c r="F55917" s="16"/>
    </row>
    <row r="55918" spans="6:6" x14ac:dyDescent="0.2">
      <c r="F55918" s="16"/>
    </row>
    <row r="55919" spans="6:6" x14ac:dyDescent="0.2">
      <c r="F55919" s="16"/>
    </row>
    <row r="55920" spans="6:6" x14ac:dyDescent="0.2">
      <c r="F55920" s="16"/>
    </row>
    <row r="55921" spans="6:6" x14ac:dyDescent="0.2">
      <c r="F55921" s="16"/>
    </row>
    <row r="55922" spans="6:6" x14ac:dyDescent="0.2">
      <c r="F55922" s="16"/>
    </row>
    <row r="55923" spans="6:6" x14ac:dyDescent="0.2">
      <c r="F55923" s="16"/>
    </row>
    <row r="55924" spans="6:6" x14ac:dyDescent="0.2">
      <c r="F55924" s="16"/>
    </row>
    <row r="55925" spans="6:6" x14ac:dyDescent="0.2">
      <c r="F55925" s="16"/>
    </row>
    <row r="55926" spans="6:6" x14ac:dyDescent="0.2">
      <c r="F55926" s="16"/>
    </row>
    <row r="55927" spans="6:6" x14ac:dyDescent="0.2">
      <c r="F55927" s="16"/>
    </row>
    <row r="55928" spans="6:6" x14ac:dyDescent="0.2">
      <c r="F55928" s="16"/>
    </row>
    <row r="55929" spans="6:6" x14ac:dyDescent="0.2">
      <c r="F55929" s="16"/>
    </row>
    <row r="55930" spans="6:6" x14ac:dyDescent="0.2">
      <c r="F55930" s="16"/>
    </row>
    <row r="55931" spans="6:6" x14ac:dyDescent="0.2">
      <c r="F55931" s="16"/>
    </row>
    <row r="55932" spans="6:6" x14ac:dyDescent="0.2">
      <c r="F55932" s="16"/>
    </row>
    <row r="55933" spans="6:6" x14ac:dyDescent="0.2">
      <c r="F55933" s="16"/>
    </row>
    <row r="55934" spans="6:6" x14ac:dyDescent="0.2">
      <c r="F55934" s="16"/>
    </row>
    <row r="55935" spans="6:6" x14ac:dyDescent="0.2">
      <c r="F55935" s="16"/>
    </row>
    <row r="55936" spans="6:6" x14ac:dyDescent="0.2">
      <c r="F55936" s="16"/>
    </row>
    <row r="55937" spans="6:6" x14ac:dyDescent="0.2">
      <c r="F55937" s="16"/>
    </row>
    <row r="55938" spans="6:6" x14ac:dyDescent="0.2">
      <c r="F55938" s="16"/>
    </row>
    <row r="55939" spans="6:6" x14ac:dyDescent="0.2">
      <c r="F55939" s="16"/>
    </row>
    <row r="55940" spans="6:6" x14ac:dyDescent="0.2">
      <c r="F55940" s="16"/>
    </row>
    <row r="55941" spans="6:6" x14ac:dyDescent="0.2">
      <c r="F55941" s="16"/>
    </row>
    <row r="55942" spans="6:6" x14ac:dyDescent="0.2">
      <c r="F55942" s="16"/>
    </row>
    <row r="55943" spans="6:6" x14ac:dyDescent="0.2">
      <c r="F55943" s="16"/>
    </row>
    <row r="55944" spans="6:6" x14ac:dyDescent="0.2">
      <c r="F55944" s="16"/>
    </row>
    <row r="55945" spans="6:6" x14ac:dyDescent="0.2">
      <c r="F55945" s="16"/>
    </row>
    <row r="55946" spans="6:6" x14ac:dyDescent="0.2">
      <c r="F55946" s="16"/>
    </row>
    <row r="55947" spans="6:6" x14ac:dyDescent="0.2">
      <c r="F55947" s="16"/>
    </row>
    <row r="55948" spans="6:6" x14ac:dyDescent="0.2">
      <c r="F55948" s="16"/>
    </row>
    <row r="55949" spans="6:6" x14ac:dyDescent="0.2">
      <c r="F55949" s="16"/>
    </row>
    <row r="55950" spans="6:6" x14ac:dyDescent="0.2">
      <c r="F55950" s="16"/>
    </row>
    <row r="55951" spans="6:6" x14ac:dyDescent="0.2">
      <c r="F55951" s="16"/>
    </row>
    <row r="55952" spans="6:6" x14ac:dyDescent="0.2">
      <c r="F55952" s="16"/>
    </row>
    <row r="55953" spans="6:6" x14ac:dyDescent="0.2">
      <c r="F55953" s="16"/>
    </row>
    <row r="55954" spans="6:6" x14ac:dyDescent="0.2">
      <c r="F55954" s="16"/>
    </row>
    <row r="55955" spans="6:6" x14ac:dyDescent="0.2">
      <c r="F55955" s="16"/>
    </row>
    <row r="55956" spans="6:6" x14ac:dyDescent="0.2">
      <c r="F55956" s="16"/>
    </row>
    <row r="55957" spans="6:6" x14ac:dyDescent="0.2">
      <c r="F55957" s="16"/>
    </row>
    <row r="55958" spans="6:6" x14ac:dyDescent="0.2">
      <c r="F55958" s="16"/>
    </row>
    <row r="55959" spans="6:6" x14ac:dyDescent="0.2">
      <c r="F55959" s="16"/>
    </row>
    <row r="55960" spans="6:6" x14ac:dyDescent="0.2">
      <c r="F55960" s="16"/>
    </row>
    <row r="55961" spans="6:6" x14ac:dyDescent="0.2">
      <c r="F55961" s="16"/>
    </row>
    <row r="55962" spans="6:6" x14ac:dyDescent="0.2">
      <c r="F55962" s="16"/>
    </row>
    <row r="55963" spans="6:6" x14ac:dyDescent="0.2">
      <c r="F55963" s="16"/>
    </row>
    <row r="55964" spans="6:6" x14ac:dyDescent="0.2">
      <c r="F55964" s="16"/>
    </row>
    <row r="55965" spans="6:6" x14ac:dyDescent="0.2">
      <c r="F55965" s="16"/>
    </row>
    <row r="55966" spans="6:6" x14ac:dyDescent="0.2">
      <c r="F55966" s="16"/>
    </row>
    <row r="55967" spans="6:6" x14ac:dyDescent="0.2">
      <c r="F55967" s="16"/>
    </row>
    <row r="55968" spans="6:6" x14ac:dyDescent="0.2">
      <c r="F55968" s="16"/>
    </row>
    <row r="55969" spans="6:6" x14ac:dyDescent="0.2">
      <c r="F55969" s="16"/>
    </row>
    <row r="55970" spans="6:6" x14ac:dyDescent="0.2">
      <c r="F55970" s="16"/>
    </row>
    <row r="55971" spans="6:6" x14ac:dyDescent="0.2">
      <c r="F55971" s="16"/>
    </row>
    <row r="55972" spans="6:6" x14ac:dyDescent="0.2">
      <c r="F55972" s="16"/>
    </row>
    <row r="55973" spans="6:6" x14ac:dyDescent="0.2">
      <c r="F55973" s="16"/>
    </row>
    <row r="55974" spans="6:6" x14ac:dyDescent="0.2">
      <c r="F55974" s="16"/>
    </row>
    <row r="55975" spans="6:6" x14ac:dyDescent="0.2">
      <c r="F55975" s="16"/>
    </row>
    <row r="55976" spans="6:6" x14ac:dyDescent="0.2">
      <c r="F55976" s="16"/>
    </row>
    <row r="55977" spans="6:6" x14ac:dyDescent="0.2">
      <c r="F55977" s="16"/>
    </row>
    <row r="55978" spans="6:6" x14ac:dyDescent="0.2">
      <c r="F55978" s="16"/>
    </row>
    <row r="55979" spans="6:6" x14ac:dyDescent="0.2">
      <c r="F55979" s="16"/>
    </row>
    <row r="55980" spans="6:6" x14ac:dyDescent="0.2">
      <c r="F55980" s="16"/>
    </row>
    <row r="55981" spans="6:6" x14ac:dyDescent="0.2">
      <c r="F55981" s="16"/>
    </row>
    <row r="55982" spans="6:6" x14ac:dyDescent="0.2">
      <c r="F55982" s="16"/>
    </row>
    <row r="55983" spans="6:6" x14ac:dyDescent="0.2">
      <c r="F55983" s="16"/>
    </row>
    <row r="55984" spans="6:6" x14ac:dyDescent="0.2">
      <c r="F55984" s="16"/>
    </row>
    <row r="55985" spans="6:6" x14ac:dyDescent="0.2">
      <c r="F55985" s="16"/>
    </row>
    <row r="55986" spans="6:6" x14ac:dyDescent="0.2">
      <c r="F55986" s="16"/>
    </row>
    <row r="55987" spans="6:6" x14ac:dyDescent="0.2">
      <c r="F55987" s="16"/>
    </row>
    <row r="55988" spans="6:6" x14ac:dyDescent="0.2">
      <c r="F55988" s="16"/>
    </row>
    <row r="55989" spans="6:6" x14ac:dyDescent="0.2">
      <c r="F55989" s="16"/>
    </row>
    <row r="55990" spans="6:6" x14ac:dyDescent="0.2">
      <c r="F55990" s="16"/>
    </row>
    <row r="55991" spans="6:6" x14ac:dyDescent="0.2">
      <c r="F55991" s="16"/>
    </row>
    <row r="55992" spans="6:6" x14ac:dyDescent="0.2">
      <c r="F55992" s="16"/>
    </row>
    <row r="55993" spans="6:6" x14ac:dyDescent="0.2">
      <c r="F55993" s="16"/>
    </row>
    <row r="55994" spans="6:6" x14ac:dyDescent="0.2">
      <c r="F55994" s="16"/>
    </row>
    <row r="55995" spans="6:6" x14ac:dyDescent="0.2">
      <c r="F55995" s="16"/>
    </row>
    <row r="55996" spans="6:6" x14ac:dyDescent="0.2">
      <c r="F55996" s="16"/>
    </row>
    <row r="55997" spans="6:6" x14ac:dyDescent="0.2">
      <c r="F55997" s="16"/>
    </row>
    <row r="55998" spans="6:6" x14ac:dyDescent="0.2">
      <c r="F55998" s="16"/>
    </row>
    <row r="55999" spans="6:6" x14ac:dyDescent="0.2">
      <c r="F55999" s="16"/>
    </row>
    <row r="56000" spans="6:6" x14ac:dyDescent="0.2">
      <c r="F56000" s="16"/>
    </row>
    <row r="56001" spans="6:6" x14ac:dyDescent="0.2">
      <c r="F56001" s="16"/>
    </row>
    <row r="56002" spans="6:6" x14ac:dyDescent="0.2">
      <c r="F56002" s="16"/>
    </row>
    <row r="56003" spans="6:6" x14ac:dyDescent="0.2">
      <c r="F56003" s="16"/>
    </row>
    <row r="56004" spans="6:6" x14ac:dyDescent="0.2">
      <c r="F56004" s="16"/>
    </row>
    <row r="56005" spans="6:6" x14ac:dyDescent="0.2">
      <c r="F56005" s="16"/>
    </row>
    <row r="56006" spans="6:6" x14ac:dyDescent="0.2">
      <c r="F56006" s="16"/>
    </row>
    <row r="56007" spans="6:6" x14ac:dyDescent="0.2">
      <c r="F56007" s="16"/>
    </row>
    <row r="56008" spans="6:6" x14ac:dyDescent="0.2">
      <c r="F56008" s="16"/>
    </row>
    <row r="56009" spans="6:6" x14ac:dyDescent="0.2">
      <c r="F56009" s="16"/>
    </row>
    <row r="56010" spans="6:6" x14ac:dyDescent="0.2">
      <c r="F56010" s="16"/>
    </row>
    <row r="56011" spans="6:6" x14ac:dyDescent="0.2">
      <c r="F56011" s="16"/>
    </row>
    <row r="56012" spans="6:6" x14ac:dyDescent="0.2">
      <c r="F56012" s="16"/>
    </row>
    <row r="56013" spans="6:6" x14ac:dyDescent="0.2">
      <c r="F56013" s="16"/>
    </row>
    <row r="56014" spans="6:6" x14ac:dyDescent="0.2">
      <c r="F56014" s="16"/>
    </row>
    <row r="56015" spans="6:6" x14ac:dyDescent="0.2">
      <c r="F56015" s="16"/>
    </row>
    <row r="56016" spans="6:6" x14ac:dyDescent="0.2">
      <c r="F56016" s="16"/>
    </row>
    <row r="56017" spans="6:6" x14ac:dyDescent="0.2">
      <c r="F56017" s="16"/>
    </row>
    <row r="56018" spans="6:6" x14ac:dyDescent="0.2">
      <c r="F56018" s="16"/>
    </row>
    <row r="56019" spans="6:6" x14ac:dyDescent="0.2">
      <c r="F56019" s="16"/>
    </row>
    <row r="56020" spans="6:6" x14ac:dyDescent="0.2">
      <c r="F56020" s="16"/>
    </row>
    <row r="56021" spans="6:6" x14ac:dyDescent="0.2">
      <c r="F56021" s="16"/>
    </row>
    <row r="56022" spans="6:6" x14ac:dyDescent="0.2">
      <c r="F56022" s="16"/>
    </row>
    <row r="56023" spans="6:6" x14ac:dyDescent="0.2">
      <c r="F56023" s="16"/>
    </row>
    <row r="56024" spans="6:6" x14ac:dyDescent="0.2">
      <c r="F56024" s="16"/>
    </row>
    <row r="56025" spans="6:6" x14ac:dyDescent="0.2">
      <c r="F56025" s="16"/>
    </row>
    <row r="56026" spans="6:6" x14ac:dyDescent="0.2">
      <c r="F56026" s="16"/>
    </row>
    <row r="56027" spans="6:6" x14ac:dyDescent="0.2">
      <c r="F56027" s="16"/>
    </row>
    <row r="56028" spans="6:6" x14ac:dyDescent="0.2">
      <c r="F56028" s="16"/>
    </row>
    <row r="56029" spans="6:6" x14ac:dyDescent="0.2">
      <c r="F56029" s="16"/>
    </row>
    <row r="56030" spans="6:6" x14ac:dyDescent="0.2">
      <c r="F56030" s="16"/>
    </row>
    <row r="56031" spans="6:6" x14ac:dyDescent="0.2">
      <c r="F56031" s="16"/>
    </row>
    <row r="56032" spans="6:6" x14ac:dyDescent="0.2">
      <c r="F56032" s="16"/>
    </row>
    <row r="56033" spans="6:6" x14ac:dyDescent="0.2">
      <c r="F56033" s="16"/>
    </row>
    <row r="56034" spans="6:6" x14ac:dyDescent="0.2">
      <c r="F56034" s="16"/>
    </row>
    <row r="56035" spans="6:6" x14ac:dyDescent="0.2">
      <c r="F56035" s="16"/>
    </row>
    <row r="56036" spans="6:6" x14ac:dyDescent="0.2">
      <c r="F56036" s="16"/>
    </row>
    <row r="56037" spans="6:6" x14ac:dyDescent="0.2">
      <c r="F56037" s="16"/>
    </row>
    <row r="56038" spans="6:6" x14ac:dyDescent="0.2">
      <c r="F56038" s="16"/>
    </row>
    <row r="56039" spans="6:6" x14ac:dyDescent="0.2">
      <c r="F56039" s="16"/>
    </row>
    <row r="56040" spans="6:6" x14ac:dyDescent="0.2">
      <c r="F56040" s="16"/>
    </row>
    <row r="56041" spans="6:6" x14ac:dyDescent="0.2">
      <c r="F56041" s="16"/>
    </row>
    <row r="56042" spans="6:6" x14ac:dyDescent="0.2">
      <c r="F56042" s="16"/>
    </row>
    <row r="56043" spans="6:6" x14ac:dyDescent="0.2">
      <c r="F56043" s="16"/>
    </row>
    <row r="56044" spans="6:6" x14ac:dyDescent="0.2">
      <c r="F56044" s="16"/>
    </row>
    <row r="56045" spans="6:6" x14ac:dyDescent="0.2">
      <c r="F56045" s="16"/>
    </row>
    <row r="56046" spans="6:6" x14ac:dyDescent="0.2">
      <c r="F56046" s="16"/>
    </row>
    <row r="56047" spans="6:6" x14ac:dyDescent="0.2">
      <c r="F56047" s="16"/>
    </row>
    <row r="56048" spans="6:6" x14ac:dyDescent="0.2">
      <c r="F56048" s="16"/>
    </row>
    <row r="56049" spans="6:6" x14ac:dyDescent="0.2">
      <c r="F56049" s="16"/>
    </row>
    <row r="56050" spans="6:6" x14ac:dyDescent="0.2">
      <c r="F56050" s="16"/>
    </row>
    <row r="56051" spans="6:6" x14ac:dyDescent="0.2">
      <c r="F56051" s="16"/>
    </row>
    <row r="56052" spans="6:6" x14ac:dyDescent="0.2">
      <c r="F56052" s="16"/>
    </row>
    <row r="56053" spans="6:6" x14ac:dyDescent="0.2">
      <c r="F56053" s="16"/>
    </row>
    <row r="56054" spans="6:6" x14ac:dyDescent="0.2">
      <c r="F56054" s="16"/>
    </row>
    <row r="56055" spans="6:6" x14ac:dyDescent="0.2">
      <c r="F56055" s="16"/>
    </row>
    <row r="56056" spans="6:6" x14ac:dyDescent="0.2">
      <c r="F56056" s="16"/>
    </row>
    <row r="56057" spans="6:6" x14ac:dyDescent="0.2">
      <c r="F56057" s="16"/>
    </row>
    <row r="56058" spans="6:6" x14ac:dyDescent="0.2">
      <c r="F56058" s="16"/>
    </row>
    <row r="56059" spans="6:6" x14ac:dyDescent="0.2">
      <c r="F56059" s="16"/>
    </row>
    <row r="56060" spans="6:6" x14ac:dyDescent="0.2">
      <c r="F56060" s="16"/>
    </row>
    <row r="56061" spans="6:6" x14ac:dyDescent="0.2">
      <c r="F56061" s="16"/>
    </row>
    <row r="56062" spans="6:6" x14ac:dyDescent="0.2">
      <c r="F56062" s="16"/>
    </row>
    <row r="56063" spans="6:6" x14ac:dyDescent="0.2">
      <c r="F56063" s="16"/>
    </row>
    <row r="56064" spans="6:6" x14ac:dyDescent="0.2">
      <c r="F56064" s="16"/>
    </row>
    <row r="56065" spans="6:6" x14ac:dyDescent="0.2">
      <c r="F56065" s="16"/>
    </row>
    <row r="56066" spans="6:6" x14ac:dyDescent="0.2">
      <c r="F56066" s="16"/>
    </row>
    <row r="56067" spans="6:6" x14ac:dyDescent="0.2">
      <c r="F56067" s="16"/>
    </row>
    <row r="56068" spans="6:6" x14ac:dyDescent="0.2">
      <c r="F56068" s="16"/>
    </row>
    <row r="56069" spans="6:6" x14ac:dyDescent="0.2">
      <c r="F56069" s="16"/>
    </row>
    <row r="56070" spans="6:6" x14ac:dyDescent="0.2">
      <c r="F56070" s="16"/>
    </row>
    <row r="56071" spans="6:6" x14ac:dyDescent="0.2">
      <c r="F56071" s="16"/>
    </row>
    <row r="56072" spans="6:6" x14ac:dyDescent="0.2">
      <c r="F56072" s="16"/>
    </row>
    <row r="56073" spans="6:6" x14ac:dyDescent="0.2">
      <c r="F56073" s="16"/>
    </row>
    <row r="56074" spans="6:6" x14ac:dyDescent="0.2">
      <c r="F56074" s="16"/>
    </row>
    <row r="56075" spans="6:6" x14ac:dyDescent="0.2">
      <c r="F56075" s="16"/>
    </row>
    <row r="56076" spans="6:6" x14ac:dyDescent="0.2">
      <c r="F56076" s="16"/>
    </row>
    <row r="56077" spans="6:6" x14ac:dyDescent="0.2">
      <c r="F56077" s="16"/>
    </row>
    <row r="56078" spans="6:6" x14ac:dyDescent="0.2">
      <c r="F56078" s="16"/>
    </row>
    <row r="56079" spans="6:6" x14ac:dyDescent="0.2">
      <c r="F56079" s="16"/>
    </row>
    <row r="56080" spans="6:6" x14ac:dyDescent="0.2">
      <c r="F56080" s="16"/>
    </row>
    <row r="56081" spans="6:6" x14ac:dyDescent="0.2">
      <c r="F56081" s="16"/>
    </row>
    <row r="56082" spans="6:6" x14ac:dyDescent="0.2">
      <c r="F56082" s="16"/>
    </row>
    <row r="56083" spans="6:6" x14ac:dyDescent="0.2">
      <c r="F56083" s="16"/>
    </row>
    <row r="56084" spans="6:6" x14ac:dyDescent="0.2">
      <c r="F56084" s="16"/>
    </row>
    <row r="56085" spans="6:6" x14ac:dyDescent="0.2">
      <c r="F56085" s="16"/>
    </row>
    <row r="56086" spans="6:6" x14ac:dyDescent="0.2">
      <c r="F56086" s="16"/>
    </row>
    <row r="56087" spans="6:6" x14ac:dyDescent="0.2">
      <c r="F56087" s="16"/>
    </row>
    <row r="56088" spans="6:6" x14ac:dyDescent="0.2">
      <c r="F56088" s="16"/>
    </row>
    <row r="56089" spans="6:6" x14ac:dyDescent="0.2">
      <c r="F56089" s="16"/>
    </row>
    <row r="56090" spans="6:6" x14ac:dyDescent="0.2">
      <c r="F56090" s="16"/>
    </row>
    <row r="56091" spans="6:6" x14ac:dyDescent="0.2">
      <c r="F56091" s="16"/>
    </row>
    <row r="56092" spans="6:6" x14ac:dyDescent="0.2">
      <c r="F56092" s="16"/>
    </row>
    <row r="56093" spans="6:6" x14ac:dyDescent="0.2">
      <c r="F56093" s="16"/>
    </row>
    <row r="56094" spans="6:6" x14ac:dyDescent="0.2">
      <c r="F56094" s="16"/>
    </row>
    <row r="56095" spans="6:6" x14ac:dyDescent="0.2">
      <c r="F56095" s="16"/>
    </row>
    <row r="56096" spans="6:6" x14ac:dyDescent="0.2">
      <c r="F56096" s="16"/>
    </row>
    <row r="56097" spans="6:6" x14ac:dyDescent="0.2">
      <c r="F56097" s="16"/>
    </row>
    <row r="56098" spans="6:6" x14ac:dyDescent="0.2">
      <c r="F56098" s="16"/>
    </row>
    <row r="56099" spans="6:6" x14ac:dyDescent="0.2">
      <c r="F56099" s="16"/>
    </row>
    <row r="56100" spans="6:6" x14ac:dyDescent="0.2">
      <c r="F56100" s="16"/>
    </row>
    <row r="56101" spans="6:6" x14ac:dyDescent="0.2">
      <c r="F56101" s="16"/>
    </row>
    <row r="56102" spans="6:6" x14ac:dyDescent="0.2">
      <c r="F56102" s="16"/>
    </row>
    <row r="56103" spans="6:6" x14ac:dyDescent="0.2">
      <c r="F56103" s="16"/>
    </row>
    <row r="56104" spans="6:6" x14ac:dyDescent="0.2">
      <c r="F56104" s="16"/>
    </row>
    <row r="56105" spans="6:6" x14ac:dyDescent="0.2">
      <c r="F56105" s="16"/>
    </row>
    <row r="56106" spans="6:6" x14ac:dyDescent="0.2">
      <c r="F56106" s="16"/>
    </row>
    <row r="56107" spans="6:6" x14ac:dyDescent="0.2">
      <c r="F56107" s="16"/>
    </row>
    <row r="56108" spans="6:6" x14ac:dyDescent="0.2">
      <c r="F56108" s="16"/>
    </row>
    <row r="56109" spans="6:6" x14ac:dyDescent="0.2">
      <c r="F56109" s="16"/>
    </row>
    <row r="56110" spans="6:6" x14ac:dyDescent="0.2">
      <c r="F56110" s="16"/>
    </row>
    <row r="56111" spans="6:6" x14ac:dyDescent="0.2">
      <c r="F56111" s="16"/>
    </row>
    <row r="56112" spans="6:6" x14ac:dyDescent="0.2">
      <c r="F56112" s="16"/>
    </row>
    <row r="56113" spans="6:6" x14ac:dyDescent="0.2">
      <c r="F56113" s="16"/>
    </row>
    <row r="56114" spans="6:6" x14ac:dyDescent="0.2">
      <c r="F56114" s="16"/>
    </row>
    <row r="56115" spans="6:6" x14ac:dyDescent="0.2">
      <c r="F56115" s="16"/>
    </row>
    <row r="56116" spans="6:6" x14ac:dyDescent="0.2">
      <c r="F56116" s="16"/>
    </row>
    <row r="56117" spans="6:6" x14ac:dyDescent="0.2">
      <c r="F56117" s="16"/>
    </row>
    <row r="56118" spans="6:6" x14ac:dyDescent="0.2">
      <c r="F56118" s="16"/>
    </row>
    <row r="56119" spans="6:6" x14ac:dyDescent="0.2">
      <c r="F56119" s="16"/>
    </row>
    <row r="56120" spans="6:6" x14ac:dyDescent="0.2">
      <c r="F56120" s="16"/>
    </row>
    <row r="56121" spans="6:6" x14ac:dyDescent="0.2">
      <c r="F56121" s="16"/>
    </row>
    <row r="56122" spans="6:6" x14ac:dyDescent="0.2">
      <c r="F56122" s="16"/>
    </row>
    <row r="56123" spans="6:6" x14ac:dyDescent="0.2">
      <c r="F56123" s="16"/>
    </row>
    <row r="56124" spans="6:6" x14ac:dyDescent="0.2">
      <c r="F56124" s="16"/>
    </row>
    <row r="56125" spans="6:6" x14ac:dyDescent="0.2">
      <c r="F56125" s="16"/>
    </row>
    <row r="56126" spans="6:6" x14ac:dyDescent="0.2">
      <c r="F56126" s="16"/>
    </row>
    <row r="56127" spans="6:6" x14ac:dyDescent="0.2">
      <c r="F56127" s="16"/>
    </row>
    <row r="56128" spans="6:6" x14ac:dyDescent="0.2">
      <c r="F56128" s="16"/>
    </row>
    <row r="56129" spans="6:6" x14ac:dyDescent="0.2">
      <c r="F56129" s="16"/>
    </row>
    <row r="56130" spans="6:6" x14ac:dyDescent="0.2">
      <c r="F56130" s="16"/>
    </row>
    <row r="56131" spans="6:6" x14ac:dyDescent="0.2">
      <c r="F56131" s="16"/>
    </row>
    <row r="56132" spans="6:6" x14ac:dyDescent="0.2">
      <c r="F56132" s="16"/>
    </row>
    <row r="56133" spans="6:6" x14ac:dyDescent="0.2">
      <c r="F56133" s="16"/>
    </row>
    <row r="56134" spans="6:6" x14ac:dyDescent="0.2">
      <c r="F56134" s="16"/>
    </row>
    <row r="56135" spans="6:6" x14ac:dyDescent="0.2">
      <c r="F56135" s="16"/>
    </row>
    <row r="56136" spans="6:6" x14ac:dyDescent="0.2">
      <c r="F56136" s="16"/>
    </row>
    <row r="56137" spans="6:6" x14ac:dyDescent="0.2">
      <c r="F56137" s="16"/>
    </row>
    <row r="56138" spans="6:6" x14ac:dyDescent="0.2">
      <c r="F56138" s="16"/>
    </row>
    <row r="56139" spans="6:6" x14ac:dyDescent="0.2">
      <c r="F56139" s="16"/>
    </row>
    <row r="56140" spans="6:6" x14ac:dyDescent="0.2">
      <c r="F56140" s="16"/>
    </row>
    <row r="56141" spans="6:6" x14ac:dyDescent="0.2">
      <c r="F56141" s="16"/>
    </row>
    <row r="56142" spans="6:6" x14ac:dyDescent="0.2">
      <c r="F56142" s="16"/>
    </row>
    <row r="56143" spans="6:6" x14ac:dyDescent="0.2">
      <c r="F56143" s="16"/>
    </row>
    <row r="56144" spans="6:6" x14ac:dyDescent="0.2">
      <c r="F56144" s="16"/>
    </row>
    <row r="56145" spans="6:6" x14ac:dyDescent="0.2">
      <c r="F56145" s="16"/>
    </row>
    <row r="56146" spans="6:6" x14ac:dyDescent="0.2">
      <c r="F56146" s="16"/>
    </row>
    <row r="56147" spans="6:6" x14ac:dyDescent="0.2">
      <c r="F56147" s="16"/>
    </row>
    <row r="56148" spans="6:6" x14ac:dyDescent="0.2">
      <c r="F56148" s="16"/>
    </row>
    <row r="56149" spans="6:6" x14ac:dyDescent="0.2">
      <c r="F56149" s="16"/>
    </row>
    <row r="56150" spans="6:6" x14ac:dyDescent="0.2">
      <c r="F56150" s="16"/>
    </row>
    <row r="56151" spans="6:6" x14ac:dyDescent="0.2">
      <c r="F56151" s="16"/>
    </row>
    <row r="56152" spans="6:6" x14ac:dyDescent="0.2">
      <c r="F56152" s="16"/>
    </row>
    <row r="56153" spans="6:6" x14ac:dyDescent="0.2">
      <c r="F56153" s="16"/>
    </row>
    <row r="56154" spans="6:6" x14ac:dyDescent="0.2">
      <c r="F56154" s="16"/>
    </row>
    <row r="56155" spans="6:6" x14ac:dyDescent="0.2">
      <c r="F56155" s="16"/>
    </row>
    <row r="56156" spans="6:6" x14ac:dyDescent="0.2">
      <c r="F56156" s="16"/>
    </row>
    <row r="56157" spans="6:6" x14ac:dyDescent="0.2">
      <c r="F56157" s="16"/>
    </row>
    <row r="56158" spans="6:6" x14ac:dyDescent="0.2">
      <c r="F56158" s="16"/>
    </row>
    <row r="56159" spans="6:6" x14ac:dyDescent="0.2">
      <c r="F56159" s="16"/>
    </row>
    <row r="56160" spans="6:6" x14ac:dyDescent="0.2">
      <c r="F56160" s="16"/>
    </row>
    <row r="56161" spans="6:6" x14ac:dyDescent="0.2">
      <c r="F56161" s="16"/>
    </row>
    <row r="56162" spans="6:6" x14ac:dyDescent="0.2">
      <c r="F56162" s="16"/>
    </row>
    <row r="56163" spans="6:6" x14ac:dyDescent="0.2">
      <c r="F56163" s="16"/>
    </row>
    <row r="56164" spans="6:6" x14ac:dyDescent="0.2">
      <c r="F56164" s="16"/>
    </row>
    <row r="56165" spans="6:6" x14ac:dyDescent="0.2">
      <c r="F56165" s="16"/>
    </row>
    <row r="56166" spans="6:6" x14ac:dyDescent="0.2">
      <c r="F56166" s="16"/>
    </row>
    <row r="56167" spans="6:6" x14ac:dyDescent="0.2">
      <c r="F56167" s="16"/>
    </row>
    <row r="56168" spans="6:6" x14ac:dyDescent="0.2">
      <c r="F56168" s="16"/>
    </row>
    <row r="56169" spans="6:6" x14ac:dyDescent="0.2">
      <c r="F56169" s="16"/>
    </row>
    <row r="56170" spans="6:6" x14ac:dyDescent="0.2">
      <c r="F56170" s="16"/>
    </row>
    <row r="56171" spans="6:6" x14ac:dyDescent="0.2">
      <c r="F56171" s="16"/>
    </row>
    <row r="56172" spans="6:6" x14ac:dyDescent="0.2">
      <c r="F56172" s="16"/>
    </row>
    <row r="56173" spans="6:6" x14ac:dyDescent="0.2">
      <c r="F56173" s="16"/>
    </row>
    <row r="56174" spans="6:6" x14ac:dyDescent="0.2">
      <c r="F56174" s="16"/>
    </row>
    <row r="56175" spans="6:6" x14ac:dyDescent="0.2">
      <c r="F56175" s="16"/>
    </row>
    <row r="56176" spans="6:6" x14ac:dyDescent="0.2">
      <c r="F56176" s="16"/>
    </row>
    <row r="56177" spans="6:6" x14ac:dyDescent="0.2">
      <c r="F56177" s="16"/>
    </row>
    <row r="56178" spans="6:6" x14ac:dyDescent="0.2">
      <c r="F56178" s="16"/>
    </row>
    <row r="56179" spans="6:6" x14ac:dyDescent="0.2">
      <c r="F56179" s="16"/>
    </row>
    <row r="56180" spans="6:6" x14ac:dyDescent="0.2">
      <c r="F56180" s="16"/>
    </row>
    <row r="56181" spans="6:6" x14ac:dyDescent="0.2">
      <c r="F56181" s="16"/>
    </row>
    <row r="56182" spans="6:6" x14ac:dyDescent="0.2">
      <c r="F56182" s="16"/>
    </row>
    <row r="56183" spans="6:6" x14ac:dyDescent="0.2">
      <c r="F56183" s="16"/>
    </row>
    <row r="56184" spans="6:6" x14ac:dyDescent="0.2">
      <c r="F56184" s="16"/>
    </row>
    <row r="56185" spans="6:6" x14ac:dyDescent="0.2">
      <c r="F56185" s="16"/>
    </row>
    <row r="56186" spans="6:6" x14ac:dyDescent="0.2">
      <c r="F56186" s="16"/>
    </row>
    <row r="56187" spans="6:6" x14ac:dyDescent="0.2">
      <c r="F56187" s="16"/>
    </row>
    <row r="56188" spans="6:6" x14ac:dyDescent="0.2">
      <c r="F56188" s="16"/>
    </row>
    <row r="56189" spans="6:6" x14ac:dyDescent="0.2">
      <c r="F56189" s="16"/>
    </row>
    <row r="56190" spans="6:6" x14ac:dyDescent="0.2">
      <c r="F56190" s="16"/>
    </row>
    <row r="56191" spans="6:6" x14ac:dyDescent="0.2">
      <c r="F56191" s="16"/>
    </row>
    <row r="56192" spans="6:6" x14ac:dyDescent="0.2">
      <c r="F56192" s="16"/>
    </row>
    <row r="56193" spans="6:6" x14ac:dyDescent="0.2">
      <c r="F56193" s="16"/>
    </row>
    <row r="56194" spans="6:6" x14ac:dyDescent="0.2">
      <c r="F56194" s="16"/>
    </row>
    <row r="56195" spans="6:6" x14ac:dyDescent="0.2">
      <c r="F56195" s="16"/>
    </row>
    <row r="56196" spans="6:6" x14ac:dyDescent="0.2">
      <c r="F56196" s="16"/>
    </row>
    <row r="56197" spans="6:6" x14ac:dyDescent="0.2">
      <c r="F56197" s="16"/>
    </row>
    <row r="56198" spans="6:6" x14ac:dyDescent="0.2">
      <c r="F56198" s="16"/>
    </row>
    <row r="56199" spans="6:6" x14ac:dyDescent="0.2">
      <c r="F56199" s="16"/>
    </row>
    <row r="56200" spans="6:6" x14ac:dyDescent="0.2">
      <c r="F56200" s="16"/>
    </row>
    <row r="56201" spans="6:6" x14ac:dyDescent="0.2">
      <c r="F56201" s="16"/>
    </row>
    <row r="56202" spans="6:6" x14ac:dyDescent="0.2">
      <c r="F56202" s="16"/>
    </row>
    <row r="56203" spans="6:6" x14ac:dyDescent="0.2">
      <c r="F56203" s="16"/>
    </row>
    <row r="56204" spans="6:6" x14ac:dyDescent="0.2">
      <c r="F56204" s="16"/>
    </row>
    <row r="56205" spans="6:6" x14ac:dyDescent="0.2">
      <c r="F56205" s="16"/>
    </row>
    <row r="56206" spans="6:6" x14ac:dyDescent="0.2">
      <c r="F56206" s="16"/>
    </row>
    <row r="56207" spans="6:6" x14ac:dyDescent="0.2">
      <c r="F56207" s="16"/>
    </row>
    <row r="56208" spans="6:6" x14ac:dyDescent="0.2">
      <c r="F56208" s="16"/>
    </row>
    <row r="56209" spans="6:6" x14ac:dyDescent="0.2">
      <c r="F56209" s="16"/>
    </row>
    <row r="56210" spans="6:6" x14ac:dyDescent="0.2">
      <c r="F56210" s="16"/>
    </row>
    <row r="56211" spans="6:6" x14ac:dyDescent="0.2">
      <c r="F56211" s="16"/>
    </row>
    <row r="56212" spans="6:6" x14ac:dyDescent="0.2">
      <c r="F56212" s="16"/>
    </row>
    <row r="56213" spans="6:6" x14ac:dyDescent="0.2">
      <c r="F56213" s="16"/>
    </row>
    <row r="56214" spans="6:6" x14ac:dyDescent="0.2">
      <c r="F56214" s="16"/>
    </row>
    <row r="56215" spans="6:6" x14ac:dyDescent="0.2">
      <c r="F56215" s="16"/>
    </row>
    <row r="56216" spans="6:6" x14ac:dyDescent="0.2">
      <c r="F56216" s="16"/>
    </row>
    <row r="56217" spans="6:6" x14ac:dyDescent="0.2">
      <c r="F56217" s="16"/>
    </row>
    <row r="56218" spans="6:6" x14ac:dyDescent="0.2">
      <c r="F56218" s="16"/>
    </row>
    <row r="56219" spans="6:6" x14ac:dyDescent="0.2">
      <c r="F56219" s="16"/>
    </row>
    <row r="56220" spans="6:6" x14ac:dyDescent="0.2">
      <c r="F56220" s="16"/>
    </row>
    <row r="56221" spans="6:6" x14ac:dyDescent="0.2">
      <c r="F56221" s="16"/>
    </row>
    <row r="56222" spans="6:6" x14ac:dyDescent="0.2">
      <c r="F56222" s="16"/>
    </row>
    <row r="56223" spans="6:6" x14ac:dyDescent="0.2">
      <c r="F56223" s="16"/>
    </row>
    <row r="56224" spans="6:6" x14ac:dyDescent="0.2">
      <c r="F56224" s="16"/>
    </row>
    <row r="56225" spans="6:6" x14ac:dyDescent="0.2">
      <c r="F56225" s="16"/>
    </row>
    <row r="56226" spans="6:6" x14ac:dyDescent="0.2">
      <c r="F56226" s="16"/>
    </row>
    <row r="56227" spans="6:6" x14ac:dyDescent="0.2">
      <c r="F56227" s="16"/>
    </row>
    <row r="56228" spans="6:6" x14ac:dyDescent="0.2">
      <c r="F56228" s="16"/>
    </row>
    <row r="56229" spans="6:6" x14ac:dyDescent="0.2">
      <c r="F56229" s="16"/>
    </row>
    <row r="56230" spans="6:6" x14ac:dyDescent="0.2">
      <c r="F56230" s="16"/>
    </row>
    <row r="56231" spans="6:6" x14ac:dyDescent="0.2">
      <c r="F56231" s="16"/>
    </row>
    <row r="56232" spans="6:6" x14ac:dyDescent="0.2">
      <c r="F56232" s="16"/>
    </row>
    <row r="56233" spans="6:6" x14ac:dyDescent="0.2">
      <c r="F56233" s="16"/>
    </row>
    <row r="56234" spans="6:6" x14ac:dyDescent="0.2">
      <c r="F56234" s="16"/>
    </row>
    <row r="56235" spans="6:6" x14ac:dyDescent="0.2">
      <c r="F56235" s="16"/>
    </row>
    <row r="56236" spans="6:6" x14ac:dyDescent="0.2">
      <c r="F56236" s="16"/>
    </row>
    <row r="56237" spans="6:6" x14ac:dyDescent="0.2">
      <c r="F56237" s="16"/>
    </row>
    <row r="56238" spans="6:6" x14ac:dyDescent="0.2">
      <c r="F56238" s="16"/>
    </row>
    <row r="56239" spans="6:6" x14ac:dyDescent="0.2">
      <c r="F56239" s="16"/>
    </row>
    <row r="56240" spans="6:6" x14ac:dyDescent="0.2">
      <c r="F56240" s="16"/>
    </row>
    <row r="56241" spans="6:6" x14ac:dyDescent="0.2">
      <c r="F56241" s="16"/>
    </row>
    <row r="56242" spans="6:6" x14ac:dyDescent="0.2">
      <c r="F56242" s="16"/>
    </row>
    <row r="56243" spans="6:6" x14ac:dyDescent="0.2">
      <c r="F56243" s="16"/>
    </row>
    <row r="56244" spans="6:6" x14ac:dyDescent="0.2">
      <c r="F56244" s="16"/>
    </row>
    <row r="56245" spans="6:6" x14ac:dyDescent="0.2">
      <c r="F56245" s="16"/>
    </row>
    <row r="56246" spans="6:6" x14ac:dyDescent="0.2">
      <c r="F56246" s="16"/>
    </row>
    <row r="56247" spans="6:6" x14ac:dyDescent="0.2">
      <c r="F56247" s="16"/>
    </row>
    <row r="56248" spans="6:6" x14ac:dyDescent="0.2">
      <c r="F56248" s="16"/>
    </row>
    <row r="56249" spans="6:6" x14ac:dyDescent="0.2">
      <c r="F56249" s="16"/>
    </row>
    <row r="56250" spans="6:6" x14ac:dyDescent="0.2">
      <c r="F56250" s="16"/>
    </row>
    <row r="56251" spans="6:6" x14ac:dyDescent="0.2">
      <c r="F56251" s="16"/>
    </row>
    <row r="56252" spans="6:6" x14ac:dyDescent="0.2">
      <c r="F56252" s="16"/>
    </row>
    <row r="56253" spans="6:6" x14ac:dyDescent="0.2">
      <c r="F56253" s="16"/>
    </row>
    <row r="56254" spans="6:6" x14ac:dyDescent="0.2">
      <c r="F56254" s="16"/>
    </row>
    <row r="56255" spans="6:6" x14ac:dyDescent="0.2">
      <c r="F56255" s="16"/>
    </row>
    <row r="56256" spans="6:6" x14ac:dyDescent="0.2">
      <c r="F56256" s="16"/>
    </row>
    <row r="56257" spans="6:6" x14ac:dyDescent="0.2">
      <c r="F56257" s="16"/>
    </row>
    <row r="56258" spans="6:6" x14ac:dyDescent="0.2">
      <c r="F56258" s="16"/>
    </row>
    <row r="56259" spans="6:6" x14ac:dyDescent="0.2">
      <c r="F56259" s="16"/>
    </row>
    <row r="56260" spans="6:6" x14ac:dyDescent="0.2">
      <c r="F56260" s="16"/>
    </row>
    <row r="56261" spans="6:6" x14ac:dyDescent="0.2">
      <c r="F56261" s="16"/>
    </row>
    <row r="56262" spans="6:6" x14ac:dyDescent="0.2">
      <c r="F56262" s="16"/>
    </row>
    <row r="56263" spans="6:6" x14ac:dyDescent="0.2">
      <c r="F56263" s="16"/>
    </row>
    <row r="56264" spans="6:6" x14ac:dyDescent="0.2">
      <c r="F56264" s="16"/>
    </row>
    <row r="56265" spans="6:6" x14ac:dyDescent="0.2">
      <c r="F56265" s="16"/>
    </row>
    <row r="56266" spans="6:6" x14ac:dyDescent="0.2">
      <c r="F56266" s="16"/>
    </row>
    <row r="56267" spans="6:6" x14ac:dyDescent="0.2">
      <c r="F56267" s="16"/>
    </row>
    <row r="56268" spans="6:6" x14ac:dyDescent="0.2">
      <c r="F56268" s="16"/>
    </row>
    <row r="56269" spans="6:6" x14ac:dyDescent="0.2">
      <c r="F56269" s="16"/>
    </row>
    <row r="56270" spans="6:6" x14ac:dyDescent="0.2">
      <c r="F56270" s="16"/>
    </row>
    <row r="56271" spans="6:6" x14ac:dyDescent="0.2">
      <c r="F56271" s="16"/>
    </row>
    <row r="56272" spans="6:6" x14ac:dyDescent="0.2">
      <c r="F56272" s="16"/>
    </row>
    <row r="56273" spans="6:6" x14ac:dyDescent="0.2">
      <c r="F56273" s="16"/>
    </row>
    <row r="56274" spans="6:6" x14ac:dyDescent="0.2">
      <c r="F56274" s="16"/>
    </row>
    <row r="56275" spans="6:6" x14ac:dyDescent="0.2">
      <c r="F56275" s="16"/>
    </row>
    <row r="56276" spans="6:6" x14ac:dyDescent="0.2">
      <c r="F56276" s="16"/>
    </row>
    <row r="56277" spans="6:6" x14ac:dyDescent="0.2">
      <c r="F56277" s="16"/>
    </row>
    <row r="56278" spans="6:6" x14ac:dyDescent="0.2">
      <c r="F56278" s="16"/>
    </row>
    <row r="56279" spans="6:6" x14ac:dyDescent="0.2">
      <c r="F56279" s="16"/>
    </row>
    <row r="56280" spans="6:6" x14ac:dyDescent="0.2">
      <c r="F56280" s="16"/>
    </row>
    <row r="56281" spans="6:6" x14ac:dyDescent="0.2">
      <c r="F56281" s="16"/>
    </row>
    <row r="56282" spans="6:6" x14ac:dyDescent="0.2">
      <c r="F56282" s="16"/>
    </row>
    <row r="56283" spans="6:6" x14ac:dyDescent="0.2">
      <c r="F56283" s="16"/>
    </row>
    <row r="56284" spans="6:6" x14ac:dyDescent="0.2">
      <c r="F56284" s="16"/>
    </row>
    <row r="56285" spans="6:6" x14ac:dyDescent="0.2">
      <c r="F56285" s="16"/>
    </row>
    <row r="56286" spans="6:6" x14ac:dyDescent="0.2">
      <c r="F56286" s="16"/>
    </row>
    <row r="56287" spans="6:6" x14ac:dyDescent="0.2">
      <c r="F56287" s="16"/>
    </row>
    <row r="56288" spans="6:6" x14ac:dyDescent="0.2">
      <c r="F56288" s="16"/>
    </row>
    <row r="56289" spans="6:6" x14ac:dyDescent="0.2">
      <c r="F56289" s="16"/>
    </row>
    <row r="56290" spans="6:6" x14ac:dyDescent="0.2">
      <c r="F56290" s="16"/>
    </row>
    <row r="56291" spans="6:6" x14ac:dyDescent="0.2">
      <c r="F56291" s="16"/>
    </row>
    <row r="56292" spans="6:6" x14ac:dyDescent="0.2">
      <c r="F56292" s="16"/>
    </row>
    <row r="56293" spans="6:6" x14ac:dyDescent="0.2">
      <c r="F56293" s="16"/>
    </row>
    <row r="56294" spans="6:6" x14ac:dyDescent="0.2">
      <c r="F56294" s="16"/>
    </row>
    <row r="56295" spans="6:6" x14ac:dyDescent="0.2">
      <c r="F56295" s="16"/>
    </row>
    <row r="56296" spans="6:6" x14ac:dyDescent="0.2">
      <c r="F56296" s="16"/>
    </row>
    <row r="56297" spans="6:6" x14ac:dyDescent="0.2">
      <c r="F56297" s="16"/>
    </row>
    <row r="56298" spans="6:6" x14ac:dyDescent="0.2">
      <c r="F56298" s="16"/>
    </row>
    <row r="56299" spans="6:6" x14ac:dyDescent="0.2">
      <c r="F56299" s="16"/>
    </row>
    <row r="56300" spans="6:6" x14ac:dyDescent="0.2">
      <c r="F56300" s="16"/>
    </row>
    <row r="56301" spans="6:6" x14ac:dyDescent="0.2">
      <c r="F56301" s="16"/>
    </row>
    <row r="56302" spans="6:6" x14ac:dyDescent="0.2">
      <c r="F56302" s="16"/>
    </row>
    <row r="56303" spans="6:6" x14ac:dyDescent="0.2">
      <c r="F56303" s="16"/>
    </row>
    <row r="56304" spans="6:6" x14ac:dyDescent="0.2">
      <c r="F56304" s="16"/>
    </row>
    <row r="56305" spans="6:6" x14ac:dyDescent="0.2">
      <c r="F56305" s="16"/>
    </row>
    <row r="56306" spans="6:6" x14ac:dyDescent="0.2">
      <c r="F56306" s="16"/>
    </row>
    <row r="56307" spans="6:6" x14ac:dyDescent="0.2">
      <c r="F56307" s="16"/>
    </row>
    <row r="56308" spans="6:6" x14ac:dyDescent="0.2">
      <c r="F56308" s="16"/>
    </row>
    <row r="56309" spans="6:6" x14ac:dyDescent="0.2">
      <c r="F56309" s="16"/>
    </row>
    <row r="56310" spans="6:6" x14ac:dyDescent="0.2">
      <c r="F56310" s="16"/>
    </row>
    <row r="56311" spans="6:6" x14ac:dyDescent="0.2">
      <c r="F56311" s="16"/>
    </row>
    <row r="56312" spans="6:6" x14ac:dyDescent="0.2">
      <c r="F56312" s="16"/>
    </row>
    <row r="56313" spans="6:6" x14ac:dyDescent="0.2">
      <c r="F56313" s="16"/>
    </row>
    <row r="56314" spans="6:6" x14ac:dyDescent="0.2">
      <c r="F56314" s="16"/>
    </row>
    <row r="56315" spans="6:6" x14ac:dyDescent="0.2">
      <c r="F56315" s="16"/>
    </row>
    <row r="56316" spans="6:6" x14ac:dyDescent="0.2">
      <c r="F56316" s="16"/>
    </row>
    <row r="56317" spans="6:6" x14ac:dyDescent="0.2">
      <c r="F56317" s="16"/>
    </row>
    <row r="56318" spans="6:6" x14ac:dyDescent="0.2">
      <c r="F56318" s="16"/>
    </row>
    <row r="56319" spans="6:6" x14ac:dyDescent="0.2">
      <c r="F56319" s="16"/>
    </row>
    <row r="56320" spans="6:6" x14ac:dyDescent="0.2">
      <c r="F56320" s="16"/>
    </row>
    <row r="56321" spans="6:6" x14ac:dyDescent="0.2">
      <c r="F56321" s="16"/>
    </row>
    <row r="56322" spans="6:6" x14ac:dyDescent="0.2">
      <c r="F56322" s="16"/>
    </row>
    <row r="56323" spans="6:6" x14ac:dyDescent="0.2">
      <c r="F56323" s="16"/>
    </row>
    <row r="56324" spans="6:6" x14ac:dyDescent="0.2">
      <c r="F56324" s="16"/>
    </row>
    <row r="56325" spans="6:6" x14ac:dyDescent="0.2">
      <c r="F56325" s="16"/>
    </row>
    <row r="56326" spans="6:6" x14ac:dyDescent="0.2">
      <c r="F56326" s="16"/>
    </row>
    <row r="56327" spans="6:6" x14ac:dyDescent="0.2">
      <c r="F56327" s="16"/>
    </row>
    <row r="56328" spans="6:6" x14ac:dyDescent="0.2">
      <c r="F56328" s="16"/>
    </row>
    <row r="56329" spans="6:6" x14ac:dyDescent="0.2">
      <c r="F56329" s="16"/>
    </row>
    <row r="56330" spans="6:6" x14ac:dyDescent="0.2">
      <c r="F56330" s="16"/>
    </row>
    <row r="56331" spans="6:6" x14ac:dyDescent="0.2">
      <c r="F56331" s="16"/>
    </row>
    <row r="56332" spans="6:6" x14ac:dyDescent="0.2">
      <c r="F56332" s="16"/>
    </row>
    <row r="56333" spans="6:6" x14ac:dyDescent="0.2">
      <c r="F56333" s="16"/>
    </row>
    <row r="56334" spans="6:6" x14ac:dyDescent="0.2">
      <c r="F56334" s="16"/>
    </row>
    <row r="56335" spans="6:6" x14ac:dyDescent="0.2">
      <c r="F56335" s="16"/>
    </row>
    <row r="56336" spans="6:6" x14ac:dyDescent="0.2">
      <c r="F56336" s="16"/>
    </row>
    <row r="56337" spans="6:6" x14ac:dyDescent="0.2">
      <c r="F56337" s="16"/>
    </row>
    <row r="56338" spans="6:6" x14ac:dyDescent="0.2">
      <c r="F56338" s="16"/>
    </row>
    <row r="56339" spans="6:6" x14ac:dyDescent="0.2">
      <c r="F56339" s="16"/>
    </row>
    <row r="56340" spans="6:6" x14ac:dyDescent="0.2">
      <c r="F56340" s="16"/>
    </row>
    <row r="56341" spans="6:6" x14ac:dyDescent="0.2">
      <c r="F56341" s="16"/>
    </row>
    <row r="56342" spans="6:6" x14ac:dyDescent="0.2">
      <c r="F56342" s="16"/>
    </row>
    <row r="56343" spans="6:6" x14ac:dyDescent="0.2">
      <c r="F56343" s="16"/>
    </row>
    <row r="56344" spans="6:6" x14ac:dyDescent="0.2">
      <c r="F56344" s="16"/>
    </row>
    <row r="56345" spans="6:6" x14ac:dyDescent="0.2">
      <c r="F56345" s="16"/>
    </row>
    <row r="56346" spans="6:6" x14ac:dyDescent="0.2">
      <c r="F56346" s="16"/>
    </row>
    <row r="56347" spans="6:6" x14ac:dyDescent="0.2">
      <c r="F56347" s="16"/>
    </row>
    <row r="56348" spans="6:6" x14ac:dyDescent="0.2">
      <c r="F56348" s="16"/>
    </row>
    <row r="56349" spans="6:6" x14ac:dyDescent="0.2">
      <c r="F56349" s="16"/>
    </row>
    <row r="56350" spans="6:6" x14ac:dyDescent="0.2">
      <c r="F56350" s="16"/>
    </row>
    <row r="56351" spans="6:6" x14ac:dyDescent="0.2">
      <c r="F56351" s="16"/>
    </row>
    <row r="56352" spans="6:6" x14ac:dyDescent="0.2">
      <c r="F56352" s="16"/>
    </row>
    <row r="56353" spans="6:6" x14ac:dyDescent="0.2">
      <c r="F56353" s="16"/>
    </row>
    <row r="56354" spans="6:6" x14ac:dyDescent="0.2">
      <c r="F56354" s="16"/>
    </row>
    <row r="56355" spans="6:6" x14ac:dyDescent="0.2">
      <c r="F56355" s="16"/>
    </row>
    <row r="56356" spans="6:6" x14ac:dyDescent="0.2">
      <c r="F56356" s="16"/>
    </row>
    <row r="56357" spans="6:6" x14ac:dyDescent="0.2">
      <c r="F56357" s="16"/>
    </row>
    <row r="56358" spans="6:6" x14ac:dyDescent="0.2">
      <c r="F56358" s="16"/>
    </row>
    <row r="56359" spans="6:6" x14ac:dyDescent="0.2">
      <c r="F56359" s="16"/>
    </row>
    <row r="56360" spans="6:6" x14ac:dyDescent="0.2">
      <c r="F56360" s="16"/>
    </row>
    <row r="56361" spans="6:6" x14ac:dyDescent="0.2">
      <c r="F56361" s="16"/>
    </row>
    <row r="56362" spans="6:6" x14ac:dyDescent="0.2">
      <c r="F56362" s="16"/>
    </row>
    <row r="56363" spans="6:6" x14ac:dyDescent="0.2">
      <c r="F56363" s="16"/>
    </row>
    <row r="56364" spans="6:6" x14ac:dyDescent="0.2">
      <c r="F56364" s="16"/>
    </row>
    <row r="56365" spans="6:6" x14ac:dyDescent="0.2">
      <c r="F56365" s="16"/>
    </row>
    <row r="56366" spans="6:6" x14ac:dyDescent="0.2">
      <c r="F56366" s="16"/>
    </row>
    <row r="56367" spans="6:6" x14ac:dyDescent="0.2">
      <c r="F56367" s="16"/>
    </row>
    <row r="56368" spans="6:6" x14ac:dyDescent="0.2">
      <c r="F56368" s="16"/>
    </row>
    <row r="56369" spans="6:6" x14ac:dyDescent="0.2">
      <c r="F56369" s="16"/>
    </row>
    <row r="56370" spans="6:6" x14ac:dyDescent="0.2">
      <c r="F56370" s="16"/>
    </row>
    <row r="56371" spans="6:6" x14ac:dyDescent="0.2">
      <c r="F56371" s="16"/>
    </row>
    <row r="56372" spans="6:6" x14ac:dyDescent="0.2">
      <c r="F56372" s="16"/>
    </row>
    <row r="56373" spans="6:6" x14ac:dyDescent="0.2">
      <c r="F56373" s="16"/>
    </row>
    <row r="56374" spans="6:6" x14ac:dyDescent="0.2">
      <c r="F56374" s="16"/>
    </row>
    <row r="56375" spans="6:6" x14ac:dyDescent="0.2">
      <c r="F56375" s="16"/>
    </row>
    <row r="56376" spans="6:6" x14ac:dyDescent="0.2">
      <c r="F56376" s="16"/>
    </row>
    <row r="56377" spans="6:6" x14ac:dyDescent="0.2">
      <c r="F56377" s="16"/>
    </row>
    <row r="56378" spans="6:6" x14ac:dyDescent="0.2">
      <c r="F56378" s="16"/>
    </row>
    <row r="56379" spans="6:6" x14ac:dyDescent="0.2">
      <c r="F56379" s="16"/>
    </row>
    <row r="56380" spans="6:6" x14ac:dyDescent="0.2">
      <c r="F56380" s="16"/>
    </row>
    <row r="56381" spans="6:6" x14ac:dyDescent="0.2">
      <c r="F56381" s="16"/>
    </row>
    <row r="56382" spans="6:6" x14ac:dyDescent="0.2">
      <c r="F56382" s="16"/>
    </row>
    <row r="56383" spans="6:6" x14ac:dyDescent="0.2">
      <c r="F56383" s="16"/>
    </row>
    <row r="56384" spans="6:6" x14ac:dyDescent="0.2">
      <c r="F56384" s="16"/>
    </row>
    <row r="56385" spans="6:6" x14ac:dyDescent="0.2">
      <c r="F56385" s="16"/>
    </row>
    <row r="56386" spans="6:6" x14ac:dyDescent="0.2">
      <c r="F56386" s="16"/>
    </row>
    <row r="56387" spans="6:6" x14ac:dyDescent="0.2">
      <c r="F56387" s="16"/>
    </row>
    <row r="56388" spans="6:6" x14ac:dyDescent="0.2">
      <c r="F56388" s="16"/>
    </row>
    <row r="56389" spans="6:6" x14ac:dyDescent="0.2">
      <c r="F56389" s="16"/>
    </row>
    <row r="56390" spans="6:6" x14ac:dyDescent="0.2">
      <c r="F56390" s="16"/>
    </row>
    <row r="56391" spans="6:6" x14ac:dyDescent="0.2">
      <c r="F56391" s="16"/>
    </row>
    <row r="56392" spans="6:6" x14ac:dyDescent="0.2">
      <c r="F56392" s="16"/>
    </row>
    <row r="56393" spans="6:6" x14ac:dyDescent="0.2">
      <c r="F56393" s="16"/>
    </row>
    <row r="56394" spans="6:6" x14ac:dyDescent="0.2">
      <c r="F56394" s="16"/>
    </row>
    <row r="56395" spans="6:6" x14ac:dyDescent="0.2">
      <c r="F56395" s="16"/>
    </row>
    <row r="56396" spans="6:6" x14ac:dyDescent="0.2">
      <c r="F56396" s="16"/>
    </row>
    <row r="56397" spans="6:6" x14ac:dyDescent="0.2">
      <c r="F56397" s="16"/>
    </row>
    <row r="56398" spans="6:6" x14ac:dyDescent="0.2">
      <c r="F56398" s="16"/>
    </row>
    <row r="56399" spans="6:6" x14ac:dyDescent="0.2">
      <c r="F56399" s="16"/>
    </row>
    <row r="56400" spans="6:6" x14ac:dyDescent="0.2">
      <c r="F56400" s="16"/>
    </row>
    <row r="56401" spans="6:6" x14ac:dyDescent="0.2">
      <c r="F56401" s="16"/>
    </row>
    <row r="56402" spans="6:6" x14ac:dyDescent="0.2">
      <c r="F56402" s="16"/>
    </row>
    <row r="56403" spans="6:6" x14ac:dyDescent="0.2">
      <c r="F56403" s="16"/>
    </row>
    <row r="56404" spans="6:6" x14ac:dyDescent="0.2">
      <c r="F56404" s="16"/>
    </row>
    <row r="56405" spans="6:6" x14ac:dyDescent="0.2">
      <c r="F56405" s="16"/>
    </row>
    <row r="56406" spans="6:6" x14ac:dyDescent="0.2">
      <c r="F56406" s="16"/>
    </row>
    <row r="56407" spans="6:6" x14ac:dyDescent="0.2">
      <c r="F56407" s="16"/>
    </row>
    <row r="56408" spans="6:6" x14ac:dyDescent="0.2">
      <c r="F56408" s="16"/>
    </row>
    <row r="56409" spans="6:6" x14ac:dyDescent="0.2">
      <c r="F56409" s="16"/>
    </row>
    <row r="56410" spans="6:6" x14ac:dyDescent="0.2">
      <c r="F56410" s="16"/>
    </row>
    <row r="56411" spans="6:6" x14ac:dyDescent="0.2">
      <c r="F56411" s="16"/>
    </row>
    <row r="56412" spans="6:6" x14ac:dyDescent="0.2">
      <c r="F56412" s="16"/>
    </row>
    <row r="56413" spans="6:6" x14ac:dyDescent="0.2">
      <c r="F56413" s="16"/>
    </row>
    <row r="56414" spans="6:6" x14ac:dyDescent="0.2">
      <c r="F56414" s="16"/>
    </row>
    <row r="56415" spans="6:6" x14ac:dyDescent="0.2">
      <c r="F56415" s="16"/>
    </row>
    <row r="56416" spans="6:6" x14ac:dyDescent="0.2">
      <c r="F56416" s="16"/>
    </row>
    <row r="56417" spans="6:6" x14ac:dyDescent="0.2">
      <c r="F56417" s="16"/>
    </row>
    <row r="56418" spans="6:6" x14ac:dyDescent="0.2">
      <c r="F56418" s="16"/>
    </row>
    <row r="56419" spans="6:6" x14ac:dyDescent="0.2">
      <c r="F56419" s="16"/>
    </row>
    <row r="56420" spans="6:6" x14ac:dyDescent="0.2">
      <c r="F56420" s="16"/>
    </row>
    <row r="56421" spans="6:6" x14ac:dyDescent="0.2">
      <c r="F56421" s="16"/>
    </row>
    <row r="56422" spans="6:6" x14ac:dyDescent="0.2">
      <c r="F56422" s="16"/>
    </row>
    <row r="56423" spans="6:6" x14ac:dyDescent="0.2">
      <c r="F56423" s="16"/>
    </row>
    <row r="56424" spans="6:6" x14ac:dyDescent="0.2">
      <c r="F56424" s="16"/>
    </row>
    <row r="56425" spans="6:6" x14ac:dyDescent="0.2">
      <c r="F56425" s="16"/>
    </row>
    <row r="56426" spans="6:6" x14ac:dyDescent="0.2">
      <c r="F56426" s="16"/>
    </row>
    <row r="56427" spans="6:6" x14ac:dyDescent="0.2">
      <c r="F56427" s="16"/>
    </row>
    <row r="56428" spans="6:6" x14ac:dyDescent="0.2">
      <c r="F56428" s="16"/>
    </row>
    <row r="56429" spans="6:6" x14ac:dyDescent="0.2">
      <c r="F56429" s="16"/>
    </row>
    <row r="56430" spans="6:6" x14ac:dyDescent="0.2">
      <c r="F56430" s="16"/>
    </row>
    <row r="56431" spans="6:6" x14ac:dyDescent="0.2">
      <c r="F56431" s="16"/>
    </row>
    <row r="56432" spans="6:6" x14ac:dyDescent="0.2">
      <c r="F56432" s="16"/>
    </row>
    <row r="56433" spans="6:6" x14ac:dyDescent="0.2">
      <c r="F56433" s="16"/>
    </row>
    <row r="56434" spans="6:6" x14ac:dyDescent="0.2">
      <c r="F56434" s="16"/>
    </row>
    <row r="56435" spans="6:6" x14ac:dyDescent="0.2">
      <c r="F56435" s="16"/>
    </row>
    <row r="56436" spans="6:6" x14ac:dyDescent="0.2">
      <c r="F56436" s="16"/>
    </row>
    <row r="56437" spans="6:6" x14ac:dyDescent="0.2">
      <c r="F56437" s="16"/>
    </row>
    <row r="56438" spans="6:6" x14ac:dyDescent="0.2">
      <c r="F56438" s="16"/>
    </row>
    <row r="56439" spans="6:6" x14ac:dyDescent="0.2">
      <c r="F56439" s="16"/>
    </row>
    <row r="56440" spans="6:6" x14ac:dyDescent="0.2">
      <c r="F56440" s="16"/>
    </row>
    <row r="56441" spans="6:6" x14ac:dyDescent="0.2">
      <c r="F56441" s="16"/>
    </row>
    <row r="56442" spans="6:6" x14ac:dyDescent="0.2">
      <c r="F56442" s="16"/>
    </row>
    <row r="56443" spans="6:6" x14ac:dyDescent="0.2">
      <c r="F56443" s="16"/>
    </row>
    <row r="56444" spans="6:6" x14ac:dyDescent="0.2">
      <c r="F56444" s="16"/>
    </row>
    <row r="56445" spans="6:6" x14ac:dyDescent="0.2">
      <c r="F56445" s="16"/>
    </row>
    <row r="56446" spans="6:6" x14ac:dyDescent="0.2">
      <c r="F56446" s="16"/>
    </row>
    <row r="56447" spans="6:6" x14ac:dyDescent="0.2">
      <c r="F56447" s="16"/>
    </row>
    <row r="56448" spans="6:6" x14ac:dyDescent="0.2">
      <c r="F56448" s="16"/>
    </row>
    <row r="56449" spans="6:6" x14ac:dyDescent="0.2">
      <c r="F56449" s="16"/>
    </row>
    <row r="56450" spans="6:6" x14ac:dyDescent="0.2">
      <c r="F56450" s="16"/>
    </row>
    <row r="56451" spans="6:6" x14ac:dyDescent="0.2">
      <c r="F56451" s="16"/>
    </row>
    <row r="56452" spans="6:6" x14ac:dyDescent="0.2">
      <c r="F56452" s="16"/>
    </row>
    <row r="56453" spans="6:6" x14ac:dyDescent="0.2">
      <c r="F56453" s="16"/>
    </row>
    <row r="56454" spans="6:6" x14ac:dyDescent="0.2">
      <c r="F56454" s="16"/>
    </row>
    <row r="56455" spans="6:6" x14ac:dyDescent="0.2">
      <c r="F56455" s="16"/>
    </row>
    <row r="56456" spans="6:6" x14ac:dyDescent="0.2">
      <c r="F56456" s="16"/>
    </row>
    <row r="56457" spans="6:6" x14ac:dyDescent="0.2">
      <c r="F56457" s="16"/>
    </row>
    <row r="56458" spans="6:6" x14ac:dyDescent="0.2">
      <c r="F56458" s="16"/>
    </row>
    <row r="56459" spans="6:6" x14ac:dyDescent="0.2">
      <c r="F56459" s="16"/>
    </row>
    <row r="56460" spans="6:6" x14ac:dyDescent="0.2">
      <c r="F56460" s="16"/>
    </row>
    <row r="56461" spans="6:6" x14ac:dyDescent="0.2">
      <c r="F56461" s="16"/>
    </row>
    <row r="56462" spans="6:6" x14ac:dyDescent="0.2">
      <c r="F56462" s="16"/>
    </row>
    <row r="56463" spans="6:6" x14ac:dyDescent="0.2">
      <c r="F56463" s="16"/>
    </row>
    <row r="56464" spans="6:6" x14ac:dyDescent="0.2">
      <c r="F56464" s="16"/>
    </row>
    <row r="56465" spans="6:6" x14ac:dyDescent="0.2">
      <c r="F56465" s="16"/>
    </row>
    <row r="56466" spans="6:6" x14ac:dyDescent="0.2">
      <c r="F56466" s="16"/>
    </row>
    <row r="56467" spans="6:6" x14ac:dyDescent="0.2">
      <c r="F56467" s="16"/>
    </row>
    <row r="56468" spans="6:6" x14ac:dyDescent="0.2">
      <c r="F56468" s="16"/>
    </row>
    <row r="56469" spans="6:6" x14ac:dyDescent="0.2">
      <c r="F56469" s="16"/>
    </row>
    <row r="56470" spans="6:6" x14ac:dyDescent="0.2">
      <c r="F56470" s="16"/>
    </row>
    <row r="56471" spans="6:6" x14ac:dyDescent="0.2">
      <c r="F56471" s="16"/>
    </row>
    <row r="56472" spans="6:6" x14ac:dyDescent="0.2">
      <c r="F56472" s="16"/>
    </row>
    <row r="56473" spans="6:6" x14ac:dyDescent="0.2">
      <c r="F56473" s="16"/>
    </row>
    <row r="56474" spans="6:6" x14ac:dyDescent="0.2">
      <c r="F56474" s="16"/>
    </row>
    <row r="56475" spans="6:6" x14ac:dyDescent="0.2">
      <c r="F56475" s="16"/>
    </row>
    <row r="56476" spans="6:6" x14ac:dyDescent="0.2">
      <c r="F56476" s="16"/>
    </row>
    <row r="56477" spans="6:6" x14ac:dyDescent="0.2">
      <c r="F56477" s="16"/>
    </row>
    <row r="56478" spans="6:6" x14ac:dyDescent="0.2">
      <c r="F56478" s="16"/>
    </row>
    <row r="56479" spans="6:6" x14ac:dyDescent="0.2">
      <c r="F56479" s="16"/>
    </row>
    <row r="56480" spans="6:6" x14ac:dyDescent="0.2">
      <c r="F56480" s="16"/>
    </row>
    <row r="56481" spans="6:6" x14ac:dyDescent="0.2">
      <c r="F56481" s="16"/>
    </row>
    <row r="56482" spans="6:6" x14ac:dyDescent="0.2">
      <c r="F56482" s="16"/>
    </row>
    <row r="56483" spans="6:6" x14ac:dyDescent="0.2">
      <c r="F56483" s="16"/>
    </row>
    <row r="56484" spans="6:6" x14ac:dyDescent="0.2">
      <c r="F56484" s="16"/>
    </row>
    <row r="56485" spans="6:6" x14ac:dyDescent="0.2">
      <c r="F56485" s="16"/>
    </row>
    <row r="56486" spans="6:6" x14ac:dyDescent="0.2">
      <c r="F56486" s="16"/>
    </row>
    <row r="56487" spans="6:6" x14ac:dyDescent="0.2">
      <c r="F56487" s="16"/>
    </row>
    <row r="56488" spans="6:6" x14ac:dyDescent="0.2">
      <c r="F56488" s="16"/>
    </row>
    <row r="56489" spans="6:6" x14ac:dyDescent="0.2">
      <c r="F56489" s="16"/>
    </row>
    <row r="56490" spans="6:6" x14ac:dyDescent="0.2">
      <c r="F56490" s="16"/>
    </row>
    <row r="56491" spans="6:6" x14ac:dyDescent="0.2">
      <c r="F56491" s="16"/>
    </row>
    <row r="56492" spans="6:6" x14ac:dyDescent="0.2">
      <c r="F56492" s="16"/>
    </row>
    <row r="56493" spans="6:6" x14ac:dyDescent="0.2">
      <c r="F56493" s="16"/>
    </row>
    <row r="56494" spans="6:6" x14ac:dyDescent="0.2">
      <c r="F56494" s="16"/>
    </row>
    <row r="56495" spans="6:6" x14ac:dyDescent="0.2">
      <c r="F56495" s="16"/>
    </row>
    <row r="56496" spans="6:6" x14ac:dyDescent="0.2">
      <c r="F56496" s="16"/>
    </row>
    <row r="56497" spans="6:6" x14ac:dyDescent="0.2">
      <c r="F56497" s="16"/>
    </row>
    <row r="56498" spans="6:6" x14ac:dyDescent="0.2">
      <c r="F56498" s="16"/>
    </row>
    <row r="56499" spans="6:6" x14ac:dyDescent="0.2">
      <c r="F56499" s="16"/>
    </row>
    <row r="56500" spans="6:6" x14ac:dyDescent="0.2">
      <c r="F56500" s="16"/>
    </row>
    <row r="56501" spans="6:6" x14ac:dyDescent="0.2">
      <c r="F56501" s="16"/>
    </row>
    <row r="56502" spans="6:6" x14ac:dyDescent="0.2">
      <c r="F56502" s="16"/>
    </row>
    <row r="56503" spans="6:6" x14ac:dyDescent="0.2">
      <c r="F56503" s="16"/>
    </row>
    <row r="56504" spans="6:6" x14ac:dyDescent="0.2">
      <c r="F56504" s="16"/>
    </row>
    <row r="56505" spans="6:6" x14ac:dyDescent="0.2">
      <c r="F56505" s="16"/>
    </row>
    <row r="56506" spans="6:6" x14ac:dyDescent="0.2">
      <c r="F56506" s="16"/>
    </row>
    <row r="56507" spans="6:6" x14ac:dyDescent="0.2">
      <c r="F56507" s="16"/>
    </row>
    <row r="56508" spans="6:6" x14ac:dyDescent="0.2">
      <c r="F56508" s="16"/>
    </row>
    <row r="56509" spans="6:6" x14ac:dyDescent="0.2">
      <c r="F56509" s="16"/>
    </row>
    <row r="56510" spans="6:6" x14ac:dyDescent="0.2">
      <c r="F56510" s="16"/>
    </row>
    <row r="56511" spans="6:6" x14ac:dyDescent="0.2">
      <c r="F56511" s="16"/>
    </row>
    <row r="56512" spans="6:6" x14ac:dyDescent="0.2">
      <c r="F56512" s="16"/>
    </row>
    <row r="56513" spans="6:6" x14ac:dyDescent="0.2">
      <c r="F56513" s="16"/>
    </row>
    <row r="56514" spans="6:6" x14ac:dyDescent="0.2">
      <c r="F56514" s="16"/>
    </row>
    <row r="56515" spans="6:6" x14ac:dyDescent="0.2">
      <c r="F56515" s="16"/>
    </row>
    <row r="56516" spans="6:6" x14ac:dyDescent="0.2">
      <c r="F56516" s="16"/>
    </row>
    <row r="56517" spans="6:6" x14ac:dyDescent="0.2">
      <c r="F56517" s="16"/>
    </row>
    <row r="56518" spans="6:6" x14ac:dyDescent="0.2">
      <c r="F56518" s="16"/>
    </row>
    <row r="56519" spans="6:6" x14ac:dyDescent="0.2">
      <c r="F56519" s="16"/>
    </row>
    <row r="56520" spans="6:6" x14ac:dyDescent="0.2">
      <c r="F56520" s="16"/>
    </row>
    <row r="56521" spans="6:6" x14ac:dyDescent="0.2">
      <c r="F56521" s="16"/>
    </row>
    <row r="56522" spans="6:6" x14ac:dyDescent="0.2">
      <c r="F56522" s="16"/>
    </row>
    <row r="56523" spans="6:6" x14ac:dyDescent="0.2">
      <c r="F56523" s="16"/>
    </row>
    <row r="56524" spans="6:6" x14ac:dyDescent="0.2">
      <c r="F56524" s="16"/>
    </row>
    <row r="56525" spans="6:6" x14ac:dyDescent="0.2">
      <c r="F56525" s="16"/>
    </row>
    <row r="56526" spans="6:6" x14ac:dyDescent="0.2">
      <c r="F56526" s="16"/>
    </row>
    <row r="56527" spans="6:6" x14ac:dyDescent="0.2">
      <c r="F56527" s="16"/>
    </row>
    <row r="56528" spans="6:6" x14ac:dyDescent="0.2">
      <c r="F56528" s="16"/>
    </row>
    <row r="56529" spans="6:6" x14ac:dyDescent="0.2">
      <c r="F56529" s="16"/>
    </row>
    <row r="56530" spans="6:6" x14ac:dyDescent="0.2">
      <c r="F56530" s="16"/>
    </row>
    <row r="56531" spans="6:6" x14ac:dyDescent="0.2">
      <c r="F56531" s="16"/>
    </row>
    <row r="56532" spans="6:6" x14ac:dyDescent="0.2">
      <c r="F56532" s="16"/>
    </row>
    <row r="56533" spans="6:6" x14ac:dyDescent="0.2">
      <c r="F56533" s="16"/>
    </row>
    <row r="56534" spans="6:6" x14ac:dyDescent="0.2">
      <c r="F56534" s="16"/>
    </row>
    <row r="56535" spans="6:6" x14ac:dyDescent="0.2">
      <c r="F56535" s="16"/>
    </row>
    <row r="56536" spans="6:6" x14ac:dyDescent="0.2">
      <c r="F56536" s="16"/>
    </row>
    <row r="56537" spans="6:6" x14ac:dyDescent="0.2">
      <c r="F56537" s="16"/>
    </row>
    <row r="56538" spans="6:6" x14ac:dyDescent="0.2">
      <c r="F56538" s="16"/>
    </row>
    <row r="56539" spans="6:6" x14ac:dyDescent="0.2">
      <c r="F56539" s="16"/>
    </row>
    <row r="56540" spans="6:6" x14ac:dyDescent="0.2">
      <c r="F56540" s="16"/>
    </row>
    <row r="56541" spans="6:6" x14ac:dyDescent="0.2">
      <c r="F56541" s="16"/>
    </row>
    <row r="56542" spans="6:6" x14ac:dyDescent="0.2">
      <c r="F56542" s="16"/>
    </row>
    <row r="56543" spans="6:6" x14ac:dyDescent="0.2">
      <c r="F56543" s="16"/>
    </row>
    <row r="56544" spans="6:6" x14ac:dyDescent="0.2">
      <c r="F56544" s="16"/>
    </row>
    <row r="56545" spans="6:6" x14ac:dyDescent="0.2">
      <c r="F56545" s="16"/>
    </row>
    <row r="56546" spans="6:6" x14ac:dyDescent="0.2">
      <c r="F56546" s="16"/>
    </row>
    <row r="56547" spans="6:6" x14ac:dyDescent="0.2">
      <c r="F56547" s="16"/>
    </row>
    <row r="56548" spans="6:6" x14ac:dyDescent="0.2">
      <c r="F56548" s="16"/>
    </row>
    <row r="56549" spans="6:6" x14ac:dyDescent="0.2">
      <c r="F56549" s="16"/>
    </row>
    <row r="56550" spans="6:6" x14ac:dyDescent="0.2">
      <c r="F56550" s="16"/>
    </row>
    <row r="56551" spans="6:6" x14ac:dyDescent="0.2">
      <c r="F56551" s="16"/>
    </row>
    <row r="56552" spans="6:6" x14ac:dyDescent="0.2">
      <c r="F56552" s="16"/>
    </row>
    <row r="56553" spans="6:6" x14ac:dyDescent="0.2">
      <c r="F56553" s="16"/>
    </row>
    <row r="56554" spans="6:6" x14ac:dyDescent="0.2">
      <c r="F56554" s="16"/>
    </row>
    <row r="56555" spans="6:6" x14ac:dyDescent="0.2">
      <c r="F56555" s="16"/>
    </row>
    <row r="56556" spans="6:6" x14ac:dyDescent="0.2">
      <c r="F56556" s="16"/>
    </row>
    <row r="56557" spans="6:6" x14ac:dyDescent="0.2">
      <c r="F56557" s="16"/>
    </row>
    <row r="56558" spans="6:6" x14ac:dyDescent="0.2">
      <c r="F56558" s="16"/>
    </row>
    <row r="56559" spans="6:6" x14ac:dyDescent="0.2">
      <c r="F56559" s="16"/>
    </row>
    <row r="56560" spans="6:6" x14ac:dyDescent="0.2">
      <c r="F56560" s="16"/>
    </row>
    <row r="56561" spans="6:6" x14ac:dyDescent="0.2">
      <c r="F56561" s="16"/>
    </row>
    <row r="56562" spans="6:6" x14ac:dyDescent="0.2">
      <c r="F56562" s="16"/>
    </row>
    <row r="56563" spans="6:6" x14ac:dyDescent="0.2">
      <c r="F56563" s="16"/>
    </row>
    <row r="56564" spans="6:6" x14ac:dyDescent="0.2">
      <c r="F56564" s="16"/>
    </row>
    <row r="56565" spans="6:6" x14ac:dyDescent="0.2">
      <c r="F56565" s="16"/>
    </row>
    <row r="56566" spans="6:6" x14ac:dyDescent="0.2">
      <c r="F56566" s="16"/>
    </row>
    <row r="56567" spans="6:6" x14ac:dyDescent="0.2">
      <c r="F56567" s="16"/>
    </row>
    <row r="56568" spans="6:6" x14ac:dyDescent="0.2">
      <c r="F56568" s="16"/>
    </row>
    <row r="56569" spans="6:6" x14ac:dyDescent="0.2">
      <c r="F56569" s="16"/>
    </row>
    <row r="56570" spans="6:6" x14ac:dyDescent="0.2">
      <c r="F56570" s="16"/>
    </row>
    <row r="56571" spans="6:6" x14ac:dyDescent="0.2">
      <c r="F56571" s="16"/>
    </row>
    <row r="56572" spans="6:6" x14ac:dyDescent="0.2">
      <c r="F56572" s="16"/>
    </row>
    <row r="56573" spans="6:6" x14ac:dyDescent="0.2">
      <c r="F56573" s="16"/>
    </row>
    <row r="56574" spans="6:6" x14ac:dyDescent="0.2">
      <c r="F56574" s="16"/>
    </row>
    <row r="56575" spans="6:6" x14ac:dyDescent="0.2">
      <c r="F56575" s="16"/>
    </row>
    <row r="56576" spans="6:6" x14ac:dyDescent="0.2">
      <c r="F56576" s="16"/>
    </row>
    <row r="56577" spans="6:6" x14ac:dyDescent="0.2">
      <c r="F56577" s="16"/>
    </row>
    <row r="56578" spans="6:6" x14ac:dyDescent="0.2">
      <c r="F56578" s="16"/>
    </row>
    <row r="56579" spans="6:6" x14ac:dyDescent="0.2">
      <c r="F56579" s="16"/>
    </row>
    <row r="56580" spans="6:6" x14ac:dyDescent="0.2">
      <c r="F56580" s="16"/>
    </row>
    <row r="56581" spans="6:6" x14ac:dyDescent="0.2">
      <c r="F56581" s="16"/>
    </row>
    <row r="56582" spans="6:6" x14ac:dyDescent="0.2">
      <c r="F56582" s="16"/>
    </row>
    <row r="56583" spans="6:6" x14ac:dyDescent="0.2">
      <c r="F56583" s="16"/>
    </row>
    <row r="56584" spans="6:6" x14ac:dyDescent="0.2">
      <c r="F56584" s="16"/>
    </row>
    <row r="56585" spans="6:6" x14ac:dyDescent="0.2">
      <c r="F56585" s="16"/>
    </row>
    <row r="56586" spans="6:6" x14ac:dyDescent="0.2">
      <c r="F56586" s="16"/>
    </row>
    <row r="56587" spans="6:6" x14ac:dyDescent="0.2">
      <c r="F56587" s="16"/>
    </row>
    <row r="56588" spans="6:6" x14ac:dyDescent="0.2">
      <c r="F56588" s="16"/>
    </row>
    <row r="56589" spans="6:6" x14ac:dyDescent="0.2">
      <c r="F56589" s="16"/>
    </row>
    <row r="56590" spans="6:6" x14ac:dyDescent="0.2">
      <c r="F56590" s="16"/>
    </row>
    <row r="56591" spans="6:6" x14ac:dyDescent="0.2">
      <c r="F56591" s="16"/>
    </row>
    <row r="56592" spans="6:6" x14ac:dyDescent="0.2">
      <c r="F56592" s="16"/>
    </row>
    <row r="56593" spans="6:6" x14ac:dyDescent="0.2">
      <c r="F56593" s="16"/>
    </row>
    <row r="56594" spans="6:6" x14ac:dyDescent="0.2">
      <c r="F56594" s="16"/>
    </row>
    <row r="56595" spans="6:6" x14ac:dyDescent="0.2">
      <c r="F56595" s="16"/>
    </row>
    <row r="56596" spans="6:6" x14ac:dyDescent="0.2">
      <c r="F56596" s="16"/>
    </row>
    <row r="56597" spans="6:6" x14ac:dyDescent="0.2">
      <c r="F56597" s="16"/>
    </row>
    <row r="56598" spans="6:6" x14ac:dyDescent="0.2">
      <c r="F56598" s="16"/>
    </row>
    <row r="56599" spans="6:6" x14ac:dyDescent="0.2">
      <c r="F56599" s="16"/>
    </row>
    <row r="56600" spans="6:6" x14ac:dyDescent="0.2">
      <c r="F56600" s="16"/>
    </row>
    <row r="56601" spans="6:6" x14ac:dyDescent="0.2">
      <c r="F56601" s="16"/>
    </row>
    <row r="56602" spans="6:6" x14ac:dyDescent="0.2">
      <c r="F56602" s="16"/>
    </row>
    <row r="56603" spans="6:6" x14ac:dyDescent="0.2">
      <c r="F56603" s="16"/>
    </row>
    <row r="56604" spans="6:6" x14ac:dyDescent="0.2">
      <c r="F56604" s="16"/>
    </row>
    <row r="56605" spans="6:6" x14ac:dyDescent="0.2">
      <c r="F56605" s="16"/>
    </row>
    <row r="56606" spans="6:6" x14ac:dyDescent="0.2">
      <c r="F56606" s="16"/>
    </row>
    <row r="56607" spans="6:6" x14ac:dyDescent="0.2">
      <c r="F56607" s="16"/>
    </row>
    <row r="56608" spans="6:6" x14ac:dyDescent="0.2">
      <c r="F56608" s="16"/>
    </row>
    <row r="56609" spans="6:6" x14ac:dyDescent="0.2">
      <c r="F56609" s="16"/>
    </row>
    <row r="56610" spans="6:6" x14ac:dyDescent="0.2">
      <c r="F56610" s="16"/>
    </row>
    <row r="56611" spans="6:6" x14ac:dyDescent="0.2">
      <c r="F56611" s="16"/>
    </row>
    <row r="56612" spans="6:6" x14ac:dyDescent="0.2">
      <c r="F56612" s="16"/>
    </row>
    <row r="56613" spans="6:6" x14ac:dyDescent="0.2">
      <c r="F56613" s="16"/>
    </row>
    <row r="56614" spans="6:6" x14ac:dyDescent="0.2">
      <c r="F56614" s="16"/>
    </row>
    <row r="56615" spans="6:6" x14ac:dyDescent="0.2">
      <c r="F56615" s="16"/>
    </row>
    <row r="56616" spans="6:6" x14ac:dyDescent="0.2">
      <c r="F56616" s="16"/>
    </row>
    <row r="56617" spans="6:6" x14ac:dyDescent="0.2">
      <c r="F56617" s="16"/>
    </row>
    <row r="56618" spans="6:6" x14ac:dyDescent="0.2">
      <c r="F56618" s="16"/>
    </row>
    <row r="56619" spans="6:6" x14ac:dyDescent="0.2">
      <c r="F56619" s="16"/>
    </row>
    <row r="56620" spans="6:6" x14ac:dyDescent="0.2">
      <c r="F56620" s="16"/>
    </row>
    <row r="56621" spans="6:6" x14ac:dyDescent="0.2">
      <c r="F56621" s="16"/>
    </row>
    <row r="56622" spans="6:6" x14ac:dyDescent="0.2">
      <c r="F56622" s="16"/>
    </row>
    <row r="56623" spans="6:6" x14ac:dyDescent="0.2">
      <c r="F56623" s="16"/>
    </row>
    <row r="56624" spans="6:6" x14ac:dyDescent="0.2">
      <c r="F56624" s="16"/>
    </row>
    <row r="56625" spans="6:6" x14ac:dyDescent="0.2">
      <c r="F56625" s="16"/>
    </row>
    <row r="56626" spans="6:6" x14ac:dyDescent="0.2">
      <c r="F56626" s="16"/>
    </row>
    <row r="56627" spans="6:6" x14ac:dyDescent="0.2">
      <c r="F56627" s="16"/>
    </row>
    <row r="56628" spans="6:6" x14ac:dyDescent="0.2">
      <c r="F56628" s="16"/>
    </row>
    <row r="56629" spans="6:6" x14ac:dyDescent="0.2">
      <c r="F56629" s="16"/>
    </row>
    <row r="56630" spans="6:6" x14ac:dyDescent="0.2">
      <c r="F56630" s="16"/>
    </row>
    <row r="56631" spans="6:6" x14ac:dyDescent="0.2">
      <c r="F56631" s="16"/>
    </row>
    <row r="56632" spans="6:6" x14ac:dyDescent="0.2">
      <c r="F56632" s="16"/>
    </row>
    <row r="56633" spans="6:6" x14ac:dyDescent="0.2">
      <c r="F56633" s="16"/>
    </row>
    <row r="56634" spans="6:6" x14ac:dyDescent="0.2">
      <c r="F56634" s="16"/>
    </row>
    <row r="56635" spans="6:6" x14ac:dyDescent="0.2">
      <c r="F56635" s="16"/>
    </row>
    <row r="56636" spans="6:6" x14ac:dyDescent="0.2">
      <c r="F56636" s="16"/>
    </row>
    <row r="56637" spans="6:6" x14ac:dyDescent="0.2">
      <c r="F56637" s="16"/>
    </row>
    <row r="56638" spans="6:6" x14ac:dyDescent="0.2">
      <c r="F56638" s="16"/>
    </row>
    <row r="56639" spans="6:6" x14ac:dyDescent="0.2">
      <c r="F56639" s="16"/>
    </row>
    <row r="56640" spans="6:6" x14ac:dyDescent="0.2">
      <c r="F56640" s="16"/>
    </row>
    <row r="56641" spans="6:6" x14ac:dyDescent="0.2">
      <c r="F56641" s="16"/>
    </row>
    <row r="56642" spans="6:6" x14ac:dyDescent="0.2">
      <c r="F56642" s="16"/>
    </row>
    <row r="56643" spans="6:6" x14ac:dyDescent="0.2">
      <c r="F56643" s="16"/>
    </row>
    <row r="56644" spans="6:6" x14ac:dyDescent="0.2">
      <c r="F56644" s="16"/>
    </row>
    <row r="56645" spans="6:6" x14ac:dyDescent="0.2">
      <c r="F56645" s="16"/>
    </row>
    <row r="56646" spans="6:6" x14ac:dyDescent="0.2">
      <c r="F56646" s="16"/>
    </row>
    <row r="56647" spans="6:6" x14ac:dyDescent="0.2">
      <c r="F56647" s="16"/>
    </row>
    <row r="56648" spans="6:6" x14ac:dyDescent="0.2">
      <c r="F56648" s="16"/>
    </row>
    <row r="56649" spans="6:6" x14ac:dyDescent="0.2">
      <c r="F56649" s="16"/>
    </row>
    <row r="56650" spans="6:6" x14ac:dyDescent="0.2">
      <c r="F56650" s="16"/>
    </row>
    <row r="56651" spans="6:6" x14ac:dyDescent="0.2">
      <c r="F56651" s="16"/>
    </row>
    <row r="56652" spans="6:6" x14ac:dyDescent="0.2">
      <c r="F56652" s="16"/>
    </row>
    <row r="56653" spans="6:6" x14ac:dyDescent="0.2">
      <c r="F56653" s="16"/>
    </row>
    <row r="56654" spans="6:6" x14ac:dyDescent="0.2">
      <c r="F56654" s="16"/>
    </row>
    <row r="56655" spans="6:6" x14ac:dyDescent="0.2">
      <c r="F56655" s="16"/>
    </row>
    <row r="56656" spans="6:6" x14ac:dyDescent="0.2">
      <c r="F56656" s="16"/>
    </row>
    <row r="56657" spans="6:6" x14ac:dyDescent="0.2">
      <c r="F56657" s="16"/>
    </row>
    <row r="56658" spans="6:6" x14ac:dyDescent="0.2">
      <c r="F56658" s="16"/>
    </row>
    <row r="56659" spans="6:6" x14ac:dyDescent="0.2">
      <c r="F56659" s="16"/>
    </row>
    <row r="56660" spans="6:6" x14ac:dyDescent="0.2">
      <c r="F56660" s="16"/>
    </row>
    <row r="56661" spans="6:6" x14ac:dyDescent="0.2">
      <c r="F56661" s="16"/>
    </row>
    <row r="56662" spans="6:6" x14ac:dyDescent="0.2">
      <c r="F56662" s="16"/>
    </row>
    <row r="56663" spans="6:6" x14ac:dyDescent="0.2">
      <c r="F56663" s="16"/>
    </row>
    <row r="56664" spans="6:6" x14ac:dyDescent="0.2">
      <c r="F56664" s="16"/>
    </row>
    <row r="56665" spans="6:6" x14ac:dyDescent="0.2">
      <c r="F56665" s="16"/>
    </row>
    <row r="56666" spans="6:6" x14ac:dyDescent="0.2">
      <c r="F56666" s="16"/>
    </row>
    <row r="56667" spans="6:6" x14ac:dyDescent="0.2">
      <c r="F56667" s="16"/>
    </row>
    <row r="56668" spans="6:6" x14ac:dyDescent="0.2">
      <c r="F56668" s="16"/>
    </row>
    <row r="56669" spans="6:6" x14ac:dyDescent="0.2">
      <c r="F56669" s="16"/>
    </row>
    <row r="56670" spans="6:6" x14ac:dyDescent="0.2">
      <c r="F56670" s="16"/>
    </row>
    <row r="56671" spans="6:6" x14ac:dyDescent="0.2">
      <c r="F56671" s="16"/>
    </row>
    <row r="56672" spans="6:6" x14ac:dyDescent="0.2">
      <c r="F56672" s="16"/>
    </row>
    <row r="56673" spans="6:6" x14ac:dyDescent="0.2">
      <c r="F56673" s="16"/>
    </row>
    <row r="56674" spans="6:6" x14ac:dyDescent="0.2">
      <c r="F56674" s="16"/>
    </row>
    <row r="56675" spans="6:6" x14ac:dyDescent="0.2">
      <c r="F56675" s="16"/>
    </row>
    <row r="56676" spans="6:6" x14ac:dyDescent="0.2">
      <c r="F56676" s="16"/>
    </row>
    <row r="56677" spans="6:6" x14ac:dyDescent="0.2">
      <c r="F56677" s="16"/>
    </row>
    <row r="56678" spans="6:6" x14ac:dyDescent="0.2">
      <c r="F56678" s="16"/>
    </row>
    <row r="56679" spans="6:6" x14ac:dyDescent="0.2">
      <c r="F56679" s="16"/>
    </row>
    <row r="56680" spans="6:6" x14ac:dyDescent="0.2">
      <c r="F56680" s="16"/>
    </row>
    <row r="56681" spans="6:6" x14ac:dyDescent="0.2">
      <c r="F56681" s="16"/>
    </row>
    <row r="56682" spans="6:6" x14ac:dyDescent="0.2">
      <c r="F56682" s="16"/>
    </row>
    <row r="56683" spans="6:6" x14ac:dyDescent="0.2">
      <c r="F56683" s="16"/>
    </row>
    <row r="56684" spans="6:6" x14ac:dyDescent="0.2">
      <c r="F56684" s="16"/>
    </row>
    <row r="56685" spans="6:6" x14ac:dyDescent="0.2">
      <c r="F56685" s="16"/>
    </row>
    <row r="56686" spans="6:6" x14ac:dyDescent="0.2">
      <c r="F56686" s="16"/>
    </row>
    <row r="56687" spans="6:6" x14ac:dyDescent="0.2">
      <c r="F56687" s="16"/>
    </row>
    <row r="56688" spans="6:6" x14ac:dyDescent="0.2">
      <c r="F56688" s="16"/>
    </row>
    <row r="56689" spans="6:6" x14ac:dyDescent="0.2">
      <c r="F56689" s="16"/>
    </row>
    <row r="56690" spans="6:6" x14ac:dyDescent="0.2">
      <c r="F56690" s="16"/>
    </row>
    <row r="56691" spans="6:6" x14ac:dyDescent="0.2">
      <c r="F56691" s="16"/>
    </row>
    <row r="56692" spans="6:6" x14ac:dyDescent="0.2">
      <c r="F56692" s="16"/>
    </row>
    <row r="56693" spans="6:6" x14ac:dyDescent="0.2">
      <c r="F56693" s="16"/>
    </row>
    <row r="56694" spans="6:6" x14ac:dyDescent="0.2">
      <c r="F56694" s="16"/>
    </row>
    <row r="56695" spans="6:6" x14ac:dyDescent="0.2">
      <c r="F56695" s="16"/>
    </row>
    <row r="56696" spans="6:6" x14ac:dyDescent="0.2">
      <c r="F56696" s="16"/>
    </row>
    <row r="56697" spans="6:6" x14ac:dyDescent="0.2">
      <c r="F56697" s="16"/>
    </row>
    <row r="56698" spans="6:6" x14ac:dyDescent="0.2">
      <c r="F56698" s="16"/>
    </row>
    <row r="56699" spans="6:6" x14ac:dyDescent="0.2">
      <c r="F56699" s="16"/>
    </row>
    <row r="56700" spans="6:6" x14ac:dyDescent="0.2">
      <c r="F56700" s="16"/>
    </row>
    <row r="56701" spans="6:6" x14ac:dyDescent="0.2">
      <c r="F56701" s="16"/>
    </row>
    <row r="56702" spans="6:6" x14ac:dyDescent="0.2">
      <c r="F56702" s="16"/>
    </row>
    <row r="56703" spans="6:6" x14ac:dyDescent="0.2">
      <c r="F56703" s="16"/>
    </row>
    <row r="56704" spans="6:6" x14ac:dyDescent="0.2">
      <c r="F56704" s="16"/>
    </row>
    <row r="56705" spans="6:6" x14ac:dyDescent="0.2">
      <c r="F56705" s="16"/>
    </row>
    <row r="56706" spans="6:6" x14ac:dyDescent="0.2">
      <c r="F56706" s="16"/>
    </row>
    <row r="56707" spans="6:6" x14ac:dyDescent="0.2">
      <c r="F56707" s="16"/>
    </row>
    <row r="56708" spans="6:6" x14ac:dyDescent="0.2">
      <c r="F56708" s="16"/>
    </row>
    <row r="56709" spans="6:6" x14ac:dyDescent="0.2">
      <c r="F56709" s="16"/>
    </row>
    <row r="56710" spans="6:6" x14ac:dyDescent="0.2">
      <c r="F56710" s="16"/>
    </row>
    <row r="56711" spans="6:6" x14ac:dyDescent="0.2">
      <c r="F56711" s="16"/>
    </row>
    <row r="56712" spans="6:6" x14ac:dyDescent="0.2">
      <c r="F56712" s="16"/>
    </row>
    <row r="56713" spans="6:6" x14ac:dyDescent="0.2">
      <c r="F56713" s="16"/>
    </row>
    <row r="56714" spans="6:6" x14ac:dyDescent="0.2">
      <c r="F56714" s="16"/>
    </row>
    <row r="56715" spans="6:6" x14ac:dyDescent="0.2">
      <c r="F56715" s="16"/>
    </row>
    <row r="56716" spans="6:6" x14ac:dyDescent="0.2">
      <c r="F56716" s="16"/>
    </row>
    <row r="56717" spans="6:6" x14ac:dyDescent="0.2">
      <c r="F56717" s="16"/>
    </row>
    <row r="56718" spans="6:6" x14ac:dyDescent="0.2">
      <c r="F56718" s="16"/>
    </row>
    <row r="56719" spans="6:6" x14ac:dyDescent="0.2">
      <c r="F56719" s="16"/>
    </row>
    <row r="56720" spans="6:6" x14ac:dyDescent="0.2">
      <c r="F56720" s="16"/>
    </row>
    <row r="56721" spans="6:6" x14ac:dyDescent="0.2">
      <c r="F56721" s="16"/>
    </row>
    <row r="56722" spans="6:6" x14ac:dyDescent="0.2">
      <c r="F56722" s="16"/>
    </row>
    <row r="56723" spans="6:6" x14ac:dyDescent="0.2">
      <c r="F56723" s="16"/>
    </row>
    <row r="56724" spans="6:6" x14ac:dyDescent="0.2">
      <c r="F56724" s="16"/>
    </row>
    <row r="56725" spans="6:6" x14ac:dyDescent="0.2">
      <c r="F56725" s="16"/>
    </row>
    <row r="56726" spans="6:6" x14ac:dyDescent="0.2">
      <c r="F56726" s="16"/>
    </row>
    <row r="56727" spans="6:6" x14ac:dyDescent="0.2">
      <c r="F56727" s="16"/>
    </row>
    <row r="56728" spans="6:6" x14ac:dyDescent="0.2">
      <c r="F56728" s="16"/>
    </row>
    <row r="56729" spans="6:6" x14ac:dyDescent="0.2">
      <c r="F56729" s="16"/>
    </row>
    <row r="56730" spans="6:6" x14ac:dyDescent="0.2">
      <c r="F56730" s="16"/>
    </row>
    <row r="56731" spans="6:6" x14ac:dyDescent="0.2">
      <c r="F56731" s="16"/>
    </row>
    <row r="56732" spans="6:6" x14ac:dyDescent="0.2">
      <c r="F56732" s="16"/>
    </row>
    <row r="56733" spans="6:6" x14ac:dyDescent="0.2">
      <c r="F56733" s="16"/>
    </row>
    <row r="56734" spans="6:6" x14ac:dyDescent="0.2">
      <c r="F56734" s="16"/>
    </row>
    <row r="56735" spans="6:6" x14ac:dyDescent="0.2">
      <c r="F56735" s="16"/>
    </row>
    <row r="56736" spans="6:6" x14ac:dyDescent="0.2">
      <c r="F56736" s="16"/>
    </row>
    <row r="56737" spans="6:6" x14ac:dyDescent="0.2">
      <c r="F56737" s="16"/>
    </row>
    <row r="56738" spans="6:6" x14ac:dyDescent="0.2">
      <c r="F56738" s="16"/>
    </row>
    <row r="56739" spans="6:6" x14ac:dyDescent="0.2">
      <c r="F56739" s="16"/>
    </row>
    <row r="56740" spans="6:6" x14ac:dyDescent="0.2">
      <c r="F56740" s="16"/>
    </row>
    <row r="56741" spans="6:6" x14ac:dyDescent="0.2">
      <c r="F56741" s="16"/>
    </row>
    <row r="56742" spans="6:6" x14ac:dyDescent="0.2">
      <c r="F56742" s="16"/>
    </row>
    <row r="56743" spans="6:6" x14ac:dyDescent="0.2">
      <c r="F56743" s="16"/>
    </row>
    <row r="56744" spans="6:6" x14ac:dyDescent="0.2">
      <c r="F56744" s="16"/>
    </row>
    <row r="56745" spans="6:6" x14ac:dyDescent="0.2">
      <c r="F56745" s="16"/>
    </row>
    <row r="56746" spans="6:6" x14ac:dyDescent="0.2">
      <c r="F56746" s="16"/>
    </row>
    <row r="56747" spans="6:6" x14ac:dyDescent="0.2">
      <c r="F56747" s="16"/>
    </row>
    <row r="56748" spans="6:6" x14ac:dyDescent="0.2">
      <c r="F56748" s="16"/>
    </row>
    <row r="56749" spans="6:6" x14ac:dyDescent="0.2">
      <c r="F56749" s="16"/>
    </row>
    <row r="56750" spans="6:6" x14ac:dyDescent="0.2">
      <c r="F56750" s="16"/>
    </row>
    <row r="56751" spans="6:6" x14ac:dyDescent="0.2">
      <c r="F56751" s="16"/>
    </row>
    <row r="56752" spans="6:6" x14ac:dyDescent="0.2">
      <c r="F56752" s="16"/>
    </row>
    <row r="56753" spans="6:6" x14ac:dyDescent="0.2">
      <c r="F56753" s="16"/>
    </row>
    <row r="56754" spans="6:6" x14ac:dyDescent="0.2">
      <c r="F56754" s="16"/>
    </row>
    <row r="56755" spans="6:6" x14ac:dyDescent="0.2">
      <c r="F56755" s="16"/>
    </row>
    <row r="56756" spans="6:6" x14ac:dyDescent="0.2">
      <c r="F56756" s="16"/>
    </row>
    <row r="56757" spans="6:6" x14ac:dyDescent="0.2">
      <c r="F56757" s="16"/>
    </row>
    <row r="56758" spans="6:6" x14ac:dyDescent="0.2">
      <c r="F56758" s="16"/>
    </row>
    <row r="56759" spans="6:6" x14ac:dyDescent="0.2">
      <c r="F56759" s="16"/>
    </row>
    <row r="56760" spans="6:6" x14ac:dyDescent="0.2">
      <c r="F56760" s="16"/>
    </row>
    <row r="56761" spans="6:6" x14ac:dyDescent="0.2">
      <c r="F56761" s="16"/>
    </row>
    <row r="56762" spans="6:6" x14ac:dyDescent="0.2">
      <c r="F56762" s="16"/>
    </row>
    <row r="56763" spans="6:6" x14ac:dyDescent="0.2">
      <c r="F56763" s="16"/>
    </row>
    <row r="56764" spans="6:6" x14ac:dyDescent="0.2">
      <c r="F56764" s="16"/>
    </row>
    <row r="56765" spans="6:6" x14ac:dyDescent="0.2">
      <c r="F56765" s="16"/>
    </row>
    <row r="56766" spans="6:6" x14ac:dyDescent="0.2">
      <c r="F56766" s="16"/>
    </row>
    <row r="56767" spans="6:6" x14ac:dyDescent="0.2">
      <c r="F56767" s="16"/>
    </row>
    <row r="56768" spans="6:6" x14ac:dyDescent="0.2">
      <c r="F56768" s="16"/>
    </row>
    <row r="56769" spans="6:6" x14ac:dyDescent="0.2">
      <c r="F56769" s="16"/>
    </row>
    <row r="56770" spans="6:6" x14ac:dyDescent="0.2">
      <c r="F56770" s="16"/>
    </row>
    <row r="56771" spans="6:6" x14ac:dyDescent="0.2">
      <c r="F56771" s="16"/>
    </row>
    <row r="56772" spans="6:6" x14ac:dyDescent="0.2">
      <c r="F56772" s="16"/>
    </row>
    <row r="56773" spans="6:6" x14ac:dyDescent="0.2">
      <c r="F56773" s="16"/>
    </row>
    <row r="56774" spans="6:6" x14ac:dyDescent="0.2">
      <c r="F56774" s="16"/>
    </row>
    <row r="56775" spans="6:6" x14ac:dyDescent="0.2">
      <c r="F56775" s="16"/>
    </row>
    <row r="56776" spans="6:6" x14ac:dyDescent="0.2">
      <c r="F56776" s="16"/>
    </row>
    <row r="56777" spans="6:6" x14ac:dyDescent="0.2">
      <c r="F56777" s="16"/>
    </row>
    <row r="56778" spans="6:6" x14ac:dyDescent="0.2">
      <c r="F56778" s="16"/>
    </row>
    <row r="56779" spans="6:6" x14ac:dyDescent="0.2">
      <c r="F56779" s="16"/>
    </row>
    <row r="56780" spans="6:6" x14ac:dyDescent="0.2">
      <c r="F56780" s="16"/>
    </row>
    <row r="56781" spans="6:6" x14ac:dyDescent="0.2">
      <c r="F56781" s="16"/>
    </row>
    <row r="56782" spans="6:6" x14ac:dyDescent="0.2">
      <c r="F56782" s="16"/>
    </row>
    <row r="56783" spans="6:6" x14ac:dyDescent="0.2">
      <c r="F56783" s="16"/>
    </row>
    <row r="56784" spans="6:6" x14ac:dyDescent="0.2">
      <c r="F56784" s="16"/>
    </row>
    <row r="56785" spans="6:6" x14ac:dyDescent="0.2">
      <c r="F56785" s="16"/>
    </row>
    <row r="56786" spans="6:6" x14ac:dyDescent="0.2">
      <c r="F56786" s="16"/>
    </row>
    <row r="56787" spans="6:6" x14ac:dyDescent="0.2">
      <c r="F56787" s="16"/>
    </row>
    <row r="56788" spans="6:6" x14ac:dyDescent="0.2">
      <c r="F56788" s="16"/>
    </row>
    <row r="56789" spans="6:6" x14ac:dyDescent="0.2">
      <c r="F56789" s="16"/>
    </row>
    <row r="56790" spans="6:6" x14ac:dyDescent="0.2">
      <c r="F56790" s="16"/>
    </row>
    <row r="56791" spans="6:6" x14ac:dyDescent="0.2">
      <c r="F56791" s="16"/>
    </row>
    <row r="56792" spans="6:6" x14ac:dyDescent="0.2">
      <c r="F56792" s="16"/>
    </row>
    <row r="56793" spans="6:6" x14ac:dyDescent="0.2">
      <c r="F56793" s="16"/>
    </row>
    <row r="56794" spans="6:6" x14ac:dyDescent="0.2">
      <c r="F56794" s="16"/>
    </row>
    <row r="56795" spans="6:6" x14ac:dyDescent="0.2">
      <c r="F56795" s="16"/>
    </row>
    <row r="56796" spans="6:6" x14ac:dyDescent="0.2">
      <c r="F56796" s="16"/>
    </row>
    <row r="56797" spans="6:6" x14ac:dyDescent="0.2">
      <c r="F56797" s="16"/>
    </row>
    <row r="56798" spans="6:6" x14ac:dyDescent="0.2">
      <c r="F56798" s="16"/>
    </row>
    <row r="56799" spans="6:6" x14ac:dyDescent="0.2">
      <c r="F56799" s="16"/>
    </row>
    <row r="56800" spans="6:6" x14ac:dyDescent="0.2">
      <c r="F56800" s="16"/>
    </row>
    <row r="56801" spans="6:6" x14ac:dyDescent="0.2">
      <c r="F56801" s="16"/>
    </row>
    <row r="56802" spans="6:6" x14ac:dyDescent="0.2">
      <c r="F56802" s="16"/>
    </row>
    <row r="56803" spans="6:6" x14ac:dyDescent="0.2">
      <c r="F56803" s="16"/>
    </row>
    <row r="56804" spans="6:6" x14ac:dyDescent="0.2">
      <c r="F56804" s="16"/>
    </row>
    <row r="56805" spans="6:6" x14ac:dyDescent="0.2">
      <c r="F56805" s="16"/>
    </row>
    <row r="56806" spans="6:6" x14ac:dyDescent="0.2">
      <c r="F56806" s="16"/>
    </row>
    <row r="56807" spans="6:6" x14ac:dyDescent="0.2">
      <c r="F56807" s="16"/>
    </row>
    <row r="56808" spans="6:6" x14ac:dyDescent="0.2">
      <c r="F56808" s="16"/>
    </row>
    <row r="56809" spans="6:6" x14ac:dyDescent="0.2">
      <c r="F56809" s="16"/>
    </row>
    <row r="56810" spans="6:6" x14ac:dyDescent="0.2">
      <c r="F56810" s="16"/>
    </row>
    <row r="56811" spans="6:6" x14ac:dyDescent="0.2">
      <c r="F56811" s="16"/>
    </row>
    <row r="56812" spans="6:6" x14ac:dyDescent="0.2">
      <c r="F56812" s="16"/>
    </row>
    <row r="56813" spans="6:6" x14ac:dyDescent="0.2">
      <c r="F56813" s="16"/>
    </row>
    <row r="56814" spans="6:6" x14ac:dyDescent="0.2">
      <c r="F56814" s="16"/>
    </row>
    <row r="56815" spans="6:6" x14ac:dyDescent="0.2">
      <c r="F56815" s="16"/>
    </row>
    <row r="56816" spans="6:6" x14ac:dyDescent="0.2">
      <c r="F56816" s="16"/>
    </row>
    <row r="56817" spans="6:6" x14ac:dyDescent="0.2">
      <c r="F56817" s="16"/>
    </row>
    <row r="56818" spans="6:6" x14ac:dyDescent="0.2">
      <c r="F56818" s="16"/>
    </row>
    <row r="56819" spans="6:6" x14ac:dyDescent="0.2">
      <c r="F56819" s="16"/>
    </row>
    <row r="56820" spans="6:6" x14ac:dyDescent="0.2">
      <c r="F56820" s="16"/>
    </row>
    <row r="56821" spans="6:6" x14ac:dyDescent="0.2">
      <c r="F56821" s="16"/>
    </row>
    <row r="56822" spans="6:6" x14ac:dyDescent="0.2">
      <c r="F56822" s="16"/>
    </row>
    <row r="56823" spans="6:6" x14ac:dyDescent="0.2">
      <c r="F56823" s="16"/>
    </row>
    <row r="56824" spans="6:6" x14ac:dyDescent="0.2">
      <c r="F56824" s="16"/>
    </row>
    <row r="56825" spans="6:6" x14ac:dyDescent="0.2">
      <c r="F56825" s="16"/>
    </row>
    <row r="56826" spans="6:6" x14ac:dyDescent="0.2">
      <c r="F56826" s="16"/>
    </row>
    <row r="56827" spans="6:6" x14ac:dyDescent="0.2">
      <c r="F56827" s="16"/>
    </row>
    <row r="56828" spans="6:6" x14ac:dyDescent="0.2">
      <c r="F56828" s="16"/>
    </row>
    <row r="56829" spans="6:6" x14ac:dyDescent="0.2">
      <c r="F56829" s="16"/>
    </row>
    <row r="56830" spans="6:6" x14ac:dyDescent="0.2">
      <c r="F56830" s="16"/>
    </row>
    <row r="56831" spans="6:6" x14ac:dyDescent="0.2">
      <c r="F56831" s="16"/>
    </row>
    <row r="56832" spans="6:6" x14ac:dyDescent="0.2">
      <c r="F56832" s="16"/>
    </row>
    <row r="56833" spans="6:6" x14ac:dyDescent="0.2">
      <c r="F56833" s="16"/>
    </row>
    <row r="56834" spans="6:6" x14ac:dyDescent="0.2">
      <c r="F56834" s="16"/>
    </row>
    <row r="56835" spans="6:6" x14ac:dyDescent="0.2">
      <c r="F56835" s="16"/>
    </row>
    <row r="56836" spans="6:6" x14ac:dyDescent="0.2">
      <c r="F56836" s="16"/>
    </row>
    <row r="56837" spans="6:6" x14ac:dyDescent="0.2">
      <c r="F56837" s="16"/>
    </row>
    <row r="56838" spans="6:6" x14ac:dyDescent="0.2">
      <c r="F56838" s="16"/>
    </row>
    <row r="56839" spans="6:6" x14ac:dyDescent="0.2">
      <c r="F56839" s="16"/>
    </row>
    <row r="56840" spans="6:6" x14ac:dyDescent="0.2">
      <c r="F56840" s="16"/>
    </row>
    <row r="56841" spans="6:6" x14ac:dyDescent="0.2">
      <c r="F56841" s="16"/>
    </row>
    <row r="56842" spans="6:6" x14ac:dyDescent="0.2">
      <c r="F56842" s="16"/>
    </row>
    <row r="56843" spans="6:6" x14ac:dyDescent="0.2">
      <c r="F56843" s="16"/>
    </row>
    <row r="56844" spans="6:6" x14ac:dyDescent="0.2">
      <c r="F56844" s="16"/>
    </row>
    <row r="56845" spans="6:6" x14ac:dyDescent="0.2">
      <c r="F56845" s="16"/>
    </row>
    <row r="56846" spans="6:6" x14ac:dyDescent="0.2">
      <c r="F56846" s="16"/>
    </row>
    <row r="56847" spans="6:6" x14ac:dyDescent="0.2">
      <c r="F56847" s="16"/>
    </row>
    <row r="56848" spans="6:6" x14ac:dyDescent="0.2">
      <c r="F56848" s="16"/>
    </row>
    <row r="56849" spans="6:6" x14ac:dyDescent="0.2">
      <c r="F56849" s="16"/>
    </row>
    <row r="56850" spans="6:6" x14ac:dyDescent="0.2">
      <c r="F56850" s="16"/>
    </row>
    <row r="56851" spans="6:6" x14ac:dyDescent="0.2">
      <c r="F56851" s="16"/>
    </row>
    <row r="56852" spans="6:6" x14ac:dyDescent="0.2">
      <c r="F56852" s="16"/>
    </row>
    <row r="56853" spans="6:6" x14ac:dyDescent="0.2">
      <c r="F56853" s="16"/>
    </row>
    <row r="56854" spans="6:6" x14ac:dyDescent="0.2">
      <c r="F56854" s="16"/>
    </row>
    <row r="56855" spans="6:6" x14ac:dyDescent="0.2">
      <c r="F56855" s="16"/>
    </row>
    <row r="56856" spans="6:6" x14ac:dyDescent="0.2">
      <c r="F56856" s="16"/>
    </row>
    <row r="56857" spans="6:6" x14ac:dyDescent="0.2">
      <c r="F56857" s="16"/>
    </row>
    <row r="56858" spans="6:6" x14ac:dyDescent="0.2">
      <c r="F56858" s="16"/>
    </row>
    <row r="56859" spans="6:6" x14ac:dyDescent="0.2">
      <c r="F56859" s="16"/>
    </row>
    <row r="56860" spans="6:6" x14ac:dyDescent="0.2">
      <c r="F56860" s="16"/>
    </row>
    <row r="56861" spans="6:6" x14ac:dyDescent="0.2">
      <c r="F56861" s="16"/>
    </row>
    <row r="56862" spans="6:6" x14ac:dyDescent="0.2">
      <c r="F56862" s="16"/>
    </row>
    <row r="56863" spans="6:6" x14ac:dyDescent="0.2">
      <c r="F56863" s="16"/>
    </row>
    <row r="56864" spans="6:6" x14ac:dyDescent="0.2">
      <c r="F56864" s="16"/>
    </row>
    <row r="56865" spans="6:6" x14ac:dyDescent="0.2">
      <c r="F56865" s="16"/>
    </row>
    <row r="56866" spans="6:6" x14ac:dyDescent="0.2">
      <c r="F56866" s="16"/>
    </row>
    <row r="56867" spans="6:6" x14ac:dyDescent="0.2">
      <c r="F56867" s="16"/>
    </row>
    <row r="56868" spans="6:6" x14ac:dyDescent="0.2">
      <c r="F56868" s="16"/>
    </row>
    <row r="56869" spans="6:6" x14ac:dyDescent="0.2">
      <c r="F56869" s="16"/>
    </row>
    <row r="56870" spans="6:6" x14ac:dyDescent="0.2">
      <c r="F56870" s="16"/>
    </row>
    <row r="56871" spans="6:6" x14ac:dyDescent="0.2">
      <c r="F56871" s="16"/>
    </row>
    <row r="56872" spans="6:6" x14ac:dyDescent="0.2">
      <c r="F56872" s="16"/>
    </row>
    <row r="56873" spans="6:6" x14ac:dyDescent="0.2">
      <c r="F56873" s="16"/>
    </row>
    <row r="56874" spans="6:6" x14ac:dyDescent="0.2">
      <c r="F56874" s="16"/>
    </row>
    <row r="56875" spans="6:6" x14ac:dyDescent="0.2">
      <c r="F56875" s="16"/>
    </row>
    <row r="56876" spans="6:6" x14ac:dyDescent="0.2">
      <c r="F56876" s="16"/>
    </row>
    <row r="56877" spans="6:6" x14ac:dyDescent="0.2">
      <c r="F56877" s="16"/>
    </row>
    <row r="56878" spans="6:6" x14ac:dyDescent="0.2">
      <c r="F56878" s="16"/>
    </row>
    <row r="56879" spans="6:6" x14ac:dyDescent="0.2">
      <c r="F56879" s="16"/>
    </row>
    <row r="56880" spans="6:6" x14ac:dyDescent="0.2">
      <c r="F56880" s="16"/>
    </row>
    <row r="56881" spans="6:6" x14ac:dyDescent="0.2">
      <c r="F56881" s="16"/>
    </row>
    <row r="56882" spans="6:6" x14ac:dyDescent="0.2">
      <c r="F56882" s="16"/>
    </row>
    <row r="56883" spans="6:6" x14ac:dyDescent="0.2">
      <c r="F56883" s="16"/>
    </row>
    <row r="56884" spans="6:6" x14ac:dyDescent="0.2">
      <c r="F56884" s="16"/>
    </row>
    <row r="56885" spans="6:6" x14ac:dyDescent="0.2">
      <c r="F56885" s="16"/>
    </row>
    <row r="56886" spans="6:6" x14ac:dyDescent="0.2">
      <c r="F56886" s="16"/>
    </row>
    <row r="56887" spans="6:6" x14ac:dyDescent="0.2">
      <c r="F56887" s="16"/>
    </row>
    <row r="56888" spans="6:6" x14ac:dyDescent="0.2">
      <c r="F56888" s="16"/>
    </row>
    <row r="56889" spans="6:6" x14ac:dyDescent="0.2">
      <c r="F56889" s="16"/>
    </row>
    <row r="56890" spans="6:6" x14ac:dyDescent="0.2">
      <c r="F56890" s="16"/>
    </row>
    <row r="56891" spans="6:6" x14ac:dyDescent="0.2">
      <c r="F56891" s="16"/>
    </row>
    <row r="56892" spans="6:6" x14ac:dyDescent="0.2">
      <c r="F56892" s="16"/>
    </row>
    <row r="56893" spans="6:6" x14ac:dyDescent="0.2">
      <c r="F56893" s="16"/>
    </row>
    <row r="56894" spans="6:6" x14ac:dyDescent="0.2">
      <c r="F56894" s="16"/>
    </row>
    <row r="56895" spans="6:6" x14ac:dyDescent="0.2">
      <c r="F56895" s="16"/>
    </row>
    <row r="56896" spans="6:6" x14ac:dyDescent="0.2">
      <c r="F56896" s="16"/>
    </row>
    <row r="56897" spans="6:6" x14ac:dyDescent="0.2">
      <c r="F56897" s="16"/>
    </row>
    <row r="56898" spans="6:6" x14ac:dyDescent="0.2">
      <c r="F56898" s="16"/>
    </row>
    <row r="56899" spans="6:6" x14ac:dyDescent="0.2">
      <c r="F56899" s="16"/>
    </row>
    <row r="56900" spans="6:6" x14ac:dyDescent="0.2">
      <c r="F56900" s="16"/>
    </row>
    <row r="56901" spans="6:6" x14ac:dyDescent="0.2">
      <c r="F56901" s="16"/>
    </row>
    <row r="56902" spans="6:6" x14ac:dyDescent="0.2">
      <c r="F56902" s="16"/>
    </row>
    <row r="56903" spans="6:6" x14ac:dyDescent="0.2">
      <c r="F56903" s="16"/>
    </row>
    <row r="56904" spans="6:6" x14ac:dyDescent="0.2">
      <c r="F56904" s="16"/>
    </row>
    <row r="56905" spans="6:6" x14ac:dyDescent="0.2">
      <c r="F56905" s="16"/>
    </row>
    <row r="56906" spans="6:6" x14ac:dyDescent="0.2">
      <c r="F56906" s="16"/>
    </row>
    <row r="56907" spans="6:6" x14ac:dyDescent="0.2">
      <c r="F56907" s="16"/>
    </row>
    <row r="56908" spans="6:6" x14ac:dyDescent="0.2">
      <c r="F56908" s="16"/>
    </row>
    <row r="56909" spans="6:6" x14ac:dyDescent="0.2">
      <c r="F56909" s="16"/>
    </row>
    <row r="56910" spans="6:6" x14ac:dyDescent="0.2">
      <c r="F56910" s="16"/>
    </row>
    <row r="56911" spans="6:6" x14ac:dyDescent="0.2">
      <c r="F56911" s="16"/>
    </row>
    <row r="56912" spans="6:6" x14ac:dyDescent="0.2">
      <c r="F56912" s="16"/>
    </row>
    <row r="56913" spans="6:6" x14ac:dyDescent="0.2">
      <c r="F56913" s="16"/>
    </row>
    <row r="56914" spans="6:6" x14ac:dyDescent="0.2">
      <c r="F56914" s="16"/>
    </row>
    <row r="56915" spans="6:6" x14ac:dyDescent="0.2">
      <c r="F56915" s="16"/>
    </row>
    <row r="56916" spans="6:6" x14ac:dyDescent="0.2">
      <c r="F56916" s="16"/>
    </row>
    <row r="56917" spans="6:6" x14ac:dyDescent="0.2">
      <c r="F56917" s="16"/>
    </row>
    <row r="56918" spans="6:6" x14ac:dyDescent="0.2">
      <c r="F56918" s="16"/>
    </row>
    <row r="56919" spans="6:6" x14ac:dyDescent="0.2">
      <c r="F56919" s="16"/>
    </row>
    <row r="56920" spans="6:6" x14ac:dyDescent="0.2">
      <c r="F56920" s="16"/>
    </row>
    <row r="56921" spans="6:6" x14ac:dyDescent="0.2">
      <c r="F56921" s="16"/>
    </row>
    <row r="56922" spans="6:6" x14ac:dyDescent="0.2">
      <c r="F56922" s="16"/>
    </row>
    <row r="56923" spans="6:6" x14ac:dyDescent="0.2">
      <c r="F56923" s="16"/>
    </row>
    <row r="56924" spans="6:6" x14ac:dyDescent="0.2">
      <c r="F56924" s="16"/>
    </row>
    <row r="56925" spans="6:6" x14ac:dyDescent="0.2">
      <c r="F56925" s="16"/>
    </row>
    <row r="56926" spans="6:6" x14ac:dyDescent="0.2">
      <c r="F56926" s="16"/>
    </row>
    <row r="56927" spans="6:6" x14ac:dyDescent="0.2">
      <c r="F56927" s="16"/>
    </row>
    <row r="56928" spans="6:6" x14ac:dyDescent="0.2">
      <c r="F56928" s="16"/>
    </row>
    <row r="56929" spans="6:6" x14ac:dyDescent="0.2">
      <c r="F56929" s="16"/>
    </row>
    <row r="56930" spans="6:6" x14ac:dyDescent="0.2">
      <c r="F56930" s="16"/>
    </row>
    <row r="56931" spans="6:6" x14ac:dyDescent="0.2">
      <c r="F56931" s="16"/>
    </row>
    <row r="56932" spans="6:6" x14ac:dyDescent="0.2">
      <c r="F56932" s="16"/>
    </row>
    <row r="56933" spans="6:6" x14ac:dyDescent="0.2">
      <c r="F56933" s="16"/>
    </row>
    <row r="56934" spans="6:6" x14ac:dyDescent="0.2">
      <c r="F56934" s="16"/>
    </row>
    <row r="56935" spans="6:6" x14ac:dyDescent="0.2">
      <c r="F56935" s="16"/>
    </row>
    <row r="56936" spans="6:6" x14ac:dyDescent="0.2">
      <c r="F56936" s="16"/>
    </row>
    <row r="56937" spans="6:6" x14ac:dyDescent="0.2">
      <c r="F56937" s="16"/>
    </row>
    <row r="56938" spans="6:6" x14ac:dyDescent="0.2">
      <c r="F56938" s="16"/>
    </row>
    <row r="56939" spans="6:6" x14ac:dyDescent="0.2">
      <c r="F56939" s="16"/>
    </row>
    <row r="56940" spans="6:6" x14ac:dyDescent="0.2">
      <c r="F56940" s="16"/>
    </row>
    <row r="56941" spans="6:6" x14ac:dyDescent="0.2">
      <c r="F56941" s="16"/>
    </row>
    <row r="56942" spans="6:6" x14ac:dyDescent="0.2">
      <c r="F56942" s="16"/>
    </row>
    <row r="56943" spans="6:6" x14ac:dyDescent="0.2">
      <c r="F56943" s="16"/>
    </row>
    <row r="56944" spans="6:6" x14ac:dyDescent="0.2">
      <c r="F56944" s="16"/>
    </row>
    <row r="56945" spans="6:6" x14ac:dyDescent="0.2">
      <c r="F56945" s="16"/>
    </row>
    <row r="56946" spans="6:6" x14ac:dyDescent="0.2">
      <c r="F56946" s="16"/>
    </row>
    <row r="56947" spans="6:6" x14ac:dyDescent="0.2">
      <c r="F56947" s="16"/>
    </row>
    <row r="56948" spans="6:6" x14ac:dyDescent="0.2">
      <c r="F56948" s="16"/>
    </row>
    <row r="56949" spans="6:6" x14ac:dyDescent="0.2">
      <c r="F56949" s="16"/>
    </row>
    <row r="56950" spans="6:6" x14ac:dyDescent="0.2">
      <c r="F56950" s="16"/>
    </row>
    <row r="56951" spans="6:6" x14ac:dyDescent="0.2">
      <c r="F56951" s="16"/>
    </row>
    <row r="56952" spans="6:6" x14ac:dyDescent="0.2">
      <c r="F56952" s="16"/>
    </row>
    <row r="56953" spans="6:6" x14ac:dyDescent="0.2">
      <c r="F56953" s="16"/>
    </row>
    <row r="56954" spans="6:6" x14ac:dyDescent="0.2">
      <c r="F56954" s="16"/>
    </row>
    <row r="56955" spans="6:6" x14ac:dyDescent="0.2">
      <c r="F56955" s="16"/>
    </row>
    <row r="56956" spans="6:6" x14ac:dyDescent="0.2">
      <c r="F56956" s="16"/>
    </row>
    <row r="56957" spans="6:6" x14ac:dyDescent="0.2">
      <c r="F56957" s="16"/>
    </row>
    <row r="56958" spans="6:6" x14ac:dyDescent="0.2">
      <c r="F56958" s="16"/>
    </row>
    <row r="56959" spans="6:6" x14ac:dyDescent="0.2">
      <c r="F56959" s="16"/>
    </row>
    <row r="56960" spans="6:6" x14ac:dyDescent="0.2">
      <c r="F56960" s="16"/>
    </row>
    <row r="56961" spans="6:6" x14ac:dyDescent="0.2">
      <c r="F56961" s="16"/>
    </row>
    <row r="56962" spans="6:6" x14ac:dyDescent="0.2">
      <c r="F56962" s="16"/>
    </row>
    <row r="56963" spans="6:6" x14ac:dyDescent="0.2">
      <c r="F56963" s="16"/>
    </row>
    <row r="56964" spans="6:6" x14ac:dyDescent="0.2">
      <c r="F56964" s="16"/>
    </row>
    <row r="56965" spans="6:6" x14ac:dyDescent="0.2">
      <c r="F56965" s="16"/>
    </row>
    <row r="56966" spans="6:6" x14ac:dyDescent="0.2">
      <c r="F56966" s="16"/>
    </row>
    <row r="56967" spans="6:6" x14ac:dyDescent="0.2">
      <c r="F56967" s="16"/>
    </row>
    <row r="56968" spans="6:6" x14ac:dyDescent="0.2">
      <c r="F56968" s="16"/>
    </row>
    <row r="56969" spans="6:6" x14ac:dyDescent="0.2">
      <c r="F56969" s="16"/>
    </row>
    <row r="56970" spans="6:6" x14ac:dyDescent="0.2">
      <c r="F56970" s="16"/>
    </row>
    <row r="56971" spans="6:6" x14ac:dyDescent="0.2">
      <c r="F56971" s="16"/>
    </row>
    <row r="56972" spans="6:6" x14ac:dyDescent="0.2">
      <c r="F56972" s="16"/>
    </row>
    <row r="56973" spans="6:6" x14ac:dyDescent="0.2">
      <c r="F56973" s="16"/>
    </row>
    <row r="56974" spans="6:6" x14ac:dyDescent="0.2">
      <c r="F56974" s="16"/>
    </row>
    <row r="56975" spans="6:6" x14ac:dyDescent="0.2">
      <c r="F56975" s="16"/>
    </row>
    <row r="56976" spans="6:6" x14ac:dyDescent="0.2">
      <c r="F56976" s="16"/>
    </row>
    <row r="56977" spans="6:6" x14ac:dyDescent="0.2">
      <c r="F56977" s="16"/>
    </row>
    <row r="56978" spans="6:6" x14ac:dyDescent="0.2">
      <c r="F56978" s="16"/>
    </row>
    <row r="56979" spans="6:6" x14ac:dyDescent="0.2">
      <c r="F56979" s="16"/>
    </row>
    <row r="56980" spans="6:6" x14ac:dyDescent="0.2">
      <c r="F56980" s="16"/>
    </row>
    <row r="56981" spans="6:6" x14ac:dyDescent="0.2">
      <c r="F56981" s="16"/>
    </row>
    <row r="56982" spans="6:6" x14ac:dyDescent="0.2">
      <c r="F56982" s="16"/>
    </row>
    <row r="56983" spans="6:6" x14ac:dyDescent="0.2">
      <c r="F56983" s="16"/>
    </row>
    <row r="56984" spans="6:6" x14ac:dyDescent="0.2">
      <c r="F56984" s="16"/>
    </row>
    <row r="56985" spans="6:6" x14ac:dyDescent="0.2">
      <c r="F56985" s="16"/>
    </row>
    <row r="56986" spans="6:6" x14ac:dyDescent="0.2">
      <c r="F56986" s="16"/>
    </row>
    <row r="56987" spans="6:6" x14ac:dyDescent="0.2">
      <c r="F56987" s="16"/>
    </row>
    <row r="56988" spans="6:6" x14ac:dyDescent="0.2">
      <c r="F56988" s="16"/>
    </row>
    <row r="56989" spans="6:6" x14ac:dyDescent="0.2">
      <c r="F56989" s="16"/>
    </row>
    <row r="56990" spans="6:6" x14ac:dyDescent="0.2">
      <c r="F56990" s="16"/>
    </row>
    <row r="56991" spans="6:6" x14ac:dyDescent="0.2">
      <c r="F56991" s="16"/>
    </row>
    <row r="56992" spans="6:6" x14ac:dyDescent="0.2">
      <c r="F56992" s="16"/>
    </row>
    <row r="56993" spans="6:6" x14ac:dyDescent="0.2">
      <c r="F56993" s="16"/>
    </row>
    <row r="56994" spans="6:6" x14ac:dyDescent="0.2">
      <c r="F56994" s="16"/>
    </row>
    <row r="56995" spans="6:6" x14ac:dyDescent="0.2">
      <c r="F56995" s="16"/>
    </row>
    <row r="56996" spans="6:6" x14ac:dyDescent="0.2">
      <c r="F56996" s="16"/>
    </row>
    <row r="56997" spans="6:6" x14ac:dyDescent="0.2">
      <c r="F56997" s="16"/>
    </row>
    <row r="56998" spans="6:6" x14ac:dyDescent="0.2">
      <c r="F56998" s="16"/>
    </row>
    <row r="56999" spans="6:6" x14ac:dyDescent="0.2">
      <c r="F56999" s="16"/>
    </row>
    <row r="57000" spans="6:6" x14ac:dyDescent="0.2">
      <c r="F57000" s="16"/>
    </row>
    <row r="57001" spans="6:6" x14ac:dyDescent="0.2">
      <c r="F57001" s="16"/>
    </row>
    <row r="57002" spans="6:6" x14ac:dyDescent="0.2">
      <c r="F57002" s="16"/>
    </row>
    <row r="57003" spans="6:6" x14ac:dyDescent="0.2">
      <c r="F57003" s="16"/>
    </row>
    <row r="57004" spans="6:6" x14ac:dyDescent="0.2">
      <c r="F57004" s="16"/>
    </row>
    <row r="57005" spans="6:6" x14ac:dyDescent="0.2">
      <c r="F57005" s="16"/>
    </row>
    <row r="57006" spans="6:6" x14ac:dyDescent="0.2">
      <c r="F57006" s="16"/>
    </row>
    <row r="57007" spans="6:6" x14ac:dyDescent="0.2">
      <c r="F57007" s="16"/>
    </row>
    <row r="57008" spans="6:6" x14ac:dyDescent="0.2">
      <c r="F57008" s="16"/>
    </row>
    <row r="57009" spans="6:6" x14ac:dyDescent="0.2">
      <c r="F57009" s="16"/>
    </row>
    <row r="57010" spans="6:6" x14ac:dyDescent="0.2">
      <c r="F57010" s="16"/>
    </row>
    <row r="57011" spans="6:6" x14ac:dyDescent="0.2">
      <c r="F57011" s="16"/>
    </row>
    <row r="57012" spans="6:6" x14ac:dyDescent="0.2">
      <c r="F57012" s="16"/>
    </row>
    <row r="57013" spans="6:6" x14ac:dyDescent="0.2">
      <c r="F57013" s="16"/>
    </row>
    <row r="57014" spans="6:6" x14ac:dyDescent="0.2">
      <c r="F57014" s="16"/>
    </row>
    <row r="57015" spans="6:6" x14ac:dyDescent="0.2">
      <c r="F57015" s="16"/>
    </row>
    <row r="57016" spans="6:6" x14ac:dyDescent="0.2">
      <c r="F57016" s="16"/>
    </row>
    <row r="57017" spans="6:6" x14ac:dyDescent="0.2">
      <c r="F57017" s="16"/>
    </row>
    <row r="57018" spans="6:6" x14ac:dyDescent="0.2">
      <c r="F57018" s="16"/>
    </row>
    <row r="57019" spans="6:6" x14ac:dyDescent="0.2">
      <c r="F57019" s="16"/>
    </row>
    <row r="57020" spans="6:6" x14ac:dyDescent="0.2">
      <c r="F57020" s="16"/>
    </row>
    <row r="57021" spans="6:6" x14ac:dyDescent="0.2">
      <c r="F57021" s="16"/>
    </row>
    <row r="57022" spans="6:6" x14ac:dyDescent="0.2">
      <c r="F57022" s="16"/>
    </row>
    <row r="57023" spans="6:6" x14ac:dyDescent="0.2">
      <c r="F57023" s="16"/>
    </row>
    <row r="57024" spans="6:6" x14ac:dyDescent="0.2">
      <c r="F57024" s="16"/>
    </row>
    <row r="57025" spans="6:6" x14ac:dyDescent="0.2">
      <c r="F57025" s="16"/>
    </row>
    <row r="57026" spans="6:6" x14ac:dyDescent="0.2">
      <c r="F57026" s="16"/>
    </row>
    <row r="57027" spans="6:6" x14ac:dyDescent="0.2">
      <c r="F57027" s="16"/>
    </row>
    <row r="57028" spans="6:6" x14ac:dyDescent="0.2">
      <c r="F57028" s="16"/>
    </row>
    <row r="57029" spans="6:6" x14ac:dyDescent="0.2">
      <c r="F57029" s="16"/>
    </row>
    <row r="57030" spans="6:6" x14ac:dyDescent="0.2">
      <c r="F57030" s="16"/>
    </row>
    <row r="57031" spans="6:6" x14ac:dyDescent="0.2">
      <c r="F57031" s="16"/>
    </row>
    <row r="57032" spans="6:6" x14ac:dyDescent="0.2">
      <c r="F57032" s="16"/>
    </row>
    <row r="57033" spans="6:6" x14ac:dyDescent="0.2">
      <c r="F57033" s="16"/>
    </row>
    <row r="57034" spans="6:6" x14ac:dyDescent="0.2">
      <c r="F57034" s="16"/>
    </row>
    <row r="57035" spans="6:6" x14ac:dyDescent="0.2">
      <c r="F57035" s="16"/>
    </row>
    <row r="57036" spans="6:6" x14ac:dyDescent="0.2">
      <c r="F57036" s="16"/>
    </row>
    <row r="57037" spans="6:6" x14ac:dyDescent="0.2">
      <c r="F57037" s="16"/>
    </row>
    <row r="57038" spans="6:6" x14ac:dyDescent="0.2">
      <c r="F57038" s="16"/>
    </row>
    <row r="57039" spans="6:6" x14ac:dyDescent="0.2">
      <c r="F57039" s="16"/>
    </row>
    <row r="57040" spans="6:6" x14ac:dyDescent="0.2">
      <c r="F57040" s="16"/>
    </row>
    <row r="57041" spans="6:6" x14ac:dyDescent="0.2">
      <c r="F57041" s="16"/>
    </row>
    <row r="57042" spans="6:6" x14ac:dyDescent="0.2">
      <c r="F57042" s="16"/>
    </row>
    <row r="57043" spans="6:6" x14ac:dyDescent="0.2">
      <c r="F57043" s="16"/>
    </row>
    <row r="57044" spans="6:6" x14ac:dyDescent="0.2">
      <c r="F57044" s="16"/>
    </row>
    <row r="57045" spans="6:6" x14ac:dyDescent="0.2">
      <c r="F57045" s="16"/>
    </row>
    <row r="57046" spans="6:6" x14ac:dyDescent="0.2">
      <c r="F57046" s="16"/>
    </row>
    <row r="57047" spans="6:6" x14ac:dyDescent="0.2">
      <c r="F57047" s="16"/>
    </row>
    <row r="57048" spans="6:6" x14ac:dyDescent="0.2">
      <c r="F57048" s="16"/>
    </row>
    <row r="57049" spans="6:6" x14ac:dyDescent="0.2">
      <c r="F57049" s="16"/>
    </row>
    <row r="57050" spans="6:6" x14ac:dyDescent="0.2">
      <c r="F57050" s="16"/>
    </row>
    <row r="57051" spans="6:6" x14ac:dyDescent="0.2">
      <c r="F57051" s="16"/>
    </row>
    <row r="57052" spans="6:6" x14ac:dyDescent="0.2">
      <c r="F57052" s="16"/>
    </row>
    <row r="57053" spans="6:6" x14ac:dyDescent="0.2">
      <c r="F57053" s="16"/>
    </row>
    <row r="57054" spans="6:6" x14ac:dyDescent="0.2">
      <c r="F57054" s="16"/>
    </row>
    <row r="57055" spans="6:6" x14ac:dyDescent="0.2">
      <c r="F57055" s="16"/>
    </row>
    <row r="57056" spans="6:6" x14ac:dyDescent="0.2">
      <c r="F57056" s="16"/>
    </row>
    <row r="57057" spans="6:6" x14ac:dyDescent="0.2">
      <c r="F57057" s="16"/>
    </row>
    <row r="57058" spans="6:6" x14ac:dyDescent="0.2">
      <c r="F57058" s="16"/>
    </row>
    <row r="57059" spans="6:6" x14ac:dyDescent="0.2">
      <c r="F57059" s="16"/>
    </row>
    <row r="57060" spans="6:6" x14ac:dyDescent="0.2">
      <c r="F57060" s="16"/>
    </row>
    <row r="57061" spans="6:6" x14ac:dyDescent="0.2">
      <c r="F57061" s="16"/>
    </row>
    <row r="57062" spans="6:6" x14ac:dyDescent="0.2">
      <c r="F57062" s="16"/>
    </row>
    <row r="57063" spans="6:6" x14ac:dyDescent="0.2">
      <c r="F57063" s="16"/>
    </row>
    <row r="57064" spans="6:6" x14ac:dyDescent="0.2">
      <c r="F57064" s="16"/>
    </row>
    <row r="57065" spans="6:6" x14ac:dyDescent="0.2">
      <c r="F57065" s="16"/>
    </row>
    <row r="57066" spans="6:6" x14ac:dyDescent="0.2">
      <c r="F57066" s="16"/>
    </row>
    <row r="57067" spans="6:6" x14ac:dyDescent="0.2">
      <c r="F57067" s="16"/>
    </row>
    <row r="57068" spans="6:6" x14ac:dyDescent="0.2">
      <c r="F57068" s="16"/>
    </row>
    <row r="57069" spans="6:6" x14ac:dyDescent="0.2">
      <c r="F57069" s="16"/>
    </row>
    <row r="57070" spans="6:6" x14ac:dyDescent="0.2">
      <c r="F57070" s="16"/>
    </row>
    <row r="57071" spans="6:6" x14ac:dyDescent="0.2">
      <c r="F57071" s="16"/>
    </row>
    <row r="57072" spans="6:6" x14ac:dyDescent="0.2">
      <c r="F57072" s="16"/>
    </row>
    <row r="57073" spans="6:6" x14ac:dyDescent="0.2">
      <c r="F57073" s="16"/>
    </row>
    <row r="57074" spans="6:6" x14ac:dyDescent="0.2">
      <c r="F57074" s="16"/>
    </row>
    <row r="57075" spans="6:6" x14ac:dyDescent="0.2">
      <c r="F57075" s="16"/>
    </row>
    <row r="57076" spans="6:6" x14ac:dyDescent="0.2">
      <c r="F57076" s="16"/>
    </row>
    <row r="57077" spans="6:6" x14ac:dyDescent="0.2">
      <c r="F57077" s="16"/>
    </row>
    <row r="57078" spans="6:6" x14ac:dyDescent="0.2">
      <c r="F57078" s="16"/>
    </row>
    <row r="57079" spans="6:6" x14ac:dyDescent="0.2">
      <c r="F57079" s="16"/>
    </row>
    <row r="57080" spans="6:6" x14ac:dyDescent="0.2">
      <c r="F57080" s="16"/>
    </row>
    <row r="57081" spans="6:6" x14ac:dyDescent="0.2">
      <c r="F57081" s="16"/>
    </row>
    <row r="57082" spans="6:6" x14ac:dyDescent="0.2">
      <c r="F57082" s="16"/>
    </row>
    <row r="57083" spans="6:6" x14ac:dyDescent="0.2">
      <c r="F57083" s="16"/>
    </row>
    <row r="57084" spans="6:6" x14ac:dyDescent="0.2">
      <c r="F57084" s="16"/>
    </row>
    <row r="57085" spans="6:6" x14ac:dyDescent="0.2">
      <c r="F57085" s="16"/>
    </row>
    <row r="57086" spans="6:6" x14ac:dyDescent="0.2">
      <c r="F57086" s="16"/>
    </row>
    <row r="57087" spans="6:6" x14ac:dyDescent="0.2">
      <c r="F57087" s="16"/>
    </row>
    <row r="57088" spans="6:6" x14ac:dyDescent="0.2">
      <c r="F57088" s="16"/>
    </row>
    <row r="57089" spans="6:6" x14ac:dyDescent="0.2">
      <c r="F57089" s="16"/>
    </row>
    <row r="57090" spans="6:6" x14ac:dyDescent="0.2">
      <c r="F57090" s="16"/>
    </row>
    <row r="57091" spans="6:6" x14ac:dyDescent="0.2">
      <c r="F57091" s="16"/>
    </row>
    <row r="57092" spans="6:6" x14ac:dyDescent="0.2">
      <c r="F57092" s="16"/>
    </row>
    <row r="57093" spans="6:6" x14ac:dyDescent="0.2">
      <c r="F57093" s="16"/>
    </row>
    <row r="57094" spans="6:6" x14ac:dyDescent="0.2">
      <c r="F57094" s="16"/>
    </row>
    <row r="57095" spans="6:6" x14ac:dyDescent="0.2">
      <c r="F57095" s="16"/>
    </row>
    <row r="57096" spans="6:6" x14ac:dyDescent="0.2">
      <c r="F57096" s="16"/>
    </row>
    <row r="57097" spans="6:6" x14ac:dyDescent="0.2">
      <c r="F57097" s="16"/>
    </row>
    <row r="57098" spans="6:6" x14ac:dyDescent="0.2">
      <c r="F57098" s="16"/>
    </row>
    <row r="57099" spans="6:6" x14ac:dyDescent="0.2">
      <c r="F57099" s="16"/>
    </row>
    <row r="57100" spans="6:6" x14ac:dyDescent="0.2">
      <c r="F57100" s="16"/>
    </row>
    <row r="57101" spans="6:6" x14ac:dyDescent="0.2">
      <c r="F57101" s="16"/>
    </row>
    <row r="57102" spans="6:6" x14ac:dyDescent="0.2">
      <c r="F57102" s="16"/>
    </row>
    <row r="57103" spans="6:6" x14ac:dyDescent="0.2">
      <c r="F57103" s="16"/>
    </row>
    <row r="57104" spans="6:6" x14ac:dyDescent="0.2">
      <c r="F57104" s="16"/>
    </row>
    <row r="57105" spans="6:6" x14ac:dyDescent="0.2">
      <c r="F57105" s="16"/>
    </row>
    <row r="57106" spans="6:6" x14ac:dyDescent="0.2">
      <c r="F57106" s="16"/>
    </row>
    <row r="57107" spans="6:6" x14ac:dyDescent="0.2">
      <c r="F57107" s="16"/>
    </row>
    <row r="57108" spans="6:6" x14ac:dyDescent="0.2">
      <c r="F57108" s="16"/>
    </row>
    <row r="57109" spans="6:6" x14ac:dyDescent="0.2">
      <c r="F57109" s="16"/>
    </row>
    <row r="57110" spans="6:6" x14ac:dyDescent="0.2">
      <c r="F57110" s="16"/>
    </row>
    <row r="57111" spans="6:6" x14ac:dyDescent="0.2">
      <c r="F57111" s="16"/>
    </row>
    <row r="57112" spans="6:6" x14ac:dyDescent="0.2">
      <c r="F57112" s="16"/>
    </row>
    <row r="57113" spans="6:6" x14ac:dyDescent="0.2">
      <c r="F57113" s="16"/>
    </row>
    <row r="57114" spans="6:6" x14ac:dyDescent="0.2">
      <c r="F57114" s="16"/>
    </row>
    <row r="57115" spans="6:6" x14ac:dyDescent="0.2">
      <c r="F57115" s="16"/>
    </row>
    <row r="57116" spans="6:6" x14ac:dyDescent="0.2">
      <c r="F57116" s="16"/>
    </row>
    <row r="57117" spans="6:6" x14ac:dyDescent="0.2">
      <c r="F57117" s="16"/>
    </row>
    <row r="57118" spans="6:6" x14ac:dyDescent="0.2">
      <c r="F57118" s="16"/>
    </row>
    <row r="57119" spans="6:6" x14ac:dyDescent="0.2">
      <c r="F57119" s="16"/>
    </row>
    <row r="57120" spans="6:6" x14ac:dyDescent="0.2">
      <c r="F57120" s="16"/>
    </row>
    <row r="57121" spans="6:6" x14ac:dyDescent="0.2">
      <c r="F57121" s="16"/>
    </row>
    <row r="57122" spans="6:6" x14ac:dyDescent="0.2">
      <c r="F57122" s="16"/>
    </row>
    <row r="57123" spans="6:6" x14ac:dyDescent="0.2">
      <c r="F57123" s="16"/>
    </row>
    <row r="57124" spans="6:6" x14ac:dyDescent="0.2">
      <c r="F57124" s="16"/>
    </row>
    <row r="57125" spans="6:6" x14ac:dyDescent="0.2">
      <c r="F57125" s="16"/>
    </row>
    <row r="57126" spans="6:6" x14ac:dyDescent="0.2">
      <c r="F57126" s="16"/>
    </row>
    <row r="57127" spans="6:6" x14ac:dyDescent="0.2">
      <c r="F57127" s="16"/>
    </row>
    <row r="57128" spans="6:6" x14ac:dyDescent="0.2">
      <c r="F57128" s="16"/>
    </row>
    <row r="57129" spans="6:6" x14ac:dyDescent="0.2">
      <c r="F57129" s="16"/>
    </row>
    <row r="57130" spans="6:6" x14ac:dyDescent="0.2">
      <c r="F57130" s="16"/>
    </row>
    <row r="57131" spans="6:6" x14ac:dyDescent="0.2">
      <c r="F57131" s="16"/>
    </row>
    <row r="57132" spans="6:6" x14ac:dyDescent="0.2">
      <c r="F57132" s="16"/>
    </row>
    <row r="57133" spans="6:6" x14ac:dyDescent="0.2">
      <c r="F57133" s="16"/>
    </row>
    <row r="57134" spans="6:6" x14ac:dyDescent="0.2">
      <c r="F57134" s="16"/>
    </row>
    <row r="57135" spans="6:6" x14ac:dyDescent="0.2">
      <c r="F57135" s="16"/>
    </row>
    <row r="57136" spans="6:6" x14ac:dyDescent="0.2">
      <c r="F57136" s="16"/>
    </row>
    <row r="57137" spans="6:6" x14ac:dyDescent="0.2">
      <c r="F57137" s="16"/>
    </row>
    <row r="57138" spans="6:6" x14ac:dyDescent="0.2">
      <c r="F57138" s="16"/>
    </row>
    <row r="57139" spans="6:6" x14ac:dyDescent="0.2">
      <c r="F57139" s="16"/>
    </row>
    <row r="57140" spans="6:6" x14ac:dyDescent="0.2">
      <c r="F57140" s="16"/>
    </row>
    <row r="57141" spans="6:6" x14ac:dyDescent="0.2">
      <c r="F57141" s="16"/>
    </row>
    <row r="57142" spans="6:6" x14ac:dyDescent="0.2">
      <c r="F57142" s="16"/>
    </row>
    <row r="57143" spans="6:6" x14ac:dyDescent="0.2">
      <c r="F57143" s="16"/>
    </row>
    <row r="57144" spans="6:6" x14ac:dyDescent="0.2">
      <c r="F57144" s="16"/>
    </row>
    <row r="57145" spans="6:6" x14ac:dyDescent="0.2">
      <c r="F57145" s="16"/>
    </row>
    <row r="57146" spans="6:6" x14ac:dyDescent="0.2">
      <c r="F57146" s="16"/>
    </row>
    <row r="57147" spans="6:6" x14ac:dyDescent="0.2">
      <c r="F57147" s="16"/>
    </row>
    <row r="57148" spans="6:6" x14ac:dyDescent="0.2">
      <c r="F57148" s="16"/>
    </row>
    <row r="57149" spans="6:6" x14ac:dyDescent="0.2">
      <c r="F57149" s="16"/>
    </row>
    <row r="57150" spans="6:6" x14ac:dyDescent="0.2">
      <c r="F57150" s="16"/>
    </row>
    <row r="57151" spans="6:6" x14ac:dyDescent="0.2">
      <c r="F57151" s="16"/>
    </row>
    <row r="57152" spans="6:6" x14ac:dyDescent="0.2">
      <c r="F57152" s="16"/>
    </row>
    <row r="57153" spans="6:6" x14ac:dyDescent="0.2">
      <c r="F57153" s="16"/>
    </row>
    <row r="57154" spans="6:6" x14ac:dyDescent="0.2">
      <c r="F57154" s="16"/>
    </row>
    <row r="57155" spans="6:6" x14ac:dyDescent="0.2">
      <c r="F57155" s="16"/>
    </row>
    <row r="57156" spans="6:6" x14ac:dyDescent="0.2">
      <c r="F57156" s="16"/>
    </row>
    <row r="57157" spans="6:6" x14ac:dyDescent="0.2">
      <c r="F57157" s="16"/>
    </row>
    <row r="57158" spans="6:6" x14ac:dyDescent="0.2">
      <c r="F57158" s="16"/>
    </row>
    <row r="57159" spans="6:6" x14ac:dyDescent="0.2">
      <c r="F57159" s="16"/>
    </row>
    <row r="57160" spans="6:6" x14ac:dyDescent="0.2">
      <c r="F57160" s="16"/>
    </row>
    <row r="57161" spans="6:6" x14ac:dyDescent="0.2">
      <c r="F57161" s="16"/>
    </row>
    <row r="57162" spans="6:6" x14ac:dyDescent="0.2">
      <c r="F57162" s="16"/>
    </row>
    <row r="57163" spans="6:6" x14ac:dyDescent="0.2">
      <c r="F57163" s="16"/>
    </row>
    <row r="57164" spans="6:6" x14ac:dyDescent="0.2">
      <c r="F57164" s="16"/>
    </row>
    <row r="57165" spans="6:6" x14ac:dyDescent="0.2">
      <c r="F57165" s="16"/>
    </row>
    <row r="57166" spans="6:6" x14ac:dyDescent="0.2">
      <c r="F57166" s="16"/>
    </row>
    <row r="57167" spans="6:6" x14ac:dyDescent="0.2">
      <c r="F57167" s="16"/>
    </row>
    <row r="57168" spans="6:6" x14ac:dyDescent="0.2">
      <c r="F57168" s="16"/>
    </row>
    <row r="57169" spans="6:6" x14ac:dyDescent="0.2">
      <c r="F57169" s="16"/>
    </row>
    <row r="57170" spans="6:6" x14ac:dyDescent="0.2">
      <c r="F57170" s="16"/>
    </row>
    <row r="57171" spans="6:6" x14ac:dyDescent="0.2">
      <c r="F57171" s="16"/>
    </row>
    <row r="57172" spans="6:6" x14ac:dyDescent="0.2">
      <c r="F57172" s="16"/>
    </row>
    <row r="57173" spans="6:6" x14ac:dyDescent="0.2">
      <c r="F57173" s="16"/>
    </row>
    <row r="57174" spans="6:6" x14ac:dyDescent="0.2">
      <c r="F57174" s="16"/>
    </row>
    <row r="57175" spans="6:6" x14ac:dyDescent="0.2">
      <c r="F57175" s="16"/>
    </row>
    <row r="57176" spans="6:6" x14ac:dyDescent="0.2">
      <c r="F57176" s="16"/>
    </row>
    <row r="57177" spans="6:6" x14ac:dyDescent="0.2">
      <c r="F57177" s="16"/>
    </row>
    <row r="57178" spans="6:6" x14ac:dyDescent="0.2">
      <c r="F57178" s="16"/>
    </row>
    <row r="57179" spans="6:6" x14ac:dyDescent="0.2">
      <c r="F57179" s="16"/>
    </row>
    <row r="57180" spans="6:6" x14ac:dyDescent="0.2">
      <c r="F57180" s="16"/>
    </row>
    <row r="57181" spans="6:6" x14ac:dyDescent="0.2">
      <c r="F57181" s="16"/>
    </row>
    <row r="57182" spans="6:6" x14ac:dyDescent="0.2">
      <c r="F57182" s="16"/>
    </row>
    <row r="57183" spans="6:6" x14ac:dyDescent="0.2">
      <c r="F57183" s="16"/>
    </row>
    <row r="57184" spans="6:6" x14ac:dyDescent="0.2">
      <c r="F57184" s="16"/>
    </row>
    <row r="57185" spans="6:6" x14ac:dyDescent="0.2">
      <c r="F57185" s="16"/>
    </row>
    <row r="57186" spans="6:6" x14ac:dyDescent="0.2">
      <c r="F57186" s="16"/>
    </row>
    <row r="57187" spans="6:6" x14ac:dyDescent="0.2">
      <c r="F57187" s="16"/>
    </row>
    <row r="57188" spans="6:6" x14ac:dyDescent="0.2">
      <c r="F57188" s="16"/>
    </row>
    <row r="57189" spans="6:6" x14ac:dyDescent="0.2">
      <c r="F57189" s="16"/>
    </row>
    <row r="57190" spans="6:6" x14ac:dyDescent="0.2">
      <c r="F57190" s="16"/>
    </row>
    <row r="57191" spans="6:6" x14ac:dyDescent="0.2">
      <c r="F57191" s="16"/>
    </row>
    <row r="57192" spans="6:6" x14ac:dyDescent="0.2">
      <c r="F57192" s="16"/>
    </row>
    <row r="57193" spans="6:6" x14ac:dyDescent="0.2">
      <c r="F57193" s="16"/>
    </row>
    <row r="57194" spans="6:6" x14ac:dyDescent="0.2">
      <c r="F57194" s="16"/>
    </row>
    <row r="57195" spans="6:6" x14ac:dyDescent="0.2">
      <c r="F57195" s="16"/>
    </row>
    <row r="57196" spans="6:6" x14ac:dyDescent="0.2">
      <c r="F57196" s="16"/>
    </row>
    <row r="57197" spans="6:6" x14ac:dyDescent="0.2">
      <c r="F57197" s="16"/>
    </row>
    <row r="57198" spans="6:6" x14ac:dyDescent="0.2">
      <c r="F57198" s="16"/>
    </row>
    <row r="57199" spans="6:6" x14ac:dyDescent="0.2">
      <c r="F57199" s="16"/>
    </row>
    <row r="57200" spans="6:6" x14ac:dyDescent="0.2">
      <c r="F57200" s="16"/>
    </row>
    <row r="57201" spans="6:6" x14ac:dyDescent="0.2">
      <c r="F57201" s="16"/>
    </row>
    <row r="57202" spans="6:6" x14ac:dyDescent="0.2">
      <c r="F57202" s="16"/>
    </row>
    <row r="57203" spans="6:6" x14ac:dyDescent="0.2">
      <c r="F57203" s="16"/>
    </row>
    <row r="57204" spans="6:6" x14ac:dyDescent="0.2">
      <c r="F57204" s="16"/>
    </row>
    <row r="57205" spans="6:6" x14ac:dyDescent="0.2">
      <c r="F57205" s="16"/>
    </row>
    <row r="57206" spans="6:6" x14ac:dyDescent="0.2">
      <c r="F57206" s="16"/>
    </row>
    <row r="57207" spans="6:6" x14ac:dyDescent="0.2">
      <c r="F57207" s="16"/>
    </row>
    <row r="57208" spans="6:6" x14ac:dyDescent="0.2">
      <c r="F57208" s="16"/>
    </row>
    <row r="57209" spans="6:6" x14ac:dyDescent="0.2">
      <c r="F57209" s="16"/>
    </row>
    <row r="57210" spans="6:6" x14ac:dyDescent="0.2">
      <c r="F57210" s="16"/>
    </row>
    <row r="57211" spans="6:6" x14ac:dyDescent="0.2">
      <c r="F57211" s="16"/>
    </row>
    <row r="57212" spans="6:6" x14ac:dyDescent="0.2">
      <c r="F57212" s="16"/>
    </row>
    <row r="57213" spans="6:6" x14ac:dyDescent="0.2">
      <c r="F57213" s="16"/>
    </row>
    <row r="57214" spans="6:6" x14ac:dyDescent="0.2">
      <c r="F57214" s="16"/>
    </row>
    <row r="57215" spans="6:6" x14ac:dyDescent="0.2">
      <c r="F57215" s="16"/>
    </row>
    <row r="57216" spans="6:6" x14ac:dyDescent="0.2">
      <c r="F57216" s="16"/>
    </row>
    <row r="57217" spans="6:6" x14ac:dyDescent="0.2">
      <c r="F57217" s="16"/>
    </row>
    <row r="57218" spans="6:6" x14ac:dyDescent="0.2">
      <c r="F57218" s="16"/>
    </row>
    <row r="57219" spans="6:6" x14ac:dyDescent="0.2">
      <c r="F57219" s="16"/>
    </row>
    <row r="57220" spans="6:6" x14ac:dyDescent="0.2">
      <c r="F57220" s="16"/>
    </row>
    <row r="57221" spans="6:6" x14ac:dyDescent="0.2">
      <c r="F57221" s="16"/>
    </row>
    <row r="57222" spans="6:6" x14ac:dyDescent="0.2">
      <c r="F57222" s="16"/>
    </row>
    <row r="57223" spans="6:6" x14ac:dyDescent="0.2">
      <c r="F57223" s="16"/>
    </row>
    <row r="57224" spans="6:6" x14ac:dyDescent="0.2">
      <c r="F57224" s="16"/>
    </row>
    <row r="57225" spans="6:6" x14ac:dyDescent="0.2">
      <c r="F57225" s="16"/>
    </row>
    <row r="57226" spans="6:6" x14ac:dyDescent="0.2">
      <c r="F57226" s="16"/>
    </row>
    <row r="57227" spans="6:6" x14ac:dyDescent="0.2">
      <c r="F57227" s="16"/>
    </row>
    <row r="57228" spans="6:6" x14ac:dyDescent="0.2">
      <c r="F57228" s="16"/>
    </row>
    <row r="57229" spans="6:6" x14ac:dyDescent="0.2">
      <c r="F57229" s="16"/>
    </row>
    <row r="57230" spans="6:6" x14ac:dyDescent="0.2">
      <c r="F57230" s="16"/>
    </row>
    <row r="57231" spans="6:6" x14ac:dyDescent="0.2">
      <c r="F57231" s="16"/>
    </row>
    <row r="57232" spans="6:6" x14ac:dyDescent="0.2">
      <c r="F57232" s="16"/>
    </row>
    <row r="57233" spans="6:6" x14ac:dyDescent="0.2">
      <c r="F57233" s="16"/>
    </row>
    <row r="57234" spans="6:6" x14ac:dyDescent="0.2">
      <c r="F57234" s="16"/>
    </row>
    <row r="57235" spans="6:6" x14ac:dyDescent="0.2">
      <c r="F57235" s="16"/>
    </row>
    <row r="57236" spans="6:6" x14ac:dyDescent="0.2">
      <c r="F57236" s="16"/>
    </row>
    <row r="57237" spans="6:6" x14ac:dyDescent="0.2">
      <c r="F57237" s="16"/>
    </row>
    <row r="57238" spans="6:6" x14ac:dyDescent="0.2">
      <c r="F57238" s="16"/>
    </row>
    <row r="57239" spans="6:6" x14ac:dyDescent="0.2">
      <c r="F57239" s="16"/>
    </row>
    <row r="57240" spans="6:6" x14ac:dyDescent="0.2">
      <c r="F57240" s="16"/>
    </row>
    <row r="57241" spans="6:6" x14ac:dyDescent="0.2">
      <c r="F57241" s="16"/>
    </row>
    <row r="57242" spans="6:6" x14ac:dyDescent="0.2">
      <c r="F57242" s="16"/>
    </row>
    <row r="57243" spans="6:6" x14ac:dyDescent="0.2">
      <c r="F57243" s="16"/>
    </row>
    <row r="57244" spans="6:6" x14ac:dyDescent="0.2">
      <c r="F57244" s="16"/>
    </row>
    <row r="57245" spans="6:6" x14ac:dyDescent="0.2">
      <c r="F57245" s="16"/>
    </row>
    <row r="57246" spans="6:6" x14ac:dyDescent="0.2">
      <c r="F57246" s="16"/>
    </row>
    <row r="57247" spans="6:6" x14ac:dyDescent="0.2">
      <c r="F57247" s="16"/>
    </row>
    <row r="57248" spans="6:6" x14ac:dyDescent="0.2">
      <c r="F57248" s="16"/>
    </row>
    <row r="57249" spans="6:6" x14ac:dyDescent="0.2">
      <c r="F57249" s="16"/>
    </row>
    <row r="57250" spans="6:6" x14ac:dyDescent="0.2">
      <c r="F57250" s="16"/>
    </row>
    <row r="57251" spans="6:6" x14ac:dyDescent="0.2">
      <c r="F57251" s="16"/>
    </row>
    <row r="57252" spans="6:6" x14ac:dyDescent="0.2">
      <c r="F57252" s="16"/>
    </row>
    <row r="57253" spans="6:6" x14ac:dyDescent="0.2">
      <c r="F57253" s="16"/>
    </row>
    <row r="57254" spans="6:6" x14ac:dyDescent="0.2">
      <c r="F57254" s="16"/>
    </row>
    <row r="57255" spans="6:6" x14ac:dyDescent="0.2">
      <c r="F57255" s="16"/>
    </row>
    <row r="57256" spans="6:6" x14ac:dyDescent="0.2">
      <c r="F57256" s="16"/>
    </row>
    <row r="57257" spans="6:6" x14ac:dyDescent="0.2">
      <c r="F57257" s="16"/>
    </row>
    <row r="57258" spans="6:6" x14ac:dyDescent="0.2">
      <c r="F57258" s="16"/>
    </row>
    <row r="57259" spans="6:6" x14ac:dyDescent="0.2">
      <c r="F57259" s="16"/>
    </row>
    <row r="57260" spans="6:6" x14ac:dyDescent="0.2">
      <c r="F57260" s="16"/>
    </row>
    <row r="57261" spans="6:6" x14ac:dyDescent="0.2">
      <c r="F57261" s="16"/>
    </row>
    <row r="57262" spans="6:6" x14ac:dyDescent="0.2">
      <c r="F57262" s="16"/>
    </row>
    <row r="57263" spans="6:6" x14ac:dyDescent="0.2">
      <c r="F57263" s="16"/>
    </row>
    <row r="57264" spans="6:6" x14ac:dyDescent="0.2">
      <c r="F57264" s="16"/>
    </row>
    <row r="57265" spans="6:6" x14ac:dyDescent="0.2">
      <c r="F57265" s="16"/>
    </row>
    <row r="57266" spans="6:6" x14ac:dyDescent="0.2">
      <c r="F57266" s="16"/>
    </row>
    <row r="57267" spans="6:6" x14ac:dyDescent="0.2">
      <c r="F57267" s="16"/>
    </row>
    <row r="57268" spans="6:6" x14ac:dyDescent="0.2">
      <c r="F57268" s="16"/>
    </row>
    <row r="57269" spans="6:6" x14ac:dyDescent="0.2">
      <c r="F57269" s="16"/>
    </row>
    <row r="57270" spans="6:6" x14ac:dyDescent="0.2">
      <c r="F57270" s="16"/>
    </row>
    <row r="57271" spans="6:6" x14ac:dyDescent="0.2">
      <c r="F57271" s="16"/>
    </row>
    <row r="57272" spans="6:6" x14ac:dyDescent="0.2">
      <c r="F57272" s="16"/>
    </row>
    <row r="57273" spans="6:6" x14ac:dyDescent="0.2">
      <c r="F57273" s="16"/>
    </row>
    <row r="57274" spans="6:6" x14ac:dyDescent="0.2">
      <c r="F57274" s="16"/>
    </row>
    <row r="57275" spans="6:6" x14ac:dyDescent="0.2">
      <c r="F57275" s="16"/>
    </row>
    <row r="57276" spans="6:6" x14ac:dyDescent="0.2">
      <c r="F57276" s="16"/>
    </row>
    <row r="57277" spans="6:6" x14ac:dyDescent="0.2">
      <c r="F57277" s="16"/>
    </row>
    <row r="57278" spans="6:6" x14ac:dyDescent="0.2">
      <c r="F57278" s="16"/>
    </row>
    <row r="57279" spans="6:6" x14ac:dyDescent="0.2">
      <c r="F57279" s="16"/>
    </row>
    <row r="57280" spans="6:6" x14ac:dyDescent="0.2">
      <c r="F57280" s="16"/>
    </row>
    <row r="57281" spans="6:6" x14ac:dyDescent="0.2">
      <c r="F57281" s="16"/>
    </row>
    <row r="57282" spans="6:6" x14ac:dyDescent="0.2">
      <c r="F57282" s="16"/>
    </row>
    <row r="57283" spans="6:6" x14ac:dyDescent="0.2">
      <c r="F57283" s="16"/>
    </row>
    <row r="57284" spans="6:6" x14ac:dyDescent="0.2">
      <c r="F57284" s="16"/>
    </row>
    <row r="57285" spans="6:6" x14ac:dyDescent="0.2">
      <c r="F57285" s="16"/>
    </row>
    <row r="57286" spans="6:6" x14ac:dyDescent="0.2">
      <c r="F57286" s="16"/>
    </row>
    <row r="57287" spans="6:6" x14ac:dyDescent="0.2">
      <c r="F57287" s="16"/>
    </row>
    <row r="57288" spans="6:6" x14ac:dyDescent="0.2">
      <c r="F57288" s="16"/>
    </row>
    <row r="57289" spans="6:6" x14ac:dyDescent="0.2">
      <c r="F57289" s="16"/>
    </row>
    <row r="57290" spans="6:6" x14ac:dyDescent="0.2">
      <c r="F57290" s="16"/>
    </row>
    <row r="57291" spans="6:6" x14ac:dyDescent="0.2">
      <c r="F57291" s="16"/>
    </row>
    <row r="57292" spans="6:6" x14ac:dyDescent="0.2">
      <c r="F57292" s="16"/>
    </row>
    <row r="57293" spans="6:6" x14ac:dyDescent="0.2">
      <c r="F57293" s="16"/>
    </row>
    <row r="57294" spans="6:6" x14ac:dyDescent="0.2">
      <c r="F57294" s="16"/>
    </row>
    <row r="57295" spans="6:6" x14ac:dyDescent="0.2">
      <c r="F57295" s="16"/>
    </row>
    <row r="57296" spans="6:6" x14ac:dyDescent="0.2">
      <c r="F57296" s="16"/>
    </row>
    <row r="57297" spans="6:6" x14ac:dyDescent="0.2">
      <c r="F57297" s="16"/>
    </row>
    <row r="57298" spans="6:6" x14ac:dyDescent="0.2">
      <c r="F57298" s="16"/>
    </row>
    <row r="57299" spans="6:6" x14ac:dyDescent="0.2">
      <c r="F57299" s="16"/>
    </row>
    <row r="57300" spans="6:6" x14ac:dyDescent="0.2">
      <c r="F57300" s="16"/>
    </row>
    <row r="57301" spans="6:6" x14ac:dyDescent="0.2">
      <c r="F57301" s="16"/>
    </row>
    <row r="57302" spans="6:6" x14ac:dyDescent="0.2">
      <c r="F57302" s="16"/>
    </row>
    <row r="57303" spans="6:6" x14ac:dyDescent="0.2">
      <c r="F57303" s="16"/>
    </row>
    <row r="57304" spans="6:6" x14ac:dyDescent="0.2">
      <c r="F57304" s="16"/>
    </row>
    <row r="57305" spans="6:6" x14ac:dyDescent="0.2">
      <c r="F57305" s="16"/>
    </row>
    <row r="57306" spans="6:6" x14ac:dyDescent="0.2">
      <c r="F57306" s="16"/>
    </row>
    <row r="57307" spans="6:6" x14ac:dyDescent="0.2">
      <c r="F57307" s="16"/>
    </row>
    <row r="57308" spans="6:6" x14ac:dyDescent="0.2">
      <c r="F57308" s="16"/>
    </row>
    <row r="57309" spans="6:6" x14ac:dyDescent="0.2">
      <c r="F57309" s="16"/>
    </row>
    <row r="57310" spans="6:6" x14ac:dyDescent="0.2">
      <c r="F57310" s="16"/>
    </row>
    <row r="57311" spans="6:6" x14ac:dyDescent="0.2">
      <c r="F57311" s="16"/>
    </row>
    <row r="57312" spans="6:6" x14ac:dyDescent="0.2">
      <c r="F57312" s="16"/>
    </row>
    <row r="57313" spans="6:6" x14ac:dyDescent="0.2">
      <c r="F57313" s="16"/>
    </row>
    <row r="57314" spans="6:6" x14ac:dyDescent="0.2">
      <c r="F57314" s="16"/>
    </row>
    <row r="57315" spans="6:6" x14ac:dyDescent="0.2">
      <c r="F57315" s="16"/>
    </row>
    <row r="57316" spans="6:6" x14ac:dyDescent="0.2">
      <c r="F57316" s="16"/>
    </row>
    <row r="57317" spans="6:6" x14ac:dyDescent="0.2">
      <c r="F57317" s="16"/>
    </row>
    <row r="57318" spans="6:6" x14ac:dyDescent="0.2">
      <c r="F57318" s="16"/>
    </row>
    <row r="57319" spans="6:6" x14ac:dyDescent="0.2">
      <c r="F57319" s="16"/>
    </row>
    <row r="57320" spans="6:6" x14ac:dyDescent="0.2">
      <c r="F57320" s="16"/>
    </row>
    <row r="57321" spans="6:6" x14ac:dyDescent="0.2">
      <c r="F57321" s="16"/>
    </row>
    <row r="57322" spans="6:6" x14ac:dyDescent="0.2">
      <c r="F57322" s="16"/>
    </row>
    <row r="57323" spans="6:6" x14ac:dyDescent="0.2">
      <c r="F57323" s="16"/>
    </row>
    <row r="57324" spans="6:6" x14ac:dyDescent="0.2">
      <c r="F57324" s="16"/>
    </row>
    <row r="57325" spans="6:6" x14ac:dyDescent="0.2">
      <c r="F57325" s="16"/>
    </row>
    <row r="57326" spans="6:6" x14ac:dyDescent="0.2">
      <c r="F57326" s="16"/>
    </row>
    <row r="57327" spans="6:6" x14ac:dyDescent="0.2">
      <c r="F57327" s="16"/>
    </row>
    <row r="57328" spans="6:6" x14ac:dyDescent="0.2">
      <c r="F57328" s="16"/>
    </row>
    <row r="57329" spans="6:6" x14ac:dyDescent="0.2">
      <c r="F57329" s="16"/>
    </row>
    <row r="57330" spans="6:6" x14ac:dyDescent="0.2">
      <c r="F57330" s="16"/>
    </row>
    <row r="57331" spans="6:6" x14ac:dyDescent="0.2">
      <c r="F57331" s="16"/>
    </row>
    <row r="57332" spans="6:6" x14ac:dyDescent="0.2">
      <c r="F57332" s="16"/>
    </row>
    <row r="57333" spans="6:6" x14ac:dyDescent="0.2">
      <c r="F57333" s="16"/>
    </row>
    <row r="57334" spans="6:6" x14ac:dyDescent="0.2">
      <c r="F57334" s="16"/>
    </row>
    <row r="57335" spans="6:6" x14ac:dyDescent="0.2">
      <c r="F57335" s="16"/>
    </row>
    <row r="57336" spans="6:6" x14ac:dyDescent="0.2">
      <c r="F57336" s="16"/>
    </row>
    <row r="57337" spans="6:6" x14ac:dyDescent="0.2">
      <c r="F57337" s="16"/>
    </row>
    <row r="57338" spans="6:6" x14ac:dyDescent="0.2">
      <c r="F57338" s="16"/>
    </row>
    <row r="57339" spans="6:6" x14ac:dyDescent="0.2">
      <c r="F57339" s="16"/>
    </row>
    <row r="57340" spans="6:6" x14ac:dyDescent="0.2">
      <c r="F57340" s="16"/>
    </row>
    <row r="57341" spans="6:6" x14ac:dyDescent="0.2">
      <c r="F57341" s="16"/>
    </row>
    <row r="57342" spans="6:6" x14ac:dyDescent="0.2">
      <c r="F57342" s="16"/>
    </row>
    <row r="57343" spans="6:6" x14ac:dyDescent="0.2">
      <c r="F57343" s="16"/>
    </row>
    <row r="57344" spans="6:6" x14ac:dyDescent="0.2">
      <c r="F57344" s="16"/>
    </row>
    <row r="57345" spans="6:6" x14ac:dyDescent="0.2">
      <c r="F57345" s="16"/>
    </row>
    <row r="57346" spans="6:6" x14ac:dyDescent="0.2">
      <c r="F57346" s="16"/>
    </row>
    <row r="57347" spans="6:6" x14ac:dyDescent="0.2">
      <c r="F57347" s="16"/>
    </row>
    <row r="57348" spans="6:6" x14ac:dyDescent="0.2">
      <c r="F57348" s="16"/>
    </row>
    <row r="57349" spans="6:6" x14ac:dyDescent="0.2">
      <c r="F57349" s="16"/>
    </row>
    <row r="57350" spans="6:6" x14ac:dyDescent="0.2">
      <c r="F57350" s="16"/>
    </row>
    <row r="57351" spans="6:6" x14ac:dyDescent="0.2">
      <c r="F57351" s="16"/>
    </row>
    <row r="57352" spans="6:6" x14ac:dyDescent="0.2">
      <c r="F57352" s="16"/>
    </row>
    <row r="57353" spans="6:6" x14ac:dyDescent="0.2">
      <c r="F57353" s="16"/>
    </row>
    <row r="57354" spans="6:6" x14ac:dyDescent="0.2">
      <c r="F57354" s="16"/>
    </row>
    <row r="57355" spans="6:6" x14ac:dyDescent="0.2">
      <c r="F57355" s="16"/>
    </row>
    <row r="57356" spans="6:6" x14ac:dyDescent="0.2">
      <c r="F57356" s="16"/>
    </row>
    <row r="57357" spans="6:6" x14ac:dyDescent="0.2">
      <c r="F57357" s="16"/>
    </row>
    <row r="57358" spans="6:6" x14ac:dyDescent="0.2">
      <c r="F57358" s="16"/>
    </row>
    <row r="57359" spans="6:6" x14ac:dyDescent="0.2">
      <c r="F57359" s="16"/>
    </row>
    <row r="57360" spans="6:6" x14ac:dyDescent="0.2">
      <c r="F57360" s="16"/>
    </row>
    <row r="57361" spans="6:6" x14ac:dyDescent="0.2">
      <c r="F57361" s="16"/>
    </row>
    <row r="57362" spans="6:6" x14ac:dyDescent="0.2">
      <c r="F57362" s="16"/>
    </row>
    <row r="57363" spans="6:6" x14ac:dyDescent="0.2">
      <c r="F57363" s="16"/>
    </row>
    <row r="57364" spans="6:6" x14ac:dyDescent="0.2">
      <c r="F57364" s="16"/>
    </row>
    <row r="57365" spans="6:6" x14ac:dyDescent="0.2">
      <c r="F57365" s="16"/>
    </row>
    <row r="57366" spans="6:6" x14ac:dyDescent="0.2">
      <c r="F57366" s="16"/>
    </row>
    <row r="57367" spans="6:6" x14ac:dyDescent="0.2">
      <c r="F57367" s="16"/>
    </row>
    <row r="57368" spans="6:6" x14ac:dyDescent="0.2">
      <c r="F57368" s="16"/>
    </row>
    <row r="57369" spans="6:6" x14ac:dyDescent="0.2">
      <c r="F57369" s="16"/>
    </row>
    <row r="57370" spans="6:6" x14ac:dyDescent="0.2">
      <c r="F57370" s="16"/>
    </row>
    <row r="57371" spans="6:6" x14ac:dyDescent="0.2">
      <c r="F57371" s="16"/>
    </row>
    <row r="57372" spans="6:6" x14ac:dyDescent="0.2">
      <c r="F57372" s="16"/>
    </row>
    <row r="57373" spans="6:6" x14ac:dyDescent="0.2">
      <c r="F57373" s="16"/>
    </row>
    <row r="57374" spans="6:6" x14ac:dyDescent="0.2">
      <c r="F57374" s="16"/>
    </row>
    <row r="57375" spans="6:6" x14ac:dyDescent="0.2">
      <c r="F57375" s="16"/>
    </row>
    <row r="57376" spans="6:6" x14ac:dyDescent="0.2">
      <c r="F57376" s="16"/>
    </row>
    <row r="57377" spans="6:6" x14ac:dyDescent="0.2">
      <c r="F57377" s="16"/>
    </row>
    <row r="57378" spans="6:6" x14ac:dyDescent="0.2">
      <c r="F57378" s="16"/>
    </row>
    <row r="57379" spans="6:6" x14ac:dyDescent="0.2">
      <c r="F57379" s="16"/>
    </row>
    <row r="57380" spans="6:6" x14ac:dyDescent="0.2">
      <c r="F57380" s="16"/>
    </row>
    <row r="57381" spans="6:6" x14ac:dyDescent="0.2">
      <c r="F57381" s="16"/>
    </row>
    <row r="57382" spans="6:6" x14ac:dyDescent="0.2">
      <c r="F57382" s="16"/>
    </row>
    <row r="57383" spans="6:6" x14ac:dyDescent="0.2">
      <c r="F57383" s="16"/>
    </row>
    <row r="57384" spans="6:6" x14ac:dyDescent="0.2">
      <c r="F57384" s="16"/>
    </row>
    <row r="57385" spans="6:6" x14ac:dyDescent="0.2">
      <c r="F57385" s="16"/>
    </row>
    <row r="57386" spans="6:6" x14ac:dyDescent="0.2">
      <c r="F57386" s="16"/>
    </row>
    <row r="57387" spans="6:6" x14ac:dyDescent="0.2">
      <c r="F57387" s="16"/>
    </row>
    <row r="57388" spans="6:6" x14ac:dyDescent="0.2">
      <c r="F57388" s="16"/>
    </row>
    <row r="57389" spans="6:6" x14ac:dyDescent="0.2">
      <c r="F57389" s="16"/>
    </row>
    <row r="57390" spans="6:6" x14ac:dyDescent="0.2">
      <c r="F57390" s="16"/>
    </row>
    <row r="57391" spans="6:6" x14ac:dyDescent="0.2">
      <c r="F57391" s="16"/>
    </row>
    <row r="57392" spans="6:6" x14ac:dyDescent="0.2">
      <c r="F57392" s="16"/>
    </row>
    <row r="57393" spans="6:6" x14ac:dyDescent="0.2">
      <c r="F57393" s="16"/>
    </row>
    <row r="57394" spans="6:6" x14ac:dyDescent="0.2">
      <c r="F57394" s="16"/>
    </row>
    <row r="57395" spans="6:6" x14ac:dyDescent="0.2">
      <c r="F57395" s="16"/>
    </row>
    <row r="57396" spans="6:6" x14ac:dyDescent="0.2">
      <c r="F57396" s="16"/>
    </row>
    <row r="57397" spans="6:6" x14ac:dyDescent="0.2">
      <c r="F57397" s="16"/>
    </row>
    <row r="57398" spans="6:6" x14ac:dyDescent="0.2">
      <c r="F57398" s="16"/>
    </row>
    <row r="57399" spans="6:6" x14ac:dyDescent="0.2">
      <c r="F57399" s="16"/>
    </row>
    <row r="57400" spans="6:6" x14ac:dyDescent="0.2">
      <c r="F57400" s="16"/>
    </row>
    <row r="57401" spans="6:6" x14ac:dyDescent="0.2">
      <c r="F57401" s="16"/>
    </row>
    <row r="57402" spans="6:6" x14ac:dyDescent="0.2">
      <c r="F57402" s="16"/>
    </row>
    <row r="57403" spans="6:6" x14ac:dyDescent="0.2">
      <c r="F57403" s="16"/>
    </row>
    <row r="57404" spans="6:6" x14ac:dyDescent="0.2">
      <c r="F57404" s="16"/>
    </row>
    <row r="57405" spans="6:6" x14ac:dyDescent="0.2">
      <c r="F57405" s="16"/>
    </row>
    <row r="57406" spans="6:6" x14ac:dyDescent="0.2">
      <c r="F57406" s="16"/>
    </row>
    <row r="57407" spans="6:6" x14ac:dyDescent="0.2">
      <c r="F57407" s="16"/>
    </row>
    <row r="57408" spans="6:6" x14ac:dyDescent="0.2">
      <c r="F57408" s="16"/>
    </row>
    <row r="57409" spans="6:6" x14ac:dyDescent="0.2">
      <c r="F57409" s="16"/>
    </row>
    <row r="57410" spans="6:6" x14ac:dyDescent="0.2">
      <c r="F57410" s="16"/>
    </row>
    <row r="57411" spans="6:6" x14ac:dyDescent="0.2">
      <c r="F57411" s="16"/>
    </row>
    <row r="57412" spans="6:6" x14ac:dyDescent="0.2">
      <c r="F57412" s="16"/>
    </row>
    <row r="57413" spans="6:6" x14ac:dyDescent="0.2">
      <c r="F57413" s="16"/>
    </row>
    <row r="57414" spans="6:6" x14ac:dyDescent="0.2">
      <c r="F57414" s="16"/>
    </row>
    <row r="57415" spans="6:6" x14ac:dyDescent="0.2">
      <c r="F57415" s="16"/>
    </row>
    <row r="57416" spans="6:6" x14ac:dyDescent="0.2">
      <c r="F57416" s="16"/>
    </row>
    <row r="57417" spans="6:6" x14ac:dyDescent="0.2">
      <c r="F57417" s="16"/>
    </row>
    <row r="57418" spans="6:6" x14ac:dyDescent="0.2">
      <c r="F57418" s="16"/>
    </row>
    <row r="57419" spans="6:6" x14ac:dyDescent="0.2">
      <c r="F57419" s="16"/>
    </row>
    <row r="57420" spans="6:6" x14ac:dyDescent="0.2">
      <c r="F57420" s="16"/>
    </row>
    <row r="57421" spans="6:6" x14ac:dyDescent="0.2">
      <c r="F57421" s="16"/>
    </row>
    <row r="57422" spans="6:6" x14ac:dyDescent="0.2">
      <c r="F57422" s="16"/>
    </row>
    <row r="57423" spans="6:6" x14ac:dyDescent="0.2">
      <c r="F57423" s="16"/>
    </row>
    <row r="57424" spans="6:6" x14ac:dyDescent="0.2">
      <c r="F57424" s="16"/>
    </row>
    <row r="57425" spans="6:6" x14ac:dyDescent="0.2">
      <c r="F57425" s="16"/>
    </row>
    <row r="57426" spans="6:6" x14ac:dyDescent="0.2">
      <c r="F57426" s="16"/>
    </row>
    <row r="57427" spans="6:6" x14ac:dyDescent="0.2">
      <c r="F57427" s="16"/>
    </row>
    <row r="57428" spans="6:6" x14ac:dyDescent="0.2">
      <c r="F57428" s="16"/>
    </row>
    <row r="57429" spans="6:6" x14ac:dyDescent="0.2">
      <c r="F57429" s="16"/>
    </row>
    <row r="57430" spans="6:6" x14ac:dyDescent="0.2">
      <c r="F57430" s="16"/>
    </row>
    <row r="57431" spans="6:6" x14ac:dyDescent="0.2">
      <c r="F57431" s="16"/>
    </row>
    <row r="57432" spans="6:6" x14ac:dyDescent="0.2">
      <c r="F57432" s="16"/>
    </row>
    <row r="57433" spans="6:6" x14ac:dyDescent="0.2">
      <c r="F57433" s="16"/>
    </row>
    <row r="57434" spans="6:6" x14ac:dyDescent="0.2">
      <c r="F57434" s="16"/>
    </row>
    <row r="57435" spans="6:6" x14ac:dyDescent="0.2">
      <c r="F57435" s="16"/>
    </row>
    <row r="57436" spans="6:6" x14ac:dyDescent="0.2">
      <c r="F57436" s="16"/>
    </row>
    <row r="57437" spans="6:6" x14ac:dyDescent="0.2">
      <c r="F57437" s="16"/>
    </row>
    <row r="57438" spans="6:6" x14ac:dyDescent="0.2">
      <c r="F57438" s="16"/>
    </row>
    <row r="57439" spans="6:6" x14ac:dyDescent="0.2">
      <c r="F57439" s="16"/>
    </row>
    <row r="57440" spans="6:6" x14ac:dyDescent="0.2">
      <c r="F57440" s="16"/>
    </row>
    <row r="57441" spans="6:6" x14ac:dyDescent="0.2">
      <c r="F57441" s="16"/>
    </row>
    <row r="57442" spans="6:6" x14ac:dyDescent="0.2">
      <c r="F57442" s="16"/>
    </row>
    <row r="57443" spans="6:6" x14ac:dyDescent="0.2">
      <c r="F57443" s="16"/>
    </row>
    <row r="57444" spans="6:6" x14ac:dyDescent="0.2">
      <c r="F57444" s="16"/>
    </row>
    <row r="57445" spans="6:6" x14ac:dyDescent="0.2">
      <c r="F57445" s="16"/>
    </row>
    <row r="57446" spans="6:6" x14ac:dyDescent="0.2">
      <c r="F57446" s="16"/>
    </row>
    <row r="57447" spans="6:6" x14ac:dyDescent="0.2">
      <c r="F57447" s="16"/>
    </row>
    <row r="57448" spans="6:6" x14ac:dyDescent="0.2">
      <c r="F57448" s="16"/>
    </row>
    <row r="57449" spans="6:6" x14ac:dyDescent="0.2">
      <c r="F57449" s="16"/>
    </row>
    <row r="57450" spans="6:6" x14ac:dyDescent="0.2">
      <c r="F57450" s="16"/>
    </row>
    <row r="57451" spans="6:6" x14ac:dyDescent="0.2">
      <c r="F57451" s="16"/>
    </row>
    <row r="57452" spans="6:6" x14ac:dyDescent="0.2">
      <c r="F57452" s="16"/>
    </row>
    <row r="57453" spans="6:6" x14ac:dyDescent="0.2">
      <c r="F57453" s="16"/>
    </row>
    <row r="57454" spans="6:6" x14ac:dyDescent="0.2">
      <c r="F57454" s="16"/>
    </row>
    <row r="57455" spans="6:6" x14ac:dyDescent="0.2">
      <c r="F57455" s="16"/>
    </row>
    <row r="57456" spans="6:6" x14ac:dyDescent="0.2">
      <c r="F57456" s="16"/>
    </row>
    <row r="57457" spans="6:6" x14ac:dyDescent="0.2">
      <c r="F57457" s="16"/>
    </row>
    <row r="57458" spans="6:6" x14ac:dyDescent="0.2">
      <c r="F57458" s="16"/>
    </row>
    <row r="57459" spans="6:6" x14ac:dyDescent="0.2">
      <c r="F57459" s="16"/>
    </row>
    <row r="57460" spans="6:6" x14ac:dyDescent="0.2">
      <c r="F57460" s="16"/>
    </row>
    <row r="57461" spans="6:6" x14ac:dyDescent="0.2">
      <c r="F57461" s="16"/>
    </row>
    <row r="57462" spans="6:6" x14ac:dyDescent="0.2">
      <c r="F57462" s="16"/>
    </row>
    <row r="57463" spans="6:6" x14ac:dyDescent="0.2">
      <c r="F57463" s="16"/>
    </row>
    <row r="57464" spans="6:6" x14ac:dyDescent="0.2">
      <c r="F57464" s="16"/>
    </row>
    <row r="57465" spans="6:6" x14ac:dyDescent="0.2">
      <c r="F57465" s="16"/>
    </row>
    <row r="57466" spans="6:6" x14ac:dyDescent="0.2">
      <c r="F57466" s="16"/>
    </row>
    <row r="57467" spans="6:6" x14ac:dyDescent="0.2">
      <c r="F57467" s="16"/>
    </row>
    <row r="57468" spans="6:6" x14ac:dyDescent="0.2">
      <c r="F57468" s="16"/>
    </row>
    <row r="57469" spans="6:6" x14ac:dyDescent="0.2">
      <c r="F57469" s="16"/>
    </row>
    <row r="57470" spans="6:6" x14ac:dyDescent="0.2">
      <c r="F57470" s="16"/>
    </row>
    <row r="57471" spans="6:6" x14ac:dyDescent="0.2">
      <c r="F57471" s="16"/>
    </row>
    <row r="57472" spans="6:6" x14ac:dyDescent="0.2">
      <c r="F57472" s="16"/>
    </row>
    <row r="57473" spans="6:6" x14ac:dyDescent="0.2">
      <c r="F57473" s="16"/>
    </row>
    <row r="57474" spans="6:6" x14ac:dyDescent="0.2">
      <c r="F57474" s="16"/>
    </row>
    <row r="57475" spans="6:6" x14ac:dyDescent="0.2">
      <c r="F57475" s="16"/>
    </row>
    <row r="57476" spans="6:6" x14ac:dyDescent="0.2">
      <c r="F57476" s="16"/>
    </row>
    <row r="57477" spans="6:6" x14ac:dyDescent="0.2">
      <c r="F57477" s="16"/>
    </row>
    <row r="57478" spans="6:6" x14ac:dyDescent="0.2">
      <c r="F57478" s="16"/>
    </row>
    <row r="57479" spans="6:6" x14ac:dyDescent="0.2">
      <c r="F57479" s="16"/>
    </row>
    <row r="57480" spans="6:6" x14ac:dyDescent="0.2">
      <c r="F57480" s="16"/>
    </row>
    <row r="57481" spans="6:6" x14ac:dyDescent="0.2">
      <c r="F57481" s="16"/>
    </row>
    <row r="57482" spans="6:6" x14ac:dyDescent="0.2">
      <c r="F57482" s="16"/>
    </row>
    <row r="57483" spans="6:6" x14ac:dyDescent="0.2">
      <c r="F57483" s="16"/>
    </row>
    <row r="57484" spans="6:6" x14ac:dyDescent="0.2">
      <c r="F57484" s="16"/>
    </row>
    <row r="57485" spans="6:6" x14ac:dyDescent="0.2">
      <c r="F57485" s="16"/>
    </row>
    <row r="57486" spans="6:6" x14ac:dyDescent="0.2">
      <c r="F57486" s="16"/>
    </row>
    <row r="57487" spans="6:6" x14ac:dyDescent="0.2">
      <c r="F57487" s="16"/>
    </row>
    <row r="57488" spans="6:6" x14ac:dyDescent="0.2">
      <c r="F57488" s="16"/>
    </row>
    <row r="57489" spans="6:6" x14ac:dyDescent="0.2">
      <c r="F57489" s="16"/>
    </row>
    <row r="57490" spans="6:6" x14ac:dyDescent="0.2">
      <c r="F57490" s="16"/>
    </row>
    <row r="57491" spans="6:6" x14ac:dyDescent="0.2">
      <c r="F57491" s="16"/>
    </row>
    <row r="57492" spans="6:6" x14ac:dyDescent="0.2">
      <c r="F57492" s="16"/>
    </row>
    <row r="57493" spans="6:6" x14ac:dyDescent="0.2">
      <c r="F57493" s="16"/>
    </row>
    <row r="57494" spans="6:6" x14ac:dyDescent="0.2">
      <c r="F57494" s="16"/>
    </row>
    <row r="57495" spans="6:6" x14ac:dyDescent="0.2">
      <c r="F57495" s="16"/>
    </row>
    <row r="57496" spans="6:6" x14ac:dyDescent="0.2">
      <c r="F57496" s="16"/>
    </row>
    <row r="57497" spans="6:6" x14ac:dyDescent="0.2">
      <c r="F57497" s="16"/>
    </row>
    <row r="57498" spans="6:6" x14ac:dyDescent="0.2">
      <c r="F57498" s="16"/>
    </row>
    <row r="57499" spans="6:6" x14ac:dyDescent="0.2">
      <c r="F57499" s="16"/>
    </row>
    <row r="57500" spans="6:6" x14ac:dyDescent="0.2">
      <c r="F57500" s="16"/>
    </row>
    <row r="57501" spans="6:6" x14ac:dyDescent="0.2">
      <c r="F57501" s="16"/>
    </row>
    <row r="57502" spans="6:6" x14ac:dyDescent="0.2">
      <c r="F57502" s="16"/>
    </row>
    <row r="57503" spans="6:6" x14ac:dyDescent="0.2">
      <c r="F57503" s="16"/>
    </row>
    <row r="57504" spans="6:6" x14ac:dyDescent="0.2">
      <c r="F57504" s="16"/>
    </row>
    <row r="57505" spans="6:6" x14ac:dyDescent="0.2">
      <c r="F57505" s="16"/>
    </row>
    <row r="57506" spans="6:6" x14ac:dyDescent="0.2">
      <c r="F57506" s="16"/>
    </row>
    <row r="57507" spans="6:6" x14ac:dyDescent="0.2">
      <c r="F57507" s="16"/>
    </row>
    <row r="57508" spans="6:6" x14ac:dyDescent="0.2">
      <c r="F57508" s="16"/>
    </row>
    <row r="57509" spans="6:6" x14ac:dyDescent="0.2">
      <c r="F57509" s="16"/>
    </row>
    <row r="57510" spans="6:6" x14ac:dyDescent="0.2">
      <c r="F57510" s="16"/>
    </row>
    <row r="57511" spans="6:6" x14ac:dyDescent="0.2">
      <c r="F57511" s="16"/>
    </row>
    <row r="57512" spans="6:6" x14ac:dyDescent="0.2">
      <c r="F57512" s="16"/>
    </row>
    <row r="57513" spans="6:6" x14ac:dyDescent="0.2">
      <c r="F57513" s="16"/>
    </row>
    <row r="57514" spans="6:6" x14ac:dyDescent="0.2">
      <c r="F57514" s="16"/>
    </row>
    <row r="57515" spans="6:6" x14ac:dyDescent="0.2">
      <c r="F57515" s="16"/>
    </row>
    <row r="57516" spans="6:6" x14ac:dyDescent="0.2">
      <c r="F57516" s="16"/>
    </row>
    <row r="57517" spans="6:6" x14ac:dyDescent="0.2">
      <c r="F57517" s="16"/>
    </row>
    <row r="57518" spans="6:6" x14ac:dyDescent="0.2">
      <c r="F57518" s="16"/>
    </row>
    <row r="57519" spans="6:6" x14ac:dyDescent="0.2">
      <c r="F57519" s="16"/>
    </row>
    <row r="57520" spans="6:6" x14ac:dyDescent="0.2">
      <c r="F57520" s="16"/>
    </row>
    <row r="57521" spans="6:6" x14ac:dyDescent="0.2">
      <c r="F57521" s="16"/>
    </row>
    <row r="57522" spans="6:6" x14ac:dyDescent="0.2">
      <c r="F57522" s="16"/>
    </row>
    <row r="57523" spans="6:6" x14ac:dyDescent="0.2">
      <c r="F57523" s="16"/>
    </row>
    <row r="57524" spans="6:6" x14ac:dyDescent="0.2">
      <c r="F57524" s="16"/>
    </row>
    <row r="57525" spans="6:6" x14ac:dyDescent="0.2">
      <c r="F57525" s="16"/>
    </row>
    <row r="57526" spans="6:6" x14ac:dyDescent="0.2">
      <c r="F57526" s="16"/>
    </row>
    <row r="57527" spans="6:6" x14ac:dyDescent="0.2">
      <c r="F57527" s="16"/>
    </row>
    <row r="57528" spans="6:6" x14ac:dyDescent="0.2">
      <c r="F57528" s="16"/>
    </row>
    <row r="57529" spans="6:6" x14ac:dyDescent="0.2">
      <c r="F57529" s="16"/>
    </row>
    <row r="57530" spans="6:6" x14ac:dyDescent="0.2">
      <c r="F57530" s="16"/>
    </row>
    <row r="57531" spans="6:6" x14ac:dyDescent="0.2">
      <c r="F57531" s="16"/>
    </row>
    <row r="57532" spans="6:6" x14ac:dyDescent="0.2">
      <c r="F57532" s="16"/>
    </row>
    <row r="57533" spans="6:6" x14ac:dyDescent="0.2">
      <c r="F57533" s="16"/>
    </row>
    <row r="57534" spans="6:6" x14ac:dyDescent="0.2">
      <c r="F57534" s="16"/>
    </row>
    <row r="57535" spans="6:6" x14ac:dyDescent="0.2">
      <c r="F57535" s="16"/>
    </row>
    <row r="57536" spans="6:6" x14ac:dyDescent="0.2">
      <c r="F57536" s="16"/>
    </row>
    <row r="57537" spans="6:6" x14ac:dyDescent="0.2">
      <c r="F57537" s="16"/>
    </row>
    <row r="57538" spans="6:6" x14ac:dyDescent="0.2">
      <c r="F57538" s="16"/>
    </row>
    <row r="57539" spans="6:6" x14ac:dyDescent="0.2">
      <c r="F57539" s="16"/>
    </row>
    <row r="57540" spans="6:6" x14ac:dyDescent="0.2">
      <c r="F57540" s="16"/>
    </row>
    <row r="57541" spans="6:6" x14ac:dyDescent="0.2">
      <c r="F57541" s="16"/>
    </row>
    <row r="57542" spans="6:6" x14ac:dyDescent="0.2">
      <c r="F57542" s="16"/>
    </row>
    <row r="57543" spans="6:6" x14ac:dyDescent="0.2">
      <c r="F57543" s="16"/>
    </row>
    <row r="57544" spans="6:6" x14ac:dyDescent="0.2">
      <c r="F57544" s="16"/>
    </row>
    <row r="57545" spans="6:6" x14ac:dyDescent="0.2">
      <c r="F57545" s="16"/>
    </row>
    <row r="57546" spans="6:6" x14ac:dyDescent="0.2">
      <c r="F57546" s="16"/>
    </row>
    <row r="57547" spans="6:6" x14ac:dyDescent="0.2">
      <c r="F57547" s="16"/>
    </row>
    <row r="57548" spans="6:6" x14ac:dyDescent="0.2">
      <c r="F57548" s="16"/>
    </row>
    <row r="57549" spans="6:6" x14ac:dyDescent="0.2">
      <c r="F57549" s="16"/>
    </row>
    <row r="57550" spans="6:6" x14ac:dyDescent="0.2">
      <c r="F57550" s="16"/>
    </row>
    <row r="57551" spans="6:6" x14ac:dyDescent="0.2">
      <c r="F57551" s="16"/>
    </row>
    <row r="57552" spans="6:6" x14ac:dyDescent="0.2">
      <c r="F57552" s="16"/>
    </row>
    <row r="57553" spans="6:6" x14ac:dyDescent="0.2">
      <c r="F57553" s="16"/>
    </row>
    <row r="57554" spans="6:6" x14ac:dyDescent="0.2">
      <c r="F57554" s="16"/>
    </row>
    <row r="57555" spans="6:6" x14ac:dyDescent="0.2">
      <c r="F57555" s="16"/>
    </row>
    <row r="57556" spans="6:6" x14ac:dyDescent="0.2">
      <c r="F57556" s="16"/>
    </row>
    <row r="57557" spans="6:6" x14ac:dyDescent="0.2">
      <c r="F57557" s="16"/>
    </row>
    <row r="57558" spans="6:6" x14ac:dyDescent="0.2">
      <c r="F57558" s="16"/>
    </row>
    <row r="57559" spans="6:6" x14ac:dyDescent="0.2">
      <c r="F57559" s="16"/>
    </row>
    <row r="57560" spans="6:6" x14ac:dyDescent="0.2">
      <c r="F57560" s="16"/>
    </row>
    <row r="57561" spans="6:6" x14ac:dyDescent="0.2">
      <c r="F57561" s="16"/>
    </row>
    <row r="57562" spans="6:6" x14ac:dyDescent="0.2">
      <c r="F57562" s="16"/>
    </row>
    <row r="57563" spans="6:6" x14ac:dyDescent="0.2">
      <c r="F57563" s="16"/>
    </row>
    <row r="57564" spans="6:6" x14ac:dyDescent="0.2">
      <c r="F57564" s="16"/>
    </row>
    <row r="57565" spans="6:6" x14ac:dyDescent="0.2">
      <c r="F57565" s="16"/>
    </row>
    <row r="57566" spans="6:6" x14ac:dyDescent="0.2">
      <c r="F57566" s="16"/>
    </row>
    <row r="57567" spans="6:6" x14ac:dyDescent="0.2">
      <c r="F57567" s="16"/>
    </row>
    <row r="57568" spans="6:6" x14ac:dyDescent="0.2">
      <c r="F57568" s="16"/>
    </row>
    <row r="57569" spans="6:6" x14ac:dyDescent="0.2">
      <c r="F57569" s="16"/>
    </row>
    <row r="57570" spans="6:6" x14ac:dyDescent="0.2">
      <c r="F57570" s="16"/>
    </row>
    <row r="57571" spans="6:6" x14ac:dyDescent="0.2">
      <c r="F57571" s="16"/>
    </row>
    <row r="57572" spans="6:6" x14ac:dyDescent="0.2">
      <c r="F57572" s="16"/>
    </row>
    <row r="57573" spans="6:6" x14ac:dyDescent="0.2">
      <c r="F57573" s="16"/>
    </row>
    <row r="57574" spans="6:6" x14ac:dyDescent="0.2">
      <c r="F57574" s="16"/>
    </row>
    <row r="57575" spans="6:6" x14ac:dyDescent="0.2">
      <c r="F57575" s="16"/>
    </row>
    <row r="57576" spans="6:6" x14ac:dyDescent="0.2">
      <c r="F57576" s="16"/>
    </row>
    <row r="57577" spans="6:6" x14ac:dyDescent="0.2">
      <c r="F57577" s="16"/>
    </row>
    <row r="57578" spans="6:6" x14ac:dyDescent="0.2">
      <c r="F57578" s="16"/>
    </row>
    <row r="57579" spans="6:6" x14ac:dyDescent="0.2">
      <c r="F57579" s="16"/>
    </row>
    <row r="57580" spans="6:6" x14ac:dyDescent="0.2">
      <c r="F57580" s="16"/>
    </row>
    <row r="57581" spans="6:6" x14ac:dyDescent="0.2">
      <c r="F57581" s="16"/>
    </row>
    <row r="57582" spans="6:6" x14ac:dyDescent="0.2">
      <c r="F57582" s="16"/>
    </row>
    <row r="57583" spans="6:6" x14ac:dyDescent="0.2">
      <c r="F57583" s="16"/>
    </row>
    <row r="57584" spans="6:6" x14ac:dyDescent="0.2">
      <c r="F57584" s="16"/>
    </row>
    <row r="57585" spans="6:6" x14ac:dyDescent="0.2">
      <c r="F57585" s="16"/>
    </row>
    <row r="57586" spans="6:6" x14ac:dyDescent="0.2">
      <c r="F57586" s="16"/>
    </row>
    <row r="57587" spans="6:6" x14ac:dyDescent="0.2">
      <c r="F57587" s="16"/>
    </row>
    <row r="57588" spans="6:6" x14ac:dyDescent="0.2">
      <c r="F57588" s="16"/>
    </row>
    <row r="57589" spans="6:6" x14ac:dyDescent="0.2">
      <c r="F57589" s="16"/>
    </row>
    <row r="57590" spans="6:6" x14ac:dyDescent="0.2">
      <c r="F57590" s="16"/>
    </row>
    <row r="57591" spans="6:6" x14ac:dyDescent="0.2">
      <c r="F57591" s="16"/>
    </row>
    <row r="57592" spans="6:6" x14ac:dyDescent="0.2">
      <c r="F57592" s="16"/>
    </row>
    <row r="57593" spans="6:6" x14ac:dyDescent="0.2">
      <c r="F57593" s="16"/>
    </row>
    <row r="57594" spans="6:6" x14ac:dyDescent="0.2">
      <c r="F57594" s="16"/>
    </row>
    <row r="57595" spans="6:6" x14ac:dyDescent="0.2">
      <c r="F57595" s="16"/>
    </row>
    <row r="57596" spans="6:6" x14ac:dyDescent="0.2">
      <c r="F57596" s="16"/>
    </row>
    <row r="57597" spans="6:6" x14ac:dyDescent="0.2">
      <c r="F57597" s="16"/>
    </row>
    <row r="57598" spans="6:6" x14ac:dyDescent="0.2">
      <c r="F57598" s="16"/>
    </row>
    <row r="57599" spans="6:6" x14ac:dyDescent="0.2">
      <c r="F57599" s="16"/>
    </row>
    <row r="57600" spans="6:6" x14ac:dyDescent="0.2">
      <c r="F57600" s="16"/>
    </row>
    <row r="57601" spans="6:6" x14ac:dyDescent="0.2">
      <c r="F57601" s="16"/>
    </row>
    <row r="57602" spans="6:6" x14ac:dyDescent="0.2">
      <c r="F57602" s="16"/>
    </row>
    <row r="57603" spans="6:6" x14ac:dyDescent="0.2">
      <c r="F57603" s="16"/>
    </row>
    <row r="57604" spans="6:6" x14ac:dyDescent="0.2">
      <c r="F57604" s="16"/>
    </row>
    <row r="57605" spans="6:6" x14ac:dyDescent="0.2">
      <c r="F57605" s="16"/>
    </row>
    <row r="57606" spans="6:6" x14ac:dyDescent="0.2">
      <c r="F57606" s="16"/>
    </row>
    <row r="57607" spans="6:6" x14ac:dyDescent="0.2">
      <c r="F57607" s="16"/>
    </row>
    <row r="57608" spans="6:6" x14ac:dyDescent="0.2">
      <c r="F57608" s="16"/>
    </row>
    <row r="57609" spans="6:6" x14ac:dyDescent="0.2">
      <c r="F57609" s="16"/>
    </row>
    <row r="57610" spans="6:6" x14ac:dyDescent="0.2">
      <c r="F57610" s="16"/>
    </row>
    <row r="57611" spans="6:6" x14ac:dyDescent="0.2">
      <c r="F57611" s="16"/>
    </row>
    <row r="57612" spans="6:6" x14ac:dyDescent="0.2">
      <c r="F57612" s="16"/>
    </row>
    <row r="57613" spans="6:6" x14ac:dyDescent="0.2">
      <c r="F57613" s="16"/>
    </row>
    <row r="57614" spans="6:6" x14ac:dyDescent="0.2">
      <c r="F57614" s="16"/>
    </row>
    <row r="57615" spans="6:6" x14ac:dyDescent="0.2">
      <c r="F57615" s="16"/>
    </row>
    <row r="57616" spans="6:6" x14ac:dyDescent="0.2">
      <c r="F57616" s="16"/>
    </row>
    <row r="57617" spans="6:6" x14ac:dyDescent="0.2">
      <c r="F57617" s="16"/>
    </row>
    <row r="57618" spans="6:6" x14ac:dyDescent="0.2">
      <c r="F57618" s="16"/>
    </row>
    <row r="57619" spans="6:6" x14ac:dyDescent="0.2">
      <c r="F57619" s="16"/>
    </row>
    <row r="57620" spans="6:6" x14ac:dyDescent="0.2">
      <c r="F57620" s="16"/>
    </row>
    <row r="57621" spans="6:6" x14ac:dyDescent="0.2">
      <c r="F57621" s="16"/>
    </row>
    <row r="57622" spans="6:6" x14ac:dyDescent="0.2">
      <c r="F57622" s="16"/>
    </row>
    <row r="57623" spans="6:6" x14ac:dyDescent="0.2">
      <c r="F57623" s="16"/>
    </row>
    <row r="57624" spans="6:6" x14ac:dyDescent="0.2">
      <c r="F57624" s="16"/>
    </row>
    <row r="57625" spans="6:6" x14ac:dyDescent="0.2">
      <c r="F57625" s="16"/>
    </row>
    <row r="57626" spans="6:6" x14ac:dyDescent="0.2">
      <c r="F57626" s="16"/>
    </row>
    <row r="57627" spans="6:6" x14ac:dyDescent="0.2">
      <c r="F57627" s="16"/>
    </row>
    <row r="57628" spans="6:6" x14ac:dyDescent="0.2">
      <c r="F57628" s="16"/>
    </row>
    <row r="57629" spans="6:6" x14ac:dyDescent="0.2">
      <c r="F57629" s="16"/>
    </row>
    <row r="57630" spans="6:6" x14ac:dyDescent="0.2">
      <c r="F57630" s="16"/>
    </row>
    <row r="57631" spans="6:6" x14ac:dyDescent="0.2">
      <c r="F57631" s="16"/>
    </row>
    <row r="57632" spans="6:6" x14ac:dyDescent="0.2">
      <c r="F57632" s="16"/>
    </row>
    <row r="57633" spans="6:6" x14ac:dyDescent="0.2">
      <c r="F57633" s="16"/>
    </row>
    <row r="57634" spans="6:6" x14ac:dyDescent="0.2">
      <c r="F57634" s="16"/>
    </row>
    <row r="57635" spans="6:6" x14ac:dyDescent="0.2">
      <c r="F57635" s="16"/>
    </row>
    <row r="57636" spans="6:6" x14ac:dyDescent="0.2">
      <c r="F57636" s="16"/>
    </row>
    <row r="57637" spans="6:6" x14ac:dyDescent="0.2">
      <c r="F57637" s="16"/>
    </row>
    <row r="57638" spans="6:6" x14ac:dyDescent="0.2">
      <c r="F57638" s="16"/>
    </row>
    <row r="57639" spans="6:6" x14ac:dyDescent="0.2">
      <c r="F57639" s="16"/>
    </row>
    <row r="57640" spans="6:6" x14ac:dyDescent="0.2">
      <c r="F57640" s="16"/>
    </row>
    <row r="57641" spans="6:6" x14ac:dyDescent="0.2">
      <c r="F57641" s="16"/>
    </row>
    <row r="57642" spans="6:6" x14ac:dyDescent="0.2">
      <c r="F57642" s="16"/>
    </row>
    <row r="57643" spans="6:6" x14ac:dyDescent="0.2">
      <c r="F57643" s="16"/>
    </row>
    <row r="57644" spans="6:6" x14ac:dyDescent="0.2">
      <c r="F57644" s="16"/>
    </row>
    <row r="57645" spans="6:6" x14ac:dyDescent="0.2">
      <c r="F57645" s="16"/>
    </row>
    <row r="57646" spans="6:6" x14ac:dyDescent="0.2">
      <c r="F57646" s="16"/>
    </row>
    <row r="57647" spans="6:6" x14ac:dyDescent="0.2">
      <c r="F57647" s="16"/>
    </row>
    <row r="57648" spans="6:6" x14ac:dyDescent="0.2">
      <c r="F57648" s="16"/>
    </row>
    <row r="57649" spans="6:6" x14ac:dyDescent="0.2">
      <c r="F57649" s="16"/>
    </row>
    <row r="57650" spans="6:6" x14ac:dyDescent="0.2">
      <c r="F57650" s="16"/>
    </row>
    <row r="57651" spans="6:6" x14ac:dyDescent="0.2">
      <c r="F57651" s="16"/>
    </row>
    <row r="57652" spans="6:6" x14ac:dyDescent="0.2">
      <c r="F57652" s="16"/>
    </row>
    <row r="57653" spans="6:6" x14ac:dyDescent="0.2">
      <c r="F57653" s="16"/>
    </row>
    <row r="57654" spans="6:6" x14ac:dyDescent="0.2">
      <c r="F57654" s="16"/>
    </row>
    <row r="57655" spans="6:6" x14ac:dyDescent="0.2">
      <c r="F57655" s="16"/>
    </row>
    <row r="57656" spans="6:6" x14ac:dyDescent="0.2">
      <c r="F57656" s="16"/>
    </row>
    <row r="57657" spans="6:6" x14ac:dyDescent="0.2">
      <c r="F57657" s="16"/>
    </row>
    <row r="57658" spans="6:6" x14ac:dyDescent="0.2">
      <c r="F57658" s="16"/>
    </row>
    <row r="57659" spans="6:6" x14ac:dyDescent="0.2">
      <c r="F57659" s="16"/>
    </row>
    <row r="57660" spans="6:6" x14ac:dyDescent="0.2">
      <c r="F57660" s="16"/>
    </row>
    <row r="57661" spans="6:6" x14ac:dyDescent="0.2">
      <c r="F57661" s="16"/>
    </row>
    <row r="57662" spans="6:6" x14ac:dyDescent="0.2">
      <c r="F57662" s="16"/>
    </row>
    <row r="57663" spans="6:6" x14ac:dyDescent="0.2">
      <c r="F57663" s="16"/>
    </row>
    <row r="57664" spans="6:6" x14ac:dyDescent="0.2">
      <c r="F57664" s="16"/>
    </row>
    <row r="57665" spans="6:6" x14ac:dyDescent="0.2">
      <c r="F57665" s="16"/>
    </row>
    <row r="57666" spans="6:6" x14ac:dyDescent="0.2">
      <c r="F57666" s="16"/>
    </row>
    <row r="57667" spans="6:6" x14ac:dyDescent="0.2">
      <c r="F57667" s="16"/>
    </row>
    <row r="57668" spans="6:6" x14ac:dyDescent="0.2">
      <c r="F57668" s="16"/>
    </row>
    <row r="57669" spans="6:6" x14ac:dyDescent="0.2">
      <c r="F57669" s="16"/>
    </row>
    <row r="57670" spans="6:6" x14ac:dyDescent="0.2">
      <c r="F57670" s="16"/>
    </row>
    <row r="57671" spans="6:6" x14ac:dyDescent="0.2">
      <c r="F57671" s="16"/>
    </row>
    <row r="57672" spans="6:6" x14ac:dyDescent="0.2">
      <c r="F57672" s="16"/>
    </row>
    <row r="57673" spans="6:6" x14ac:dyDescent="0.2">
      <c r="F57673" s="16"/>
    </row>
    <row r="57674" spans="6:6" x14ac:dyDescent="0.2">
      <c r="F57674" s="16"/>
    </row>
    <row r="57675" spans="6:6" x14ac:dyDescent="0.2">
      <c r="F57675" s="16"/>
    </row>
    <row r="57676" spans="6:6" x14ac:dyDescent="0.2">
      <c r="F57676" s="16"/>
    </row>
    <row r="57677" spans="6:6" x14ac:dyDescent="0.2">
      <c r="F57677" s="16"/>
    </row>
    <row r="57678" spans="6:6" x14ac:dyDescent="0.2">
      <c r="F57678" s="16"/>
    </row>
    <row r="57679" spans="6:6" x14ac:dyDescent="0.2">
      <c r="F57679" s="16"/>
    </row>
    <row r="57680" spans="6:6" x14ac:dyDescent="0.2">
      <c r="F57680" s="16"/>
    </row>
    <row r="57681" spans="6:6" x14ac:dyDescent="0.2">
      <c r="F57681" s="16"/>
    </row>
    <row r="57682" spans="6:6" x14ac:dyDescent="0.2">
      <c r="F57682" s="16"/>
    </row>
    <row r="57683" spans="6:6" x14ac:dyDescent="0.2">
      <c r="F57683" s="16"/>
    </row>
    <row r="57684" spans="6:6" x14ac:dyDescent="0.2">
      <c r="F57684" s="16"/>
    </row>
    <row r="57685" spans="6:6" x14ac:dyDescent="0.2">
      <c r="F57685" s="16"/>
    </row>
    <row r="57686" spans="6:6" x14ac:dyDescent="0.2">
      <c r="F57686" s="16"/>
    </row>
    <row r="57687" spans="6:6" x14ac:dyDescent="0.2">
      <c r="F57687" s="16"/>
    </row>
    <row r="57688" spans="6:6" x14ac:dyDescent="0.2">
      <c r="F57688" s="16"/>
    </row>
    <row r="57689" spans="6:6" x14ac:dyDescent="0.2">
      <c r="F57689" s="16"/>
    </row>
    <row r="57690" spans="6:6" x14ac:dyDescent="0.2">
      <c r="F57690" s="16"/>
    </row>
    <row r="57691" spans="6:6" x14ac:dyDescent="0.2">
      <c r="F57691" s="16"/>
    </row>
    <row r="57692" spans="6:6" x14ac:dyDescent="0.2">
      <c r="F57692" s="16"/>
    </row>
    <row r="57693" spans="6:6" x14ac:dyDescent="0.2">
      <c r="F57693" s="16"/>
    </row>
    <row r="57694" spans="6:6" x14ac:dyDescent="0.2">
      <c r="F57694" s="16"/>
    </row>
    <row r="57695" spans="6:6" x14ac:dyDescent="0.2">
      <c r="F57695" s="16"/>
    </row>
    <row r="57696" spans="6:6" x14ac:dyDescent="0.2">
      <c r="F57696" s="16"/>
    </row>
    <row r="57697" spans="6:6" x14ac:dyDescent="0.2">
      <c r="F57697" s="16"/>
    </row>
    <row r="57698" spans="6:6" x14ac:dyDescent="0.2">
      <c r="F57698" s="16"/>
    </row>
    <row r="57699" spans="6:6" x14ac:dyDescent="0.2">
      <c r="F57699" s="16"/>
    </row>
    <row r="57700" spans="6:6" x14ac:dyDescent="0.2">
      <c r="F57700" s="16"/>
    </row>
    <row r="57701" spans="6:6" x14ac:dyDescent="0.2">
      <c r="F57701" s="16"/>
    </row>
    <row r="57702" spans="6:6" x14ac:dyDescent="0.2">
      <c r="F57702" s="16"/>
    </row>
    <row r="57703" spans="6:6" x14ac:dyDescent="0.2">
      <c r="F57703" s="16"/>
    </row>
    <row r="57704" spans="6:6" x14ac:dyDescent="0.2">
      <c r="F57704" s="16"/>
    </row>
    <row r="57705" spans="6:6" x14ac:dyDescent="0.2">
      <c r="F57705" s="16"/>
    </row>
    <row r="57706" spans="6:6" x14ac:dyDescent="0.2">
      <c r="F57706" s="16"/>
    </row>
    <row r="57707" spans="6:6" x14ac:dyDescent="0.2">
      <c r="F57707" s="16"/>
    </row>
    <row r="57708" spans="6:6" x14ac:dyDescent="0.2">
      <c r="F57708" s="16"/>
    </row>
    <row r="57709" spans="6:6" x14ac:dyDescent="0.2">
      <c r="F57709" s="16"/>
    </row>
    <row r="57710" spans="6:6" x14ac:dyDescent="0.2">
      <c r="F57710" s="16"/>
    </row>
    <row r="57711" spans="6:6" x14ac:dyDescent="0.2">
      <c r="F57711" s="16"/>
    </row>
    <row r="57712" spans="6:6" x14ac:dyDescent="0.2">
      <c r="F57712" s="16"/>
    </row>
    <row r="57713" spans="6:6" x14ac:dyDescent="0.2">
      <c r="F57713" s="16"/>
    </row>
    <row r="57714" spans="6:6" x14ac:dyDescent="0.2">
      <c r="F57714" s="16"/>
    </row>
    <row r="57715" spans="6:6" x14ac:dyDescent="0.2">
      <c r="F57715" s="16"/>
    </row>
    <row r="57716" spans="6:6" x14ac:dyDescent="0.2">
      <c r="F57716" s="16"/>
    </row>
    <row r="57717" spans="6:6" x14ac:dyDescent="0.2">
      <c r="F57717" s="16"/>
    </row>
    <row r="57718" spans="6:6" x14ac:dyDescent="0.2">
      <c r="F57718" s="16"/>
    </row>
    <row r="57719" spans="6:6" x14ac:dyDescent="0.2">
      <c r="F57719" s="16"/>
    </row>
    <row r="57720" spans="6:6" x14ac:dyDescent="0.2">
      <c r="F57720" s="16"/>
    </row>
    <row r="57721" spans="6:6" x14ac:dyDescent="0.2">
      <c r="F57721" s="16"/>
    </row>
    <row r="57722" spans="6:6" x14ac:dyDescent="0.2">
      <c r="F57722" s="16"/>
    </row>
    <row r="57723" spans="6:6" x14ac:dyDescent="0.2">
      <c r="F57723" s="16"/>
    </row>
    <row r="57724" spans="6:6" x14ac:dyDescent="0.2">
      <c r="F57724" s="16"/>
    </row>
    <row r="57725" spans="6:6" x14ac:dyDescent="0.2">
      <c r="F57725" s="16"/>
    </row>
    <row r="57726" spans="6:6" x14ac:dyDescent="0.2">
      <c r="F57726" s="16"/>
    </row>
    <row r="57727" spans="6:6" x14ac:dyDescent="0.2">
      <c r="F57727" s="16"/>
    </row>
    <row r="57728" spans="6:6" x14ac:dyDescent="0.2">
      <c r="F57728" s="16"/>
    </row>
    <row r="57729" spans="6:6" x14ac:dyDescent="0.2">
      <c r="F57729" s="16"/>
    </row>
    <row r="57730" spans="6:6" x14ac:dyDescent="0.2">
      <c r="F57730" s="16"/>
    </row>
    <row r="57731" spans="6:6" x14ac:dyDescent="0.2">
      <c r="F57731" s="16"/>
    </row>
    <row r="57732" spans="6:6" x14ac:dyDescent="0.2">
      <c r="F57732" s="16"/>
    </row>
    <row r="57733" spans="6:6" x14ac:dyDescent="0.2">
      <c r="F57733" s="16"/>
    </row>
    <row r="57734" spans="6:6" x14ac:dyDescent="0.2">
      <c r="F57734" s="16"/>
    </row>
    <row r="57735" spans="6:6" x14ac:dyDescent="0.2">
      <c r="F57735" s="16"/>
    </row>
    <row r="57736" spans="6:6" x14ac:dyDescent="0.2">
      <c r="F57736" s="16"/>
    </row>
    <row r="57737" spans="6:6" x14ac:dyDescent="0.2">
      <c r="F57737" s="16"/>
    </row>
    <row r="57738" spans="6:6" x14ac:dyDescent="0.2">
      <c r="F57738" s="16"/>
    </row>
    <row r="57739" spans="6:6" x14ac:dyDescent="0.2">
      <c r="F57739" s="16"/>
    </row>
    <row r="57740" spans="6:6" x14ac:dyDescent="0.2">
      <c r="F57740" s="16"/>
    </row>
    <row r="57741" spans="6:6" x14ac:dyDescent="0.2">
      <c r="F57741" s="16"/>
    </row>
    <row r="57742" spans="6:6" x14ac:dyDescent="0.2">
      <c r="F57742" s="16"/>
    </row>
    <row r="57743" spans="6:6" x14ac:dyDescent="0.2">
      <c r="F57743" s="16"/>
    </row>
    <row r="57744" spans="6:6" x14ac:dyDescent="0.2">
      <c r="F57744" s="16"/>
    </row>
    <row r="57745" spans="6:6" x14ac:dyDescent="0.2">
      <c r="F57745" s="16"/>
    </row>
    <row r="57746" spans="6:6" x14ac:dyDescent="0.2">
      <c r="F57746" s="16"/>
    </row>
    <row r="57747" spans="6:6" x14ac:dyDescent="0.2">
      <c r="F57747" s="16"/>
    </row>
    <row r="57748" spans="6:6" x14ac:dyDescent="0.2">
      <c r="F57748" s="16"/>
    </row>
    <row r="57749" spans="6:6" x14ac:dyDescent="0.2">
      <c r="F57749" s="16"/>
    </row>
    <row r="57750" spans="6:6" x14ac:dyDescent="0.2">
      <c r="F57750" s="16"/>
    </row>
    <row r="57751" spans="6:6" x14ac:dyDescent="0.2">
      <c r="F57751" s="16"/>
    </row>
    <row r="57752" spans="6:6" x14ac:dyDescent="0.2">
      <c r="F57752" s="16"/>
    </row>
    <row r="57753" spans="6:6" x14ac:dyDescent="0.2">
      <c r="F57753" s="16"/>
    </row>
    <row r="57754" spans="6:6" x14ac:dyDescent="0.2">
      <c r="F57754" s="16"/>
    </row>
    <row r="57755" spans="6:6" x14ac:dyDescent="0.2">
      <c r="F57755" s="16"/>
    </row>
    <row r="57756" spans="6:6" x14ac:dyDescent="0.2">
      <c r="F57756" s="16"/>
    </row>
    <row r="57757" spans="6:6" x14ac:dyDescent="0.2">
      <c r="F57757" s="16"/>
    </row>
    <row r="57758" spans="6:6" x14ac:dyDescent="0.2">
      <c r="F57758" s="16"/>
    </row>
    <row r="57759" spans="6:6" x14ac:dyDescent="0.2">
      <c r="F57759" s="16"/>
    </row>
    <row r="57760" spans="6:6" x14ac:dyDescent="0.2">
      <c r="F57760" s="16"/>
    </row>
    <row r="57761" spans="6:6" x14ac:dyDescent="0.2">
      <c r="F57761" s="16"/>
    </row>
    <row r="57762" spans="6:6" x14ac:dyDescent="0.2">
      <c r="F57762" s="16"/>
    </row>
    <row r="57763" spans="6:6" x14ac:dyDescent="0.2">
      <c r="F57763" s="16"/>
    </row>
    <row r="57764" spans="6:6" x14ac:dyDescent="0.2">
      <c r="F57764" s="16"/>
    </row>
    <row r="57765" spans="6:6" x14ac:dyDescent="0.2">
      <c r="F57765" s="16"/>
    </row>
    <row r="57766" spans="6:6" x14ac:dyDescent="0.2">
      <c r="F57766" s="16"/>
    </row>
    <row r="57767" spans="6:6" x14ac:dyDescent="0.2">
      <c r="F57767" s="16"/>
    </row>
    <row r="57768" spans="6:6" x14ac:dyDescent="0.2">
      <c r="F57768" s="16"/>
    </row>
    <row r="57769" spans="6:6" x14ac:dyDescent="0.2">
      <c r="F57769" s="16"/>
    </row>
    <row r="57770" spans="6:6" x14ac:dyDescent="0.2">
      <c r="F57770" s="16"/>
    </row>
    <row r="57771" spans="6:6" x14ac:dyDescent="0.2">
      <c r="F57771" s="16"/>
    </row>
    <row r="57772" spans="6:6" x14ac:dyDescent="0.2">
      <c r="F57772" s="16"/>
    </row>
    <row r="57773" spans="6:6" x14ac:dyDescent="0.2">
      <c r="F57773" s="16"/>
    </row>
    <row r="57774" spans="6:6" x14ac:dyDescent="0.2">
      <c r="F57774" s="16"/>
    </row>
    <row r="57775" spans="6:6" x14ac:dyDescent="0.2">
      <c r="F57775" s="16"/>
    </row>
    <row r="57776" spans="6:6" x14ac:dyDescent="0.2">
      <c r="F57776" s="16"/>
    </row>
    <row r="57777" spans="6:6" x14ac:dyDescent="0.2">
      <c r="F57777" s="16"/>
    </row>
    <row r="57778" spans="6:6" x14ac:dyDescent="0.2">
      <c r="F57778" s="16"/>
    </row>
    <row r="57779" spans="6:6" x14ac:dyDescent="0.2">
      <c r="F57779" s="16"/>
    </row>
    <row r="57780" spans="6:6" x14ac:dyDescent="0.2">
      <c r="F57780" s="16"/>
    </row>
    <row r="57781" spans="6:6" x14ac:dyDescent="0.2">
      <c r="F57781" s="16"/>
    </row>
    <row r="57782" spans="6:6" x14ac:dyDescent="0.2">
      <c r="F57782" s="16"/>
    </row>
    <row r="57783" spans="6:6" x14ac:dyDescent="0.2">
      <c r="F57783" s="16"/>
    </row>
    <row r="57784" spans="6:6" x14ac:dyDescent="0.2">
      <c r="F57784" s="16"/>
    </row>
    <row r="57785" spans="6:6" x14ac:dyDescent="0.2">
      <c r="F57785" s="16"/>
    </row>
    <row r="57786" spans="6:6" x14ac:dyDescent="0.2">
      <c r="F57786" s="16"/>
    </row>
    <row r="57787" spans="6:6" x14ac:dyDescent="0.2">
      <c r="F57787" s="16"/>
    </row>
    <row r="57788" spans="6:6" x14ac:dyDescent="0.2">
      <c r="F57788" s="16"/>
    </row>
    <row r="57789" spans="6:6" x14ac:dyDescent="0.2">
      <c r="F57789" s="16"/>
    </row>
    <row r="57790" spans="6:6" x14ac:dyDescent="0.2">
      <c r="F57790" s="16"/>
    </row>
    <row r="57791" spans="6:6" x14ac:dyDescent="0.2">
      <c r="F57791" s="16"/>
    </row>
    <row r="57792" spans="6:6" x14ac:dyDescent="0.2">
      <c r="F57792" s="16"/>
    </row>
    <row r="57793" spans="6:6" x14ac:dyDescent="0.2">
      <c r="F57793" s="16"/>
    </row>
    <row r="57794" spans="6:6" x14ac:dyDescent="0.2">
      <c r="F57794" s="16"/>
    </row>
    <row r="57795" spans="6:6" x14ac:dyDescent="0.2">
      <c r="F57795" s="16"/>
    </row>
    <row r="57796" spans="6:6" x14ac:dyDescent="0.2">
      <c r="F57796" s="16"/>
    </row>
    <row r="57797" spans="6:6" x14ac:dyDescent="0.2">
      <c r="F57797" s="16"/>
    </row>
    <row r="57798" spans="6:6" x14ac:dyDescent="0.2">
      <c r="F57798" s="16"/>
    </row>
    <row r="57799" spans="6:6" x14ac:dyDescent="0.2">
      <c r="F57799" s="16"/>
    </row>
    <row r="57800" spans="6:6" x14ac:dyDescent="0.2">
      <c r="F57800" s="16"/>
    </row>
    <row r="57801" spans="6:6" x14ac:dyDescent="0.2">
      <c r="F57801" s="16"/>
    </row>
    <row r="57802" spans="6:6" x14ac:dyDescent="0.2">
      <c r="F57802" s="16"/>
    </row>
    <row r="57803" spans="6:6" x14ac:dyDescent="0.2">
      <c r="F57803" s="16"/>
    </row>
    <row r="57804" spans="6:6" x14ac:dyDescent="0.2">
      <c r="F57804" s="16"/>
    </row>
    <row r="57805" spans="6:6" x14ac:dyDescent="0.2">
      <c r="F57805" s="16"/>
    </row>
    <row r="57806" spans="6:6" x14ac:dyDescent="0.2">
      <c r="F57806" s="16"/>
    </row>
    <row r="57807" spans="6:6" x14ac:dyDescent="0.2">
      <c r="F57807" s="16"/>
    </row>
    <row r="57808" spans="6:6" x14ac:dyDescent="0.2">
      <c r="F57808" s="16"/>
    </row>
    <row r="57809" spans="6:6" x14ac:dyDescent="0.2">
      <c r="F57809" s="16"/>
    </row>
    <row r="57810" spans="6:6" x14ac:dyDescent="0.2">
      <c r="F57810" s="16"/>
    </row>
    <row r="57811" spans="6:6" x14ac:dyDescent="0.2">
      <c r="F57811" s="16"/>
    </row>
    <row r="57812" spans="6:6" x14ac:dyDescent="0.2">
      <c r="F57812" s="16"/>
    </row>
    <row r="57813" spans="6:6" x14ac:dyDescent="0.2">
      <c r="F57813" s="16"/>
    </row>
    <row r="57814" spans="6:6" x14ac:dyDescent="0.2">
      <c r="F57814" s="16"/>
    </row>
    <row r="57815" spans="6:6" x14ac:dyDescent="0.2">
      <c r="F57815" s="16"/>
    </row>
    <row r="57816" spans="6:6" x14ac:dyDescent="0.2">
      <c r="F57816" s="16"/>
    </row>
    <row r="57817" spans="6:6" x14ac:dyDescent="0.2">
      <c r="F57817" s="16"/>
    </row>
    <row r="57818" spans="6:6" x14ac:dyDescent="0.2">
      <c r="F57818" s="16"/>
    </row>
    <row r="57819" spans="6:6" x14ac:dyDescent="0.2">
      <c r="F57819" s="16"/>
    </row>
    <row r="57820" spans="6:6" x14ac:dyDescent="0.2">
      <c r="F57820" s="16"/>
    </row>
    <row r="57821" spans="6:6" x14ac:dyDescent="0.2">
      <c r="F57821" s="16"/>
    </row>
    <row r="57822" spans="6:6" x14ac:dyDescent="0.2">
      <c r="F57822" s="16"/>
    </row>
    <row r="57823" spans="6:6" x14ac:dyDescent="0.2">
      <c r="F57823" s="16"/>
    </row>
    <row r="57824" spans="6:6" x14ac:dyDescent="0.2">
      <c r="F57824" s="16"/>
    </row>
    <row r="57825" spans="6:6" x14ac:dyDescent="0.2">
      <c r="F57825" s="16"/>
    </row>
    <row r="57826" spans="6:6" x14ac:dyDescent="0.2">
      <c r="F57826" s="16"/>
    </row>
    <row r="57827" spans="6:6" x14ac:dyDescent="0.2">
      <c r="F57827" s="16"/>
    </row>
    <row r="57828" spans="6:6" x14ac:dyDescent="0.2">
      <c r="F57828" s="16"/>
    </row>
    <row r="57829" spans="6:6" x14ac:dyDescent="0.2">
      <c r="F57829" s="16"/>
    </row>
    <row r="57830" spans="6:6" x14ac:dyDescent="0.2">
      <c r="F57830" s="16"/>
    </row>
    <row r="57831" spans="6:6" x14ac:dyDescent="0.2">
      <c r="F57831" s="16"/>
    </row>
    <row r="57832" spans="6:6" x14ac:dyDescent="0.2">
      <c r="F57832" s="16"/>
    </row>
    <row r="57833" spans="6:6" x14ac:dyDescent="0.2">
      <c r="F57833" s="16"/>
    </row>
    <row r="57834" spans="6:6" x14ac:dyDescent="0.2">
      <c r="F57834" s="16"/>
    </row>
    <row r="57835" spans="6:6" x14ac:dyDescent="0.2">
      <c r="F57835" s="16"/>
    </row>
    <row r="57836" spans="6:6" x14ac:dyDescent="0.2">
      <c r="F57836" s="16"/>
    </row>
    <row r="57837" spans="6:6" x14ac:dyDescent="0.2">
      <c r="F57837" s="16"/>
    </row>
    <row r="57838" spans="6:6" x14ac:dyDescent="0.2">
      <c r="F57838" s="16"/>
    </row>
    <row r="57839" spans="6:6" x14ac:dyDescent="0.2">
      <c r="F57839" s="16"/>
    </row>
    <row r="57840" spans="6:6" x14ac:dyDescent="0.2">
      <c r="F57840" s="16"/>
    </row>
    <row r="57841" spans="6:6" x14ac:dyDescent="0.2">
      <c r="F57841" s="16"/>
    </row>
    <row r="57842" spans="6:6" x14ac:dyDescent="0.2">
      <c r="F57842" s="16"/>
    </row>
    <row r="57843" spans="6:6" x14ac:dyDescent="0.2">
      <c r="F57843" s="16"/>
    </row>
    <row r="57844" spans="6:6" x14ac:dyDescent="0.2">
      <c r="F57844" s="16"/>
    </row>
    <row r="57845" spans="6:6" x14ac:dyDescent="0.2">
      <c r="F57845" s="16"/>
    </row>
    <row r="57846" spans="6:6" x14ac:dyDescent="0.2">
      <c r="F57846" s="16"/>
    </row>
    <row r="57847" spans="6:6" x14ac:dyDescent="0.2">
      <c r="F57847" s="16"/>
    </row>
    <row r="57848" spans="6:6" x14ac:dyDescent="0.2">
      <c r="F57848" s="16"/>
    </row>
    <row r="57849" spans="6:6" x14ac:dyDescent="0.2">
      <c r="F57849" s="16"/>
    </row>
    <row r="57850" spans="6:6" x14ac:dyDescent="0.2">
      <c r="F57850" s="16"/>
    </row>
    <row r="57851" spans="6:6" x14ac:dyDescent="0.2">
      <c r="F57851" s="16"/>
    </row>
    <row r="57852" spans="6:6" x14ac:dyDescent="0.2">
      <c r="F57852" s="16"/>
    </row>
    <row r="57853" spans="6:6" x14ac:dyDescent="0.2">
      <c r="F57853" s="16"/>
    </row>
    <row r="57854" spans="6:6" x14ac:dyDescent="0.2">
      <c r="F57854" s="16"/>
    </row>
    <row r="57855" spans="6:6" x14ac:dyDescent="0.2">
      <c r="F57855" s="16"/>
    </row>
    <row r="57856" spans="6:6" x14ac:dyDescent="0.2">
      <c r="F57856" s="16"/>
    </row>
    <row r="57857" spans="6:6" x14ac:dyDescent="0.2">
      <c r="F57857" s="16"/>
    </row>
    <row r="57858" spans="6:6" x14ac:dyDescent="0.2">
      <c r="F57858" s="16"/>
    </row>
    <row r="57859" spans="6:6" x14ac:dyDescent="0.2">
      <c r="F57859" s="16"/>
    </row>
    <row r="57860" spans="6:6" x14ac:dyDescent="0.2">
      <c r="F57860" s="16"/>
    </row>
    <row r="57861" spans="6:6" x14ac:dyDescent="0.2">
      <c r="F57861" s="16"/>
    </row>
    <row r="57862" spans="6:6" x14ac:dyDescent="0.2">
      <c r="F57862" s="16"/>
    </row>
    <row r="57863" spans="6:6" x14ac:dyDescent="0.2">
      <c r="F57863" s="16"/>
    </row>
    <row r="57864" spans="6:6" x14ac:dyDescent="0.2">
      <c r="F57864" s="16"/>
    </row>
    <row r="57865" spans="6:6" x14ac:dyDescent="0.2">
      <c r="F57865" s="16"/>
    </row>
    <row r="57866" spans="6:6" x14ac:dyDescent="0.2">
      <c r="F57866" s="16"/>
    </row>
    <row r="57867" spans="6:6" x14ac:dyDescent="0.2">
      <c r="F57867" s="16"/>
    </row>
    <row r="57868" spans="6:6" x14ac:dyDescent="0.2">
      <c r="F57868" s="16"/>
    </row>
    <row r="57869" spans="6:6" x14ac:dyDescent="0.2">
      <c r="F57869" s="16"/>
    </row>
    <row r="57870" spans="6:6" x14ac:dyDescent="0.2">
      <c r="F57870" s="16"/>
    </row>
    <row r="57871" spans="6:6" x14ac:dyDescent="0.2">
      <c r="F57871" s="16"/>
    </row>
    <row r="57872" spans="6:6" x14ac:dyDescent="0.2">
      <c r="F57872" s="16"/>
    </row>
    <row r="57873" spans="6:6" x14ac:dyDescent="0.2">
      <c r="F57873" s="16"/>
    </row>
    <row r="57874" spans="6:6" x14ac:dyDescent="0.2">
      <c r="F57874" s="16"/>
    </row>
    <row r="57875" spans="6:6" x14ac:dyDescent="0.2">
      <c r="F57875" s="16"/>
    </row>
    <row r="57876" spans="6:6" x14ac:dyDescent="0.2">
      <c r="F57876" s="16"/>
    </row>
    <row r="57877" spans="6:6" x14ac:dyDescent="0.2">
      <c r="F57877" s="16"/>
    </row>
    <row r="57878" spans="6:6" x14ac:dyDescent="0.2">
      <c r="F57878" s="16"/>
    </row>
    <row r="57879" spans="6:6" x14ac:dyDescent="0.2">
      <c r="F57879" s="16"/>
    </row>
    <row r="57880" spans="6:6" x14ac:dyDescent="0.2">
      <c r="F57880" s="16"/>
    </row>
    <row r="57881" spans="6:6" x14ac:dyDescent="0.2">
      <c r="F57881" s="16"/>
    </row>
    <row r="57882" spans="6:6" x14ac:dyDescent="0.2">
      <c r="F57882" s="16"/>
    </row>
    <row r="57883" spans="6:6" x14ac:dyDescent="0.2">
      <c r="F57883" s="16"/>
    </row>
    <row r="57884" spans="6:6" x14ac:dyDescent="0.2">
      <c r="F57884" s="16"/>
    </row>
    <row r="57885" spans="6:6" x14ac:dyDescent="0.2">
      <c r="F57885" s="16"/>
    </row>
    <row r="57886" spans="6:6" x14ac:dyDescent="0.2">
      <c r="F57886" s="16"/>
    </row>
    <row r="57887" spans="6:6" x14ac:dyDescent="0.2">
      <c r="F57887" s="16"/>
    </row>
    <row r="57888" spans="6:6" x14ac:dyDescent="0.2">
      <c r="F57888" s="16"/>
    </row>
    <row r="57889" spans="6:6" x14ac:dyDescent="0.2">
      <c r="F57889" s="16"/>
    </row>
    <row r="57890" spans="6:6" x14ac:dyDescent="0.2">
      <c r="F57890" s="16"/>
    </row>
    <row r="57891" spans="6:6" x14ac:dyDescent="0.2">
      <c r="F57891" s="16"/>
    </row>
    <row r="57892" spans="6:6" x14ac:dyDescent="0.2">
      <c r="F57892" s="16"/>
    </row>
    <row r="57893" spans="6:6" x14ac:dyDescent="0.2">
      <c r="F57893" s="16"/>
    </row>
    <row r="57894" spans="6:6" x14ac:dyDescent="0.2">
      <c r="F57894" s="16"/>
    </row>
    <row r="57895" spans="6:6" x14ac:dyDescent="0.2">
      <c r="F57895" s="16"/>
    </row>
    <row r="57896" spans="6:6" x14ac:dyDescent="0.2">
      <c r="F57896" s="16"/>
    </row>
    <row r="57897" spans="6:6" x14ac:dyDescent="0.2">
      <c r="F57897" s="16"/>
    </row>
    <row r="57898" spans="6:6" x14ac:dyDescent="0.2">
      <c r="F57898" s="16"/>
    </row>
    <row r="57899" spans="6:6" x14ac:dyDescent="0.2">
      <c r="F57899" s="16"/>
    </row>
    <row r="57900" spans="6:6" x14ac:dyDescent="0.2">
      <c r="F57900" s="16"/>
    </row>
    <row r="57901" spans="6:6" x14ac:dyDescent="0.2">
      <c r="F57901" s="16"/>
    </row>
    <row r="57902" spans="6:6" x14ac:dyDescent="0.2">
      <c r="F57902" s="16"/>
    </row>
    <row r="57903" spans="6:6" x14ac:dyDescent="0.2">
      <c r="F57903" s="16"/>
    </row>
    <row r="57904" spans="6:6" x14ac:dyDescent="0.2">
      <c r="F57904" s="16"/>
    </row>
    <row r="57905" spans="6:6" x14ac:dyDescent="0.2">
      <c r="F57905" s="16"/>
    </row>
    <row r="57906" spans="6:6" x14ac:dyDescent="0.2">
      <c r="F57906" s="16"/>
    </row>
    <row r="57907" spans="6:6" x14ac:dyDescent="0.2">
      <c r="F57907" s="16"/>
    </row>
    <row r="57908" spans="6:6" x14ac:dyDescent="0.2">
      <c r="F57908" s="16"/>
    </row>
    <row r="57909" spans="6:6" x14ac:dyDescent="0.2">
      <c r="F57909" s="16"/>
    </row>
    <row r="57910" spans="6:6" x14ac:dyDescent="0.2">
      <c r="F57910" s="16"/>
    </row>
    <row r="57911" spans="6:6" x14ac:dyDescent="0.2">
      <c r="F57911" s="16"/>
    </row>
    <row r="57912" spans="6:6" x14ac:dyDescent="0.2">
      <c r="F57912" s="16"/>
    </row>
    <row r="57913" spans="6:6" x14ac:dyDescent="0.2">
      <c r="F57913" s="16"/>
    </row>
    <row r="57914" spans="6:6" x14ac:dyDescent="0.2">
      <c r="F57914" s="16"/>
    </row>
    <row r="57915" spans="6:6" x14ac:dyDescent="0.2">
      <c r="F57915" s="16"/>
    </row>
    <row r="57916" spans="6:6" x14ac:dyDescent="0.2">
      <c r="F57916" s="16"/>
    </row>
    <row r="57917" spans="6:6" x14ac:dyDescent="0.2">
      <c r="F57917" s="16"/>
    </row>
    <row r="57918" spans="6:6" x14ac:dyDescent="0.2">
      <c r="F57918" s="16"/>
    </row>
    <row r="57919" spans="6:6" x14ac:dyDescent="0.2">
      <c r="F57919" s="16"/>
    </row>
    <row r="57920" spans="6:6" x14ac:dyDescent="0.2">
      <c r="F57920" s="16"/>
    </row>
    <row r="57921" spans="6:6" x14ac:dyDescent="0.2">
      <c r="F57921" s="16"/>
    </row>
    <row r="57922" spans="6:6" x14ac:dyDescent="0.2">
      <c r="F57922" s="16"/>
    </row>
    <row r="57923" spans="6:6" x14ac:dyDescent="0.2">
      <c r="F57923" s="16"/>
    </row>
    <row r="57924" spans="6:6" x14ac:dyDescent="0.2">
      <c r="F57924" s="16"/>
    </row>
    <row r="57925" spans="6:6" x14ac:dyDescent="0.2">
      <c r="F57925" s="16"/>
    </row>
    <row r="57926" spans="6:6" x14ac:dyDescent="0.2">
      <c r="F57926" s="16"/>
    </row>
    <row r="57927" spans="6:6" x14ac:dyDescent="0.2">
      <c r="F57927" s="16"/>
    </row>
    <row r="57928" spans="6:6" x14ac:dyDescent="0.2">
      <c r="F57928" s="16"/>
    </row>
    <row r="57929" spans="6:6" x14ac:dyDescent="0.2">
      <c r="F57929" s="16"/>
    </row>
    <row r="57930" spans="6:6" x14ac:dyDescent="0.2">
      <c r="F57930" s="16"/>
    </row>
    <row r="57931" spans="6:6" x14ac:dyDescent="0.2">
      <c r="F57931" s="16"/>
    </row>
    <row r="57932" spans="6:6" x14ac:dyDescent="0.2">
      <c r="F57932" s="16"/>
    </row>
    <row r="57933" spans="6:6" x14ac:dyDescent="0.2">
      <c r="F57933" s="16"/>
    </row>
    <row r="57934" spans="6:6" x14ac:dyDescent="0.2">
      <c r="F57934" s="16"/>
    </row>
    <row r="57935" spans="6:6" x14ac:dyDescent="0.2">
      <c r="F57935" s="16"/>
    </row>
    <row r="57936" spans="6:6" x14ac:dyDescent="0.2">
      <c r="F57936" s="16"/>
    </row>
    <row r="57937" spans="6:6" x14ac:dyDescent="0.2">
      <c r="F57937" s="16"/>
    </row>
    <row r="57938" spans="6:6" x14ac:dyDescent="0.2">
      <c r="F57938" s="16"/>
    </row>
    <row r="57939" spans="6:6" x14ac:dyDescent="0.2">
      <c r="F57939" s="16"/>
    </row>
    <row r="57940" spans="6:6" x14ac:dyDescent="0.2">
      <c r="F57940" s="16"/>
    </row>
    <row r="57941" spans="6:6" x14ac:dyDescent="0.2">
      <c r="F57941" s="16"/>
    </row>
    <row r="57942" spans="6:6" x14ac:dyDescent="0.2">
      <c r="F57942" s="16"/>
    </row>
    <row r="57943" spans="6:6" x14ac:dyDescent="0.2">
      <c r="F57943" s="16"/>
    </row>
    <row r="57944" spans="6:6" x14ac:dyDescent="0.2">
      <c r="F57944" s="16"/>
    </row>
    <row r="57945" spans="6:6" x14ac:dyDescent="0.2">
      <c r="F57945" s="16"/>
    </row>
    <row r="57946" spans="6:6" x14ac:dyDescent="0.2">
      <c r="F57946" s="16"/>
    </row>
    <row r="57947" spans="6:6" x14ac:dyDescent="0.2">
      <c r="F57947" s="16"/>
    </row>
    <row r="57948" spans="6:6" x14ac:dyDescent="0.2">
      <c r="F57948" s="16"/>
    </row>
    <row r="57949" spans="6:6" x14ac:dyDescent="0.2">
      <c r="F57949" s="16"/>
    </row>
    <row r="57950" spans="6:6" x14ac:dyDescent="0.2">
      <c r="F57950" s="16"/>
    </row>
    <row r="57951" spans="6:6" x14ac:dyDescent="0.2">
      <c r="F57951" s="16"/>
    </row>
    <row r="57952" spans="6:6" x14ac:dyDescent="0.2">
      <c r="F57952" s="16"/>
    </row>
    <row r="57953" spans="6:6" x14ac:dyDescent="0.2">
      <c r="F57953" s="16"/>
    </row>
    <row r="57954" spans="6:6" x14ac:dyDescent="0.2">
      <c r="F57954" s="16"/>
    </row>
    <row r="57955" spans="6:6" x14ac:dyDescent="0.2">
      <c r="F57955" s="16"/>
    </row>
    <row r="57956" spans="6:6" x14ac:dyDescent="0.2">
      <c r="F57956" s="16"/>
    </row>
    <row r="57957" spans="6:6" x14ac:dyDescent="0.2">
      <c r="F57957" s="16"/>
    </row>
    <row r="57958" spans="6:6" x14ac:dyDescent="0.2">
      <c r="F57958" s="16"/>
    </row>
    <row r="57959" spans="6:6" x14ac:dyDescent="0.2">
      <c r="F57959" s="16"/>
    </row>
    <row r="57960" spans="6:6" x14ac:dyDescent="0.2">
      <c r="F57960" s="16"/>
    </row>
    <row r="57961" spans="6:6" x14ac:dyDescent="0.2">
      <c r="F57961" s="16"/>
    </row>
    <row r="57962" spans="6:6" x14ac:dyDescent="0.2">
      <c r="F57962" s="16"/>
    </row>
    <row r="57963" spans="6:6" x14ac:dyDescent="0.2">
      <c r="F57963" s="16"/>
    </row>
    <row r="57964" spans="6:6" x14ac:dyDescent="0.2">
      <c r="F57964" s="16"/>
    </row>
    <row r="57965" spans="6:6" x14ac:dyDescent="0.2">
      <c r="F57965" s="16"/>
    </row>
    <row r="57966" spans="6:6" x14ac:dyDescent="0.2">
      <c r="F57966" s="16"/>
    </row>
    <row r="57967" spans="6:6" x14ac:dyDescent="0.2">
      <c r="F57967" s="16"/>
    </row>
    <row r="57968" spans="6:6" x14ac:dyDescent="0.2">
      <c r="F57968" s="16"/>
    </row>
    <row r="57969" spans="6:6" x14ac:dyDescent="0.2">
      <c r="F57969" s="16"/>
    </row>
    <row r="57970" spans="6:6" x14ac:dyDescent="0.2">
      <c r="F57970" s="16"/>
    </row>
    <row r="57971" spans="6:6" x14ac:dyDescent="0.2">
      <c r="F57971" s="16"/>
    </row>
    <row r="57972" spans="6:6" x14ac:dyDescent="0.2">
      <c r="F57972" s="16"/>
    </row>
    <row r="57973" spans="6:6" x14ac:dyDescent="0.2">
      <c r="F57973" s="16"/>
    </row>
    <row r="57974" spans="6:6" x14ac:dyDescent="0.2">
      <c r="F57974" s="16"/>
    </row>
    <row r="57975" spans="6:6" x14ac:dyDescent="0.2">
      <c r="F57975" s="16"/>
    </row>
    <row r="57976" spans="6:6" x14ac:dyDescent="0.2">
      <c r="F57976" s="16"/>
    </row>
    <row r="57977" spans="6:6" x14ac:dyDescent="0.2">
      <c r="F57977" s="16"/>
    </row>
    <row r="57978" spans="6:6" x14ac:dyDescent="0.2">
      <c r="F57978" s="16"/>
    </row>
    <row r="57979" spans="6:6" x14ac:dyDescent="0.2">
      <c r="F57979" s="16"/>
    </row>
    <row r="57980" spans="6:6" x14ac:dyDescent="0.2">
      <c r="F57980" s="16"/>
    </row>
    <row r="57981" spans="6:6" x14ac:dyDescent="0.2">
      <c r="F57981" s="16"/>
    </row>
    <row r="57982" spans="6:6" x14ac:dyDescent="0.2">
      <c r="F57982" s="16"/>
    </row>
    <row r="57983" spans="6:6" x14ac:dyDescent="0.2">
      <c r="F57983" s="16"/>
    </row>
    <row r="57984" spans="6:6" x14ac:dyDescent="0.2">
      <c r="F57984" s="16"/>
    </row>
    <row r="57985" spans="6:6" x14ac:dyDescent="0.2">
      <c r="F57985" s="16"/>
    </row>
    <row r="57986" spans="6:6" x14ac:dyDescent="0.2">
      <c r="F57986" s="16"/>
    </row>
    <row r="57987" spans="6:6" x14ac:dyDescent="0.2">
      <c r="F57987" s="16"/>
    </row>
    <row r="57988" spans="6:6" x14ac:dyDescent="0.2">
      <c r="F57988" s="16"/>
    </row>
    <row r="57989" spans="6:6" x14ac:dyDescent="0.2">
      <c r="F57989" s="16"/>
    </row>
    <row r="57990" spans="6:6" x14ac:dyDescent="0.2">
      <c r="F57990" s="16"/>
    </row>
    <row r="57991" spans="6:6" x14ac:dyDescent="0.2">
      <c r="F57991" s="16"/>
    </row>
    <row r="57992" spans="6:6" x14ac:dyDescent="0.2">
      <c r="F57992" s="16"/>
    </row>
    <row r="57993" spans="6:6" x14ac:dyDescent="0.2">
      <c r="F57993" s="16"/>
    </row>
    <row r="57994" spans="6:6" x14ac:dyDescent="0.2">
      <c r="F57994" s="16"/>
    </row>
    <row r="57995" spans="6:6" x14ac:dyDescent="0.2">
      <c r="F57995" s="16"/>
    </row>
    <row r="57996" spans="6:6" x14ac:dyDescent="0.2">
      <c r="F57996" s="16"/>
    </row>
    <row r="57997" spans="6:6" x14ac:dyDescent="0.2">
      <c r="F57997" s="16"/>
    </row>
    <row r="57998" spans="6:6" x14ac:dyDescent="0.2">
      <c r="F57998" s="16"/>
    </row>
    <row r="57999" spans="6:6" x14ac:dyDescent="0.2">
      <c r="F57999" s="16"/>
    </row>
    <row r="58000" spans="6:6" x14ac:dyDescent="0.2">
      <c r="F58000" s="16"/>
    </row>
    <row r="58001" spans="6:6" x14ac:dyDescent="0.2">
      <c r="F58001" s="16"/>
    </row>
    <row r="58002" spans="6:6" x14ac:dyDescent="0.2">
      <c r="F58002" s="16"/>
    </row>
    <row r="58003" spans="6:6" x14ac:dyDescent="0.2">
      <c r="F58003" s="16"/>
    </row>
    <row r="58004" spans="6:6" x14ac:dyDescent="0.2">
      <c r="F58004" s="16"/>
    </row>
    <row r="58005" spans="6:6" x14ac:dyDescent="0.2">
      <c r="F58005" s="16"/>
    </row>
    <row r="58006" spans="6:6" x14ac:dyDescent="0.2">
      <c r="F58006" s="16"/>
    </row>
    <row r="58007" spans="6:6" x14ac:dyDescent="0.2">
      <c r="F58007" s="16"/>
    </row>
    <row r="58008" spans="6:6" x14ac:dyDescent="0.2">
      <c r="F58008" s="16"/>
    </row>
    <row r="58009" spans="6:6" x14ac:dyDescent="0.2">
      <c r="F58009" s="16"/>
    </row>
    <row r="58010" spans="6:6" x14ac:dyDescent="0.2">
      <c r="F58010" s="16"/>
    </row>
    <row r="58011" spans="6:6" x14ac:dyDescent="0.2">
      <c r="F58011" s="16"/>
    </row>
    <row r="58012" spans="6:6" x14ac:dyDescent="0.2">
      <c r="F58012" s="16"/>
    </row>
    <row r="58013" spans="6:6" x14ac:dyDescent="0.2">
      <c r="F58013" s="16"/>
    </row>
    <row r="58014" spans="6:6" x14ac:dyDescent="0.2">
      <c r="F58014" s="16"/>
    </row>
    <row r="58015" spans="6:6" x14ac:dyDescent="0.2">
      <c r="F58015" s="16"/>
    </row>
    <row r="58016" spans="6:6" x14ac:dyDescent="0.2">
      <c r="F58016" s="16"/>
    </row>
    <row r="58017" spans="6:6" x14ac:dyDescent="0.2">
      <c r="F58017" s="16"/>
    </row>
    <row r="58018" spans="6:6" x14ac:dyDescent="0.2">
      <c r="F58018" s="16"/>
    </row>
    <row r="58019" spans="6:6" x14ac:dyDescent="0.2">
      <c r="F58019" s="16"/>
    </row>
    <row r="58020" spans="6:6" x14ac:dyDescent="0.2">
      <c r="F58020" s="16"/>
    </row>
    <row r="58021" spans="6:6" x14ac:dyDescent="0.2">
      <c r="F58021" s="16"/>
    </row>
    <row r="58022" spans="6:6" x14ac:dyDescent="0.2">
      <c r="F58022" s="16"/>
    </row>
    <row r="58023" spans="6:6" x14ac:dyDescent="0.2">
      <c r="F58023" s="16"/>
    </row>
    <row r="58024" spans="6:6" x14ac:dyDescent="0.2">
      <c r="F58024" s="16"/>
    </row>
    <row r="58025" spans="6:6" x14ac:dyDescent="0.2">
      <c r="F58025" s="16"/>
    </row>
    <row r="58026" spans="6:6" x14ac:dyDescent="0.2">
      <c r="F58026" s="16"/>
    </row>
    <row r="58027" spans="6:6" x14ac:dyDescent="0.2">
      <c r="F58027" s="16"/>
    </row>
    <row r="58028" spans="6:6" x14ac:dyDescent="0.2">
      <c r="F58028" s="16"/>
    </row>
    <row r="58029" spans="6:6" x14ac:dyDescent="0.2">
      <c r="F58029" s="16"/>
    </row>
    <row r="58030" spans="6:6" x14ac:dyDescent="0.2">
      <c r="F58030" s="16"/>
    </row>
    <row r="58031" spans="6:6" x14ac:dyDescent="0.2">
      <c r="F58031" s="16"/>
    </row>
    <row r="58032" spans="6:6" x14ac:dyDescent="0.2">
      <c r="F58032" s="16"/>
    </row>
    <row r="58033" spans="6:6" x14ac:dyDescent="0.2">
      <c r="F58033" s="16"/>
    </row>
    <row r="58034" spans="6:6" x14ac:dyDescent="0.2">
      <c r="F58034" s="16"/>
    </row>
    <row r="58035" spans="6:6" x14ac:dyDescent="0.2">
      <c r="F58035" s="16"/>
    </row>
    <row r="58036" spans="6:6" x14ac:dyDescent="0.2">
      <c r="F58036" s="16"/>
    </row>
    <row r="58037" spans="6:6" x14ac:dyDescent="0.2">
      <c r="F58037" s="16"/>
    </row>
    <row r="58038" spans="6:6" x14ac:dyDescent="0.2">
      <c r="F58038" s="16"/>
    </row>
    <row r="58039" spans="6:6" x14ac:dyDescent="0.2">
      <c r="F58039" s="16"/>
    </row>
    <row r="58040" spans="6:6" x14ac:dyDescent="0.2">
      <c r="F58040" s="16"/>
    </row>
    <row r="58041" spans="6:6" x14ac:dyDescent="0.2">
      <c r="F58041" s="16"/>
    </row>
    <row r="58042" spans="6:6" x14ac:dyDescent="0.2">
      <c r="F58042" s="16"/>
    </row>
    <row r="58043" spans="6:6" x14ac:dyDescent="0.2">
      <c r="F58043" s="16"/>
    </row>
    <row r="58044" spans="6:6" x14ac:dyDescent="0.2">
      <c r="F58044" s="16"/>
    </row>
    <row r="58045" spans="6:6" x14ac:dyDescent="0.2">
      <c r="F58045" s="16"/>
    </row>
    <row r="58046" spans="6:6" x14ac:dyDescent="0.2">
      <c r="F58046" s="16"/>
    </row>
    <row r="58047" spans="6:6" x14ac:dyDescent="0.2">
      <c r="F58047" s="16"/>
    </row>
    <row r="58048" spans="6:6" x14ac:dyDescent="0.2">
      <c r="F58048" s="16"/>
    </row>
    <row r="58049" spans="6:6" x14ac:dyDescent="0.2">
      <c r="F58049" s="16"/>
    </row>
    <row r="58050" spans="6:6" x14ac:dyDescent="0.2">
      <c r="F58050" s="16"/>
    </row>
    <row r="58051" spans="6:6" x14ac:dyDescent="0.2">
      <c r="F58051" s="16"/>
    </row>
    <row r="58052" spans="6:6" x14ac:dyDescent="0.2">
      <c r="F58052" s="16"/>
    </row>
    <row r="58053" spans="6:6" x14ac:dyDescent="0.2">
      <c r="F58053" s="16"/>
    </row>
    <row r="58054" spans="6:6" x14ac:dyDescent="0.2">
      <c r="F58054" s="16"/>
    </row>
    <row r="58055" spans="6:6" x14ac:dyDescent="0.2">
      <c r="F58055" s="16"/>
    </row>
    <row r="58056" spans="6:6" x14ac:dyDescent="0.2">
      <c r="F58056" s="16"/>
    </row>
    <row r="58057" spans="6:6" x14ac:dyDescent="0.2">
      <c r="F58057" s="16"/>
    </row>
    <row r="58058" spans="6:6" x14ac:dyDescent="0.2">
      <c r="F58058" s="16"/>
    </row>
    <row r="58059" spans="6:6" x14ac:dyDescent="0.2">
      <c r="F58059" s="16"/>
    </row>
    <row r="58060" spans="6:6" x14ac:dyDescent="0.2">
      <c r="F58060" s="16"/>
    </row>
    <row r="58061" spans="6:6" x14ac:dyDescent="0.2">
      <c r="F58061" s="16"/>
    </row>
    <row r="58062" spans="6:6" x14ac:dyDescent="0.2">
      <c r="F58062" s="16"/>
    </row>
    <row r="58063" spans="6:6" x14ac:dyDescent="0.2">
      <c r="F58063" s="16"/>
    </row>
    <row r="58064" spans="6:6" x14ac:dyDescent="0.2">
      <c r="F58064" s="16"/>
    </row>
    <row r="58065" spans="6:6" x14ac:dyDescent="0.2">
      <c r="F58065" s="16"/>
    </row>
    <row r="58066" spans="6:6" x14ac:dyDescent="0.2">
      <c r="F58066" s="16"/>
    </row>
    <row r="58067" spans="6:6" x14ac:dyDescent="0.2">
      <c r="F58067" s="16"/>
    </row>
    <row r="58068" spans="6:6" x14ac:dyDescent="0.2">
      <c r="F58068" s="16"/>
    </row>
    <row r="58069" spans="6:6" x14ac:dyDescent="0.2">
      <c r="F58069" s="16"/>
    </row>
    <row r="58070" spans="6:6" x14ac:dyDescent="0.2">
      <c r="F58070" s="16"/>
    </row>
    <row r="58071" spans="6:6" x14ac:dyDescent="0.2">
      <c r="F58071" s="16"/>
    </row>
    <row r="58072" spans="6:6" x14ac:dyDescent="0.2">
      <c r="F58072" s="16"/>
    </row>
    <row r="58073" spans="6:6" x14ac:dyDescent="0.2">
      <c r="F58073" s="16"/>
    </row>
    <row r="58074" spans="6:6" x14ac:dyDescent="0.2">
      <c r="F58074" s="16"/>
    </row>
    <row r="58075" spans="6:6" x14ac:dyDescent="0.2">
      <c r="F58075" s="16"/>
    </row>
    <row r="58076" spans="6:6" x14ac:dyDescent="0.2">
      <c r="F58076" s="16"/>
    </row>
    <row r="58077" spans="6:6" x14ac:dyDescent="0.2">
      <c r="F58077" s="16"/>
    </row>
    <row r="58078" spans="6:6" x14ac:dyDescent="0.2">
      <c r="F58078" s="16"/>
    </row>
    <row r="58079" spans="6:6" x14ac:dyDescent="0.2">
      <c r="F58079" s="16"/>
    </row>
    <row r="58080" spans="6:6" x14ac:dyDescent="0.2">
      <c r="F58080" s="16"/>
    </row>
    <row r="58081" spans="6:6" x14ac:dyDescent="0.2">
      <c r="F58081" s="16"/>
    </row>
    <row r="58082" spans="6:6" x14ac:dyDescent="0.2">
      <c r="F58082" s="16"/>
    </row>
    <row r="58083" spans="6:6" x14ac:dyDescent="0.2">
      <c r="F58083" s="16"/>
    </row>
    <row r="58084" spans="6:6" x14ac:dyDescent="0.2">
      <c r="F58084" s="16"/>
    </row>
    <row r="58085" spans="6:6" x14ac:dyDescent="0.2">
      <c r="F58085" s="16"/>
    </row>
    <row r="58086" spans="6:6" x14ac:dyDescent="0.2">
      <c r="F58086" s="16"/>
    </row>
    <row r="58087" spans="6:6" x14ac:dyDescent="0.2">
      <c r="F58087" s="16"/>
    </row>
    <row r="58088" spans="6:6" x14ac:dyDescent="0.2">
      <c r="F58088" s="16"/>
    </row>
    <row r="58089" spans="6:6" x14ac:dyDescent="0.2">
      <c r="F58089" s="16"/>
    </row>
    <row r="58090" spans="6:6" x14ac:dyDescent="0.2">
      <c r="F58090" s="16"/>
    </row>
    <row r="58091" spans="6:6" x14ac:dyDescent="0.2">
      <c r="F58091" s="16"/>
    </row>
    <row r="58092" spans="6:6" x14ac:dyDescent="0.2">
      <c r="F58092" s="16"/>
    </row>
    <row r="58093" spans="6:6" x14ac:dyDescent="0.2">
      <c r="F58093" s="16"/>
    </row>
    <row r="58094" spans="6:6" x14ac:dyDescent="0.2">
      <c r="F58094" s="16"/>
    </row>
    <row r="58095" spans="6:6" x14ac:dyDescent="0.2">
      <c r="F58095" s="16"/>
    </row>
    <row r="58096" spans="6:6" x14ac:dyDescent="0.2">
      <c r="F58096" s="16"/>
    </row>
    <row r="58097" spans="6:6" x14ac:dyDescent="0.2">
      <c r="F58097" s="16"/>
    </row>
    <row r="58098" spans="6:6" x14ac:dyDescent="0.2">
      <c r="F58098" s="16"/>
    </row>
    <row r="58099" spans="6:6" x14ac:dyDescent="0.2">
      <c r="F58099" s="16"/>
    </row>
    <row r="58100" spans="6:6" x14ac:dyDescent="0.2">
      <c r="F58100" s="16"/>
    </row>
    <row r="58101" spans="6:6" x14ac:dyDescent="0.2">
      <c r="F58101" s="16"/>
    </row>
    <row r="58102" spans="6:6" x14ac:dyDescent="0.2">
      <c r="F58102" s="16"/>
    </row>
    <row r="58103" spans="6:6" x14ac:dyDescent="0.2">
      <c r="F58103" s="16"/>
    </row>
    <row r="58104" spans="6:6" x14ac:dyDescent="0.2">
      <c r="F58104" s="16"/>
    </row>
    <row r="58105" spans="6:6" x14ac:dyDescent="0.2">
      <c r="F58105" s="16"/>
    </row>
    <row r="58106" spans="6:6" x14ac:dyDescent="0.2">
      <c r="F58106" s="16"/>
    </row>
    <row r="58107" spans="6:6" x14ac:dyDescent="0.2">
      <c r="F58107" s="16"/>
    </row>
    <row r="58108" spans="6:6" x14ac:dyDescent="0.2">
      <c r="F58108" s="16"/>
    </row>
    <row r="58109" spans="6:6" x14ac:dyDescent="0.2">
      <c r="F58109" s="16"/>
    </row>
    <row r="58110" spans="6:6" x14ac:dyDescent="0.2">
      <c r="F58110" s="16"/>
    </row>
    <row r="58111" spans="6:6" x14ac:dyDescent="0.2">
      <c r="F58111" s="16"/>
    </row>
    <row r="58112" spans="6:6" x14ac:dyDescent="0.2">
      <c r="F58112" s="16"/>
    </row>
    <row r="58113" spans="6:6" x14ac:dyDescent="0.2">
      <c r="F58113" s="16"/>
    </row>
    <row r="58114" spans="6:6" x14ac:dyDescent="0.2">
      <c r="F58114" s="16"/>
    </row>
    <row r="58115" spans="6:6" x14ac:dyDescent="0.2">
      <c r="F58115" s="16"/>
    </row>
    <row r="58116" spans="6:6" x14ac:dyDescent="0.2">
      <c r="F58116" s="16"/>
    </row>
    <row r="58117" spans="6:6" x14ac:dyDescent="0.2">
      <c r="F58117" s="16"/>
    </row>
    <row r="58118" spans="6:6" x14ac:dyDescent="0.2">
      <c r="F58118" s="16"/>
    </row>
    <row r="58119" spans="6:6" x14ac:dyDescent="0.2">
      <c r="F58119" s="16"/>
    </row>
    <row r="58120" spans="6:6" x14ac:dyDescent="0.2">
      <c r="F58120" s="16"/>
    </row>
    <row r="58121" spans="6:6" x14ac:dyDescent="0.2">
      <c r="F58121" s="16"/>
    </row>
    <row r="58122" spans="6:6" x14ac:dyDescent="0.2">
      <c r="F58122" s="16"/>
    </row>
    <row r="58123" spans="6:6" x14ac:dyDescent="0.2">
      <c r="F58123" s="16"/>
    </row>
    <row r="58124" spans="6:6" x14ac:dyDescent="0.2">
      <c r="F58124" s="16"/>
    </row>
    <row r="58125" spans="6:6" x14ac:dyDescent="0.2">
      <c r="F58125" s="16"/>
    </row>
    <row r="58126" spans="6:6" x14ac:dyDescent="0.2">
      <c r="F58126" s="16"/>
    </row>
    <row r="58127" spans="6:6" x14ac:dyDescent="0.2">
      <c r="F58127" s="16"/>
    </row>
    <row r="58128" spans="6:6" x14ac:dyDescent="0.2">
      <c r="F58128" s="16"/>
    </row>
    <row r="58129" spans="6:6" x14ac:dyDescent="0.2">
      <c r="F58129" s="16"/>
    </row>
    <row r="58130" spans="6:6" x14ac:dyDescent="0.2">
      <c r="F58130" s="16"/>
    </row>
    <row r="58131" spans="6:6" x14ac:dyDescent="0.2">
      <c r="F58131" s="16"/>
    </row>
    <row r="58132" spans="6:6" x14ac:dyDescent="0.2">
      <c r="F58132" s="16"/>
    </row>
    <row r="58133" spans="6:6" x14ac:dyDescent="0.2">
      <c r="F58133" s="16"/>
    </row>
    <row r="58134" spans="6:6" x14ac:dyDescent="0.2">
      <c r="F58134" s="16"/>
    </row>
    <row r="58135" spans="6:6" x14ac:dyDescent="0.2">
      <c r="F58135" s="16"/>
    </row>
    <row r="58136" spans="6:6" x14ac:dyDescent="0.2">
      <c r="F58136" s="16"/>
    </row>
    <row r="58137" spans="6:6" x14ac:dyDescent="0.2">
      <c r="F58137" s="16"/>
    </row>
    <row r="58138" spans="6:6" x14ac:dyDescent="0.2">
      <c r="F58138" s="16"/>
    </row>
    <row r="58139" spans="6:6" x14ac:dyDescent="0.2">
      <c r="F58139" s="16"/>
    </row>
    <row r="58140" spans="6:6" x14ac:dyDescent="0.2">
      <c r="F58140" s="16"/>
    </row>
    <row r="58141" spans="6:6" x14ac:dyDescent="0.2">
      <c r="F58141" s="16"/>
    </row>
    <row r="58142" spans="6:6" x14ac:dyDescent="0.2">
      <c r="F58142" s="16"/>
    </row>
    <row r="58143" spans="6:6" x14ac:dyDescent="0.2">
      <c r="F58143" s="16"/>
    </row>
    <row r="58144" spans="6:6" x14ac:dyDescent="0.2">
      <c r="F58144" s="16"/>
    </row>
    <row r="58145" spans="6:6" x14ac:dyDescent="0.2">
      <c r="F58145" s="16"/>
    </row>
    <row r="58146" spans="6:6" x14ac:dyDescent="0.2">
      <c r="F58146" s="16"/>
    </row>
    <row r="58147" spans="6:6" x14ac:dyDescent="0.2">
      <c r="F58147" s="16"/>
    </row>
    <row r="58148" spans="6:6" x14ac:dyDescent="0.2">
      <c r="F58148" s="16"/>
    </row>
    <row r="58149" spans="6:6" x14ac:dyDescent="0.2">
      <c r="F58149" s="16"/>
    </row>
    <row r="58150" spans="6:6" x14ac:dyDescent="0.2">
      <c r="F58150" s="16"/>
    </row>
    <row r="58151" spans="6:6" x14ac:dyDescent="0.2">
      <c r="F58151" s="16"/>
    </row>
    <row r="58152" spans="6:6" x14ac:dyDescent="0.2">
      <c r="F58152" s="16"/>
    </row>
    <row r="58153" spans="6:6" x14ac:dyDescent="0.2">
      <c r="F58153" s="16"/>
    </row>
    <row r="58154" spans="6:6" x14ac:dyDescent="0.2">
      <c r="F58154" s="16"/>
    </row>
    <row r="58155" spans="6:6" x14ac:dyDescent="0.2">
      <c r="F58155" s="16"/>
    </row>
    <row r="58156" spans="6:6" x14ac:dyDescent="0.2">
      <c r="F58156" s="16"/>
    </row>
    <row r="58157" spans="6:6" x14ac:dyDescent="0.2">
      <c r="F58157" s="16"/>
    </row>
    <row r="58158" spans="6:6" x14ac:dyDescent="0.2">
      <c r="F58158" s="16"/>
    </row>
    <row r="58159" spans="6:6" x14ac:dyDescent="0.2">
      <c r="F58159" s="16"/>
    </row>
    <row r="58160" spans="6:6" x14ac:dyDescent="0.2">
      <c r="F58160" s="16"/>
    </row>
    <row r="58161" spans="6:6" x14ac:dyDescent="0.2">
      <c r="F58161" s="16"/>
    </row>
    <row r="58162" spans="6:6" x14ac:dyDescent="0.2">
      <c r="F58162" s="16"/>
    </row>
    <row r="58163" spans="6:6" x14ac:dyDescent="0.2">
      <c r="F58163" s="16"/>
    </row>
    <row r="58164" spans="6:6" x14ac:dyDescent="0.2">
      <c r="F58164" s="16"/>
    </row>
    <row r="58165" spans="6:6" x14ac:dyDescent="0.2">
      <c r="F58165" s="16"/>
    </row>
    <row r="58166" spans="6:6" x14ac:dyDescent="0.2">
      <c r="F58166" s="16"/>
    </row>
    <row r="58167" spans="6:6" x14ac:dyDescent="0.2">
      <c r="F58167" s="16"/>
    </row>
    <row r="58168" spans="6:6" x14ac:dyDescent="0.2">
      <c r="F58168" s="16"/>
    </row>
    <row r="58169" spans="6:6" x14ac:dyDescent="0.2">
      <c r="F58169" s="16"/>
    </row>
    <row r="58170" spans="6:6" x14ac:dyDescent="0.2">
      <c r="F58170" s="16"/>
    </row>
    <row r="58171" spans="6:6" x14ac:dyDescent="0.2">
      <c r="F58171" s="16"/>
    </row>
    <row r="58172" spans="6:6" x14ac:dyDescent="0.2">
      <c r="F58172" s="16"/>
    </row>
    <row r="58173" spans="6:6" x14ac:dyDescent="0.2">
      <c r="F58173" s="16"/>
    </row>
    <row r="58174" spans="6:6" x14ac:dyDescent="0.2">
      <c r="F58174" s="16"/>
    </row>
    <row r="58175" spans="6:6" x14ac:dyDescent="0.2">
      <c r="F58175" s="16"/>
    </row>
    <row r="58176" spans="6:6" x14ac:dyDescent="0.2">
      <c r="F58176" s="16"/>
    </row>
    <row r="58177" spans="6:6" x14ac:dyDescent="0.2">
      <c r="F58177" s="16"/>
    </row>
    <row r="58178" spans="6:6" x14ac:dyDescent="0.2">
      <c r="F58178" s="16"/>
    </row>
    <row r="58179" spans="6:6" x14ac:dyDescent="0.2">
      <c r="F58179" s="16"/>
    </row>
    <row r="58180" spans="6:6" x14ac:dyDescent="0.2">
      <c r="F58180" s="16"/>
    </row>
    <row r="58181" spans="6:6" x14ac:dyDescent="0.2">
      <c r="F58181" s="16"/>
    </row>
    <row r="58182" spans="6:6" x14ac:dyDescent="0.2">
      <c r="F58182" s="16"/>
    </row>
    <row r="58183" spans="6:6" x14ac:dyDescent="0.2">
      <c r="F58183" s="16"/>
    </row>
    <row r="58184" spans="6:6" x14ac:dyDescent="0.2">
      <c r="F58184" s="16"/>
    </row>
    <row r="58185" spans="6:6" x14ac:dyDescent="0.2">
      <c r="F58185" s="16"/>
    </row>
    <row r="58186" spans="6:6" x14ac:dyDescent="0.2">
      <c r="F58186" s="16"/>
    </row>
    <row r="58187" spans="6:6" x14ac:dyDescent="0.2">
      <c r="F58187" s="16"/>
    </row>
    <row r="58188" spans="6:6" x14ac:dyDescent="0.2">
      <c r="F58188" s="16"/>
    </row>
    <row r="58189" spans="6:6" x14ac:dyDescent="0.2">
      <c r="F58189" s="16"/>
    </row>
    <row r="58190" spans="6:6" x14ac:dyDescent="0.2">
      <c r="F58190" s="16"/>
    </row>
    <row r="58191" spans="6:6" x14ac:dyDescent="0.2">
      <c r="F58191" s="16"/>
    </row>
    <row r="58192" spans="6:6" x14ac:dyDescent="0.2">
      <c r="F58192" s="16"/>
    </row>
    <row r="58193" spans="6:6" x14ac:dyDescent="0.2">
      <c r="F58193" s="16"/>
    </row>
    <row r="58194" spans="6:6" x14ac:dyDescent="0.2">
      <c r="F58194" s="16"/>
    </row>
    <row r="58195" spans="6:6" x14ac:dyDescent="0.2">
      <c r="F58195" s="16"/>
    </row>
    <row r="58196" spans="6:6" x14ac:dyDescent="0.2">
      <c r="F58196" s="16"/>
    </row>
    <row r="58197" spans="6:6" x14ac:dyDescent="0.2">
      <c r="F58197" s="16"/>
    </row>
    <row r="58198" spans="6:6" x14ac:dyDescent="0.2">
      <c r="F58198" s="16"/>
    </row>
    <row r="58199" spans="6:6" x14ac:dyDescent="0.2">
      <c r="F58199" s="16"/>
    </row>
    <row r="58200" spans="6:6" x14ac:dyDescent="0.2">
      <c r="F58200" s="16"/>
    </row>
    <row r="58201" spans="6:6" x14ac:dyDescent="0.2">
      <c r="F58201" s="16"/>
    </row>
    <row r="58202" spans="6:6" x14ac:dyDescent="0.2">
      <c r="F58202" s="16"/>
    </row>
    <row r="58203" spans="6:6" x14ac:dyDescent="0.2">
      <c r="F58203" s="16"/>
    </row>
    <row r="58204" spans="6:6" x14ac:dyDescent="0.2">
      <c r="F58204" s="16"/>
    </row>
    <row r="58205" spans="6:6" x14ac:dyDescent="0.2">
      <c r="F58205" s="16"/>
    </row>
    <row r="58206" spans="6:6" x14ac:dyDescent="0.2">
      <c r="F58206" s="16"/>
    </row>
    <row r="58207" spans="6:6" x14ac:dyDescent="0.2">
      <c r="F58207" s="16"/>
    </row>
    <row r="58208" spans="6:6" x14ac:dyDescent="0.2">
      <c r="F58208" s="16"/>
    </row>
    <row r="58209" spans="6:6" x14ac:dyDescent="0.2">
      <c r="F58209" s="16"/>
    </row>
    <row r="58210" spans="6:6" x14ac:dyDescent="0.2">
      <c r="F58210" s="16"/>
    </row>
    <row r="58211" spans="6:6" x14ac:dyDescent="0.2">
      <c r="F58211" s="16"/>
    </row>
    <row r="58212" spans="6:6" x14ac:dyDescent="0.2">
      <c r="F58212" s="16"/>
    </row>
    <row r="58213" spans="6:6" x14ac:dyDescent="0.2">
      <c r="F58213" s="16"/>
    </row>
    <row r="58214" spans="6:6" x14ac:dyDescent="0.2">
      <c r="F58214" s="16"/>
    </row>
    <row r="58215" spans="6:6" x14ac:dyDescent="0.2">
      <c r="F58215" s="16"/>
    </row>
    <row r="58216" spans="6:6" x14ac:dyDescent="0.2">
      <c r="F58216" s="16"/>
    </row>
    <row r="58217" spans="6:6" x14ac:dyDescent="0.2">
      <c r="F58217" s="16"/>
    </row>
    <row r="58218" spans="6:6" x14ac:dyDescent="0.2">
      <c r="F58218" s="16"/>
    </row>
    <row r="58219" spans="6:6" x14ac:dyDescent="0.2">
      <c r="F58219" s="16"/>
    </row>
    <row r="58220" spans="6:6" x14ac:dyDescent="0.2">
      <c r="F58220" s="16"/>
    </row>
    <row r="58221" spans="6:6" x14ac:dyDescent="0.2">
      <c r="F58221" s="16"/>
    </row>
    <row r="58222" spans="6:6" x14ac:dyDescent="0.2">
      <c r="F58222" s="16"/>
    </row>
    <row r="58223" spans="6:6" x14ac:dyDescent="0.2">
      <c r="F58223" s="16"/>
    </row>
    <row r="58224" spans="6:6" x14ac:dyDescent="0.2">
      <c r="F58224" s="16"/>
    </row>
    <row r="58225" spans="6:6" x14ac:dyDescent="0.2">
      <c r="F58225" s="16"/>
    </row>
    <row r="58226" spans="6:6" x14ac:dyDescent="0.2">
      <c r="F58226" s="16"/>
    </row>
    <row r="58227" spans="6:6" x14ac:dyDescent="0.2">
      <c r="F58227" s="16"/>
    </row>
    <row r="58228" spans="6:6" x14ac:dyDescent="0.2">
      <c r="F58228" s="16"/>
    </row>
    <row r="58229" spans="6:6" x14ac:dyDescent="0.2">
      <c r="F58229" s="16"/>
    </row>
    <row r="58230" spans="6:6" x14ac:dyDescent="0.2">
      <c r="F58230" s="16"/>
    </row>
    <row r="58231" spans="6:6" x14ac:dyDescent="0.2">
      <c r="F58231" s="16"/>
    </row>
    <row r="58232" spans="6:6" x14ac:dyDescent="0.2">
      <c r="F58232" s="16"/>
    </row>
    <row r="58233" spans="6:6" x14ac:dyDescent="0.2">
      <c r="F58233" s="16"/>
    </row>
    <row r="58234" spans="6:6" x14ac:dyDescent="0.2">
      <c r="F58234" s="16"/>
    </row>
    <row r="58235" spans="6:6" x14ac:dyDescent="0.2">
      <c r="F58235" s="16"/>
    </row>
    <row r="58236" spans="6:6" x14ac:dyDescent="0.2">
      <c r="F58236" s="16"/>
    </row>
    <row r="58237" spans="6:6" x14ac:dyDescent="0.2">
      <c r="F58237" s="16"/>
    </row>
    <row r="58238" spans="6:6" x14ac:dyDescent="0.2">
      <c r="F58238" s="16"/>
    </row>
    <row r="58239" spans="6:6" x14ac:dyDescent="0.2">
      <c r="F58239" s="16"/>
    </row>
    <row r="58240" spans="6:6" x14ac:dyDescent="0.2">
      <c r="F58240" s="16"/>
    </row>
    <row r="58241" spans="6:6" x14ac:dyDescent="0.2">
      <c r="F58241" s="16"/>
    </row>
    <row r="58242" spans="6:6" x14ac:dyDescent="0.2">
      <c r="F58242" s="16"/>
    </row>
    <row r="58243" spans="6:6" x14ac:dyDescent="0.2">
      <c r="F58243" s="16"/>
    </row>
    <row r="58244" spans="6:6" x14ac:dyDescent="0.2">
      <c r="F58244" s="16"/>
    </row>
    <row r="58245" spans="6:6" x14ac:dyDescent="0.2">
      <c r="F58245" s="16"/>
    </row>
    <row r="58246" spans="6:6" x14ac:dyDescent="0.2">
      <c r="F58246" s="16"/>
    </row>
    <row r="58247" spans="6:6" x14ac:dyDescent="0.2">
      <c r="F58247" s="16"/>
    </row>
    <row r="58248" spans="6:6" x14ac:dyDescent="0.2">
      <c r="F58248" s="16"/>
    </row>
    <row r="58249" spans="6:6" x14ac:dyDescent="0.2">
      <c r="F58249" s="16"/>
    </row>
    <row r="58250" spans="6:6" x14ac:dyDescent="0.2">
      <c r="F58250" s="16"/>
    </row>
    <row r="58251" spans="6:6" x14ac:dyDescent="0.2">
      <c r="F58251" s="16"/>
    </row>
    <row r="58252" spans="6:6" x14ac:dyDescent="0.2">
      <c r="F58252" s="16"/>
    </row>
    <row r="58253" spans="6:6" x14ac:dyDescent="0.2">
      <c r="F58253" s="16"/>
    </row>
    <row r="58254" spans="6:6" x14ac:dyDescent="0.2">
      <c r="F58254" s="16"/>
    </row>
    <row r="58255" spans="6:6" x14ac:dyDescent="0.2">
      <c r="F58255" s="16"/>
    </row>
    <row r="58256" spans="6:6" x14ac:dyDescent="0.2">
      <c r="F58256" s="16"/>
    </row>
    <row r="58257" spans="6:6" x14ac:dyDescent="0.2">
      <c r="F58257" s="16"/>
    </row>
    <row r="58258" spans="6:6" x14ac:dyDescent="0.2">
      <c r="F58258" s="16"/>
    </row>
    <row r="58259" spans="6:6" x14ac:dyDescent="0.2">
      <c r="F58259" s="16"/>
    </row>
    <row r="58260" spans="6:6" x14ac:dyDescent="0.2">
      <c r="F58260" s="16"/>
    </row>
    <row r="58261" spans="6:6" x14ac:dyDescent="0.2">
      <c r="F58261" s="16"/>
    </row>
    <row r="58262" spans="6:6" x14ac:dyDescent="0.2">
      <c r="F58262" s="16"/>
    </row>
    <row r="58263" spans="6:6" x14ac:dyDescent="0.2">
      <c r="F58263" s="16"/>
    </row>
    <row r="58264" spans="6:6" x14ac:dyDescent="0.2">
      <c r="F58264" s="16"/>
    </row>
    <row r="58265" spans="6:6" x14ac:dyDescent="0.2">
      <c r="F58265" s="16"/>
    </row>
    <row r="58266" spans="6:6" x14ac:dyDescent="0.2">
      <c r="F58266" s="16"/>
    </row>
    <row r="58267" spans="6:6" x14ac:dyDescent="0.2">
      <c r="F58267" s="16"/>
    </row>
    <row r="58268" spans="6:6" x14ac:dyDescent="0.2">
      <c r="F58268" s="16"/>
    </row>
    <row r="58269" spans="6:6" x14ac:dyDescent="0.2">
      <c r="F58269" s="16"/>
    </row>
    <row r="58270" spans="6:6" x14ac:dyDescent="0.2">
      <c r="F58270" s="16"/>
    </row>
    <row r="58271" spans="6:6" x14ac:dyDescent="0.2">
      <c r="F58271" s="16"/>
    </row>
    <row r="58272" spans="6:6" x14ac:dyDescent="0.2">
      <c r="F58272" s="16"/>
    </row>
    <row r="58273" spans="6:6" x14ac:dyDescent="0.2">
      <c r="F58273" s="16"/>
    </row>
    <row r="58274" spans="6:6" x14ac:dyDescent="0.2">
      <c r="F58274" s="16"/>
    </row>
    <row r="58275" spans="6:6" x14ac:dyDescent="0.2">
      <c r="F58275" s="16"/>
    </row>
    <row r="58276" spans="6:6" x14ac:dyDescent="0.2">
      <c r="F58276" s="16"/>
    </row>
    <row r="58277" spans="6:6" x14ac:dyDescent="0.2">
      <c r="F58277" s="16"/>
    </row>
    <row r="58278" spans="6:6" x14ac:dyDescent="0.2">
      <c r="F58278" s="16"/>
    </row>
    <row r="58279" spans="6:6" x14ac:dyDescent="0.2">
      <c r="F58279" s="16"/>
    </row>
    <row r="58280" spans="6:6" x14ac:dyDescent="0.2">
      <c r="F58280" s="16"/>
    </row>
    <row r="58281" spans="6:6" x14ac:dyDescent="0.2">
      <c r="F58281" s="16"/>
    </row>
    <row r="58282" spans="6:6" x14ac:dyDescent="0.2">
      <c r="F58282" s="16"/>
    </row>
    <row r="58283" spans="6:6" x14ac:dyDescent="0.2">
      <c r="F58283" s="16"/>
    </row>
    <row r="58284" spans="6:6" x14ac:dyDescent="0.2">
      <c r="F58284" s="16"/>
    </row>
    <row r="58285" spans="6:6" x14ac:dyDescent="0.2">
      <c r="F58285" s="16"/>
    </row>
    <row r="58286" spans="6:6" x14ac:dyDescent="0.2">
      <c r="F58286" s="16"/>
    </row>
    <row r="58287" spans="6:6" x14ac:dyDescent="0.2">
      <c r="F58287" s="16"/>
    </row>
    <row r="58288" spans="6:6" x14ac:dyDescent="0.2">
      <c r="F58288" s="16"/>
    </row>
    <row r="58289" spans="6:6" x14ac:dyDescent="0.2">
      <c r="F58289" s="16"/>
    </row>
    <row r="58290" spans="6:6" x14ac:dyDescent="0.2">
      <c r="F58290" s="16"/>
    </row>
    <row r="58291" spans="6:6" x14ac:dyDescent="0.2">
      <c r="F58291" s="16"/>
    </row>
    <row r="58292" spans="6:6" x14ac:dyDescent="0.2">
      <c r="F58292" s="16"/>
    </row>
    <row r="58293" spans="6:6" x14ac:dyDescent="0.2">
      <c r="F58293" s="16"/>
    </row>
    <row r="58294" spans="6:6" x14ac:dyDescent="0.2">
      <c r="F58294" s="16"/>
    </row>
    <row r="58295" spans="6:6" x14ac:dyDescent="0.2">
      <c r="F58295" s="16"/>
    </row>
    <row r="58296" spans="6:6" x14ac:dyDescent="0.2">
      <c r="F58296" s="16"/>
    </row>
    <row r="58297" spans="6:6" x14ac:dyDescent="0.2">
      <c r="F58297" s="16"/>
    </row>
    <row r="58298" spans="6:6" x14ac:dyDescent="0.2">
      <c r="F58298" s="16"/>
    </row>
    <row r="58299" spans="6:6" x14ac:dyDescent="0.2">
      <c r="F58299" s="16"/>
    </row>
    <row r="58300" spans="6:6" x14ac:dyDescent="0.2">
      <c r="F58300" s="16"/>
    </row>
    <row r="58301" spans="6:6" x14ac:dyDescent="0.2">
      <c r="F58301" s="16"/>
    </row>
    <row r="58302" spans="6:6" x14ac:dyDescent="0.2">
      <c r="F58302" s="16"/>
    </row>
    <row r="58303" spans="6:6" x14ac:dyDescent="0.2">
      <c r="F58303" s="16"/>
    </row>
    <row r="58304" spans="6:6" x14ac:dyDescent="0.2">
      <c r="F58304" s="16"/>
    </row>
    <row r="58305" spans="6:6" x14ac:dyDescent="0.2">
      <c r="F58305" s="16"/>
    </row>
    <row r="58306" spans="6:6" x14ac:dyDescent="0.2">
      <c r="F58306" s="16"/>
    </row>
    <row r="58307" spans="6:6" x14ac:dyDescent="0.2">
      <c r="F58307" s="16"/>
    </row>
    <row r="58308" spans="6:6" x14ac:dyDescent="0.2">
      <c r="F58308" s="16"/>
    </row>
    <row r="58309" spans="6:6" x14ac:dyDescent="0.2">
      <c r="F58309" s="16"/>
    </row>
    <row r="58310" spans="6:6" x14ac:dyDescent="0.2">
      <c r="F58310" s="16"/>
    </row>
    <row r="58311" spans="6:6" x14ac:dyDescent="0.2">
      <c r="F58311" s="16"/>
    </row>
    <row r="58312" spans="6:6" x14ac:dyDescent="0.2">
      <c r="F58312" s="16"/>
    </row>
    <row r="58313" spans="6:6" x14ac:dyDescent="0.2">
      <c r="F58313" s="16"/>
    </row>
    <row r="58314" spans="6:6" x14ac:dyDescent="0.2">
      <c r="F58314" s="16"/>
    </row>
    <row r="58315" spans="6:6" x14ac:dyDescent="0.2">
      <c r="F58315" s="16"/>
    </row>
    <row r="58316" spans="6:6" x14ac:dyDescent="0.2">
      <c r="F58316" s="16"/>
    </row>
    <row r="58317" spans="6:6" x14ac:dyDescent="0.2">
      <c r="F58317" s="16"/>
    </row>
    <row r="58318" spans="6:6" x14ac:dyDescent="0.2">
      <c r="F58318" s="16"/>
    </row>
    <row r="58319" spans="6:6" x14ac:dyDescent="0.2">
      <c r="F58319" s="16"/>
    </row>
    <row r="58320" spans="6:6" x14ac:dyDescent="0.2">
      <c r="F58320" s="16"/>
    </row>
    <row r="58321" spans="6:6" x14ac:dyDescent="0.2">
      <c r="F58321" s="16"/>
    </row>
    <row r="58322" spans="6:6" x14ac:dyDescent="0.2">
      <c r="F58322" s="16"/>
    </row>
    <row r="58323" spans="6:6" x14ac:dyDescent="0.2">
      <c r="F58323" s="16"/>
    </row>
    <row r="58324" spans="6:6" x14ac:dyDescent="0.2">
      <c r="F58324" s="16"/>
    </row>
    <row r="58325" spans="6:6" x14ac:dyDescent="0.2">
      <c r="F58325" s="16"/>
    </row>
    <row r="58326" spans="6:6" x14ac:dyDescent="0.2">
      <c r="F58326" s="16"/>
    </row>
    <row r="58327" spans="6:6" x14ac:dyDescent="0.2">
      <c r="F58327" s="16"/>
    </row>
    <row r="58328" spans="6:6" x14ac:dyDescent="0.2">
      <c r="F58328" s="16"/>
    </row>
    <row r="58329" spans="6:6" x14ac:dyDescent="0.2">
      <c r="F58329" s="16"/>
    </row>
    <row r="58330" spans="6:6" x14ac:dyDescent="0.2">
      <c r="F58330" s="16"/>
    </row>
    <row r="58331" spans="6:6" x14ac:dyDescent="0.2">
      <c r="F58331" s="16"/>
    </row>
    <row r="58332" spans="6:6" x14ac:dyDescent="0.2">
      <c r="F58332" s="16"/>
    </row>
    <row r="58333" spans="6:6" x14ac:dyDescent="0.2">
      <c r="F58333" s="16"/>
    </row>
    <row r="58334" spans="6:6" x14ac:dyDescent="0.2">
      <c r="F58334" s="16"/>
    </row>
    <row r="58335" spans="6:6" x14ac:dyDescent="0.2">
      <c r="F58335" s="16"/>
    </row>
    <row r="58336" spans="6:6" x14ac:dyDescent="0.2">
      <c r="F58336" s="16"/>
    </row>
    <row r="58337" spans="6:6" x14ac:dyDescent="0.2">
      <c r="F58337" s="16"/>
    </row>
    <row r="58338" spans="6:6" x14ac:dyDescent="0.2">
      <c r="F58338" s="16"/>
    </row>
    <row r="58339" spans="6:6" x14ac:dyDescent="0.2">
      <c r="F58339" s="16"/>
    </row>
    <row r="58340" spans="6:6" x14ac:dyDescent="0.2">
      <c r="F58340" s="16"/>
    </row>
    <row r="58341" spans="6:6" x14ac:dyDescent="0.2">
      <c r="F58341" s="16"/>
    </row>
    <row r="58342" spans="6:6" x14ac:dyDescent="0.2">
      <c r="F58342" s="16"/>
    </row>
    <row r="58343" spans="6:6" x14ac:dyDescent="0.2">
      <c r="F58343" s="16"/>
    </row>
    <row r="58344" spans="6:6" x14ac:dyDescent="0.2">
      <c r="F58344" s="16"/>
    </row>
    <row r="58345" spans="6:6" x14ac:dyDescent="0.2">
      <c r="F58345" s="16"/>
    </row>
    <row r="58346" spans="6:6" x14ac:dyDescent="0.2">
      <c r="F58346" s="16"/>
    </row>
    <row r="58347" spans="6:6" x14ac:dyDescent="0.2">
      <c r="F58347" s="16"/>
    </row>
    <row r="58348" spans="6:6" x14ac:dyDescent="0.2">
      <c r="F58348" s="16"/>
    </row>
    <row r="58349" spans="6:6" x14ac:dyDescent="0.2">
      <c r="F58349" s="16"/>
    </row>
    <row r="58350" spans="6:6" x14ac:dyDescent="0.2">
      <c r="F58350" s="16"/>
    </row>
    <row r="58351" spans="6:6" x14ac:dyDescent="0.2">
      <c r="F58351" s="16"/>
    </row>
    <row r="58352" spans="6:6" x14ac:dyDescent="0.2">
      <c r="F58352" s="16"/>
    </row>
    <row r="58353" spans="6:6" x14ac:dyDescent="0.2">
      <c r="F58353" s="16"/>
    </row>
    <row r="58354" spans="6:6" x14ac:dyDescent="0.2">
      <c r="F58354" s="16"/>
    </row>
    <row r="58355" spans="6:6" x14ac:dyDescent="0.2">
      <c r="F58355" s="16"/>
    </row>
    <row r="58356" spans="6:6" x14ac:dyDescent="0.2">
      <c r="F58356" s="16"/>
    </row>
    <row r="58357" spans="6:6" x14ac:dyDescent="0.2">
      <c r="F58357" s="16"/>
    </row>
    <row r="58358" spans="6:6" x14ac:dyDescent="0.2">
      <c r="F58358" s="16"/>
    </row>
    <row r="58359" spans="6:6" x14ac:dyDescent="0.2">
      <c r="F58359" s="16"/>
    </row>
    <row r="58360" spans="6:6" x14ac:dyDescent="0.2">
      <c r="F58360" s="16"/>
    </row>
    <row r="58361" spans="6:6" x14ac:dyDescent="0.2">
      <c r="F58361" s="16"/>
    </row>
    <row r="58362" spans="6:6" x14ac:dyDescent="0.2">
      <c r="F58362" s="16"/>
    </row>
    <row r="58363" spans="6:6" x14ac:dyDescent="0.2">
      <c r="F58363" s="16"/>
    </row>
    <row r="58364" spans="6:6" x14ac:dyDescent="0.2">
      <c r="F58364" s="16"/>
    </row>
    <row r="58365" spans="6:6" x14ac:dyDescent="0.2">
      <c r="F58365" s="16"/>
    </row>
    <row r="58366" spans="6:6" x14ac:dyDescent="0.2">
      <c r="F58366" s="16"/>
    </row>
    <row r="58367" spans="6:6" x14ac:dyDescent="0.2">
      <c r="F58367" s="16"/>
    </row>
    <row r="58368" spans="6:6" x14ac:dyDescent="0.2">
      <c r="F58368" s="16"/>
    </row>
    <row r="58369" spans="6:6" x14ac:dyDescent="0.2">
      <c r="F58369" s="16"/>
    </row>
    <row r="58370" spans="6:6" x14ac:dyDescent="0.2">
      <c r="F58370" s="16"/>
    </row>
    <row r="58371" spans="6:6" x14ac:dyDescent="0.2">
      <c r="F58371" s="16"/>
    </row>
    <row r="58372" spans="6:6" x14ac:dyDescent="0.2">
      <c r="F58372" s="16"/>
    </row>
    <row r="58373" spans="6:6" x14ac:dyDescent="0.2">
      <c r="F58373" s="16"/>
    </row>
    <row r="58374" spans="6:6" x14ac:dyDescent="0.2">
      <c r="F58374" s="16"/>
    </row>
    <row r="58375" spans="6:6" x14ac:dyDescent="0.2">
      <c r="F58375" s="16"/>
    </row>
    <row r="58376" spans="6:6" x14ac:dyDescent="0.2">
      <c r="F58376" s="16"/>
    </row>
    <row r="58377" spans="6:6" x14ac:dyDescent="0.2">
      <c r="F58377" s="16"/>
    </row>
    <row r="58378" spans="6:6" x14ac:dyDescent="0.2">
      <c r="F58378" s="16"/>
    </row>
    <row r="58379" spans="6:6" x14ac:dyDescent="0.2">
      <c r="F58379" s="16"/>
    </row>
    <row r="58380" spans="6:6" x14ac:dyDescent="0.2">
      <c r="F58380" s="16"/>
    </row>
    <row r="58381" spans="6:6" x14ac:dyDescent="0.2">
      <c r="F58381" s="16"/>
    </row>
    <row r="58382" spans="6:6" x14ac:dyDescent="0.2">
      <c r="F58382" s="16"/>
    </row>
    <row r="58383" spans="6:6" x14ac:dyDescent="0.2">
      <c r="F58383" s="16"/>
    </row>
    <row r="58384" spans="6:6" x14ac:dyDescent="0.2">
      <c r="F58384" s="16"/>
    </row>
    <row r="58385" spans="6:6" x14ac:dyDescent="0.2">
      <c r="F58385" s="16"/>
    </row>
    <row r="58386" spans="6:6" x14ac:dyDescent="0.2">
      <c r="F58386" s="16"/>
    </row>
    <row r="58387" spans="6:6" x14ac:dyDescent="0.2">
      <c r="F58387" s="16"/>
    </row>
    <row r="58388" spans="6:6" x14ac:dyDescent="0.2">
      <c r="F58388" s="16"/>
    </row>
    <row r="58389" spans="6:6" x14ac:dyDescent="0.2">
      <c r="F58389" s="16"/>
    </row>
    <row r="58390" spans="6:6" x14ac:dyDescent="0.2">
      <c r="F58390" s="16"/>
    </row>
    <row r="58391" spans="6:6" x14ac:dyDescent="0.2">
      <c r="F58391" s="16"/>
    </row>
    <row r="58392" spans="6:6" x14ac:dyDescent="0.2">
      <c r="F58392" s="16"/>
    </row>
    <row r="58393" spans="6:6" x14ac:dyDescent="0.2">
      <c r="F58393" s="16"/>
    </row>
    <row r="58394" spans="6:6" x14ac:dyDescent="0.2">
      <c r="F58394" s="16"/>
    </row>
    <row r="58395" spans="6:6" x14ac:dyDescent="0.2">
      <c r="F58395" s="16"/>
    </row>
    <row r="58396" spans="6:6" x14ac:dyDescent="0.2">
      <c r="F58396" s="16"/>
    </row>
    <row r="58397" spans="6:6" x14ac:dyDescent="0.2">
      <c r="F58397" s="16"/>
    </row>
    <row r="58398" spans="6:6" x14ac:dyDescent="0.2">
      <c r="F58398" s="16"/>
    </row>
    <row r="58399" spans="6:6" x14ac:dyDescent="0.2">
      <c r="F58399" s="16"/>
    </row>
    <row r="58400" spans="6:6" x14ac:dyDescent="0.2">
      <c r="F58400" s="16"/>
    </row>
    <row r="58401" spans="6:6" x14ac:dyDescent="0.2">
      <c r="F58401" s="16"/>
    </row>
    <row r="58402" spans="6:6" x14ac:dyDescent="0.2">
      <c r="F58402" s="16"/>
    </row>
    <row r="58403" spans="6:6" x14ac:dyDescent="0.2">
      <c r="F58403" s="16"/>
    </row>
    <row r="58404" spans="6:6" x14ac:dyDescent="0.2">
      <c r="F58404" s="16"/>
    </row>
    <row r="58405" spans="6:6" x14ac:dyDescent="0.2">
      <c r="F58405" s="16"/>
    </row>
    <row r="58406" spans="6:6" x14ac:dyDescent="0.2">
      <c r="F58406" s="16"/>
    </row>
    <row r="58407" spans="6:6" x14ac:dyDescent="0.2">
      <c r="F58407" s="16"/>
    </row>
    <row r="58408" spans="6:6" x14ac:dyDescent="0.2">
      <c r="F58408" s="16"/>
    </row>
    <row r="58409" spans="6:6" x14ac:dyDescent="0.2">
      <c r="F58409" s="16"/>
    </row>
    <row r="58410" spans="6:6" x14ac:dyDescent="0.2">
      <c r="F58410" s="16"/>
    </row>
    <row r="58411" spans="6:6" x14ac:dyDescent="0.2">
      <c r="F58411" s="16"/>
    </row>
    <row r="58412" spans="6:6" x14ac:dyDescent="0.2">
      <c r="F58412" s="16"/>
    </row>
    <row r="58413" spans="6:6" x14ac:dyDescent="0.2">
      <c r="F58413" s="16"/>
    </row>
    <row r="58414" spans="6:6" x14ac:dyDescent="0.2">
      <c r="F58414" s="16"/>
    </row>
    <row r="58415" spans="6:6" x14ac:dyDescent="0.2">
      <c r="F58415" s="16"/>
    </row>
    <row r="58416" spans="6:6" x14ac:dyDescent="0.2">
      <c r="F58416" s="16"/>
    </row>
    <row r="58417" spans="6:6" x14ac:dyDescent="0.2">
      <c r="F58417" s="16"/>
    </row>
    <row r="58418" spans="6:6" x14ac:dyDescent="0.2">
      <c r="F58418" s="16"/>
    </row>
    <row r="58419" spans="6:6" x14ac:dyDescent="0.2">
      <c r="F58419" s="16"/>
    </row>
    <row r="58420" spans="6:6" x14ac:dyDescent="0.2">
      <c r="F58420" s="16"/>
    </row>
    <row r="58421" spans="6:6" x14ac:dyDescent="0.2">
      <c r="F58421" s="16"/>
    </row>
    <row r="58422" spans="6:6" x14ac:dyDescent="0.2">
      <c r="F58422" s="16"/>
    </row>
    <row r="58423" spans="6:6" x14ac:dyDescent="0.2">
      <c r="F58423" s="16"/>
    </row>
    <row r="58424" spans="6:6" x14ac:dyDescent="0.2">
      <c r="F58424" s="16"/>
    </row>
    <row r="58425" spans="6:6" x14ac:dyDescent="0.2">
      <c r="F58425" s="16"/>
    </row>
    <row r="58426" spans="6:6" x14ac:dyDescent="0.2">
      <c r="F58426" s="16"/>
    </row>
    <row r="58427" spans="6:6" x14ac:dyDescent="0.2">
      <c r="F58427" s="16"/>
    </row>
    <row r="58428" spans="6:6" x14ac:dyDescent="0.2">
      <c r="F58428" s="16"/>
    </row>
    <row r="58429" spans="6:6" x14ac:dyDescent="0.2">
      <c r="F58429" s="16"/>
    </row>
    <row r="58430" spans="6:6" x14ac:dyDescent="0.2">
      <c r="F58430" s="16"/>
    </row>
    <row r="58431" spans="6:6" x14ac:dyDescent="0.2">
      <c r="F58431" s="16"/>
    </row>
    <row r="58432" spans="6:6" x14ac:dyDescent="0.2">
      <c r="F58432" s="16"/>
    </row>
    <row r="58433" spans="6:6" x14ac:dyDescent="0.2">
      <c r="F58433" s="16"/>
    </row>
    <row r="58434" spans="6:6" x14ac:dyDescent="0.2">
      <c r="F58434" s="16"/>
    </row>
    <row r="58435" spans="6:6" x14ac:dyDescent="0.2">
      <c r="F58435" s="16"/>
    </row>
    <row r="58436" spans="6:6" x14ac:dyDescent="0.2">
      <c r="F58436" s="16"/>
    </row>
    <row r="58437" spans="6:6" x14ac:dyDescent="0.2">
      <c r="F58437" s="16"/>
    </row>
    <row r="58438" spans="6:6" x14ac:dyDescent="0.2">
      <c r="F58438" s="16"/>
    </row>
    <row r="58439" spans="6:6" x14ac:dyDescent="0.2">
      <c r="F58439" s="16"/>
    </row>
    <row r="58440" spans="6:6" x14ac:dyDescent="0.2">
      <c r="F58440" s="16"/>
    </row>
    <row r="58441" spans="6:6" x14ac:dyDescent="0.2">
      <c r="F58441" s="16"/>
    </row>
    <row r="58442" spans="6:6" x14ac:dyDescent="0.2">
      <c r="F58442" s="16"/>
    </row>
    <row r="58443" spans="6:6" x14ac:dyDescent="0.2">
      <c r="F58443" s="16"/>
    </row>
    <row r="58444" spans="6:6" x14ac:dyDescent="0.2">
      <c r="F58444" s="16"/>
    </row>
    <row r="58445" spans="6:6" x14ac:dyDescent="0.2">
      <c r="F58445" s="16"/>
    </row>
    <row r="58446" spans="6:6" x14ac:dyDescent="0.2">
      <c r="F58446" s="16"/>
    </row>
    <row r="58447" spans="6:6" x14ac:dyDescent="0.2">
      <c r="F58447" s="16"/>
    </row>
    <row r="58448" spans="6:6" x14ac:dyDescent="0.2">
      <c r="F58448" s="16"/>
    </row>
    <row r="58449" spans="6:6" x14ac:dyDescent="0.2">
      <c r="F58449" s="16"/>
    </row>
    <row r="58450" spans="6:6" x14ac:dyDescent="0.2">
      <c r="F58450" s="16"/>
    </row>
    <row r="58451" spans="6:6" x14ac:dyDescent="0.2">
      <c r="F58451" s="16"/>
    </row>
    <row r="58452" spans="6:6" x14ac:dyDescent="0.2">
      <c r="F58452" s="16"/>
    </row>
    <row r="58453" spans="6:6" x14ac:dyDescent="0.2">
      <c r="F58453" s="16"/>
    </row>
    <row r="58454" spans="6:6" x14ac:dyDescent="0.2">
      <c r="F58454" s="16"/>
    </row>
    <row r="58455" spans="6:6" x14ac:dyDescent="0.2">
      <c r="F58455" s="16"/>
    </row>
    <row r="58456" spans="6:6" x14ac:dyDescent="0.2">
      <c r="F58456" s="16"/>
    </row>
    <row r="58457" spans="6:6" x14ac:dyDescent="0.2">
      <c r="F58457" s="16"/>
    </row>
    <row r="58458" spans="6:6" x14ac:dyDescent="0.2">
      <c r="F58458" s="16"/>
    </row>
    <row r="58459" spans="6:6" x14ac:dyDescent="0.2">
      <c r="F58459" s="16"/>
    </row>
    <row r="58460" spans="6:6" x14ac:dyDescent="0.2">
      <c r="F58460" s="16"/>
    </row>
    <row r="58461" spans="6:6" x14ac:dyDescent="0.2">
      <c r="F58461" s="16"/>
    </row>
    <row r="58462" spans="6:6" x14ac:dyDescent="0.2">
      <c r="F58462" s="16"/>
    </row>
    <row r="58463" spans="6:6" x14ac:dyDescent="0.2">
      <c r="F58463" s="16"/>
    </row>
    <row r="58464" spans="6:6" x14ac:dyDescent="0.2">
      <c r="F58464" s="16"/>
    </row>
    <row r="58465" spans="6:6" x14ac:dyDescent="0.2">
      <c r="F58465" s="16"/>
    </row>
    <row r="58466" spans="6:6" x14ac:dyDescent="0.2">
      <c r="F58466" s="16"/>
    </row>
    <row r="58467" spans="6:6" x14ac:dyDescent="0.2">
      <c r="F58467" s="16"/>
    </row>
    <row r="58468" spans="6:6" x14ac:dyDescent="0.2">
      <c r="F58468" s="16"/>
    </row>
    <row r="58469" spans="6:6" x14ac:dyDescent="0.2">
      <c r="F58469" s="16"/>
    </row>
    <row r="58470" spans="6:6" x14ac:dyDescent="0.2">
      <c r="F58470" s="16"/>
    </row>
    <row r="58471" spans="6:6" x14ac:dyDescent="0.2">
      <c r="F58471" s="16"/>
    </row>
    <row r="58472" spans="6:6" x14ac:dyDescent="0.2">
      <c r="F58472" s="16"/>
    </row>
    <row r="58473" spans="6:6" x14ac:dyDescent="0.2">
      <c r="F58473" s="16"/>
    </row>
    <row r="58474" spans="6:6" x14ac:dyDescent="0.2">
      <c r="F58474" s="16"/>
    </row>
    <row r="58475" spans="6:6" x14ac:dyDescent="0.2">
      <c r="F58475" s="16"/>
    </row>
    <row r="58476" spans="6:6" x14ac:dyDescent="0.2">
      <c r="F58476" s="16"/>
    </row>
    <row r="58477" spans="6:6" x14ac:dyDescent="0.2">
      <c r="F58477" s="16"/>
    </row>
    <row r="58478" spans="6:6" x14ac:dyDescent="0.2">
      <c r="F58478" s="16"/>
    </row>
    <row r="58479" spans="6:6" x14ac:dyDescent="0.2">
      <c r="F58479" s="16"/>
    </row>
    <row r="58480" spans="6:6" x14ac:dyDescent="0.2">
      <c r="F58480" s="16"/>
    </row>
    <row r="58481" spans="6:6" x14ac:dyDescent="0.2">
      <c r="F58481" s="16"/>
    </row>
    <row r="58482" spans="6:6" x14ac:dyDescent="0.2">
      <c r="F58482" s="16"/>
    </row>
    <row r="58483" spans="6:6" x14ac:dyDescent="0.2">
      <c r="F58483" s="16"/>
    </row>
    <row r="58484" spans="6:6" x14ac:dyDescent="0.2">
      <c r="F58484" s="16"/>
    </row>
    <row r="58485" spans="6:6" x14ac:dyDescent="0.2">
      <c r="F58485" s="16"/>
    </row>
    <row r="58486" spans="6:6" x14ac:dyDescent="0.2">
      <c r="F58486" s="16"/>
    </row>
    <row r="58487" spans="6:6" x14ac:dyDescent="0.2">
      <c r="F58487" s="16"/>
    </row>
    <row r="58488" spans="6:6" x14ac:dyDescent="0.2">
      <c r="F58488" s="16"/>
    </row>
    <row r="58489" spans="6:6" x14ac:dyDescent="0.2">
      <c r="F58489" s="16"/>
    </row>
    <row r="58490" spans="6:6" x14ac:dyDescent="0.2">
      <c r="F58490" s="16"/>
    </row>
    <row r="58491" spans="6:6" x14ac:dyDescent="0.2">
      <c r="F58491" s="16"/>
    </row>
    <row r="58492" spans="6:6" x14ac:dyDescent="0.2">
      <c r="F58492" s="16"/>
    </row>
    <row r="58493" spans="6:6" x14ac:dyDescent="0.2">
      <c r="F58493" s="16"/>
    </row>
    <row r="58494" spans="6:6" x14ac:dyDescent="0.2">
      <c r="F58494" s="16"/>
    </row>
    <row r="58495" spans="6:6" x14ac:dyDescent="0.2">
      <c r="F58495" s="16"/>
    </row>
    <row r="58496" spans="6:6" x14ac:dyDescent="0.2">
      <c r="F58496" s="16"/>
    </row>
    <row r="58497" spans="6:6" x14ac:dyDescent="0.2">
      <c r="F58497" s="16"/>
    </row>
    <row r="58498" spans="6:6" x14ac:dyDescent="0.2">
      <c r="F58498" s="16"/>
    </row>
    <row r="58499" spans="6:6" x14ac:dyDescent="0.2">
      <c r="F58499" s="16"/>
    </row>
    <row r="58500" spans="6:6" x14ac:dyDescent="0.2">
      <c r="F58500" s="16"/>
    </row>
    <row r="58501" spans="6:6" x14ac:dyDescent="0.2">
      <c r="F58501" s="16"/>
    </row>
    <row r="58502" spans="6:6" x14ac:dyDescent="0.2">
      <c r="F58502" s="16"/>
    </row>
    <row r="58503" spans="6:6" x14ac:dyDescent="0.2">
      <c r="F58503" s="16"/>
    </row>
    <row r="58504" spans="6:6" x14ac:dyDescent="0.2">
      <c r="F58504" s="16"/>
    </row>
    <row r="58505" spans="6:6" x14ac:dyDescent="0.2">
      <c r="F58505" s="16"/>
    </row>
    <row r="58506" spans="6:6" x14ac:dyDescent="0.2">
      <c r="F58506" s="16"/>
    </row>
    <row r="58507" spans="6:6" x14ac:dyDescent="0.2">
      <c r="F58507" s="16"/>
    </row>
    <row r="58508" spans="6:6" x14ac:dyDescent="0.2">
      <c r="F58508" s="16"/>
    </row>
    <row r="58509" spans="6:6" x14ac:dyDescent="0.2">
      <c r="F58509" s="16"/>
    </row>
    <row r="58510" spans="6:6" x14ac:dyDescent="0.2">
      <c r="F58510" s="16"/>
    </row>
    <row r="58511" spans="6:6" x14ac:dyDescent="0.2">
      <c r="F58511" s="16"/>
    </row>
    <row r="58512" spans="6:6" x14ac:dyDescent="0.2">
      <c r="F58512" s="16"/>
    </row>
    <row r="58513" spans="6:6" x14ac:dyDescent="0.2">
      <c r="F58513" s="16"/>
    </row>
    <row r="58514" spans="6:6" x14ac:dyDescent="0.2">
      <c r="F58514" s="16"/>
    </row>
    <row r="58515" spans="6:6" x14ac:dyDescent="0.2">
      <c r="F58515" s="16"/>
    </row>
    <row r="58516" spans="6:6" x14ac:dyDescent="0.2">
      <c r="F58516" s="16"/>
    </row>
    <row r="58517" spans="6:6" x14ac:dyDescent="0.2">
      <c r="F58517" s="16"/>
    </row>
    <row r="58518" spans="6:6" x14ac:dyDescent="0.2">
      <c r="F58518" s="16"/>
    </row>
    <row r="58519" spans="6:6" x14ac:dyDescent="0.2">
      <c r="F58519" s="16"/>
    </row>
    <row r="58520" spans="6:6" x14ac:dyDescent="0.2">
      <c r="F58520" s="16"/>
    </row>
    <row r="58521" spans="6:6" x14ac:dyDescent="0.2">
      <c r="F58521" s="16"/>
    </row>
    <row r="58522" spans="6:6" x14ac:dyDescent="0.2">
      <c r="F58522" s="16"/>
    </row>
    <row r="58523" spans="6:6" x14ac:dyDescent="0.2">
      <c r="F58523" s="16"/>
    </row>
    <row r="58524" spans="6:6" x14ac:dyDescent="0.2">
      <c r="F58524" s="16"/>
    </row>
    <row r="58525" spans="6:6" x14ac:dyDescent="0.2">
      <c r="F58525" s="16"/>
    </row>
    <row r="58526" spans="6:6" x14ac:dyDescent="0.2">
      <c r="F58526" s="16"/>
    </row>
    <row r="58527" spans="6:6" x14ac:dyDescent="0.2">
      <c r="F58527" s="16"/>
    </row>
    <row r="58528" spans="6:6" x14ac:dyDescent="0.2">
      <c r="F58528" s="16"/>
    </row>
    <row r="58529" spans="6:6" x14ac:dyDescent="0.2">
      <c r="F58529" s="16"/>
    </row>
    <row r="58530" spans="6:6" x14ac:dyDescent="0.2">
      <c r="F58530" s="16"/>
    </row>
    <row r="58531" spans="6:6" x14ac:dyDescent="0.2">
      <c r="F58531" s="16"/>
    </row>
    <row r="58532" spans="6:6" x14ac:dyDescent="0.2">
      <c r="F58532" s="16"/>
    </row>
    <row r="58533" spans="6:6" x14ac:dyDescent="0.2">
      <c r="F58533" s="16"/>
    </row>
    <row r="58534" spans="6:6" x14ac:dyDescent="0.2">
      <c r="F58534" s="16"/>
    </row>
    <row r="58535" spans="6:6" x14ac:dyDescent="0.2">
      <c r="F58535" s="16"/>
    </row>
    <row r="58536" spans="6:6" x14ac:dyDescent="0.2">
      <c r="F58536" s="16"/>
    </row>
    <row r="58537" spans="6:6" x14ac:dyDescent="0.2">
      <c r="F58537" s="16"/>
    </row>
    <row r="58538" spans="6:6" x14ac:dyDescent="0.2">
      <c r="F58538" s="16"/>
    </row>
    <row r="58539" spans="6:6" x14ac:dyDescent="0.2">
      <c r="F58539" s="16"/>
    </row>
    <row r="58540" spans="6:6" x14ac:dyDescent="0.2">
      <c r="F58540" s="16"/>
    </row>
    <row r="58541" spans="6:6" x14ac:dyDescent="0.2">
      <c r="F58541" s="16"/>
    </row>
    <row r="58542" spans="6:6" x14ac:dyDescent="0.2">
      <c r="F58542" s="16"/>
    </row>
    <row r="58543" spans="6:6" x14ac:dyDescent="0.2">
      <c r="F58543" s="16"/>
    </row>
    <row r="58544" spans="6:6" x14ac:dyDescent="0.2">
      <c r="F58544" s="16"/>
    </row>
    <row r="58545" spans="6:6" x14ac:dyDescent="0.2">
      <c r="F58545" s="16"/>
    </row>
    <row r="58546" spans="6:6" x14ac:dyDescent="0.2">
      <c r="F58546" s="16"/>
    </row>
    <row r="58547" spans="6:6" x14ac:dyDescent="0.2">
      <c r="F58547" s="16"/>
    </row>
    <row r="58548" spans="6:6" x14ac:dyDescent="0.2">
      <c r="F58548" s="16"/>
    </row>
    <row r="58549" spans="6:6" x14ac:dyDescent="0.2">
      <c r="F58549" s="16"/>
    </row>
    <row r="58550" spans="6:6" x14ac:dyDescent="0.2">
      <c r="F58550" s="16"/>
    </row>
    <row r="58551" spans="6:6" x14ac:dyDescent="0.2">
      <c r="F58551" s="16"/>
    </row>
    <row r="58552" spans="6:6" x14ac:dyDescent="0.2">
      <c r="F58552" s="16"/>
    </row>
    <row r="58553" spans="6:6" x14ac:dyDescent="0.2">
      <c r="F58553" s="16"/>
    </row>
    <row r="58554" spans="6:6" x14ac:dyDescent="0.2">
      <c r="F58554" s="16"/>
    </row>
    <row r="58555" spans="6:6" x14ac:dyDescent="0.2">
      <c r="F58555" s="16"/>
    </row>
    <row r="58556" spans="6:6" x14ac:dyDescent="0.2">
      <c r="F58556" s="16"/>
    </row>
    <row r="58557" spans="6:6" x14ac:dyDescent="0.2">
      <c r="F58557" s="16"/>
    </row>
    <row r="58558" spans="6:6" x14ac:dyDescent="0.2">
      <c r="F58558" s="16"/>
    </row>
    <row r="58559" spans="6:6" x14ac:dyDescent="0.2">
      <c r="F58559" s="16"/>
    </row>
    <row r="58560" spans="6:6" x14ac:dyDescent="0.2">
      <c r="F58560" s="16"/>
    </row>
    <row r="58561" spans="6:6" x14ac:dyDescent="0.2">
      <c r="F58561" s="16"/>
    </row>
    <row r="58562" spans="6:6" x14ac:dyDescent="0.2">
      <c r="F58562" s="16"/>
    </row>
    <row r="58563" spans="6:6" x14ac:dyDescent="0.2">
      <c r="F58563" s="16"/>
    </row>
    <row r="58564" spans="6:6" x14ac:dyDescent="0.2">
      <c r="F58564" s="16"/>
    </row>
    <row r="58565" spans="6:6" x14ac:dyDescent="0.2">
      <c r="F58565" s="16"/>
    </row>
    <row r="58566" spans="6:6" x14ac:dyDescent="0.2">
      <c r="F58566" s="16"/>
    </row>
    <row r="58567" spans="6:6" x14ac:dyDescent="0.2">
      <c r="F58567" s="16"/>
    </row>
    <row r="58568" spans="6:6" x14ac:dyDescent="0.2">
      <c r="F58568" s="16"/>
    </row>
    <row r="58569" spans="6:6" x14ac:dyDescent="0.2">
      <c r="F58569" s="16"/>
    </row>
    <row r="58570" spans="6:6" x14ac:dyDescent="0.2">
      <c r="F58570" s="16"/>
    </row>
    <row r="58571" spans="6:6" x14ac:dyDescent="0.2">
      <c r="F58571" s="16"/>
    </row>
    <row r="58572" spans="6:6" x14ac:dyDescent="0.2">
      <c r="F58572" s="16"/>
    </row>
    <row r="58573" spans="6:6" x14ac:dyDescent="0.2">
      <c r="F58573" s="16"/>
    </row>
    <row r="58574" spans="6:6" x14ac:dyDescent="0.2">
      <c r="F58574" s="16"/>
    </row>
    <row r="58575" spans="6:6" x14ac:dyDescent="0.2">
      <c r="F58575" s="16"/>
    </row>
    <row r="58576" spans="6:6" x14ac:dyDescent="0.2">
      <c r="F58576" s="16"/>
    </row>
    <row r="58577" spans="6:6" x14ac:dyDescent="0.2">
      <c r="F58577" s="16"/>
    </row>
    <row r="58578" spans="6:6" x14ac:dyDescent="0.2">
      <c r="F58578" s="16"/>
    </row>
    <row r="58579" spans="6:6" x14ac:dyDescent="0.2">
      <c r="F58579" s="16"/>
    </row>
    <row r="58580" spans="6:6" x14ac:dyDescent="0.2">
      <c r="F58580" s="16"/>
    </row>
    <row r="58581" spans="6:6" x14ac:dyDescent="0.2">
      <c r="F58581" s="16"/>
    </row>
    <row r="58582" spans="6:6" x14ac:dyDescent="0.2">
      <c r="F58582" s="16"/>
    </row>
    <row r="58583" spans="6:6" x14ac:dyDescent="0.2">
      <c r="F58583" s="16"/>
    </row>
    <row r="58584" spans="6:6" x14ac:dyDescent="0.2">
      <c r="F58584" s="16"/>
    </row>
    <row r="58585" spans="6:6" x14ac:dyDescent="0.2">
      <c r="F58585" s="16"/>
    </row>
    <row r="58586" spans="6:6" x14ac:dyDescent="0.2">
      <c r="F58586" s="16"/>
    </row>
    <row r="58587" spans="6:6" x14ac:dyDescent="0.2">
      <c r="F58587" s="16"/>
    </row>
    <row r="58588" spans="6:6" x14ac:dyDescent="0.2">
      <c r="F58588" s="16"/>
    </row>
    <row r="58589" spans="6:6" x14ac:dyDescent="0.2">
      <c r="F58589" s="16"/>
    </row>
    <row r="58590" spans="6:6" x14ac:dyDescent="0.2">
      <c r="F58590" s="16"/>
    </row>
    <row r="58591" spans="6:6" x14ac:dyDescent="0.2">
      <c r="F58591" s="16"/>
    </row>
    <row r="58592" spans="6:6" x14ac:dyDescent="0.2">
      <c r="F58592" s="16"/>
    </row>
    <row r="58593" spans="6:6" x14ac:dyDescent="0.2">
      <c r="F58593" s="16"/>
    </row>
    <row r="58594" spans="6:6" x14ac:dyDescent="0.2">
      <c r="F58594" s="16"/>
    </row>
    <row r="58595" spans="6:6" x14ac:dyDescent="0.2">
      <c r="F58595" s="16"/>
    </row>
    <row r="58596" spans="6:6" x14ac:dyDescent="0.2">
      <c r="F58596" s="16"/>
    </row>
    <row r="58597" spans="6:6" x14ac:dyDescent="0.2">
      <c r="F58597" s="16"/>
    </row>
    <row r="58598" spans="6:6" x14ac:dyDescent="0.2">
      <c r="F58598" s="16"/>
    </row>
    <row r="58599" spans="6:6" x14ac:dyDescent="0.2">
      <c r="F58599" s="16"/>
    </row>
    <row r="58600" spans="6:6" x14ac:dyDescent="0.2">
      <c r="F58600" s="16"/>
    </row>
    <row r="58601" spans="6:6" x14ac:dyDescent="0.2">
      <c r="F58601" s="16"/>
    </row>
    <row r="58602" spans="6:6" x14ac:dyDescent="0.2">
      <c r="F58602" s="16"/>
    </row>
    <row r="58603" spans="6:6" x14ac:dyDescent="0.2">
      <c r="F58603" s="16"/>
    </row>
    <row r="58604" spans="6:6" x14ac:dyDescent="0.2">
      <c r="F58604" s="16"/>
    </row>
    <row r="58605" spans="6:6" x14ac:dyDescent="0.2">
      <c r="F58605" s="16"/>
    </row>
    <row r="58606" spans="6:6" x14ac:dyDescent="0.2">
      <c r="F58606" s="16"/>
    </row>
    <row r="58607" spans="6:6" x14ac:dyDescent="0.2">
      <c r="F58607" s="16"/>
    </row>
    <row r="58608" spans="6:6" x14ac:dyDescent="0.2">
      <c r="F58608" s="16"/>
    </row>
    <row r="58609" spans="6:6" x14ac:dyDescent="0.2">
      <c r="F58609" s="16"/>
    </row>
    <row r="58610" spans="6:6" x14ac:dyDescent="0.2">
      <c r="F58610" s="16"/>
    </row>
    <row r="58611" spans="6:6" x14ac:dyDescent="0.2">
      <c r="F58611" s="16"/>
    </row>
    <row r="58612" spans="6:6" x14ac:dyDescent="0.2">
      <c r="F58612" s="16"/>
    </row>
    <row r="58613" spans="6:6" x14ac:dyDescent="0.2">
      <c r="F58613" s="16"/>
    </row>
    <row r="58614" spans="6:6" x14ac:dyDescent="0.2">
      <c r="F58614" s="16"/>
    </row>
    <row r="58615" spans="6:6" x14ac:dyDescent="0.2">
      <c r="F58615" s="16"/>
    </row>
    <row r="58616" spans="6:6" x14ac:dyDescent="0.2">
      <c r="F58616" s="16"/>
    </row>
    <row r="58617" spans="6:6" x14ac:dyDescent="0.2">
      <c r="F58617" s="16"/>
    </row>
    <row r="58618" spans="6:6" x14ac:dyDescent="0.2">
      <c r="F58618" s="16"/>
    </row>
    <row r="58619" spans="6:6" x14ac:dyDescent="0.2">
      <c r="F58619" s="16"/>
    </row>
    <row r="58620" spans="6:6" x14ac:dyDescent="0.2">
      <c r="F58620" s="16"/>
    </row>
    <row r="58621" spans="6:6" x14ac:dyDescent="0.2">
      <c r="F58621" s="16"/>
    </row>
    <row r="58622" spans="6:6" x14ac:dyDescent="0.2">
      <c r="F58622" s="16"/>
    </row>
    <row r="58623" spans="6:6" x14ac:dyDescent="0.2">
      <c r="F58623" s="16"/>
    </row>
    <row r="58624" spans="6:6" x14ac:dyDescent="0.2">
      <c r="F58624" s="16"/>
    </row>
    <row r="58625" spans="6:6" x14ac:dyDescent="0.2">
      <c r="F58625" s="16"/>
    </row>
    <row r="58626" spans="6:6" x14ac:dyDescent="0.2">
      <c r="F58626" s="16"/>
    </row>
    <row r="58627" spans="6:6" x14ac:dyDescent="0.2">
      <c r="F58627" s="16"/>
    </row>
    <row r="58628" spans="6:6" x14ac:dyDescent="0.2">
      <c r="F58628" s="16"/>
    </row>
    <row r="58629" spans="6:6" x14ac:dyDescent="0.2">
      <c r="F58629" s="16"/>
    </row>
    <row r="58630" spans="6:6" x14ac:dyDescent="0.2">
      <c r="F58630" s="16"/>
    </row>
    <row r="58631" spans="6:6" x14ac:dyDescent="0.2">
      <c r="F58631" s="16"/>
    </row>
    <row r="58632" spans="6:6" x14ac:dyDescent="0.2">
      <c r="F58632" s="16"/>
    </row>
    <row r="58633" spans="6:6" x14ac:dyDescent="0.2">
      <c r="F58633" s="16"/>
    </row>
    <row r="58634" spans="6:6" x14ac:dyDescent="0.2">
      <c r="F58634" s="16"/>
    </row>
    <row r="58635" spans="6:6" x14ac:dyDescent="0.2">
      <c r="F58635" s="16"/>
    </row>
    <row r="58636" spans="6:6" x14ac:dyDescent="0.2">
      <c r="F58636" s="16"/>
    </row>
    <row r="58637" spans="6:6" x14ac:dyDescent="0.2">
      <c r="F58637" s="16"/>
    </row>
    <row r="58638" spans="6:6" x14ac:dyDescent="0.2">
      <c r="F58638" s="16"/>
    </row>
    <row r="58639" spans="6:6" x14ac:dyDescent="0.2">
      <c r="F58639" s="16"/>
    </row>
    <row r="58640" spans="6:6" x14ac:dyDescent="0.2">
      <c r="F58640" s="16"/>
    </row>
    <row r="58641" spans="6:6" x14ac:dyDescent="0.2">
      <c r="F58641" s="16"/>
    </row>
    <row r="58642" spans="6:6" x14ac:dyDescent="0.2">
      <c r="F58642" s="16"/>
    </row>
    <row r="58643" spans="6:6" x14ac:dyDescent="0.2">
      <c r="F58643" s="16"/>
    </row>
    <row r="58644" spans="6:6" x14ac:dyDescent="0.2">
      <c r="F58644" s="16"/>
    </row>
    <row r="58645" spans="6:6" x14ac:dyDescent="0.2">
      <c r="F58645" s="16"/>
    </row>
    <row r="58646" spans="6:6" x14ac:dyDescent="0.2">
      <c r="F58646" s="16"/>
    </row>
    <row r="58647" spans="6:6" x14ac:dyDescent="0.2">
      <c r="F58647" s="16"/>
    </row>
    <row r="58648" spans="6:6" x14ac:dyDescent="0.2">
      <c r="F58648" s="16"/>
    </row>
    <row r="58649" spans="6:6" x14ac:dyDescent="0.2">
      <c r="F58649" s="16"/>
    </row>
    <row r="58650" spans="6:6" x14ac:dyDescent="0.2">
      <c r="F58650" s="16"/>
    </row>
    <row r="58651" spans="6:6" x14ac:dyDescent="0.2">
      <c r="F58651" s="16"/>
    </row>
    <row r="58652" spans="6:6" x14ac:dyDescent="0.2">
      <c r="F58652" s="16"/>
    </row>
    <row r="58653" spans="6:6" x14ac:dyDescent="0.2">
      <c r="F58653" s="16"/>
    </row>
    <row r="58654" spans="6:6" x14ac:dyDescent="0.2">
      <c r="F58654" s="16"/>
    </row>
    <row r="58655" spans="6:6" x14ac:dyDescent="0.2">
      <c r="F58655" s="16"/>
    </row>
    <row r="58656" spans="6:6" x14ac:dyDescent="0.2">
      <c r="F58656" s="16"/>
    </row>
    <row r="58657" spans="6:6" x14ac:dyDescent="0.2">
      <c r="F58657" s="16"/>
    </row>
    <row r="58658" spans="6:6" x14ac:dyDescent="0.2">
      <c r="F58658" s="16"/>
    </row>
    <row r="58659" spans="6:6" x14ac:dyDescent="0.2">
      <c r="F58659" s="16"/>
    </row>
    <row r="58660" spans="6:6" x14ac:dyDescent="0.2">
      <c r="F58660" s="16"/>
    </row>
    <row r="58661" spans="6:6" x14ac:dyDescent="0.2">
      <c r="F58661" s="16"/>
    </row>
    <row r="58662" spans="6:6" x14ac:dyDescent="0.2">
      <c r="F58662" s="16"/>
    </row>
    <row r="58663" spans="6:6" x14ac:dyDescent="0.2">
      <c r="F58663" s="16"/>
    </row>
    <row r="58664" spans="6:6" x14ac:dyDescent="0.2">
      <c r="F58664" s="16"/>
    </row>
    <row r="58665" spans="6:6" x14ac:dyDescent="0.2">
      <c r="F58665" s="16"/>
    </row>
    <row r="58666" spans="6:6" x14ac:dyDescent="0.2">
      <c r="F58666" s="16"/>
    </row>
    <row r="58667" spans="6:6" x14ac:dyDescent="0.2">
      <c r="F58667" s="16"/>
    </row>
    <row r="58668" spans="6:6" x14ac:dyDescent="0.2">
      <c r="F58668" s="16"/>
    </row>
    <row r="58669" spans="6:6" x14ac:dyDescent="0.2">
      <c r="F58669" s="16"/>
    </row>
    <row r="58670" spans="6:6" x14ac:dyDescent="0.2">
      <c r="F58670" s="16"/>
    </row>
    <row r="58671" spans="6:6" x14ac:dyDescent="0.2">
      <c r="F58671" s="16"/>
    </row>
    <row r="58672" spans="6:6" x14ac:dyDescent="0.2">
      <c r="F58672" s="16"/>
    </row>
    <row r="58673" spans="6:6" x14ac:dyDescent="0.2">
      <c r="F58673" s="16"/>
    </row>
    <row r="58674" spans="6:6" x14ac:dyDescent="0.2">
      <c r="F58674" s="16"/>
    </row>
    <row r="58675" spans="6:6" x14ac:dyDescent="0.2">
      <c r="F58675" s="16"/>
    </row>
    <row r="58676" spans="6:6" x14ac:dyDescent="0.2">
      <c r="F58676" s="16"/>
    </row>
    <row r="58677" spans="6:6" x14ac:dyDescent="0.2">
      <c r="F58677" s="16"/>
    </row>
    <row r="58678" spans="6:6" x14ac:dyDescent="0.2">
      <c r="F58678" s="16"/>
    </row>
    <row r="58679" spans="6:6" x14ac:dyDescent="0.2">
      <c r="F58679" s="16"/>
    </row>
    <row r="58680" spans="6:6" x14ac:dyDescent="0.2">
      <c r="F58680" s="16"/>
    </row>
    <row r="58681" spans="6:6" x14ac:dyDescent="0.2">
      <c r="F58681" s="16"/>
    </row>
    <row r="58682" spans="6:6" x14ac:dyDescent="0.2">
      <c r="F58682" s="16"/>
    </row>
    <row r="58683" spans="6:6" x14ac:dyDescent="0.2">
      <c r="F58683" s="16"/>
    </row>
    <row r="58684" spans="6:6" x14ac:dyDescent="0.2">
      <c r="F58684" s="16"/>
    </row>
    <row r="58685" spans="6:6" x14ac:dyDescent="0.2">
      <c r="F58685" s="16"/>
    </row>
    <row r="58686" spans="6:6" x14ac:dyDescent="0.2">
      <c r="F58686" s="16"/>
    </row>
    <row r="58687" spans="6:6" x14ac:dyDescent="0.2">
      <c r="F58687" s="16"/>
    </row>
    <row r="58688" spans="6:6" x14ac:dyDescent="0.2">
      <c r="F58688" s="16"/>
    </row>
    <row r="58689" spans="6:6" x14ac:dyDescent="0.2">
      <c r="F58689" s="16"/>
    </row>
    <row r="58690" spans="6:6" x14ac:dyDescent="0.2">
      <c r="F58690" s="16"/>
    </row>
    <row r="58691" spans="6:6" x14ac:dyDescent="0.2">
      <c r="F58691" s="16"/>
    </row>
    <row r="58692" spans="6:6" x14ac:dyDescent="0.2">
      <c r="F58692" s="16"/>
    </row>
    <row r="58693" spans="6:6" x14ac:dyDescent="0.2">
      <c r="F58693" s="16"/>
    </row>
    <row r="58694" spans="6:6" x14ac:dyDescent="0.2">
      <c r="F58694" s="16"/>
    </row>
    <row r="58695" spans="6:6" x14ac:dyDescent="0.2">
      <c r="F58695" s="16"/>
    </row>
    <row r="58696" spans="6:6" x14ac:dyDescent="0.2">
      <c r="F58696" s="16"/>
    </row>
    <row r="58697" spans="6:6" x14ac:dyDescent="0.2">
      <c r="F58697" s="16"/>
    </row>
    <row r="58698" spans="6:6" x14ac:dyDescent="0.2">
      <c r="F58698" s="16"/>
    </row>
    <row r="58699" spans="6:6" x14ac:dyDescent="0.2">
      <c r="F58699" s="16"/>
    </row>
    <row r="58700" spans="6:6" x14ac:dyDescent="0.2">
      <c r="F58700" s="16"/>
    </row>
    <row r="58701" spans="6:6" x14ac:dyDescent="0.2">
      <c r="F58701" s="16"/>
    </row>
    <row r="58702" spans="6:6" x14ac:dyDescent="0.2">
      <c r="F58702" s="16"/>
    </row>
    <row r="58703" spans="6:6" x14ac:dyDescent="0.2">
      <c r="F58703" s="16"/>
    </row>
    <row r="58704" spans="6:6" x14ac:dyDescent="0.2">
      <c r="F58704" s="16"/>
    </row>
    <row r="58705" spans="6:6" x14ac:dyDescent="0.2">
      <c r="F58705" s="16"/>
    </row>
    <row r="58706" spans="6:6" x14ac:dyDescent="0.2">
      <c r="F58706" s="16"/>
    </row>
    <row r="58707" spans="6:6" x14ac:dyDescent="0.2">
      <c r="F58707" s="16"/>
    </row>
    <row r="58708" spans="6:6" x14ac:dyDescent="0.2">
      <c r="F58708" s="16"/>
    </row>
    <row r="58709" spans="6:6" x14ac:dyDescent="0.2">
      <c r="F58709" s="16"/>
    </row>
    <row r="58710" spans="6:6" x14ac:dyDescent="0.2">
      <c r="F58710" s="16"/>
    </row>
    <row r="58711" spans="6:6" x14ac:dyDescent="0.2">
      <c r="F58711" s="16"/>
    </row>
    <row r="58712" spans="6:6" x14ac:dyDescent="0.2">
      <c r="F58712" s="16"/>
    </row>
    <row r="58713" spans="6:6" x14ac:dyDescent="0.2">
      <c r="F58713" s="16"/>
    </row>
    <row r="58714" spans="6:6" x14ac:dyDescent="0.2">
      <c r="F58714" s="16"/>
    </row>
    <row r="58715" spans="6:6" x14ac:dyDescent="0.2">
      <c r="F58715" s="16"/>
    </row>
    <row r="58716" spans="6:6" x14ac:dyDescent="0.2">
      <c r="F58716" s="16"/>
    </row>
    <row r="58717" spans="6:6" x14ac:dyDescent="0.2">
      <c r="F58717" s="16"/>
    </row>
    <row r="58718" spans="6:6" x14ac:dyDescent="0.2">
      <c r="F58718" s="16"/>
    </row>
    <row r="58719" spans="6:6" x14ac:dyDescent="0.2">
      <c r="F58719" s="16"/>
    </row>
    <row r="58720" spans="6:6" x14ac:dyDescent="0.2">
      <c r="F58720" s="16"/>
    </row>
    <row r="58721" spans="6:6" x14ac:dyDescent="0.2">
      <c r="F58721" s="16"/>
    </row>
    <row r="58722" spans="6:6" x14ac:dyDescent="0.2">
      <c r="F58722" s="16"/>
    </row>
    <row r="58723" spans="6:6" x14ac:dyDescent="0.2">
      <c r="F58723" s="16"/>
    </row>
    <row r="58724" spans="6:6" x14ac:dyDescent="0.2">
      <c r="F58724" s="16"/>
    </row>
    <row r="58725" spans="6:6" x14ac:dyDescent="0.2">
      <c r="F58725" s="16"/>
    </row>
    <row r="58726" spans="6:6" x14ac:dyDescent="0.2">
      <c r="F58726" s="16"/>
    </row>
    <row r="58727" spans="6:6" x14ac:dyDescent="0.2">
      <c r="F58727" s="16"/>
    </row>
    <row r="58728" spans="6:6" x14ac:dyDescent="0.2">
      <c r="F58728" s="16"/>
    </row>
    <row r="58729" spans="6:6" x14ac:dyDescent="0.2">
      <c r="F58729" s="16"/>
    </row>
    <row r="58730" spans="6:6" x14ac:dyDescent="0.2">
      <c r="F58730" s="16"/>
    </row>
    <row r="58731" spans="6:6" x14ac:dyDescent="0.2">
      <c r="F58731" s="16"/>
    </row>
    <row r="58732" spans="6:6" x14ac:dyDescent="0.2">
      <c r="F58732" s="16"/>
    </row>
    <row r="58733" spans="6:6" x14ac:dyDescent="0.2">
      <c r="F58733" s="16"/>
    </row>
    <row r="58734" spans="6:6" x14ac:dyDescent="0.2">
      <c r="F58734" s="16"/>
    </row>
    <row r="58735" spans="6:6" x14ac:dyDescent="0.2">
      <c r="F58735" s="16"/>
    </row>
    <row r="58736" spans="6:6" x14ac:dyDescent="0.2">
      <c r="F58736" s="16"/>
    </row>
    <row r="58737" spans="6:6" x14ac:dyDescent="0.2">
      <c r="F58737" s="16"/>
    </row>
    <row r="58738" spans="6:6" x14ac:dyDescent="0.2">
      <c r="F58738" s="16"/>
    </row>
    <row r="58739" spans="6:6" x14ac:dyDescent="0.2">
      <c r="F58739" s="16"/>
    </row>
    <row r="58740" spans="6:6" x14ac:dyDescent="0.2">
      <c r="F58740" s="16"/>
    </row>
    <row r="58741" spans="6:6" x14ac:dyDescent="0.2">
      <c r="F58741" s="16"/>
    </row>
    <row r="58742" spans="6:6" x14ac:dyDescent="0.2">
      <c r="F58742" s="16"/>
    </row>
    <row r="58743" spans="6:6" x14ac:dyDescent="0.2">
      <c r="F58743" s="16"/>
    </row>
    <row r="58744" spans="6:6" x14ac:dyDescent="0.2">
      <c r="F58744" s="16"/>
    </row>
    <row r="58745" spans="6:6" x14ac:dyDescent="0.2">
      <c r="F58745" s="16"/>
    </row>
    <row r="58746" spans="6:6" x14ac:dyDescent="0.2">
      <c r="F58746" s="16"/>
    </row>
    <row r="58747" spans="6:6" x14ac:dyDescent="0.2">
      <c r="F58747" s="16"/>
    </row>
    <row r="58748" spans="6:6" x14ac:dyDescent="0.2">
      <c r="F58748" s="16"/>
    </row>
    <row r="58749" spans="6:6" x14ac:dyDescent="0.2">
      <c r="F58749" s="16"/>
    </row>
    <row r="58750" spans="6:6" x14ac:dyDescent="0.2">
      <c r="F58750" s="16"/>
    </row>
    <row r="58751" spans="6:6" x14ac:dyDescent="0.2">
      <c r="F58751" s="16"/>
    </row>
    <row r="58752" spans="6:6" x14ac:dyDescent="0.2">
      <c r="F58752" s="16"/>
    </row>
    <row r="58753" spans="6:6" x14ac:dyDescent="0.2">
      <c r="F58753" s="16"/>
    </row>
    <row r="58754" spans="6:6" x14ac:dyDescent="0.2">
      <c r="F58754" s="16"/>
    </row>
    <row r="58755" spans="6:6" x14ac:dyDescent="0.2">
      <c r="F58755" s="16"/>
    </row>
    <row r="58756" spans="6:6" x14ac:dyDescent="0.2">
      <c r="F58756" s="16"/>
    </row>
    <row r="58757" spans="6:6" x14ac:dyDescent="0.2">
      <c r="F58757" s="16"/>
    </row>
    <row r="58758" spans="6:6" x14ac:dyDescent="0.2">
      <c r="F58758" s="16"/>
    </row>
    <row r="58759" spans="6:6" x14ac:dyDescent="0.2">
      <c r="F58759" s="16"/>
    </row>
    <row r="58760" spans="6:6" x14ac:dyDescent="0.2">
      <c r="F58760" s="16"/>
    </row>
    <row r="58761" spans="6:6" x14ac:dyDescent="0.2">
      <c r="F58761" s="16"/>
    </row>
    <row r="58762" spans="6:6" x14ac:dyDescent="0.2">
      <c r="F58762" s="16"/>
    </row>
    <row r="58763" spans="6:6" x14ac:dyDescent="0.2">
      <c r="F58763" s="16"/>
    </row>
    <row r="58764" spans="6:6" x14ac:dyDescent="0.2">
      <c r="F58764" s="16"/>
    </row>
    <row r="58765" spans="6:6" x14ac:dyDescent="0.2">
      <c r="F58765" s="16"/>
    </row>
    <row r="58766" spans="6:6" x14ac:dyDescent="0.2">
      <c r="F58766" s="16"/>
    </row>
    <row r="58767" spans="6:6" x14ac:dyDescent="0.2">
      <c r="F58767" s="16"/>
    </row>
    <row r="58768" spans="6:6" x14ac:dyDescent="0.2">
      <c r="F58768" s="16"/>
    </row>
    <row r="58769" spans="6:6" x14ac:dyDescent="0.2">
      <c r="F58769" s="16"/>
    </row>
    <row r="58770" spans="6:6" x14ac:dyDescent="0.2">
      <c r="F58770" s="16"/>
    </row>
    <row r="58771" spans="6:6" x14ac:dyDescent="0.2">
      <c r="F58771" s="16"/>
    </row>
    <row r="58772" spans="6:6" x14ac:dyDescent="0.2">
      <c r="F58772" s="16"/>
    </row>
    <row r="58773" spans="6:6" x14ac:dyDescent="0.2">
      <c r="F58773" s="16"/>
    </row>
    <row r="58774" spans="6:6" x14ac:dyDescent="0.2">
      <c r="F58774" s="16"/>
    </row>
    <row r="58775" spans="6:6" x14ac:dyDescent="0.2">
      <c r="F58775" s="16"/>
    </row>
    <row r="58776" spans="6:6" x14ac:dyDescent="0.2">
      <c r="F58776" s="16"/>
    </row>
    <row r="58777" spans="6:6" x14ac:dyDescent="0.2">
      <c r="F58777" s="16"/>
    </row>
    <row r="58778" spans="6:6" x14ac:dyDescent="0.2">
      <c r="F58778" s="16"/>
    </row>
    <row r="58779" spans="6:6" x14ac:dyDescent="0.2">
      <c r="F58779" s="16"/>
    </row>
    <row r="58780" spans="6:6" x14ac:dyDescent="0.2">
      <c r="F58780" s="16"/>
    </row>
    <row r="58781" spans="6:6" x14ac:dyDescent="0.2">
      <c r="F58781" s="16"/>
    </row>
    <row r="58782" spans="6:6" x14ac:dyDescent="0.2">
      <c r="F58782" s="16"/>
    </row>
    <row r="58783" spans="6:6" x14ac:dyDescent="0.2">
      <c r="F58783" s="16"/>
    </row>
    <row r="58784" spans="6:6" x14ac:dyDescent="0.2">
      <c r="F58784" s="16"/>
    </row>
    <row r="58785" spans="6:6" x14ac:dyDescent="0.2">
      <c r="F58785" s="16"/>
    </row>
    <row r="58786" spans="6:6" x14ac:dyDescent="0.2">
      <c r="F58786" s="16"/>
    </row>
    <row r="58787" spans="6:6" x14ac:dyDescent="0.2">
      <c r="F58787" s="16"/>
    </row>
    <row r="58788" spans="6:6" x14ac:dyDescent="0.2">
      <c r="F58788" s="16"/>
    </row>
    <row r="58789" spans="6:6" x14ac:dyDescent="0.2">
      <c r="F58789" s="16"/>
    </row>
    <row r="58790" spans="6:6" x14ac:dyDescent="0.2">
      <c r="F58790" s="16"/>
    </row>
    <row r="58791" spans="6:6" x14ac:dyDescent="0.2">
      <c r="F58791" s="16"/>
    </row>
    <row r="58792" spans="6:6" x14ac:dyDescent="0.2">
      <c r="F58792" s="16"/>
    </row>
    <row r="58793" spans="6:6" x14ac:dyDescent="0.2">
      <c r="F58793" s="16"/>
    </row>
    <row r="58794" spans="6:6" x14ac:dyDescent="0.2">
      <c r="F58794" s="16"/>
    </row>
    <row r="58795" spans="6:6" x14ac:dyDescent="0.2">
      <c r="F58795" s="16"/>
    </row>
    <row r="58796" spans="6:6" x14ac:dyDescent="0.2">
      <c r="F58796" s="16"/>
    </row>
    <row r="58797" spans="6:6" x14ac:dyDescent="0.2">
      <c r="F58797" s="16"/>
    </row>
    <row r="58798" spans="6:6" x14ac:dyDescent="0.2">
      <c r="F58798" s="16"/>
    </row>
    <row r="58799" spans="6:6" x14ac:dyDescent="0.2">
      <c r="F58799" s="16"/>
    </row>
    <row r="58800" spans="6:6" x14ac:dyDescent="0.2">
      <c r="F58800" s="16"/>
    </row>
    <row r="58801" spans="6:6" x14ac:dyDescent="0.2">
      <c r="F58801" s="16"/>
    </row>
    <row r="58802" spans="6:6" x14ac:dyDescent="0.2">
      <c r="F58802" s="16"/>
    </row>
    <row r="58803" spans="6:6" x14ac:dyDescent="0.2">
      <c r="F58803" s="16"/>
    </row>
    <row r="58804" spans="6:6" x14ac:dyDescent="0.2">
      <c r="F58804" s="16"/>
    </row>
    <row r="58805" spans="6:6" x14ac:dyDescent="0.2">
      <c r="F58805" s="16"/>
    </row>
    <row r="58806" spans="6:6" x14ac:dyDescent="0.2">
      <c r="F58806" s="16"/>
    </row>
    <row r="58807" spans="6:6" x14ac:dyDescent="0.2">
      <c r="F58807" s="16"/>
    </row>
    <row r="58808" spans="6:6" x14ac:dyDescent="0.2">
      <c r="F58808" s="16"/>
    </row>
    <row r="58809" spans="6:6" x14ac:dyDescent="0.2">
      <c r="F58809" s="16"/>
    </row>
    <row r="58810" spans="6:6" x14ac:dyDescent="0.2">
      <c r="F58810" s="16"/>
    </row>
    <row r="58811" spans="6:6" x14ac:dyDescent="0.2">
      <c r="F58811" s="16"/>
    </row>
    <row r="58812" spans="6:6" x14ac:dyDescent="0.2">
      <c r="F58812" s="16"/>
    </row>
    <row r="58813" spans="6:6" x14ac:dyDescent="0.2">
      <c r="F58813" s="16"/>
    </row>
    <row r="58814" spans="6:6" x14ac:dyDescent="0.2">
      <c r="F58814" s="16"/>
    </row>
    <row r="58815" spans="6:6" x14ac:dyDescent="0.2">
      <c r="F58815" s="16"/>
    </row>
    <row r="58816" spans="6:6" x14ac:dyDescent="0.2">
      <c r="F58816" s="16"/>
    </row>
    <row r="58817" spans="6:6" x14ac:dyDescent="0.2">
      <c r="F58817" s="16"/>
    </row>
    <row r="58818" spans="6:6" x14ac:dyDescent="0.2">
      <c r="F58818" s="16"/>
    </row>
    <row r="58819" spans="6:6" x14ac:dyDescent="0.2">
      <c r="F58819" s="16"/>
    </row>
    <row r="58820" spans="6:6" x14ac:dyDescent="0.2">
      <c r="F58820" s="16"/>
    </row>
    <row r="58821" spans="6:6" x14ac:dyDescent="0.2">
      <c r="F58821" s="16"/>
    </row>
    <row r="58822" spans="6:6" x14ac:dyDescent="0.2">
      <c r="F58822" s="16"/>
    </row>
    <row r="58823" spans="6:6" x14ac:dyDescent="0.2">
      <c r="F58823" s="16"/>
    </row>
    <row r="58824" spans="6:6" x14ac:dyDescent="0.2">
      <c r="F58824" s="16"/>
    </row>
    <row r="58825" spans="6:6" x14ac:dyDescent="0.2">
      <c r="F58825" s="16"/>
    </row>
    <row r="58826" spans="6:6" x14ac:dyDescent="0.2">
      <c r="F58826" s="16"/>
    </row>
    <row r="58827" spans="6:6" x14ac:dyDescent="0.2">
      <c r="F58827" s="16"/>
    </row>
    <row r="58828" spans="6:6" x14ac:dyDescent="0.2">
      <c r="F58828" s="16"/>
    </row>
    <row r="58829" spans="6:6" x14ac:dyDescent="0.2">
      <c r="F58829" s="16"/>
    </row>
    <row r="58830" spans="6:6" x14ac:dyDescent="0.2">
      <c r="F58830" s="16"/>
    </row>
    <row r="58831" spans="6:6" x14ac:dyDescent="0.2">
      <c r="F58831" s="16"/>
    </row>
    <row r="58832" spans="6:6" x14ac:dyDescent="0.2">
      <c r="F58832" s="16"/>
    </row>
    <row r="58833" spans="6:6" x14ac:dyDescent="0.2">
      <c r="F58833" s="16"/>
    </row>
    <row r="58834" spans="6:6" x14ac:dyDescent="0.2">
      <c r="F58834" s="16"/>
    </row>
    <row r="58835" spans="6:6" x14ac:dyDescent="0.2">
      <c r="F58835" s="16"/>
    </row>
    <row r="58836" spans="6:6" x14ac:dyDescent="0.2">
      <c r="F58836" s="16"/>
    </row>
    <row r="58837" spans="6:6" x14ac:dyDescent="0.2">
      <c r="F58837" s="16"/>
    </row>
    <row r="58838" spans="6:6" x14ac:dyDescent="0.2">
      <c r="F58838" s="16"/>
    </row>
    <row r="58839" spans="6:6" x14ac:dyDescent="0.2">
      <c r="F58839" s="16"/>
    </row>
    <row r="58840" spans="6:6" x14ac:dyDescent="0.2">
      <c r="F58840" s="16"/>
    </row>
    <row r="58841" spans="6:6" x14ac:dyDescent="0.2">
      <c r="F58841" s="16"/>
    </row>
    <row r="58842" spans="6:6" x14ac:dyDescent="0.2">
      <c r="F58842" s="16"/>
    </row>
    <row r="58843" spans="6:6" x14ac:dyDescent="0.2">
      <c r="F58843" s="16"/>
    </row>
    <row r="58844" spans="6:6" x14ac:dyDescent="0.2">
      <c r="F58844" s="16"/>
    </row>
    <row r="58845" spans="6:6" x14ac:dyDescent="0.2">
      <c r="F58845" s="16"/>
    </row>
    <row r="58846" spans="6:6" x14ac:dyDescent="0.2">
      <c r="F58846" s="16"/>
    </row>
    <row r="58847" spans="6:6" x14ac:dyDescent="0.2">
      <c r="F58847" s="16"/>
    </row>
    <row r="58848" spans="6:6" x14ac:dyDescent="0.2">
      <c r="F58848" s="16"/>
    </row>
    <row r="58849" spans="6:6" x14ac:dyDescent="0.2">
      <c r="F58849" s="16"/>
    </row>
    <row r="58850" spans="6:6" x14ac:dyDescent="0.2">
      <c r="F58850" s="16"/>
    </row>
    <row r="58851" spans="6:6" x14ac:dyDescent="0.2">
      <c r="F58851" s="16"/>
    </row>
    <row r="58852" spans="6:6" x14ac:dyDescent="0.2">
      <c r="F58852" s="16"/>
    </row>
    <row r="58853" spans="6:6" x14ac:dyDescent="0.2">
      <c r="F58853" s="16"/>
    </row>
    <row r="58854" spans="6:6" x14ac:dyDescent="0.2">
      <c r="F58854" s="16"/>
    </row>
    <row r="58855" spans="6:6" x14ac:dyDescent="0.2">
      <c r="F58855" s="16"/>
    </row>
    <row r="58856" spans="6:6" x14ac:dyDescent="0.2">
      <c r="F58856" s="16"/>
    </row>
    <row r="58857" spans="6:6" x14ac:dyDescent="0.2">
      <c r="F58857" s="16"/>
    </row>
    <row r="58858" spans="6:6" x14ac:dyDescent="0.2">
      <c r="F58858" s="16"/>
    </row>
    <row r="58859" spans="6:6" x14ac:dyDescent="0.2">
      <c r="F58859" s="16"/>
    </row>
    <row r="58860" spans="6:6" x14ac:dyDescent="0.2">
      <c r="F58860" s="16"/>
    </row>
    <row r="58861" spans="6:6" x14ac:dyDescent="0.2">
      <c r="F58861" s="16"/>
    </row>
    <row r="58862" spans="6:6" x14ac:dyDescent="0.2">
      <c r="F58862" s="16"/>
    </row>
    <row r="58863" spans="6:6" x14ac:dyDescent="0.2">
      <c r="F58863" s="16"/>
    </row>
    <row r="58864" spans="6:6" x14ac:dyDescent="0.2">
      <c r="F58864" s="16"/>
    </row>
    <row r="58865" spans="6:6" x14ac:dyDescent="0.2">
      <c r="F58865" s="16"/>
    </row>
    <row r="58866" spans="6:6" x14ac:dyDescent="0.2">
      <c r="F58866" s="16"/>
    </row>
    <row r="58867" spans="6:6" x14ac:dyDescent="0.2">
      <c r="F58867" s="16"/>
    </row>
    <row r="58868" spans="6:6" x14ac:dyDescent="0.2">
      <c r="F58868" s="16"/>
    </row>
    <row r="58869" spans="6:6" x14ac:dyDescent="0.2">
      <c r="F58869" s="16"/>
    </row>
    <row r="58870" spans="6:6" x14ac:dyDescent="0.2">
      <c r="F58870" s="16"/>
    </row>
    <row r="58871" spans="6:6" x14ac:dyDescent="0.2">
      <c r="F58871" s="16"/>
    </row>
    <row r="58872" spans="6:6" x14ac:dyDescent="0.2">
      <c r="F58872" s="16"/>
    </row>
    <row r="58873" spans="6:6" x14ac:dyDescent="0.2">
      <c r="F58873" s="16"/>
    </row>
    <row r="58874" spans="6:6" x14ac:dyDescent="0.2">
      <c r="F58874" s="16"/>
    </row>
    <row r="58875" spans="6:6" x14ac:dyDescent="0.2">
      <c r="F58875" s="16"/>
    </row>
    <row r="58876" spans="6:6" x14ac:dyDescent="0.2">
      <c r="F58876" s="16"/>
    </row>
    <row r="58877" spans="6:6" x14ac:dyDescent="0.2">
      <c r="F58877" s="16"/>
    </row>
    <row r="58878" spans="6:6" x14ac:dyDescent="0.2">
      <c r="F58878" s="16"/>
    </row>
    <row r="58879" spans="6:6" x14ac:dyDescent="0.2">
      <c r="F58879" s="16"/>
    </row>
    <row r="58880" spans="6:6" x14ac:dyDescent="0.2">
      <c r="F58880" s="16"/>
    </row>
    <row r="58881" spans="6:6" x14ac:dyDescent="0.2">
      <c r="F58881" s="16"/>
    </row>
    <row r="58882" spans="6:6" x14ac:dyDescent="0.2">
      <c r="F58882" s="16"/>
    </row>
    <row r="58883" spans="6:6" x14ac:dyDescent="0.2">
      <c r="F58883" s="16"/>
    </row>
    <row r="58884" spans="6:6" x14ac:dyDescent="0.2">
      <c r="F58884" s="16"/>
    </row>
    <row r="58885" spans="6:6" x14ac:dyDescent="0.2">
      <c r="F58885" s="16"/>
    </row>
    <row r="58886" spans="6:6" x14ac:dyDescent="0.2">
      <c r="F58886" s="16"/>
    </row>
    <row r="58887" spans="6:6" x14ac:dyDescent="0.2">
      <c r="F58887" s="16"/>
    </row>
    <row r="58888" spans="6:6" x14ac:dyDescent="0.2">
      <c r="F58888" s="16"/>
    </row>
    <row r="58889" spans="6:6" x14ac:dyDescent="0.2">
      <c r="F58889" s="16"/>
    </row>
    <row r="58890" spans="6:6" x14ac:dyDescent="0.2">
      <c r="F58890" s="16"/>
    </row>
    <row r="58891" spans="6:6" x14ac:dyDescent="0.2">
      <c r="F58891" s="16"/>
    </row>
    <row r="58892" spans="6:6" x14ac:dyDescent="0.2">
      <c r="F58892" s="16"/>
    </row>
    <row r="58893" spans="6:6" x14ac:dyDescent="0.2">
      <c r="F58893" s="16"/>
    </row>
    <row r="58894" spans="6:6" x14ac:dyDescent="0.2">
      <c r="F58894" s="16"/>
    </row>
    <row r="58895" spans="6:6" x14ac:dyDescent="0.2">
      <c r="F58895" s="16"/>
    </row>
    <row r="58896" spans="6:6" x14ac:dyDescent="0.2">
      <c r="F58896" s="16"/>
    </row>
    <row r="58897" spans="6:6" x14ac:dyDescent="0.2">
      <c r="F58897" s="16"/>
    </row>
    <row r="58898" spans="6:6" x14ac:dyDescent="0.2">
      <c r="F58898" s="16"/>
    </row>
    <row r="58899" spans="6:6" x14ac:dyDescent="0.2">
      <c r="F58899" s="16"/>
    </row>
    <row r="58900" spans="6:6" x14ac:dyDescent="0.2">
      <c r="F58900" s="16"/>
    </row>
    <row r="58901" spans="6:6" x14ac:dyDescent="0.2">
      <c r="F58901" s="16"/>
    </row>
    <row r="58902" spans="6:6" x14ac:dyDescent="0.2">
      <c r="F58902" s="16"/>
    </row>
    <row r="58903" spans="6:6" x14ac:dyDescent="0.2">
      <c r="F58903" s="16"/>
    </row>
    <row r="58904" spans="6:6" x14ac:dyDescent="0.2">
      <c r="F58904" s="16"/>
    </row>
    <row r="58905" spans="6:6" x14ac:dyDescent="0.2">
      <c r="F58905" s="16"/>
    </row>
    <row r="58906" spans="6:6" x14ac:dyDescent="0.2">
      <c r="F58906" s="16"/>
    </row>
    <row r="58907" spans="6:6" x14ac:dyDescent="0.2">
      <c r="F58907" s="16"/>
    </row>
    <row r="58908" spans="6:6" x14ac:dyDescent="0.2">
      <c r="F58908" s="16"/>
    </row>
    <row r="58909" spans="6:6" x14ac:dyDescent="0.2">
      <c r="F58909" s="16"/>
    </row>
    <row r="58910" spans="6:6" x14ac:dyDescent="0.2">
      <c r="F58910" s="16"/>
    </row>
    <row r="58911" spans="6:6" x14ac:dyDescent="0.2">
      <c r="F58911" s="16"/>
    </row>
    <row r="58912" spans="6:6" x14ac:dyDescent="0.2">
      <c r="F58912" s="16"/>
    </row>
    <row r="58913" spans="6:6" x14ac:dyDescent="0.2">
      <c r="F58913" s="16"/>
    </row>
    <row r="58914" spans="6:6" x14ac:dyDescent="0.2">
      <c r="F58914" s="16"/>
    </row>
    <row r="58915" spans="6:6" x14ac:dyDescent="0.2">
      <c r="F58915" s="16"/>
    </row>
    <row r="58916" spans="6:6" x14ac:dyDescent="0.2">
      <c r="F58916" s="16"/>
    </row>
    <row r="58917" spans="6:6" x14ac:dyDescent="0.2">
      <c r="F58917" s="16"/>
    </row>
    <row r="58918" spans="6:6" x14ac:dyDescent="0.2">
      <c r="F58918" s="16"/>
    </row>
    <row r="58919" spans="6:6" x14ac:dyDescent="0.2">
      <c r="F58919" s="16"/>
    </row>
    <row r="58920" spans="6:6" x14ac:dyDescent="0.2">
      <c r="F58920" s="16"/>
    </row>
    <row r="58921" spans="6:6" x14ac:dyDescent="0.2">
      <c r="F58921" s="16"/>
    </row>
    <row r="58922" spans="6:6" x14ac:dyDescent="0.2">
      <c r="F58922" s="16"/>
    </row>
    <row r="58923" spans="6:6" x14ac:dyDescent="0.2">
      <c r="F58923" s="16"/>
    </row>
    <row r="58924" spans="6:6" x14ac:dyDescent="0.2">
      <c r="F58924" s="16"/>
    </row>
    <row r="58925" spans="6:6" x14ac:dyDescent="0.2">
      <c r="F58925" s="16"/>
    </row>
    <row r="58926" spans="6:6" x14ac:dyDescent="0.2">
      <c r="F58926" s="16"/>
    </row>
    <row r="58927" spans="6:6" x14ac:dyDescent="0.2">
      <c r="F58927" s="16"/>
    </row>
    <row r="58928" spans="6:6" x14ac:dyDescent="0.2">
      <c r="F58928" s="16"/>
    </row>
    <row r="58929" spans="6:6" x14ac:dyDescent="0.2">
      <c r="F58929" s="16"/>
    </row>
    <row r="58930" spans="6:6" x14ac:dyDescent="0.2">
      <c r="F58930" s="16"/>
    </row>
    <row r="58931" spans="6:6" x14ac:dyDescent="0.2">
      <c r="F58931" s="16"/>
    </row>
    <row r="58932" spans="6:6" x14ac:dyDescent="0.2">
      <c r="F58932" s="16"/>
    </row>
    <row r="58933" spans="6:6" x14ac:dyDescent="0.2">
      <c r="F58933" s="16"/>
    </row>
    <row r="58934" spans="6:6" x14ac:dyDescent="0.2">
      <c r="F58934" s="16"/>
    </row>
    <row r="58935" spans="6:6" x14ac:dyDescent="0.2">
      <c r="F58935" s="16"/>
    </row>
    <row r="58936" spans="6:6" x14ac:dyDescent="0.2">
      <c r="F58936" s="16"/>
    </row>
    <row r="58937" spans="6:6" x14ac:dyDescent="0.2">
      <c r="F58937" s="16"/>
    </row>
    <row r="58938" spans="6:6" x14ac:dyDescent="0.2">
      <c r="F58938" s="16"/>
    </row>
    <row r="58939" spans="6:6" x14ac:dyDescent="0.2">
      <c r="F58939" s="16"/>
    </row>
    <row r="58940" spans="6:6" x14ac:dyDescent="0.2">
      <c r="F58940" s="16"/>
    </row>
    <row r="58941" spans="6:6" x14ac:dyDescent="0.2">
      <c r="F58941" s="16"/>
    </row>
    <row r="58942" spans="6:6" x14ac:dyDescent="0.2">
      <c r="F58942" s="16"/>
    </row>
    <row r="58943" spans="6:6" x14ac:dyDescent="0.2">
      <c r="F58943" s="16"/>
    </row>
    <row r="58944" spans="6:6" x14ac:dyDescent="0.2">
      <c r="F58944" s="16"/>
    </row>
    <row r="58945" spans="6:6" x14ac:dyDescent="0.2">
      <c r="F58945" s="16"/>
    </row>
    <row r="58946" spans="6:6" x14ac:dyDescent="0.2">
      <c r="F58946" s="16"/>
    </row>
    <row r="58947" spans="6:6" x14ac:dyDescent="0.2">
      <c r="F58947" s="16"/>
    </row>
    <row r="58948" spans="6:6" x14ac:dyDescent="0.2">
      <c r="F58948" s="16"/>
    </row>
    <row r="58949" spans="6:6" x14ac:dyDescent="0.2">
      <c r="F58949" s="16"/>
    </row>
    <row r="58950" spans="6:6" x14ac:dyDescent="0.2">
      <c r="F58950" s="16"/>
    </row>
    <row r="58951" spans="6:6" x14ac:dyDescent="0.2">
      <c r="F58951" s="16"/>
    </row>
    <row r="58952" spans="6:6" x14ac:dyDescent="0.2">
      <c r="F58952" s="16"/>
    </row>
    <row r="58953" spans="6:6" x14ac:dyDescent="0.2">
      <c r="F58953" s="16"/>
    </row>
    <row r="58954" spans="6:6" x14ac:dyDescent="0.2">
      <c r="F58954" s="16"/>
    </row>
    <row r="58955" spans="6:6" x14ac:dyDescent="0.2">
      <c r="F58955" s="16"/>
    </row>
    <row r="58956" spans="6:6" x14ac:dyDescent="0.2">
      <c r="F58956" s="16"/>
    </row>
    <row r="58957" spans="6:6" x14ac:dyDescent="0.2">
      <c r="F58957" s="16"/>
    </row>
    <row r="58958" spans="6:6" x14ac:dyDescent="0.2">
      <c r="F58958" s="16"/>
    </row>
    <row r="58959" spans="6:6" x14ac:dyDescent="0.2">
      <c r="F58959" s="16"/>
    </row>
    <row r="58960" spans="6:6" x14ac:dyDescent="0.2">
      <c r="F58960" s="16"/>
    </row>
    <row r="58961" spans="6:6" x14ac:dyDescent="0.2">
      <c r="F58961" s="16"/>
    </row>
    <row r="58962" spans="6:6" x14ac:dyDescent="0.2">
      <c r="F58962" s="16"/>
    </row>
    <row r="58963" spans="6:6" x14ac:dyDescent="0.2">
      <c r="F58963" s="16"/>
    </row>
    <row r="58964" spans="6:6" x14ac:dyDescent="0.2">
      <c r="F58964" s="16"/>
    </row>
    <row r="58965" spans="6:6" x14ac:dyDescent="0.2">
      <c r="F58965" s="16"/>
    </row>
    <row r="58966" spans="6:6" x14ac:dyDescent="0.2">
      <c r="F58966" s="16"/>
    </row>
    <row r="58967" spans="6:6" x14ac:dyDescent="0.2">
      <c r="F58967" s="16"/>
    </row>
    <row r="58968" spans="6:6" x14ac:dyDescent="0.2">
      <c r="F58968" s="16"/>
    </row>
    <row r="58969" spans="6:6" x14ac:dyDescent="0.2">
      <c r="F58969" s="16"/>
    </row>
    <row r="58970" spans="6:6" x14ac:dyDescent="0.2">
      <c r="F58970" s="16"/>
    </row>
    <row r="58971" spans="6:6" x14ac:dyDescent="0.2">
      <c r="F58971" s="16"/>
    </row>
    <row r="58972" spans="6:6" x14ac:dyDescent="0.2">
      <c r="F58972" s="16"/>
    </row>
    <row r="58973" spans="6:6" x14ac:dyDescent="0.2">
      <c r="F58973" s="16"/>
    </row>
    <row r="58974" spans="6:6" x14ac:dyDescent="0.2">
      <c r="F58974" s="16"/>
    </row>
    <row r="58975" spans="6:6" x14ac:dyDescent="0.2">
      <c r="F58975" s="16"/>
    </row>
    <row r="58976" spans="6:6" x14ac:dyDescent="0.2">
      <c r="F58976" s="16"/>
    </row>
    <row r="58977" spans="6:6" x14ac:dyDescent="0.2">
      <c r="F58977" s="16"/>
    </row>
    <row r="58978" spans="6:6" x14ac:dyDescent="0.2">
      <c r="F58978" s="16"/>
    </row>
    <row r="58979" spans="6:6" x14ac:dyDescent="0.2">
      <c r="F58979" s="16"/>
    </row>
    <row r="58980" spans="6:6" x14ac:dyDescent="0.2">
      <c r="F58980" s="16"/>
    </row>
    <row r="58981" spans="6:6" x14ac:dyDescent="0.2">
      <c r="F58981" s="16"/>
    </row>
    <row r="58982" spans="6:6" x14ac:dyDescent="0.2">
      <c r="F58982" s="16"/>
    </row>
    <row r="58983" spans="6:6" x14ac:dyDescent="0.2">
      <c r="F58983" s="16"/>
    </row>
    <row r="58984" spans="6:6" x14ac:dyDescent="0.2">
      <c r="F58984" s="16"/>
    </row>
    <row r="58985" spans="6:6" x14ac:dyDescent="0.2">
      <c r="F58985" s="16"/>
    </row>
    <row r="58986" spans="6:6" x14ac:dyDescent="0.2">
      <c r="F58986" s="16"/>
    </row>
    <row r="58987" spans="6:6" x14ac:dyDescent="0.2">
      <c r="F58987" s="16"/>
    </row>
    <row r="58988" spans="6:6" x14ac:dyDescent="0.2">
      <c r="F58988" s="16"/>
    </row>
    <row r="58989" spans="6:6" x14ac:dyDescent="0.2">
      <c r="F58989" s="16"/>
    </row>
    <row r="58990" spans="6:6" x14ac:dyDescent="0.2">
      <c r="F58990" s="16"/>
    </row>
    <row r="58991" spans="6:6" x14ac:dyDescent="0.2">
      <c r="F58991" s="16"/>
    </row>
    <row r="58992" spans="6:6" x14ac:dyDescent="0.2">
      <c r="F58992" s="16"/>
    </row>
    <row r="58993" spans="6:6" x14ac:dyDescent="0.2">
      <c r="F58993" s="16"/>
    </row>
    <row r="58994" spans="6:6" x14ac:dyDescent="0.2">
      <c r="F58994" s="16"/>
    </row>
    <row r="58995" spans="6:6" x14ac:dyDescent="0.2">
      <c r="F58995" s="16"/>
    </row>
    <row r="58996" spans="6:6" x14ac:dyDescent="0.2">
      <c r="F58996" s="16"/>
    </row>
    <row r="58997" spans="6:6" x14ac:dyDescent="0.2">
      <c r="F58997" s="16"/>
    </row>
    <row r="58998" spans="6:6" x14ac:dyDescent="0.2">
      <c r="F58998" s="16"/>
    </row>
    <row r="58999" spans="6:6" x14ac:dyDescent="0.2">
      <c r="F58999" s="16"/>
    </row>
    <row r="59000" spans="6:6" x14ac:dyDescent="0.2">
      <c r="F59000" s="16"/>
    </row>
    <row r="59001" spans="6:6" x14ac:dyDescent="0.2">
      <c r="F59001" s="16"/>
    </row>
    <row r="59002" spans="6:6" x14ac:dyDescent="0.2">
      <c r="F59002" s="16"/>
    </row>
    <row r="59003" spans="6:6" x14ac:dyDescent="0.2">
      <c r="F59003" s="16"/>
    </row>
    <row r="59004" spans="6:6" x14ac:dyDescent="0.2">
      <c r="F59004" s="16"/>
    </row>
    <row r="59005" spans="6:6" x14ac:dyDescent="0.2">
      <c r="F59005" s="16"/>
    </row>
    <row r="59006" spans="6:6" x14ac:dyDescent="0.2">
      <c r="F59006" s="16"/>
    </row>
    <row r="59007" spans="6:6" x14ac:dyDescent="0.2">
      <c r="F59007" s="16"/>
    </row>
    <row r="59008" spans="6:6" x14ac:dyDescent="0.2">
      <c r="F59008" s="16"/>
    </row>
    <row r="59009" spans="6:6" x14ac:dyDescent="0.2">
      <c r="F59009" s="16"/>
    </row>
    <row r="59010" spans="6:6" x14ac:dyDescent="0.2">
      <c r="F59010" s="16"/>
    </row>
    <row r="59011" spans="6:6" x14ac:dyDescent="0.2">
      <c r="F59011" s="16"/>
    </row>
    <row r="59012" spans="6:6" x14ac:dyDescent="0.2">
      <c r="F59012" s="16"/>
    </row>
    <row r="59013" spans="6:6" x14ac:dyDescent="0.2">
      <c r="F59013" s="16"/>
    </row>
    <row r="59014" spans="6:6" x14ac:dyDescent="0.2">
      <c r="F59014" s="16"/>
    </row>
    <row r="59015" spans="6:6" x14ac:dyDescent="0.2">
      <c r="F59015" s="16"/>
    </row>
    <row r="59016" spans="6:6" x14ac:dyDescent="0.2">
      <c r="F59016" s="16"/>
    </row>
    <row r="59017" spans="6:6" x14ac:dyDescent="0.2">
      <c r="F59017" s="16"/>
    </row>
    <row r="59018" spans="6:6" x14ac:dyDescent="0.2">
      <c r="F59018" s="16"/>
    </row>
    <row r="59019" spans="6:6" x14ac:dyDescent="0.2">
      <c r="F59019" s="16"/>
    </row>
    <row r="59020" spans="6:6" x14ac:dyDescent="0.2">
      <c r="F59020" s="16"/>
    </row>
    <row r="59021" spans="6:6" x14ac:dyDescent="0.2">
      <c r="F59021" s="16"/>
    </row>
    <row r="59022" spans="6:6" x14ac:dyDescent="0.2">
      <c r="F59022" s="16"/>
    </row>
    <row r="59023" spans="6:6" x14ac:dyDescent="0.2">
      <c r="F59023" s="16"/>
    </row>
    <row r="59024" spans="6:6" x14ac:dyDescent="0.2">
      <c r="F59024" s="16"/>
    </row>
    <row r="59025" spans="6:6" x14ac:dyDescent="0.2">
      <c r="F59025" s="16"/>
    </row>
    <row r="59026" spans="6:6" x14ac:dyDescent="0.2">
      <c r="F59026" s="16"/>
    </row>
    <row r="59027" spans="6:6" x14ac:dyDescent="0.2">
      <c r="F59027" s="16"/>
    </row>
    <row r="59028" spans="6:6" x14ac:dyDescent="0.2">
      <c r="F59028" s="16"/>
    </row>
    <row r="59029" spans="6:6" x14ac:dyDescent="0.2">
      <c r="F59029" s="16"/>
    </row>
    <row r="59030" spans="6:6" x14ac:dyDescent="0.2">
      <c r="F59030" s="16"/>
    </row>
    <row r="59031" spans="6:6" x14ac:dyDescent="0.2">
      <c r="F59031" s="16"/>
    </row>
    <row r="59032" spans="6:6" x14ac:dyDescent="0.2">
      <c r="F59032" s="16"/>
    </row>
    <row r="59033" spans="6:6" x14ac:dyDescent="0.2">
      <c r="F59033" s="16"/>
    </row>
    <row r="59034" spans="6:6" x14ac:dyDescent="0.2">
      <c r="F59034" s="16"/>
    </row>
    <row r="59035" spans="6:6" x14ac:dyDescent="0.2">
      <c r="F59035" s="16"/>
    </row>
    <row r="59036" spans="6:6" x14ac:dyDescent="0.2">
      <c r="F59036" s="16"/>
    </row>
    <row r="59037" spans="6:6" x14ac:dyDescent="0.2">
      <c r="F59037" s="16"/>
    </row>
    <row r="59038" spans="6:6" x14ac:dyDescent="0.2">
      <c r="F59038" s="16"/>
    </row>
    <row r="59039" spans="6:6" x14ac:dyDescent="0.2">
      <c r="F59039" s="16"/>
    </row>
    <row r="59040" spans="6:6" x14ac:dyDescent="0.2">
      <c r="F59040" s="16"/>
    </row>
    <row r="59041" spans="6:6" x14ac:dyDescent="0.2">
      <c r="F59041" s="16"/>
    </row>
    <row r="59042" spans="6:6" x14ac:dyDescent="0.2">
      <c r="F59042" s="16"/>
    </row>
    <row r="59043" spans="6:6" x14ac:dyDescent="0.2">
      <c r="F59043" s="16"/>
    </row>
    <row r="59044" spans="6:6" x14ac:dyDescent="0.2">
      <c r="F59044" s="16"/>
    </row>
    <row r="59045" spans="6:6" x14ac:dyDescent="0.2">
      <c r="F59045" s="16"/>
    </row>
    <row r="59046" spans="6:6" x14ac:dyDescent="0.2">
      <c r="F59046" s="16"/>
    </row>
    <row r="59047" spans="6:6" x14ac:dyDescent="0.2">
      <c r="F59047" s="16"/>
    </row>
    <row r="59048" spans="6:6" x14ac:dyDescent="0.2">
      <c r="F59048" s="16"/>
    </row>
    <row r="59049" spans="6:6" x14ac:dyDescent="0.2">
      <c r="F59049" s="16"/>
    </row>
    <row r="59050" spans="6:6" x14ac:dyDescent="0.2">
      <c r="F59050" s="16"/>
    </row>
    <row r="59051" spans="6:6" x14ac:dyDescent="0.2">
      <c r="F59051" s="16"/>
    </row>
    <row r="59052" spans="6:6" x14ac:dyDescent="0.2">
      <c r="F59052" s="16"/>
    </row>
    <row r="59053" spans="6:6" x14ac:dyDescent="0.2">
      <c r="F59053" s="16"/>
    </row>
    <row r="59054" spans="6:6" x14ac:dyDescent="0.2">
      <c r="F59054" s="16"/>
    </row>
    <row r="59055" spans="6:6" x14ac:dyDescent="0.2">
      <c r="F59055" s="16"/>
    </row>
    <row r="59056" spans="6:6" x14ac:dyDescent="0.2">
      <c r="F59056" s="16"/>
    </row>
    <row r="59057" spans="6:6" x14ac:dyDescent="0.2">
      <c r="F59057" s="16"/>
    </row>
    <row r="59058" spans="6:6" x14ac:dyDescent="0.2">
      <c r="F59058" s="16"/>
    </row>
    <row r="59059" spans="6:6" x14ac:dyDescent="0.2">
      <c r="F59059" s="16"/>
    </row>
    <row r="59060" spans="6:6" x14ac:dyDescent="0.2">
      <c r="F59060" s="16"/>
    </row>
    <row r="59061" spans="6:6" x14ac:dyDescent="0.2">
      <c r="F59061" s="16"/>
    </row>
    <row r="59062" spans="6:6" x14ac:dyDescent="0.2">
      <c r="F59062" s="16"/>
    </row>
    <row r="59063" spans="6:6" x14ac:dyDescent="0.2">
      <c r="F59063" s="16"/>
    </row>
    <row r="59064" spans="6:6" x14ac:dyDescent="0.2">
      <c r="F59064" s="16"/>
    </row>
    <row r="59065" spans="6:6" x14ac:dyDescent="0.2">
      <c r="F59065" s="16"/>
    </row>
    <row r="59066" spans="6:6" x14ac:dyDescent="0.2">
      <c r="F59066" s="16"/>
    </row>
    <row r="59067" spans="6:6" x14ac:dyDescent="0.2">
      <c r="F59067" s="16"/>
    </row>
    <row r="59068" spans="6:6" x14ac:dyDescent="0.2">
      <c r="F59068" s="16"/>
    </row>
    <row r="59069" spans="6:6" x14ac:dyDescent="0.2">
      <c r="F59069" s="16"/>
    </row>
    <row r="59070" spans="6:6" x14ac:dyDescent="0.2">
      <c r="F59070" s="16"/>
    </row>
    <row r="59071" spans="6:6" x14ac:dyDescent="0.2">
      <c r="F59071" s="16"/>
    </row>
    <row r="59072" spans="6:6" x14ac:dyDescent="0.2">
      <c r="F59072" s="16"/>
    </row>
    <row r="59073" spans="6:6" x14ac:dyDescent="0.2">
      <c r="F59073" s="16"/>
    </row>
    <row r="59074" spans="6:6" x14ac:dyDescent="0.2">
      <c r="F59074" s="16"/>
    </row>
    <row r="59075" spans="6:6" x14ac:dyDescent="0.2">
      <c r="F59075" s="16"/>
    </row>
    <row r="59076" spans="6:6" x14ac:dyDescent="0.2">
      <c r="F59076" s="16"/>
    </row>
    <row r="59077" spans="6:6" x14ac:dyDescent="0.2">
      <c r="F59077" s="16"/>
    </row>
    <row r="59078" spans="6:6" x14ac:dyDescent="0.2">
      <c r="F59078" s="16"/>
    </row>
    <row r="59079" spans="6:6" x14ac:dyDescent="0.2">
      <c r="F59079" s="16"/>
    </row>
    <row r="59080" spans="6:6" x14ac:dyDescent="0.2">
      <c r="F59080" s="16"/>
    </row>
    <row r="59081" spans="6:6" x14ac:dyDescent="0.2">
      <c r="F59081" s="16"/>
    </row>
    <row r="59082" spans="6:6" x14ac:dyDescent="0.2">
      <c r="F59082" s="16"/>
    </row>
    <row r="59083" spans="6:6" x14ac:dyDescent="0.2">
      <c r="F59083" s="16"/>
    </row>
    <row r="59084" spans="6:6" x14ac:dyDescent="0.2">
      <c r="F59084" s="16"/>
    </row>
    <row r="59085" spans="6:6" x14ac:dyDescent="0.2">
      <c r="F59085" s="16"/>
    </row>
    <row r="59086" spans="6:6" x14ac:dyDescent="0.2">
      <c r="F59086" s="16"/>
    </row>
    <row r="59087" spans="6:6" x14ac:dyDescent="0.2">
      <c r="F59087" s="16"/>
    </row>
    <row r="59088" spans="6:6" x14ac:dyDescent="0.2">
      <c r="F59088" s="16"/>
    </row>
    <row r="59089" spans="6:6" x14ac:dyDescent="0.2">
      <c r="F59089" s="16"/>
    </row>
    <row r="59090" spans="6:6" x14ac:dyDescent="0.2">
      <c r="F59090" s="16"/>
    </row>
    <row r="59091" spans="6:6" x14ac:dyDescent="0.2">
      <c r="F59091" s="16"/>
    </row>
    <row r="59092" spans="6:6" x14ac:dyDescent="0.2">
      <c r="F59092" s="16"/>
    </row>
    <row r="59093" spans="6:6" x14ac:dyDescent="0.2">
      <c r="F59093" s="16"/>
    </row>
    <row r="59094" spans="6:6" x14ac:dyDescent="0.2">
      <c r="F59094" s="16"/>
    </row>
    <row r="59095" spans="6:6" x14ac:dyDescent="0.2">
      <c r="F59095" s="16"/>
    </row>
    <row r="59096" spans="6:6" x14ac:dyDescent="0.2">
      <c r="F59096" s="16"/>
    </row>
    <row r="59097" spans="6:6" x14ac:dyDescent="0.2">
      <c r="F59097" s="16"/>
    </row>
    <row r="59098" spans="6:6" x14ac:dyDescent="0.2">
      <c r="F59098" s="16"/>
    </row>
    <row r="59099" spans="6:6" x14ac:dyDescent="0.2">
      <c r="F59099" s="16"/>
    </row>
    <row r="59100" spans="6:6" x14ac:dyDescent="0.2">
      <c r="F59100" s="16"/>
    </row>
    <row r="59101" spans="6:6" x14ac:dyDescent="0.2">
      <c r="F59101" s="16"/>
    </row>
    <row r="59102" spans="6:6" x14ac:dyDescent="0.2">
      <c r="F59102" s="16"/>
    </row>
    <row r="59103" spans="6:6" x14ac:dyDescent="0.2">
      <c r="F59103" s="16"/>
    </row>
    <row r="59104" spans="6:6" x14ac:dyDescent="0.2">
      <c r="F59104" s="16"/>
    </row>
    <row r="59105" spans="6:6" x14ac:dyDescent="0.2">
      <c r="F59105" s="16"/>
    </row>
    <row r="59106" spans="6:6" x14ac:dyDescent="0.2">
      <c r="F59106" s="16"/>
    </row>
    <row r="59107" spans="6:6" x14ac:dyDescent="0.2">
      <c r="F59107" s="16"/>
    </row>
    <row r="59108" spans="6:6" x14ac:dyDescent="0.2">
      <c r="F59108" s="16"/>
    </row>
    <row r="59109" spans="6:6" x14ac:dyDescent="0.2">
      <c r="F59109" s="16"/>
    </row>
    <row r="59110" spans="6:6" x14ac:dyDescent="0.2">
      <c r="F59110" s="16"/>
    </row>
    <row r="59111" spans="6:6" x14ac:dyDescent="0.2">
      <c r="F59111" s="16"/>
    </row>
    <row r="59112" spans="6:6" x14ac:dyDescent="0.2">
      <c r="F59112" s="16"/>
    </row>
    <row r="59113" spans="6:6" x14ac:dyDescent="0.2">
      <c r="F59113" s="16"/>
    </row>
    <row r="59114" spans="6:6" x14ac:dyDescent="0.2">
      <c r="F59114" s="16"/>
    </row>
    <row r="59115" spans="6:6" x14ac:dyDescent="0.2">
      <c r="F59115" s="16"/>
    </row>
    <row r="59116" spans="6:6" x14ac:dyDescent="0.2">
      <c r="F59116" s="16"/>
    </row>
    <row r="59117" spans="6:6" x14ac:dyDescent="0.2">
      <c r="F59117" s="16"/>
    </row>
    <row r="59118" spans="6:6" x14ac:dyDescent="0.2">
      <c r="F59118" s="16"/>
    </row>
    <row r="59119" spans="6:6" x14ac:dyDescent="0.2">
      <c r="F59119" s="16"/>
    </row>
    <row r="59120" spans="6:6" x14ac:dyDescent="0.2">
      <c r="F59120" s="16"/>
    </row>
    <row r="59121" spans="6:6" x14ac:dyDescent="0.2">
      <c r="F59121" s="16"/>
    </row>
    <row r="59122" spans="6:6" x14ac:dyDescent="0.2">
      <c r="F59122" s="16"/>
    </row>
    <row r="59123" spans="6:6" x14ac:dyDescent="0.2">
      <c r="F59123" s="16"/>
    </row>
    <row r="59124" spans="6:6" x14ac:dyDescent="0.2">
      <c r="F59124" s="16"/>
    </row>
    <row r="59125" spans="6:6" x14ac:dyDescent="0.2">
      <c r="F59125" s="16"/>
    </row>
    <row r="59126" spans="6:6" x14ac:dyDescent="0.2">
      <c r="F59126" s="16"/>
    </row>
    <row r="59127" spans="6:6" x14ac:dyDescent="0.2">
      <c r="F59127" s="16"/>
    </row>
    <row r="59128" spans="6:6" x14ac:dyDescent="0.2">
      <c r="F59128" s="16"/>
    </row>
    <row r="59129" spans="6:6" x14ac:dyDescent="0.2">
      <c r="F59129" s="16"/>
    </row>
    <row r="59130" spans="6:6" x14ac:dyDescent="0.2">
      <c r="F59130" s="16"/>
    </row>
    <row r="59131" spans="6:6" x14ac:dyDescent="0.2">
      <c r="F59131" s="16"/>
    </row>
    <row r="59132" spans="6:6" x14ac:dyDescent="0.2">
      <c r="F59132" s="16"/>
    </row>
    <row r="59133" spans="6:6" x14ac:dyDescent="0.2">
      <c r="F59133" s="16"/>
    </row>
    <row r="59134" spans="6:6" x14ac:dyDescent="0.2">
      <c r="F59134" s="16"/>
    </row>
    <row r="59135" spans="6:6" x14ac:dyDescent="0.2">
      <c r="F59135" s="16"/>
    </row>
    <row r="59136" spans="6:6" x14ac:dyDescent="0.2">
      <c r="F59136" s="16"/>
    </row>
    <row r="59137" spans="6:6" x14ac:dyDescent="0.2">
      <c r="F59137" s="16"/>
    </row>
    <row r="59138" spans="6:6" x14ac:dyDescent="0.2">
      <c r="F59138" s="16"/>
    </row>
    <row r="59139" spans="6:6" x14ac:dyDescent="0.2">
      <c r="F59139" s="16"/>
    </row>
    <row r="59140" spans="6:6" x14ac:dyDescent="0.2">
      <c r="F59140" s="16"/>
    </row>
    <row r="59141" spans="6:6" x14ac:dyDescent="0.2">
      <c r="F59141" s="16"/>
    </row>
    <row r="59142" spans="6:6" x14ac:dyDescent="0.2">
      <c r="F59142" s="16"/>
    </row>
    <row r="59143" spans="6:6" x14ac:dyDescent="0.2">
      <c r="F59143" s="16"/>
    </row>
    <row r="59144" spans="6:6" x14ac:dyDescent="0.2">
      <c r="F59144" s="16"/>
    </row>
    <row r="59145" spans="6:6" x14ac:dyDescent="0.2">
      <c r="F59145" s="16"/>
    </row>
    <row r="59146" spans="6:6" x14ac:dyDescent="0.2">
      <c r="F59146" s="16"/>
    </row>
    <row r="59147" spans="6:6" x14ac:dyDescent="0.2">
      <c r="F59147" s="16"/>
    </row>
    <row r="59148" spans="6:6" x14ac:dyDescent="0.2">
      <c r="F59148" s="16"/>
    </row>
    <row r="59149" spans="6:6" x14ac:dyDescent="0.2">
      <c r="F59149" s="16"/>
    </row>
    <row r="59150" spans="6:6" x14ac:dyDescent="0.2">
      <c r="F59150" s="16"/>
    </row>
    <row r="59151" spans="6:6" x14ac:dyDescent="0.2">
      <c r="F59151" s="16"/>
    </row>
    <row r="59152" spans="6:6" x14ac:dyDescent="0.2">
      <c r="F59152" s="16"/>
    </row>
    <row r="59153" spans="6:6" x14ac:dyDescent="0.2">
      <c r="F59153" s="16"/>
    </row>
    <row r="59154" spans="6:6" x14ac:dyDescent="0.2">
      <c r="F59154" s="16"/>
    </row>
    <row r="59155" spans="6:6" x14ac:dyDescent="0.2">
      <c r="F59155" s="16"/>
    </row>
    <row r="59156" spans="6:6" x14ac:dyDescent="0.2">
      <c r="F59156" s="16"/>
    </row>
    <row r="59157" spans="6:6" x14ac:dyDescent="0.2">
      <c r="F59157" s="16"/>
    </row>
    <row r="59158" spans="6:6" x14ac:dyDescent="0.2">
      <c r="F59158" s="16"/>
    </row>
    <row r="59159" spans="6:6" x14ac:dyDescent="0.2">
      <c r="F59159" s="16"/>
    </row>
    <row r="59160" spans="6:6" x14ac:dyDescent="0.2">
      <c r="F59160" s="16"/>
    </row>
    <row r="59161" spans="6:6" x14ac:dyDescent="0.2">
      <c r="F59161" s="16"/>
    </row>
    <row r="59162" spans="6:6" x14ac:dyDescent="0.2">
      <c r="F59162" s="16"/>
    </row>
    <row r="59163" spans="6:6" x14ac:dyDescent="0.2">
      <c r="F59163" s="16"/>
    </row>
    <row r="59164" spans="6:6" x14ac:dyDescent="0.2">
      <c r="F59164" s="16"/>
    </row>
    <row r="59165" spans="6:6" x14ac:dyDescent="0.2">
      <c r="F59165" s="16"/>
    </row>
    <row r="59166" spans="6:6" x14ac:dyDescent="0.2">
      <c r="F59166" s="16"/>
    </row>
    <row r="59167" spans="6:6" x14ac:dyDescent="0.2">
      <c r="F59167" s="16"/>
    </row>
    <row r="59168" spans="6:6" x14ac:dyDescent="0.2">
      <c r="F59168" s="16"/>
    </row>
    <row r="59169" spans="6:6" x14ac:dyDescent="0.2">
      <c r="F59169" s="16"/>
    </row>
    <row r="59170" spans="6:6" x14ac:dyDescent="0.2">
      <c r="F59170" s="16"/>
    </row>
    <row r="59171" spans="6:6" x14ac:dyDescent="0.2">
      <c r="F59171" s="16"/>
    </row>
    <row r="59172" spans="6:6" x14ac:dyDescent="0.2">
      <c r="F59172" s="16"/>
    </row>
    <row r="59173" spans="6:6" x14ac:dyDescent="0.2">
      <c r="F59173" s="16"/>
    </row>
    <row r="59174" spans="6:6" x14ac:dyDescent="0.2">
      <c r="F59174" s="16"/>
    </row>
    <row r="59175" spans="6:6" x14ac:dyDescent="0.2">
      <c r="F59175" s="16"/>
    </row>
    <row r="59176" spans="6:6" x14ac:dyDescent="0.2">
      <c r="F59176" s="16"/>
    </row>
    <row r="59177" spans="6:6" x14ac:dyDescent="0.2">
      <c r="F59177" s="16"/>
    </row>
    <row r="59178" spans="6:6" x14ac:dyDescent="0.2">
      <c r="F59178" s="16"/>
    </row>
    <row r="59179" spans="6:6" x14ac:dyDescent="0.2">
      <c r="F59179" s="16"/>
    </row>
    <row r="59180" spans="6:6" x14ac:dyDescent="0.2">
      <c r="F59180" s="16"/>
    </row>
    <row r="59181" spans="6:6" x14ac:dyDescent="0.2">
      <c r="F59181" s="16"/>
    </row>
    <row r="59182" spans="6:6" x14ac:dyDescent="0.2">
      <c r="F59182" s="16"/>
    </row>
    <row r="59183" spans="6:6" x14ac:dyDescent="0.2">
      <c r="F59183" s="16"/>
    </row>
    <row r="59184" spans="6:6" x14ac:dyDescent="0.2">
      <c r="F59184" s="16"/>
    </row>
    <row r="59185" spans="6:6" x14ac:dyDescent="0.2">
      <c r="F59185" s="16"/>
    </row>
    <row r="59186" spans="6:6" x14ac:dyDescent="0.2">
      <c r="F59186" s="16"/>
    </row>
    <row r="59187" spans="6:6" x14ac:dyDescent="0.2">
      <c r="F59187" s="16"/>
    </row>
    <row r="59188" spans="6:6" x14ac:dyDescent="0.2">
      <c r="F59188" s="16"/>
    </row>
    <row r="59189" spans="6:6" x14ac:dyDescent="0.2">
      <c r="F59189" s="16"/>
    </row>
    <row r="59190" spans="6:6" x14ac:dyDescent="0.2">
      <c r="F59190" s="16"/>
    </row>
    <row r="59191" spans="6:6" x14ac:dyDescent="0.2">
      <c r="F59191" s="16"/>
    </row>
    <row r="59192" spans="6:6" x14ac:dyDescent="0.2">
      <c r="F59192" s="16"/>
    </row>
    <row r="59193" spans="6:6" x14ac:dyDescent="0.2">
      <c r="F59193" s="16"/>
    </row>
    <row r="59194" spans="6:6" x14ac:dyDescent="0.2">
      <c r="F59194" s="16"/>
    </row>
    <row r="59195" spans="6:6" x14ac:dyDescent="0.2">
      <c r="F59195" s="16"/>
    </row>
    <row r="59196" spans="6:6" x14ac:dyDescent="0.2">
      <c r="F59196" s="16"/>
    </row>
    <row r="59197" spans="6:6" x14ac:dyDescent="0.2">
      <c r="F59197" s="16"/>
    </row>
    <row r="59198" spans="6:6" x14ac:dyDescent="0.2">
      <c r="F59198" s="16"/>
    </row>
    <row r="59199" spans="6:6" x14ac:dyDescent="0.2">
      <c r="F59199" s="16"/>
    </row>
    <row r="59200" spans="6:6" x14ac:dyDescent="0.2">
      <c r="F59200" s="16"/>
    </row>
    <row r="59201" spans="6:6" x14ac:dyDescent="0.2">
      <c r="F59201" s="16"/>
    </row>
    <row r="59202" spans="6:6" x14ac:dyDescent="0.2">
      <c r="F59202" s="16"/>
    </row>
    <row r="59203" spans="6:6" x14ac:dyDescent="0.2">
      <c r="F59203" s="16"/>
    </row>
    <row r="59204" spans="6:6" x14ac:dyDescent="0.2">
      <c r="F59204" s="16"/>
    </row>
    <row r="59205" spans="6:6" x14ac:dyDescent="0.2">
      <c r="F59205" s="16"/>
    </row>
    <row r="59206" spans="6:6" x14ac:dyDescent="0.2">
      <c r="F59206" s="16"/>
    </row>
    <row r="59207" spans="6:6" x14ac:dyDescent="0.2">
      <c r="F59207" s="16"/>
    </row>
    <row r="59208" spans="6:6" x14ac:dyDescent="0.2">
      <c r="F59208" s="16"/>
    </row>
    <row r="59209" spans="6:6" x14ac:dyDescent="0.2">
      <c r="F59209" s="16"/>
    </row>
    <row r="59210" spans="6:6" x14ac:dyDescent="0.2">
      <c r="F59210" s="16"/>
    </row>
    <row r="59211" spans="6:6" x14ac:dyDescent="0.2">
      <c r="F59211" s="16"/>
    </row>
    <row r="59212" spans="6:6" x14ac:dyDescent="0.2">
      <c r="F59212" s="16"/>
    </row>
    <row r="59213" spans="6:6" x14ac:dyDescent="0.2">
      <c r="F59213" s="16"/>
    </row>
    <row r="59214" spans="6:6" x14ac:dyDescent="0.2">
      <c r="F59214" s="16"/>
    </row>
    <row r="59215" spans="6:6" x14ac:dyDescent="0.2">
      <c r="F59215" s="16"/>
    </row>
    <row r="59216" spans="6:6" x14ac:dyDescent="0.2">
      <c r="F59216" s="16"/>
    </row>
    <row r="59217" spans="6:6" x14ac:dyDescent="0.2">
      <c r="F59217" s="16"/>
    </row>
    <row r="59218" spans="6:6" x14ac:dyDescent="0.2">
      <c r="F59218" s="16"/>
    </row>
    <row r="59219" spans="6:6" x14ac:dyDescent="0.2">
      <c r="F59219" s="16"/>
    </row>
    <row r="59220" spans="6:6" x14ac:dyDescent="0.2">
      <c r="F59220" s="16"/>
    </row>
    <row r="59221" spans="6:6" x14ac:dyDescent="0.2">
      <c r="F59221" s="16"/>
    </row>
    <row r="59222" spans="6:6" x14ac:dyDescent="0.2">
      <c r="F59222" s="16"/>
    </row>
    <row r="59223" spans="6:6" x14ac:dyDescent="0.2">
      <c r="F59223" s="16"/>
    </row>
    <row r="59224" spans="6:6" x14ac:dyDescent="0.2">
      <c r="F59224" s="16"/>
    </row>
    <row r="59225" spans="6:6" x14ac:dyDescent="0.2">
      <c r="F59225" s="16"/>
    </row>
    <row r="59226" spans="6:6" x14ac:dyDescent="0.2">
      <c r="F59226" s="16"/>
    </row>
    <row r="59227" spans="6:6" x14ac:dyDescent="0.2">
      <c r="F59227" s="16"/>
    </row>
    <row r="59228" spans="6:6" x14ac:dyDescent="0.2">
      <c r="F59228" s="16"/>
    </row>
    <row r="59229" spans="6:6" x14ac:dyDescent="0.2">
      <c r="F59229" s="16"/>
    </row>
    <row r="59230" spans="6:6" x14ac:dyDescent="0.2">
      <c r="F59230" s="16"/>
    </row>
    <row r="59231" spans="6:6" x14ac:dyDescent="0.2">
      <c r="F59231" s="16"/>
    </row>
    <row r="59232" spans="6:6" x14ac:dyDescent="0.2">
      <c r="F59232" s="16"/>
    </row>
    <row r="59233" spans="6:6" x14ac:dyDescent="0.2">
      <c r="F59233" s="16"/>
    </row>
    <row r="59234" spans="6:6" x14ac:dyDescent="0.2">
      <c r="F59234" s="16"/>
    </row>
    <row r="59235" spans="6:6" x14ac:dyDescent="0.2">
      <c r="F59235" s="16"/>
    </row>
    <row r="59236" spans="6:6" x14ac:dyDescent="0.2">
      <c r="F59236" s="16"/>
    </row>
    <row r="59237" spans="6:6" x14ac:dyDescent="0.2">
      <c r="F59237" s="16"/>
    </row>
    <row r="59238" spans="6:6" x14ac:dyDescent="0.2">
      <c r="F59238" s="16"/>
    </row>
    <row r="59239" spans="6:6" x14ac:dyDescent="0.2">
      <c r="F59239" s="16"/>
    </row>
    <row r="59240" spans="6:6" x14ac:dyDescent="0.2">
      <c r="F59240" s="16"/>
    </row>
    <row r="59241" spans="6:6" x14ac:dyDescent="0.2">
      <c r="F59241" s="16"/>
    </row>
    <row r="59242" spans="6:6" x14ac:dyDescent="0.2">
      <c r="F59242" s="16"/>
    </row>
    <row r="59243" spans="6:6" x14ac:dyDescent="0.2">
      <c r="F59243" s="16"/>
    </row>
    <row r="59244" spans="6:6" x14ac:dyDescent="0.2">
      <c r="F59244" s="16"/>
    </row>
    <row r="59245" spans="6:6" x14ac:dyDescent="0.2">
      <c r="F59245" s="16"/>
    </row>
    <row r="59246" spans="6:6" x14ac:dyDescent="0.2">
      <c r="F59246" s="16"/>
    </row>
    <row r="59247" spans="6:6" x14ac:dyDescent="0.2">
      <c r="F59247" s="16"/>
    </row>
    <row r="59248" spans="6:6" x14ac:dyDescent="0.2">
      <c r="F59248" s="16"/>
    </row>
    <row r="59249" spans="6:6" x14ac:dyDescent="0.2">
      <c r="F59249" s="16"/>
    </row>
    <row r="59250" spans="6:6" x14ac:dyDescent="0.2">
      <c r="F59250" s="16"/>
    </row>
    <row r="59251" spans="6:6" x14ac:dyDescent="0.2">
      <c r="F59251" s="16"/>
    </row>
    <row r="59252" spans="6:6" x14ac:dyDescent="0.2">
      <c r="F59252" s="16"/>
    </row>
    <row r="59253" spans="6:6" x14ac:dyDescent="0.2">
      <c r="F59253" s="16"/>
    </row>
    <row r="59254" spans="6:6" x14ac:dyDescent="0.2">
      <c r="F59254" s="16"/>
    </row>
    <row r="59255" spans="6:6" x14ac:dyDescent="0.2">
      <c r="F59255" s="16"/>
    </row>
    <row r="59256" spans="6:6" x14ac:dyDescent="0.2">
      <c r="F59256" s="16"/>
    </row>
    <row r="59257" spans="6:6" x14ac:dyDescent="0.2">
      <c r="F59257" s="16"/>
    </row>
    <row r="59258" spans="6:6" x14ac:dyDescent="0.2">
      <c r="F59258" s="16"/>
    </row>
    <row r="59259" spans="6:6" x14ac:dyDescent="0.2">
      <c r="F59259" s="16"/>
    </row>
    <row r="59260" spans="6:6" x14ac:dyDescent="0.2">
      <c r="F59260" s="16"/>
    </row>
    <row r="59261" spans="6:6" x14ac:dyDescent="0.2">
      <c r="F59261" s="16"/>
    </row>
    <row r="59262" spans="6:6" x14ac:dyDescent="0.2">
      <c r="F59262" s="16"/>
    </row>
    <row r="59263" spans="6:6" x14ac:dyDescent="0.2">
      <c r="F59263" s="16"/>
    </row>
    <row r="59264" spans="6:6" x14ac:dyDescent="0.2">
      <c r="F59264" s="16"/>
    </row>
    <row r="59265" spans="6:6" x14ac:dyDescent="0.2">
      <c r="F59265" s="16"/>
    </row>
    <row r="59266" spans="6:6" x14ac:dyDescent="0.2">
      <c r="F59266" s="16"/>
    </row>
    <row r="59267" spans="6:6" x14ac:dyDescent="0.2">
      <c r="F59267" s="16"/>
    </row>
    <row r="59268" spans="6:6" x14ac:dyDescent="0.2">
      <c r="F59268" s="16"/>
    </row>
    <row r="59269" spans="6:6" x14ac:dyDescent="0.2">
      <c r="F59269" s="16"/>
    </row>
    <row r="59270" spans="6:6" x14ac:dyDescent="0.2">
      <c r="F59270" s="16"/>
    </row>
    <row r="59271" spans="6:6" x14ac:dyDescent="0.2">
      <c r="F59271" s="16"/>
    </row>
    <row r="59272" spans="6:6" x14ac:dyDescent="0.2">
      <c r="F59272" s="16"/>
    </row>
    <row r="59273" spans="6:6" x14ac:dyDescent="0.2">
      <c r="F59273" s="16"/>
    </row>
    <row r="59274" spans="6:6" x14ac:dyDescent="0.2">
      <c r="F59274" s="16"/>
    </row>
    <row r="59275" spans="6:6" x14ac:dyDescent="0.2">
      <c r="F59275" s="16"/>
    </row>
    <row r="59276" spans="6:6" x14ac:dyDescent="0.2">
      <c r="F59276" s="16"/>
    </row>
    <row r="59277" spans="6:6" x14ac:dyDescent="0.2">
      <c r="F59277" s="16"/>
    </row>
    <row r="59278" spans="6:6" x14ac:dyDescent="0.2">
      <c r="F59278" s="16"/>
    </row>
    <row r="59279" spans="6:6" x14ac:dyDescent="0.2">
      <c r="F59279" s="16"/>
    </row>
    <row r="59280" spans="6:6" x14ac:dyDescent="0.2">
      <c r="F59280" s="16"/>
    </row>
    <row r="59281" spans="6:6" x14ac:dyDescent="0.2">
      <c r="F59281" s="16"/>
    </row>
    <row r="59282" spans="6:6" x14ac:dyDescent="0.2">
      <c r="F59282" s="16"/>
    </row>
    <row r="59283" spans="6:6" x14ac:dyDescent="0.2">
      <c r="F59283" s="16"/>
    </row>
    <row r="59284" spans="6:6" x14ac:dyDescent="0.2">
      <c r="F59284" s="16"/>
    </row>
    <row r="59285" spans="6:6" x14ac:dyDescent="0.2">
      <c r="F59285" s="16"/>
    </row>
    <row r="59286" spans="6:6" x14ac:dyDescent="0.2">
      <c r="F59286" s="16"/>
    </row>
    <row r="59287" spans="6:6" x14ac:dyDescent="0.2">
      <c r="F59287" s="16"/>
    </row>
    <row r="59288" spans="6:6" x14ac:dyDescent="0.2">
      <c r="F59288" s="16"/>
    </row>
    <row r="59289" spans="6:6" x14ac:dyDescent="0.2">
      <c r="F59289" s="16"/>
    </row>
    <row r="59290" spans="6:6" x14ac:dyDescent="0.2">
      <c r="F59290" s="16"/>
    </row>
    <row r="59291" spans="6:6" x14ac:dyDescent="0.2">
      <c r="F59291" s="16"/>
    </row>
    <row r="59292" spans="6:6" x14ac:dyDescent="0.2">
      <c r="F59292" s="16"/>
    </row>
    <row r="59293" spans="6:6" x14ac:dyDescent="0.2">
      <c r="F59293" s="16"/>
    </row>
    <row r="59294" spans="6:6" x14ac:dyDescent="0.2">
      <c r="F59294" s="16"/>
    </row>
    <row r="59295" spans="6:6" x14ac:dyDescent="0.2">
      <c r="F59295" s="16"/>
    </row>
    <row r="59296" spans="6:6" x14ac:dyDescent="0.2">
      <c r="F59296" s="16"/>
    </row>
    <row r="59297" spans="6:6" x14ac:dyDescent="0.2">
      <c r="F59297" s="16"/>
    </row>
    <row r="59298" spans="6:6" x14ac:dyDescent="0.2">
      <c r="F59298" s="16"/>
    </row>
    <row r="59299" spans="6:6" x14ac:dyDescent="0.2">
      <c r="F59299" s="16"/>
    </row>
    <row r="59300" spans="6:6" x14ac:dyDescent="0.2">
      <c r="F59300" s="16"/>
    </row>
    <row r="59301" spans="6:6" x14ac:dyDescent="0.2">
      <c r="F59301" s="16"/>
    </row>
    <row r="59302" spans="6:6" x14ac:dyDescent="0.2">
      <c r="F59302" s="16"/>
    </row>
    <row r="59303" spans="6:6" x14ac:dyDescent="0.2">
      <c r="F59303" s="16"/>
    </row>
    <row r="59304" spans="6:6" x14ac:dyDescent="0.2">
      <c r="F59304" s="16"/>
    </row>
    <row r="59305" spans="6:6" x14ac:dyDescent="0.2">
      <c r="F59305" s="16"/>
    </row>
    <row r="59306" spans="6:6" x14ac:dyDescent="0.2">
      <c r="F59306" s="16"/>
    </row>
    <row r="59307" spans="6:6" x14ac:dyDescent="0.2">
      <c r="F59307" s="16"/>
    </row>
    <row r="59308" spans="6:6" x14ac:dyDescent="0.2">
      <c r="F59308" s="16"/>
    </row>
    <row r="59309" spans="6:6" x14ac:dyDescent="0.2">
      <c r="F59309" s="16"/>
    </row>
    <row r="59310" spans="6:6" x14ac:dyDescent="0.2">
      <c r="F59310" s="16"/>
    </row>
    <row r="59311" spans="6:6" x14ac:dyDescent="0.2">
      <c r="F59311" s="16"/>
    </row>
    <row r="59312" spans="6:6" x14ac:dyDescent="0.2">
      <c r="F59312" s="16"/>
    </row>
    <row r="59313" spans="6:6" x14ac:dyDescent="0.2">
      <c r="F59313" s="16"/>
    </row>
    <row r="59314" spans="6:6" x14ac:dyDescent="0.2">
      <c r="F59314" s="16"/>
    </row>
    <row r="59315" spans="6:6" x14ac:dyDescent="0.2">
      <c r="F59315" s="16"/>
    </row>
    <row r="59316" spans="6:6" x14ac:dyDescent="0.2">
      <c r="F59316" s="16"/>
    </row>
    <row r="59317" spans="6:6" x14ac:dyDescent="0.2">
      <c r="F59317" s="16"/>
    </row>
    <row r="59318" spans="6:6" x14ac:dyDescent="0.2">
      <c r="F59318" s="16"/>
    </row>
    <row r="59319" spans="6:6" x14ac:dyDescent="0.2">
      <c r="F59319" s="16"/>
    </row>
    <row r="59320" spans="6:6" x14ac:dyDescent="0.2">
      <c r="F59320" s="16"/>
    </row>
    <row r="59321" spans="6:6" x14ac:dyDescent="0.2">
      <c r="F59321" s="16"/>
    </row>
    <row r="59322" spans="6:6" x14ac:dyDescent="0.2">
      <c r="F59322" s="16"/>
    </row>
    <row r="59323" spans="6:6" x14ac:dyDescent="0.2">
      <c r="F59323" s="16"/>
    </row>
    <row r="59324" spans="6:6" x14ac:dyDescent="0.2">
      <c r="F59324" s="16"/>
    </row>
    <row r="59325" spans="6:6" x14ac:dyDescent="0.2">
      <c r="F59325" s="16"/>
    </row>
    <row r="59326" spans="6:6" x14ac:dyDescent="0.2">
      <c r="F59326" s="16"/>
    </row>
    <row r="59327" spans="6:6" x14ac:dyDescent="0.2">
      <c r="F59327" s="16"/>
    </row>
    <row r="59328" spans="6:6" x14ac:dyDescent="0.2">
      <c r="F59328" s="16"/>
    </row>
    <row r="59329" spans="6:6" x14ac:dyDescent="0.2">
      <c r="F59329" s="16"/>
    </row>
    <row r="59330" spans="6:6" x14ac:dyDescent="0.2">
      <c r="F59330" s="16"/>
    </row>
    <row r="59331" spans="6:6" x14ac:dyDescent="0.2">
      <c r="F59331" s="16"/>
    </row>
    <row r="59332" spans="6:6" x14ac:dyDescent="0.2">
      <c r="F59332" s="16"/>
    </row>
    <row r="59333" spans="6:6" x14ac:dyDescent="0.2">
      <c r="F59333" s="16"/>
    </row>
    <row r="59334" spans="6:6" x14ac:dyDescent="0.2">
      <c r="F59334" s="16"/>
    </row>
    <row r="59335" spans="6:6" x14ac:dyDescent="0.2">
      <c r="F59335" s="16"/>
    </row>
    <row r="59336" spans="6:6" x14ac:dyDescent="0.2">
      <c r="F59336" s="16"/>
    </row>
    <row r="59337" spans="6:6" x14ac:dyDescent="0.2">
      <c r="F59337" s="16"/>
    </row>
    <row r="59338" spans="6:6" x14ac:dyDescent="0.2">
      <c r="F59338" s="16"/>
    </row>
    <row r="59339" spans="6:6" x14ac:dyDescent="0.2">
      <c r="F59339" s="16"/>
    </row>
    <row r="59340" spans="6:6" x14ac:dyDescent="0.2">
      <c r="F59340" s="16"/>
    </row>
    <row r="59341" spans="6:6" x14ac:dyDescent="0.2">
      <c r="F59341" s="16"/>
    </row>
    <row r="59342" spans="6:6" x14ac:dyDescent="0.2">
      <c r="F59342" s="16"/>
    </row>
    <row r="59343" spans="6:6" x14ac:dyDescent="0.2">
      <c r="F59343" s="16"/>
    </row>
    <row r="59344" spans="6:6" x14ac:dyDescent="0.2">
      <c r="F59344" s="16"/>
    </row>
    <row r="59345" spans="6:6" x14ac:dyDescent="0.2">
      <c r="F59345" s="16"/>
    </row>
    <row r="59346" spans="6:6" x14ac:dyDescent="0.2">
      <c r="F59346" s="16"/>
    </row>
    <row r="59347" spans="6:6" x14ac:dyDescent="0.2">
      <c r="F59347" s="16"/>
    </row>
    <row r="59348" spans="6:6" x14ac:dyDescent="0.2">
      <c r="F59348" s="16"/>
    </row>
    <row r="59349" spans="6:6" x14ac:dyDescent="0.2">
      <c r="F59349" s="16"/>
    </row>
    <row r="59350" spans="6:6" x14ac:dyDescent="0.2">
      <c r="F59350" s="16"/>
    </row>
    <row r="59351" spans="6:6" x14ac:dyDescent="0.2">
      <c r="F59351" s="16"/>
    </row>
    <row r="59352" spans="6:6" x14ac:dyDescent="0.2">
      <c r="F59352" s="16"/>
    </row>
    <row r="59353" spans="6:6" x14ac:dyDescent="0.2">
      <c r="F59353" s="16"/>
    </row>
    <row r="59354" spans="6:6" x14ac:dyDescent="0.2">
      <c r="F59354" s="16"/>
    </row>
    <row r="59355" spans="6:6" x14ac:dyDescent="0.2">
      <c r="F59355" s="16"/>
    </row>
    <row r="59356" spans="6:6" x14ac:dyDescent="0.2">
      <c r="F59356" s="16"/>
    </row>
    <row r="59357" spans="6:6" x14ac:dyDescent="0.2">
      <c r="F59357" s="16"/>
    </row>
    <row r="59358" spans="6:6" x14ac:dyDescent="0.2">
      <c r="F59358" s="16"/>
    </row>
    <row r="59359" spans="6:6" x14ac:dyDescent="0.2">
      <c r="F59359" s="16"/>
    </row>
    <row r="59360" spans="6:6" x14ac:dyDescent="0.2">
      <c r="F59360" s="16"/>
    </row>
    <row r="59361" spans="6:6" x14ac:dyDescent="0.2">
      <c r="F59361" s="16"/>
    </row>
    <row r="59362" spans="6:6" x14ac:dyDescent="0.2">
      <c r="F59362" s="16"/>
    </row>
    <row r="59363" spans="6:6" x14ac:dyDescent="0.2">
      <c r="F59363" s="16"/>
    </row>
    <row r="59364" spans="6:6" x14ac:dyDescent="0.2">
      <c r="F59364" s="16"/>
    </row>
    <row r="59365" spans="6:6" x14ac:dyDescent="0.2">
      <c r="F59365" s="16"/>
    </row>
    <row r="59366" spans="6:6" x14ac:dyDescent="0.2">
      <c r="F59366" s="16"/>
    </row>
    <row r="59367" spans="6:6" x14ac:dyDescent="0.2">
      <c r="F59367" s="16"/>
    </row>
    <row r="59368" spans="6:6" x14ac:dyDescent="0.2">
      <c r="F59368" s="16"/>
    </row>
    <row r="59369" spans="6:6" x14ac:dyDescent="0.2">
      <c r="F59369" s="16"/>
    </row>
    <row r="59370" spans="6:6" x14ac:dyDescent="0.2">
      <c r="F59370" s="16"/>
    </row>
    <row r="59371" spans="6:6" x14ac:dyDescent="0.2">
      <c r="F59371" s="16"/>
    </row>
    <row r="59372" spans="6:6" x14ac:dyDescent="0.2">
      <c r="F59372" s="16"/>
    </row>
    <row r="59373" spans="6:6" x14ac:dyDescent="0.2">
      <c r="F59373" s="16"/>
    </row>
    <row r="59374" spans="6:6" x14ac:dyDescent="0.2">
      <c r="F59374" s="16"/>
    </row>
    <row r="59375" spans="6:6" x14ac:dyDescent="0.2">
      <c r="F59375" s="16"/>
    </row>
    <row r="59376" spans="6:6" x14ac:dyDescent="0.2">
      <c r="F59376" s="16"/>
    </row>
    <row r="59377" spans="6:6" x14ac:dyDescent="0.2">
      <c r="F59377" s="16"/>
    </row>
    <row r="59378" spans="6:6" x14ac:dyDescent="0.2">
      <c r="F59378" s="16"/>
    </row>
    <row r="59379" spans="6:6" x14ac:dyDescent="0.2">
      <c r="F59379" s="16"/>
    </row>
    <row r="59380" spans="6:6" x14ac:dyDescent="0.2">
      <c r="F59380" s="16"/>
    </row>
    <row r="59381" spans="6:6" x14ac:dyDescent="0.2">
      <c r="F59381" s="16"/>
    </row>
    <row r="59382" spans="6:6" x14ac:dyDescent="0.2">
      <c r="F59382" s="16"/>
    </row>
    <row r="59383" spans="6:6" x14ac:dyDescent="0.2">
      <c r="F59383" s="16"/>
    </row>
    <row r="59384" spans="6:6" x14ac:dyDescent="0.2">
      <c r="F59384" s="16"/>
    </row>
    <row r="59385" spans="6:6" x14ac:dyDescent="0.2">
      <c r="F59385" s="16"/>
    </row>
    <row r="59386" spans="6:6" x14ac:dyDescent="0.2">
      <c r="F59386" s="16"/>
    </row>
    <row r="59387" spans="6:6" x14ac:dyDescent="0.2">
      <c r="F59387" s="16"/>
    </row>
    <row r="59388" spans="6:6" x14ac:dyDescent="0.2">
      <c r="F59388" s="16"/>
    </row>
    <row r="59389" spans="6:6" x14ac:dyDescent="0.2">
      <c r="F59389" s="16"/>
    </row>
    <row r="59390" spans="6:6" x14ac:dyDescent="0.2">
      <c r="F59390" s="16"/>
    </row>
    <row r="59391" spans="6:6" x14ac:dyDescent="0.2">
      <c r="F59391" s="16"/>
    </row>
    <row r="59392" spans="6:6" x14ac:dyDescent="0.2">
      <c r="F59392" s="16"/>
    </row>
    <row r="59393" spans="6:6" x14ac:dyDescent="0.2">
      <c r="F59393" s="16"/>
    </row>
    <row r="59394" spans="6:6" x14ac:dyDescent="0.2">
      <c r="F59394" s="16"/>
    </row>
    <row r="59395" spans="6:6" x14ac:dyDescent="0.2">
      <c r="F59395" s="16"/>
    </row>
    <row r="59396" spans="6:6" x14ac:dyDescent="0.2">
      <c r="F59396" s="16"/>
    </row>
    <row r="59397" spans="6:6" x14ac:dyDescent="0.2">
      <c r="F59397" s="16"/>
    </row>
    <row r="59398" spans="6:6" x14ac:dyDescent="0.2">
      <c r="F59398" s="16"/>
    </row>
    <row r="59399" spans="6:6" x14ac:dyDescent="0.2">
      <c r="F59399" s="16"/>
    </row>
    <row r="59400" spans="6:6" x14ac:dyDescent="0.2">
      <c r="F59400" s="16"/>
    </row>
    <row r="59401" spans="6:6" x14ac:dyDescent="0.2">
      <c r="F59401" s="16"/>
    </row>
    <row r="59402" spans="6:6" x14ac:dyDescent="0.2">
      <c r="F59402" s="16"/>
    </row>
    <row r="59403" spans="6:6" x14ac:dyDescent="0.2">
      <c r="F59403" s="16"/>
    </row>
    <row r="59404" spans="6:6" x14ac:dyDescent="0.2">
      <c r="F59404" s="16"/>
    </row>
    <row r="59405" spans="6:6" x14ac:dyDescent="0.2">
      <c r="F59405" s="16"/>
    </row>
    <row r="59406" spans="6:6" x14ac:dyDescent="0.2">
      <c r="F59406" s="16"/>
    </row>
    <row r="59407" spans="6:6" x14ac:dyDescent="0.2">
      <c r="F59407" s="16"/>
    </row>
    <row r="59408" spans="6:6" x14ac:dyDescent="0.2">
      <c r="F59408" s="16"/>
    </row>
    <row r="59409" spans="6:6" x14ac:dyDescent="0.2">
      <c r="F59409" s="16"/>
    </row>
    <row r="59410" spans="6:6" x14ac:dyDescent="0.2">
      <c r="F59410" s="16"/>
    </row>
    <row r="59411" spans="6:6" x14ac:dyDescent="0.2">
      <c r="F59411" s="16"/>
    </row>
    <row r="59412" spans="6:6" x14ac:dyDescent="0.2">
      <c r="F59412" s="16"/>
    </row>
    <row r="59413" spans="6:6" x14ac:dyDescent="0.2">
      <c r="F59413" s="16"/>
    </row>
    <row r="59414" spans="6:6" x14ac:dyDescent="0.2">
      <c r="F59414" s="16"/>
    </row>
    <row r="59415" spans="6:6" x14ac:dyDescent="0.2">
      <c r="F59415" s="16"/>
    </row>
    <row r="59416" spans="6:6" x14ac:dyDescent="0.2">
      <c r="F59416" s="16"/>
    </row>
    <row r="59417" spans="6:6" x14ac:dyDescent="0.2">
      <c r="F59417" s="16"/>
    </row>
    <row r="59418" spans="6:6" x14ac:dyDescent="0.2">
      <c r="F59418" s="16"/>
    </row>
    <row r="59419" spans="6:6" x14ac:dyDescent="0.2">
      <c r="F59419" s="16"/>
    </row>
    <row r="59420" spans="6:6" x14ac:dyDescent="0.2">
      <c r="F59420" s="16"/>
    </row>
    <row r="59421" spans="6:6" x14ac:dyDescent="0.2">
      <c r="F59421" s="16"/>
    </row>
    <row r="59422" spans="6:6" x14ac:dyDescent="0.2">
      <c r="F59422" s="16"/>
    </row>
    <row r="59423" spans="6:6" x14ac:dyDescent="0.2">
      <c r="F59423" s="16"/>
    </row>
    <row r="59424" spans="6:6" x14ac:dyDescent="0.2">
      <c r="F59424" s="16"/>
    </row>
    <row r="59425" spans="6:6" x14ac:dyDescent="0.2">
      <c r="F59425" s="16"/>
    </row>
    <row r="59426" spans="6:6" x14ac:dyDescent="0.2">
      <c r="F59426" s="16"/>
    </row>
    <row r="59427" spans="6:6" x14ac:dyDescent="0.2">
      <c r="F59427" s="16"/>
    </row>
    <row r="59428" spans="6:6" x14ac:dyDescent="0.2">
      <c r="F59428" s="16"/>
    </row>
    <row r="59429" spans="6:6" x14ac:dyDescent="0.2">
      <c r="F59429" s="16"/>
    </row>
    <row r="59430" spans="6:6" x14ac:dyDescent="0.2">
      <c r="F59430" s="16"/>
    </row>
    <row r="59431" spans="6:6" x14ac:dyDescent="0.2">
      <c r="F59431" s="16"/>
    </row>
    <row r="59432" spans="6:6" x14ac:dyDescent="0.2">
      <c r="F59432" s="16"/>
    </row>
    <row r="59433" spans="6:6" x14ac:dyDescent="0.2">
      <c r="F59433" s="16"/>
    </row>
    <row r="59434" spans="6:6" x14ac:dyDescent="0.2">
      <c r="F59434" s="16"/>
    </row>
    <row r="59435" spans="6:6" x14ac:dyDescent="0.2">
      <c r="F59435" s="16"/>
    </row>
    <row r="59436" spans="6:6" x14ac:dyDescent="0.2">
      <c r="F59436" s="16"/>
    </row>
    <row r="59437" spans="6:6" x14ac:dyDescent="0.2">
      <c r="F59437" s="16"/>
    </row>
    <row r="59438" spans="6:6" x14ac:dyDescent="0.2">
      <c r="F59438" s="16"/>
    </row>
    <row r="59439" spans="6:6" x14ac:dyDescent="0.2">
      <c r="F59439" s="16"/>
    </row>
    <row r="59440" spans="6:6" x14ac:dyDescent="0.2">
      <c r="F59440" s="16"/>
    </row>
    <row r="59441" spans="6:6" x14ac:dyDescent="0.2">
      <c r="F59441" s="16"/>
    </row>
    <row r="59442" spans="6:6" x14ac:dyDescent="0.2">
      <c r="F59442" s="16"/>
    </row>
    <row r="59443" spans="6:6" x14ac:dyDescent="0.2">
      <c r="F59443" s="16"/>
    </row>
    <row r="59444" spans="6:6" x14ac:dyDescent="0.2">
      <c r="F59444" s="16"/>
    </row>
    <row r="59445" spans="6:6" x14ac:dyDescent="0.2">
      <c r="F59445" s="16"/>
    </row>
    <row r="59446" spans="6:6" x14ac:dyDescent="0.2">
      <c r="F59446" s="16"/>
    </row>
    <row r="59447" spans="6:6" x14ac:dyDescent="0.2">
      <c r="F59447" s="16"/>
    </row>
    <row r="59448" spans="6:6" x14ac:dyDescent="0.2">
      <c r="F59448" s="16"/>
    </row>
    <row r="59449" spans="6:6" x14ac:dyDescent="0.2">
      <c r="F59449" s="16"/>
    </row>
    <row r="59450" spans="6:6" x14ac:dyDescent="0.2">
      <c r="F59450" s="16"/>
    </row>
    <row r="59451" spans="6:6" x14ac:dyDescent="0.2">
      <c r="F59451" s="16"/>
    </row>
    <row r="59452" spans="6:6" x14ac:dyDescent="0.2">
      <c r="F59452" s="16"/>
    </row>
    <row r="59453" spans="6:6" x14ac:dyDescent="0.2">
      <c r="F59453" s="16"/>
    </row>
    <row r="59454" spans="6:6" x14ac:dyDescent="0.2">
      <c r="F59454" s="16"/>
    </row>
    <row r="59455" spans="6:6" x14ac:dyDescent="0.2">
      <c r="F59455" s="16"/>
    </row>
    <row r="59456" spans="6:6" x14ac:dyDescent="0.2">
      <c r="F59456" s="16"/>
    </row>
    <row r="59457" spans="6:6" x14ac:dyDescent="0.2">
      <c r="F59457" s="16"/>
    </row>
    <row r="59458" spans="6:6" x14ac:dyDescent="0.2">
      <c r="F59458" s="16"/>
    </row>
    <row r="59459" spans="6:6" x14ac:dyDescent="0.2">
      <c r="F59459" s="16"/>
    </row>
    <row r="59460" spans="6:6" x14ac:dyDescent="0.2">
      <c r="F59460" s="16"/>
    </row>
    <row r="59461" spans="6:6" x14ac:dyDescent="0.2">
      <c r="F59461" s="16"/>
    </row>
    <row r="59462" spans="6:6" x14ac:dyDescent="0.2">
      <c r="F59462" s="16"/>
    </row>
    <row r="59463" spans="6:6" x14ac:dyDescent="0.2">
      <c r="F59463" s="16"/>
    </row>
    <row r="59464" spans="6:6" x14ac:dyDescent="0.2">
      <c r="F59464" s="16"/>
    </row>
    <row r="59465" spans="6:6" x14ac:dyDescent="0.2">
      <c r="F59465" s="16"/>
    </row>
    <row r="59466" spans="6:6" x14ac:dyDescent="0.2">
      <c r="F59466" s="16"/>
    </row>
    <row r="59467" spans="6:6" x14ac:dyDescent="0.2">
      <c r="F59467" s="16"/>
    </row>
    <row r="59468" spans="6:6" x14ac:dyDescent="0.2">
      <c r="F59468" s="16"/>
    </row>
    <row r="59469" spans="6:6" x14ac:dyDescent="0.2">
      <c r="F59469" s="16"/>
    </row>
    <row r="59470" spans="6:6" x14ac:dyDescent="0.2">
      <c r="F59470" s="16"/>
    </row>
    <row r="59471" spans="6:6" x14ac:dyDescent="0.2">
      <c r="F59471" s="16"/>
    </row>
    <row r="59472" spans="6:6" x14ac:dyDescent="0.2">
      <c r="F59472" s="16"/>
    </row>
    <row r="59473" spans="6:6" x14ac:dyDescent="0.2">
      <c r="F59473" s="16"/>
    </row>
    <row r="59474" spans="6:6" x14ac:dyDescent="0.2">
      <c r="F59474" s="16"/>
    </row>
    <row r="59475" spans="6:6" x14ac:dyDescent="0.2">
      <c r="F59475" s="16"/>
    </row>
    <row r="59476" spans="6:6" x14ac:dyDescent="0.2">
      <c r="F59476" s="16"/>
    </row>
    <row r="59477" spans="6:6" x14ac:dyDescent="0.2">
      <c r="F59477" s="16"/>
    </row>
    <row r="59478" spans="6:6" x14ac:dyDescent="0.2">
      <c r="F59478" s="16"/>
    </row>
    <row r="59479" spans="6:6" x14ac:dyDescent="0.2">
      <c r="F59479" s="16"/>
    </row>
    <row r="59480" spans="6:6" x14ac:dyDescent="0.2">
      <c r="F59480" s="16"/>
    </row>
    <row r="59481" spans="6:6" x14ac:dyDescent="0.2">
      <c r="F59481" s="16"/>
    </row>
    <row r="59482" spans="6:6" x14ac:dyDescent="0.2">
      <c r="F59482" s="16"/>
    </row>
    <row r="59483" spans="6:6" x14ac:dyDescent="0.2">
      <c r="F59483" s="16"/>
    </row>
    <row r="59484" spans="6:6" x14ac:dyDescent="0.2">
      <c r="F59484" s="16"/>
    </row>
    <row r="59485" spans="6:6" x14ac:dyDescent="0.2">
      <c r="F59485" s="16"/>
    </row>
    <row r="59486" spans="6:6" x14ac:dyDescent="0.2">
      <c r="F59486" s="16"/>
    </row>
    <row r="59487" spans="6:6" x14ac:dyDescent="0.2">
      <c r="F59487" s="16"/>
    </row>
    <row r="59488" spans="6:6" x14ac:dyDescent="0.2">
      <c r="F59488" s="16"/>
    </row>
    <row r="59489" spans="6:6" x14ac:dyDescent="0.2">
      <c r="F59489" s="16"/>
    </row>
    <row r="59490" spans="6:6" x14ac:dyDescent="0.2">
      <c r="F59490" s="16"/>
    </row>
    <row r="59491" spans="6:6" x14ac:dyDescent="0.2">
      <c r="F59491" s="16"/>
    </row>
    <row r="59492" spans="6:6" x14ac:dyDescent="0.2">
      <c r="F59492" s="16"/>
    </row>
    <row r="59493" spans="6:6" x14ac:dyDescent="0.2">
      <c r="F59493" s="16"/>
    </row>
    <row r="59494" spans="6:6" x14ac:dyDescent="0.2">
      <c r="F59494" s="16"/>
    </row>
    <row r="59495" spans="6:6" x14ac:dyDescent="0.2">
      <c r="F59495" s="16"/>
    </row>
    <row r="59496" spans="6:6" x14ac:dyDescent="0.2">
      <c r="F59496" s="16"/>
    </row>
    <row r="59497" spans="6:6" x14ac:dyDescent="0.2">
      <c r="F59497" s="16"/>
    </row>
    <row r="59498" spans="6:6" x14ac:dyDescent="0.2">
      <c r="F59498" s="16"/>
    </row>
    <row r="59499" spans="6:6" x14ac:dyDescent="0.2">
      <c r="F59499" s="16"/>
    </row>
    <row r="59500" spans="6:6" x14ac:dyDescent="0.2">
      <c r="F59500" s="16"/>
    </row>
    <row r="59501" spans="6:6" x14ac:dyDescent="0.2">
      <c r="F59501" s="16"/>
    </row>
    <row r="59502" spans="6:6" x14ac:dyDescent="0.2">
      <c r="F59502" s="16"/>
    </row>
    <row r="59503" spans="6:6" x14ac:dyDescent="0.2">
      <c r="F59503" s="16"/>
    </row>
    <row r="59504" spans="6:6" x14ac:dyDescent="0.2">
      <c r="F59504" s="16"/>
    </row>
    <row r="59505" spans="6:6" x14ac:dyDescent="0.2">
      <c r="F59505" s="16"/>
    </row>
    <row r="59506" spans="6:6" x14ac:dyDescent="0.2">
      <c r="F59506" s="16"/>
    </row>
    <row r="59507" spans="6:6" x14ac:dyDescent="0.2">
      <c r="F59507" s="16"/>
    </row>
    <row r="59508" spans="6:6" x14ac:dyDescent="0.2">
      <c r="F59508" s="16"/>
    </row>
    <row r="59509" spans="6:6" x14ac:dyDescent="0.2">
      <c r="F59509" s="16"/>
    </row>
    <row r="59510" spans="6:6" x14ac:dyDescent="0.2">
      <c r="F59510" s="16"/>
    </row>
    <row r="59511" spans="6:6" x14ac:dyDescent="0.2">
      <c r="F59511" s="16"/>
    </row>
    <row r="59512" spans="6:6" x14ac:dyDescent="0.2">
      <c r="F59512" s="16"/>
    </row>
    <row r="59513" spans="6:6" x14ac:dyDescent="0.2">
      <c r="F59513" s="16"/>
    </row>
    <row r="59514" spans="6:6" x14ac:dyDescent="0.2">
      <c r="F59514" s="16"/>
    </row>
    <row r="59515" spans="6:6" x14ac:dyDescent="0.2">
      <c r="F59515" s="16"/>
    </row>
    <row r="59516" spans="6:6" x14ac:dyDescent="0.2">
      <c r="F59516" s="16"/>
    </row>
    <row r="59517" spans="6:6" x14ac:dyDescent="0.2">
      <c r="F59517" s="16"/>
    </row>
    <row r="59518" spans="6:6" x14ac:dyDescent="0.2">
      <c r="F59518" s="16"/>
    </row>
    <row r="59519" spans="6:6" x14ac:dyDescent="0.2">
      <c r="F59519" s="16"/>
    </row>
    <row r="59520" spans="6:6" x14ac:dyDescent="0.2">
      <c r="F59520" s="16"/>
    </row>
    <row r="59521" spans="6:6" x14ac:dyDescent="0.2">
      <c r="F59521" s="16"/>
    </row>
    <row r="59522" spans="6:6" x14ac:dyDescent="0.2">
      <c r="F59522" s="16"/>
    </row>
    <row r="59523" spans="6:6" x14ac:dyDescent="0.2">
      <c r="F59523" s="16"/>
    </row>
    <row r="59524" spans="6:6" x14ac:dyDescent="0.2">
      <c r="F59524" s="16"/>
    </row>
    <row r="59525" spans="6:6" x14ac:dyDescent="0.2">
      <c r="F59525" s="16"/>
    </row>
    <row r="59526" spans="6:6" x14ac:dyDescent="0.2">
      <c r="F59526" s="16"/>
    </row>
    <row r="59527" spans="6:6" x14ac:dyDescent="0.2">
      <c r="F59527" s="16"/>
    </row>
    <row r="59528" spans="6:6" x14ac:dyDescent="0.2">
      <c r="F59528" s="16"/>
    </row>
    <row r="59529" spans="6:6" x14ac:dyDescent="0.2">
      <c r="F59529" s="16"/>
    </row>
    <row r="59530" spans="6:6" x14ac:dyDescent="0.2">
      <c r="F59530" s="16"/>
    </row>
    <row r="59531" spans="6:6" x14ac:dyDescent="0.2">
      <c r="F59531" s="16"/>
    </row>
    <row r="59532" spans="6:6" x14ac:dyDescent="0.2">
      <c r="F59532" s="16"/>
    </row>
    <row r="59533" spans="6:6" x14ac:dyDescent="0.2">
      <c r="F59533" s="16"/>
    </row>
    <row r="59534" spans="6:6" x14ac:dyDescent="0.2">
      <c r="F59534" s="16"/>
    </row>
    <row r="59535" spans="6:6" x14ac:dyDescent="0.2">
      <c r="F59535" s="16"/>
    </row>
    <row r="59536" spans="6:6" x14ac:dyDescent="0.2">
      <c r="F59536" s="16"/>
    </row>
    <row r="59537" spans="6:6" x14ac:dyDescent="0.2">
      <c r="F59537" s="16"/>
    </row>
    <row r="59538" spans="6:6" x14ac:dyDescent="0.2">
      <c r="F59538" s="16"/>
    </row>
    <row r="59539" spans="6:6" x14ac:dyDescent="0.2">
      <c r="F59539" s="16"/>
    </row>
    <row r="59540" spans="6:6" x14ac:dyDescent="0.2">
      <c r="F59540" s="16"/>
    </row>
    <row r="59541" spans="6:6" x14ac:dyDescent="0.2">
      <c r="F59541" s="16"/>
    </row>
    <row r="59542" spans="6:6" x14ac:dyDescent="0.2">
      <c r="F59542" s="16"/>
    </row>
    <row r="59543" spans="6:6" x14ac:dyDescent="0.2">
      <c r="F59543" s="16"/>
    </row>
    <row r="59544" spans="6:6" x14ac:dyDescent="0.2">
      <c r="F59544" s="16"/>
    </row>
    <row r="59545" spans="6:6" x14ac:dyDescent="0.2">
      <c r="F59545" s="16"/>
    </row>
    <row r="59546" spans="6:6" x14ac:dyDescent="0.2">
      <c r="F59546" s="16"/>
    </row>
    <row r="59547" spans="6:6" x14ac:dyDescent="0.2">
      <c r="F59547" s="16"/>
    </row>
    <row r="59548" spans="6:6" x14ac:dyDescent="0.2">
      <c r="F59548" s="16"/>
    </row>
    <row r="59549" spans="6:6" x14ac:dyDescent="0.2">
      <c r="F59549" s="16"/>
    </row>
    <row r="59550" spans="6:6" x14ac:dyDescent="0.2">
      <c r="F59550" s="16"/>
    </row>
    <row r="59551" spans="6:6" x14ac:dyDescent="0.2">
      <c r="F59551" s="16"/>
    </row>
    <row r="59552" spans="6:6" x14ac:dyDescent="0.2">
      <c r="F59552" s="16"/>
    </row>
    <row r="59553" spans="6:6" x14ac:dyDescent="0.2">
      <c r="F59553" s="16"/>
    </row>
    <row r="59554" spans="6:6" x14ac:dyDescent="0.2">
      <c r="F59554" s="16"/>
    </row>
    <row r="59555" spans="6:6" x14ac:dyDescent="0.2">
      <c r="F59555" s="16"/>
    </row>
    <row r="59556" spans="6:6" x14ac:dyDescent="0.2">
      <c r="F59556" s="16"/>
    </row>
    <row r="59557" spans="6:6" x14ac:dyDescent="0.2">
      <c r="F59557" s="16"/>
    </row>
    <row r="59558" spans="6:6" x14ac:dyDescent="0.2">
      <c r="F59558" s="16"/>
    </row>
    <row r="59559" spans="6:6" x14ac:dyDescent="0.2">
      <c r="F59559" s="16"/>
    </row>
    <row r="59560" spans="6:6" x14ac:dyDescent="0.2">
      <c r="F59560" s="16"/>
    </row>
    <row r="59561" spans="6:6" x14ac:dyDescent="0.2">
      <c r="F59561" s="16"/>
    </row>
    <row r="59562" spans="6:6" x14ac:dyDescent="0.2">
      <c r="F59562" s="16"/>
    </row>
    <row r="59563" spans="6:6" x14ac:dyDescent="0.2">
      <c r="F59563" s="16"/>
    </row>
    <row r="59564" spans="6:6" x14ac:dyDescent="0.2">
      <c r="F59564" s="16"/>
    </row>
    <row r="59565" spans="6:6" x14ac:dyDescent="0.2">
      <c r="F59565" s="16"/>
    </row>
    <row r="59566" spans="6:6" x14ac:dyDescent="0.2">
      <c r="F59566" s="16"/>
    </row>
    <row r="59567" spans="6:6" x14ac:dyDescent="0.2">
      <c r="F59567" s="16"/>
    </row>
    <row r="59568" spans="6:6" x14ac:dyDescent="0.2">
      <c r="F59568" s="16"/>
    </row>
    <row r="59569" spans="6:6" x14ac:dyDescent="0.2">
      <c r="F59569" s="16"/>
    </row>
    <row r="59570" spans="6:6" x14ac:dyDescent="0.2">
      <c r="F59570" s="16"/>
    </row>
    <row r="59571" spans="6:6" x14ac:dyDescent="0.2">
      <c r="F59571" s="16"/>
    </row>
    <row r="59572" spans="6:6" x14ac:dyDescent="0.2">
      <c r="F59572" s="16"/>
    </row>
    <row r="59573" spans="6:6" x14ac:dyDescent="0.2">
      <c r="F59573" s="16"/>
    </row>
    <row r="59574" spans="6:6" x14ac:dyDescent="0.2">
      <c r="F59574" s="16"/>
    </row>
    <row r="59575" spans="6:6" x14ac:dyDescent="0.2">
      <c r="F59575" s="16"/>
    </row>
    <row r="59576" spans="6:6" x14ac:dyDescent="0.2">
      <c r="F59576" s="16"/>
    </row>
    <row r="59577" spans="6:6" x14ac:dyDescent="0.2">
      <c r="F59577" s="16"/>
    </row>
    <row r="59578" spans="6:6" x14ac:dyDescent="0.2">
      <c r="F59578" s="16"/>
    </row>
    <row r="59579" spans="6:6" x14ac:dyDescent="0.2">
      <c r="F59579" s="16"/>
    </row>
    <row r="59580" spans="6:6" x14ac:dyDescent="0.2">
      <c r="F59580" s="16"/>
    </row>
    <row r="59581" spans="6:6" x14ac:dyDescent="0.2">
      <c r="F59581" s="16"/>
    </row>
    <row r="59582" spans="6:6" x14ac:dyDescent="0.2">
      <c r="F59582" s="16"/>
    </row>
    <row r="59583" spans="6:6" x14ac:dyDescent="0.2">
      <c r="F59583" s="16"/>
    </row>
    <row r="59584" spans="6:6" x14ac:dyDescent="0.2">
      <c r="F59584" s="16"/>
    </row>
    <row r="59585" spans="6:6" x14ac:dyDescent="0.2">
      <c r="F59585" s="16"/>
    </row>
    <row r="59586" spans="6:6" x14ac:dyDescent="0.2">
      <c r="F59586" s="16"/>
    </row>
    <row r="59587" spans="6:6" x14ac:dyDescent="0.2">
      <c r="F59587" s="16"/>
    </row>
    <row r="59588" spans="6:6" x14ac:dyDescent="0.2">
      <c r="F59588" s="16"/>
    </row>
    <row r="59589" spans="6:6" x14ac:dyDescent="0.2">
      <c r="F59589" s="16"/>
    </row>
    <row r="59590" spans="6:6" x14ac:dyDescent="0.2">
      <c r="F59590" s="16"/>
    </row>
    <row r="59591" spans="6:6" x14ac:dyDescent="0.2">
      <c r="F59591" s="16"/>
    </row>
    <row r="59592" spans="6:6" x14ac:dyDescent="0.2">
      <c r="F59592" s="16"/>
    </row>
    <row r="59593" spans="6:6" x14ac:dyDescent="0.2">
      <c r="F59593" s="16"/>
    </row>
    <row r="59594" spans="6:6" x14ac:dyDescent="0.2">
      <c r="F59594" s="16"/>
    </row>
    <row r="59595" spans="6:6" x14ac:dyDescent="0.2">
      <c r="F59595" s="16"/>
    </row>
    <row r="59596" spans="6:6" x14ac:dyDescent="0.2">
      <c r="F59596" s="16"/>
    </row>
    <row r="59597" spans="6:6" x14ac:dyDescent="0.2">
      <c r="F59597" s="16"/>
    </row>
    <row r="59598" spans="6:6" x14ac:dyDescent="0.2">
      <c r="F59598" s="16"/>
    </row>
    <row r="59599" spans="6:6" x14ac:dyDescent="0.2">
      <c r="F59599" s="16"/>
    </row>
    <row r="59600" spans="6:6" x14ac:dyDescent="0.2">
      <c r="F59600" s="16"/>
    </row>
    <row r="59601" spans="6:6" x14ac:dyDescent="0.2">
      <c r="F59601" s="16"/>
    </row>
    <row r="59602" spans="6:6" x14ac:dyDescent="0.2">
      <c r="F59602" s="16"/>
    </row>
    <row r="59603" spans="6:6" x14ac:dyDescent="0.2">
      <c r="F59603" s="16"/>
    </row>
    <row r="59604" spans="6:6" x14ac:dyDescent="0.2">
      <c r="F59604" s="16"/>
    </row>
    <row r="59605" spans="6:6" x14ac:dyDescent="0.2">
      <c r="F59605" s="16"/>
    </row>
    <row r="59606" spans="6:6" x14ac:dyDescent="0.2">
      <c r="F59606" s="16"/>
    </row>
    <row r="59607" spans="6:6" x14ac:dyDescent="0.2">
      <c r="F59607" s="16"/>
    </row>
    <row r="59608" spans="6:6" x14ac:dyDescent="0.2">
      <c r="F59608" s="16"/>
    </row>
    <row r="59609" spans="6:6" x14ac:dyDescent="0.2">
      <c r="F59609" s="16"/>
    </row>
    <row r="59610" spans="6:6" x14ac:dyDescent="0.2">
      <c r="F59610" s="16"/>
    </row>
    <row r="59611" spans="6:6" x14ac:dyDescent="0.2">
      <c r="F59611" s="16"/>
    </row>
    <row r="59612" spans="6:6" x14ac:dyDescent="0.2">
      <c r="F59612" s="16"/>
    </row>
    <row r="59613" spans="6:6" x14ac:dyDescent="0.2">
      <c r="F59613" s="16"/>
    </row>
    <row r="59614" spans="6:6" x14ac:dyDescent="0.2">
      <c r="F59614" s="16"/>
    </row>
    <row r="59615" spans="6:6" x14ac:dyDescent="0.2">
      <c r="F59615" s="16"/>
    </row>
    <row r="59616" spans="6:6" x14ac:dyDescent="0.2">
      <c r="F59616" s="16"/>
    </row>
    <row r="59617" spans="6:6" x14ac:dyDescent="0.2">
      <c r="F59617" s="16"/>
    </row>
    <row r="59618" spans="6:6" x14ac:dyDescent="0.2">
      <c r="F59618" s="16"/>
    </row>
    <row r="59619" spans="6:6" x14ac:dyDescent="0.2">
      <c r="F59619" s="16"/>
    </row>
    <row r="59620" spans="6:6" x14ac:dyDescent="0.2">
      <c r="F59620" s="16"/>
    </row>
    <row r="59621" spans="6:6" x14ac:dyDescent="0.2">
      <c r="F59621" s="16"/>
    </row>
    <row r="59622" spans="6:6" x14ac:dyDescent="0.2">
      <c r="F59622" s="16"/>
    </row>
    <row r="59623" spans="6:6" x14ac:dyDescent="0.2">
      <c r="F59623" s="16"/>
    </row>
    <row r="59624" spans="6:6" x14ac:dyDescent="0.2">
      <c r="F59624" s="16"/>
    </row>
    <row r="59625" spans="6:6" x14ac:dyDescent="0.2">
      <c r="F59625" s="16"/>
    </row>
    <row r="59626" spans="6:6" x14ac:dyDescent="0.2">
      <c r="F59626" s="16"/>
    </row>
    <row r="59627" spans="6:6" x14ac:dyDescent="0.2">
      <c r="F59627" s="16"/>
    </row>
    <row r="59628" spans="6:6" x14ac:dyDescent="0.2">
      <c r="F59628" s="16"/>
    </row>
    <row r="59629" spans="6:6" x14ac:dyDescent="0.2">
      <c r="F59629" s="16"/>
    </row>
    <row r="59630" spans="6:6" x14ac:dyDescent="0.2">
      <c r="F59630" s="16"/>
    </row>
    <row r="59631" spans="6:6" x14ac:dyDescent="0.2">
      <c r="F59631" s="16"/>
    </row>
    <row r="59632" spans="6:6" x14ac:dyDescent="0.2">
      <c r="F59632" s="16"/>
    </row>
    <row r="59633" spans="6:6" x14ac:dyDescent="0.2">
      <c r="F59633" s="16"/>
    </row>
    <row r="59634" spans="6:6" x14ac:dyDescent="0.2">
      <c r="F59634" s="16"/>
    </row>
    <row r="59635" spans="6:6" x14ac:dyDescent="0.2">
      <c r="F59635" s="16"/>
    </row>
    <row r="59636" spans="6:6" x14ac:dyDescent="0.2">
      <c r="F59636" s="16"/>
    </row>
    <row r="59637" spans="6:6" x14ac:dyDescent="0.2">
      <c r="F59637" s="16"/>
    </row>
    <row r="59638" spans="6:6" x14ac:dyDescent="0.2">
      <c r="F59638" s="16"/>
    </row>
    <row r="59639" spans="6:6" x14ac:dyDescent="0.2">
      <c r="F59639" s="16"/>
    </row>
    <row r="59640" spans="6:6" x14ac:dyDescent="0.2">
      <c r="F59640" s="16"/>
    </row>
    <row r="59641" spans="6:6" x14ac:dyDescent="0.2">
      <c r="F59641" s="16"/>
    </row>
    <row r="59642" spans="6:6" x14ac:dyDescent="0.2">
      <c r="F59642" s="16"/>
    </row>
    <row r="59643" spans="6:6" x14ac:dyDescent="0.2">
      <c r="F59643" s="16"/>
    </row>
    <row r="59644" spans="6:6" x14ac:dyDescent="0.2">
      <c r="F59644" s="16"/>
    </row>
    <row r="59645" spans="6:6" x14ac:dyDescent="0.2">
      <c r="F59645" s="16"/>
    </row>
    <row r="59646" spans="6:6" x14ac:dyDescent="0.2">
      <c r="F59646" s="16"/>
    </row>
    <row r="59647" spans="6:6" x14ac:dyDescent="0.2">
      <c r="F59647" s="16"/>
    </row>
    <row r="59648" spans="6:6" x14ac:dyDescent="0.2">
      <c r="F59648" s="16"/>
    </row>
    <row r="59649" spans="6:6" x14ac:dyDescent="0.2">
      <c r="F59649" s="16"/>
    </row>
    <row r="59650" spans="6:6" x14ac:dyDescent="0.2">
      <c r="F59650" s="16"/>
    </row>
    <row r="59651" spans="6:6" x14ac:dyDescent="0.2">
      <c r="F59651" s="16"/>
    </row>
    <row r="59652" spans="6:6" x14ac:dyDescent="0.2">
      <c r="F59652" s="16"/>
    </row>
    <row r="59653" spans="6:6" x14ac:dyDescent="0.2">
      <c r="F59653" s="16"/>
    </row>
    <row r="59654" spans="6:6" x14ac:dyDescent="0.2">
      <c r="F59654" s="16"/>
    </row>
    <row r="59655" spans="6:6" x14ac:dyDescent="0.2">
      <c r="F59655" s="16"/>
    </row>
    <row r="59656" spans="6:6" x14ac:dyDescent="0.2">
      <c r="F59656" s="16"/>
    </row>
    <row r="59657" spans="6:6" x14ac:dyDescent="0.2">
      <c r="F59657" s="16"/>
    </row>
    <row r="59658" spans="6:6" x14ac:dyDescent="0.2">
      <c r="F59658" s="16"/>
    </row>
    <row r="59659" spans="6:6" x14ac:dyDescent="0.2">
      <c r="F59659" s="16"/>
    </row>
    <row r="59660" spans="6:6" x14ac:dyDescent="0.2">
      <c r="F59660" s="16"/>
    </row>
    <row r="59661" spans="6:6" x14ac:dyDescent="0.2">
      <c r="F59661" s="16"/>
    </row>
    <row r="59662" spans="6:6" x14ac:dyDescent="0.2">
      <c r="F59662" s="16"/>
    </row>
    <row r="59663" spans="6:6" x14ac:dyDescent="0.2">
      <c r="F59663" s="16"/>
    </row>
    <row r="59664" spans="6:6" x14ac:dyDescent="0.2">
      <c r="F59664" s="16"/>
    </row>
    <row r="59665" spans="6:6" x14ac:dyDescent="0.2">
      <c r="F59665" s="16"/>
    </row>
    <row r="59666" spans="6:6" x14ac:dyDescent="0.2">
      <c r="F59666" s="16"/>
    </row>
    <row r="59667" spans="6:6" x14ac:dyDescent="0.2">
      <c r="F59667" s="16"/>
    </row>
    <row r="59668" spans="6:6" x14ac:dyDescent="0.2">
      <c r="F59668" s="16"/>
    </row>
    <row r="59669" spans="6:6" x14ac:dyDescent="0.2">
      <c r="F59669" s="16"/>
    </row>
    <row r="59670" spans="6:6" x14ac:dyDescent="0.2">
      <c r="F59670" s="16"/>
    </row>
    <row r="59671" spans="6:6" x14ac:dyDescent="0.2">
      <c r="F59671" s="16"/>
    </row>
    <row r="59672" spans="6:6" x14ac:dyDescent="0.2">
      <c r="F59672" s="16"/>
    </row>
    <row r="59673" spans="6:6" x14ac:dyDescent="0.2">
      <c r="F59673" s="16"/>
    </row>
    <row r="59674" spans="6:6" x14ac:dyDescent="0.2">
      <c r="F59674" s="16"/>
    </row>
    <row r="59675" spans="6:6" x14ac:dyDescent="0.2">
      <c r="F59675" s="16"/>
    </row>
    <row r="59676" spans="6:6" x14ac:dyDescent="0.2">
      <c r="F59676" s="16"/>
    </row>
    <row r="59677" spans="6:6" x14ac:dyDescent="0.2">
      <c r="F59677" s="16"/>
    </row>
    <row r="59678" spans="6:6" x14ac:dyDescent="0.2">
      <c r="F59678" s="16"/>
    </row>
    <row r="59679" spans="6:6" x14ac:dyDescent="0.2">
      <c r="F59679" s="16"/>
    </row>
    <row r="59680" spans="6:6" x14ac:dyDescent="0.2">
      <c r="F59680" s="16"/>
    </row>
    <row r="59681" spans="6:6" x14ac:dyDescent="0.2">
      <c r="F59681" s="16"/>
    </row>
    <row r="59682" spans="6:6" x14ac:dyDescent="0.2">
      <c r="F59682" s="16"/>
    </row>
    <row r="59683" spans="6:6" x14ac:dyDescent="0.2">
      <c r="F59683" s="16"/>
    </row>
    <row r="59684" spans="6:6" x14ac:dyDescent="0.2">
      <c r="F59684" s="16"/>
    </row>
    <row r="59685" spans="6:6" x14ac:dyDescent="0.2">
      <c r="F59685" s="16"/>
    </row>
    <row r="59686" spans="6:6" x14ac:dyDescent="0.2">
      <c r="F59686" s="16"/>
    </row>
    <row r="59687" spans="6:6" x14ac:dyDescent="0.2">
      <c r="F59687" s="16"/>
    </row>
    <row r="59688" spans="6:6" x14ac:dyDescent="0.2">
      <c r="F59688" s="16"/>
    </row>
    <row r="59689" spans="6:6" x14ac:dyDescent="0.2">
      <c r="F59689" s="16"/>
    </row>
    <row r="59690" spans="6:6" x14ac:dyDescent="0.2">
      <c r="F59690" s="16"/>
    </row>
    <row r="59691" spans="6:6" x14ac:dyDescent="0.2">
      <c r="F59691" s="16"/>
    </row>
    <row r="59692" spans="6:6" x14ac:dyDescent="0.2">
      <c r="F59692" s="16"/>
    </row>
    <row r="59693" spans="6:6" x14ac:dyDescent="0.2">
      <c r="F59693" s="16"/>
    </row>
    <row r="59694" spans="6:6" x14ac:dyDescent="0.2">
      <c r="F59694" s="16"/>
    </row>
    <row r="59695" spans="6:6" x14ac:dyDescent="0.2">
      <c r="F59695" s="16"/>
    </row>
    <row r="59696" spans="6:6" x14ac:dyDescent="0.2">
      <c r="F59696" s="16"/>
    </row>
    <row r="59697" spans="6:6" x14ac:dyDescent="0.2">
      <c r="F59697" s="16"/>
    </row>
    <row r="59698" spans="6:6" x14ac:dyDescent="0.2">
      <c r="F59698" s="16"/>
    </row>
    <row r="59699" spans="6:6" x14ac:dyDescent="0.2">
      <c r="F59699" s="16"/>
    </row>
    <row r="59700" spans="6:6" x14ac:dyDescent="0.2">
      <c r="F59700" s="16"/>
    </row>
    <row r="59701" spans="6:6" x14ac:dyDescent="0.2">
      <c r="F59701" s="16"/>
    </row>
    <row r="59702" spans="6:6" x14ac:dyDescent="0.2">
      <c r="F59702" s="16"/>
    </row>
    <row r="59703" spans="6:6" x14ac:dyDescent="0.2">
      <c r="F59703" s="16"/>
    </row>
    <row r="59704" spans="6:6" x14ac:dyDescent="0.2">
      <c r="F59704" s="16"/>
    </row>
    <row r="59705" spans="6:6" x14ac:dyDescent="0.2">
      <c r="F59705" s="16"/>
    </row>
    <row r="59706" spans="6:6" x14ac:dyDescent="0.2">
      <c r="F59706" s="16"/>
    </row>
    <row r="59707" spans="6:6" x14ac:dyDescent="0.2">
      <c r="F59707" s="16"/>
    </row>
    <row r="59708" spans="6:6" x14ac:dyDescent="0.2">
      <c r="F59708" s="16"/>
    </row>
    <row r="59709" spans="6:6" x14ac:dyDescent="0.2">
      <c r="F59709" s="16"/>
    </row>
    <row r="59710" spans="6:6" x14ac:dyDescent="0.2">
      <c r="F59710" s="16"/>
    </row>
    <row r="59711" spans="6:6" x14ac:dyDescent="0.2">
      <c r="F59711" s="16"/>
    </row>
    <row r="59712" spans="6:6" x14ac:dyDescent="0.2">
      <c r="F59712" s="16"/>
    </row>
    <row r="59713" spans="6:6" x14ac:dyDescent="0.2">
      <c r="F59713" s="16"/>
    </row>
    <row r="59714" spans="6:6" x14ac:dyDescent="0.2">
      <c r="F59714" s="16"/>
    </row>
    <row r="59715" spans="6:6" x14ac:dyDescent="0.2">
      <c r="F59715" s="16"/>
    </row>
    <row r="59716" spans="6:6" x14ac:dyDescent="0.2">
      <c r="F59716" s="16"/>
    </row>
    <row r="59717" spans="6:6" x14ac:dyDescent="0.2">
      <c r="F59717" s="16"/>
    </row>
    <row r="59718" spans="6:6" x14ac:dyDescent="0.2">
      <c r="F59718" s="16"/>
    </row>
    <row r="59719" spans="6:6" x14ac:dyDescent="0.2">
      <c r="F59719" s="16"/>
    </row>
    <row r="59720" spans="6:6" x14ac:dyDescent="0.2">
      <c r="F59720" s="16"/>
    </row>
    <row r="59721" spans="6:6" x14ac:dyDescent="0.2">
      <c r="F59721" s="16"/>
    </row>
    <row r="59722" spans="6:6" x14ac:dyDescent="0.2">
      <c r="F59722" s="16"/>
    </row>
    <row r="59723" spans="6:6" x14ac:dyDescent="0.2">
      <c r="F59723" s="16"/>
    </row>
    <row r="59724" spans="6:6" x14ac:dyDescent="0.2">
      <c r="F59724" s="16"/>
    </row>
    <row r="59725" spans="6:6" x14ac:dyDescent="0.2">
      <c r="F59725" s="16"/>
    </row>
    <row r="59726" spans="6:6" x14ac:dyDescent="0.2">
      <c r="F59726" s="16"/>
    </row>
    <row r="59727" spans="6:6" x14ac:dyDescent="0.2">
      <c r="F59727" s="16"/>
    </row>
    <row r="59728" spans="6:6" x14ac:dyDescent="0.2">
      <c r="F59728" s="16"/>
    </row>
    <row r="59729" spans="6:6" x14ac:dyDescent="0.2">
      <c r="F59729" s="16"/>
    </row>
    <row r="59730" spans="6:6" x14ac:dyDescent="0.2">
      <c r="F59730" s="16"/>
    </row>
    <row r="59731" spans="6:6" x14ac:dyDescent="0.2">
      <c r="F59731" s="16"/>
    </row>
    <row r="59732" spans="6:6" x14ac:dyDescent="0.2">
      <c r="F59732" s="16"/>
    </row>
    <row r="59733" spans="6:6" x14ac:dyDescent="0.2">
      <c r="F59733" s="16"/>
    </row>
    <row r="59734" spans="6:6" x14ac:dyDescent="0.2">
      <c r="F59734" s="16"/>
    </row>
    <row r="59735" spans="6:6" x14ac:dyDescent="0.2">
      <c r="F59735" s="16"/>
    </row>
    <row r="59736" spans="6:6" x14ac:dyDescent="0.2">
      <c r="F59736" s="16"/>
    </row>
    <row r="59737" spans="6:6" x14ac:dyDescent="0.2">
      <c r="F59737" s="16"/>
    </row>
    <row r="59738" spans="6:6" x14ac:dyDescent="0.2">
      <c r="F59738" s="16"/>
    </row>
    <row r="59739" spans="6:6" x14ac:dyDescent="0.2">
      <c r="F59739" s="16"/>
    </row>
    <row r="59740" spans="6:6" x14ac:dyDescent="0.2">
      <c r="F59740" s="16"/>
    </row>
    <row r="59741" spans="6:6" x14ac:dyDescent="0.2">
      <c r="F59741" s="16"/>
    </row>
    <row r="59742" spans="6:6" x14ac:dyDescent="0.2">
      <c r="F59742" s="16"/>
    </row>
    <row r="59743" spans="6:6" x14ac:dyDescent="0.2">
      <c r="F59743" s="16"/>
    </row>
    <row r="59744" spans="6:6" x14ac:dyDescent="0.2">
      <c r="F59744" s="16"/>
    </row>
    <row r="59745" spans="6:6" x14ac:dyDescent="0.2">
      <c r="F59745" s="16"/>
    </row>
    <row r="59746" spans="6:6" x14ac:dyDescent="0.2">
      <c r="F59746" s="16"/>
    </row>
    <row r="59747" spans="6:6" x14ac:dyDescent="0.2">
      <c r="F59747" s="16"/>
    </row>
    <row r="59748" spans="6:6" x14ac:dyDescent="0.2">
      <c r="F59748" s="16"/>
    </row>
    <row r="59749" spans="6:6" x14ac:dyDescent="0.2">
      <c r="F59749" s="16"/>
    </row>
    <row r="59750" spans="6:6" x14ac:dyDescent="0.2">
      <c r="F59750" s="16"/>
    </row>
    <row r="59751" spans="6:6" x14ac:dyDescent="0.2">
      <c r="F59751" s="16"/>
    </row>
    <row r="59752" spans="6:6" x14ac:dyDescent="0.2">
      <c r="F59752" s="16"/>
    </row>
    <row r="59753" spans="6:6" x14ac:dyDescent="0.2">
      <c r="F59753" s="16"/>
    </row>
    <row r="59754" spans="6:6" x14ac:dyDescent="0.2">
      <c r="F59754" s="16"/>
    </row>
    <row r="59755" spans="6:6" x14ac:dyDescent="0.2">
      <c r="F59755" s="16"/>
    </row>
    <row r="59756" spans="6:6" x14ac:dyDescent="0.2">
      <c r="F59756" s="16"/>
    </row>
    <row r="59757" spans="6:6" x14ac:dyDescent="0.2">
      <c r="F59757" s="16"/>
    </row>
    <row r="59758" spans="6:6" x14ac:dyDescent="0.2">
      <c r="F59758" s="16"/>
    </row>
    <row r="59759" spans="6:6" x14ac:dyDescent="0.2">
      <c r="F59759" s="16"/>
    </row>
    <row r="59760" spans="6:6" x14ac:dyDescent="0.2">
      <c r="F59760" s="16"/>
    </row>
    <row r="59761" spans="6:6" x14ac:dyDescent="0.2">
      <c r="F59761" s="16"/>
    </row>
    <row r="59762" spans="6:6" x14ac:dyDescent="0.2">
      <c r="F59762" s="16"/>
    </row>
    <row r="59763" spans="6:6" x14ac:dyDescent="0.2">
      <c r="F59763" s="16"/>
    </row>
    <row r="59764" spans="6:6" x14ac:dyDescent="0.2">
      <c r="F59764" s="16"/>
    </row>
    <row r="59765" spans="6:6" x14ac:dyDescent="0.2">
      <c r="F59765" s="16"/>
    </row>
    <row r="59766" spans="6:6" x14ac:dyDescent="0.2">
      <c r="F59766" s="16"/>
    </row>
    <row r="59767" spans="6:6" x14ac:dyDescent="0.2">
      <c r="F59767" s="16"/>
    </row>
    <row r="59768" spans="6:6" x14ac:dyDescent="0.2">
      <c r="F59768" s="16"/>
    </row>
    <row r="59769" spans="6:6" x14ac:dyDescent="0.2">
      <c r="F59769" s="16"/>
    </row>
    <row r="59770" spans="6:6" x14ac:dyDescent="0.2">
      <c r="F59770" s="16"/>
    </row>
    <row r="59771" spans="6:6" x14ac:dyDescent="0.2">
      <c r="F59771" s="16"/>
    </row>
    <row r="59772" spans="6:6" x14ac:dyDescent="0.2">
      <c r="F59772" s="16"/>
    </row>
    <row r="59773" spans="6:6" x14ac:dyDescent="0.2">
      <c r="F59773" s="16"/>
    </row>
    <row r="59774" spans="6:6" x14ac:dyDescent="0.2">
      <c r="F59774" s="16"/>
    </row>
    <row r="59775" spans="6:6" x14ac:dyDescent="0.2">
      <c r="F59775" s="16"/>
    </row>
    <row r="59776" spans="6:6" x14ac:dyDescent="0.2">
      <c r="F59776" s="16"/>
    </row>
    <row r="59777" spans="6:6" x14ac:dyDescent="0.2">
      <c r="F59777" s="16"/>
    </row>
    <row r="59778" spans="6:6" x14ac:dyDescent="0.2">
      <c r="F59778" s="16"/>
    </row>
    <row r="59779" spans="6:6" x14ac:dyDescent="0.2">
      <c r="F59779" s="16"/>
    </row>
    <row r="59780" spans="6:6" x14ac:dyDescent="0.2">
      <c r="F59780" s="16"/>
    </row>
    <row r="59781" spans="6:6" x14ac:dyDescent="0.2">
      <c r="F59781" s="16"/>
    </row>
    <row r="59782" spans="6:6" x14ac:dyDescent="0.2">
      <c r="F59782" s="16"/>
    </row>
    <row r="59783" spans="6:6" x14ac:dyDescent="0.2">
      <c r="F59783" s="16"/>
    </row>
    <row r="59784" spans="6:6" x14ac:dyDescent="0.2">
      <c r="F59784" s="16"/>
    </row>
    <row r="59785" spans="6:6" x14ac:dyDescent="0.2">
      <c r="F59785" s="16"/>
    </row>
    <row r="59786" spans="6:6" x14ac:dyDescent="0.2">
      <c r="F59786" s="16"/>
    </row>
    <row r="59787" spans="6:6" x14ac:dyDescent="0.2">
      <c r="F59787" s="16"/>
    </row>
    <row r="59788" spans="6:6" x14ac:dyDescent="0.2">
      <c r="F59788" s="16"/>
    </row>
    <row r="59789" spans="6:6" x14ac:dyDescent="0.2">
      <c r="F59789" s="16"/>
    </row>
    <row r="59790" spans="6:6" x14ac:dyDescent="0.2">
      <c r="F59790" s="16"/>
    </row>
    <row r="59791" spans="6:6" x14ac:dyDescent="0.2">
      <c r="F59791" s="16"/>
    </row>
    <row r="59792" spans="6:6" x14ac:dyDescent="0.2">
      <c r="F59792" s="16"/>
    </row>
    <row r="59793" spans="6:6" x14ac:dyDescent="0.2">
      <c r="F59793" s="16"/>
    </row>
    <row r="59794" spans="6:6" x14ac:dyDescent="0.2">
      <c r="F59794" s="16"/>
    </row>
    <row r="59795" spans="6:6" x14ac:dyDescent="0.2">
      <c r="F59795" s="16"/>
    </row>
    <row r="59796" spans="6:6" x14ac:dyDescent="0.2">
      <c r="F59796" s="16"/>
    </row>
    <row r="59797" spans="6:6" x14ac:dyDescent="0.2">
      <c r="F59797" s="16"/>
    </row>
    <row r="59798" spans="6:6" x14ac:dyDescent="0.2">
      <c r="F59798" s="16"/>
    </row>
    <row r="59799" spans="6:6" x14ac:dyDescent="0.2">
      <c r="F59799" s="16"/>
    </row>
    <row r="59800" spans="6:6" x14ac:dyDescent="0.2">
      <c r="F59800" s="16"/>
    </row>
    <row r="59801" spans="6:6" x14ac:dyDescent="0.2">
      <c r="F59801" s="16"/>
    </row>
    <row r="59802" spans="6:6" x14ac:dyDescent="0.2">
      <c r="F59802" s="16"/>
    </row>
    <row r="59803" spans="6:6" x14ac:dyDescent="0.2">
      <c r="F59803" s="16"/>
    </row>
    <row r="59804" spans="6:6" x14ac:dyDescent="0.2">
      <c r="F59804" s="16"/>
    </row>
    <row r="59805" spans="6:6" x14ac:dyDescent="0.2">
      <c r="F59805" s="16"/>
    </row>
    <row r="59806" spans="6:6" x14ac:dyDescent="0.2">
      <c r="F59806" s="16"/>
    </row>
    <row r="59807" spans="6:6" x14ac:dyDescent="0.2">
      <c r="F59807" s="16"/>
    </row>
    <row r="59808" spans="6:6" x14ac:dyDescent="0.2">
      <c r="F59808" s="16"/>
    </row>
    <row r="59809" spans="6:6" x14ac:dyDescent="0.2">
      <c r="F59809" s="16"/>
    </row>
    <row r="59810" spans="6:6" x14ac:dyDescent="0.2">
      <c r="F59810" s="16"/>
    </row>
    <row r="59811" spans="6:6" x14ac:dyDescent="0.2">
      <c r="F59811" s="16"/>
    </row>
    <row r="59812" spans="6:6" x14ac:dyDescent="0.2">
      <c r="F59812" s="16"/>
    </row>
    <row r="59813" spans="6:6" x14ac:dyDescent="0.2">
      <c r="F59813" s="16"/>
    </row>
    <row r="59814" spans="6:6" x14ac:dyDescent="0.2">
      <c r="F59814" s="16"/>
    </row>
    <row r="59815" spans="6:6" x14ac:dyDescent="0.2">
      <c r="F59815" s="16"/>
    </row>
    <row r="59816" spans="6:6" x14ac:dyDescent="0.2">
      <c r="F59816" s="16"/>
    </row>
    <row r="59817" spans="6:6" x14ac:dyDescent="0.2">
      <c r="F59817" s="16"/>
    </row>
    <row r="59818" spans="6:6" x14ac:dyDescent="0.2">
      <c r="F59818" s="16"/>
    </row>
    <row r="59819" spans="6:6" x14ac:dyDescent="0.2">
      <c r="F59819" s="16"/>
    </row>
    <row r="59820" spans="6:6" x14ac:dyDescent="0.2">
      <c r="F59820" s="16"/>
    </row>
    <row r="59821" spans="6:6" x14ac:dyDescent="0.2">
      <c r="F59821" s="16"/>
    </row>
    <row r="59822" spans="6:6" x14ac:dyDescent="0.2">
      <c r="F59822" s="16"/>
    </row>
    <row r="59823" spans="6:6" x14ac:dyDescent="0.2">
      <c r="F59823" s="16"/>
    </row>
    <row r="59824" spans="6:6" x14ac:dyDescent="0.2">
      <c r="F59824" s="16"/>
    </row>
    <row r="59825" spans="6:6" x14ac:dyDescent="0.2">
      <c r="F59825" s="16"/>
    </row>
    <row r="59826" spans="6:6" x14ac:dyDescent="0.2">
      <c r="F59826" s="16"/>
    </row>
    <row r="59827" spans="6:6" x14ac:dyDescent="0.2">
      <c r="F59827" s="16"/>
    </row>
    <row r="59828" spans="6:6" x14ac:dyDescent="0.2">
      <c r="F59828" s="16"/>
    </row>
    <row r="59829" spans="6:6" x14ac:dyDescent="0.2">
      <c r="F59829" s="16"/>
    </row>
    <row r="59830" spans="6:6" x14ac:dyDescent="0.2">
      <c r="F59830" s="16"/>
    </row>
    <row r="59831" spans="6:6" x14ac:dyDescent="0.2">
      <c r="F59831" s="16"/>
    </row>
    <row r="59832" spans="6:6" x14ac:dyDescent="0.2">
      <c r="F59832" s="16"/>
    </row>
    <row r="59833" spans="6:6" x14ac:dyDescent="0.2">
      <c r="F59833" s="16"/>
    </row>
    <row r="59834" spans="6:6" x14ac:dyDescent="0.2">
      <c r="F59834" s="16"/>
    </row>
    <row r="59835" spans="6:6" x14ac:dyDescent="0.2">
      <c r="F59835" s="16"/>
    </row>
    <row r="59836" spans="6:6" x14ac:dyDescent="0.2">
      <c r="F59836" s="16"/>
    </row>
    <row r="59837" spans="6:6" x14ac:dyDescent="0.2">
      <c r="F59837" s="16"/>
    </row>
    <row r="59838" spans="6:6" x14ac:dyDescent="0.2">
      <c r="F59838" s="16"/>
    </row>
    <row r="59839" spans="6:6" x14ac:dyDescent="0.2">
      <c r="F59839" s="16"/>
    </row>
    <row r="59840" spans="6:6" x14ac:dyDescent="0.2">
      <c r="F59840" s="16"/>
    </row>
    <row r="59841" spans="6:6" x14ac:dyDescent="0.2">
      <c r="F59841" s="16"/>
    </row>
    <row r="59842" spans="6:6" x14ac:dyDescent="0.2">
      <c r="F59842" s="16"/>
    </row>
    <row r="59843" spans="6:6" x14ac:dyDescent="0.2">
      <c r="F59843" s="16"/>
    </row>
    <row r="59844" spans="6:6" x14ac:dyDescent="0.2">
      <c r="F59844" s="16"/>
    </row>
    <row r="59845" spans="6:6" x14ac:dyDescent="0.2">
      <c r="F59845" s="16"/>
    </row>
    <row r="59846" spans="6:6" x14ac:dyDescent="0.2">
      <c r="F59846" s="16"/>
    </row>
    <row r="59847" spans="6:6" x14ac:dyDescent="0.2">
      <c r="F59847" s="16"/>
    </row>
    <row r="59848" spans="6:6" x14ac:dyDescent="0.2">
      <c r="F59848" s="16"/>
    </row>
    <row r="59849" spans="6:6" x14ac:dyDescent="0.2">
      <c r="F59849" s="16"/>
    </row>
    <row r="59850" spans="6:6" x14ac:dyDescent="0.2">
      <c r="F59850" s="16"/>
    </row>
    <row r="59851" spans="6:6" x14ac:dyDescent="0.2">
      <c r="F59851" s="16"/>
    </row>
    <row r="59852" spans="6:6" x14ac:dyDescent="0.2">
      <c r="F59852" s="16"/>
    </row>
    <row r="59853" spans="6:6" x14ac:dyDescent="0.2">
      <c r="F59853" s="16"/>
    </row>
    <row r="59854" spans="6:6" x14ac:dyDescent="0.2">
      <c r="F59854" s="16"/>
    </row>
    <row r="59855" spans="6:6" x14ac:dyDescent="0.2">
      <c r="F59855" s="16"/>
    </row>
    <row r="59856" spans="6:6" x14ac:dyDescent="0.2">
      <c r="F59856" s="16"/>
    </row>
    <row r="59857" spans="6:6" x14ac:dyDescent="0.2">
      <c r="F59857" s="16"/>
    </row>
    <row r="59858" spans="6:6" x14ac:dyDescent="0.2">
      <c r="F59858" s="16"/>
    </row>
    <row r="59859" spans="6:6" x14ac:dyDescent="0.2">
      <c r="F59859" s="16"/>
    </row>
    <row r="59860" spans="6:6" x14ac:dyDescent="0.2">
      <c r="F59860" s="16"/>
    </row>
    <row r="59861" spans="6:6" x14ac:dyDescent="0.2">
      <c r="F59861" s="16"/>
    </row>
    <row r="59862" spans="6:6" x14ac:dyDescent="0.2">
      <c r="F59862" s="16"/>
    </row>
    <row r="59863" spans="6:6" x14ac:dyDescent="0.2">
      <c r="F59863" s="16"/>
    </row>
    <row r="59864" spans="6:6" x14ac:dyDescent="0.2">
      <c r="F59864" s="16"/>
    </row>
    <row r="59865" spans="6:6" x14ac:dyDescent="0.2">
      <c r="F59865" s="16"/>
    </row>
    <row r="59866" spans="6:6" x14ac:dyDescent="0.2">
      <c r="F59866" s="16"/>
    </row>
    <row r="59867" spans="6:6" x14ac:dyDescent="0.2">
      <c r="F59867" s="16"/>
    </row>
    <row r="59868" spans="6:6" x14ac:dyDescent="0.2">
      <c r="F59868" s="16"/>
    </row>
    <row r="59869" spans="6:6" x14ac:dyDescent="0.2">
      <c r="F59869" s="16"/>
    </row>
    <row r="59870" spans="6:6" x14ac:dyDescent="0.2">
      <c r="F59870" s="16"/>
    </row>
    <row r="59871" spans="6:6" x14ac:dyDescent="0.2">
      <c r="F59871" s="16"/>
    </row>
    <row r="59872" spans="6:6" x14ac:dyDescent="0.2">
      <c r="F59872" s="16"/>
    </row>
    <row r="59873" spans="6:6" x14ac:dyDescent="0.2">
      <c r="F59873" s="16"/>
    </row>
    <row r="59874" spans="6:6" x14ac:dyDescent="0.2">
      <c r="F59874" s="16"/>
    </row>
    <row r="59875" spans="6:6" x14ac:dyDescent="0.2">
      <c r="F59875" s="16"/>
    </row>
    <row r="59876" spans="6:6" x14ac:dyDescent="0.2">
      <c r="F59876" s="16"/>
    </row>
    <row r="59877" spans="6:6" x14ac:dyDescent="0.2">
      <c r="F59877" s="16"/>
    </row>
    <row r="59878" spans="6:6" x14ac:dyDescent="0.2">
      <c r="F59878" s="16"/>
    </row>
    <row r="59879" spans="6:6" x14ac:dyDescent="0.2">
      <c r="F59879" s="16"/>
    </row>
    <row r="59880" spans="6:6" x14ac:dyDescent="0.2">
      <c r="F59880" s="16"/>
    </row>
    <row r="59881" spans="6:6" x14ac:dyDescent="0.2">
      <c r="F59881" s="16"/>
    </row>
    <row r="59882" spans="6:6" x14ac:dyDescent="0.2">
      <c r="F59882" s="16"/>
    </row>
    <row r="59883" spans="6:6" x14ac:dyDescent="0.2">
      <c r="F59883" s="16"/>
    </row>
    <row r="59884" spans="6:6" x14ac:dyDescent="0.2">
      <c r="F59884" s="16"/>
    </row>
    <row r="59885" spans="6:6" x14ac:dyDescent="0.2">
      <c r="F59885" s="16"/>
    </row>
    <row r="59886" spans="6:6" x14ac:dyDescent="0.2">
      <c r="F59886" s="16"/>
    </row>
    <row r="59887" spans="6:6" x14ac:dyDescent="0.2">
      <c r="F59887" s="16"/>
    </row>
    <row r="59888" spans="6:6" x14ac:dyDescent="0.2">
      <c r="F59888" s="16"/>
    </row>
    <row r="59889" spans="6:6" x14ac:dyDescent="0.2">
      <c r="F59889" s="16"/>
    </row>
    <row r="59890" spans="6:6" x14ac:dyDescent="0.2">
      <c r="F59890" s="16"/>
    </row>
    <row r="59891" spans="6:6" x14ac:dyDescent="0.2">
      <c r="F59891" s="16"/>
    </row>
    <row r="59892" spans="6:6" x14ac:dyDescent="0.2">
      <c r="F59892" s="16"/>
    </row>
    <row r="59893" spans="6:6" x14ac:dyDescent="0.2">
      <c r="F59893" s="16"/>
    </row>
    <row r="59894" spans="6:6" x14ac:dyDescent="0.2">
      <c r="F59894" s="16"/>
    </row>
    <row r="59895" spans="6:6" x14ac:dyDescent="0.2">
      <c r="F59895" s="16"/>
    </row>
    <row r="59896" spans="6:6" x14ac:dyDescent="0.2">
      <c r="F59896" s="16"/>
    </row>
    <row r="59897" spans="6:6" x14ac:dyDescent="0.2">
      <c r="F59897" s="16"/>
    </row>
    <row r="59898" spans="6:6" x14ac:dyDescent="0.2">
      <c r="F59898" s="16"/>
    </row>
    <row r="59899" spans="6:6" x14ac:dyDescent="0.2">
      <c r="F59899" s="16"/>
    </row>
    <row r="59900" spans="6:6" x14ac:dyDescent="0.2">
      <c r="F59900" s="16"/>
    </row>
    <row r="59901" spans="6:6" x14ac:dyDescent="0.2">
      <c r="F59901" s="16"/>
    </row>
    <row r="59902" spans="6:6" x14ac:dyDescent="0.2">
      <c r="F59902" s="16"/>
    </row>
    <row r="59903" spans="6:6" x14ac:dyDescent="0.2">
      <c r="F59903" s="16"/>
    </row>
    <row r="59904" spans="6:6" x14ac:dyDescent="0.2">
      <c r="F59904" s="16"/>
    </row>
    <row r="59905" spans="6:6" x14ac:dyDescent="0.2">
      <c r="F59905" s="16"/>
    </row>
    <row r="59906" spans="6:6" x14ac:dyDescent="0.2">
      <c r="F59906" s="16"/>
    </row>
    <row r="59907" spans="6:6" x14ac:dyDescent="0.2">
      <c r="F59907" s="16"/>
    </row>
    <row r="59908" spans="6:6" x14ac:dyDescent="0.2">
      <c r="F59908" s="16"/>
    </row>
    <row r="59909" spans="6:6" x14ac:dyDescent="0.2">
      <c r="F59909" s="16"/>
    </row>
    <row r="59910" spans="6:6" x14ac:dyDescent="0.2">
      <c r="F59910" s="16"/>
    </row>
    <row r="59911" spans="6:6" x14ac:dyDescent="0.2">
      <c r="F59911" s="16"/>
    </row>
    <row r="59912" spans="6:6" x14ac:dyDescent="0.2">
      <c r="F59912" s="16"/>
    </row>
    <row r="59913" spans="6:6" x14ac:dyDescent="0.2">
      <c r="F59913" s="16"/>
    </row>
    <row r="59914" spans="6:6" x14ac:dyDescent="0.2">
      <c r="F59914" s="16"/>
    </row>
    <row r="59915" spans="6:6" x14ac:dyDescent="0.2">
      <c r="F59915" s="16"/>
    </row>
    <row r="59916" spans="6:6" x14ac:dyDescent="0.2">
      <c r="F59916" s="16"/>
    </row>
    <row r="59917" spans="6:6" x14ac:dyDescent="0.2">
      <c r="F59917" s="16"/>
    </row>
    <row r="59918" spans="6:6" x14ac:dyDescent="0.2">
      <c r="F59918" s="16"/>
    </row>
    <row r="59919" spans="6:6" x14ac:dyDescent="0.2">
      <c r="F59919" s="16"/>
    </row>
    <row r="59920" spans="6:6" x14ac:dyDescent="0.2">
      <c r="F59920" s="16"/>
    </row>
    <row r="59921" spans="6:6" x14ac:dyDescent="0.2">
      <c r="F59921" s="16"/>
    </row>
    <row r="59922" spans="6:6" x14ac:dyDescent="0.2">
      <c r="F59922" s="16"/>
    </row>
    <row r="59923" spans="6:6" x14ac:dyDescent="0.2">
      <c r="F59923" s="16"/>
    </row>
    <row r="59924" spans="6:6" x14ac:dyDescent="0.2">
      <c r="F59924" s="16"/>
    </row>
    <row r="59925" spans="6:6" x14ac:dyDescent="0.2">
      <c r="F59925" s="16"/>
    </row>
    <row r="59926" spans="6:6" x14ac:dyDescent="0.2">
      <c r="F59926" s="16"/>
    </row>
    <row r="59927" spans="6:6" x14ac:dyDescent="0.2">
      <c r="F59927" s="16"/>
    </row>
    <row r="59928" spans="6:6" x14ac:dyDescent="0.2">
      <c r="F59928" s="16"/>
    </row>
    <row r="59929" spans="6:6" x14ac:dyDescent="0.2">
      <c r="F59929" s="16"/>
    </row>
    <row r="59930" spans="6:6" x14ac:dyDescent="0.2">
      <c r="F59930" s="16"/>
    </row>
    <row r="59931" spans="6:6" x14ac:dyDescent="0.2">
      <c r="F59931" s="16"/>
    </row>
    <row r="59932" spans="6:6" x14ac:dyDescent="0.2">
      <c r="F59932" s="16"/>
    </row>
    <row r="59933" spans="6:6" x14ac:dyDescent="0.2">
      <c r="F59933" s="16"/>
    </row>
    <row r="59934" spans="6:6" x14ac:dyDescent="0.2">
      <c r="F59934" s="16"/>
    </row>
    <row r="59935" spans="6:6" x14ac:dyDescent="0.2">
      <c r="F59935" s="16"/>
    </row>
    <row r="59936" spans="6:6" x14ac:dyDescent="0.2">
      <c r="F59936" s="16"/>
    </row>
    <row r="59937" spans="6:6" x14ac:dyDescent="0.2">
      <c r="F59937" s="16"/>
    </row>
    <row r="59938" spans="6:6" x14ac:dyDescent="0.2">
      <c r="F59938" s="16"/>
    </row>
    <row r="59939" spans="6:6" x14ac:dyDescent="0.2">
      <c r="F59939" s="16"/>
    </row>
    <row r="59940" spans="6:6" x14ac:dyDescent="0.2">
      <c r="F59940" s="16"/>
    </row>
    <row r="59941" spans="6:6" x14ac:dyDescent="0.2">
      <c r="F59941" s="16"/>
    </row>
    <row r="59942" spans="6:6" x14ac:dyDescent="0.2">
      <c r="F59942" s="16"/>
    </row>
    <row r="59943" spans="6:6" x14ac:dyDescent="0.2">
      <c r="F59943" s="16"/>
    </row>
    <row r="59944" spans="6:6" x14ac:dyDescent="0.2">
      <c r="F59944" s="16"/>
    </row>
    <row r="59945" spans="6:6" x14ac:dyDescent="0.2">
      <c r="F59945" s="16"/>
    </row>
    <row r="59946" spans="6:6" x14ac:dyDescent="0.2">
      <c r="F59946" s="16"/>
    </row>
    <row r="59947" spans="6:6" x14ac:dyDescent="0.2">
      <c r="F59947" s="16"/>
    </row>
    <row r="59948" spans="6:6" x14ac:dyDescent="0.2">
      <c r="F59948" s="16"/>
    </row>
    <row r="59949" spans="6:6" x14ac:dyDescent="0.2">
      <c r="F59949" s="16"/>
    </row>
    <row r="59950" spans="6:6" x14ac:dyDescent="0.2">
      <c r="F59950" s="16"/>
    </row>
    <row r="59951" spans="6:6" x14ac:dyDescent="0.2">
      <c r="F59951" s="16"/>
    </row>
    <row r="59952" spans="6:6" x14ac:dyDescent="0.2">
      <c r="F59952" s="16"/>
    </row>
    <row r="59953" spans="6:6" x14ac:dyDescent="0.2">
      <c r="F59953" s="16"/>
    </row>
    <row r="59954" spans="6:6" x14ac:dyDescent="0.2">
      <c r="F59954" s="16"/>
    </row>
    <row r="59955" spans="6:6" x14ac:dyDescent="0.2">
      <c r="F59955" s="16"/>
    </row>
    <row r="59956" spans="6:6" x14ac:dyDescent="0.2">
      <c r="F59956" s="16"/>
    </row>
    <row r="59957" spans="6:6" x14ac:dyDescent="0.2">
      <c r="F59957" s="16"/>
    </row>
    <row r="59958" spans="6:6" x14ac:dyDescent="0.2">
      <c r="F59958" s="16"/>
    </row>
    <row r="59959" spans="6:6" x14ac:dyDescent="0.2">
      <c r="F59959" s="16"/>
    </row>
    <row r="59960" spans="6:6" x14ac:dyDescent="0.2">
      <c r="F59960" s="16"/>
    </row>
    <row r="59961" spans="6:6" x14ac:dyDescent="0.2">
      <c r="F59961" s="16"/>
    </row>
    <row r="59962" spans="6:6" x14ac:dyDescent="0.2">
      <c r="F59962" s="16"/>
    </row>
    <row r="59963" spans="6:6" x14ac:dyDescent="0.2">
      <c r="F59963" s="16"/>
    </row>
    <row r="59964" spans="6:6" x14ac:dyDescent="0.2">
      <c r="F59964" s="16"/>
    </row>
    <row r="59965" spans="6:6" x14ac:dyDescent="0.2">
      <c r="F59965" s="16"/>
    </row>
    <row r="59966" spans="6:6" x14ac:dyDescent="0.2">
      <c r="F59966" s="16"/>
    </row>
    <row r="59967" spans="6:6" x14ac:dyDescent="0.2">
      <c r="F59967" s="16"/>
    </row>
    <row r="59968" spans="6:6" x14ac:dyDescent="0.2">
      <c r="F59968" s="16"/>
    </row>
    <row r="59969" spans="6:6" x14ac:dyDescent="0.2">
      <c r="F59969" s="16"/>
    </row>
    <row r="59970" spans="6:6" x14ac:dyDescent="0.2">
      <c r="F59970" s="16"/>
    </row>
    <row r="59971" spans="6:6" x14ac:dyDescent="0.2">
      <c r="F59971" s="16"/>
    </row>
    <row r="59972" spans="6:6" x14ac:dyDescent="0.2">
      <c r="F59972" s="16"/>
    </row>
    <row r="59973" spans="6:6" x14ac:dyDescent="0.2">
      <c r="F59973" s="16"/>
    </row>
    <row r="59974" spans="6:6" x14ac:dyDescent="0.2">
      <c r="F59974" s="16"/>
    </row>
    <row r="59975" spans="6:6" x14ac:dyDescent="0.2">
      <c r="F59975" s="16"/>
    </row>
    <row r="59976" spans="6:6" x14ac:dyDescent="0.2">
      <c r="F59976" s="16"/>
    </row>
    <row r="59977" spans="6:6" x14ac:dyDescent="0.2">
      <c r="F59977" s="16"/>
    </row>
    <row r="59978" spans="6:6" x14ac:dyDescent="0.2">
      <c r="F59978" s="16"/>
    </row>
    <row r="59979" spans="6:6" x14ac:dyDescent="0.2">
      <c r="F59979" s="16"/>
    </row>
    <row r="59980" spans="6:6" x14ac:dyDescent="0.2">
      <c r="F59980" s="16"/>
    </row>
    <row r="59981" spans="6:6" x14ac:dyDescent="0.2">
      <c r="F59981" s="16"/>
    </row>
    <row r="59982" spans="6:6" x14ac:dyDescent="0.2">
      <c r="F59982" s="16"/>
    </row>
    <row r="59983" spans="6:6" x14ac:dyDescent="0.2">
      <c r="F59983" s="16"/>
    </row>
    <row r="59984" spans="6:6" x14ac:dyDescent="0.2">
      <c r="F59984" s="16"/>
    </row>
    <row r="59985" spans="6:6" x14ac:dyDescent="0.2">
      <c r="F59985" s="16"/>
    </row>
    <row r="59986" spans="6:6" x14ac:dyDescent="0.2">
      <c r="F59986" s="16"/>
    </row>
    <row r="59987" spans="6:6" x14ac:dyDescent="0.2">
      <c r="F59987" s="16"/>
    </row>
    <row r="59988" spans="6:6" x14ac:dyDescent="0.2">
      <c r="F59988" s="16"/>
    </row>
    <row r="59989" spans="6:6" x14ac:dyDescent="0.2">
      <c r="F59989" s="16"/>
    </row>
    <row r="59990" spans="6:6" x14ac:dyDescent="0.2">
      <c r="F59990" s="16"/>
    </row>
    <row r="59991" spans="6:6" x14ac:dyDescent="0.2">
      <c r="F59991" s="16"/>
    </row>
    <row r="59992" spans="6:6" x14ac:dyDescent="0.2">
      <c r="F59992" s="16"/>
    </row>
    <row r="59993" spans="6:6" x14ac:dyDescent="0.2">
      <c r="F59993" s="16"/>
    </row>
    <row r="59994" spans="6:6" x14ac:dyDescent="0.2">
      <c r="F59994" s="16"/>
    </row>
    <row r="59995" spans="6:6" x14ac:dyDescent="0.2">
      <c r="F59995" s="16"/>
    </row>
    <row r="59996" spans="6:6" x14ac:dyDescent="0.2">
      <c r="F59996" s="16"/>
    </row>
    <row r="59997" spans="6:6" x14ac:dyDescent="0.2">
      <c r="F59997" s="16"/>
    </row>
    <row r="59998" spans="6:6" x14ac:dyDescent="0.2">
      <c r="F59998" s="16"/>
    </row>
    <row r="59999" spans="6:6" x14ac:dyDescent="0.2">
      <c r="F59999" s="16"/>
    </row>
    <row r="60000" spans="6:6" x14ac:dyDescent="0.2">
      <c r="F60000" s="16"/>
    </row>
    <row r="60001" spans="6:6" x14ac:dyDescent="0.2">
      <c r="F60001" s="16"/>
    </row>
    <row r="60002" spans="6:6" x14ac:dyDescent="0.2">
      <c r="F60002" s="16"/>
    </row>
    <row r="60003" spans="6:6" x14ac:dyDescent="0.2">
      <c r="F60003" s="16"/>
    </row>
    <row r="60004" spans="6:6" x14ac:dyDescent="0.2">
      <c r="F60004" s="16"/>
    </row>
    <row r="60005" spans="6:6" x14ac:dyDescent="0.2">
      <c r="F60005" s="16"/>
    </row>
    <row r="60006" spans="6:6" x14ac:dyDescent="0.2">
      <c r="F60006" s="16"/>
    </row>
    <row r="60007" spans="6:6" x14ac:dyDescent="0.2">
      <c r="F60007" s="16"/>
    </row>
    <row r="60008" spans="6:6" x14ac:dyDescent="0.2">
      <c r="F60008" s="16"/>
    </row>
    <row r="60009" spans="6:6" x14ac:dyDescent="0.2">
      <c r="F60009" s="16"/>
    </row>
    <row r="60010" spans="6:6" x14ac:dyDescent="0.2">
      <c r="F60010" s="16"/>
    </row>
    <row r="60011" spans="6:6" x14ac:dyDescent="0.2">
      <c r="F60011" s="16"/>
    </row>
    <row r="60012" spans="6:6" x14ac:dyDescent="0.2">
      <c r="F60012" s="16"/>
    </row>
    <row r="60013" spans="6:6" x14ac:dyDescent="0.2">
      <c r="F60013" s="16"/>
    </row>
    <row r="60014" spans="6:6" x14ac:dyDescent="0.2">
      <c r="F60014" s="16"/>
    </row>
    <row r="60015" spans="6:6" x14ac:dyDescent="0.2">
      <c r="F60015" s="16"/>
    </row>
    <row r="60016" spans="6:6" x14ac:dyDescent="0.2">
      <c r="F60016" s="16"/>
    </row>
    <row r="60017" spans="6:6" x14ac:dyDescent="0.2">
      <c r="F60017" s="16"/>
    </row>
    <row r="60018" spans="6:6" x14ac:dyDescent="0.2">
      <c r="F60018" s="16"/>
    </row>
    <row r="60019" spans="6:6" x14ac:dyDescent="0.2">
      <c r="F60019" s="16"/>
    </row>
    <row r="60020" spans="6:6" x14ac:dyDescent="0.2">
      <c r="F60020" s="16"/>
    </row>
    <row r="60021" spans="6:6" x14ac:dyDescent="0.2">
      <c r="F60021" s="16"/>
    </row>
    <row r="60022" spans="6:6" x14ac:dyDescent="0.2">
      <c r="F60022" s="16"/>
    </row>
    <row r="60023" spans="6:6" x14ac:dyDescent="0.2">
      <c r="F60023" s="16"/>
    </row>
    <row r="60024" spans="6:6" x14ac:dyDescent="0.2">
      <c r="F60024" s="16"/>
    </row>
    <row r="60025" spans="6:6" x14ac:dyDescent="0.2">
      <c r="F60025" s="16"/>
    </row>
    <row r="60026" spans="6:6" x14ac:dyDescent="0.2">
      <c r="F60026" s="16"/>
    </row>
    <row r="60027" spans="6:6" x14ac:dyDescent="0.2">
      <c r="F60027" s="16"/>
    </row>
    <row r="60028" spans="6:6" x14ac:dyDescent="0.2">
      <c r="F60028" s="16"/>
    </row>
    <row r="60029" spans="6:6" x14ac:dyDescent="0.2">
      <c r="F60029" s="16"/>
    </row>
    <row r="60030" spans="6:6" x14ac:dyDescent="0.2">
      <c r="F60030" s="16"/>
    </row>
    <row r="60031" spans="6:6" x14ac:dyDescent="0.2">
      <c r="F60031" s="16"/>
    </row>
    <row r="60032" spans="6:6" x14ac:dyDescent="0.2">
      <c r="F60032" s="16"/>
    </row>
    <row r="60033" spans="6:6" x14ac:dyDescent="0.2">
      <c r="F60033" s="16"/>
    </row>
    <row r="60034" spans="6:6" x14ac:dyDescent="0.2">
      <c r="F60034" s="16"/>
    </row>
    <row r="60035" spans="6:6" x14ac:dyDescent="0.2">
      <c r="F60035" s="16"/>
    </row>
    <row r="60036" spans="6:6" x14ac:dyDescent="0.2">
      <c r="F60036" s="16"/>
    </row>
    <row r="60037" spans="6:6" x14ac:dyDescent="0.2">
      <c r="F60037" s="16"/>
    </row>
    <row r="60038" spans="6:6" x14ac:dyDescent="0.2">
      <c r="F60038" s="16"/>
    </row>
    <row r="60039" spans="6:6" x14ac:dyDescent="0.2">
      <c r="F60039" s="16"/>
    </row>
    <row r="60040" spans="6:6" x14ac:dyDescent="0.2">
      <c r="F60040" s="16"/>
    </row>
    <row r="60041" spans="6:6" x14ac:dyDescent="0.2">
      <c r="F60041" s="16"/>
    </row>
    <row r="60042" spans="6:6" x14ac:dyDescent="0.2">
      <c r="F60042" s="16"/>
    </row>
    <row r="60043" spans="6:6" x14ac:dyDescent="0.2">
      <c r="F60043" s="16"/>
    </row>
    <row r="60044" spans="6:6" x14ac:dyDescent="0.2">
      <c r="F60044" s="16"/>
    </row>
    <row r="60045" spans="6:6" x14ac:dyDescent="0.2">
      <c r="F60045" s="16"/>
    </row>
    <row r="60046" spans="6:6" x14ac:dyDescent="0.2">
      <c r="F60046" s="16"/>
    </row>
    <row r="60047" spans="6:6" x14ac:dyDescent="0.2">
      <c r="F60047" s="16"/>
    </row>
    <row r="60048" spans="6:6" x14ac:dyDescent="0.2">
      <c r="F60048" s="16"/>
    </row>
    <row r="60049" spans="6:6" x14ac:dyDescent="0.2">
      <c r="F60049" s="16"/>
    </row>
    <row r="60050" spans="6:6" x14ac:dyDescent="0.2">
      <c r="F60050" s="16"/>
    </row>
    <row r="60051" spans="6:6" x14ac:dyDescent="0.2">
      <c r="F60051" s="16"/>
    </row>
    <row r="60052" spans="6:6" x14ac:dyDescent="0.2">
      <c r="F60052" s="16"/>
    </row>
    <row r="60053" spans="6:6" x14ac:dyDescent="0.2">
      <c r="F60053" s="16"/>
    </row>
    <row r="60054" spans="6:6" x14ac:dyDescent="0.2">
      <c r="F60054" s="16"/>
    </row>
    <row r="60055" spans="6:6" x14ac:dyDescent="0.2">
      <c r="F60055" s="16"/>
    </row>
    <row r="60056" spans="6:6" x14ac:dyDescent="0.2">
      <c r="F60056" s="16"/>
    </row>
    <row r="60057" spans="6:6" x14ac:dyDescent="0.2">
      <c r="F60057" s="16"/>
    </row>
    <row r="60058" spans="6:6" x14ac:dyDescent="0.2">
      <c r="F60058" s="16"/>
    </row>
    <row r="60059" spans="6:6" x14ac:dyDescent="0.2">
      <c r="F60059" s="16"/>
    </row>
    <row r="60060" spans="6:6" x14ac:dyDescent="0.2">
      <c r="F60060" s="16"/>
    </row>
    <row r="60061" spans="6:6" x14ac:dyDescent="0.2">
      <c r="F60061" s="16"/>
    </row>
    <row r="60062" spans="6:6" x14ac:dyDescent="0.2">
      <c r="F60062" s="16"/>
    </row>
    <row r="60063" spans="6:6" x14ac:dyDescent="0.2">
      <c r="F60063" s="16"/>
    </row>
    <row r="60064" spans="6:6" x14ac:dyDescent="0.2">
      <c r="F60064" s="16"/>
    </row>
    <row r="60065" spans="6:6" x14ac:dyDescent="0.2">
      <c r="F60065" s="16"/>
    </row>
    <row r="60066" spans="6:6" x14ac:dyDescent="0.2">
      <c r="F60066" s="16"/>
    </row>
    <row r="60067" spans="6:6" x14ac:dyDescent="0.2">
      <c r="F60067" s="16"/>
    </row>
    <row r="60068" spans="6:6" x14ac:dyDescent="0.2">
      <c r="F60068" s="16"/>
    </row>
    <row r="60069" spans="6:6" x14ac:dyDescent="0.2">
      <c r="F60069" s="16"/>
    </row>
    <row r="60070" spans="6:6" x14ac:dyDescent="0.2">
      <c r="F60070" s="16"/>
    </row>
    <row r="60071" spans="6:6" x14ac:dyDescent="0.2">
      <c r="F60071" s="16"/>
    </row>
    <row r="60072" spans="6:6" x14ac:dyDescent="0.2">
      <c r="F60072" s="16"/>
    </row>
    <row r="60073" spans="6:6" x14ac:dyDescent="0.2">
      <c r="F60073" s="16"/>
    </row>
    <row r="60074" spans="6:6" x14ac:dyDescent="0.2">
      <c r="F60074" s="16"/>
    </row>
    <row r="60075" spans="6:6" x14ac:dyDescent="0.2">
      <c r="F60075" s="16"/>
    </row>
    <row r="60076" spans="6:6" x14ac:dyDescent="0.2">
      <c r="F60076" s="16"/>
    </row>
    <row r="60077" spans="6:6" x14ac:dyDescent="0.2">
      <c r="F60077" s="16"/>
    </row>
    <row r="60078" spans="6:6" x14ac:dyDescent="0.2">
      <c r="F60078" s="16"/>
    </row>
    <row r="60079" spans="6:6" x14ac:dyDescent="0.2">
      <c r="F60079" s="16"/>
    </row>
    <row r="60080" spans="6:6" x14ac:dyDescent="0.2">
      <c r="F60080" s="16"/>
    </row>
    <row r="60081" spans="6:6" x14ac:dyDescent="0.2">
      <c r="F60081" s="16"/>
    </row>
    <row r="60082" spans="6:6" x14ac:dyDescent="0.2">
      <c r="F60082" s="16"/>
    </row>
    <row r="60083" spans="6:6" x14ac:dyDescent="0.2">
      <c r="F60083" s="16"/>
    </row>
    <row r="60084" spans="6:6" x14ac:dyDescent="0.2">
      <c r="F60084" s="16"/>
    </row>
    <row r="60085" spans="6:6" x14ac:dyDescent="0.2">
      <c r="F60085" s="16"/>
    </row>
    <row r="60086" spans="6:6" x14ac:dyDescent="0.2">
      <c r="F60086" s="16"/>
    </row>
    <row r="60087" spans="6:6" x14ac:dyDescent="0.2">
      <c r="F60087" s="16"/>
    </row>
    <row r="60088" spans="6:6" x14ac:dyDescent="0.2">
      <c r="F60088" s="16"/>
    </row>
    <row r="60089" spans="6:6" x14ac:dyDescent="0.2">
      <c r="F60089" s="16"/>
    </row>
    <row r="60090" spans="6:6" x14ac:dyDescent="0.2">
      <c r="F60090" s="16"/>
    </row>
    <row r="60091" spans="6:6" x14ac:dyDescent="0.2">
      <c r="F60091" s="16"/>
    </row>
    <row r="60092" spans="6:6" x14ac:dyDescent="0.2">
      <c r="F60092" s="16"/>
    </row>
    <row r="60093" spans="6:6" x14ac:dyDescent="0.2">
      <c r="F60093" s="16"/>
    </row>
    <row r="60094" spans="6:6" x14ac:dyDescent="0.2">
      <c r="F60094" s="16"/>
    </row>
    <row r="60095" spans="6:6" x14ac:dyDescent="0.2">
      <c r="F60095" s="16"/>
    </row>
    <row r="60096" spans="6:6" x14ac:dyDescent="0.2">
      <c r="F60096" s="16"/>
    </row>
    <row r="60097" spans="6:6" x14ac:dyDescent="0.2">
      <c r="F60097" s="16"/>
    </row>
    <row r="60098" spans="6:6" x14ac:dyDescent="0.2">
      <c r="F60098" s="16"/>
    </row>
    <row r="60099" spans="6:6" x14ac:dyDescent="0.2">
      <c r="F60099" s="16"/>
    </row>
    <row r="60100" spans="6:6" x14ac:dyDescent="0.2">
      <c r="F60100" s="16"/>
    </row>
    <row r="60101" spans="6:6" x14ac:dyDescent="0.2">
      <c r="F60101" s="16"/>
    </row>
    <row r="60102" spans="6:6" x14ac:dyDescent="0.2">
      <c r="F60102" s="16"/>
    </row>
    <row r="60103" spans="6:6" x14ac:dyDescent="0.2">
      <c r="F60103" s="16"/>
    </row>
    <row r="60104" spans="6:6" x14ac:dyDescent="0.2">
      <c r="F60104" s="16"/>
    </row>
    <row r="60105" spans="6:6" x14ac:dyDescent="0.2">
      <c r="F60105" s="16"/>
    </row>
    <row r="60106" spans="6:6" x14ac:dyDescent="0.2">
      <c r="F60106" s="16"/>
    </row>
    <row r="60107" spans="6:6" x14ac:dyDescent="0.2">
      <c r="F60107" s="16"/>
    </row>
    <row r="60108" spans="6:6" x14ac:dyDescent="0.2">
      <c r="F60108" s="16"/>
    </row>
    <row r="60109" spans="6:6" x14ac:dyDescent="0.2">
      <c r="F60109" s="16"/>
    </row>
    <row r="60110" spans="6:6" x14ac:dyDescent="0.2">
      <c r="F60110" s="16"/>
    </row>
    <row r="60111" spans="6:6" x14ac:dyDescent="0.2">
      <c r="F60111" s="16"/>
    </row>
    <row r="60112" spans="6:6" x14ac:dyDescent="0.2">
      <c r="F60112" s="16"/>
    </row>
    <row r="60113" spans="6:6" x14ac:dyDescent="0.2">
      <c r="F60113" s="16"/>
    </row>
    <row r="60114" spans="6:6" x14ac:dyDescent="0.2">
      <c r="F60114" s="16"/>
    </row>
    <row r="60115" spans="6:6" x14ac:dyDescent="0.2">
      <c r="F60115" s="16"/>
    </row>
    <row r="60116" spans="6:6" x14ac:dyDescent="0.2">
      <c r="F60116" s="16"/>
    </row>
    <row r="60117" spans="6:6" x14ac:dyDescent="0.2">
      <c r="F60117" s="16"/>
    </row>
    <row r="60118" spans="6:6" x14ac:dyDescent="0.2">
      <c r="F60118" s="16"/>
    </row>
    <row r="60119" spans="6:6" x14ac:dyDescent="0.2">
      <c r="F60119" s="16"/>
    </row>
    <row r="60120" spans="6:6" x14ac:dyDescent="0.2">
      <c r="F60120" s="16"/>
    </row>
    <row r="60121" spans="6:6" x14ac:dyDescent="0.2">
      <c r="F60121" s="16"/>
    </row>
    <row r="60122" spans="6:6" x14ac:dyDescent="0.2">
      <c r="F60122" s="16"/>
    </row>
    <row r="60123" spans="6:6" x14ac:dyDescent="0.2">
      <c r="F60123" s="16"/>
    </row>
    <row r="60124" spans="6:6" x14ac:dyDescent="0.2">
      <c r="F60124" s="16"/>
    </row>
    <row r="60125" spans="6:6" x14ac:dyDescent="0.2">
      <c r="F60125" s="16"/>
    </row>
    <row r="60126" spans="6:6" x14ac:dyDescent="0.2">
      <c r="F60126" s="16"/>
    </row>
    <row r="60127" spans="6:6" x14ac:dyDescent="0.2">
      <c r="F60127" s="16"/>
    </row>
    <row r="60128" spans="6:6" x14ac:dyDescent="0.2">
      <c r="F60128" s="16"/>
    </row>
    <row r="60129" spans="6:6" x14ac:dyDescent="0.2">
      <c r="F60129" s="16"/>
    </row>
    <row r="60130" spans="6:6" x14ac:dyDescent="0.2">
      <c r="F60130" s="16"/>
    </row>
    <row r="60131" spans="6:6" x14ac:dyDescent="0.2">
      <c r="F60131" s="16"/>
    </row>
    <row r="60132" spans="6:6" x14ac:dyDescent="0.2">
      <c r="F60132" s="16"/>
    </row>
    <row r="60133" spans="6:6" x14ac:dyDescent="0.2">
      <c r="F60133" s="16"/>
    </row>
    <row r="60134" spans="6:6" x14ac:dyDescent="0.2">
      <c r="F60134" s="16"/>
    </row>
    <row r="60135" spans="6:6" x14ac:dyDescent="0.2">
      <c r="F60135" s="16"/>
    </row>
    <row r="60136" spans="6:6" x14ac:dyDescent="0.2">
      <c r="F60136" s="16"/>
    </row>
    <row r="60137" spans="6:6" x14ac:dyDescent="0.2">
      <c r="F60137" s="16"/>
    </row>
    <row r="60138" spans="6:6" x14ac:dyDescent="0.2">
      <c r="F60138" s="16"/>
    </row>
    <row r="60139" spans="6:6" x14ac:dyDescent="0.2">
      <c r="F60139" s="16"/>
    </row>
    <row r="60140" spans="6:6" x14ac:dyDescent="0.2">
      <c r="F60140" s="16"/>
    </row>
    <row r="60141" spans="6:6" x14ac:dyDescent="0.2">
      <c r="F60141" s="16"/>
    </row>
    <row r="60142" spans="6:6" x14ac:dyDescent="0.2">
      <c r="F60142" s="16"/>
    </row>
    <row r="60143" spans="6:6" x14ac:dyDescent="0.2">
      <c r="F60143" s="16"/>
    </row>
    <row r="60144" spans="6:6" x14ac:dyDescent="0.2">
      <c r="F60144" s="16"/>
    </row>
    <row r="60145" spans="6:6" x14ac:dyDescent="0.2">
      <c r="F60145" s="16"/>
    </row>
    <row r="60146" spans="6:6" x14ac:dyDescent="0.2">
      <c r="F60146" s="16"/>
    </row>
    <row r="60147" spans="6:6" x14ac:dyDescent="0.2">
      <c r="F60147" s="16"/>
    </row>
    <row r="60148" spans="6:6" x14ac:dyDescent="0.2">
      <c r="F60148" s="16"/>
    </row>
    <row r="60149" spans="6:6" x14ac:dyDescent="0.2">
      <c r="F60149" s="16"/>
    </row>
    <row r="60150" spans="6:6" x14ac:dyDescent="0.2">
      <c r="F60150" s="16"/>
    </row>
    <row r="60151" spans="6:6" x14ac:dyDescent="0.2">
      <c r="F60151" s="16"/>
    </row>
    <row r="60152" spans="6:6" x14ac:dyDescent="0.2">
      <c r="F60152" s="16"/>
    </row>
    <row r="60153" spans="6:6" x14ac:dyDescent="0.2">
      <c r="F60153" s="16"/>
    </row>
    <row r="60154" spans="6:6" x14ac:dyDescent="0.2">
      <c r="F60154" s="16"/>
    </row>
    <row r="60155" spans="6:6" x14ac:dyDescent="0.2">
      <c r="F60155" s="16"/>
    </row>
    <row r="60156" spans="6:6" x14ac:dyDescent="0.2">
      <c r="F60156" s="16"/>
    </row>
    <row r="60157" spans="6:6" x14ac:dyDescent="0.2">
      <c r="F60157" s="16"/>
    </row>
    <row r="60158" spans="6:6" x14ac:dyDescent="0.2">
      <c r="F60158" s="16"/>
    </row>
    <row r="60159" spans="6:6" x14ac:dyDescent="0.2">
      <c r="F60159" s="16"/>
    </row>
    <row r="60160" spans="6:6" x14ac:dyDescent="0.2">
      <c r="F60160" s="16"/>
    </row>
    <row r="60161" spans="6:6" x14ac:dyDescent="0.2">
      <c r="F60161" s="16"/>
    </row>
    <row r="60162" spans="6:6" x14ac:dyDescent="0.2">
      <c r="F60162" s="16"/>
    </row>
    <row r="60163" spans="6:6" x14ac:dyDescent="0.2">
      <c r="F60163" s="16"/>
    </row>
    <row r="60164" spans="6:6" x14ac:dyDescent="0.2">
      <c r="F60164" s="16"/>
    </row>
    <row r="60165" spans="6:6" x14ac:dyDescent="0.2">
      <c r="F60165" s="16"/>
    </row>
    <row r="60166" spans="6:6" x14ac:dyDescent="0.2">
      <c r="F60166" s="16"/>
    </row>
    <row r="60167" spans="6:6" x14ac:dyDescent="0.2">
      <c r="F60167" s="16"/>
    </row>
    <row r="60168" spans="6:6" x14ac:dyDescent="0.2">
      <c r="F60168" s="16"/>
    </row>
    <row r="60169" spans="6:6" x14ac:dyDescent="0.2">
      <c r="F60169" s="16"/>
    </row>
    <row r="60170" spans="6:6" x14ac:dyDescent="0.2">
      <c r="F60170" s="16"/>
    </row>
    <row r="60171" spans="6:6" x14ac:dyDescent="0.2">
      <c r="F60171" s="16"/>
    </row>
    <row r="60172" spans="6:6" x14ac:dyDescent="0.2">
      <c r="F60172" s="16"/>
    </row>
    <row r="60173" spans="6:6" x14ac:dyDescent="0.2">
      <c r="F60173" s="16"/>
    </row>
    <row r="60174" spans="6:6" x14ac:dyDescent="0.2">
      <c r="F60174" s="16"/>
    </row>
    <row r="60175" spans="6:6" x14ac:dyDescent="0.2">
      <c r="F60175" s="16"/>
    </row>
    <row r="60176" spans="6:6" x14ac:dyDescent="0.2">
      <c r="F60176" s="16"/>
    </row>
    <row r="60177" spans="6:6" x14ac:dyDescent="0.2">
      <c r="F60177" s="16"/>
    </row>
    <row r="60178" spans="6:6" x14ac:dyDescent="0.2">
      <c r="F60178" s="16"/>
    </row>
    <row r="60179" spans="6:6" x14ac:dyDescent="0.2">
      <c r="F60179" s="16"/>
    </row>
    <row r="60180" spans="6:6" x14ac:dyDescent="0.2">
      <c r="F60180" s="16"/>
    </row>
    <row r="60181" spans="6:6" x14ac:dyDescent="0.2">
      <c r="F60181" s="16"/>
    </row>
    <row r="60182" spans="6:6" x14ac:dyDescent="0.2">
      <c r="F60182" s="16"/>
    </row>
    <row r="60183" spans="6:6" x14ac:dyDescent="0.2">
      <c r="F60183" s="16"/>
    </row>
    <row r="60184" spans="6:6" x14ac:dyDescent="0.2">
      <c r="F60184" s="16"/>
    </row>
    <row r="60185" spans="6:6" x14ac:dyDescent="0.2">
      <c r="F60185" s="16"/>
    </row>
    <row r="60186" spans="6:6" x14ac:dyDescent="0.2">
      <c r="F60186" s="16"/>
    </row>
    <row r="60187" spans="6:6" x14ac:dyDescent="0.2">
      <c r="F60187" s="16"/>
    </row>
    <row r="60188" spans="6:6" x14ac:dyDescent="0.2">
      <c r="F60188" s="16"/>
    </row>
    <row r="60189" spans="6:6" x14ac:dyDescent="0.2">
      <c r="F60189" s="16"/>
    </row>
    <row r="60190" spans="6:6" x14ac:dyDescent="0.2">
      <c r="F60190" s="16"/>
    </row>
    <row r="60191" spans="6:6" x14ac:dyDescent="0.2">
      <c r="F60191" s="16"/>
    </row>
    <row r="60192" spans="6:6" x14ac:dyDescent="0.2">
      <c r="F60192" s="16"/>
    </row>
    <row r="60193" spans="6:6" x14ac:dyDescent="0.2">
      <c r="F60193" s="16"/>
    </row>
    <row r="60194" spans="6:6" x14ac:dyDescent="0.2">
      <c r="F60194" s="16"/>
    </row>
    <row r="60195" spans="6:6" x14ac:dyDescent="0.2">
      <c r="F60195" s="16"/>
    </row>
    <row r="60196" spans="6:6" x14ac:dyDescent="0.2">
      <c r="F60196" s="16"/>
    </row>
    <row r="60197" spans="6:6" x14ac:dyDescent="0.2">
      <c r="F60197" s="16"/>
    </row>
    <row r="60198" spans="6:6" x14ac:dyDescent="0.2">
      <c r="F60198" s="16"/>
    </row>
    <row r="60199" spans="6:6" x14ac:dyDescent="0.2">
      <c r="F60199" s="16"/>
    </row>
    <row r="60200" spans="6:6" x14ac:dyDescent="0.2">
      <c r="F60200" s="16"/>
    </row>
    <row r="60201" spans="6:6" x14ac:dyDescent="0.2">
      <c r="F60201" s="16"/>
    </row>
    <row r="60202" spans="6:6" x14ac:dyDescent="0.2">
      <c r="F60202" s="16"/>
    </row>
    <row r="60203" spans="6:6" x14ac:dyDescent="0.2">
      <c r="F60203" s="16"/>
    </row>
    <row r="60204" spans="6:6" x14ac:dyDescent="0.2">
      <c r="F60204" s="16"/>
    </row>
    <row r="60205" spans="6:6" x14ac:dyDescent="0.2">
      <c r="F60205" s="16"/>
    </row>
    <row r="60206" spans="6:6" x14ac:dyDescent="0.2">
      <c r="F60206" s="16"/>
    </row>
    <row r="60207" spans="6:6" x14ac:dyDescent="0.2">
      <c r="F60207" s="16"/>
    </row>
    <row r="60208" spans="6:6" x14ac:dyDescent="0.2">
      <c r="F60208" s="16"/>
    </row>
    <row r="60209" spans="6:6" x14ac:dyDescent="0.2">
      <c r="F60209" s="16"/>
    </row>
    <row r="60210" spans="6:6" x14ac:dyDescent="0.2">
      <c r="F60210" s="16"/>
    </row>
    <row r="60211" spans="6:6" x14ac:dyDescent="0.2">
      <c r="F60211" s="16"/>
    </row>
    <row r="60212" spans="6:6" x14ac:dyDescent="0.2">
      <c r="F60212" s="16"/>
    </row>
    <row r="60213" spans="6:6" x14ac:dyDescent="0.2">
      <c r="F60213" s="16"/>
    </row>
    <row r="60214" spans="6:6" x14ac:dyDescent="0.2">
      <c r="F60214" s="16"/>
    </row>
    <row r="60215" spans="6:6" x14ac:dyDescent="0.2">
      <c r="F60215" s="16"/>
    </row>
    <row r="60216" spans="6:6" x14ac:dyDescent="0.2">
      <c r="F60216" s="16"/>
    </row>
    <row r="60217" spans="6:6" x14ac:dyDescent="0.2">
      <c r="F60217" s="16"/>
    </row>
    <row r="60218" spans="6:6" x14ac:dyDescent="0.2">
      <c r="F60218" s="16"/>
    </row>
    <row r="60219" spans="6:6" x14ac:dyDescent="0.2">
      <c r="F60219" s="16"/>
    </row>
    <row r="60220" spans="6:6" x14ac:dyDescent="0.2">
      <c r="F60220" s="16"/>
    </row>
    <row r="60221" spans="6:6" x14ac:dyDescent="0.2">
      <c r="F60221" s="16"/>
    </row>
    <row r="60222" spans="6:6" x14ac:dyDescent="0.2">
      <c r="F60222" s="16"/>
    </row>
    <row r="60223" spans="6:6" x14ac:dyDescent="0.2">
      <c r="F60223" s="16"/>
    </row>
    <row r="60224" spans="6:6" x14ac:dyDescent="0.2">
      <c r="F60224" s="16"/>
    </row>
    <row r="60225" spans="6:6" x14ac:dyDescent="0.2">
      <c r="F60225" s="16"/>
    </row>
    <row r="60226" spans="6:6" x14ac:dyDescent="0.2">
      <c r="F60226" s="16"/>
    </row>
    <row r="60227" spans="6:6" x14ac:dyDescent="0.2">
      <c r="F60227" s="16"/>
    </row>
    <row r="60228" spans="6:6" x14ac:dyDescent="0.2">
      <c r="F60228" s="16"/>
    </row>
    <row r="60229" spans="6:6" x14ac:dyDescent="0.2">
      <c r="F60229" s="16"/>
    </row>
    <row r="60230" spans="6:6" x14ac:dyDescent="0.2">
      <c r="F60230" s="16"/>
    </row>
    <row r="60231" spans="6:6" x14ac:dyDescent="0.2">
      <c r="F60231" s="16"/>
    </row>
    <row r="60232" spans="6:6" x14ac:dyDescent="0.2">
      <c r="F60232" s="16"/>
    </row>
    <row r="60233" spans="6:6" x14ac:dyDescent="0.2">
      <c r="F60233" s="16"/>
    </row>
    <row r="60234" spans="6:6" x14ac:dyDescent="0.2">
      <c r="F60234" s="16"/>
    </row>
    <row r="60235" spans="6:6" x14ac:dyDescent="0.2">
      <c r="F60235" s="16"/>
    </row>
    <row r="60236" spans="6:6" x14ac:dyDescent="0.2">
      <c r="F60236" s="16"/>
    </row>
    <row r="60237" spans="6:6" x14ac:dyDescent="0.2">
      <c r="F60237" s="16"/>
    </row>
    <row r="60238" spans="6:6" x14ac:dyDescent="0.2">
      <c r="F60238" s="16"/>
    </row>
    <row r="60239" spans="6:6" x14ac:dyDescent="0.2">
      <c r="F60239" s="16"/>
    </row>
    <row r="60240" spans="6:6" x14ac:dyDescent="0.2">
      <c r="F60240" s="16"/>
    </row>
    <row r="60241" spans="6:6" x14ac:dyDescent="0.2">
      <c r="F60241" s="16"/>
    </row>
    <row r="60242" spans="6:6" x14ac:dyDescent="0.2">
      <c r="F60242" s="16"/>
    </row>
    <row r="60243" spans="6:6" x14ac:dyDescent="0.2">
      <c r="F60243" s="16"/>
    </row>
    <row r="60244" spans="6:6" x14ac:dyDescent="0.2">
      <c r="F60244" s="16"/>
    </row>
    <row r="60245" spans="6:6" x14ac:dyDescent="0.2">
      <c r="F60245" s="16"/>
    </row>
    <row r="60246" spans="6:6" x14ac:dyDescent="0.2">
      <c r="F60246" s="16"/>
    </row>
    <row r="60247" spans="6:6" x14ac:dyDescent="0.2">
      <c r="F60247" s="16"/>
    </row>
    <row r="60248" spans="6:6" x14ac:dyDescent="0.2">
      <c r="F60248" s="16"/>
    </row>
    <row r="60249" spans="6:6" x14ac:dyDescent="0.2">
      <c r="F60249" s="16"/>
    </row>
    <row r="60250" spans="6:6" x14ac:dyDescent="0.2">
      <c r="F60250" s="16"/>
    </row>
    <row r="60251" spans="6:6" x14ac:dyDescent="0.2">
      <c r="F60251" s="16"/>
    </row>
    <row r="60252" spans="6:6" x14ac:dyDescent="0.2">
      <c r="F60252" s="16"/>
    </row>
    <row r="60253" spans="6:6" x14ac:dyDescent="0.2">
      <c r="F60253" s="16"/>
    </row>
    <row r="60254" spans="6:6" x14ac:dyDescent="0.2">
      <c r="F60254" s="16"/>
    </row>
    <row r="60255" spans="6:6" x14ac:dyDescent="0.2">
      <c r="F60255" s="16"/>
    </row>
    <row r="60256" spans="6:6" x14ac:dyDescent="0.2">
      <c r="F60256" s="16"/>
    </row>
    <row r="60257" spans="6:6" x14ac:dyDescent="0.2">
      <c r="F60257" s="16"/>
    </row>
    <row r="60258" spans="6:6" x14ac:dyDescent="0.2">
      <c r="F60258" s="16"/>
    </row>
    <row r="60259" spans="6:6" x14ac:dyDescent="0.2">
      <c r="F60259" s="16"/>
    </row>
    <row r="60260" spans="6:6" x14ac:dyDescent="0.2">
      <c r="F60260" s="16"/>
    </row>
    <row r="60261" spans="6:6" x14ac:dyDescent="0.2">
      <c r="F60261" s="16"/>
    </row>
    <row r="60262" spans="6:6" x14ac:dyDescent="0.2">
      <c r="F60262" s="16"/>
    </row>
    <row r="60263" spans="6:6" x14ac:dyDescent="0.2">
      <c r="F60263" s="16"/>
    </row>
    <row r="60264" spans="6:6" x14ac:dyDescent="0.2">
      <c r="F60264" s="16"/>
    </row>
    <row r="60265" spans="6:6" x14ac:dyDescent="0.2">
      <c r="F60265" s="16"/>
    </row>
    <row r="60266" spans="6:6" x14ac:dyDescent="0.2">
      <c r="F60266" s="16"/>
    </row>
    <row r="60267" spans="6:6" x14ac:dyDescent="0.2">
      <c r="F60267" s="16"/>
    </row>
    <row r="60268" spans="6:6" x14ac:dyDescent="0.2">
      <c r="F60268" s="16"/>
    </row>
    <row r="60269" spans="6:6" x14ac:dyDescent="0.2">
      <c r="F60269" s="16"/>
    </row>
    <row r="60270" spans="6:6" x14ac:dyDescent="0.2">
      <c r="F60270" s="16"/>
    </row>
    <row r="60271" spans="6:6" x14ac:dyDescent="0.2">
      <c r="F60271" s="16"/>
    </row>
    <row r="60272" spans="6:6" x14ac:dyDescent="0.2">
      <c r="F60272" s="16"/>
    </row>
    <row r="60273" spans="6:6" x14ac:dyDescent="0.2">
      <c r="F60273" s="16"/>
    </row>
    <row r="60274" spans="6:6" x14ac:dyDescent="0.2">
      <c r="F60274" s="16"/>
    </row>
    <row r="60275" spans="6:6" x14ac:dyDescent="0.2">
      <c r="F60275" s="16"/>
    </row>
    <row r="60276" spans="6:6" x14ac:dyDescent="0.2">
      <c r="F60276" s="16"/>
    </row>
    <row r="60277" spans="6:6" x14ac:dyDescent="0.2">
      <c r="F60277" s="16"/>
    </row>
    <row r="60278" spans="6:6" x14ac:dyDescent="0.2">
      <c r="F60278" s="16"/>
    </row>
    <row r="60279" spans="6:6" x14ac:dyDescent="0.2">
      <c r="F60279" s="16"/>
    </row>
    <row r="60280" spans="6:6" x14ac:dyDescent="0.2">
      <c r="F60280" s="16"/>
    </row>
    <row r="60281" spans="6:6" x14ac:dyDescent="0.2">
      <c r="F60281" s="16"/>
    </row>
    <row r="60282" spans="6:6" x14ac:dyDescent="0.2">
      <c r="F60282" s="16"/>
    </row>
    <row r="60283" spans="6:6" x14ac:dyDescent="0.2">
      <c r="F60283" s="16"/>
    </row>
    <row r="60284" spans="6:6" x14ac:dyDescent="0.2">
      <c r="F60284" s="16"/>
    </row>
    <row r="60285" spans="6:6" x14ac:dyDescent="0.2">
      <c r="F60285" s="16"/>
    </row>
    <row r="60286" spans="6:6" x14ac:dyDescent="0.2">
      <c r="F60286" s="16"/>
    </row>
    <row r="60287" spans="6:6" x14ac:dyDescent="0.2">
      <c r="F60287" s="16"/>
    </row>
    <row r="60288" spans="6:6" x14ac:dyDescent="0.2">
      <c r="F60288" s="16"/>
    </row>
    <row r="60289" spans="6:6" x14ac:dyDescent="0.2">
      <c r="F60289" s="16"/>
    </row>
    <row r="60290" spans="6:6" x14ac:dyDescent="0.2">
      <c r="F60290" s="16"/>
    </row>
    <row r="60291" spans="6:6" x14ac:dyDescent="0.2">
      <c r="F60291" s="16"/>
    </row>
    <row r="60292" spans="6:6" x14ac:dyDescent="0.2">
      <c r="F60292" s="16"/>
    </row>
    <row r="60293" spans="6:6" x14ac:dyDescent="0.2">
      <c r="F60293" s="16"/>
    </row>
    <row r="60294" spans="6:6" x14ac:dyDescent="0.2">
      <c r="F60294" s="16"/>
    </row>
    <row r="60295" spans="6:6" x14ac:dyDescent="0.2">
      <c r="F60295" s="16"/>
    </row>
    <row r="60296" spans="6:6" x14ac:dyDescent="0.2">
      <c r="F60296" s="16"/>
    </row>
    <row r="60297" spans="6:6" x14ac:dyDescent="0.2">
      <c r="F60297" s="16"/>
    </row>
    <row r="60298" spans="6:6" x14ac:dyDescent="0.2">
      <c r="F60298" s="16"/>
    </row>
    <row r="60299" spans="6:6" x14ac:dyDescent="0.2">
      <c r="F60299" s="16"/>
    </row>
    <row r="60300" spans="6:6" x14ac:dyDescent="0.2">
      <c r="F60300" s="16"/>
    </row>
    <row r="60301" spans="6:6" x14ac:dyDescent="0.2">
      <c r="F60301" s="16"/>
    </row>
    <row r="60302" spans="6:6" x14ac:dyDescent="0.2">
      <c r="F60302" s="16"/>
    </row>
    <row r="60303" spans="6:6" x14ac:dyDescent="0.2">
      <c r="F60303" s="16"/>
    </row>
    <row r="60304" spans="6:6" x14ac:dyDescent="0.2">
      <c r="F60304" s="16"/>
    </row>
    <row r="60305" spans="6:6" x14ac:dyDescent="0.2">
      <c r="F60305" s="16"/>
    </row>
    <row r="60306" spans="6:6" x14ac:dyDescent="0.2">
      <c r="F60306" s="16"/>
    </row>
    <row r="60307" spans="6:6" x14ac:dyDescent="0.2">
      <c r="F60307" s="16"/>
    </row>
    <row r="60308" spans="6:6" x14ac:dyDescent="0.2">
      <c r="F60308" s="16"/>
    </row>
    <row r="60309" spans="6:6" x14ac:dyDescent="0.2">
      <c r="F60309" s="16"/>
    </row>
    <row r="60310" spans="6:6" x14ac:dyDescent="0.2">
      <c r="F60310" s="16"/>
    </row>
    <row r="60311" spans="6:6" x14ac:dyDescent="0.2">
      <c r="F60311" s="16"/>
    </row>
    <row r="60312" spans="6:6" x14ac:dyDescent="0.2">
      <c r="F60312" s="16"/>
    </row>
    <row r="60313" spans="6:6" x14ac:dyDescent="0.2">
      <c r="F60313" s="16"/>
    </row>
    <row r="60314" spans="6:6" x14ac:dyDescent="0.2">
      <c r="F60314" s="16"/>
    </row>
    <row r="60315" spans="6:6" x14ac:dyDescent="0.2">
      <c r="F60315" s="16"/>
    </row>
    <row r="60316" spans="6:6" x14ac:dyDescent="0.2">
      <c r="F60316" s="16"/>
    </row>
    <row r="60317" spans="6:6" x14ac:dyDescent="0.2">
      <c r="F60317" s="16"/>
    </row>
    <row r="60318" spans="6:6" x14ac:dyDescent="0.2">
      <c r="F60318" s="16"/>
    </row>
    <row r="60319" spans="6:6" x14ac:dyDescent="0.2">
      <c r="F60319" s="16"/>
    </row>
    <row r="60320" spans="6:6" x14ac:dyDescent="0.2">
      <c r="F60320" s="16"/>
    </row>
    <row r="60321" spans="6:6" x14ac:dyDescent="0.2">
      <c r="F60321" s="16"/>
    </row>
    <row r="60322" spans="6:6" x14ac:dyDescent="0.2">
      <c r="F60322" s="16"/>
    </row>
    <row r="60323" spans="6:6" x14ac:dyDescent="0.2">
      <c r="F60323" s="16"/>
    </row>
    <row r="60324" spans="6:6" x14ac:dyDescent="0.2">
      <c r="F60324" s="16"/>
    </row>
    <row r="60325" spans="6:6" x14ac:dyDescent="0.2">
      <c r="F60325" s="16"/>
    </row>
    <row r="60326" spans="6:6" x14ac:dyDescent="0.2">
      <c r="F60326" s="16"/>
    </row>
    <row r="60327" spans="6:6" x14ac:dyDescent="0.2">
      <c r="F60327" s="16"/>
    </row>
    <row r="60328" spans="6:6" x14ac:dyDescent="0.2">
      <c r="F60328" s="16"/>
    </row>
    <row r="60329" spans="6:6" x14ac:dyDescent="0.2">
      <c r="F60329" s="16"/>
    </row>
    <row r="60330" spans="6:6" x14ac:dyDescent="0.2">
      <c r="F60330" s="16"/>
    </row>
    <row r="60331" spans="6:6" x14ac:dyDescent="0.2">
      <c r="F60331" s="16"/>
    </row>
    <row r="60332" spans="6:6" x14ac:dyDescent="0.2">
      <c r="F60332" s="16"/>
    </row>
    <row r="60333" spans="6:6" x14ac:dyDescent="0.2">
      <c r="F60333" s="16"/>
    </row>
    <row r="60334" spans="6:6" x14ac:dyDescent="0.2">
      <c r="F60334" s="16"/>
    </row>
    <row r="60335" spans="6:6" x14ac:dyDescent="0.2">
      <c r="F60335" s="16"/>
    </row>
    <row r="60336" spans="6:6" x14ac:dyDescent="0.2">
      <c r="F60336" s="16"/>
    </row>
    <row r="60337" spans="6:6" x14ac:dyDescent="0.2">
      <c r="F60337" s="16"/>
    </row>
    <row r="60338" spans="6:6" x14ac:dyDescent="0.2">
      <c r="F60338" s="16"/>
    </row>
    <row r="60339" spans="6:6" x14ac:dyDescent="0.2">
      <c r="F60339" s="16"/>
    </row>
    <row r="60340" spans="6:6" x14ac:dyDescent="0.2">
      <c r="F60340" s="16"/>
    </row>
    <row r="60341" spans="6:6" x14ac:dyDescent="0.2">
      <c r="F60341" s="16"/>
    </row>
    <row r="60342" spans="6:6" x14ac:dyDescent="0.2">
      <c r="F60342" s="16"/>
    </row>
    <row r="60343" spans="6:6" x14ac:dyDescent="0.2">
      <c r="F60343" s="16"/>
    </row>
    <row r="60344" spans="6:6" x14ac:dyDescent="0.2">
      <c r="F60344" s="16"/>
    </row>
    <row r="60345" spans="6:6" x14ac:dyDescent="0.2">
      <c r="F60345" s="16"/>
    </row>
    <row r="60346" spans="6:6" x14ac:dyDescent="0.2">
      <c r="F60346" s="16"/>
    </row>
    <row r="60347" spans="6:6" x14ac:dyDescent="0.2">
      <c r="F60347" s="16"/>
    </row>
    <row r="60348" spans="6:6" x14ac:dyDescent="0.2">
      <c r="F60348" s="16"/>
    </row>
    <row r="60349" spans="6:6" x14ac:dyDescent="0.2">
      <c r="F60349" s="16"/>
    </row>
    <row r="60350" spans="6:6" x14ac:dyDescent="0.2">
      <c r="F60350" s="16"/>
    </row>
    <row r="60351" spans="6:6" x14ac:dyDescent="0.2">
      <c r="F60351" s="16"/>
    </row>
    <row r="60352" spans="6:6" x14ac:dyDescent="0.2">
      <c r="F60352" s="16"/>
    </row>
    <row r="60353" spans="6:6" x14ac:dyDescent="0.2">
      <c r="F60353" s="16"/>
    </row>
    <row r="60354" spans="6:6" x14ac:dyDescent="0.2">
      <c r="F60354" s="16"/>
    </row>
    <row r="60355" spans="6:6" x14ac:dyDescent="0.2">
      <c r="F60355" s="16"/>
    </row>
    <row r="60356" spans="6:6" x14ac:dyDescent="0.2">
      <c r="F60356" s="16"/>
    </row>
    <row r="60357" spans="6:6" x14ac:dyDescent="0.2">
      <c r="F60357" s="16"/>
    </row>
    <row r="60358" spans="6:6" x14ac:dyDescent="0.2">
      <c r="F60358" s="16"/>
    </row>
    <row r="60359" spans="6:6" x14ac:dyDescent="0.2">
      <c r="F60359" s="16"/>
    </row>
    <row r="60360" spans="6:6" x14ac:dyDescent="0.2">
      <c r="F60360" s="16"/>
    </row>
    <row r="60361" spans="6:6" x14ac:dyDescent="0.2">
      <c r="F60361" s="16"/>
    </row>
    <row r="60362" spans="6:6" x14ac:dyDescent="0.2">
      <c r="F60362" s="16"/>
    </row>
    <row r="60363" spans="6:6" x14ac:dyDescent="0.2">
      <c r="F60363" s="16"/>
    </row>
    <row r="60364" spans="6:6" x14ac:dyDescent="0.2">
      <c r="F60364" s="16"/>
    </row>
    <row r="60365" spans="6:6" x14ac:dyDescent="0.2">
      <c r="F60365" s="16"/>
    </row>
    <row r="60366" spans="6:6" x14ac:dyDescent="0.2">
      <c r="F60366" s="16"/>
    </row>
    <row r="60367" spans="6:6" x14ac:dyDescent="0.2">
      <c r="F60367" s="16"/>
    </row>
    <row r="60368" spans="6:6" x14ac:dyDescent="0.2">
      <c r="F60368" s="16"/>
    </row>
    <row r="60369" spans="6:6" x14ac:dyDescent="0.2">
      <c r="F60369" s="16"/>
    </row>
    <row r="60370" spans="6:6" x14ac:dyDescent="0.2">
      <c r="F60370" s="16"/>
    </row>
    <row r="60371" spans="6:6" x14ac:dyDescent="0.2">
      <c r="F60371" s="16"/>
    </row>
    <row r="60372" spans="6:6" x14ac:dyDescent="0.2">
      <c r="F60372" s="16"/>
    </row>
    <row r="60373" spans="6:6" x14ac:dyDescent="0.2">
      <c r="F60373" s="16"/>
    </row>
    <row r="60374" spans="6:6" x14ac:dyDescent="0.2">
      <c r="F60374" s="16"/>
    </row>
    <row r="60375" spans="6:6" x14ac:dyDescent="0.2">
      <c r="F60375" s="16"/>
    </row>
    <row r="60376" spans="6:6" x14ac:dyDescent="0.2">
      <c r="F60376" s="16"/>
    </row>
    <row r="60377" spans="6:6" x14ac:dyDescent="0.2">
      <c r="F60377" s="16"/>
    </row>
    <row r="60378" spans="6:6" x14ac:dyDescent="0.2">
      <c r="F60378" s="16"/>
    </row>
    <row r="60379" spans="6:6" x14ac:dyDescent="0.2">
      <c r="F60379" s="16"/>
    </row>
    <row r="60380" spans="6:6" x14ac:dyDescent="0.2">
      <c r="F60380" s="16"/>
    </row>
    <row r="60381" spans="6:6" x14ac:dyDescent="0.2">
      <c r="F60381" s="16"/>
    </row>
    <row r="60382" spans="6:6" x14ac:dyDescent="0.2">
      <c r="F60382" s="16"/>
    </row>
    <row r="60383" spans="6:6" x14ac:dyDescent="0.2">
      <c r="F60383" s="16"/>
    </row>
    <row r="60384" spans="6:6" x14ac:dyDescent="0.2">
      <c r="F60384" s="16"/>
    </row>
    <row r="60385" spans="6:6" x14ac:dyDescent="0.2">
      <c r="F60385" s="16"/>
    </row>
    <row r="60386" spans="6:6" x14ac:dyDescent="0.2">
      <c r="F60386" s="16"/>
    </row>
    <row r="60387" spans="6:6" x14ac:dyDescent="0.2">
      <c r="F60387" s="16"/>
    </row>
    <row r="60388" spans="6:6" x14ac:dyDescent="0.2">
      <c r="F60388" s="16"/>
    </row>
    <row r="60389" spans="6:6" x14ac:dyDescent="0.2">
      <c r="F60389" s="16"/>
    </row>
    <row r="60390" spans="6:6" x14ac:dyDescent="0.2">
      <c r="F60390" s="16"/>
    </row>
    <row r="60391" spans="6:6" x14ac:dyDescent="0.2">
      <c r="F60391" s="16"/>
    </row>
    <row r="60392" spans="6:6" x14ac:dyDescent="0.2">
      <c r="F60392" s="16"/>
    </row>
    <row r="60393" spans="6:6" x14ac:dyDescent="0.2">
      <c r="F60393" s="16"/>
    </row>
    <row r="60394" spans="6:6" x14ac:dyDescent="0.2">
      <c r="F60394" s="16"/>
    </row>
    <row r="60395" spans="6:6" x14ac:dyDescent="0.2">
      <c r="F60395" s="16"/>
    </row>
    <row r="60396" spans="6:6" x14ac:dyDescent="0.2">
      <c r="F60396" s="16"/>
    </row>
    <row r="60397" spans="6:6" x14ac:dyDescent="0.2">
      <c r="F60397" s="16"/>
    </row>
    <row r="60398" spans="6:6" x14ac:dyDescent="0.2">
      <c r="F60398" s="16"/>
    </row>
    <row r="60399" spans="6:6" x14ac:dyDescent="0.2">
      <c r="F60399" s="16"/>
    </row>
    <row r="60400" spans="6:6" x14ac:dyDescent="0.2">
      <c r="F60400" s="16"/>
    </row>
    <row r="60401" spans="6:6" x14ac:dyDescent="0.2">
      <c r="F60401" s="16"/>
    </row>
    <row r="60402" spans="6:6" x14ac:dyDescent="0.2">
      <c r="F60402" s="16"/>
    </row>
    <row r="60403" spans="6:6" x14ac:dyDescent="0.2">
      <c r="F60403" s="16"/>
    </row>
    <row r="60404" spans="6:6" x14ac:dyDescent="0.2">
      <c r="F60404" s="16"/>
    </row>
    <row r="60405" spans="6:6" x14ac:dyDescent="0.2">
      <c r="F60405" s="16"/>
    </row>
    <row r="60406" spans="6:6" x14ac:dyDescent="0.2">
      <c r="F60406" s="16"/>
    </row>
    <row r="60407" spans="6:6" x14ac:dyDescent="0.2">
      <c r="F60407" s="16"/>
    </row>
    <row r="60408" spans="6:6" x14ac:dyDescent="0.2">
      <c r="F60408" s="16"/>
    </row>
    <row r="60409" spans="6:6" x14ac:dyDescent="0.2">
      <c r="F60409" s="16"/>
    </row>
    <row r="60410" spans="6:6" x14ac:dyDescent="0.2">
      <c r="F60410" s="16"/>
    </row>
    <row r="60411" spans="6:6" x14ac:dyDescent="0.2">
      <c r="F60411" s="16"/>
    </row>
    <row r="60412" spans="6:6" x14ac:dyDescent="0.2">
      <c r="F60412" s="16"/>
    </row>
    <row r="60413" spans="6:6" x14ac:dyDescent="0.2">
      <c r="F60413" s="16"/>
    </row>
    <row r="60414" spans="6:6" x14ac:dyDescent="0.2">
      <c r="F60414" s="16"/>
    </row>
    <row r="60415" spans="6:6" x14ac:dyDescent="0.2">
      <c r="F60415" s="16"/>
    </row>
    <row r="60416" spans="6:6" x14ac:dyDescent="0.2">
      <c r="F60416" s="16"/>
    </row>
    <row r="60417" spans="6:6" x14ac:dyDescent="0.2">
      <c r="F60417" s="16"/>
    </row>
    <row r="60418" spans="6:6" x14ac:dyDescent="0.2">
      <c r="F60418" s="16"/>
    </row>
    <row r="60419" spans="6:6" x14ac:dyDescent="0.2">
      <c r="F60419" s="16"/>
    </row>
    <row r="60420" spans="6:6" x14ac:dyDescent="0.2">
      <c r="F60420" s="16"/>
    </row>
    <row r="60421" spans="6:6" x14ac:dyDescent="0.2">
      <c r="F60421" s="16"/>
    </row>
    <row r="60422" spans="6:6" x14ac:dyDescent="0.2">
      <c r="F60422" s="16"/>
    </row>
    <row r="60423" spans="6:6" x14ac:dyDescent="0.2">
      <c r="F60423" s="16"/>
    </row>
    <row r="60424" spans="6:6" x14ac:dyDescent="0.2">
      <c r="F60424" s="16"/>
    </row>
    <row r="60425" spans="6:6" x14ac:dyDescent="0.2">
      <c r="F60425" s="16"/>
    </row>
    <row r="60426" spans="6:6" x14ac:dyDescent="0.2">
      <c r="F60426" s="16"/>
    </row>
    <row r="60427" spans="6:6" x14ac:dyDescent="0.2">
      <c r="F60427" s="16"/>
    </row>
    <row r="60428" spans="6:6" x14ac:dyDescent="0.2">
      <c r="F60428" s="16"/>
    </row>
    <row r="60429" spans="6:6" x14ac:dyDescent="0.2">
      <c r="F60429" s="16"/>
    </row>
    <row r="60430" spans="6:6" x14ac:dyDescent="0.2">
      <c r="F60430" s="16"/>
    </row>
    <row r="60431" spans="6:6" x14ac:dyDescent="0.2">
      <c r="F60431" s="16"/>
    </row>
    <row r="60432" spans="6:6" x14ac:dyDescent="0.2">
      <c r="F60432" s="16"/>
    </row>
    <row r="60433" spans="6:6" x14ac:dyDescent="0.2">
      <c r="F60433" s="16"/>
    </row>
    <row r="60434" spans="6:6" x14ac:dyDescent="0.2">
      <c r="F60434" s="16"/>
    </row>
    <row r="60435" spans="6:6" x14ac:dyDescent="0.2">
      <c r="F60435" s="16"/>
    </row>
    <row r="60436" spans="6:6" x14ac:dyDescent="0.2">
      <c r="F60436" s="16"/>
    </row>
    <row r="60437" spans="6:6" x14ac:dyDescent="0.2">
      <c r="F60437" s="16"/>
    </row>
    <row r="60438" spans="6:6" x14ac:dyDescent="0.2">
      <c r="F60438" s="16"/>
    </row>
    <row r="60439" spans="6:6" x14ac:dyDescent="0.2">
      <c r="F60439" s="16"/>
    </row>
    <row r="60440" spans="6:6" x14ac:dyDescent="0.2">
      <c r="F60440" s="16"/>
    </row>
    <row r="60441" spans="6:6" x14ac:dyDescent="0.2">
      <c r="F60441" s="16"/>
    </row>
    <row r="60442" spans="6:6" x14ac:dyDescent="0.2">
      <c r="F60442" s="16"/>
    </row>
    <row r="60443" spans="6:6" x14ac:dyDescent="0.2">
      <c r="F60443" s="16"/>
    </row>
    <row r="60444" spans="6:6" x14ac:dyDescent="0.2">
      <c r="F60444" s="16"/>
    </row>
    <row r="60445" spans="6:6" x14ac:dyDescent="0.2">
      <c r="F60445" s="16"/>
    </row>
    <row r="60446" spans="6:6" x14ac:dyDescent="0.2">
      <c r="F60446" s="16"/>
    </row>
    <row r="60447" spans="6:6" x14ac:dyDescent="0.2">
      <c r="F60447" s="16"/>
    </row>
    <row r="60448" spans="6:6" x14ac:dyDescent="0.2">
      <c r="F60448" s="16"/>
    </row>
    <row r="60449" spans="6:6" x14ac:dyDescent="0.2">
      <c r="F60449" s="16"/>
    </row>
    <row r="60450" spans="6:6" x14ac:dyDescent="0.2">
      <c r="F60450" s="16"/>
    </row>
    <row r="60451" spans="6:6" x14ac:dyDescent="0.2">
      <c r="F60451" s="16"/>
    </row>
    <row r="60452" spans="6:6" x14ac:dyDescent="0.2">
      <c r="F60452" s="16"/>
    </row>
    <row r="60453" spans="6:6" x14ac:dyDescent="0.2">
      <c r="F60453" s="16"/>
    </row>
    <row r="60454" spans="6:6" x14ac:dyDescent="0.2">
      <c r="F60454" s="16"/>
    </row>
    <row r="60455" spans="6:6" x14ac:dyDescent="0.2">
      <c r="F60455" s="16"/>
    </row>
    <row r="60456" spans="6:6" x14ac:dyDescent="0.2">
      <c r="F60456" s="16"/>
    </row>
    <row r="60457" spans="6:6" x14ac:dyDescent="0.2">
      <c r="F60457" s="16"/>
    </row>
    <row r="60458" spans="6:6" x14ac:dyDescent="0.2">
      <c r="F60458" s="16"/>
    </row>
    <row r="60459" spans="6:6" x14ac:dyDescent="0.2">
      <c r="F60459" s="16"/>
    </row>
    <row r="60460" spans="6:6" x14ac:dyDescent="0.2">
      <c r="F60460" s="16"/>
    </row>
    <row r="60461" spans="6:6" x14ac:dyDescent="0.2">
      <c r="F60461" s="16"/>
    </row>
    <row r="60462" spans="6:6" x14ac:dyDescent="0.2">
      <c r="F60462" s="16"/>
    </row>
    <row r="60463" spans="6:6" x14ac:dyDescent="0.2">
      <c r="F60463" s="16"/>
    </row>
    <row r="60464" spans="6:6" x14ac:dyDescent="0.2">
      <c r="F60464" s="16"/>
    </row>
    <row r="60465" spans="6:6" x14ac:dyDescent="0.2">
      <c r="F60465" s="16"/>
    </row>
    <row r="60466" spans="6:6" x14ac:dyDescent="0.2">
      <c r="F60466" s="16"/>
    </row>
    <row r="60467" spans="6:6" x14ac:dyDescent="0.2">
      <c r="F60467" s="16"/>
    </row>
    <row r="60468" spans="6:6" x14ac:dyDescent="0.2">
      <c r="F60468" s="16"/>
    </row>
    <row r="60469" spans="6:6" x14ac:dyDescent="0.2">
      <c r="F60469" s="16"/>
    </row>
    <row r="60470" spans="6:6" x14ac:dyDescent="0.2">
      <c r="F60470" s="16"/>
    </row>
    <row r="60471" spans="6:6" x14ac:dyDescent="0.2">
      <c r="F60471" s="16"/>
    </row>
    <row r="60472" spans="6:6" x14ac:dyDescent="0.2">
      <c r="F60472" s="16"/>
    </row>
    <row r="60473" spans="6:6" x14ac:dyDescent="0.2">
      <c r="F60473" s="16"/>
    </row>
    <row r="60474" spans="6:6" x14ac:dyDescent="0.2">
      <c r="F60474" s="16"/>
    </row>
    <row r="60475" spans="6:6" x14ac:dyDescent="0.2">
      <c r="F60475" s="16"/>
    </row>
    <row r="60476" spans="6:6" x14ac:dyDescent="0.2">
      <c r="F60476" s="16"/>
    </row>
    <row r="60477" spans="6:6" x14ac:dyDescent="0.2">
      <c r="F60477" s="16"/>
    </row>
    <row r="60478" spans="6:6" x14ac:dyDescent="0.2">
      <c r="F60478" s="16"/>
    </row>
    <row r="60479" spans="6:6" x14ac:dyDescent="0.2">
      <c r="F60479" s="16"/>
    </row>
    <row r="60480" spans="6:6" x14ac:dyDescent="0.2">
      <c r="F60480" s="16"/>
    </row>
    <row r="60481" spans="6:6" x14ac:dyDescent="0.2">
      <c r="F60481" s="16"/>
    </row>
    <row r="60482" spans="6:6" x14ac:dyDescent="0.2">
      <c r="F60482" s="16"/>
    </row>
    <row r="60483" spans="6:6" x14ac:dyDescent="0.2">
      <c r="F60483" s="16"/>
    </row>
    <row r="60484" spans="6:6" x14ac:dyDescent="0.2">
      <c r="F60484" s="16"/>
    </row>
    <row r="60485" spans="6:6" x14ac:dyDescent="0.2">
      <c r="F60485" s="16"/>
    </row>
    <row r="60486" spans="6:6" x14ac:dyDescent="0.2">
      <c r="F60486" s="16"/>
    </row>
    <row r="60487" spans="6:6" x14ac:dyDescent="0.2">
      <c r="F60487" s="16"/>
    </row>
    <row r="60488" spans="6:6" x14ac:dyDescent="0.2">
      <c r="F60488" s="16"/>
    </row>
    <row r="60489" spans="6:6" x14ac:dyDescent="0.2">
      <c r="F60489" s="16"/>
    </row>
    <row r="60490" spans="6:6" x14ac:dyDescent="0.2">
      <c r="F60490" s="16"/>
    </row>
    <row r="60491" spans="6:6" x14ac:dyDescent="0.2">
      <c r="F60491" s="16"/>
    </row>
    <row r="60492" spans="6:6" x14ac:dyDescent="0.2">
      <c r="F60492" s="16"/>
    </row>
    <row r="60493" spans="6:6" x14ac:dyDescent="0.2">
      <c r="F60493" s="16"/>
    </row>
    <row r="60494" spans="6:6" x14ac:dyDescent="0.2">
      <c r="F60494" s="16"/>
    </row>
    <row r="60495" spans="6:6" x14ac:dyDescent="0.2">
      <c r="F60495" s="16"/>
    </row>
    <row r="60496" spans="6:6" x14ac:dyDescent="0.2">
      <c r="F60496" s="16"/>
    </row>
    <row r="60497" spans="6:6" x14ac:dyDescent="0.2">
      <c r="F60497" s="16"/>
    </row>
    <row r="60498" spans="6:6" x14ac:dyDescent="0.2">
      <c r="F60498" s="16"/>
    </row>
    <row r="60499" spans="6:6" x14ac:dyDescent="0.2">
      <c r="F60499" s="16"/>
    </row>
    <row r="60500" spans="6:6" x14ac:dyDescent="0.2">
      <c r="F60500" s="16"/>
    </row>
    <row r="60501" spans="6:6" x14ac:dyDescent="0.2">
      <c r="F60501" s="16"/>
    </row>
    <row r="60502" spans="6:6" x14ac:dyDescent="0.2">
      <c r="F60502" s="16"/>
    </row>
    <row r="60503" spans="6:6" x14ac:dyDescent="0.2">
      <c r="F60503" s="16"/>
    </row>
    <row r="60504" spans="6:6" x14ac:dyDescent="0.2">
      <c r="F60504" s="16"/>
    </row>
    <row r="60505" spans="6:6" x14ac:dyDescent="0.2">
      <c r="F60505" s="16"/>
    </row>
    <row r="60506" spans="6:6" x14ac:dyDescent="0.2">
      <c r="F60506" s="16"/>
    </row>
    <row r="60507" spans="6:6" x14ac:dyDescent="0.2">
      <c r="F60507" s="16"/>
    </row>
    <row r="60508" spans="6:6" x14ac:dyDescent="0.2">
      <c r="F60508" s="16"/>
    </row>
    <row r="60509" spans="6:6" x14ac:dyDescent="0.2">
      <c r="F60509" s="16"/>
    </row>
    <row r="60510" spans="6:6" x14ac:dyDescent="0.2">
      <c r="F60510" s="16"/>
    </row>
    <row r="60511" spans="6:6" x14ac:dyDescent="0.2">
      <c r="F60511" s="16"/>
    </row>
    <row r="60512" spans="6:6" x14ac:dyDescent="0.2">
      <c r="F60512" s="16"/>
    </row>
    <row r="60513" spans="6:6" x14ac:dyDescent="0.2">
      <c r="F60513" s="16"/>
    </row>
    <row r="60514" spans="6:6" x14ac:dyDescent="0.2">
      <c r="F60514" s="16"/>
    </row>
    <row r="60515" spans="6:6" x14ac:dyDescent="0.2">
      <c r="F60515" s="16"/>
    </row>
    <row r="60516" spans="6:6" x14ac:dyDescent="0.2">
      <c r="F60516" s="16"/>
    </row>
    <row r="60517" spans="6:6" x14ac:dyDescent="0.2">
      <c r="F60517" s="16"/>
    </row>
    <row r="60518" spans="6:6" x14ac:dyDescent="0.2">
      <c r="F60518" s="16"/>
    </row>
    <row r="60519" spans="6:6" x14ac:dyDescent="0.2">
      <c r="F60519" s="16"/>
    </row>
    <row r="60520" spans="6:6" x14ac:dyDescent="0.2">
      <c r="F60520" s="16"/>
    </row>
    <row r="60521" spans="6:6" x14ac:dyDescent="0.2">
      <c r="F60521" s="16"/>
    </row>
    <row r="60522" spans="6:6" x14ac:dyDescent="0.2">
      <c r="F60522" s="16"/>
    </row>
    <row r="60523" spans="6:6" x14ac:dyDescent="0.2">
      <c r="F60523" s="16"/>
    </row>
    <row r="60524" spans="6:6" x14ac:dyDescent="0.2">
      <c r="F60524" s="16"/>
    </row>
    <row r="60525" spans="6:6" x14ac:dyDescent="0.2">
      <c r="F60525" s="16"/>
    </row>
    <row r="60526" spans="6:6" x14ac:dyDescent="0.2">
      <c r="F60526" s="16"/>
    </row>
    <row r="60527" spans="6:6" x14ac:dyDescent="0.2">
      <c r="F60527" s="16"/>
    </row>
    <row r="60528" spans="6:6" x14ac:dyDescent="0.2">
      <c r="F60528" s="16"/>
    </row>
    <row r="60529" spans="6:6" x14ac:dyDescent="0.2">
      <c r="F60529" s="16"/>
    </row>
    <row r="60530" spans="6:6" x14ac:dyDescent="0.2">
      <c r="F60530" s="16"/>
    </row>
    <row r="60531" spans="6:6" x14ac:dyDescent="0.2">
      <c r="F60531" s="16"/>
    </row>
    <row r="60532" spans="6:6" x14ac:dyDescent="0.2">
      <c r="F60532" s="16"/>
    </row>
    <row r="60533" spans="6:6" x14ac:dyDescent="0.2">
      <c r="F60533" s="16"/>
    </row>
    <row r="60534" spans="6:6" x14ac:dyDescent="0.2">
      <c r="F60534" s="16"/>
    </row>
    <row r="60535" spans="6:6" x14ac:dyDescent="0.2">
      <c r="F60535" s="16"/>
    </row>
    <row r="60536" spans="6:6" x14ac:dyDescent="0.2">
      <c r="F60536" s="16"/>
    </row>
    <row r="60537" spans="6:6" x14ac:dyDescent="0.2">
      <c r="F60537" s="16"/>
    </row>
    <row r="60538" spans="6:6" x14ac:dyDescent="0.2">
      <c r="F60538" s="16"/>
    </row>
    <row r="60539" spans="6:6" x14ac:dyDescent="0.2">
      <c r="F60539" s="16"/>
    </row>
    <row r="60540" spans="6:6" x14ac:dyDescent="0.2">
      <c r="F60540" s="16"/>
    </row>
    <row r="60541" spans="6:6" x14ac:dyDescent="0.2">
      <c r="F60541" s="16"/>
    </row>
    <row r="60542" spans="6:6" x14ac:dyDescent="0.2">
      <c r="F60542" s="16"/>
    </row>
    <row r="60543" spans="6:6" x14ac:dyDescent="0.2">
      <c r="F60543" s="16"/>
    </row>
    <row r="60544" spans="6:6" x14ac:dyDescent="0.2">
      <c r="F60544" s="16"/>
    </row>
    <row r="60545" spans="6:6" x14ac:dyDescent="0.2">
      <c r="F60545" s="16"/>
    </row>
    <row r="60546" spans="6:6" x14ac:dyDescent="0.2">
      <c r="F60546" s="16"/>
    </row>
    <row r="60547" spans="6:6" x14ac:dyDescent="0.2">
      <c r="F60547" s="16"/>
    </row>
    <row r="60548" spans="6:6" x14ac:dyDescent="0.2">
      <c r="F60548" s="16"/>
    </row>
    <row r="60549" spans="6:6" x14ac:dyDescent="0.2">
      <c r="F60549" s="16"/>
    </row>
    <row r="60550" spans="6:6" x14ac:dyDescent="0.2">
      <c r="F60550" s="16"/>
    </row>
    <row r="60551" spans="6:6" x14ac:dyDescent="0.2">
      <c r="F60551" s="16"/>
    </row>
    <row r="60552" spans="6:6" x14ac:dyDescent="0.2">
      <c r="F60552" s="16"/>
    </row>
    <row r="60553" spans="6:6" x14ac:dyDescent="0.2">
      <c r="F60553" s="16"/>
    </row>
    <row r="60554" spans="6:6" x14ac:dyDescent="0.2">
      <c r="F60554" s="16"/>
    </row>
    <row r="60555" spans="6:6" x14ac:dyDescent="0.2">
      <c r="F60555" s="16"/>
    </row>
    <row r="60556" spans="6:6" x14ac:dyDescent="0.2">
      <c r="F60556" s="16"/>
    </row>
    <row r="60557" spans="6:6" x14ac:dyDescent="0.2">
      <c r="F60557" s="16"/>
    </row>
    <row r="60558" spans="6:6" x14ac:dyDescent="0.2">
      <c r="F60558" s="16"/>
    </row>
    <row r="60559" spans="6:6" x14ac:dyDescent="0.2">
      <c r="F60559" s="16"/>
    </row>
    <row r="60560" spans="6:6" x14ac:dyDescent="0.2">
      <c r="F60560" s="16"/>
    </row>
    <row r="60561" spans="6:6" x14ac:dyDescent="0.2">
      <c r="F60561" s="16"/>
    </row>
    <row r="60562" spans="6:6" x14ac:dyDescent="0.2">
      <c r="F60562" s="16"/>
    </row>
    <row r="60563" spans="6:6" x14ac:dyDescent="0.2">
      <c r="F60563" s="16"/>
    </row>
    <row r="60564" spans="6:6" x14ac:dyDescent="0.2">
      <c r="F60564" s="16"/>
    </row>
    <row r="60565" spans="6:6" x14ac:dyDescent="0.2">
      <c r="F60565" s="16"/>
    </row>
    <row r="60566" spans="6:6" x14ac:dyDescent="0.2">
      <c r="F60566" s="16"/>
    </row>
    <row r="60567" spans="6:6" x14ac:dyDescent="0.2">
      <c r="F60567" s="16"/>
    </row>
    <row r="60568" spans="6:6" x14ac:dyDescent="0.2">
      <c r="F60568" s="16"/>
    </row>
    <row r="60569" spans="6:6" x14ac:dyDescent="0.2">
      <c r="F60569" s="16"/>
    </row>
    <row r="60570" spans="6:6" x14ac:dyDescent="0.2">
      <c r="F60570" s="16"/>
    </row>
    <row r="60571" spans="6:6" x14ac:dyDescent="0.2">
      <c r="F60571" s="16"/>
    </row>
    <row r="60572" spans="6:6" x14ac:dyDescent="0.2">
      <c r="F60572" s="16"/>
    </row>
    <row r="60573" spans="6:6" x14ac:dyDescent="0.2">
      <c r="F60573" s="16"/>
    </row>
    <row r="60574" spans="6:6" x14ac:dyDescent="0.2">
      <c r="F60574" s="16"/>
    </row>
    <row r="60575" spans="6:6" x14ac:dyDescent="0.2">
      <c r="F60575" s="16"/>
    </row>
    <row r="60576" spans="6:6" x14ac:dyDescent="0.2">
      <c r="F60576" s="16"/>
    </row>
    <row r="60577" spans="6:6" x14ac:dyDescent="0.2">
      <c r="F60577" s="16"/>
    </row>
    <row r="60578" spans="6:6" x14ac:dyDescent="0.2">
      <c r="F60578" s="16"/>
    </row>
    <row r="60579" spans="6:6" x14ac:dyDescent="0.2">
      <c r="F60579" s="16"/>
    </row>
    <row r="60580" spans="6:6" x14ac:dyDescent="0.2">
      <c r="F60580" s="16"/>
    </row>
    <row r="60581" spans="6:6" x14ac:dyDescent="0.2">
      <c r="F60581" s="16"/>
    </row>
    <row r="60582" spans="6:6" x14ac:dyDescent="0.2">
      <c r="F60582" s="16"/>
    </row>
    <row r="60583" spans="6:6" x14ac:dyDescent="0.2">
      <c r="F60583" s="16"/>
    </row>
    <row r="60584" spans="6:6" x14ac:dyDescent="0.2">
      <c r="F60584" s="16"/>
    </row>
    <row r="60585" spans="6:6" x14ac:dyDescent="0.2">
      <c r="F60585" s="16"/>
    </row>
    <row r="60586" spans="6:6" x14ac:dyDescent="0.2">
      <c r="F60586" s="16"/>
    </row>
    <row r="60587" spans="6:6" x14ac:dyDescent="0.2">
      <c r="F60587" s="16"/>
    </row>
    <row r="60588" spans="6:6" x14ac:dyDescent="0.2">
      <c r="F60588" s="16"/>
    </row>
    <row r="60589" spans="6:6" x14ac:dyDescent="0.2">
      <c r="F60589" s="16"/>
    </row>
    <row r="60590" spans="6:6" x14ac:dyDescent="0.2">
      <c r="F60590" s="16"/>
    </row>
    <row r="60591" spans="6:6" x14ac:dyDescent="0.2">
      <c r="F60591" s="16"/>
    </row>
    <row r="60592" spans="6:6" x14ac:dyDescent="0.2">
      <c r="F60592" s="16"/>
    </row>
    <row r="60593" spans="6:6" x14ac:dyDescent="0.2">
      <c r="F60593" s="16"/>
    </row>
    <row r="60594" spans="6:6" x14ac:dyDescent="0.2">
      <c r="F60594" s="16"/>
    </row>
    <row r="60595" spans="6:6" x14ac:dyDescent="0.2">
      <c r="F60595" s="16"/>
    </row>
    <row r="60596" spans="6:6" x14ac:dyDescent="0.2">
      <c r="F60596" s="16"/>
    </row>
    <row r="60597" spans="6:6" x14ac:dyDescent="0.2">
      <c r="F60597" s="16"/>
    </row>
    <row r="60598" spans="6:6" x14ac:dyDescent="0.2">
      <c r="F60598" s="16"/>
    </row>
    <row r="60599" spans="6:6" x14ac:dyDescent="0.2">
      <c r="F60599" s="16"/>
    </row>
    <row r="60600" spans="6:6" x14ac:dyDescent="0.2">
      <c r="F60600" s="16"/>
    </row>
    <row r="60601" spans="6:6" x14ac:dyDescent="0.2">
      <c r="F60601" s="16"/>
    </row>
    <row r="60602" spans="6:6" x14ac:dyDescent="0.2">
      <c r="F60602" s="16"/>
    </row>
    <row r="60603" spans="6:6" x14ac:dyDescent="0.2">
      <c r="F60603" s="16"/>
    </row>
    <row r="60604" spans="6:6" x14ac:dyDescent="0.2">
      <c r="F60604" s="16"/>
    </row>
    <row r="60605" spans="6:6" x14ac:dyDescent="0.2">
      <c r="F60605" s="16"/>
    </row>
    <row r="60606" spans="6:6" x14ac:dyDescent="0.2">
      <c r="F60606" s="16"/>
    </row>
    <row r="60607" spans="6:6" x14ac:dyDescent="0.2">
      <c r="F60607" s="16"/>
    </row>
    <row r="60608" spans="6:6" x14ac:dyDescent="0.2">
      <c r="F60608" s="16"/>
    </row>
    <row r="60609" spans="6:6" x14ac:dyDescent="0.2">
      <c r="F60609" s="16"/>
    </row>
    <row r="60610" spans="6:6" x14ac:dyDescent="0.2">
      <c r="F60610" s="16"/>
    </row>
    <row r="60611" spans="6:6" x14ac:dyDescent="0.2">
      <c r="F60611" s="16"/>
    </row>
    <row r="60612" spans="6:6" x14ac:dyDescent="0.2">
      <c r="F60612" s="16"/>
    </row>
    <row r="60613" spans="6:6" x14ac:dyDescent="0.2">
      <c r="F60613" s="16"/>
    </row>
    <row r="60614" spans="6:6" x14ac:dyDescent="0.2">
      <c r="F60614" s="16"/>
    </row>
    <row r="60615" spans="6:6" x14ac:dyDescent="0.2">
      <c r="F60615" s="16"/>
    </row>
    <row r="60616" spans="6:6" x14ac:dyDescent="0.2">
      <c r="F60616" s="16"/>
    </row>
    <row r="60617" spans="6:6" x14ac:dyDescent="0.2">
      <c r="F60617" s="16"/>
    </row>
    <row r="60618" spans="6:6" x14ac:dyDescent="0.2">
      <c r="F60618" s="16"/>
    </row>
    <row r="60619" spans="6:6" x14ac:dyDescent="0.2">
      <c r="F60619" s="16"/>
    </row>
    <row r="60620" spans="6:6" x14ac:dyDescent="0.2">
      <c r="F60620" s="16"/>
    </row>
    <row r="60621" spans="6:6" x14ac:dyDescent="0.2">
      <c r="F60621" s="16"/>
    </row>
    <row r="60622" spans="6:6" x14ac:dyDescent="0.2">
      <c r="F60622" s="16"/>
    </row>
    <row r="60623" spans="6:6" x14ac:dyDescent="0.2">
      <c r="F60623" s="16"/>
    </row>
    <row r="60624" spans="6:6" x14ac:dyDescent="0.2">
      <c r="F60624" s="16"/>
    </row>
    <row r="60625" spans="6:6" x14ac:dyDescent="0.2">
      <c r="F60625" s="16"/>
    </row>
    <row r="60626" spans="6:6" x14ac:dyDescent="0.2">
      <c r="F60626" s="16"/>
    </row>
    <row r="60627" spans="6:6" x14ac:dyDescent="0.2">
      <c r="F60627" s="16"/>
    </row>
    <row r="60628" spans="6:6" x14ac:dyDescent="0.2">
      <c r="F60628" s="16"/>
    </row>
    <row r="60629" spans="6:6" x14ac:dyDescent="0.2">
      <c r="F60629" s="16"/>
    </row>
    <row r="60630" spans="6:6" x14ac:dyDescent="0.2">
      <c r="F60630" s="16"/>
    </row>
    <row r="60631" spans="6:6" x14ac:dyDescent="0.2">
      <c r="F60631" s="16"/>
    </row>
    <row r="60632" spans="6:6" x14ac:dyDescent="0.2">
      <c r="F60632" s="16"/>
    </row>
    <row r="60633" spans="6:6" x14ac:dyDescent="0.2">
      <c r="F60633" s="16"/>
    </row>
    <row r="60634" spans="6:6" x14ac:dyDescent="0.2">
      <c r="F60634" s="16"/>
    </row>
    <row r="60635" spans="6:6" x14ac:dyDescent="0.2">
      <c r="F60635" s="16"/>
    </row>
    <row r="60636" spans="6:6" x14ac:dyDescent="0.2">
      <c r="F60636" s="16"/>
    </row>
    <row r="60637" spans="6:6" x14ac:dyDescent="0.2">
      <c r="F60637" s="16"/>
    </row>
    <row r="60638" spans="6:6" x14ac:dyDescent="0.2">
      <c r="F60638" s="16"/>
    </row>
    <row r="60639" spans="6:6" x14ac:dyDescent="0.2">
      <c r="F60639" s="16"/>
    </row>
    <row r="60640" spans="6:6" x14ac:dyDescent="0.2">
      <c r="F60640" s="16"/>
    </row>
    <row r="60641" spans="6:6" x14ac:dyDescent="0.2">
      <c r="F60641" s="16"/>
    </row>
    <row r="60642" spans="6:6" x14ac:dyDescent="0.2">
      <c r="F60642" s="16"/>
    </row>
    <row r="60643" spans="6:6" x14ac:dyDescent="0.2">
      <c r="F60643" s="16"/>
    </row>
    <row r="60644" spans="6:6" x14ac:dyDescent="0.2">
      <c r="F60644" s="16"/>
    </row>
    <row r="60645" spans="6:6" x14ac:dyDescent="0.2">
      <c r="F60645" s="16"/>
    </row>
    <row r="60646" spans="6:6" x14ac:dyDescent="0.2">
      <c r="F60646" s="16"/>
    </row>
    <row r="60647" spans="6:6" x14ac:dyDescent="0.2">
      <c r="F60647" s="16"/>
    </row>
    <row r="60648" spans="6:6" x14ac:dyDescent="0.2">
      <c r="F60648" s="16"/>
    </row>
    <row r="60649" spans="6:6" x14ac:dyDescent="0.2">
      <c r="F60649" s="16"/>
    </row>
    <row r="60650" spans="6:6" x14ac:dyDescent="0.2">
      <c r="F60650" s="16"/>
    </row>
    <row r="60651" spans="6:6" x14ac:dyDescent="0.2">
      <c r="F60651" s="16"/>
    </row>
    <row r="60652" spans="6:6" x14ac:dyDescent="0.2">
      <c r="F60652" s="16"/>
    </row>
    <row r="60653" spans="6:6" x14ac:dyDescent="0.2">
      <c r="F60653" s="16"/>
    </row>
    <row r="60654" spans="6:6" x14ac:dyDescent="0.2">
      <c r="F60654" s="16"/>
    </row>
    <row r="60655" spans="6:6" x14ac:dyDescent="0.2">
      <c r="F60655" s="16"/>
    </row>
    <row r="60656" spans="6:6" x14ac:dyDescent="0.2">
      <c r="F60656" s="16"/>
    </row>
    <row r="60657" spans="6:6" x14ac:dyDescent="0.2">
      <c r="F60657" s="16"/>
    </row>
    <row r="60658" spans="6:6" x14ac:dyDescent="0.2">
      <c r="F60658" s="16"/>
    </row>
    <row r="60659" spans="6:6" x14ac:dyDescent="0.2">
      <c r="F60659" s="16"/>
    </row>
    <row r="60660" spans="6:6" x14ac:dyDescent="0.2">
      <c r="F60660" s="16"/>
    </row>
    <row r="60661" spans="6:6" x14ac:dyDescent="0.2">
      <c r="F60661" s="16"/>
    </row>
    <row r="60662" spans="6:6" x14ac:dyDescent="0.2">
      <c r="F60662" s="16"/>
    </row>
    <row r="60663" spans="6:6" x14ac:dyDescent="0.2">
      <c r="F60663" s="16"/>
    </row>
    <row r="60664" spans="6:6" x14ac:dyDescent="0.2">
      <c r="F60664" s="16"/>
    </row>
    <row r="60665" spans="6:6" x14ac:dyDescent="0.2">
      <c r="F60665" s="16"/>
    </row>
    <row r="60666" spans="6:6" x14ac:dyDescent="0.2">
      <c r="F60666" s="16"/>
    </row>
    <row r="60667" spans="6:6" x14ac:dyDescent="0.2">
      <c r="F60667" s="16"/>
    </row>
    <row r="60668" spans="6:6" x14ac:dyDescent="0.2">
      <c r="F60668" s="16"/>
    </row>
    <row r="60669" spans="6:6" x14ac:dyDescent="0.2">
      <c r="F60669" s="16"/>
    </row>
    <row r="60670" spans="6:6" x14ac:dyDescent="0.2">
      <c r="F60670" s="16"/>
    </row>
    <row r="60671" spans="6:6" x14ac:dyDescent="0.2">
      <c r="F60671" s="16"/>
    </row>
    <row r="60672" spans="6:6" x14ac:dyDescent="0.2">
      <c r="F60672" s="16"/>
    </row>
    <row r="60673" spans="6:6" x14ac:dyDescent="0.2">
      <c r="F60673" s="16"/>
    </row>
    <row r="60674" spans="6:6" x14ac:dyDescent="0.2">
      <c r="F60674" s="16"/>
    </row>
    <row r="60675" spans="6:6" x14ac:dyDescent="0.2">
      <c r="F60675" s="16"/>
    </row>
    <row r="60676" spans="6:6" x14ac:dyDescent="0.2">
      <c r="F60676" s="16"/>
    </row>
    <row r="60677" spans="6:6" x14ac:dyDescent="0.2">
      <c r="F60677" s="16"/>
    </row>
    <row r="60678" spans="6:6" x14ac:dyDescent="0.2">
      <c r="F60678" s="16"/>
    </row>
    <row r="60679" spans="6:6" x14ac:dyDescent="0.2">
      <c r="F60679" s="16"/>
    </row>
    <row r="60680" spans="6:6" x14ac:dyDescent="0.2">
      <c r="F60680" s="16"/>
    </row>
    <row r="60681" spans="6:6" x14ac:dyDescent="0.2">
      <c r="F60681" s="16"/>
    </row>
    <row r="60682" spans="6:6" x14ac:dyDescent="0.2">
      <c r="F60682" s="16"/>
    </row>
    <row r="60683" spans="6:6" x14ac:dyDescent="0.2">
      <c r="F60683" s="16"/>
    </row>
    <row r="60684" spans="6:6" x14ac:dyDescent="0.2">
      <c r="F60684" s="16"/>
    </row>
    <row r="60685" spans="6:6" x14ac:dyDescent="0.2">
      <c r="F60685" s="16"/>
    </row>
    <row r="60686" spans="6:6" x14ac:dyDescent="0.2">
      <c r="F60686" s="16"/>
    </row>
    <row r="60687" spans="6:6" x14ac:dyDescent="0.2">
      <c r="F60687" s="16"/>
    </row>
    <row r="60688" spans="6:6" x14ac:dyDescent="0.2">
      <c r="F60688" s="16"/>
    </row>
    <row r="60689" spans="6:6" x14ac:dyDescent="0.2">
      <c r="F60689" s="16"/>
    </row>
    <row r="60690" spans="6:6" x14ac:dyDescent="0.2">
      <c r="F60690" s="16"/>
    </row>
    <row r="60691" spans="6:6" x14ac:dyDescent="0.2">
      <c r="F60691" s="16"/>
    </row>
    <row r="60692" spans="6:6" x14ac:dyDescent="0.2">
      <c r="F60692" s="16"/>
    </row>
    <row r="60693" spans="6:6" x14ac:dyDescent="0.2">
      <c r="F60693" s="16"/>
    </row>
    <row r="60694" spans="6:6" x14ac:dyDescent="0.2">
      <c r="F60694" s="16"/>
    </row>
    <row r="60695" spans="6:6" x14ac:dyDescent="0.2">
      <c r="F60695" s="16"/>
    </row>
    <row r="60696" spans="6:6" x14ac:dyDescent="0.2">
      <c r="F60696" s="16"/>
    </row>
    <row r="60697" spans="6:6" x14ac:dyDescent="0.2">
      <c r="F60697" s="16"/>
    </row>
    <row r="60698" spans="6:6" x14ac:dyDescent="0.2">
      <c r="F60698" s="16"/>
    </row>
    <row r="60699" spans="6:6" x14ac:dyDescent="0.2">
      <c r="F60699" s="16"/>
    </row>
    <row r="60700" spans="6:6" x14ac:dyDescent="0.2">
      <c r="F60700" s="16"/>
    </row>
    <row r="60701" spans="6:6" x14ac:dyDescent="0.2">
      <c r="F60701" s="16"/>
    </row>
    <row r="60702" spans="6:6" x14ac:dyDescent="0.2">
      <c r="F60702" s="16"/>
    </row>
    <row r="60703" spans="6:6" x14ac:dyDescent="0.2">
      <c r="F60703" s="16"/>
    </row>
    <row r="60704" spans="6:6" x14ac:dyDescent="0.2">
      <c r="F60704" s="16"/>
    </row>
    <row r="60705" spans="6:6" x14ac:dyDescent="0.2">
      <c r="F60705" s="16"/>
    </row>
    <row r="60706" spans="6:6" x14ac:dyDescent="0.2">
      <c r="F60706" s="16"/>
    </row>
    <row r="60707" spans="6:6" x14ac:dyDescent="0.2">
      <c r="F60707" s="16"/>
    </row>
    <row r="60708" spans="6:6" x14ac:dyDescent="0.2">
      <c r="F60708" s="16"/>
    </row>
    <row r="60709" spans="6:6" x14ac:dyDescent="0.2">
      <c r="F60709" s="16"/>
    </row>
    <row r="60710" spans="6:6" x14ac:dyDescent="0.2">
      <c r="F60710" s="16"/>
    </row>
    <row r="60711" spans="6:6" x14ac:dyDescent="0.2">
      <c r="F60711" s="16"/>
    </row>
    <row r="60712" spans="6:6" x14ac:dyDescent="0.2">
      <c r="F60712" s="16"/>
    </row>
    <row r="60713" spans="6:6" x14ac:dyDescent="0.2">
      <c r="F60713" s="16"/>
    </row>
    <row r="60714" spans="6:6" x14ac:dyDescent="0.2">
      <c r="F60714" s="16"/>
    </row>
    <row r="60715" spans="6:6" x14ac:dyDescent="0.2">
      <c r="F60715" s="16"/>
    </row>
    <row r="60716" spans="6:6" x14ac:dyDescent="0.2">
      <c r="F60716" s="16"/>
    </row>
    <row r="60717" spans="6:6" x14ac:dyDescent="0.2">
      <c r="F60717" s="16"/>
    </row>
    <row r="60718" spans="6:6" x14ac:dyDescent="0.2">
      <c r="F60718" s="16"/>
    </row>
    <row r="60719" spans="6:6" x14ac:dyDescent="0.2">
      <c r="F60719" s="16"/>
    </row>
    <row r="60720" spans="6:6" x14ac:dyDescent="0.2">
      <c r="F60720" s="16"/>
    </row>
    <row r="60721" spans="6:6" x14ac:dyDescent="0.2">
      <c r="F60721" s="16"/>
    </row>
    <row r="60722" spans="6:6" x14ac:dyDescent="0.2">
      <c r="F60722" s="16"/>
    </row>
    <row r="60723" spans="6:6" x14ac:dyDescent="0.2">
      <c r="F60723" s="16"/>
    </row>
    <row r="60724" spans="6:6" x14ac:dyDescent="0.2">
      <c r="F60724" s="16"/>
    </row>
    <row r="60725" spans="6:6" x14ac:dyDescent="0.2">
      <c r="F60725" s="16"/>
    </row>
    <row r="60726" spans="6:6" x14ac:dyDescent="0.2">
      <c r="F60726" s="16"/>
    </row>
    <row r="60727" spans="6:6" x14ac:dyDescent="0.2">
      <c r="F60727" s="16"/>
    </row>
    <row r="60728" spans="6:6" x14ac:dyDescent="0.2">
      <c r="F60728" s="16"/>
    </row>
    <row r="60729" spans="6:6" x14ac:dyDescent="0.2">
      <c r="F60729" s="16"/>
    </row>
    <row r="60730" spans="6:6" x14ac:dyDescent="0.2">
      <c r="F60730" s="16"/>
    </row>
    <row r="60731" spans="6:6" x14ac:dyDescent="0.2">
      <c r="F60731" s="16"/>
    </row>
    <row r="60732" spans="6:6" x14ac:dyDescent="0.2">
      <c r="F60732" s="16"/>
    </row>
    <row r="60733" spans="6:6" x14ac:dyDescent="0.2">
      <c r="F60733" s="16"/>
    </row>
    <row r="60734" spans="6:6" x14ac:dyDescent="0.2">
      <c r="F60734" s="16"/>
    </row>
    <row r="60735" spans="6:6" x14ac:dyDescent="0.2">
      <c r="F60735" s="16"/>
    </row>
    <row r="60736" spans="6:6" x14ac:dyDescent="0.2">
      <c r="F60736" s="16"/>
    </row>
    <row r="60737" spans="6:6" x14ac:dyDescent="0.2">
      <c r="F60737" s="16"/>
    </row>
    <row r="60738" spans="6:6" x14ac:dyDescent="0.2">
      <c r="F60738" s="16"/>
    </row>
    <row r="60739" spans="6:6" x14ac:dyDescent="0.2">
      <c r="F60739" s="16"/>
    </row>
    <row r="60740" spans="6:6" x14ac:dyDescent="0.2">
      <c r="F60740" s="16"/>
    </row>
    <row r="60741" spans="6:6" x14ac:dyDescent="0.2">
      <c r="F60741" s="16"/>
    </row>
    <row r="60742" spans="6:6" x14ac:dyDescent="0.2">
      <c r="F60742" s="16"/>
    </row>
    <row r="60743" spans="6:6" x14ac:dyDescent="0.2">
      <c r="F60743" s="16"/>
    </row>
    <row r="60744" spans="6:6" x14ac:dyDescent="0.2">
      <c r="F60744" s="16"/>
    </row>
    <row r="60745" spans="6:6" x14ac:dyDescent="0.2">
      <c r="F60745" s="16"/>
    </row>
    <row r="60746" spans="6:6" x14ac:dyDescent="0.2">
      <c r="F60746" s="16"/>
    </row>
    <row r="60747" spans="6:6" x14ac:dyDescent="0.2">
      <c r="F60747" s="16"/>
    </row>
    <row r="60748" spans="6:6" x14ac:dyDescent="0.2">
      <c r="F60748" s="16"/>
    </row>
    <row r="60749" spans="6:6" x14ac:dyDescent="0.2">
      <c r="F60749" s="16"/>
    </row>
    <row r="60750" spans="6:6" x14ac:dyDescent="0.2">
      <c r="F60750" s="16"/>
    </row>
    <row r="60751" spans="6:6" x14ac:dyDescent="0.2">
      <c r="F60751" s="16"/>
    </row>
    <row r="60752" spans="6:6" x14ac:dyDescent="0.2">
      <c r="F60752" s="16"/>
    </row>
    <row r="60753" spans="6:6" x14ac:dyDescent="0.2">
      <c r="F60753" s="16"/>
    </row>
    <row r="60754" spans="6:6" x14ac:dyDescent="0.2">
      <c r="F60754" s="16"/>
    </row>
    <row r="60755" spans="6:6" x14ac:dyDescent="0.2">
      <c r="F60755" s="16"/>
    </row>
    <row r="60756" spans="6:6" x14ac:dyDescent="0.2">
      <c r="F60756" s="16"/>
    </row>
    <row r="60757" spans="6:6" x14ac:dyDescent="0.2">
      <c r="F60757" s="16"/>
    </row>
    <row r="60758" spans="6:6" x14ac:dyDescent="0.2">
      <c r="F60758" s="16"/>
    </row>
    <row r="60759" spans="6:6" x14ac:dyDescent="0.2">
      <c r="F60759" s="16"/>
    </row>
    <row r="60760" spans="6:6" x14ac:dyDescent="0.2">
      <c r="F60760" s="16"/>
    </row>
    <row r="60761" spans="6:6" x14ac:dyDescent="0.2">
      <c r="F60761" s="16"/>
    </row>
    <row r="60762" spans="6:6" x14ac:dyDescent="0.2">
      <c r="F60762" s="16"/>
    </row>
    <row r="60763" spans="6:6" x14ac:dyDescent="0.2">
      <c r="F60763" s="16"/>
    </row>
    <row r="60764" spans="6:6" x14ac:dyDescent="0.2">
      <c r="F60764" s="16"/>
    </row>
    <row r="60765" spans="6:6" x14ac:dyDescent="0.2">
      <c r="F60765" s="16"/>
    </row>
    <row r="60766" spans="6:6" x14ac:dyDescent="0.2">
      <c r="F60766" s="16"/>
    </row>
    <row r="60767" spans="6:6" x14ac:dyDescent="0.2">
      <c r="F60767" s="16"/>
    </row>
    <row r="60768" spans="6:6" x14ac:dyDescent="0.2">
      <c r="F60768" s="16"/>
    </row>
    <row r="60769" spans="6:6" x14ac:dyDescent="0.2">
      <c r="F60769" s="16"/>
    </row>
    <row r="60770" spans="6:6" x14ac:dyDescent="0.2">
      <c r="F60770" s="16"/>
    </row>
    <row r="60771" spans="6:6" x14ac:dyDescent="0.2">
      <c r="F60771" s="16"/>
    </row>
    <row r="60772" spans="6:6" x14ac:dyDescent="0.2">
      <c r="F60772" s="16"/>
    </row>
    <row r="60773" spans="6:6" x14ac:dyDescent="0.2">
      <c r="F60773" s="16"/>
    </row>
    <row r="60774" spans="6:6" x14ac:dyDescent="0.2">
      <c r="F60774" s="16"/>
    </row>
    <row r="60775" spans="6:6" x14ac:dyDescent="0.2">
      <c r="F60775" s="16"/>
    </row>
    <row r="60776" spans="6:6" x14ac:dyDescent="0.2">
      <c r="F60776" s="16"/>
    </row>
    <row r="60777" spans="6:6" x14ac:dyDescent="0.2">
      <c r="F60777" s="16"/>
    </row>
    <row r="60778" spans="6:6" x14ac:dyDescent="0.2">
      <c r="F60778" s="16"/>
    </row>
    <row r="60779" spans="6:6" x14ac:dyDescent="0.2">
      <c r="F60779" s="16"/>
    </row>
    <row r="60780" spans="6:6" x14ac:dyDescent="0.2">
      <c r="F60780" s="16"/>
    </row>
    <row r="60781" spans="6:6" x14ac:dyDescent="0.2">
      <c r="F60781" s="16"/>
    </row>
    <row r="60782" spans="6:6" x14ac:dyDescent="0.2">
      <c r="F60782" s="16"/>
    </row>
    <row r="60783" spans="6:6" x14ac:dyDescent="0.2">
      <c r="F60783" s="16"/>
    </row>
    <row r="60784" spans="6:6" x14ac:dyDescent="0.2">
      <c r="F60784" s="16"/>
    </row>
    <row r="60785" spans="6:6" x14ac:dyDescent="0.2">
      <c r="F60785" s="16"/>
    </row>
    <row r="60786" spans="6:6" x14ac:dyDescent="0.2">
      <c r="F60786" s="16"/>
    </row>
    <row r="60787" spans="6:6" x14ac:dyDescent="0.2">
      <c r="F60787" s="16"/>
    </row>
    <row r="60788" spans="6:6" x14ac:dyDescent="0.2">
      <c r="F60788" s="16"/>
    </row>
    <row r="60789" spans="6:6" x14ac:dyDescent="0.2">
      <c r="F60789" s="16"/>
    </row>
    <row r="60790" spans="6:6" x14ac:dyDescent="0.2">
      <c r="F60790" s="16"/>
    </row>
    <row r="60791" spans="6:6" x14ac:dyDescent="0.2">
      <c r="F60791" s="16"/>
    </row>
    <row r="60792" spans="6:6" x14ac:dyDescent="0.2">
      <c r="F60792" s="16"/>
    </row>
    <row r="60793" spans="6:6" x14ac:dyDescent="0.2">
      <c r="F60793" s="16"/>
    </row>
    <row r="60794" spans="6:6" x14ac:dyDescent="0.2">
      <c r="F60794" s="16"/>
    </row>
    <row r="60795" spans="6:6" x14ac:dyDescent="0.2">
      <c r="F60795" s="16"/>
    </row>
    <row r="60796" spans="6:6" x14ac:dyDescent="0.2">
      <c r="F60796" s="16"/>
    </row>
    <row r="60797" spans="6:6" x14ac:dyDescent="0.2">
      <c r="F60797" s="16"/>
    </row>
    <row r="60798" spans="6:6" x14ac:dyDescent="0.2">
      <c r="F60798" s="16"/>
    </row>
    <row r="60799" spans="6:6" x14ac:dyDescent="0.2">
      <c r="F60799" s="16"/>
    </row>
    <row r="60800" spans="6:6" x14ac:dyDescent="0.2">
      <c r="F60800" s="16"/>
    </row>
    <row r="60801" spans="6:6" x14ac:dyDescent="0.2">
      <c r="F60801" s="16"/>
    </row>
    <row r="60802" spans="6:6" x14ac:dyDescent="0.2">
      <c r="F60802" s="16"/>
    </row>
    <row r="60803" spans="6:6" x14ac:dyDescent="0.2">
      <c r="F60803" s="16"/>
    </row>
    <row r="60804" spans="6:6" x14ac:dyDescent="0.2">
      <c r="F60804" s="16"/>
    </row>
    <row r="60805" spans="6:6" x14ac:dyDescent="0.2">
      <c r="F60805" s="16"/>
    </row>
    <row r="60806" spans="6:6" x14ac:dyDescent="0.2">
      <c r="F60806" s="16"/>
    </row>
    <row r="60807" spans="6:6" x14ac:dyDescent="0.2">
      <c r="F60807" s="16"/>
    </row>
    <row r="60808" spans="6:6" x14ac:dyDescent="0.2">
      <c r="F60808" s="16"/>
    </row>
    <row r="60809" spans="6:6" x14ac:dyDescent="0.2">
      <c r="F60809" s="16"/>
    </row>
    <row r="60810" spans="6:6" x14ac:dyDescent="0.2">
      <c r="F60810" s="16"/>
    </row>
    <row r="60811" spans="6:6" x14ac:dyDescent="0.2">
      <c r="F60811" s="16"/>
    </row>
    <row r="60812" spans="6:6" x14ac:dyDescent="0.2">
      <c r="F60812" s="16"/>
    </row>
    <row r="60813" spans="6:6" x14ac:dyDescent="0.2">
      <c r="F60813" s="16"/>
    </row>
    <row r="60814" spans="6:6" x14ac:dyDescent="0.2">
      <c r="F60814" s="16"/>
    </row>
    <row r="60815" spans="6:6" x14ac:dyDescent="0.2">
      <c r="F60815" s="16"/>
    </row>
    <row r="60816" spans="6:6" x14ac:dyDescent="0.2">
      <c r="F60816" s="16"/>
    </row>
    <row r="60817" spans="6:6" x14ac:dyDescent="0.2">
      <c r="F60817" s="16"/>
    </row>
    <row r="60818" spans="6:6" x14ac:dyDescent="0.2">
      <c r="F60818" s="16"/>
    </row>
    <row r="60819" spans="6:6" x14ac:dyDescent="0.2">
      <c r="F60819" s="16"/>
    </row>
    <row r="60820" spans="6:6" x14ac:dyDescent="0.2">
      <c r="F60820" s="16"/>
    </row>
    <row r="60821" spans="6:6" x14ac:dyDescent="0.2">
      <c r="F60821" s="16"/>
    </row>
    <row r="60822" spans="6:6" x14ac:dyDescent="0.2">
      <c r="F60822" s="16"/>
    </row>
    <row r="60823" spans="6:6" x14ac:dyDescent="0.2">
      <c r="F60823" s="16"/>
    </row>
    <row r="60824" spans="6:6" x14ac:dyDescent="0.2">
      <c r="F60824" s="16"/>
    </row>
    <row r="60825" spans="6:6" x14ac:dyDescent="0.2">
      <c r="F60825" s="16"/>
    </row>
    <row r="60826" spans="6:6" x14ac:dyDescent="0.2">
      <c r="F60826" s="16"/>
    </row>
    <row r="60827" spans="6:6" x14ac:dyDescent="0.2">
      <c r="F60827" s="16"/>
    </row>
    <row r="60828" spans="6:6" x14ac:dyDescent="0.2">
      <c r="F60828" s="16"/>
    </row>
    <row r="60829" spans="6:6" x14ac:dyDescent="0.2">
      <c r="F60829" s="16"/>
    </row>
    <row r="60830" spans="6:6" x14ac:dyDescent="0.2">
      <c r="F60830" s="16"/>
    </row>
    <row r="60831" spans="6:6" x14ac:dyDescent="0.2">
      <c r="F60831" s="16"/>
    </row>
    <row r="60832" spans="6:6" x14ac:dyDescent="0.2">
      <c r="F60832" s="16"/>
    </row>
    <row r="60833" spans="6:6" x14ac:dyDescent="0.2">
      <c r="F60833" s="16"/>
    </row>
    <row r="60834" spans="6:6" x14ac:dyDescent="0.2">
      <c r="F60834" s="16"/>
    </row>
    <row r="60835" spans="6:6" x14ac:dyDescent="0.2">
      <c r="F60835" s="16"/>
    </row>
    <row r="60836" spans="6:6" x14ac:dyDescent="0.2">
      <c r="F60836" s="16"/>
    </row>
    <row r="60837" spans="6:6" x14ac:dyDescent="0.2">
      <c r="F60837" s="16"/>
    </row>
    <row r="60838" spans="6:6" x14ac:dyDescent="0.2">
      <c r="F60838" s="16"/>
    </row>
    <row r="60839" spans="6:6" x14ac:dyDescent="0.2">
      <c r="F60839" s="16"/>
    </row>
    <row r="60840" spans="6:6" x14ac:dyDescent="0.2">
      <c r="F60840" s="16"/>
    </row>
    <row r="60841" spans="6:6" x14ac:dyDescent="0.2">
      <c r="F60841" s="16"/>
    </row>
    <row r="60842" spans="6:6" x14ac:dyDescent="0.2">
      <c r="F60842" s="16"/>
    </row>
    <row r="60843" spans="6:6" x14ac:dyDescent="0.2">
      <c r="F60843" s="16"/>
    </row>
    <row r="60844" spans="6:6" x14ac:dyDescent="0.2">
      <c r="F60844" s="16"/>
    </row>
    <row r="60845" spans="6:6" x14ac:dyDescent="0.2">
      <c r="F60845" s="16"/>
    </row>
    <row r="60846" spans="6:6" x14ac:dyDescent="0.2">
      <c r="F60846" s="16"/>
    </row>
    <row r="60847" spans="6:6" x14ac:dyDescent="0.2">
      <c r="F60847" s="16"/>
    </row>
    <row r="60848" spans="6:6" x14ac:dyDescent="0.2">
      <c r="F60848" s="16"/>
    </row>
    <row r="60849" spans="6:6" x14ac:dyDescent="0.2">
      <c r="F60849" s="16"/>
    </row>
    <row r="60850" spans="6:6" x14ac:dyDescent="0.2">
      <c r="F60850" s="16"/>
    </row>
    <row r="60851" spans="6:6" x14ac:dyDescent="0.2">
      <c r="F60851" s="16"/>
    </row>
    <row r="60852" spans="6:6" x14ac:dyDescent="0.2">
      <c r="F60852" s="16"/>
    </row>
    <row r="60853" spans="6:6" x14ac:dyDescent="0.2">
      <c r="F60853" s="16"/>
    </row>
    <row r="60854" spans="6:6" x14ac:dyDescent="0.2">
      <c r="F60854" s="16"/>
    </row>
    <row r="60855" spans="6:6" x14ac:dyDescent="0.2">
      <c r="F60855" s="16"/>
    </row>
    <row r="60856" spans="6:6" x14ac:dyDescent="0.2">
      <c r="F60856" s="16"/>
    </row>
    <row r="60857" spans="6:6" x14ac:dyDescent="0.2">
      <c r="F60857" s="16"/>
    </row>
    <row r="60858" spans="6:6" x14ac:dyDescent="0.2">
      <c r="F60858" s="16"/>
    </row>
    <row r="60859" spans="6:6" x14ac:dyDescent="0.2">
      <c r="F60859" s="16"/>
    </row>
    <row r="60860" spans="6:6" x14ac:dyDescent="0.2">
      <c r="F60860" s="16"/>
    </row>
    <row r="60861" spans="6:6" x14ac:dyDescent="0.2">
      <c r="F60861" s="16"/>
    </row>
    <row r="60862" spans="6:6" x14ac:dyDescent="0.2">
      <c r="F60862" s="16"/>
    </row>
    <row r="60863" spans="6:6" x14ac:dyDescent="0.2">
      <c r="F60863" s="16"/>
    </row>
    <row r="60864" spans="6:6" x14ac:dyDescent="0.2">
      <c r="F60864" s="16"/>
    </row>
    <row r="60865" spans="6:6" x14ac:dyDescent="0.2">
      <c r="F60865" s="16"/>
    </row>
    <row r="60866" spans="6:6" x14ac:dyDescent="0.2">
      <c r="F60866" s="16"/>
    </row>
    <row r="60867" spans="6:6" x14ac:dyDescent="0.2">
      <c r="F60867" s="16"/>
    </row>
    <row r="60868" spans="6:6" x14ac:dyDescent="0.2">
      <c r="F60868" s="16"/>
    </row>
    <row r="60869" spans="6:6" x14ac:dyDescent="0.2">
      <c r="F60869" s="16"/>
    </row>
    <row r="60870" spans="6:6" x14ac:dyDescent="0.2">
      <c r="F60870" s="16"/>
    </row>
    <row r="60871" spans="6:6" x14ac:dyDescent="0.2">
      <c r="F60871" s="16"/>
    </row>
    <row r="60872" spans="6:6" x14ac:dyDescent="0.2">
      <c r="F60872" s="16"/>
    </row>
    <row r="60873" spans="6:6" x14ac:dyDescent="0.2">
      <c r="F60873" s="16"/>
    </row>
    <row r="60874" spans="6:6" x14ac:dyDescent="0.2">
      <c r="F60874" s="16"/>
    </row>
    <row r="60875" spans="6:6" x14ac:dyDescent="0.2">
      <c r="F60875" s="16"/>
    </row>
    <row r="60876" spans="6:6" x14ac:dyDescent="0.2">
      <c r="F60876" s="16"/>
    </row>
    <row r="60877" spans="6:6" x14ac:dyDescent="0.2">
      <c r="F60877" s="16"/>
    </row>
    <row r="60878" spans="6:6" x14ac:dyDescent="0.2">
      <c r="F60878" s="16"/>
    </row>
    <row r="60879" spans="6:6" x14ac:dyDescent="0.2">
      <c r="F60879" s="16"/>
    </row>
    <row r="60880" spans="6:6" x14ac:dyDescent="0.2">
      <c r="F60880" s="16"/>
    </row>
    <row r="60881" spans="6:6" x14ac:dyDescent="0.2">
      <c r="F60881" s="16"/>
    </row>
    <row r="60882" spans="6:6" x14ac:dyDescent="0.2">
      <c r="F60882" s="16"/>
    </row>
    <row r="60883" spans="6:6" x14ac:dyDescent="0.2">
      <c r="F60883" s="16"/>
    </row>
    <row r="60884" spans="6:6" x14ac:dyDescent="0.2">
      <c r="F60884" s="16"/>
    </row>
    <row r="60885" spans="6:6" x14ac:dyDescent="0.2">
      <c r="F60885" s="16"/>
    </row>
    <row r="60886" spans="6:6" x14ac:dyDescent="0.2">
      <c r="F60886" s="16"/>
    </row>
    <row r="60887" spans="6:6" x14ac:dyDescent="0.2">
      <c r="F60887" s="16"/>
    </row>
    <row r="60888" spans="6:6" x14ac:dyDescent="0.2">
      <c r="F60888" s="16"/>
    </row>
    <row r="60889" spans="6:6" x14ac:dyDescent="0.2">
      <c r="F60889" s="16"/>
    </row>
    <row r="60890" spans="6:6" x14ac:dyDescent="0.2">
      <c r="F60890" s="16"/>
    </row>
    <row r="60891" spans="6:6" x14ac:dyDescent="0.2">
      <c r="F60891" s="16"/>
    </row>
    <row r="60892" spans="6:6" x14ac:dyDescent="0.2">
      <c r="F60892" s="16"/>
    </row>
    <row r="60893" spans="6:6" x14ac:dyDescent="0.2">
      <c r="F60893" s="16"/>
    </row>
    <row r="60894" spans="6:6" x14ac:dyDescent="0.2">
      <c r="F60894" s="16"/>
    </row>
    <row r="60895" spans="6:6" x14ac:dyDescent="0.2">
      <c r="F60895" s="16"/>
    </row>
    <row r="60896" spans="6:6" x14ac:dyDescent="0.2">
      <c r="F60896" s="16"/>
    </row>
    <row r="60897" spans="6:6" x14ac:dyDescent="0.2">
      <c r="F60897" s="16"/>
    </row>
    <row r="60898" spans="6:6" x14ac:dyDescent="0.2">
      <c r="F60898" s="16"/>
    </row>
    <row r="60899" spans="6:6" x14ac:dyDescent="0.2">
      <c r="F60899" s="16"/>
    </row>
    <row r="60900" spans="6:6" x14ac:dyDescent="0.2">
      <c r="F60900" s="16"/>
    </row>
    <row r="60901" spans="6:6" x14ac:dyDescent="0.2">
      <c r="F60901" s="16"/>
    </row>
    <row r="60902" spans="6:6" x14ac:dyDescent="0.2">
      <c r="F60902" s="16"/>
    </row>
    <row r="60903" spans="6:6" x14ac:dyDescent="0.2">
      <c r="F60903" s="16"/>
    </row>
    <row r="60904" spans="6:6" x14ac:dyDescent="0.2">
      <c r="F60904" s="16"/>
    </row>
    <row r="60905" spans="6:6" x14ac:dyDescent="0.2">
      <c r="F60905" s="16"/>
    </row>
    <row r="60906" spans="6:6" x14ac:dyDescent="0.2">
      <c r="F60906" s="16"/>
    </row>
    <row r="60907" spans="6:6" x14ac:dyDescent="0.2">
      <c r="F60907" s="16"/>
    </row>
    <row r="60908" spans="6:6" x14ac:dyDescent="0.2">
      <c r="F60908" s="16"/>
    </row>
    <row r="60909" spans="6:6" x14ac:dyDescent="0.2">
      <c r="F60909" s="16"/>
    </row>
    <row r="60910" spans="6:6" x14ac:dyDescent="0.2">
      <c r="F60910" s="16"/>
    </row>
    <row r="60911" spans="6:6" x14ac:dyDescent="0.2">
      <c r="F60911" s="16"/>
    </row>
    <row r="60912" spans="6:6" x14ac:dyDescent="0.2">
      <c r="F60912" s="16"/>
    </row>
    <row r="60913" spans="6:6" x14ac:dyDescent="0.2">
      <c r="F60913" s="16"/>
    </row>
    <row r="60914" spans="6:6" x14ac:dyDescent="0.2">
      <c r="F60914" s="16"/>
    </row>
    <row r="60915" spans="6:6" x14ac:dyDescent="0.2">
      <c r="F60915" s="16"/>
    </row>
    <row r="60916" spans="6:6" x14ac:dyDescent="0.2">
      <c r="F60916" s="16"/>
    </row>
    <row r="60917" spans="6:6" x14ac:dyDescent="0.2">
      <c r="F60917" s="16"/>
    </row>
    <row r="60918" spans="6:6" x14ac:dyDescent="0.2">
      <c r="F60918" s="16"/>
    </row>
    <row r="60919" spans="6:6" x14ac:dyDescent="0.2">
      <c r="F60919" s="16"/>
    </row>
    <row r="60920" spans="6:6" x14ac:dyDescent="0.2">
      <c r="F60920" s="16"/>
    </row>
    <row r="60921" spans="6:6" x14ac:dyDescent="0.2">
      <c r="F60921" s="16"/>
    </row>
    <row r="60922" spans="6:6" x14ac:dyDescent="0.2">
      <c r="F60922" s="16"/>
    </row>
    <row r="60923" spans="6:6" x14ac:dyDescent="0.2">
      <c r="F60923" s="16"/>
    </row>
    <row r="60924" spans="6:6" x14ac:dyDescent="0.2">
      <c r="F60924" s="16"/>
    </row>
    <row r="60925" spans="6:6" x14ac:dyDescent="0.2">
      <c r="F60925" s="16"/>
    </row>
    <row r="60926" spans="6:6" x14ac:dyDescent="0.2">
      <c r="F60926" s="16"/>
    </row>
    <row r="60927" spans="6:6" x14ac:dyDescent="0.2">
      <c r="F60927" s="16"/>
    </row>
    <row r="60928" spans="6:6" x14ac:dyDescent="0.2">
      <c r="F60928" s="16"/>
    </row>
    <row r="60929" spans="6:6" x14ac:dyDescent="0.2">
      <c r="F60929" s="16"/>
    </row>
    <row r="60930" spans="6:6" x14ac:dyDescent="0.2">
      <c r="F60930" s="16"/>
    </row>
    <row r="60931" spans="6:6" x14ac:dyDescent="0.2">
      <c r="F60931" s="16"/>
    </row>
    <row r="60932" spans="6:6" x14ac:dyDescent="0.2">
      <c r="F60932" s="16"/>
    </row>
    <row r="60933" spans="6:6" x14ac:dyDescent="0.2">
      <c r="F60933" s="16"/>
    </row>
    <row r="60934" spans="6:6" x14ac:dyDescent="0.2">
      <c r="F60934" s="16"/>
    </row>
    <row r="60935" spans="6:6" x14ac:dyDescent="0.2">
      <c r="F60935" s="16"/>
    </row>
    <row r="60936" spans="6:6" x14ac:dyDescent="0.2">
      <c r="F60936" s="16"/>
    </row>
    <row r="60937" spans="6:6" x14ac:dyDescent="0.2">
      <c r="F60937" s="16"/>
    </row>
    <row r="60938" spans="6:6" x14ac:dyDescent="0.2">
      <c r="F60938" s="16"/>
    </row>
    <row r="60939" spans="6:6" x14ac:dyDescent="0.2">
      <c r="F60939" s="16"/>
    </row>
    <row r="60940" spans="6:6" x14ac:dyDescent="0.2">
      <c r="F60940" s="16"/>
    </row>
    <row r="60941" spans="6:6" x14ac:dyDescent="0.2">
      <c r="F60941" s="16"/>
    </row>
    <row r="60942" spans="6:6" x14ac:dyDescent="0.2">
      <c r="F60942" s="16"/>
    </row>
    <row r="60943" spans="6:6" x14ac:dyDescent="0.2">
      <c r="F60943" s="16"/>
    </row>
    <row r="60944" spans="6:6" x14ac:dyDescent="0.2">
      <c r="F60944" s="16"/>
    </row>
    <row r="60945" spans="6:6" x14ac:dyDescent="0.2">
      <c r="F60945" s="16"/>
    </row>
    <row r="60946" spans="6:6" x14ac:dyDescent="0.2">
      <c r="F60946" s="16"/>
    </row>
    <row r="60947" spans="6:6" x14ac:dyDescent="0.2">
      <c r="F60947" s="16"/>
    </row>
    <row r="60948" spans="6:6" x14ac:dyDescent="0.2">
      <c r="F60948" s="16"/>
    </row>
    <row r="60949" spans="6:6" x14ac:dyDescent="0.2">
      <c r="F60949" s="16"/>
    </row>
    <row r="60950" spans="6:6" x14ac:dyDescent="0.2">
      <c r="F60950" s="16"/>
    </row>
    <row r="60951" spans="6:6" x14ac:dyDescent="0.2">
      <c r="F60951" s="16"/>
    </row>
    <row r="60952" spans="6:6" x14ac:dyDescent="0.2">
      <c r="F60952" s="16"/>
    </row>
    <row r="60953" spans="6:6" x14ac:dyDescent="0.2">
      <c r="F60953" s="16"/>
    </row>
    <row r="60954" spans="6:6" x14ac:dyDescent="0.2">
      <c r="F60954" s="16"/>
    </row>
    <row r="60955" spans="6:6" x14ac:dyDescent="0.2">
      <c r="F60955" s="16"/>
    </row>
    <row r="60956" spans="6:6" x14ac:dyDescent="0.2">
      <c r="F60956" s="16"/>
    </row>
    <row r="60957" spans="6:6" x14ac:dyDescent="0.2">
      <c r="F60957" s="16"/>
    </row>
    <row r="60958" spans="6:6" x14ac:dyDescent="0.2">
      <c r="F60958" s="16"/>
    </row>
    <row r="60959" spans="6:6" x14ac:dyDescent="0.2">
      <c r="F60959" s="16"/>
    </row>
    <row r="60960" spans="6:6" x14ac:dyDescent="0.2">
      <c r="F60960" s="16"/>
    </row>
    <row r="60961" spans="6:6" x14ac:dyDescent="0.2">
      <c r="F60961" s="16"/>
    </row>
    <row r="60962" spans="6:6" x14ac:dyDescent="0.2">
      <c r="F60962" s="16"/>
    </row>
    <row r="60963" spans="6:6" x14ac:dyDescent="0.2">
      <c r="F60963" s="16"/>
    </row>
    <row r="60964" spans="6:6" x14ac:dyDescent="0.2">
      <c r="F60964" s="16"/>
    </row>
    <row r="60965" spans="6:6" x14ac:dyDescent="0.2">
      <c r="F60965" s="16"/>
    </row>
    <row r="60966" spans="6:6" x14ac:dyDescent="0.2">
      <c r="F60966" s="16"/>
    </row>
    <row r="60967" spans="6:6" x14ac:dyDescent="0.2">
      <c r="F60967" s="16"/>
    </row>
    <row r="60968" spans="6:6" x14ac:dyDescent="0.2">
      <c r="F60968" s="16"/>
    </row>
    <row r="60969" spans="6:6" x14ac:dyDescent="0.2">
      <c r="F60969" s="16"/>
    </row>
    <row r="60970" spans="6:6" x14ac:dyDescent="0.2">
      <c r="F60970" s="16"/>
    </row>
    <row r="60971" spans="6:6" x14ac:dyDescent="0.2">
      <c r="F60971" s="16"/>
    </row>
    <row r="60972" spans="6:6" x14ac:dyDescent="0.2">
      <c r="F60972" s="16"/>
    </row>
    <row r="60973" spans="6:6" x14ac:dyDescent="0.2">
      <c r="F60973" s="16"/>
    </row>
    <row r="60974" spans="6:6" x14ac:dyDescent="0.2">
      <c r="F60974" s="16"/>
    </row>
    <row r="60975" spans="6:6" x14ac:dyDescent="0.2">
      <c r="F60975" s="16"/>
    </row>
    <row r="60976" spans="6:6" x14ac:dyDescent="0.2">
      <c r="F60976" s="16"/>
    </row>
    <row r="60977" spans="6:6" x14ac:dyDescent="0.2">
      <c r="F60977" s="16"/>
    </row>
    <row r="60978" spans="6:6" x14ac:dyDescent="0.2">
      <c r="F60978" s="16"/>
    </row>
    <row r="60979" spans="6:6" x14ac:dyDescent="0.2">
      <c r="F60979" s="16"/>
    </row>
    <row r="60980" spans="6:6" x14ac:dyDescent="0.2">
      <c r="F60980" s="16"/>
    </row>
    <row r="60981" spans="6:6" x14ac:dyDescent="0.2">
      <c r="F60981" s="16"/>
    </row>
    <row r="60982" spans="6:6" x14ac:dyDescent="0.2">
      <c r="F60982" s="16"/>
    </row>
    <row r="60983" spans="6:6" x14ac:dyDescent="0.2">
      <c r="F60983" s="16"/>
    </row>
    <row r="60984" spans="6:6" x14ac:dyDescent="0.2">
      <c r="F60984" s="16"/>
    </row>
    <row r="60985" spans="6:6" x14ac:dyDescent="0.2">
      <c r="F60985" s="16"/>
    </row>
    <row r="60986" spans="6:6" x14ac:dyDescent="0.2">
      <c r="F60986" s="16"/>
    </row>
    <row r="60987" spans="6:6" x14ac:dyDescent="0.2">
      <c r="F60987" s="16"/>
    </row>
    <row r="60988" spans="6:6" x14ac:dyDescent="0.2">
      <c r="F60988" s="16"/>
    </row>
    <row r="60989" spans="6:6" x14ac:dyDescent="0.2">
      <c r="F60989" s="16"/>
    </row>
    <row r="60990" spans="6:6" x14ac:dyDescent="0.2">
      <c r="F60990" s="16"/>
    </row>
    <row r="60991" spans="6:6" x14ac:dyDescent="0.2">
      <c r="F60991" s="16"/>
    </row>
    <row r="60992" spans="6:6" x14ac:dyDescent="0.2">
      <c r="F60992" s="16"/>
    </row>
    <row r="60993" spans="6:6" x14ac:dyDescent="0.2">
      <c r="F60993" s="16"/>
    </row>
    <row r="60994" spans="6:6" x14ac:dyDescent="0.2">
      <c r="F60994" s="16"/>
    </row>
    <row r="60995" spans="6:6" x14ac:dyDescent="0.2">
      <c r="F60995" s="16"/>
    </row>
    <row r="60996" spans="6:6" x14ac:dyDescent="0.2">
      <c r="F60996" s="16"/>
    </row>
    <row r="60997" spans="6:6" x14ac:dyDescent="0.2">
      <c r="F60997" s="16"/>
    </row>
    <row r="60998" spans="6:6" x14ac:dyDescent="0.2">
      <c r="F60998" s="16"/>
    </row>
    <row r="60999" spans="6:6" x14ac:dyDescent="0.2">
      <c r="F60999" s="16"/>
    </row>
    <row r="61000" spans="6:6" x14ac:dyDescent="0.2">
      <c r="F61000" s="16"/>
    </row>
    <row r="61001" spans="6:6" x14ac:dyDescent="0.2">
      <c r="F61001" s="16"/>
    </row>
    <row r="61002" spans="6:6" x14ac:dyDescent="0.2">
      <c r="F61002" s="16"/>
    </row>
    <row r="61003" spans="6:6" x14ac:dyDescent="0.2">
      <c r="F61003" s="16"/>
    </row>
    <row r="61004" spans="6:6" x14ac:dyDescent="0.2">
      <c r="F61004" s="16"/>
    </row>
    <row r="61005" spans="6:6" x14ac:dyDescent="0.2">
      <c r="F61005" s="16"/>
    </row>
    <row r="61006" spans="6:6" x14ac:dyDescent="0.2">
      <c r="F61006" s="16"/>
    </row>
    <row r="61007" spans="6:6" x14ac:dyDescent="0.2">
      <c r="F61007" s="16"/>
    </row>
    <row r="61008" spans="6:6" x14ac:dyDescent="0.2">
      <c r="F61008" s="16"/>
    </row>
    <row r="61009" spans="6:6" x14ac:dyDescent="0.2">
      <c r="F61009" s="16"/>
    </row>
    <row r="61010" spans="6:6" x14ac:dyDescent="0.2">
      <c r="F61010" s="16"/>
    </row>
    <row r="61011" spans="6:6" x14ac:dyDescent="0.2">
      <c r="F61011" s="16"/>
    </row>
    <row r="61012" spans="6:6" x14ac:dyDescent="0.2">
      <c r="F61012" s="16"/>
    </row>
    <row r="61013" spans="6:6" x14ac:dyDescent="0.2">
      <c r="F61013" s="16"/>
    </row>
    <row r="61014" spans="6:6" x14ac:dyDescent="0.2">
      <c r="F61014" s="16"/>
    </row>
    <row r="61015" spans="6:6" x14ac:dyDescent="0.2">
      <c r="F61015" s="16"/>
    </row>
    <row r="61016" spans="6:6" x14ac:dyDescent="0.2">
      <c r="F61016" s="16"/>
    </row>
    <row r="61017" spans="6:6" x14ac:dyDescent="0.2">
      <c r="F61017" s="16"/>
    </row>
    <row r="61018" spans="6:6" x14ac:dyDescent="0.2">
      <c r="F61018" s="16"/>
    </row>
    <row r="61019" spans="6:6" x14ac:dyDescent="0.2">
      <c r="F61019" s="16"/>
    </row>
    <row r="61020" spans="6:6" x14ac:dyDescent="0.2">
      <c r="F61020" s="16"/>
    </row>
    <row r="61021" spans="6:6" x14ac:dyDescent="0.2">
      <c r="F61021" s="16"/>
    </row>
    <row r="61022" spans="6:6" x14ac:dyDescent="0.2">
      <c r="F61022" s="16"/>
    </row>
    <row r="61023" spans="6:6" x14ac:dyDescent="0.2">
      <c r="F61023" s="16"/>
    </row>
    <row r="61024" spans="6:6" x14ac:dyDescent="0.2">
      <c r="F61024" s="16"/>
    </row>
    <row r="61025" spans="6:6" x14ac:dyDescent="0.2">
      <c r="F61025" s="16"/>
    </row>
    <row r="61026" spans="6:6" x14ac:dyDescent="0.2">
      <c r="F61026" s="16"/>
    </row>
    <row r="61027" spans="6:6" x14ac:dyDescent="0.2">
      <c r="F61027" s="16"/>
    </row>
    <row r="61028" spans="6:6" x14ac:dyDescent="0.2">
      <c r="F61028" s="16"/>
    </row>
    <row r="61029" spans="6:6" x14ac:dyDescent="0.2">
      <c r="F61029" s="16"/>
    </row>
    <row r="61030" spans="6:6" x14ac:dyDescent="0.2">
      <c r="F61030" s="16"/>
    </row>
    <row r="61031" spans="6:6" x14ac:dyDescent="0.2">
      <c r="F61031" s="16"/>
    </row>
    <row r="61032" spans="6:6" x14ac:dyDescent="0.2">
      <c r="F61032" s="16"/>
    </row>
    <row r="61033" spans="6:6" x14ac:dyDescent="0.2">
      <c r="F61033" s="16"/>
    </row>
    <row r="61034" spans="6:6" x14ac:dyDescent="0.2">
      <c r="F61034" s="16"/>
    </row>
    <row r="61035" spans="6:6" x14ac:dyDescent="0.2">
      <c r="F61035" s="16"/>
    </row>
    <row r="61036" spans="6:6" x14ac:dyDescent="0.2">
      <c r="F61036" s="16"/>
    </row>
    <row r="61037" spans="6:6" x14ac:dyDescent="0.2">
      <c r="F61037" s="16"/>
    </row>
    <row r="61038" spans="6:6" x14ac:dyDescent="0.2">
      <c r="F61038" s="16"/>
    </row>
    <row r="61039" spans="6:6" x14ac:dyDescent="0.2">
      <c r="F61039" s="16"/>
    </row>
    <row r="61040" spans="6:6" x14ac:dyDescent="0.2">
      <c r="F61040" s="16"/>
    </row>
    <row r="61041" spans="6:6" x14ac:dyDescent="0.2">
      <c r="F61041" s="16"/>
    </row>
    <row r="61042" spans="6:6" x14ac:dyDescent="0.2">
      <c r="F61042" s="16"/>
    </row>
    <row r="61043" spans="6:6" x14ac:dyDescent="0.2">
      <c r="F61043" s="16"/>
    </row>
    <row r="61044" spans="6:6" x14ac:dyDescent="0.2">
      <c r="F61044" s="16"/>
    </row>
    <row r="61045" spans="6:6" x14ac:dyDescent="0.2">
      <c r="F61045" s="16"/>
    </row>
    <row r="61046" spans="6:6" x14ac:dyDescent="0.2">
      <c r="F61046" s="16"/>
    </row>
    <row r="61047" spans="6:6" x14ac:dyDescent="0.2">
      <c r="F61047" s="16"/>
    </row>
    <row r="61048" spans="6:6" x14ac:dyDescent="0.2">
      <c r="F61048" s="16"/>
    </row>
    <row r="61049" spans="6:6" x14ac:dyDescent="0.2">
      <c r="F61049" s="16"/>
    </row>
    <row r="61050" spans="6:6" x14ac:dyDescent="0.2">
      <c r="F61050" s="16"/>
    </row>
    <row r="61051" spans="6:6" x14ac:dyDescent="0.2">
      <c r="F61051" s="16"/>
    </row>
    <row r="61052" spans="6:6" x14ac:dyDescent="0.2">
      <c r="F61052" s="16"/>
    </row>
    <row r="61053" spans="6:6" x14ac:dyDescent="0.2">
      <c r="F61053" s="16"/>
    </row>
    <row r="61054" spans="6:6" x14ac:dyDescent="0.2">
      <c r="F61054" s="16"/>
    </row>
    <row r="61055" spans="6:6" x14ac:dyDescent="0.2">
      <c r="F61055" s="16"/>
    </row>
    <row r="61056" spans="6:6" x14ac:dyDescent="0.2">
      <c r="F61056" s="16"/>
    </row>
    <row r="61057" spans="6:6" x14ac:dyDescent="0.2">
      <c r="F61057" s="16"/>
    </row>
    <row r="61058" spans="6:6" x14ac:dyDescent="0.2">
      <c r="F61058" s="16"/>
    </row>
    <row r="61059" spans="6:6" x14ac:dyDescent="0.2">
      <c r="F61059" s="16"/>
    </row>
    <row r="61060" spans="6:6" x14ac:dyDescent="0.2">
      <c r="F61060" s="16"/>
    </row>
    <row r="61061" spans="6:6" x14ac:dyDescent="0.2">
      <c r="F61061" s="16"/>
    </row>
    <row r="61062" spans="6:6" x14ac:dyDescent="0.2">
      <c r="F61062" s="16"/>
    </row>
    <row r="61063" spans="6:6" x14ac:dyDescent="0.2">
      <c r="F61063" s="16"/>
    </row>
    <row r="61064" spans="6:6" x14ac:dyDescent="0.2">
      <c r="F61064" s="16"/>
    </row>
    <row r="61065" spans="6:6" x14ac:dyDescent="0.2">
      <c r="F61065" s="16"/>
    </row>
    <row r="61066" spans="6:6" x14ac:dyDescent="0.2">
      <c r="F61066" s="16"/>
    </row>
    <row r="61067" spans="6:6" x14ac:dyDescent="0.2">
      <c r="F61067" s="16"/>
    </row>
    <row r="61068" spans="6:6" x14ac:dyDescent="0.2">
      <c r="F61068" s="16"/>
    </row>
    <row r="61069" spans="6:6" x14ac:dyDescent="0.2">
      <c r="F61069" s="16"/>
    </row>
    <row r="61070" spans="6:6" x14ac:dyDescent="0.2">
      <c r="F61070" s="16"/>
    </row>
    <row r="61071" spans="6:6" x14ac:dyDescent="0.2">
      <c r="F61071" s="16"/>
    </row>
    <row r="61072" spans="6:6" x14ac:dyDescent="0.2">
      <c r="F61072" s="16"/>
    </row>
    <row r="61073" spans="6:6" x14ac:dyDescent="0.2">
      <c r="F61073" s="16"/>
    </row>
    <row r="61074" spans="6:6" x14ac:dyDescent="0.2">
      <c r="F61074" s="16"/>
    </row>
    <row r="61075" spans="6:6" x14ac:dyDescent="0.2">
      <c r="F61075" s="16"/>
    </row>
    <row r="61076" spans="6:6" x14ac:dyDescent="0.2">
      <c r="F61076" s="16"/>
    </row>
    <row r="61077" spans="6:6" x14ac:dyDescent="0.2">
      <c r="F61077" s="16"/>
    </row>
    <row r="61078" spans="6:6" x14ac:dyDescent="0.2">
      <c r="F61078" s="16"/>
    </row>
    <row r="61079" spans="6:6" x14ac:dyDescent="0.2">
      <c r="F61079" s="16"/>
    </row>
    <row r="61080" spans="6:6" x14ac:dyDescent="0.2">
      <c r="F61080" s="16"/>
    </row>
    <row r="61081" spans="6:6" x14ac:dyDescent="0.2">
      <c r="F61081" s="16"/>
    </row>
    <row r="61082" spans="6:6" x14ac:dyDescent="0.2">
      <c r="F61082" s="16"/>
    </row>
    <row r="61083" spans="6:6" x14ac:dyDescent="0.2">
      <c r="F61083" s="16"/>
    </row>
    <row r="61084" spans="6:6" x14ac:dyDescent="0.2">
      <c r="F61084" s="16"/>
    </row>
    <row r="61085" spans="6:6" x14ac:dyDescent="0.2">
      <c r="F61085" s="16"/>
    </row>
    <row r="61086" spans="6:6" x14ac:dyDescent="0.2">
      <c r="F61086" s="16"/>
    </row>
    <row r="61087" spans="6:6" x14ac:dyDescent="0.2">
      <c r="F61087" s="16"/>
    </row>
    <row r="61088" spans="6:6" x14ac:dyDescent="0.2">
      <c r="F61088" s="16"/>
    </row>
    <row r="61089" spans="6:6" x14ac:dyDescent="0.2">
      <c r="F61089" s="16"/>
    </row>
    <row r="61090" spans="6:6" x14ac:dyDescent="0.2">
      <c r="F61090" s="16"/>
    </row>
    <row r="61091" spans="6:6" x14ac:dyDescent="0.2">
      <c r="F61091" s="16"/>
    </row>
    <row r="61092" spans="6:6" x14ac:dyDescent="0.2">
      <c r="F61092" s="16"/>
    </row>
    <row r="61093" spans="6:6" x14ac:dyDescent="0.2">
      <c r="F61093" s="16"/>
    </row>
    <row r="61094" spans="6:6" x14ac:dyDescent="0.2">
      <c r="F61094" s="16"/>
    </row>
    <row r="61095" spans="6:6" x14ac:dyDescent="0.2">
      <c r="F61095" s="16"/>
    </row>
    <row r="61096" spans="6:6" x14ac:dyDescent="0.2">
      <c r="F61096" s="16"/>
    </row>
    <row r="61097" spans="6:6" x14ac:dyDescent="0.2">
      <c r="F61097" s="16"/>
    </row>
    <row r="61098" spans="6:6" x14ac:dyDescent="0.2">
      <c r="F61098" s="16"/>
    </row>
    <row r="61099" spans="6:6" x14ac:dyDescent="0.2">
      <c r="F61099" s="16"/>
    </row>
    <row r="61100" spans="6:6" x14ac:dyDescent="0.2">
      <c r="F61100" s="16"/>
    </row>
    <row r="61101" spans="6:6" x14ac:dyDescent="0.2">
      <c r="F61101" s="16"/>
    </row>
    <row r="61102" spans="6:6" x14ac:dyDescent="0.2">
      <c r="F61102" s="16"/>
    </row>
    <row r="61103" spans="6:6" x14ac:dyDescent="0.2">
      <c r="F61103" s="16"/>
    </row>
    <row r="61104" spans="6:6" x14ac:dyDescent="0.2">
      <c r="F61104" s="16"/>
    </row>
    <row r="61105" spans="6:6" x14ac:dyDescent="0.2">
      <c r="F61105" s="16"/>
    </row>
    <row r="61106" spans="6:6" x14ac:dyDescent="0.2">
      <c r="F61106" s="16"/>
    </row>
    <row r="61107" spans="6:6" x14ac:dyDescent="0.2">
      <c r="F61107" s="16"/>
    </row>
    <row r="61108" spans="6:6" x14ac:dyDescent="0.2">
      <c r="F61108" s="16"/>
    </row>
    <row r="61109" spans="6:6" x14ac:dyDescent="0.2">
      <c r="F61109" s="16"/>
    </row>
    <row r="61110" spans="6:6" x14ac:dyDescent="0.2">
      <c r="F61110" s="16"/>
    </row>
    <row r="61111" spans="6:6" x14ac:dyDescent="0.2">
      <c r="F61111" s="16"/>
    </row>
    <row r="61112" spans="6:6" x14ac:dyDescent="0.2">
      <c r="F61112" s="16"/>
    </row>
    <row r="61113" spans="6:6" x14ac:dyDescent="0.2">
      <c r="F61113" s="16"/>
    </row>
    <row r="61114" spans="6:6" x14ac:dyDescent="0.2">
      <c r="F61114" s="16"/>
    </row>
    <row r="61115" spans="6:6" x14ac:dyDescent="0.2">
      <c r="F61115" s="16"/>
    </row>
    <row r="61116" spans="6:6" x14ac:dyDescent="0.2">
      <c r="F61116" s="16"/>
    </row>
    <row r="61117" spans="6:6" x14ac:dyDescent="0.2">
      <c r="F61117" s="16"/>
    </row>
    <row r="61118" spans="6:6" x14ac:dyDescent="0.2">
      <c r="F61118" s="16"/>
    </row>
    <row r="61119" spans="6:6" x14ac:dyDescent="0.2">
      <c r="F61119" s="16"/>
    </row>
    <row r="61120" spans="6:6" x14ac:dyDescent="0.2">
      <c r="F61120" s="16"/>
    </row>
    <row r="61121" spans="6:6" x14ac:dyDescent="0.2">
      <c r="F61121" s="16"/>
    </row>
    <row r="61122" spans="6:6" x14ac:dyDescent="0.2">
      <c r="F61122" s="16"/>
    </row>
    <row r="61123" spans="6:6" x14ac:dyDescent="0.2">
      <c r="F61123" s="16"/>
    </row>
    <row r="61124" spans="6:6" x14ac:dyDescent="0.2">
      <c r="F61124" s="16"/>
    </row>
    <row r="61125" spans="6:6" x14ac:dyDescent="0.2">
      <c r="F61125" s="16"/>
    </row>
    <row r="61126" spans="6:6" x14ac:dyDescent="0.2">
      <c r="F61126" s="16"/>
    </row>
    <row r="61127" spans="6:6" x14ac:dyDescent="0.2">
      <c r="F61127" s="16"/>
    </row>
    <row r="61128" spans="6:6" x14ac:dyDescent="0.2">
      <c r="F61128" s="16"/>
    </row>
    <row r="61129" spans="6:6" x14ac:dyDescent="0.2">
      <c r="F61129" s="16"/>
    </row>
    <row r="61130" spans="6:6" x14ac:dyDescent="0.2">
      <c r="F61130" s="16"/>
    </row>
    <row r="61131" spans="6:6" x14ac:dyDescent="0.2">
      <c r="F61131" s="16"/>
    </row>
    <row r="61132" spans="6:6" x14ac:dyDescent="0.2">
      <c r="F61132" s="16"/>
    </row>
    <row r="61133" spans="6:6" x14ac:dyDescent="0.2">
      <c r="F61133" s="16"/>
    </row>
    <row r="61134" spans="6:6" x14ac:dyDescent="0.2">
      <c r="F61134" s="16"/>
    </row>
    <row r="61135" spans="6:6" x14ac:dyDescent="0.2">
      <c r="F61135" s="16"/>
    </row>
    <row r="61136" spans="6:6" x14ac:dyDescent="0.2">
      <c r="F61136" s="16"/>
    </row>
    <row r="61137" spans="6:6" x14ac:dyDescent="0.2">
      <c r="F61137" s="16"/>
    </row>
    <row r="61138" spans="6:6" x14ac:dyDescent="0.2">
      <c r="F61138" s="16"/>
    </row>
    <row r="61139" spans="6:6" x14ac:dyDescent="0.2">
      <c r="F61139" s="16"/>
    </row>
    <row r="61140" spans="6:6" x14ac:dyDescent="0.2">
      <c r="F61140" s="16"/>
    </row>
    <row r="61141" spans="6:6" x14ac:dyDescent="0.2">
      <c r="F61141" s="16"/>
    </row>
    <row r="61142" spans="6:6" x14ac:dyDescent="0.2">
      <c r="F61142" s="16"/>
    </row>
    <row r="61143" spans="6:6" x14ac:dyDescent="0.2">
      <c r="F61143" s="16"/>
    </row>
    <row r="61144" spans="6:6" x14ac:dyDescent="0.2">
      <c r="F61144" s="16"/>
    </row>
    <row r="61145" spans="6:6" x14ac:dyDescent="0.2">
      <c r="F61145" s="16"/>
    </row>
    <row r="61146" spans="6:6" x14ac:dyDescent="0.2">
      <c r="F61146" s="16"/>
    </row>
    <row r="61147" spans="6:6" x14ac:dyDescent="0.2">
      <c r="F61147" s="16"/>
    </row>
    <row r="61148" spans="6:6" x14ac:dyDescent="0.2">
      <c r="F61148" s="16"/>
    </row>
    <row r="61149" spans="6:6" x14ac:dyDescent="0.2">
      <c r="F61149" s="16"/>
    </row>
    <row r="61150" spans="6:6" x14ac:dyDescent="0.2">
      <c r="F61150" s="16"/>
    </row>
    <row r="61151" spans="6:6" x14ac:dyDescent="0.2">
      <c r="F61151" s="16"/>
    </row>
    <row r="61152" spans="6:6" x14ac:dyDescent="0.2">
      <c r="F61152" s="16"/>
    </row>
    <row r="61153" spans="6:6" x14ac:dyDescent="0.2">
      <c r="F61153" s="16"/>
    </row>
    <row r="61154" spans="6:6" x14ac:dyDescent="0.2">
      <c r="F61154" s="16"/>
    </row>
    <row r="61155" spans="6:6" x14ac:dyDescent="0.2">
      <c r="F61155" s="16"/>
    </row>
    <row r="61156" spans="6:6" x14ac:dyDescent="0.2">
      <c r="F61156" s="16"/>
    </row>
    <row r="61157" spans="6:6" x14ac:dyDescent="0.2">
      <c r="F61157" s="16"/>
    </row>
    <row r="61158" spans="6:6" x14ac:dyDescent="0.2">
      <c r="F61158" s="16"/>
    </row>
    <row r="61159" spans="6:6" x14ac:dyDescent="0.2">
      <c r="F61159" s="16"/>
    </row>
    <row r="61160" spans="6:6" x14ac:dyDescent="0.2">
      <c r="F61160" s="16"/>
    </row>
    <row r="61161" spans="6:6" x14ac:dyDescent="0.2">
      <c r="F61161" s="16"/>
    </row>
    <row r="61162" spans="6:6" x14ac:dyDescent="0.2">
      <c r="F61162" s="16"/>
    </row>
    <row r="61163" spans="6:6" x14ac:dyDescent="0.2">
      <c r="F61163" s="16"/>
    </row>
    <row r="61164" spans="6:6" x14ac:dyDescent="0.2">
      <c r="F61164" s="16"/>
    </row>
    <row r="61165" spans="6:6" x14ac:dyDescent="0.2">
      <c r="F61165" s="16"/>
    </row>
    <row r="61166" spans="6:6" x14ac:dyDescent="0.2">
      <c r="F61166" s="16"/>
    </row>
    <row r="61167" spans="6:6" x14ac:dyDescent="0.2">
      <c r="F61167" s="16"/>
    </row>
    <row r="61168" spans="6:6" x14ac:dyDescent="0.2">
      <c r="F61168" s="16"/>
    </row>
    <row r="61169" spans="6:6" x14ac:dyDescent="0.2">
      <c r="F61169" s="16"/>
    </row>
    <row r="61170" spans="6:6" x14ac:dyDescent="0.2">
      <c r="F61170" s="16"/>
    </row>
    <row r="61171" spans="6:6" x14ac:dyDescent="0.2">
      <c r="F61171" s="16"/>
    </row>
    <row r="61172" spans="6:6" x14ac:dyDescent="0.2">
      <c r="F61172" s="16"/>
    </row>
    <row r="61173" spans="6:6" x14ac:dyDescent="0.2">
      <c r="F61173" s="16"/>
    </row>
    <row r="61174" spans="6:6" x14ac:dyDescent="0.2">
      <c r="F61174" s="16"/>
    </row>
    <row r="61175" spans="6:6" x14ac:dyDescent="0.2">
      <c r="F61175" s="16"/>
    </row>
    <row r="61176" spans="6:6" x14ac:dyDescent="0.2">
      <c r="F61176" s="16"/>
    </row>
    <row r="61177" spans="6:6" x14ac:dyDescent="0.2">
      <c r="F61177" s="16"/>
    </row>
    <row r="61178" spans="6:6" x14ac:dyDescent="0.2">
      <c r="F61178" s="16"/>
    </row>
    <row r="61179" spans="6:6" x14ac:dyDescent="0.2">
      <c r="F61179" s="16"/>
    </row>
    <row r="61180" spans="6:6" x14ac:dyDescent="0.2">
      <c r="F61180" s="16"/>
    </row>
    <row r="61181" spans="6:6" x14ac:dyDescent="0.2">
      <c r="F61181" s="16"/>
    </row>
    <row r="61182" spans="6:6" x14ac:dyDescent="0.2">
      <c r="F61182" s="16"/>
    </row>
    <row r="61183" spans="6:6" x14ac:dyDescent="0.2">
      <c r="F61183" s="16"/>
    </row>
    <row r="61184" spans="6:6" x14ac:dyDescent="0.2">
      <c r="F61184" s="16"/>
    </row>
    <row r="61185" spans="6:6" x14ac:dyDescent="0.2">
      <c r="F61185" s="16"/>
    </row>
    <row r="61186" spans="6:6" x14ac:dyDescent="0.2">
      <c r="F61186" s="16"/>
    </row>
    <row r="61187" spans="6:6" x14ac:dyDescent="0.2">
      <c r="F61187" s="16"/>
    </row>
    <row r="61188" spans="6:6" x14ac:dyDescent="0.2">
      <c r="F61188" s="16"/>
    </row>
    <row r="61189" spans="6:6" x14ac:dyDescent="0.2">
      <c r="F61189" s="16"/>
    </row>
    <row r="61190" spans="6:6" x14ac:dyDescent="0.2">
      <c r="F61190" s="16"/>
    </row>
    <row r="61191" spans="6:6" x14ac:dyDescent="0.2">
      <c r="F61191" s="16"/>
    </row>
    <row r="61192" spans="6:6" x14ac:dyDescent="0.2">
      <c r="F61192" s="16"/>
    </row>
    <row r="61193" spans="6:6" x14ac:dyDescent="0.2">
      <c r="F61193" s="16"/>
    </row>
    <row r="61194" spans="6:6" x14ac:dyDescent="0.2">
      <c r="F61194" s="16"/>
    </row>
    <row r="61195" spans="6:6" x14ac:dyDescent="0.2">
      <c r="F61195" s="16"/>
    </row>
    <row r="61196" spans="6:6" x14ac:dyDescent="0.2">
      <c r="F61196" s="16"/>
    </row>
    <row r="61197" spans="6:6" x14ac:dyDescent="0.2">
      <c r="F61197" s="16"/>
    </row>
    <row r="61198" spans="6:6" x14ac:dyDescent="0.2">
      <c r="F61198" s="16"/>
    </row>
    <row r="61199" spans="6:6" x14ac:dyDescent="0.2">
      <c r="F61199" s="16"/>
    </row>
    <row r="61200" spans="6:6" x14ac:dyDescent="0.2">
      <c r="F61200" s="16"/>
    </row>
    <row r="61201" spans="6:6" x14ac:dyDescent="0.2">
      <c r="F61201" s="16"/>
    </row>
    <row r="61202" spans="6:6" x14ac:dyDescent="0.2">
      <c r="F61202" s="16"/>
    </row>
    <row r="61203" spans="6:6" x14ac:dyDescent="0.2">
      <c r="F61203" s="16"/>
    </row>
    <row r="61204" spans="6:6" x14ac:dyDescent="0.2">
      <c r="F61204" s="16"/>
    </row>
    <row r="61205" spans="6:6" x14ac:dyDescent="0.2">
      <c r="F61205" s="16"/>
    </row>
    <row r="61206" spans="6:6" x14ac:dyDescent="0.2">
      <c r="F61206" s="16"/>
    </row>
    <row r="61207" spans="6:6" x14ac:dyDescent="0.2">
      <c r="F61207" s="16"/>
    </row>
    <row r="61208" spans="6:6" x14ac:dyDescent="0.2">
      <c r="F61208" s="16"/>
    </row>
    <row r="61209" spans="6:6" x14ac:dyDescent="0.2">
      <c r="F61209" s="16"/>
    </row>
    <row r="61210" spans="6:6" x14ac:dyDescent="0.2">
      <c r="F61210" s="16"/>
    </row>
    <row r="61211" spans="6:6" x14ac:dyDescent="0.2">
      <c r="F61211" s="16"/>
    </row>
    <row r="61212" spans="6:6" x14ac:dyDescent="0.2">
      <c r="F61212" s="16"/>
    </row>
    <row r="61213" spans="6:6" x14ac:dyDescent="0.2">
      <c r="F61213" s="16"/>
    </row>
    <row r="61214" spans="6:6" x14ac:dyDescent="0.2">
      <c r="F61214" s="16"/>
    </row>
    <row r="61215" spans="6:6" x14ac:dyDescent="0.2">
      <c r="F61215" s="16"/>
    </row>
    <row r="61216" spans="6:6" x14ac:dyDescent="0.2">
      <c r="F61216" s="16"/>
    </row>
    <row r="61217" spans="6:6" x14ac:dyDescent="0.2">
      <c r="F61217" s="16"/>
    </row>
    <row r="61218" spans="6:6" x14ac:dyDescent="0.2">
      <c r="F61218" s="16"/>
    </row>
    <row r="61219" spans="6:6" x14ac:dyDescent="0.2">
      <c r="F61219" s="16"/>
    </row>
    <row r="61220" spans="6:6" x14ac:dyDescent="0.2">
      <c r="F61220" s="16"/>
    </row>
    <row r="61221" spans="6:6" x14ac:dyDescent="0.2">
      <c r="F61221" s="16"/>
    </row>
    <row r="61222" spans="6:6" x14ac:dyDescent="0.2">
      <c r="F61222" s="16"/>
    </row>
    <row r="61223" spans="6:6" x14ac:dyDescent="0.2">
      <c r="F61223" s="16"/>
    </row>
    <row r="61224" spans="6:6" x14ac:dyDescent="0.2">
      <c r="F61224" s="16"/>
    </row>
    <row r="61225" spans="6:6" x14ac:dyDescent="0.2">
      <c r="F61225" s="16"/>
    </row>
    <row r="61226" spans="6:6" x14ac:dyDescent="0.2">
      <c r="F61226" s="16"/>
    </row>
    <row r="61227" spans="6:6" x14ac:dyDescent="0.2">
      <c r="F61227" s="16"/>
    </row>
    <row r="61228" spans="6:6" x14ac:dyDescent="0.2">
      <c r="F61228" s="16"/>
    </row>
    <row r="61229" spans="6:6" x14ac:dyDescent="0.2">
      <c r="F61229" s="16"/>
    </row>
    <row r="61230" spans="6:6" x14ac:dyDescent="0.2">
      <c r="F61230" s="16"/>
    </row>
    <row r="61231" spans="6:6" x14ac:dyDescent="0.2">
      <c r="F61231" s="16"/>
    </row>
    <row r="61232" spans="6:6" x14ac:dyDescent="0.2">
      <c r="F61232" s="16"/>
    </row>
    <row r="61233" spans="6:6" x14ac:dyDescent="0.2">
      <c r="F61233" s="16"/>
    </row>
    <row r="61234" spans="6:6" x14ac:dyDescent="0.2">
      <c r="F61234" s="16"/>
    </row>
    <row r="61235" spans="6:6" x14ac:dyDescent="0.2">
      <c r="F61235" s="16"/>
    </row>
    <row r="61236" spans="6:6" x14ac:dyDescent="0.2">
      <c r="F61236" s="16"/>
    </row>
    <row r="61237" spans="6:6" x14ac:dyDescent="0.2">
      <c r="F61237" s="16"/>
    </row>
    <row r="61238" spans="6:6" x14ac:dyDescent="0.2">
      <c r="F61238" s="16"/>
    </row>
    <row r="61239" spans="6:6" x14ac:dyDescent="0.2">
      <c r="F61239" s="16"/>
    </row>
    <row r="61240" spans="6:6" x14ac:dyDescent="0.2">
      <c r="F61240" s="16"/>
    </row>
    <row r="61241" spans="6:6" x14ac:dyDescent="0.2">
      <c r="F61241" s="16"/>
    </row>
    <row r="61242" spans="6:6" x14ac:dyDescent="0.2">
      <c r="F61242" s="16"/>
    </row>
    <row r="61243" spans="6:6" x14ac:dyDescent="0.2">
      <c r="F61243" s="16"/>
    </row>
    <row r="61244" spans="6:6" x14ac:dyDescent="0.2">
      <c r="F61244" s="16"/>
    </row>
    <row r="61245" spans="6:6" x14ac:dyDescent="0.2">
      <c r="F61245" s="16"/>
    </row>
    <row r="61246" spans="6:6" x14ac:dyDescent="0.2">
      <c r="F61246" s="16"/>
    </row>
    <row r="61247" spans="6:6" x14ac:dyDescent="0.2">
      <c r="F61247" s="16"/>
    </row>
    <row r="61248" spans="6:6" x14ac:dyDescent="0.2">
      <c r="F61248" s="16"/>
    </row>
    <row r="61249" spans="6:6" x14ac:dyDescent="0.2">
      <c r="F61249" s="16"/>
    </row>
    <row r="61250" spans="6:6" x14ac:dyDescent="0.2">
      <c r="F61250" s="16"/>
    </row>
    <row r="61251" spans="6:6" x14ac:dyDescent="0.2">
      <c r="F61251" s="16"/>
    </row>
    <row r="61252" spans="6:6" x14ac:dyDescent="0.2">
      <c r="F61252" s="16"/>
    </row>
    <row r="61253" spans="6:6" x14ac:dyDescent="0.2">
      <c r="F61253" s="16"/>
    </row>
    <row r="61254" spans="6:6" x14ac:dyDescent="0.2">
      <c r="F61254" s="16"/>
    </row>
    <row r="61255" spans="6:6" x14ac:dyDescent="0.2">
      <c r="F61255" s="16"/>
    </row>
    <row r="61256" spans="6:6" x14ac:dyDescent="0.2">
      <c r="F61256" s="16"/>
    </row>
    <row r="61257" spans="6:6" x14ac:dyDescent="0.2">
      <c r="F61257" s="16"/>
    </row>
    <row r="61258" spans="6:6" x14ac:dyDescent="0.2">
      <c r="F61258" s="16"/>
    </row>
    <row r="61259" spans="6:6" x14ac:dyDescent="0.2">
      <c r="F61259" s="16"/>
    </row>
    <row r="61260" spans="6:6" x14ac:dyDescent="0.2">
      <c r="F61260" s="16"/>
    </row>
    <row r="61261" spans="6:6" x14ac:dyDescent="0.2">
      <c r="F61261" s="16"/>
    </row>
    <row r="61262" spans="6:6" x14ac:dyDescent="0.2">
      <c r="F61262" s="16"/>
    </row>
    <row r="61263" spans="6:6" x14ac:dyDescent="0.2">
      <c r="F61263" s="16"/>
    </row>
    <row r="61264" spans="6:6" x14ac:dyDescent="0.2">
      <c r="F61264" s="16"/>
    </row>
    <row r="61265" spans="6:6" x14ac:dyDescent="0.2">
      <c r="F61265" s="16"/>
    </row>
    <row r="61266" spans="6:6" x14ac:dyDescent="0.2">
      <c r="F61266" s="16"/>
    </row>
    <row r="61267" spans="6:6" x14ac:dyDescent="0.2">
      <c r="F61267" s="16"/>
    </row>
    <row r="61268" spans="6:6" x14ac:dyDescent="0.2">
      <c r="F61268" s="16"/>
    </row>
    <row r="61269" spans="6:6" x14ac:dyDescent="0.2">
      <c r="F61269" s="16"/>
    </row>
    <row r="61270" spans="6:6" x14ac:dyDescent="0.2">
      <c r="F61270" s="16"/>
    </row>
    <row r="61271" spans="6:6" x14ac:dyDescent="0.2">
      <c r="F61271" s="16"/>
    </row>
    <row r="61272" spans="6:6" x14ac:dyDescent="0.2">
      <c r="F61272" s="16"/>
    </row>
    <row r="61273" spans="6:6" x14ac:dyDescent="0.2">
      <c r="F61273" s="16"/>
    </row>
    <row r="61274" spans="6:6" x14ac:dyDescent="0.2">
      <c r="F61274" s="16"/>
    </row>
    <row r="61275" spans="6:6" x14ac:dyDescent="0.2">
      <c r="F61275" s="16"/>
    </row>
    <row r="61276" spans="6:6" x14ac:dyDescent="0.2">
      <c r="F61276" s="16"/>
    </row>
    <row r="61277" spans="6:6" x14ac:dyDescent="0.2">
      <c r="F61277" s="16"/>
    </row>
    <row r="61278" spans="6:6" x14ac:dyDescent="0.2">
      <c r="F61278" s="16"/>
    </row>
    <row r="61279" spans="6:6" x14ac:dyDescent="0.2">
      <c r="F61279" s="16"/>
    </row>
    <row r="61280" spans="6:6" x14ac:dyDescent="0.2">
      <c r="F61280" s="16"/>
    </row>
    <row r="61281" spans="6:6" x14ac:dyDescent="0.2">
      <c r="F61281" s="16"/>
    </row>
    <row r="61282" spans="6:6" x14ac:dyDescent="0.2">
      <c r="F61282" s="16"/>
    </row>
    <row r="61283" spans="6:6" x14ac:dyDescent="0.2">
      <c r="F61283" s="16"/>
    </row>
    <row r="61284" spans="6:6" x14ac:dyDescent="0.2">
      <c r="F61284" s="16"/>
    </row>
    <row r="61285" spans="6:6" x14ac:dyDescent="0.2">
      <c r="F61285" s="16"/>
    </row>
    <row r="61286" spans="6:6" x14ac:dyDescent="0.2">
      <c r="F61286" s="16"/>
    </row>
    <row r="61287" spans="6:6" x14ac:dyDescent="0.2">
      <c r="F61287" s="16"/>
    </row>
    <row r="61288" spans="6:6" x14ac:dyDescent="0.2">
      <c r="F61288" s="16"/>
    </row>
    <row r="61289" spans="6:6" x14ac:dyDescent="0.2">
      <c r="F61289" s="16"/>
    </row>
    <row r="61290" spans="6:6" x14ac:dyDescent="0.2">
      <c r="F61290" s="16"/>
    </row>
    <row r="61291" spans="6:6" x14ac:dyDescent="0.2">
      <c r="F61291" s="16"/>
    </row>
    <row r="61292" spans="6:6" x14ac:dyDescent="0.2">
      <c r="F61292" s="16"/>
    </row>
    <row r="61293" spans="6:6" x14ac:dyDescent="0.2">
      <c r="F61293" s="16"/>
    </row>
    <row r="61294" spans="6:6" x14ac:dyDescent="0.2">
      <c r="F61294" s="16"/>
    </row>
    <row r="61295" spans="6:6" x14ac:dyDescent="0.2">
      <c r="F61295" s="16"/>
    </row>
    <row r="61296" spans="6:6" x14ac:dyDescent="0.2">
      <c r="F61296" s="16"/>
    </row>
    <row r="61297" spans="6:6" x14ac:dyDescent="0.2">
      <c r="F61297" s="16"/>
    </row>
    <row r="61298" spans="6:6" x14ac:dyDescent="0.2">
      <c r="F61298" s="16"/>
    </row>
    <row r="61299" spans="6:6" x14ac:dyDescent="0.2">
      <c r="F61299" s="16"/>
    </row>
    <row r="61300" spans="6:6" x14ac:dyDescent="0.2">
      <c r="F61300" s="16"/>
    </row>
    <row r="61301" spans="6:6" x14ac:dyDescent="0.2">
      <c r="F61301" s="16"/>
    </row>
    <row r="61302" spans="6:6" x14ac:dyDescent="0.2">
      <c r="F61302" s="16"/>
    </row>
    <row r="61303" spans="6:6" x14ac:dyDescent="0.2">
      <c r="F61303" s="16"/>
    </row>
    <row r="61304" spans="6:6" x14ac:dyDescent="0.2">
      <c r="F61304" s="16"/>
    </row>
    <row r="61305" spans="6:6" x14ac:dyDescent="0.2">
      <c r="F61305" s="16"/>
    </row>
    <row r="61306" spans="6:6" x14ac:dyDescent="0.2">
      <c r="F61306" s="16"/>
    </row>
    <row r="61307" spans="6:6" x14ac:dyDescent="0.2">
      <c r="F61307" s="16"/>
    </row>
    <row r="61308" spans="6:6" x14ac:dyDescent="0.2">
      <c r="F61308" s="16"/>
    </row>
    <row r="61309" spans="6:6" x14ac:dyDescent="0.2">
      <c r="F61309" s="16"/>
    </row>
    <row r="61310" spans="6:6" x14ac:dyDescent="0.2">
      <c r="F61310" s="16"/>
    </row>
    <row r="61311" spans="6:6" x14ac:dyDescent="0.2">
      <c r="F61311" s="16"/>
    </row>
    <row r="61312" spans="6:6" x14ac:dyDescent="0.2">
      <c r="F61312" s="16"/>
    </row>
    <row r="61313" spans="6:6" x14ac:dyDescent="0.2">
      <c r="F61313" s="16"/>
    </row>
    <row r="61314" spans="6:6" x14ac:dyDescent="0.2">
      <c r="F61314" s="16"/>
    </row>
    <row r="61315" spans="6:6" x14ac:dyDescent="0.2">
      <c r="F61315" s="16"/>
    </row>
    <row r="61316" spans="6:6" x14ac:dyDescent="0.2">
      <c r="F61316" s="16"/>
    </row>
    <row r="61317" spans="6:6" x14ac:dyDescent="0.2">
      <c r="F61317" s="16"/>
    </row>
    <row r="61318" spans="6:6" x14ac:dyDescent="0.2">
      <c r="F61318" s="16"/>
    </row>
    <row r="61319" spans="6:6" x14ac:dyDescent="0.2">
      <c r="F61319" s="16"/>
    </row>
    <row r="61320" spans="6:6" x14ac:dyDescent="0.2">
      <c r="F61320" s="16"/>
    </row>
    <row r="61321" spans="6:6" x14ac:dyDescent="0.2">
      <c r="F61321" s="16"/>
    </row>
    <row r="61322" spans="6:6" x14ac:dyDescent="0.2">
      <c r="F61322" s="16"/>
    </row>
    <row r="61323" spans="6:6" x14ac:dyDescent="0.2">
      <c r="F61323" s="16"/>
    </row>
    <row r="61324" spans="6:6" x14ac:dyDescent="0.2">
      <c r="F61324" s="16"/>
    </row>
    <row r="61325" spans="6:6" x14ac:dyDescent="0.2">
      <c r="F61325" s="16"/>
    </row>
    <row r="61326" spans="6:6" x14ac:dyDescent="0.2">
      <c r="F61326" s="16"/>
    </row>
    <row r="61327" spans="6:6" x14ac:dyDescent="0.2">
      <c r="F61327" s="16"/>
    </row>
    <row r="61328" spans="6:6" x14ac:dyDescent="0.2">
      <c r="F61328" s="16"/>
    </row>
    <row r="61329" spans="6:6" x14ac:dyDescent="0.2">
      <c r="F61329" s="16"/>
    </row>
    <row r="61330" spans="6:6" x14ac:dyDescent="0.2">
      <c r="F61330" s="16"/>
    </row>
    <row r="61331" spans="6:6" x14ac:dyDescent="0.2">
      <c r="F61331" s="16"/>
    </row>
    <row r="61332" spans="6:6" x14ac:dyDescent="0.2">
      <c r="F61332" s="16"/>
    </row>
    <row r="61333" spans="6:6" x14ac:dyDescent="0.2">
      <c r="F61333" s="16"/>
    </row>
    <row r="61334" spans="6:6" x14ac:dyDescent="0.2">
      <c r="F61334" s="16"/>
    </row>
    <row r="61335" spans="6:6" x14ac:dyDescent="0.2">
      <c r="F61335" s="16"/>
    </row>
    <row r="61336" spans="6:6" x14ac:dyDescent="0.2">
      <c r="F61336" s="16"/>
    </row>
    <row r="61337" spans="6:6" x14ac:dyDescent="0.2">
      <c r="F61337" s="16"/>
    </row>
    <row r="61338" spans="6:6" x14ac:dyDescent="0.2">
      <c r="F61338" s="16"/>
    </row>
    <row r="61339" spans="6:6" x14ac:dyDescent="0.2">
      <c r="F61339" s="16"/>
    </row>
    <row r="61340" spans="6:6" x14ac:dyDescent="0.2">
      <c r="F61340" s="16"/>
    </row>
    <row r="61341" spans="6:6" x14ac:dyDescent="0.2">
      <c r="F61341" s="16"/>
    </row>
    <row r="61342" spans="6:6" x14ac:dyDescent="0.2">
      <c r="F61342" s="16"/>
    </row>
    <row r="61343" spans="6:6" x14ac:dyDescent="0.2">
      <c r="F61343" s="16"/>
    </row>
    <row r="61344" spans="6:6" x14ac:dyDescent="0.2">
      <c r="F61344" s="16"/>
    </row>
    <row r="61345" spans="6:6" x14ac:dyDescent="0.2">
      <c r="F61345" s="16"/>
    </row>
    <row r="61346" spans="6:6" x14ac:dyDescent="0.2">
      <c r="F61346" s="16"/>
    </row>
    <row r="61347" spans="6:6" x14ac:dyDescent="0.2">
      <c r="F61347" s="16"/>
    </row>
    <row r="61348" spans="6:6" x14ac:dyDescent="0.2">
      <c r="F61348" s="16"/>
    </row>
    <row r="61349" spans="6:6" x14ac:dyDescent="0.2">
      <c r="F61349" s="16"/>
    </row>
    <row r="61350" spans="6:6" x14ac:dyDescent="0.2">
      <c r="F61350" s="16"/>
    </row>
    <row r="61351" spans="6:6" x14ac:dyDescent="0.2">
      <c r="F61351" s="16"/>
    </row>
    <row r="61352" spans="6:6" x14ac:dyDescent="0.2">
      <c r="F61352" s="16"/>
    </row>
    <row r="61353" spans="6:6" x14ac:dyDescent="0.2">
      <c r="F61353" s="16"/>
    </row>
    <row r="61354" spans="6:6" x14ac:dyDescent="0.2">
      <c r="F61354" s="16"/>
    </row>
    <row r="61355" spans="6:6" x14ac:dyDescent="0.2">
      <c r="F61355" s="16"/>
    </row>
    <row r="61356" spans="6:6" x14ac:dyDescent="0.2">
      <c r="F61356" s="16"/>
    </row>
    <row r="61357" spans="6:6" x14ac:dyDescent="0.2">
      <c r="F61357" s="16"/>
    </row>
    <row r="61358" spans="6:6" x14ac:dyDescent="0.2">
      <c r="F61358" s="16"/>
    </row>
    <row r="61359" spans="6:6" x14ac:dyDescent="0.2">
      <c r="F61359" s="16"/>
    </row>
    <row r="61360" spans="6:6" x14ac:dyDescent="0.2">
      <c r="F61360" s="16"/>
    </row>
    <row r="61361" spans="6:6" x14ac:dyDescent="0.2">
      <c r="F61361" s="16"/>
    </row>
    <row r="61362" spans="6:6" x14ac:dyDescent="0.2">
      <c r="F61362" s="16"/>
    </row>
    <row r="61363" spans="6:6" x14ac:dyDescent="0.2">
      <c r="F61363" s="16"/>
    </row>
    <row r="61364" spans="6:6" x14ac:dyDescent="0.2">
      <c r="F61364" s="16"/>
    </row>
    <row r="61365" spans="6:6" x14ac:dyDescent="0.2">
      <c r="F61365" s="16"/>
    </row>
    <row r="61366" spans="6:6" x14ac:dyDescent="0.2">
      <c r="F61366" s="16"/>
    </row>
    <row r="61367" spans="6:6" x14ac:dyDescent="0.2">
      <c r="F61367" s="16"/>
    </row>
    <row r="61368" spans="6:6" x14ac:dyDescent="0.2">
      <c r="F61368" s="16"/>
    </row>
    <row r="61369" spans="6:6" x14ac:dyDescent="0.2">
      <c r="F61369" s="16"/>
    </row>
    <row r="61370" spans="6:6" x14ac:dyDescent="0.2">
      <c r="F61370" s="16"/>
    </row>
    <row r="61371" spans="6:6" x14ac:dyDescent="0.2">
      <c r="F61371" s="16"/>
    </row>
    <row r="61372" spans="6:6" x14ac:dyDescent="0.2">
      <c r="F61372" s="16"/>
    </row>
    <row r="61373" spans="6:6" x14ac:dyDescent="0.2">
      <c r="F61373" s="16"/>
    </row>
    <row r="61374" spans="6:6" x14ac:dyDescent="0.2">
      <c r="F61374" s="16"/>
    </row>
    <row r="61375" spans="6:6" x14ac:dyDescent="0.2">
      <c r="F61375" s="16"/>
    </row>
    <row r="61376" spans="6:6" x14ac:dyDescent="0.2">
      <c r="F61376" s="16"/>
    </row>
    <row r="61377" spans="6:6" x14ac:dyDescent="0.2">
      <c r="F61377" s="16"/>
    </row>
    <row r="61378" spans="6:6" x14ac:dyDescent="0.2">
      <c r="F61378" s="16"/>
    </row>
    <row r="61379" spans="6:6" x14ac:dyDescent="0.2">
      <c r="F61379" s="16"/>
    </row>
    <row r="61380" spans="6:6" x14ac:dyDescent="0.2">
      <c r="F61380" s="16"/>
    </row>
    <row r="61381" spans="6:6" x14ac:dyDescent="0.2">
      <c r="F61381" s="16"/>
    </row>
    <row r="61382" spans="6:6" x14ac:dyDescent="0.2">
      <c r="F61382" s="16"/>
    </row>
    <row r="61383" spans="6:6" x14ac:dyDescent="0.2">
      <c r="F61383" s="16"/>
    </row>
    <row r="61384" spans="6:6" x14ac:dyDescent="0.2">
      <c r="F61384" s="16"/>
    </row>
    <row r="61385" spans="6:6" x14ac:dyDescent="0.2">
      <c r="F61385" s="16"/>
    </row>
    <row r="61386" spans="6:6" x14ac:dyDescent="0.2">
      <c r="F61386" s="16"/>
    </row>
    <row r="61387" spans="6:6" x14ac:dyDescent="0.2">
      <c r="F61387" s="16"/>
    </row>
    <row r="61388" spans="6:6" x14ac:dyDescent="0.2">
      <c r="F61388" s="16"/>
    </row>
    <row r="61389" spans="6:6" x14ac:dyDescent="0.2">
      <c r="F61389" s="16"/>
    </row>
    <row r="61390" spans="6:6" x14ac:dyDescent="0.2">
      <c r="F61390" s="16"/>
    </row>
    <row r="61391" spans="6:6" x14ac:dyDescent="0.2">
      <c r="F61391" s="16"/>
    </row>
    <row r="61392" spans="6:6" x14ac:dyDescent="0.2">
      <c r="F61392" s="16"/>
    </row>
    <row r="61393" spans="6:6" x14ac:dyDescent="0.2">
      <c r="F61393" s="16"/>
    </row>
    <row r="61394" spans="6:6" x14ac:dyDescent="0.2">
      <c r="F61394" s="16"/>
    </row>
    <row r="61395" spans="6:6" x14ac:dyDescent="0.2">
      <c r="F61395" s="16"/>
    </row>
    <row r="61396" spans="6:6" x14ac:dyDescent="0.2">
      <c r="F61396" s="16"/>
    </row>
    <row r="61397" spans="6:6" x14ac:dyDescent="0.2">
      <c r="F61397" s="16"/>
    </row>
    <row r="61398" spans="6:6" x14ac:dyDescent="0.2">
      <c r="F61398" s="16"/>
    </row>
    <row r="61399" spans="6:6" x14ac:dyDescent="0.2">
      <c r="F61399" s="16"/>
    </row>
    <row r="61400" spans="6:6" x14ac:dyDescent="0.2">
      <c r="F61400" s="16"/>
    </row>
    <row r="61401" spans="6:6" x14ac:dyDescent="0.2">
      <c r="F61401" s="16"/>
    </row>
    <row r="61402" spans="6:6" x14ac:dyDescent="0.2">
      <c r="F61402" s="16"/>
    </row>
    <row r="61403" spans="6:6" x14ac:dyDescent="0.2">
      <c r="F61403" s="16"/>
    </row>
    <row r="61404" spans="6:6" x14ac:dyDescent="0.2">
      <c r="F61404" s="16"/>
    </row>
    <row r="61405" spans="6:6" x14ac:dyDescent="0.2">
      <c r="F61405" s="16"/>
    </row>
    <row r="61406" spans="6:6" x14ac:dyDescent="0.2">
      <c r="F61406" s="16"/>
    </row>
    <row r="61407" spans="6:6" x14ac:dyDescent="0.2">
      <c r="F61407" s="16"/>
    </row>
    <row r="61408" spans="6:6" x14ac:dyDescent="0.2">
      <c r="F61408" s="16"/>
    </row>
    <row r="61409" spans="6:6" x14ac:dyDescent="0.2">
      <c r="F61409" s="16"/>
    </row>
    <row r="61410" spans="6:6" x14ac:dyDescent="0.2">
      <c r="F61410" s="16"/>
    </row>
    <row r="61411" spans="6:6" x14ac:dyDescent="0.2">
      <c r="F61411" s="16"/>
    </row>
    <row r="61412" spans="6:6" x14ac:dyDescent="0.2">
      <c r="F61412" s="16"/>
    </row>
    <row r="61413" spans="6:6" x14ac:dyDescent="0.2">
      <c r="F61413" s="16"/>
    </row>
    <row r="61414" spans="6:6" x14ac:dyDescent="0.2">
      <c r="F61414" s="16"/>
    </row>
    <row r="61415" spans="6:6" x14ac:dyDescent="0.2">
      <c r="F61415" s="16"/>
    </row>
    <row r="61416" spans="6:6" x14ac:dyDescent="0.2">
      <c r="F61416" s="16"/>
    </row>
    <row r="61417" spans="6:6" x14ac:dyDescent="0.2">
      <c r="F61417" s="16"/>
    </row>
    <row r="61418" spans="6:6" x14ac:dyDescent="0.2">
      <c r="F61418" s="16"/>
    </row>
    <row r="61419" spans="6:6" x14ac:dyDescent="0.2">
      <c r="F61419" s="16"/>
    </row>
    <row r="61420" spans="6:6" x14ac:dyDescent="0.2">
      <c r="F61420" s="16"/>
    </row>
    <row r="61421" spans="6:6" x14ac:dyDescent="0.2">
      <c r="F61421" s="16"/>
    </row>
    <row r="61422" spans="6:6" x14ac:dyDescent="0.2">
      <c r="F61422" s="16"/>
    </row>
    <row r="61423" spans="6:6" x14ac:dyDescent="0.2">
      <c r="F61423" s="16"/>
    </row>
    <row r="61424" spans="6:6" x14ac:dyDescent="0.2">
      <c r="F61424" s="16"/>
    </row>
    <row r="61425" spans="6:6" x14ac:dyDescent="0.2">
      <c r="F61425" s="16"/>
    </row>
    <row r="61426" spans="6:6" x14ac:dyDescent="0.2">
      <c r="F61426" s="16"/>
    </row>
    <row r="61427" spans="6:6" x14ac:dyDescent="0.2">
      <c r="F61427" s="16"/>
    </row>
    <row r="61428" spans="6:6" x14ac:dyDescent="0.2">
      <c r="F61428" s="16"/>
    </row>
    <row r="61429" spans="6:6" x14ac:dyDescent="0.2">
      <c r="F61429" s="16"/>
    </row>
    <row r="61430" spans="6:6" x14ac:dyDescent="0.2">
      <c r="F61430" s="16"/>
    </row>
    <row r="61431" spans="6:6" x14ac:dyDescent="0.2">
      <c r="F61431" s="16"/>
    </row>
    <row r="61432" spans="6:6" x14ac:dyDescent="0.2">
      <c r="F61432" s="16"/>
    </row>
    <row r="61433" spans="6:6" x14ac:dyDescent="0.2">
      <c r="F61433" s="16"/>
    </row>
    <row r="61434" spans="6:6" x14ac:dyDescent="0.2">
      <c r="F61434" s="16"/>
    </row>
    <row r="61435" spans="6:6" x14ac:dyDescent="0.2">
      <c r="F61435" s="16"/>
    </row>
    <row r="61436" spans="6:6" x14ac:dyDescent="0.2">
      <c r="F61436" s="16"/>
    </row>
    <row r="61437" spans="6:6" x14ac:dyDescent="0.2">
      <c r="F61437" s="16"/>
    </row>
    <row r="61438" spans="6:6" x14ac:dyDescent="0.2">
      <c r="F61438" s="16"/>
    </row>
    <row r="61439" spans="6:6" x14ac:dyDescent="0.2">
      <c r="F61439" s="16"/>
    </row>
    <row r="61440" spans="6:6" x14ac:dyDescent="0.2">
      <c r="F61440" s="16"/>
    </row>
    <row r="61441" spans="6:6" x14ac:dyDescent="0.2">
      <c r="F61441" s="16"/>
    </row>
    <row r="61442" spans="6:6" x14ac:dyDescent="0.2">
      <c r="F61442" s="16"/>
    </row>
    <row r="61443" spans="6:6" x14ac:dyDescent="0.2">
      <c r="F61443" s="16"/>
    </row>
    <row r="61444" spans="6:6" x14ac:dyDescent="0.2">
      <c r="F61444" s="16"/>
    </row>
    <row r="61445" spans="6:6" x14ac:dyDescent="0.2">
      <c r="F61445" s="16"/>
    </row>
    <row r="61446" spans="6:6" x14ac:dyDescent="0.2">
      <c r="F61446" s="16"/>
    </row>
    <row r="61447" spans="6:6" x14ac:dyDescent="0.2">
      <c r="F61447" s="16"/>
    </row>
    <row r="61448" spans="6:6" x14ac:dyDescent="0.2">
      <c r="F61448" s="16"/>
    </row>
    <row r="61449" spans="6:6" x14ac:dyDescent="0.2">
      <c r="F61449" s="16"/>
    </row>
    <row r="61450" spans="6:6" x14ac:dyDescent="0.2">
      <c r="F61450" s="16"/>
    </row>
    <row r="61451" spans="6:6" x14ac:dyDescent="0.2">
      <c r="F61451" s="16"/>
    </row>
    <row r="61452" spans="6:6" x14ac:dyDescent="0.2">
      <c r="F61452" s="16"/>
    </row>
    <row r="61453" spans="6:6" x14ac:dyDescent="0.2">
      <c r="F61453" s="16"/>
    </row>
    <row r="61454" spans="6:6" x14ac:dyDescent="0.2">
      <c r="F61454" s="16"/>
    </row>
    <row r="61455" spans="6:6" x14ac:dyDescent="0.2">
      <c r="F61455" s="16"/>
    </row>
    <row r="61456" spans="6:6" x14ac:dyDescent="0.2">
      <c r="F61456" s="16"/>
    </row>
    <row r="61457" spans="6:6" x14ac:dyDescent="0.2">
      <c r="F61457" s="16"/>
    </row>
    <row r="61458" spans="6:6" x14ac:dyDescent="0.2">
      <c r="F61458" s="16"/>
    </row>
    <row r="61459" spans="6:6" x14ac:dyDescent="0.2">
      <c r="F61459" s="16"/>
    </row>
    <row r="61460" spans="6:6" x14ac:dyDescent="0.2">
      <c r="F61460" s="16"/>
    </row>
    <row r="61461" spans="6:6" x14ac:dyDescent="0.2">
      <c r="F61461" s="16"/>
    </row>
    <row r="61462" spans="6:6" x14ac:dyDescent="0.2">
      <c r="F61462" s="16"/>
    </row>
    <row r="61463" spans="6:6" x14ac:dyDescent="0.2">
      <c r="F61463" s="16"/>
    </row>
    <row r="61464" spans="6:6" x14ac:dyDescent="0.2">
      <c r="F61464" s="16"/>
    </row>
    <row r="61465" spans="6:6" x14ac:dyDescent="0.2">
      <c r="F61465" s="16"/>
    </row>
    <row r="61466" spans="6:6" x14ac:dyDescent="0.2">
      <c r="F61466" s="16"/>
    </row>
    <row r="61467" spans="6:6" x14ac:dyDescent="0.2">
      <c r="F61467" s="16"/>
    </row>
    <row r="61468" spans="6:6" x14ac:dyDescent="0.2">
      <c r="F61468" s="16"/>
    </row>
    <row r="61469" spans="6:6" x14ac:dyDescent="0.2">
      <c r="F61469" s="16"/>
    </row>
    <row r="61470" spans="6:6" x14ac:dyDescent="0.2">
      <c r="F61470" s="16"/>
    </row>
    <row r="61471" spans="6:6" x14ac:dyDescent="0.2">
      <c r="F61471" s="16"/>
    </row>
    <row r="61472" spans="6:6" x14ac:dyDescent="0.2">
      <c r="F61472" s="16"/>
    </row>
    <row r="61473" spans="6:6" x14ac:dyDescent="0.2">
      <c r="F61473" s="16"/>
    </row>
    <row r="61474" spans="6:6" x14ac:dyDescent="0.2">
      <c r="F61474" s="16"/>
    </row>
    <row r="61475" spans="6:6" x14ac:dyDescent="0.2">
      <c r="F61475" s="16"/>
    </row>
    <row r="61476" spans="6:6" x14ac:dyDescent="0.2">
      <c r="F61476" s="16"/>
    </row>
    <row r="61477" spans="6:6" x14ac:dyDescent="0.2">
      <c r="F61477" s="16"/>
    </row>
    <row r="61478" spans="6:6" x14ac:dyDescent="0.2">
      <c r="F61478" s="16"/>
    </row>
    <row r="61479" spans="6:6" x14ac:dyDescent="0.2">
      <c r="F61479" s="16"/>
    </row>
    <row r="61480" spans="6:6" x14ac:dyDescent="0.2">
      <c r="F61480" s="16"/>
    </row>
    <row r="61481" spans="6:6" x14ac:dyDescent="0.2">
      <c r="F61481" s="16"/>
    </row>
    <row r="61482" spans="6:6" x14ac:dyDescent="0.2">
      <c r="F61482" s="16"/>
    </row>
    <row r="61483" spans="6:6" x14ac:dyDescent="0.2">
      <c r="F61483" s="16"/>
    </row>
    <row r="61484" spans="6:6" x14ac:dyDescent="0.2">
      <c r="F61484" s="16"/>
    </row>
    <row r="61485" spans="6:6" x14ac:dyDescent="0.2">
      <c r="F61485" s="16"/>
    </row>
    <row r="61486" spans="6:6" x14ac:dyDescent="0.2">
      <c r="F61486" s="16"/>
    </row>
    <row r="61487" spans="6:6" x14ac:dyDescent="0.2">
      <c r="F61487" s="16"/>
    </row>
    <row r="61488" spans="6:6" x14ac:dyDescent="0.2">
      <c r="F61488" s="16"/>
    </row>
    <row r="61489" spans="6:6" x14ac:dyDescent="0.2">
      <c r="F61489" s="16"/>
    </row>
    <row r="61490" spans="6:6" x14ac:dyDescent="0.2">
      <c r="F61490" s="16"/>
    </row>
    <row r="61491" spans="6:6" x14ac:dyDescent="0.2">
      <c r="F61491" s="16"/>
    </row>
    <row r="61492" spans="6:6" x14ac:dyDescent="0.2">
      <c r="F61492" s="16"/>
    </row>
    <row r="61493" spans="6:6" x14ac:dyDescent="0.2">
      <c r="F61493" s="16"/>
    </row>
    <row r="61494" spans="6:6" x14ac:dyDescent="0.2">
      <c r="F61494" s="16"/>
    </row>
    <row r="61495" spans="6:6" x14ac:dyDescent="0.2">
      <c r="F61495" s="16"/>
    </row>
    <row r="61496" spans="6:6" x14ac:dyDescent="0.2">
      <c r="F61496" s="16"/>
    </row>
    <row r="61497" spans="6:6" x14ac:dyDescent="0.2">
      <c r="F61497" s="16"/>
    </row>
    <row r="61498" spans="6:6" x14ac:dyDescent="0.2">
      <c r="F61498" s="16"/>
    </row>
    <row r="61499" spans="6:6" x14ac:dyDescent="0.2">
      <c r="F61499" s="16"/>
    </row>
    <row r="61500" spans="6:6" x14ac:dyDescent="0.2">
      <c r="F61500" s="16"/>
    </row>
    <row r="61501" spans="6:6" x14ac:dyDescent="0.2">
      <c r="F61501" s="16"/>
    </row>
    <row r="61502" spans="6:6" x14ac:dyDescent="0.2">
      <c r="F61502" s="16"/>
    </row>
    <row r="61503" spans="6:6" x14ac:dyDescent="0.2">
      <c r="F61503" s="16"/>
    </row>
    <row r="61504" spans="6:6" x14ac:dyDescent="0.2">
      <c r="F61504" s="16"/>
    </row>
    <row r="61505" spans="6:6" x14ac:dyDescent="0.2">
      <c r="F61505" s="16"/>
    </row>
    <row r="61506" spans="6:6" x14ac:dyDescent="0.2">
      <c r="F61506" s="16"/>
    </row>
    <row r="61507" spans="6:6" x14ac:dyDescent="0.2">
      <c r="F61507" s="16"/>
    </row>
    <row r="61508" spans="6:6" x14ac:dyDescent="0.2">
      <c r="F61508" s="16"/>
    </row>
    <row r="61509" spans="6:6" x14ac:dyDescent="0.2">
      <c r="F61509" s="16"/>
    </row>
    <row r="61510" spans="6:6" x14ac:dyDescent="0.2">
      <c r="F61510" s="16"/>
    </row>
    <row r="61511" spans="6:6" x14ac:dyDescent="0.2">
      <c r="F61511" s="16"/>
    </row>
    <row r="61512" spans="6:6" x14ac:dyDescent="0.2">
      <c r="F61512" s="16"/>
    </row>
    <row r="61513" spans="6:6" x14ac:dyDescent="0.2">
      <c r="F61513" s="16"/>
    </row>
    <row r="61514" spans="6:6" x14ac:dyDescent="0.2">
      <c r="F61514" s="16"/>
    </row>
    <row r="61515" spans="6:6" x14ac:dyDescent="0.2">
      <c r="F61515" s="16"/>
    </row>
    <row r="61516" spans="6:6" x14ac:dyDescent="0.2">
      <c r="F61516" s="16"/>
    </row>
    <row r="61517" spans="6:6" x14ac:dyDescent="0.2">
      <c r="F61517" s="16"/>
    </row>
    <row r="61518" spans="6:6" x14ac:dyDescent="0.2">
      <c r="F61518" s="16"/>
    </row>
    <row r="61519" spans="6:6" x14ac:dyDescent="0.2">
      <c r="F61519" s="16"/>
    </row>
    <row r="61520" spans="6:6" x14ac:dyDescent="0.2">
      <c r="F61520" s="16"/>
    </row>
    <row r="61521" spans="6:6" x14ac:dyDescent="0.2">
      <c r="F61521" s="16"/>
    </row>
    <row r="61522" spans="6:6" x14ac:dyDescent="0.2">
      <c r="F61522" s="16"/>
    </row>
    <row r="61523" spans="6:6" x14ac:dyDescent="0.2">
      <c r="F61523" s="16"/>
    </row>
    <row r="61524" spans="6:6" x14ac:dyDescent="0.2">
      <c r="F61524" s="16"/>
    </row>
    <row r="61525" spans="6:6" x14ac:dyDescent="0.2">
      <c r="F61525" s="16"/>
    </row>
    <row r="61526" spans="6:6" x14ac:dyDescent="0.2">
      <c r="F61526" s="16"/>
    </row>
    <row r="61527" spans="6:6" x14ac:dyDescent="0.2">
      <c r="F61527" s="16"/>
    </row>
    <row r="61528" spans="6:6" x14ac:dyDescent="0.2">
      <c r="F61528" s="16"/>
    </row>
    <row r="61529" spans="6:6" x14ac:dyDescent="0.2">
      <c r="F61529" s="16"/>
    </row>
    <row r="61530" spans="6:6" x14ac:dyDescent="0.2">
      <c r="F61530" s="16"/>
    </row>
    <row r="61531" spans="6:6" x14ac:dyDescent="0.2">
      <c r="F61531" s="16"/>
    </row>
    <row r="61532" spans="6:6" x14ac:dyDescent="0.2">
      <c r="F61532" s="16"/>
    </row>
    <row r="61533" spans="6:6" x14ac:dyDescent="0.2">
      <c r="F61533" s="16"/>
    </row>
    <row r="61534" spans="6:6" x14ac:dyDescent="0.2">
      <c r="F61534" s="16"/>
    </row>
    <row r="61535" spans="6:6" x14ac:dyDescent="0.2">
      <c r="F61535" s="16"/>
    </row>
    <row r="61536" spans="6:6" x14ac:dyDescent="0.2">
      <c r="F61536" s="16"/>
    </row>
    <row r="61537" spans="6:6" x14ac:dyDescent="0.2">
      <c r="F61537" s="16"/>
    </row>
    <row r="61538" spans="6:6" x14ac:dyDescent="0.2">
      <c r="F61538" s="16"/>
    </row>
    <row r="61539" spans="6:6" x14ac:dyDescent="0.2">
      <c r="F61539" s="16"/>
    </row>
    <row r="61540" spans="6:6" x14ac:dyDescent="0.2">
      <c r="F61540" s="16"/>
    </row>
    <row r="61541" spans="6:6" x14ac:dyDescent="0.2">
      <c r="F61541" s="16"/>
    </row>
    <row r="61542" spans="6:6" x14ac:dyDescent="0.2">
      <c r="F61542" s="16"/>
    </row>
    <row r="61543" spans="6:6" x14ac:dyDescent="0.2">
      <c r="F61543" s="16"/>
    </row>
    <row r="61544" spans="6:6" x14ac:dyDescent="0.2">
      <c r="F61544" s="16"/>
    </row>
    <row r="61545" spans="6:6" x14ac:dyDescent="0.2">
      <c r="F61545" s="16"/>
    </row>
    <row r="61546" spans="6:6" x14ac:dyDescent="0.2">
      <c r="F61546" s="16"/>
    </row>
    <row r="61547" spans="6:6" x14ac:dyDescent="0.2">
      <c r="F61547" s="16"/>
    </row>
    <row r="61548" spans="6:6" x14ac:dyDescent="0.2">
      <c r="F61548" s="16"/>
    </row>
    <row r="61549" spans="6:6" x14ac:dyDescent="0.2">
      <c r="F61549" s="16"/>
    </row>
    <row r="61550" spans="6:6" x14ac:dyDescent="0.2">
      <c r="F61550" s="16"/>
    </row>
    <row r="61551" spans="6:6" x14ac:dyDescent="0.2">
      <c r="F61551" s="16"/>
    </row>
    <row r="61552" spans="6:6" x14ac:dyDescent="0.2">
      <c r="F61552" s="16"/>
    </row>
    <row r="61553" spans="6:6" x14ac:dyDescent="0.2">
      <c r="F61553" s="16"/>
    </row>
    <row r="61554" spans="6:6" x14ac:dyDescent="0.2">
      <c r="F61554" s="16"/>
    </row>
    <row r="61555" spans="6:6" x14ac:dyDescent="0.2">
      <c r="F61555" s="16"/>
    </row>
    <row r="61556" spans="6:6" x14ac:dyDescent="0.2">
      <c r="F61556" s="16"/>
    </row>
    <row r="61557" spans="6:6" x14ac:dyDescent="0.2">
      <c r="F61557" s="16"/>
    </row>
    <row r="61558" spans="6:6" x14ac:dyDescent="0.2">
      <c r="F61558" s="16"/>
    </row>
    <row r="61559" spans="6:6" x14ac:dyDescent="0.2">
      <c r="F61559" s="16"/>
    </row>
    <row r="61560" spans="6:6" x14ac:dyDescent="0.2">
      <c r="F61560" s="16"/>
    </row>
    <row r="61561" spans="6:6" x14ac:dyDescent="0.2">
      <c r="F61561" s="16"/>
    </row>
    <row r="61562" spans="6:6" x14ac:dyDescent="0.2">
      <c r="F61562" s="16"/>
    </row>
    <row r="61563" spans="6:6" x14ac:dyDescent="0.2">
      <c r="F61563" s="16"/>
    </row>
    <row r="61564" spans="6:6" x14ac:dyDescent="0.2">
      <c r="F61564" s="16"/>
    </row>
    <row r="61565" spans="6:6" x14ac:dyDescent="0.2">
      <c r="F61565" s="16"/>
    </row>
    <row r="61566" spans="6:6" x14ac:dyDescent="0.2">
      <c r="F61566" s="16"/>
    </row>
    <row r="61567" spans="6:6" x14ac:dyDescent="0.2">
      <c r="F61567" s="16"/>
    </row>
    <row r="61568" spans="6:6" x14ac:dyDescent="0.2">
      <c r="F61568" s="16"/>
    </row>
    <row r="61569" spans="6:6" x14ac:dyDescent="0.2">
      <c r="F61569" s="16"/>
    </row>
    <row r="61570" spans="6:6" x14ac:dyDescent="0.2">
      <c r="F61570" s="16"/>
    </row>
    <row r="61571" spans="6:6" x14ac:dyDescent="0.2">
      <c r="F61571" s="16"/>
    </row>
    <row r="61572" spans="6:6" x14ac:dyDescent="0.2">
      <c r="F61572" s="16"/>
    </row>
    <row r="61573" spans="6:6" x14ac:dyDescent="0.2">
      <c r="F61573" s="16"/>
    </row>
    <row r="61574" spans="6:6" x14ac:dyDescent="0.2">
      <c r="F61574" s="16"/>
    </row>
    <row r="61575" spans="6:6" x14ac:dyDescent="0.2">
      <c r="F61575" s="16"/>
    </row>
    <row r="61576" spans="6:6" x14ac:dyDescent="0.2">
      <c r="F61576" s="16"/>
    </row>
    <row r="61577" spans="6:6" x14ac:dyDescent="0.2">
      <c r="F61577" s="16"/>
    </row>
    <row r="61578" spans="6:6" x14ac:dyDescent="0.2">
      <c r="F61578" s="16"/>
    </row>
    <row r="61579" spans="6:6" x14ac:dyDescent="0.2">
      <c r="F61579" s="16"/>
    </row>
    <row r="61580" spans="6:6" x14ac:dyDescent="0.2">
      <c r="F61580" s="16"/>
    </row>
    <row r="61581" spans="6:6" x14ac:dyDescent="0.2">
      <c r="F61581" s="16"/>
    </row>
    <row r="61582" spans="6:6" x14ac:dyDescent="0.2">
      <c r="F61582" s="16"/>
    </row>
    <row r="61583" spans="6:6" x14ac:dyDescent="0.2">
      <c r="F61583" s="16"/>
    </row>
    <row r="61584" spans="6:6" x14ac:dyDescent="0.2">
      <c r="F61584" s="16"/>
    </row>
    <row r="61585" spans="6:6" x14ac:dyDescent="0.2">
      <c r="F61585" s="16"/>
    </row>
    <row r="61586" spans="6:6" x14ac:dyDescent="0.2">
      <c r="F61586" s="16"/>
    </row>
    <row r="61587" spans="6:6" x14ac:dyDescent="0.2">
      <c r="F61587" s="16"/>
    </row>
    <row r="61588" spans="6:6" x14ac:dyDescent="0.2">
      <c r="F61588" s="16"/>
    </row>
    <row r="61589" spans="6:6" x14ac:dyDescent="0.2">
      <c r="F61589" s="16"/>
    </row>
    <row r="61590" spans="6:6" x14ac:dyDescent="0.2">
      <c r="F61590" s="16"/>
    </row>
    <row r="61591" spans="6:6" x14ac:dyDescent="0.2">
      <c r="F61591" s="16"/>
    </row>
    <row r="61592" spans="6:6" x14ac:dyDescent="0.2">
      <c r="F61592" s="16"/>
    </row>
    <row r="61593" spans="6:6" x14ac:dyDescent="0.2">
      <c r="F61593" s="16"/>
    </row>
    <row r="61594" spans="6:6" x14ac:dyDescent="0.2">
      <c r="F61594" s="16"/>
    </row>
    <row r="61595" spans="6:6" x14ac:dyDescent="0.2">
      <c r="F61595" s="16"/>
    </row>
    <row r="61596" spans="6:6" x14ac:dyDescent="0.2">
      <c r="F61596" s="16"/>
    </row>
    <row r="61597" spans="6:6" x14ac:dyDescent="0.2">
      <c r="F61597" s="16"/>
    </row>
    <row r="61598" spans="6:6" x14ac:dyDescent="0.2">
      <c r="F61598" s="16"/>
    </row>
    <row r="61599" spans="6:6" x14ac:dyDescent="0.2">
      <c r="F61599" s="16"/>
    </row>
    <row r="61600" spans="6:6" x14ac:dyDescent="0.2">
      <c r="F61600" s="16"/>
    </row>
    <row r="61601" spans="6:6" x14ac:dyDescent="0.2">
      <c r="F61601" s="16"/>
    </row>
    <row r="61602" spans="6:6" x14ac:dyDescent="0.2">
      <c r="F61602" s="16"/>
    </row>
    <row r="61603" spans="6:6" x14ac:dyDescent="0.2">
      <c r="F61603" s="16"/>
    </row>
    <row r="61604" spans="6:6" x14ac:dyDescent="0.2">
      <c r="F61604" s="16"/>
    </row>
    <row r="61605" spans="6:6" x14ac:dyDescent="0.2">
      <c r="F61605" s="16"/>
    </row>
    <row r="61606" spans="6:6" x14ac:dyDescent="0.2">
      <c r="F61606" s="16"/>
    </row>
    <row r="61607" spans="6:6" x14ac:dyDescent="0.2">
      <c r="F61607" s="16"/>
    </row>
    <row r="61608" spans="6:6" x14ac:dyDescent="0.2">
      <c r="F61608" s="16"/>
    </row>
    <row r="61609" spans="6:6" x14ac:dyDescent="0.2">
      <c r="F61609" s="16"/>
    </row>
    <row r="61610" spans="6:6" x14ac:dyDescent="0.2">
      <c r="F61610" s="16"/>
    </row>
    <row r="61611" spans="6:6" x14ac:dyDescent="0.2">
      <c r="F61611" s="16"/>
    </row>
    <row r="61612" spans="6:6" x14ac:dyDescent="0.2">
      <c r="F61612" s="16"/>
    </row>
    <row r="61613" spans="6:6" x14ac:dyDescent="0.2">
      <c r="F61613" s="16"/>
    </row>
    <row r="61614" spans="6:6" x14ac:dyDescent="0.2">
      <c r="F61614" s="16"/>
    </row>
    <row r="61615" spans="6:6" x14ac:dyDescent="0.2">
      <c r="F61615" s="16"/>
    </row>
    <row r="61616" spans="6:6" x14ac:dyDescent="0.2">
      <c r="F61616" s="16"/>
    </row>
    <row r="61617" spans="6:6" x14ac:dyDescent="0.2">
      <c r="F61617" s="16"/>
    </row>
    <row r="61618" spans="6:6" x14ac:dyDescent="0.2">
      <c r="F61618" s="16"/>
    </row>
    <row r="61619" spans="6:6" x14ac:dyDescent="0.2">
      <c r="F61619" s="16"/>
    </row>
    <row r="61620" spans="6:6" x14ac:dyDescent="0.2">
      <c r="F61620" s="16"/>
    </row>
    <row r="61621" spans="6:6" x14ac:dyDescent="0.2">
      <c r="F61621" s="16"/>
    </row>
    <row r="61622" spans="6:6" x14ac:dyDescent="0.2">
      <c r="F61622" s="16"/>
    </row>
    <row r="61623" spans="6:6" x14ac:dyDescent="0.2">
      <c r="F61623" s="16"/>
    </row>
    <row r="61624" spans="6:6" x14ac:dyDescent="0.2">
      <c r="F61624" s="16"/>
    </row>
    <row r="61625" spans="6:6" x14ac:dyDescent="0.2">
      <c r="F61625" s="16"/>
    </row>
    <row r="61626" spans="6:6" x14ac:dyDescent="0.2">
      <c r="F61626" s="16"/>
    </row>
    <row r="61627" spans="6:6" x14ac:dyDescent="0.2">
      <c r="F61627" s="16"/>
    </row>
    <row r="61628" spans="6:6" x14ac:dyDescent="0.2">
      <c r="F61628" s="16"/>
    </row>
    <row r="61629" spans="6:6" x14ac:dyDescent="0.2">
      <c r="F61629" s="16"/>
    </row>
    <row r="61630" spans="6:6" x14ac:dyDescent="0.2">
      <c r="F61630" s="16"/>
    </row>
    <row r="61631" spans="6:6" x14ac:dyDescent="0.2">
      <c r="F61631" s="16"/>
    </row>
    <row r="61632" spans="6:6" x14ac:dyDescent="0.2">
      <c r="F61632" s="16"/>
    </row>
    <row r="61633" spans="6:6" x14ac:dyDescent="0.2">
      <c r="F61633" s="16"/>
    </row>
    <row r="61634" spans="6:6" x14ac:dyDescent="0.2">
      <c r="F61634" s="16"/>
    </row>
    <row r="61635" spans="6:6" x14ac:dyDescent="0.2">
      <c r="F61635" s="16"/>
    </row>
    <row r="61636" spans="6:6" x14ac:dyDescent="0.2">
      <c r="F61636" s="16"/>
    </row>
    <row r="61637" spans="6:6" x14ac:dyDescent="0.2">
      <c r="F61637" s="16"/>
    </row>
    <row r="61638" spans="6:6" x14ac:dyDescent="0.2">
      <c r="F61638" s="16"/>
    </row>
    <row r="61639" spans="6:6" x14ac:dyDescent="0.2">
      <c r="F61639" s="16"/>
    </row>
    <row r="61640" spans="6:6" x14ac:dyDescent="0.2">
      <c r="F61640" s="16"/>
    </row>
    <row r="61641" spans="6:6" x14ac:dyDescent="0.2">
      <c r="F61641" s="16"/>
    </row>
    <row r="61642" spans="6:6" x14ac:dyDescent="0.2">
      <c r="F61642" s="16"/>
    </row>
    <row r="61643" spans="6:6" x14ac:dyDescent="0.2">
      <c r="F61643" s="16"/>
    </row>
    <row r="61644" spans="6:6" x14ac:dyDescent="0.2">
      <c r="F61644" s="16"/>
    </row>
    <row r="61645" spans="6:6" x14ac:dyDescent="0.2">
      <c r="F61645" s="16"/>
    </row>
    <row r="61646" spans="6:6" x14ac:dyDescent="0.2">
      <c r="F61646" s="16"/>
    </row>
    <row r="61647" spans="6:6" x14ac:dyDescent="0.2">
      <c r="F61647" s="16"/>
    </row>
    <row r="61648" spans="6:6" x14ac:dyDescent="0.2">
      <c r="F61648" s="16"/>
    </row>
    <row r="61649" spans="6:6" x14ac:dyDescent="0.2">
      <c r="F61649" s="16"/>
    </row>
    <row r="61650" spans="6:6" x14ac:dyDescent="0.2">
      <c r="F61650" s="16"/>
    </row>
    <row r="61651" spans="6:6" x14ac:dyDescent="0.2">
      <c r="F61651" s="16"/>
    </row>
    <row r="61652" spans="6:6" x14ac:dyDescent="0.2">
      <c r="F61652" s="16"/>
    </row>
    <row r="61653" spans="6:6" x14ac:dyDescent="0.2">
      <c r="F61653" s="16"/>
    </row>
    <row r="61654" spans="6:6" x14ac:dyDescent="0.2">
      <c r="F61654" s="16"/>
    </row>
    <row r="61655" spans="6:6" x14ac:dyDescent="0.2">
      <c r="F61655" s="16"/>
    </row>
    <row r="61656" spans="6:6" x14ac:dyDescent="0.2">
      <c r="F61656" s="16"/>
    </row>
    <row r="61657" spans="6:6" x14ac:dyDescent="0.2">
      <c r="F61657" s="16"/>
    </row>
    <row r="61658" spans="6:6" x14ac:dyDescent="0.2">
      <c r="F61658" s="16"/>
    </row>
    <row r="61659" spans="6:6" x14ac:dyDescent="0.2">
      <c r="F61659" s="16"/>
    </row>
    <row r="61660" spans="6:6" x14ac:dyDescent="0.2">
      <c r="F61660" s="16"/>
    </row>
    <row r="61661" spans="6:6" x14ac:dyDescent="0.2">
      <c r="F61661" s="16"/>
    </row>
    <row r="61662" spans="6:6" x14ac:dyDescent="0.2">
      <c r="F61662" s="16"/>
    </row>
    <row r="61663" spans="6:6" x14ac:dyDescent="0.2">
      <c r="F61663" s="16"/>
    </row>
    <row r="61664" spans="6:6" x14ac:dyDescent="0.2">
      <c r="F61664" s="16"/>
    </row>
    <row r="61665" spans="6:6" x14ac:dyDescent="0.2">
      <c r="F61665" s="16"/>
    </row>
    <row r="61666" spans="6:6" x14ac:dyDescent="0.2">
      <c r="F61666" s="16"/>
    </row>
    <row r="61667" spans="6:6" x14ac:dyDescent="0.2">
      <c r="F61667" s="16"/>
    </row>
    <row r="61668" spans="6:6" x14ac:dyDescent="0.2">
      <c r="F61668" s="16"/>
    </row>
    <row r="61669" spans="6:6" x14ac:dyDescent="0.2">
      <c r="F61669" s="16"/>
    </row>
    <row r="61670" spans="6:6" x14ac:dyDescent="0.2">
      <c r="F61670" s="16"/>
    </row>
    <row r="61671" spans="6:6" x14ac:dyDescent="0.2">
      <c r="F61671" s="16"/>
    </row>
    <row r="61672" spans="6:6" x14ac:dyDescent="0.2">
      <c r="F61672" s="16"/>
    </row>
    <row r="61673" spans="6:6" x14ac:dyDescent="0.2">
      <c r="F61673" s="16"/>
    </row>
    <row r="61674" spans="6:6" x14ac:dyDescent="0.2">
      <c r="F61674" s="16"/>
    </row>
    <row r="61675" spans="6:6" x14ac:dyDescent="0.2">
      <c r="F61675" s="16"/>
    </row>
    <row r="61676" spans="6:6" x14ac:dyDescent="0.2">
      <c r="F61676" s="16"/>
    </row>
    <row r="61677" spans="6:6" x14ac:dyDescent="0.2">
      <c r="F61677" s="16"/>
    </row>
    <row r="61678" spans="6:6" x14ac:dyDescent="0.2">
      <c r="F61678" s="16"/>
    </row>
    <row r="61679" spans="6:6" x14ac:dyDescent="0.2">
      <c r="F61679" s="16"/>
    </row>
    <row r="61680" spans="6:6" x14ac:dyDescent="0.2">
      <c r="F61680" s="16"/>
    </row>
    <row r="61681" spans="6:6" x14ac:dyDescent="0.2">
      <c r="F61681" s="16"/>
    </row>
    <row r="61682" spans="6:6" x14ac:dyDescent="0.2">
      <c r="F61682" s="16"/>
    </row>
    <row r="61683" spans="6:6" x14ac:dyDescent="0.2">
      <c r="F61683" s="16"/>
    </row>
    <row r="61684" spans="6:6" x14ac:dyDescent="0.2">
      <c r="F61684" s="16"/>
    </row>
    <row r="61685" spans="6:6" x14ac:dyDescent="0.2">
      <c r="F61685" s="16"/>
    </row>
    <row r="61686" spans="6:6" x14ac:dyDescent="0.2">
      <c r="F61686" s="16"/>
    </row>
    <row r="61687" spans="6:6" x14ac:dyDescent="0.2">
      <c r="F61687" s="16"/>
    </row>
    <row r="61688" spans="6:6" x14ac:dyDescent="0.2">
      <c r="F61688" s="16"/>
    </row>
    <row r="61689" spans="6:6" x14ac:dyDescent="0.2">
      <c r="F61689" s="16"/>
    </row>
    <row r="61690" spans="6:6" x14ac:dyDescent="0.2">
      <c r="F61690" s="16"/>
    </row>
    <row r="61691" spans="6:6" x14ac:dyDescent="0.2">
      <c r="F61691" s="16"/>
    </row>
    <row r="61692" spans="6:6" x14ac:dyDescent="0.2">
      <c r="F61692" s="16"/>
    </row>
    <row r="61693" spans="6:6" x14ac:dyDescent="0.2">
      <c r="F61693" s="16"/>
    </row>
    <row r="61694" spans="6:6" x14ac:dyDescent="0.2">
      <c r="F61694" s="16"/>
    </row>
    <row r="61695" spans="6:6" x14ac:dyDescent="0.2">
      <c r="F61695" s="16"/>
    </row>
    <row r="61696" spans="6:6" x14ac:dyDescent="0.2">
      <c r="F61696" s="16"/>
    </row>
    <row r="61697" spans="6:6" x14ac:dyDescent="0.2">
      <c r="F61697" s="16"/>
    </row>
    <row r="61698" spans="6:6" x14ac:dyDescent="0.2">
      <c r="F61698" s="16"/>
    </row>
    <row r="61699" spans="6:6" x14ac:dyDescent="0.2">
      <c r="F61699" s="16"/>
    </row>
    <row r="61700" spans="6:6" x14ac:dyDescent="0.2">
      <c r="F61700" s="16"/>
    </row>
    <row r="61701" spans="6:6" x14ac:dyDescent="0.2">
      <c r="F61701" s="16"/>
    </row>
    <row r="61702" spans="6:6" x14ac:dyDescent="0.2">
      <c r="F61702" s="16"/>
    </row>
    <row r="61703" spans="6:6" x14ac:dyDescent="0.2">
      <c r="F61703" s="16"/>
    </row>
    <row r="61704" spans="6:6" x14ac:dyDescent="0.2">
      <c r="F61704" s="16"/>
    </row>
    <row r="61705" spans="6:6" x14ac:dyDescent="0.2">
      <c r="F61705" s="16"/>
    </row>
    <row r="61706" spans="6:6" x14ac:dyDescent="0.2">
      <c r="F61706" s="16"/>
    </row>
    <row r="61707" spans="6:6" x14ac:dyDescent="0.2">
      <c r="F61707" s="16"/>
    </row>
    <row r="61708" spans="6:6" x14ac:dyDescent="0.2">
      <c r="F61708" s="16"/>
    </row>
    <row r="61709" spans="6:6" x14ac:dyDescent="0.2">
      <c r="F61709" s="16"/>
    </row>
    <row r="61710" spans="6:6" x14ac:dyDescent="0.2">
      <c r="F61710" s="16"/>
    </row>
    <row r="61711" spans="6:6" x14ac:dyDescent="0.2">
      <c r="F61711" s="16"/>
    </row>
    <row r="61712" spans="6:6" x14ac:dyDescent="0.2">
      <c r="F61712" s="16"/>
    </row>
    <row r="61713" spans="6:6" x14ac:dyDescent="0.2">
      <c r="F61713" s="16"/>
    </row>
    <row r="61714" spans="6:6" x14ac:dyDescent="0.2">
      <c r="F61714" s="16"/>
    </row>
    <row r="61715" spans="6:6" x14ac:dyDescent="0.2">
      <c r="F61715" s="16"/>
    </row>
    <row r="61716" spans="6:6" x14ac:dyDescent="0.2">
      <c r="F61716" s="16"/>
    </row>
    <row r="61717" spans="6:6" x14ac:dyDescent="0.2">
      <c r="F61717" s="16"/>
    </row>
    <row r="61718" spans="6:6" x14ac:dyDescent="0.2">
      <c r="F61718" s="16"/>
    </row>
    <row r="61719" spans="6:6" x14ac:dyDescent="0.2">
      <c r="F61719" s="16"/>
    </row>
    <row r="61720" spans="6:6" x14ac:dyDescent="0.2">
      <c r="F61720" s="16"/>
    </row>
    <row r="61721" spans="6:6" x14ac:dyDescent="0.2">
      <c r="F61721" s="16"/>
    </row>
    <row r="61722" spans="6:6" x14ac:dyDescent="0.2">
      <c r="F61722" s="16"/>
    </row>
    <row r="61723" spans="6:6" x14ac:dyDescent="0.2">
      <c r="F61723" s="16"/>
    </row>
    <row r="61724" spans="6:6" x14ac:dyDescent="0.2">
      <c r="F61724" s="16"/>
    </row>
    <row r="61725" spans="6:6" x14ac:dyDescent="0.2">
      <c r="F61725" s="16"/>
    </row>
    <row r="61726" spans="6:6" x14ac:dyDescent="0.2">
      <c r="F61726" s="16"/>
    </row>
    <row r="61727" spans="6:6" x14ac:dyDescent="0.2">
      <c r="F61727" s="16"/>
    </row>
    <row r="61728" spans="6:6" x14ac:dyDescent="0.2">
      <c r="F61728" s="16"/>
    </row>
    <row r="61729" spans="6:6" x14ac:dyDescent="0.2">
      <c r="F61729" s="16"/>
    </row>
    <row r="61730" spans="6:6" x14ac:dyDescent="0.2">
      <c r="F61730" s="16"/>
    </row>
    <row r="61731" spans="6:6" x14ac:dyDescent="0.2">
      <c r="F61731" s="16"/>
    </row>
    <row r="61732" spans="6:6" x14ac:dyDescent="0.2">
      <c r="F61732" s="16"/>
    </row>
    <row r="61733" spans="6:6" x14ac:dyDescent="0.2">
      <c r="F61733" s="16"/>
    </row>
    <row r="61734" spans="6:6" x14ac:dyDescent="0.2">
      <c r="F61734" s="16"/>
    </row>
    <row r="61735" spans="6:6" x14ac:dyDescent="0.2">
      <c r="F61735" s="16"/>
    </row>
    <row r="61736" spans="6:6" x14ac:dyDescent="0.2">
      <c r="F61736" s="16"/>
    </row>
    <row r="61737" spans="6:6" x14ac:dyDescent="0.2">
      <c r="F61737" s="16"/>
    </row>
    <row r="61738" spans="6:6" x14ac:dyDescent="0.2">
      <c r="F61738" s="16"/>
    </row>
    <row r="61739" spans="6:6" x14ac:dyDescent="0.2">
      <c r="F61739" s="16"/>
    </row>
    <row r="61740" spans="6:6" x14ac:dyDescent="0.2">
      <c r="F61740" s="16"/>
    </row>
    <row r="61741" spans="6:6" x14ac:dyDescent="0.2">
      <c r="F61741" s="16"/>
    </row>
    <row r="61742" spans="6:6" x14ac:dyDescent="0.2">
      <c r="F61742" s="16"/>
    </row>
    <row r="61743" spans="6:6" x14ac:dyDescent="0.2">
      <c r="F61743" s="16"/>
    </row>
    <row r="61744" spans="6:6" x14ac:dyDescent="0.2">
      <c r="F61744" s="16"/>
    </row>
    <row r="61745" spans="6:6" x14ac:dyDescent="0.2">
      <c r="F61745" s="16"/>
    </row>
    <row r="61746" spans="6:6" x14ac:dyDescent="0.2">
      <c r="F61746" s="16"/>
    </row>
    <row r="61747" spans="6:6" x14ac:dyDescent="0.2">
      <c r="F61747" s="16"/>
    </row>
    <row r="61748" spans="6:6" x14ac:dyDescent="0.2">
      <c r="F61748" s="16"/>
    </row>
    <row r="61749" spans="6:6" x14ac:dyDescent="0.2">
      <c r="F61749" s="16"/>
    </row>
    <row r="61750" spans="6:6" x14ac:dyDescent="0.2">
      <c r="F61750" s="16"/>
    </row>
    <row r="61751" spans="6:6" x14ac:dyDescent="0.2">
      <c r="F61751" s="16"/>
    </row>
    <row r="61752" spans="6:6" x14ac:dyDescent="0.2">
      <c r="F61752" s="16"/>
    </row>
    <row r="61753" spans="6:6" x14ac:dyDescent="0.2">
      <c r="F61753" s="16"/>
    </row>
    <row r="61754" spans="6:6" x14ac:dyDescent="0.2">
      <c r="F61754" s="16"/>
    </row>
    <row r="61755" spans="6:6" x14ac:dyDescent="0.2">
      <c r="F61755" s="16"/>
    </row>
    <row r="61756" spans="6:6" x14ac:dyDescent="0.2">
      <c r="F61756" s="16"/>
    </row>
    <row r="61757" spans="6:6" x14ac:dyDescent="0.2">
      <c r="F61757" s="16"/>
    </row>
    <row r="61758" spans="6:6" x14ac:dyDescent="0.2">
      <c r="F61758" s="16"/>
    </row>
    <row r="61759" spans="6:6" x14ac:dyDescent="0.2">
      <c r="F61759" s="16"/>
    </row>
    <row r="61760" spans="6:6" x14ac:dyDescent="0.2">
      <c r="F61760" s="16"/>
    </row>
    <row r="61761" spans="6:6" x14ac:dyDescent="0.2">
      <c r="F61761" s="16"/>
    </row>
    <row r="61762" spans="6:6" x14ac:dyDescent="0.2">
      <c r="F61762" s="16"/>
    </row>
    <row r="61763" spans="6:6" x14ac:dyDescent="0.2">
      <c r="F61763" s="16"/>
    </row>
    <row r="61764" spans="6:6" x14ac:dyDescent="0.2">
      <c r="F61764" s="16"/>
    </row>
    <row r="61765" spans="6:6" x14ac:dyDescent="0.2">
      <c r="F61765" s="16"/>
    </row>
    <row r="61766" spans="6:6" x14ac:dyDescent="0.2">
      <c r="F61766" s="16"/>
    </row>
    <row r="61767" spans="6:6" x14ac:dyDescent="0.2">
      <c r="F61767" s="16"/>
    </row>
    <row r="61768" spans="6:6" x14ac:dyDescent="0.2">
      <c r="F61768" s="16"/>
    </row>
    <row r="61769" spans="6:6" x14ac:dyDescent="0.2">
      <c r="F61769" s="16"/>
    </row>
    <row r="61770" spans="6:6" x14ac:dyDescent="0.2">
      <c r="F61770" s="16"/>
    </row>
    <row r="61771" spans="6:6" x14ac:dyDescent="0.2">
      <c r="F61771" s="16"/>
    </row>
    <row r="61772" spans="6:6" x14ac:dyDescent="0.2">
      <c r="F61772" s="16"/>
    </row>
    <row r="61773" spans="6:6" x14ac:dyDescent="0.2">
      <c r="F61773" s="16"/>
    </row>
    <row r="61774" spans="6:6" x14ac:dyDescent="0.2">
      <c r="F61774" s="16"/>
    </row>
    <row r="61775" spans="6:6" x14ac:dyDescent="0.2">
      <c r="F61775" s="16"/>
    </row>
    <row r="61776" spans="6:6" x14ac:dyDescent="0.2">
      <c r="F61776" s="16"/>
    </row>
    <row r="61777" spans="6:6" x14ac:dyDescent="0.2">
      <c r="F61777" s="16"/>
    </row>
    <row r="61778" spans="6:6" x14ac:dyDescent="0.2">
      <c r="F61778" s="16"/>
    </row>
    <row r="61779" spans="6:6" x14ac:dyDescent="0.2">
      <c r="F61779" s="16"/>
    </row>
    <row r="61780" spans="6:6" x14ac:dyDescent="0.2">
      <c r="F61780" s="16"/>
    </row>
    <row r="61781" spans="6:6" x14ac:dyDescent="0.2">
      <c r="F61781" s="16"/>
    </row>
    <row r="61782" spans="6:6" x14ac:dyDescent="0.2">
      <c r="F61782" s="16"/>
    </row>
    <row r="61783" spans="6:6" x14ac:dyDescent="0.2">
      <c r="F61783" s="16"/>
    </row>
    <row r="61784" spans="6:6" x14ac:dyDescent="0.2">
      <c r="F61784" s="16"/>
    </row>
    <row r="61785" spans="6:6" x14ac:dyDescent="0.2">
      <c r="F61785" s="16"/>
    </row>
    <row r="61786" spans="6:6" x14ac:dyDescent="0.2">
      <c r="F61786" s="16"/>
    </row>
    <row r="61787" spans="6:6" x14ac:dyDescent="0.2">
      <c r="F61787" s="16"/>
    </row>
    <row r="61788" spans="6:6" x14ac:dyDescent="0.2">
      <c r="F61788" s="16"/>
    </row>
    <row r="61789" spans="6:6" x14ac:dyDescent="0.2">
      <c r="F61789" s="16"/>
    </row>
    <row r="61790" spans="6:6" x14ac:dyDescent="0.2">
      <c r="F61790" s="16"/>
    </row>
    <row r="61791" spans="6:6" x14ac:dyDescent="0.2">
      <c r="F61791" s="16"/>
    </row>
    <row r="61792" spans="6:6" x14ac:dyDescent="0.2">
      <c r="F61792" s="16"/>
    </row>
    <row r="61793" spans="6:6" x14ac:dyDescent="0.2">
      <c r="F61793" s="16"/>
    </row>
    <row r="61794" spans="6:6" x14ac:dyDescent="0.2">
      <c r="F61794" s="16"/>
    </row>
    <row r="61795" spans="6:6" x14ac:dyDescent="0.2">
      <c r="F61795" s="16"/>
    </row>
    <row r="61796" spans="6:6" x14ac:dyDescent="0.2">
      <c r="F61796" s="16"/>
    </row>
    <row r="61797" spans="6:6" x14ac:dyDescent="0.2">
      <c r="F61797" s="16"/>
    </row>
    <row r="61798" spans="6:6" x14ac:dyDescent="0.2">
      <c r="F61798" s="16"/>
    </row>
    <row r="61799" spans="6:6" x14ac:dyDescent="0.2">
      <c r="F61799" s="16"/>
    </row>
    <row r="61800" spans="6:6" x14ac:dyDescent="0.2">
      <c r="F61800" s="16"/>
    </row>
    <row r="61801" spans="6:6" x14ac:dyDescent="0.2">
      <c r="F61801" s="16"/>
    </row>
    <row r="61802" spans="6:6" x14ac:dyDescent="0.2">
      <c r="F61802" s="16"/>
    </row>
    <row r="61803" spans="6:6" x14ac:dyDescent="0.2">
      <c r="F61803" s="16"/>
    </row>
    <row r="61804" spans="6:6" x14ac:dyDescent="0.2">
      <c r="F61804" s="16"/>
    </row>
    <row r="61805" spans="6:6" x14ac:dyDescent="0.2">
      <c r="F61805" s="16"/>
    </row>
    <row r="61806" spans="6:6" x14ac:dyDescent="0.2">
      <c r="F61806" s="16"/>
    </row>
    <row r="61807" spans="6:6" x14ac:dyDescent="0.2">
      <c r="F61807" s="16"/>
    </row>
    <row r="61808" spans="6:6" x14ac:dyDescent="0.2">
      <c r="F61808" s="16"/>
    </row>
    <row r="61809" spans="6:6" x14ac:dyDescent="0.2">
      <c r="F61809" s="16"/>
    </row>
    <row r="61810" spans="6:6" x14ac:dyDescent="0.2">
      <c r="F61810" s="16"/>
    </row>
    <row r="61811" spans="6:6" x14ac:dyDescent="0.2">
      <c r="F61811" s="16"/>
    </row>
    <row r="61812" spans="6:6" x14ac:dyDescent="0.2">
      <c r="F61812" s="16"/>
    </row>
    <row r="61813" spans="6:6" x14ac:dyDescent="0.2">
      <c r="F61813" s="16"/>
    </row>
    <row r="61814" spans="6:6" x14ac:dyDescent="0.2">
      <c r="F61814" s="16"/>
    </row>
    <row r="61815" spans="6:6" x14ac:dyDescent="0.2">
      <c r="F61815" s="16"/>
    </row>
    <row r="61816" spans="6:6" x14ac:dyDescent="0.2">
      <c r="F61816" s="16"/>
    </row>
    <row r="61817" spans="6:6" x14ac:dyDescent="0.2">
      <c r="F61817" s="16"/>
    </row>
    <row r="61818" spans="6:6" x14ac:dyDescent="0.2">
      <c r="F61818" s="16"/>
    </row>
    <row r="61819" spans="6:6" x14ac:dyDescent="0.2">
      <c r="F61819" s="16"/>
    </row>
    <row r="61820" spans="6:6" x14ac:dyDescent="0.2">
      <c r="F61820" s="16"/>
    </row>
    <row r="61821" spans="6:6" x14ac:dyDescent="0.2">
      <c r="F61821" s="16"/>
    </row>
    <row r="61822" spans="6:6" x14ac:dyDescent="0.2">
      <c r="F61822" s="16"/>
    </row>
    <row r="61823" spans="6:6" x14ac:dyDescent="0.2">
      <c r="F61823" s="16"/>
    </row>
    <row r="61824" spans="6:6" x14ac:dyDescent="0.2">
      <c r="F61824" s="16"/>
    </row>
    <row r="61825" spans="6:6" x14ac:dyDescent="0.2">
      <c r="F61825" s="16"/>
    </row>
    <row r="61826" spans="6:6" x14ac:dyDescent="0.2">
      <c r="F61826" s="16"/>
    </row>
    <row r="61827" spans="6:6" x14ac:dyDescent="0.2">
      <c r="F61827" s="16"/>
    </row>
    <row r="61828" spans="6:6" x14ac:dyDescent="0.2">
      <c r="F61828" s="16"/>
    </row>
    <row r="61829" spans="6:6" x14ac:dyDescent="0.2">
      <c r="F61829" s="16"/>
    </row>
    <row r="61830" spans="6:6" x14ac:dyDescent="0.2">
      <c r="F61830" s="16"/>
    </row>
    <row r="61831" spans="6:6" x14ac:dyDescent="0.2">
      <c r="F61831" s="16"/>
    </row>
    <row r="61832" spans="6:6" x14ac:dyDescent="0.2">
      <c r="F61832" s="16"/>
    </row>
    <row r="61833" spans="6:6" x14ac:dyDescent="0.2">
      <c r="F61833" s="16"/>
    </row>
    <row r="61834" spans="6:6" x14ac:dyDescent="0.2">
      <c r="F61834" s="16"/>
    </row>
    <row r="61835" spans="6:6" x14ac:dyDescent="0.2">
      <c r="F61835" s="16"/>
    </row>
    <row r="61836" spans="6:6" x14ac:dyDescent="0.2">
      <c r="F61836" s="16"/>
    </row>
    <row r="61837" spans="6:6" x14ac:dyDescent="0.2">
      <c r="F61837" s="16"/>
    </row>
    <row r="61838" spans="6:6" x14ac:dyDescent="0.2">
      <c r="F61838" s="16"/>
    </row>
    <row r="61839" spans="6:6" x14ac:dyDescent="0.2">
      <c r="F61839" s="16"/>
    </row>
    <row r="61840" spans="6:6" x14ac:dyDescent="0.2">
      <c r="F61840" s="16"/>
    </row>
    <row r="61841" spans="6:6" x14ac:dyDescent="0.2">
      <c r="F61841" s="16"/>
    </row>
    <row r="61842" spans="6:6" x14ac:dyDescent="0.2">
      <c r="F61842" s="16"/>
    </row>
    <row r="61843" spans="6:6" x14ac:dyDescent="0.2">
      <c r="F61843" s="16"/>
    </row>
    <row r="61844" spans="6:6" x14ac:dyDescent="0.2">
      <c r="F61844" s="16"/>
    </row>
    <row r="61845" spans="6:6" x14ac:dyDescent="0.2">
      <c r="F61845" s="16"/>
    </row>
    <row r="61846" spans="6:6" x14ac:dyDescent="0.2">
      <c r="F61846" s="16"/>
    </row>
    <row r="61847" spans="6:6" x14ac:dyDescent="0.2">
      <c r="F61847" s="16"/>
    </row>
    <row r="61848" spans="6:6" x14ac:dyDescent="0.2">
      <c r="F61848" s="16"/>
    </row>
    <row r="61849" spans="6:6" x14ac:dyDescent="0.2">
      <c r="F61849" s="16"/>
    </row>
    <row r="61850" spans="6:6" x14ac:dyDescent="0.2">
      <c r="F61850" s="16"/>
    </row>
    <row r="61851" spans="6:6" x14ac:dyDescent="0.2">
      <c r="F61851" s="16"/>
    </row>
    <row r="61852" spans="6:6" x14ac:dyDescent="0.2">
      <c r="F61852" s="16"/>
    </row>
    <row r="61853" spans="6:6" x14ac:dyDescent="0.2">
      <c r="F61853" s="16"/>
    </row>
    <row r="61854" spans="6:6" x14ac:dyDescent="0.2">
      <c r="F61854" s="16"/>
    </row>
    <row r="61855" spans="6:6" x14ac:dyDescent="0.2">
      <c r="F61855" s="16"/>
    </row>
    <row r="61856" spans="6:6" x14ac:dyDescent="0.2">
      <c r="F61856" s="16"/>
    </row>
    <row r="61857" spans="6:6" x14ac:dyDescent="0.2">
      <c r="F61857" s="16"/>
    </row>
    <row r="61858" spans="6:6" x14ac:dyDescent="0.2">
      <c r="F61858" s="16"/>
    </row>
    <row r="61859" spans="6:6" x14ac:dyDescent="0.2">
      <c r="F61859" s="16"/>
    </row>
    <row r="61860" spans="6:6" x14ac:dyDescent="0.2">
      <c r="F61860" s="16"/>
    </row>
    <row r="61861" spans="6:6" x14ac:dyDescent="0.2">
      <c r="F61861" s="16"/>
    </row>
    <row r="61862" spans="6:6" x14ac:dyDescent="0.2">
      <c r="F61862" s="16"/>
    </row>
    <row r="61863" spans="6:6" x14ac:dyDescent="0.2">
      <c r="F61863" s="16"/>
    </row>
    <row r="61864" spans="6:6" x14ac:dyDescent="0.2">
      <c r="F61864" s="16"/>
    </row>
    <row r="61865" spans="6:6" x14ac:dyDescent="0.2">
      <c r="F61865" s="16"/>
    </row>
    <row r="61866" spans="6:6" x14ac:dyDescent="0.2">
      <c r="F61866" s="16"/>
    </row>
    <row r="61867" spans="6:6" x14ac:dyDescent="0.2">
      <c r="F61867" s="16"/>
    </row>
    <row r="61868" spans="6:6" x14ac:dyDescent="0.2">
      <c r="F61868" s="16"/>
    </row>
    <row r="61869" spans="6:6" x14ac:dyDescent="0.2">
      <c r="F61869" s="16"/>
    </row>
    <row r="61870" spans="6:6" x14ac:dyDescent="0.2">
      <c r="F61870" s="16"/>
    </row>
    <row r="61871" spans="6:6" x14ac:dyDescent="0.2">
      <c r="F61871" s="16"/>
    </row>
    <row r="61872" spans="6:6" x14ac:dyDescent="0.2">
      <c r="F61872" s="16"/>
    </row>
    <row r="61873" spans="6:6" x14ac:dyDescent="0.2">
      <c r="F61873" s="16"/>
    </row>
    <row r="61874" spans="6:6" x14ac:dyDescent="0.2">
      <c r="F61874" s="16"/>
    </row>
    <row r="61875" spans="6:6" x14ac:dyDescent="0.2">
      <c r="F61875" s="16"/>
    </row>
    <row r="61876" spans="6:6" x14ac:dyDescent="0.2">
      <c r="F61876" s="16"/>
    </row>
    <row r="61877" spans="6:6" x14ac:dyDescent="0.2">
      <c r="F61877" s="16"/>
    </row>
    <row r="61878" spans="6:6" x14ac:dyDescent="0.2">
      <c r="F61878" s="16"/>
    </row>
    <row r="61879" spans="6:6" x14ac:dyDescent="0.2">
      <c r="F61879" s="16"/>
    </row>
    <row r="61880" spans="6:6" x14ac:dyDescent="0.2">
      <c r="F61880" s="16"/>
    </row>
    <row r="61881" spans="6:6" x14ac:dyDescent="0.2">
      <c r="F61881" s="16"/>
    </row>
    <row r="61882" spans="6:6" x14ac:dyDescent="0.2">
      <c r="F61882" s="16"/>
    </row>
    <row r="61883" spans="6:6" x14ac:dyDescent="0.2">
      <c r="F61883" s="16"/>
    </row>
    <row r="61884" spans="6:6" x14ac:dyDescent="0.2">
      <c r="F61884" s="16"/>
    </row>
    <row r="61885" spans="6:6" x14ac:dyDescent="0.2">
      <c r="F61885" s="16"/>
    </row>
    <row r="61886" spans="6:6" x14ac:dyDescent="0.2">
      <c r="F61886" s="16"/>
    </row>
    <row r="61887" spans="6:6" x14ac:dyDescent="0.2">
      <c r="F61887" s="16"/>
    </row>
    <row r="61888" spans="6:6" x14ac:dyDescent="0.2">
      <c r="F61888" s="16"/>
    </row>
    <row r="61889" spans="6:6" x14ac:dyDescent="0.2">
      <c r="F61889" s="16"/>
    </row>
    <row r="61890" spans="6:6" x14ac:dyDescent="0.2">
      <c r="F61890" s="16"/>
    </row>
    <row r="61891" spans="6:6" x14ac:dyDescent="0.2">
      <c r="F61891" s="16"/>
    </row>
    <row r="61892" spans="6:6" x14ac:dyDescent="0.2">
      <c r="F61892" s="16"/>
    </row>
    <row r="61893" spans="6:6" x14ac:dyDescent="0.2">
      <c r="F61893" s="16"/>
    </row>
    <row r="61894" spans="6:6" x14ac:dyDescent="0.2">
      <c r="F61894" s="16"/>
    </row>
    <row r="61895" spans="6:6" x14ac:dyDescent="0.2">
      <c r="F61895" s="16"/>
    </row>
    <row r="61896" spans="6:6" x14ac:dyDescent="0.2">
      <c r="F61896" s="16"/>
    </row>
    <row r="61897" spans="6:6" x14ac:dyDescent="0.2">
      <c r="F61897" s="16"/>
    </row>
    <row r="61898" spans="6:6" x14ac:dyDescent="0.2">
      <c r="F61898" s="16"/>
    </row>
    <row r="61899" spans="6:6" x14ac:dyDescent="0.2">
      <c r="F61899" s="16"/>
    </row>
    <row r="61900" spans="6:6" x14ac:dyDescent="0.2">
      <c r="F61900" s="16"/>
    </row>
    <row r="61901" spans="6:6" x14ac:dyDescent="0.2">
      <c r="F61901" s="16"/>
    </row>
    <row r="61902" spans="6:6" x14ac:dyDescent="0.2">
      <c r="F61902" s="16"/>
    </row>
    <row r="61903" spans="6:6" x14ac:dyDescent="0.2">
      <c r="F61903" s="16"/>
    </row>
    <row r="61904" spans="6:6" x14ac:dyDescent="0.2">
      <c r="F61904" s="16"/>
    </row>
    <row r="61905" spans="6:6" x14ac:dyDescent="0.2">
      <c r="F61905" s="16"/>
    </row>
    <row r="61906" spans="6:6" x14ac:dyDescent="0.2">
      <c r="F61906" s="16"/>
    </row>
    <row r="61907" spans="6:6" x14ac:dyDescent="0.2">
      <c r="F61907" s="16"/>
    </row>
    <row r="61908" spans="6:6" x14ac:dyDescent="0.2">
      <c r="F61908" s="16"/>
    </row>
    <row r="61909" spans="6:6" x14ac:dyDescent="0.2">
      <c r="F61909" s="16"/>
    </row>
    <row r="61910" spans="6:6" x14ac:dyDescent="0.2">
      <c r="F61910" s="16"/>
    </row>
    <row r="61911" spans="6:6" x14ac:dyDescent="0.2">
      <c r="F61911" s="16"/>
    </row>
    <row r="61912" spans="6:6" x14ac:dyDescent="0.2">
      <c r="F61912" s="16"/>
    </row>
    <row r="61913" spans="6:6" x14ac:dyDescent="0.2">
      <c r="F61913" s="16"/>
    </row>
    <row r="61914" spans="6:6" x14ac:dyDescent="0.2">
      <c r="F61914" s="16"/>
    </row>
    <row r="61915" spans="6:6" x14ac:dyDescent="0.2">
      <c r="F61915" s="16"/>
    </row>
    <row r="61916" spans="6:6" x14ac:dyDescent="0.2">
      <c r="F61916" s="16"/>
    </row>
    <row r="61917" spans="6:6" x14ac:dyDescent="0.2">
      <c r="F61917" s="16"/>
    </row>
    <row r="61918" spans="6:6" x14ac:dyDescent="0.2">
      <c r="F61918" s="16"/>
    </row>
    <row r="61919" spans="6:6" x14ac:dyDescent="0.2">
      <c r="F61919" s="16"/>
    </row>
    <row r="61920" spans="6:6" x14ac:dyDescent="0.2">
      <c r="F61920" s="16"/>
    </row>
    <row r="61921" spans="6:6" x14ac:dyDescent="0.2">
      <c r="F61921" s="16"/>
    </row>
    <row r="61922" spans="6:6" x14ac:dyDescent="0.2">
      <c r="F61922" s="16"/>
    </row>
    <row r="61923" spans="6:6" x14ac:dyDescent="0.2">
      <c r="F61923" s="16"/>
    </row>
    <row r="61924" spans="6:6" x14ac:dyDescent="0.2">
      <c r="F61924" s="16"/>
    </row>
    <row r="61925" spans="6:6" x14ac:dyDescent="0.2">
      <c r="F61925" s="16"/>
    </row>
    <row r="61926" spans="6:6" x14ac:dyDescent="0.2">
      <c r="F61926" s="16"/>
    </row>
    <row r="61927" spans="6:6" x14ac:dyDescent="0.2">
      <c r="F61927" s="16"/>
    </row>
    <row r="61928" spans="6:6" x14ac:dyDescent="0.2">
      <c r="F61928" s="16"/>
    </row>
    <row r="61929" spans="6:6" x14ac:dyDescent="0.2">
      <c r="F61929" s="16"/>
    </row>
    <row r="61930" spans="6:6" x14ac:dyDescent="0.2">
      <c r="F61930" s="16"/>
    </row>
    <row r="61931" spans="6:6" x14ac:dyDescent="0.2">
      <c r="F61931" s="16"/>
    </row>
    <row r="61932" spans="6:6" x14ac:dyDescent="0.2">
      <c r="F61932" s="16"/>
    </row>
    <row r="61933" spans="6:6" x14ac:dyDescent="0.2">
      <c r="F61933" s="16"/>
    </row>
    <row r="61934" spans="6:6" x14ac:dyDescent="0.2">
      <c r="F61934" s="16"/>
    </row>
    <row r="61935" spans="6:6" x14ac:dyDescent="0.2">
      <c r="F61935" s="16"/>
    </row>
    <row r="61936" spans="6:6" x14ac:dyDescent="0.2">
      <c r="F61936" s="16"/>
    </row>
    <row r="61937" spans="6:6" x14ac:dyDescent="0.2">
      <c r="F61937" s="16"/>
    </row>
    <row r="61938" spans="6:6" x14ac:dyDescent="0.2">
      <c r="F61938" s="16"/>
    </row>
    <row r="61939" spans="6:6" x14ac:dyDescent="0.2">
      <c r="F61939" s="16"/>
    </row>
    <row r="61940" spans="6:6" x14ac:dyDescent="0.2">
      <c r="F61940" s="16"/>
    </row>
    <row r="61941" spans="6:6" x14ac:dyDescent="0.2">
      <c r="F61941" s="16"/>
    </row>
    <row r="61942" spans="6:6" x14ac:dyDescent="0.2">
      <c r="F61942" s="16"/>
    </row>
    <row r="61943" spans="6:6" x14ac:dyDescent="0.2">
      <c r="F61943" s="16"/>
    </row>
    <row r="61944" spans="6:6" x14ac:dyDescent="0.2">
      <c r="F61944" s="16"/>
    </row>
    <row r="61945" spans="6:6" x14ac:dyDescent="0.2">
      <c r="F61945" s="16"/>
    </row>
    <row r="61946" spans="6:6" x14ac:dyDescent="0.2">
      <c r="F61946" s="16"/>
    </row>
    <row r="61947" spans="6:6" x14ac:dyDescent="0.2">
      <c r="F61947" s="16"/>
    </row>
    <row r="61948" spans="6:6" x14ac:dyDescent="0.2">
      <c r="F61948" s="16"/>
    </row>
    <row r="61949" spans="6:6" x14ac:dyDescent="0.2">
      <c r="F61949" s="16"/>
    </row>
    <row r="61950" spans="6:6" x14ac:dyDescent="0.2">
      <c r="F61950" s="16"/>
    </row>
    <row r="61951" spans="6:6" x14ac:dyDescent="0.2">
      <c r="F61951" s="16"/>
    </row>
    <row r="61952" spans="6:6" x14ac:dyDescent="0.2">
      <c r="F61952" s="16"/>
    </row>
    <row r="61953" spans="6:6" x14ac:dyDescent="0.2">
      <c r="F61953" s="16"/>
    </row>
    <row r="61954" spans="6:6" x14ac:dyDescent="0.2">
      <c r="F61954" s="16"/>
    </row>
    <row r="61955" spans="6:6" x14ac:dyDescent="0.2">
      <c r="F61955" s="16"/>
    </row>
    <row r="61956" spans="6:6" x14ac:dyDescent="0.2">
      <c r="F61956" s="16"/>
    </row>
    <row r="61957" spans="6:6" x14ac:dyDescent="0.2">
      <c r="F61957" s="16"/>
    </row>
    <row r="61958" spans="6:6" x14ac:dyDescent="0.2">
      <c r="F61958" s="16"/>
    </row>
    <row r="61959" spans="6:6" x14ac:dyDescent="0.2">
      <c r="F61959" s="16"/>
    </row>
    <row r="61960" spans="6:6" x14ac:dyDescent="0.2">
      <c r="F61960" s="16"/>
    </row>
    <row r="61961" spans="6:6" x14ac:dyDescent="0.2">
      <c r="F61961" s="16"/>
    </row>
    <row r="61962" spans="6:6" x14ac:dyDescent="0.2">
      <c r="F61962" s="16"/>
    </row>
    <row r="61963" spans="6:6" x14ac:dyDescent="0.2">
      <c r="F61963" s="16"/>
    </row>
    <row r="61964" spans="6:6" x14ac:dyDescent="0.2">
      <c r="F61964" s="16"/>
    </row>
    <row r="61965" spans="6:6" x14ac:dyDescent="0.2">
      <c r="F61965" s="16"/>
    </row>
    <row r="61966" spans="6:6" x14ac:dyDescent="0.2">
      <c r="F61966" s="16"/>
    </row>
    <row r="61967" spans="6:6" x14ac:dyDescent="0.2">
      <c r="F61967" s="16"/>
    </row>
    <row r="61968" spans="6:6" x14ac:dyDescent="0.2">
      <c r="F61968" s="16"/>
    </row>
    <row r="61969" spans="6:6" x14ac:dyDescent="0.2">
      <c r="F61969" s="16"/>
    </row>
    <row r="61970" spans="6:6" x14ac:dyDescent="0.2">
      <c r="F61970" s="16"/>
    </row>
    <row r="61971" spans="6:6" x14ac:dyDescent="0.2">
      <c r="F61971" s="16"/>
    </row>
    <row r="61972" spans="6:6" x14ac:dyDescent="0.2">
      <c r="F61972" s="16"/>
    </row>
    <row r="61973" spans="6:6" x14ac:dyDescent="0.2">
      <c r="F61973" s="16"/>
    </row>
    <row r="61974" spans="6:6" x14ac:dyDescent="0.2">
      <c r="F61974" s="16"/>
    </row>
    <row r="61975" spans="6:6" x14ac:dyDescent="0.2">
      <c r="F61975" s="16"/>
    </row>
    <row r="61976" spans="6:6" x14ac:dyDescent="0.2">
      <c r="F61976" s="16"/>
    </row>
    <row r="61977" spans="6:6" x14ac:dyDescent="0.2">
      <c r="F61977" s="16"/>
    </row>
    <row r="61978" spans="6:6" x14ac:dyDescent="0.2">
      <c r="F61978" s="16"/>
    </row>
    <row r="61979" spans="6:6" x14ac:dyDescent="0.2">
      <c r="F61979" s="16"/>
    </row>
    <row r="61980" spans="6:6" x14ac:dyDescent="0.2">
      <c r="F61980" s="16"/>
    </row>
    <row r="61981" spans="6:6" x14ac:dyDescent="0.2">
      <c r="F61981" s="16"/>
    </row>
    <row r="61982" spans="6:6" x14ac:dyDescent="0.2">
      <c r="F61982" s="16"/>
    </row>
    <row r="61983" spans="6:6" x14ac:dyDescent="0.2">
      <c r="F61983" s="16"/>
    </row>
    <row r="61984" spans="6:6" x14ac:dyDescent="0.2">
      <c r="F61984" s="16"/>
    </row>
    <row r="61985" spans="6:6" x14ac:dyDescent="0.2">
      <c r="F61985" s="16"/>
    </row>
    <row r="61986" spans="6:6" x14ac:dyDescent="0.2">
      <c r="F61986" s="16"/>
    </row>
    <row r="61987" spans="6:6" x14ac:dyDescent="0.2">
      <c r="F61987" s="16"/>
    </row>
    <row r="61988" spans="6:6" x14ac:dyDescent="0.2">
      <c r="F61988" s="16"/>
    </row>
    <row r="61989" spans="6:6" x14ac:dyDescent="0.2">
      <c r="F61989" s="16"/>
    </row>
    <row r="61990" spans="6:6" x14ac:dyDescent="0.2">
      <c r="F61990" s="16"/>
    </row>
    <row r="61991" spans="6:6" x14ac:dyDescent="0.2">
      <c r="F61991" s="16"/>
    </row>
    <row r="61992" spans="6:6" x14ac:dyDescent="0.2">
      <c r="F61992" s="16"/>
    </row>
    <row r="61993" spans="6:6" x14ac:dyDescent="0.2">
      <c r="F61993" s="16"/>
    </row>
    <row r="61994" spans="6:6" x14ac:dyDescent="0.2">
      <c r="F61994" s="16"/>
    </row>
    <row r="61995" spans="6:6" x14ac:dyDescent="0.2">
      <c r="F61995" s="16"/>
    </row>
    <row r="61996" spans="6:6" x14ac:dyDescent="0.2">
      <c r="F61996" s="16"/>
    </row>
    <row r="61997" spans="6:6" x14ac:dyDescent="0.2">
      <c r="F61997" s="16"/>
    </row>
    <row r="61998" spans="6:6" x14ac:dyDescent="0.2">
      <c r="F61998" s="16"/>
    </row>
    <row r="61999" spans="6:6" x14ac:dyDescent="0.2">
      <c r="F61999" s="16"/>
    </row>
    <row r="62000" spans="6:6" x14ac:dyDescent="0.2">
      <c r="F62000" s="16"/>
    </row>
    <row r="62001" spans="6:6" x14ac:dyDescent="0.2">
      <c r="F62001" s="16"/>
    </row>
    <row r="62002" spans="6:6" x14ac:dyDescent="0.2">
      <c r="F62002" s="16"/>
    </row>
    <row r="62003" spans="6:6" x14ac:dyDescent="0.2">
      <c r="F62003" s="16"/>
    </row>
    <row r="62004" spans="6:6" x14ac:dyDescent="0.2">
      <c r="F62004" s="16"/>
    </row>
    <row r="62005" spans="6:6" x14ac:dyDescent="0.2">
      <c r="F62005" s="16"/>
    </row>
    <row r="62006" spans="6:6" x14ac:dyDescent="0.2">
      <c r="F62006" s="16"/>
    </row>
    <row r="62007" spans="6:6" x14ac:dyDescent="0.2">
      <c r="F62007" s="16"/>
    </row>
    <row r="62008" spans="6:6" x14ac:dyDescent="0.2">
      <c r="F62008" s="16"/>
    </row>
    <row r="62009" spans="6:6" x14ac:dyDescent="0.2">
      <c r="F62009" s="16"/>
    </row>
    <row r="62010" spans="6:6" x14ac:dyDescent="0.2">
      <c r="F62010" s="16"/>
    </row>
    <row r="62011" spans="6:6" x14ac:dyDescent="0.2">
      <c r="F62011" s="16"/>
    </row>
    <row r="62012" spans="6:6" x14ac:dyDescent="0.2">
      <c r="F62012" s="16"/>
    </row>
    <row r="62013" spans="6:6" x14ac:dyDescent="0.2">
      <c r="F62013" s="16"/>
    </row>
    <row r="62014" spans="6:6" x14ac:dyDescent="0.2">
      <c r="F62014" s="16"/>
    </row>
    <row r="62015" spans="6:6" x14ac:dyDescent="0.2">
      <c r="F62015" s="16"/>
    </row>
    <row r="62016" spans="6:6" x14ac:dyDescent="0.2">
      <c r="F62016" s="16"/>
    </row>
    <row r="62017" spans="6:6" x14ac:dyDescent="0.2">
      <c r="F62017" s="16"/>
    </row>
    <row r="62018" spans="6:6" x14ac:dyDescent="0.2">
      <c r="F62018" s="16"/>
    </row>
    <row r="62019" spans="6:6" x14ac:dyDescent="0.2">
      <c r="F62019" s="16"/>
    </row>
    <row r="62020" spans="6:6" x14ac:dyDescent="0.2">
      <c r="F62020" s="16"/>
    </row>
    <row r="62021" spans="6:6" x14ac:dyDescent="0.2">
      <c r="F62021" s="16"/>
    </row>
    <row r="62022" spans="6:6" x14ac:dyDescent="0.2">
      <c r="F62022" s="16"/>
    </row>
    <row r="62023" spans="6:6" x14ac:dyDescent="0.2">
      <c r="F62023" s="16"/>
    </row>
    <row r="62024" spans="6:6" x14ac:dyDescent="0.2">
      <c r="F62024" s="16"/>
    </row>
    <row r="62025" spans="6:6" x14ac:dyDescent="0.2">
      <c r="F62025" s="16"/>
    </row>
    <row r="62026" spans="6:6" x14ac:dyDescent="0.2">
      <c r="F62026" s="16"/>
    </row>
    <row r="62027" spans="6:6" x14ac:dyDescent="0.2">
      <c r="F62027" s="16"/>
    </row>
    <row r="62028" spans="6:6" x14ac:dyDescent="0.2">
      <c r="F62028" s="16"/>
    </row>
    <row r="62029" spans="6:6" x14ac:dyDescent="0.2">
      <c r="F62029" s="16"/>
    </row>
    <row r="62030" spans="6:6" x14ac:dyDescent="0.2">
      <c r="F62030" s="16"/>
    </row>
    <row r="62031" spans="6:6" x14ac:dyDescent="0.2">
      <c r="F62031" s="16"/>
    </row>
    <row r="62032" spans="6:6" x14ac:dyDescent="0.2">
      <c r="F62032" s="16"/>
    </row>
    <row r="62033" spans="6:6" x14ac:dyDescent="0.2">
      <c r="F62033" s="16"/>
    </row>
    <row r="62034" spans="6:6" x14ac:dyDescent="0.2">
      <c r="F62034" s="16"/>
    </row>
    <row r="62035" spans="6:6" x14ac:dyDescent="0.2">
      <c r="F62035" s="16"/>
    </row>
    <row r="62036" spans="6:6" x14ac:dyDescent="0.2">
      <c r="F62036" s="16"/>
    </row>
    <row r="62037" spans="6:6" x14ac:dyDescent="0.2">
      <c r="F62037" s="16"/>
    </row>
    <row r="62038" spans="6:6" x14ac:dyDescent="0.2">
      <c r="F62038" s="16"/>
    </row>
    <row r="62039" spans="6:6" x14ac:dyDescent="0.2">
      <c r="F62039" s="16"/>
    </row>
    <row r="62040" spans="6:6" x14ac:dyDescent="0.2">
      <c r="F62040" s="16"/>
    </row>
    <row r="62041" spans="6:6" x14ac:dyDescent="0.2">
      <c r="F62041" s="16"/>
    </row>
    <row r="62042" spans="6:6" x14ac:dyDescent="0.2">
      <c r="F62042" s="16"/>
    </row>
    <row r="62043" spans="6:6" x14ac:dyDescent="0.2">
      <c r="F62043" s="16"/>
    </row>
    <row r="62044" spans="6:6" x14ac:dyDescent="0.2">
      <c r="F62044" s="16"/>
    </row>
    <row r="62045" spans="6:6" x14ac:dyDescent="0.2">
      <c r="F62045" s="16"/>
    </row>
    <row r="62046" spans="6:6" x14ac:dyDescent="0.2">
      <c r="F62046" s="16"/>
    </row>
    <row r="62047" spans="6:6" x14ac:dyDescent="0.2">
      <c r="F62047" s="16"/>
    </row>
    <row r="62048" spans="6:6" x14ac:dyDescent="0.2">
      <c r="F62048" s="16"/>
    </row>
    <row r="62049" spans="6:6" x14ac:dyDescent="0.2">
      <c r="F62049" s="16"/>
    </row>
    <row r="62050" spans="6:6" x14ac:dyDescent="0.2">
      <c r="F62050" s="16"/>
    </row>
    <row r="62051" spans="6:6" x14ac:dyDescent="0.2">
      <c r="F62051" s="16"/>
    </row>
    <row r="62052" spans="6:6" x14ac:dyDescent="0.2">
      <c r="F62052" s="16"/>
    </row>
    <row r="62053" spans="6:6" x14ac:dyDescent="0.2">
      <c r="F62053" s="16"/>
    </row>
    <row r="62054" spans="6:6" x14ac:dyDescent="0.2">
      <c r="F62054" s="16"/>
    </row>
    <row r="62055" spans="6:6" x14ac:dyDescent="0.2">
      <c r="F62055" s="16"/>
    </row>
    <row r="62056" spans="6:6" x14ac:dyDescent="0.2">
      <c r="F62056" s="16"/>
    </row>
    <row r="62057" spans="6:6" x14ac:dyDescent="0.2">
      <c r="F62057" s="16"/>
    </row>
    <row r="62058" spans="6:6" x14ac:dyDescent="0.2">
      <c r="F62058" s="16"/>
    </row>
    <row r="62059" spans="6:6" x14ac:dyDescent="0.2">
      <c r="F62059" s="16"/>
    </row>
    <row r="62060" spans="6:6" x14ac:dyDescent="0.2">
      <c r="F62060" s="16"/>
    </row>
    <row r="62061" spans="6:6" x14ac:dyDescent="0.2">
      <c r="F62061" s="16"/>
    </row>
    <row r="62062" spans="6:6" x14ac:dyDescent="0.2">
      <c r="F62062" s="16"/>
    </row>
    <row r="62063" spans="6:6" x14ac:dyDescent="0.2">
      <c r="F62063" s="16"/>
    </row>
    <row r="62064" spans="6:6" x14ac:dyDescent="0.2">
      <c r="F62064" s="16"/>
    </row>
    <row r="62065" spans="6:6" x14ac:dyDescent="0.2">
      <c r="F62065" s="16"/>
    </row>
    <row r="62066" spans="6:6" x14ac:dyDescent="0.2">
      <c r="F62066" s="16"/>
    </row>
    <row r="62067" spans="6:6" x14ac:dyDescent="0.2">
      <c r="F62067" s="16"/>
    </row>
    <row r="62068" spans="6:6" x14ac:dyDescent="0.2">
      <c r="F62068" s="16"/>
    </row>
    <row r="62069" spans="6:6" x14ac:dyDescent="0.2">
      <c r="F62069" s="16"/>
    </row>
    <row r="62070" spans="6:6" x14ac:dyDescent="0.2">
      <c r="F62070" s="16"/>
    </row>
    <row r="62071" spans="6:6" x14ac:dyDescent="0.2">
      <c r="F62071" s="16"/>
    </row>
    <row r="62072" spans="6:6" x14ac:dyDescent="0.2">
      <c r="F62072" s="16"/>
    </row>
    <row r="62073" spans="6:6" x14ac:dyDescent="0.2">
      <c r="F62073" s="16"/>
    </row>
    <row r="62074" spans="6:6" x14ac:dyDescent="0.2">
      <c r="F62074" s="16"/>
    </row>
    <row r="62075" spans="6:6" x14ac:dyDescent="0.2">
      <c r="F62075" s="16"/>
    </row>
    <row r="62076" spans="6:6" x14ac:dyDescent="0.2">
      <c r="F62076" s="16"/>
    </row>
    <row r="62077" spans="6:6" x14ac:dyDescent="0.2">
      <c r="F62077" s="16"/>
    </row>
    <row r="62078" spans="6:6" x14ac:dyDescent="0.2">
      <c r="F62078" s="16"/>
    </row>
    <row r="62079" spans="6:6" x14ac:dyDescent="0.2">
      <c r="F62079" s="16"/>
    </row>
    <row r="62080" spans="6:6" x14ac:dyDescent="0.2">
      <c r="F62080" s="16"/>
    </row>
    <row r="62081" spans="6:6" x14ac:dyDescent="0.2">
      <c r="F62081" s="16"/>
    </row>
    <row r="62082" spans="6:6" x14ac:dyDescent="0.2">
      <c r="F62082" s="16"/>
    </row>
    <row r="62083" spans="6:6" x14ac:dyDescent="0.2">
      <c r="F62083" s="16"/>
    </row>
    <row r="62084" spans="6:6" x14ac:dyDescent="0.2">
      <c r="F62084" s="16"/>
    </row>
    <row r="62085" spans="6:6" x14ac:dyDescent="0.2">
      <c r="F62085" s="16"/>
    </row>
    <row r="62086" spans="6:6" x14ac:dyDescent="0.2">
      <c r="F62086" s="16"/>
    </row>
    <row r="62087" spans="6:6" x14ac:dyDescent="0.2">
      <c r="F62087" s="16"/>
    </row>
    <row r="62088" spans="6:6" x14ac:dyDescent="0.2">
      <c r="F62088" s="16"/>
    </row>
    <row r="62089" spans="6:6" x14ac:dyDescent="0.2">
      <c r="F62089" s="16"/>
    </row>
    <row r="62090" spans="6:6" x14ac:dyDescent="0.2">
      <c r="F62090" s="16"/>
    </row>
    <row r="62091" spans="6:6" x14ac:dyDescent="0.2">
      <c r="F62091" s="16"/>
    </row>
    <row r="62092" spans="6:6" x14ac:dyDescent="0.2">
      <c r="F62092" s="16"/>
    </row>
    <row r="62093" spans="6:6" x14ac:dyDescent="0.2">
      <c r="F62093" s="16"/>
    </row>
    <row r="62094" spans="6:6" x14ac:dyDescent="0.2">
      <c r="F62094" s="16"/>
    </row>
    <row r="62095" spans="6:6" x14ac:dyDescent="0.2">
      <c r="F62095" s="16"/>
    </row>
    <row r="62096" spans="6:6" x14ac:dyDescent="0.2">
      <c r="F62096" s="16"/>
    </row>
    <row r="62097" spans="6:6" x14ac:dyDescent="0.2">
      <c r="F62097" s="16"/>
    </row>
    <row r="62098" spans="6:6" x14ac:dyDescent="0.2">
      <c r="F62098" s="16"/>
    </row>
    <row r="62099" spans="6:6" x14ac:dyDescent="0.2">
      <c r="F62099" s="16"/>
    </row>
    <row r="62100" spans="6:6" x14ac:dyDescent="0.2">
      <c r="F62100" s="16"/>
    </row>
    <row r="62101" spans="6:6" x14ac:dyDescent="0.2">
      <c r="F62101" s="16"/>
    </row>
    <row r="62102" spans="6:6" x14ac:dyDescent="0.2">
      <c r="F62102" s="16"/>
    </row>
    <row r="62103" spans="6:6" x14ac:dyDescent="0.2">
      <c r="F62103" s="16"/>
    </row>
    <row r="62104" spans="6:6" x14ac:dyDescent="0.2">
      <c r="F62104" s="16"/>
    </row>
    <row r="62105" spans="6:6" x14ac:dyDescent="0.2">
      <c r="F62105" s="16"/>
    </row>
    <row r="62106" spans="6:6" x14ac:dyDescent="0.2">
      <c r="F62106" s="16"/>
    </row>
    <row r="62107" spans="6:6" x14ac:dyDescent="0.2">
      <c r="F62107" s="16"/>
    </row>
    <row r="62108" spans="6:6" x14ac:dyDescent="0.2">
      <c r="F62108" s="16"/>
    </row>
    <row r="62109" spans="6:6" x14ac:dyDescent="0.2">
      <c r="F62109" s="16"/>
    </row>
    <row r="62110" spans="6:6" x14ac:dyDescent="0.2">
      <c r="F62110" s="16"/>
    </row>
    <row r="62111" spans="6:6" x14ac:dyDescent="0.2">
      <c r="F62111" s="16"/>
    </row>
    <row r="62112" spans="6:6" x14ac:dyDescent="0.2">
      <c r="F62112" s="16"/>
    </row>
    <row r="62113" spans="6:6" x14ac:dyDescent="0.2">
      <c r="F62113" s="16"/>
    </row>
    <row r="62114" spans="6:6" x14ac:dyDescent="0.2">
      <c r="F62114" s="16"/>
    </row>
    <row r="62115" spans="6:6" x14ac:dyDescent="0.2">
      <c r="F62115" s="16"/>
    </row>
    <row r="62116" spans="6:6" x14ac:dyDescent="0.2">
      <c r="F62116" s="16"/>
    </row>
    <row r="62117" spans="6:6" x14ac:dyDescent="0.2">
      <c r="F62117" s="16"/>
    </row>
    <row r="62118" spans="6:6" x14ac:dyDescent="0.2">
      <c r="F62118" s="16"/>
    </row>
    <row r="62119" spans="6:6" x14ac:dyDescent="0.2">
      <c r="F62119" s="16"/>
    </row>
    <row r="62120" spans="6:6" x14ac:dyDescent="0.2">
      <c r="F62120" s="16"/>
    </row>
    <row r="62121" spans="6:6" x14ac:dyDescent="0.2">
      <c r="F62121" s="16"/>
    </row>
    <row r="62122" spans="6:6" x14ac:dyDescent="0.2">
      <c r="F62122" s="16"/>
    </row>
    <row r="62123" spans="6:6" x14ac:dyDescent="0.2">
      <c r="F62123" s="16"/>
    </row>
    <row r="62124" spans="6:6" x14ac:dyDescent="0.2">
      <c r="F62124" s="16"/>
    </row>
    <row r="62125" spans="6:6" x14ac:dyDescent="0.2">
      <c r="F62125" s="16"/>
    </row>
    <row r="62126" spans="6:6" x14ac:dyDescent="0.2">
      <c r="F62126" s="16"/>
    </row>
    <row r="62127" spans="6:6" x14ac:dyDescent="0.2">
      <c r="F62127" s="16"/>
    </row>
    <row r="62128" spans="6:6" x14ac:dyDescent="0.2">
      <c r="F62128" s="16"/>
    </row>
    <row r="62129" spans="6:6" x14ac:dyDescent="0.2">
      <c r="F62129" s="16"/>
    </row>
    <row r="62130" spans="6:6" x14ac:dyDescent="0.2">
      <c r="F62130" s="16"/>
    </row>
    <row r="62131" spans="6:6" x14ac:dyDescent="0.2">
      <c r="F62131" s="16"/>
    </row>
    <row r="62132" spans="6:6" x14ac:dyDescent="0.2">
      <c r="F62132" s="16"/>
    </row>
    <row r="62133" spans="6:6" x14ac:dyDescent="0.2">
      <c r="F62133" s="16"/>
    </row>
    <row r="62134" spans="6:6" x14ac:dyDescent="0.2">
      <c r="F62134" s="16"/>
    </row>
    <row r="62135" spans="6:6" x14ac:dyDescent="0.2">
      <c r="F62135" s="16"/>
    </row>
    <row r="62136" spans="6:6" x14ac:dyDescent="0.2">
      <c r="F62136" s="16"/>
    </row>
    <row r="62137" spans="6:6" x14ac:dyDescent="0.2">
      <c r="F62137" s="16"/>
    </row>
    <row r="62138" spans="6:6" x14ac:dyDescent="0.2">
      <c r="F62138" s="16"/>
    </row>
    <row r="62139" spans="6:6" x14ac:dyDescent="0.2">
      <c r="F62139" s="16"/>
    </row>
    <row r="62140" spans="6:6" x14ac:dyDescent="0.2">
      <c r="F62140" s="16"/>
    </row>
    <row r="62141" spans="6:6" x14ac:dyDescent="0.2">
      <c r="F62141" s="16"/>
    </row>
    <row r="62142" spans="6:6" x14ac:dyDescent="0.2">
      <c r="F62142" s="16"/>
    </row>
    <row r="62143" spans="6:6" x14ac:dyDescent="0.2">
      <c r="F62143" s="16"/>
    </row>
    <row r="62144" spans="6:6" x14ac:dyDescent="0.2">
      <c r="F62144" s="16"/>
    </row>
    <row r="62145" spans="6:6" x14ac:dyDescent="0.2">
      <c r="F62145" s="16"/>
    </row>
    <row r="62146" spans="6:6" x14ac:dyDescent="0.2">
      <c r="F62146" s="16"/>
    </row>
    <row r="62147" spans="6:6" x14ac:dyDescent="0.2">
      <c r="F62147" s="16"/>
    </row>
    <row r="62148" spans="6:6" x14ac:dyDescent="0.2">
      <c r="F62148" s="16"/>
    </row>
    <row r="62149" spans="6:6" x14ac:dyDescent="0.2">
      <c r="F62149" s="16"/>
    </row>
    <row r="62150" spans="6:6" x14ac:dyDescent="0.2">
      <c r="F62150" s="16"/>
    </row>
    <row r="62151" spans="6:6" x14ac:dyDescent="0.2">
      <c r="F62151" s="16"/>
    </row>
    <row r="62152" spans="6:6" x14ac:dyDescent="0.2">
      <c r="F62152" s="16"/>
    </row>
    <row r="62153" spans="6:6" x14ac:dyDescent="0.2">
      <c r="F62153" s="16"/>
    </row>
    <row r="62154" spans="6:6" x14ac:dyDescent="0.2">
      <c r="F62154" s="16"/>
    </row>
    <row r="62155" spans="6:6" x14ac:dyDescent="0.2">
      <c r="F62155" s="16"/>
    </row>
    <row r="62156" spans="6:6" x14ac:dyDescent="0.2">
      <c r="F62156" s="16"/>
    </row>
    <row r="62157" spans="6:6" x14ac:dyDescent="0.2">
      <c r="F62157" s="16"/>
    </row>
    <row r="62158" spans="6:6" x14ac:dyDescent="0.2">
      <c r="F62158" s="16"/>
    </row>
    <row r="62159" spans="6:6" x14ac:dyDescent="0.2">
      <c r="F62159" s="16"/>
    </row>
    <row r="62160" spans="6:6" x14ac:dyDescent="0.2">
      <c r="F62160" s="16"/>
    </row>
    <row r="62161" spans="6:6" x14ac:dyDescent="0.2">
      <c r="F62161" s="16"/>
    </row>
    <row r="62162" spans="6:6" x14ac:dyDescent="0.2">
      <c r="F62162" s="16"/>
    </row>
    <row r="62163" spans="6:6" x14ac:dyDescent="0.2">
      <c r="F62163" s="16"/>
    </row>
    <row r="62164" spans="6:6" x14ac:dyDescent="0.2">
      <c r="F62164" s="16"/>
    </row>
    <row r="62165" spans="6:6" x14ac:dyDescent="0.2">
      <c r="F62165" s="16"/>
    </row>
    <row r="62166" spans="6:6" x14ac:dyDescent="0.2">
      <c r="F62166" s="16"/>
    </row>
    <row r="62167" spans="6:6" x14ac:dyDescent="0.2">
      <c r="F62167" s="16"/>
    </row>
    <row r="62168" spans="6:6" x14ac:dyDescent="0.2">
      <c r="F62168" s="16"/>
    </row>
    <row r="62169" spans="6:6" x14ac:dyDescent="0.2">
      <c r="F62169" s="16"/>
    </row>
    <row r="62170" spans="6:6" x14ac:dyDescent="0.2">
      <c r="F62170" s="16"/>
    </row>
    <row r="62171" spans="6:6" x14ac:dyDescent="0.2">
      <c r="F62171" s="16"/>
    </row>
    <row r="62172" spans="6:6" x14ac:dyDescent="0.2">
      <c r="F62172" s="16"/>
    </row>
    <row r="62173" spans="6:6" x14ac:dyDescent="0.2">
      <c r="F62173" s="16"/>
    </row>
    <row r="62174" spans="6:6" x14ac:dyDescent="0.2">
      <c r="F62174" s="16"/>
    </row>
    <row r="62175" spans="6:6" x14ac:dyDescent="0.2">
      <c r="F62175" s="16"/>
    </row>
    <row r="62176" spans="6:6" x14ac:dyDescent="0.2">
      <c r="F62176" s="16"/>
    </row>
    <row r="62177" spans="6:6" x14ac:dyDescent="0.2">
      <c r="F62177" s="16"/>
    </row>
    <row r="62178" spans="6:6" x14ac:dyDescent="0.2">
      <c r="F62178" s="16"/>
    </row>
    <row r="62179" spans="6:6" x14ac:dyDescent="0.2">
      <c r="F62179" s="16"/>
    </row>
    <row r="62180" spans="6:6" x14ac:dyDescent="0.2">
      <c r="F62180" s="16"/>
    </row>
    <row r="62181" spans="6:6" x14ac:dyDescent="0.2">
      <c r="F62181" s="16"/>
    </row>
    <row r="62182" spans="6:6" x14ac:dyDescent="0.2">
      <c r="F62182" s="16"/>
    </row>
    <row r="62183" spans="6:6" x14ac:dyDescent="0.2">
      <c r="F62183" s="16"/>
    </row>
    <row r="62184" spans="6:6" x14ac:dyDescent="0.2">
      <c r="F62184" s="16"/>
    </row>
    <row r="62185" spans="6:6" x14ac:dyDescent="0.2">
      <c r="F62185" s="16"/>
    </row>
    <row r="62186" spans="6:6" x14ac:dyDescent="0.2">
      <c r="F62186" s="16"/>
    </row>
    <row r="62187" spans="6:6" x14ac:dyDescent="0.2">
      <c r="F62187" s="16"/>
    </row>
    <row r="62188" spans="6:6" x14ac:dyDescent="0.2">
      <c r="F62188" s="16"/>
    </row>
    <row r="62189" spans="6:6" x14ac:dyDescent="0.2">
      <c r="F62189" s="16"/>
    </row>
    <row r="62190" spans="6:6" x14ac:dyDescent="0.2">
      <c r="F62190" s="16"/>
    </row>
    <row r="62191" spans="6:6" x14ac:dyDescent="0.2">
      <c r="F62191" s="16"/>
    </row>
    <row r="62192" spans="6:6" x14ac:dyDescent="0.2">
      <c r="F62192" s="16"/>
    </row>
    <row r="62193" spans="6:6" x14ac:dyDescent="0.2">
      <c r="F62193" s="16"/>
    </row>
    <row r="62194" spans="6:6" x14ac:dyDescent="0.2">
      <c r="F62194" s="16"/>
    </row>
    <row r="62195" spans="6:6" x14ac:dyDescent="0.2">
      <c r="F62195" s="16"/>
    </row>
    <row r="62196" spans="6:6" x14ac:dyDescent="0.2">
      <c r="F62196" s="16"/>
    </row>
    <row r="62197" spans="6:6" x14ac:dyDescent="0.2">
      <c r="F62197" s="16"/>
    </row>
    <row r="62198" spans="6:6" x14ac:dyDescent="0.2">
      <c r="F62198" s="16"/>
    </row>
    <row r="62199" spans="6:6" x14ac:dyDescent="0.2">
      <c r="F62199" s="16"/>
    </row>
    <row r="62200" spans="6:6" x14ac:dyDescent="0.2">
      <c r="F62200" s="16"/>
    </row>
    <row r="62201" spans="6:6" x14ac:dyDescent="0.2">
      <c r="F62201" s="16"/>
    </row>
    <row r="62202" spans="6:6" x14ac:dyDescent="0.2">
      <c r="F62202" s="16"/>
    </row>
    <row r="62203" spans="6:6" x14ac:dyDescent="0.2">
      <c r="F62203" s="16"/>
    </row>
    <row r="62204" spans="6:6" x14ac:dyDescent="0.2">
      <c r="F62204" s="16"/>
    </row>
    <row r="62205" spans="6:6" x14ac:dyDescent="0.2">
      <c r="F62205" s="16"/>
    </row>
    <row r="62206" spans="6:6" x14ac:dyDescent="0.2">
      <c r="F62206" s="16"/>
    </row>
    <row r="62207" spans="6:6" x14ac:dyDescent="0.2">
      <c r="F62207" s="16"/>
    </row>
    <row r="62208" spans="6:6" x14ac:dyDescent="0.2">
      <c r="F62208" s="16"/>
    </row>
    <row r="62209" spans="6:6" x14ac:dyDescent="0.2">
      <c r="F62209" s="16"/>
    </row>
    <row r="62210" spans="6:6" x14ac:dyDescent="0.2">
      <c r="F62210" s="16"/>
    </row>
    <row r="62211" spans="6:6" x14ac:dyDescent="0.2">
      <c r="F62211" s="16"/>
    </row>
    <row r="62212" spans="6:6" x14ac:dyDescent="0.2">
      <c r="F62212" s="16"/>
    </row>
    <row r="62213" spans="6:6" x14ac:dyDescent="0.2">
      <c r="F62213" s="16"/>
    </row>
    <row r="62214" spans="6:6" x14ac:dyDescent="0.2">
      <c r="F62214" s="16"/>
    </row>
    <row r="62215" spans="6:6" x14ac:dyDescent="0.2">
      <c r="F62215" s="16"/>
    </row>
    <row r="62216" spans="6:6" x14ac:dyDescent="0.2">
      <c r="F62216" s="16"/>
    </row>
    <row r="62217" spans="6:6" x14ac:dyDescent="0.2">
      <c r="F62217" s="16"/>
    </row>
    <row r="62218" spans="6:6" x14ac:dyDescent="0.2">
      <c r="F62218" s="16"/>
    </row>
    <row r="62219" spans="6:6" x14ac:dyDescent="0.2">
      <c r="F62219" s="16"/>
    </row>
    <row r="62220" spans="6:6" x14ac:dyDescent="0.2">
      <c r="F62220" s="16"/>
    </row>
    <row r="62221" spans="6:6" x14ac:dyDescent="0.2">
      <c r="F62221" s="16"/>
    </row>
    <row r="62222" spans="6:6" x14ac:dyDescent="0.2">
      <c r="F62222" s="16"/>
    </row>
    <row r="62223" spans="6:6" x14ac:dyDescent="0.2">
      <c r="F62223" s="16"/>
    </row>
    <row r="62224" spans="6:6" x14ac:dyDescent="0.2">
      <c r="F62224" s="16"/>
    </row>
    <row r="62225" spans="6:6" x14ac:dyDescent="0.2">
      <c r="F62225" s="16"/>
    </row>
    <row r="62226" spans="6:6" x14ac:dyDescent="0.2">
      <c r="F62226" s="16"/>
    </row>
    <row r="62227" spans="6:6" x14ac:dyDescent="0.2">
      <c r="F62227" s="16"/>
    </row>
    <row r="62228" spans="6:6" x14ac:dyDescent="0.2">
      <c r="F62228" s="16"/>
    </row>
    <row r="62229" spans="6:6" x14ac:dyDescent="0.2">
      <c r="F62229" s="16"/>
    </row>
    <row r="62230" spans="6:6" x14ac:dyDescent="0.2">
      <c r="F62230" s="16"/>
    </row>
    <row r="62231" spans="6:6" x14ac:dyDescent="0.2">
      <c r="F62231" s="16"/>
    </row>
    <row r="62232" spans="6:6" x14ac:dyDescent="0.2">
      <c r="F62232" s="16"/>
    </row>
    <row r="62233" spans="6:6" x14ac:dyDescent="0.2">
      <c r="F62233" s="16"/>
    </row>
    <row r="62234" spans="6:6" x14ac:dyDescent="0.2">
      <c r="F62234" s="16"/>
    </row>
    <row r="62235" spans="6:6" x14ac:dyDescent="0.2">
      <c r="F62235" s="16"/>
    </row>
    <row r="62236" spans="6:6" x14ac:dyDescent="0.2">
      <c r="F62236" s="16"/>
    </row>
    <row r="62237" spans="6:6" x14ac:dyDescent="0.2">
      <c r="F62237" s="16"/>
    </row>
    <row r="62238" spans="6:6" x14ac:dyDescent="0.2">
      <c r="F62238" s="16"/>
    </row>
    <row r="62239" spans="6:6" x14ac:dyDescent="0.2">
      <c r="F62239" s="16"/>
    </row>
    <row r="62240" spans="6:6" x14ac:dyDescent="0.2">
      <c r="F62240" s="16"/>
    </row>
    <row r="62241" spans="6:6" x14ac:dyDescent="0.2">
      <c r="F62241" s="16"/>
    </row>
    <row r="62242" spans="6:6" x14ac:dyDescent="0.2">
      <c r="F62242" s="16"/>
    </row>
    <row r="62243" spans="6:6" x14ac:dyDescent="0.2">
      <c r="F62243" s="16"/>
    </row>
    <row r="62244" spans="6:6" x14ac:dyDescent="0.2">
      <c r="F62244" s="16"/>
    </row>
    <row r="62245" spans="6:6" x14ac:dyDescent="0.2">
      <c r="F62245" s="16"/>
    </row>
    <row r="62246" spans="6:6" x14ac:dyDescent="0.2">
      <c r="F62246" s="16"/>
    </row>
    <row r="62247" spans="6:6" x14ac:dyDescent="0.2">
      <c r="F62247" s="16"/>
    </row>
    <row r="62248" spans="6:6" x14ac:dyDescent="0.2">
      <c r="F62248" s="16"/>
    </row>
    <row r="62249" spans="6:6" x14ac:dyDescent="0.2">
      <c r="F62249" s="16"/>
    </row>
    <row r="62250" spans="6:6" x14ac:dyDescent="0.2">
      <c r="F62250" s="16"/>
    </row>
    <row r="62251" spans="6:6" x14ac:dyDescent="0.2">
      <c r="F62251" s="16"/>
    </row>
    <row r="62252" spans="6:6" x14ac:dyDescent="0.2">
      <c r="F62252" s="16"/>
    </row>
    <row r="62253" spans="6:6" x14ac:dyDescent="0.2">
      <c r="F62253" s="16"/>
    </row>
    <row r="62254" spans="6:6" x14ac:dyDescent="0.2">
      <c r="F62254" s="16"/>
    </row>
    <row r="62255" spans="6:6" x14ac:dyDescent="0.2">
      <c r="F62255" s="16"/>
    </row>
    <row r="62256" spans="6:6" x14ac:dyDescent="0.2">
      <c r="F62256" s="16"/>
    </row>
    <row r="62257" spans="6:6" x14ac:dyDescent="0.2">
      <c r="F62257" s="16"/>
    </row>
    <row r="62258" spans="6:6" x14ac:dyDescent="0.2">
      <c r="F62258" s="16"/>
    </row>
    <row r="62259" spans="6:6" x14ac:dyDescent="0.2">
      <c r="F62259" s="16"/>
    </row>
    <row r="62260" spans="6:6" x14ac:dyDescent="0.2">
      <c r="F62260" s="16"/>
    </row>
    <row r="62261" spans="6:6" x14ac:dyDescent="0.2">
      <c r="F62261" s="16"/>
    </row>
    <row r="62262" spans="6:6" x14ac:dyDescent="0.2">
      <c r="F62262" s="16"/>
    </row>
    <row r="62263" spans="6:6" x14ac:dyDescent="0.2">
      <c r="F62263" s="16"/>
    </row>
    <row r="62264" spans="6:6" x14ac:dyDescent="0.2">
      <c r="F62264" s="16"/>
    </row>
    <row r="62265" spans="6:6" x14ac:dyDescent="0.2">
      <c r="F62265" s="16"/>
    </row>
    <row r="62266" spans="6:6" x14ac:dyDescent="0.2">
      <c r="F62266" s="16"/>
    </row>
    <row r="62267" spans="6:6" x14ac:dyDescent="0.2">
      <c r="F62267" s="16"/>
    </row>
    <row r="62268" spans="6:6" x14ac:dyDescent="0.2">
      <c r="F62268" s="16"/>
    </row>
    <row r="62269" spans="6:6" x14ac:dyDescent="0.2">
      <c r="F62269" s="16"/>
    </row>
    <row r="62270" spans="6:6" x14ac:dyDescent="0.2">
      <c r="F62270" s="16"/>
    </row>
    <row r="62271" spans="6:6" x14ac:dyDescent="0.2">
      <c r="F62271" s="16"/>
    </row>
    <row r="62272" spans="6:6" x14ac:dyDescent="0.2">
      <c r="F62272" s="16"/>
    </row>
    <row r="62273" spans="6:6" x14ac:dyDescent="0.2">
      <c r="F62273" s="16"/>
    </row>
    <row r="62274" spans="6:6" x14ac:dyDescent="0.2">
      <c r="F62274" s="16"/>
    </row>
    <row r="62275" spans="6:6" x14ac:dyDescent="0.2">
      <c r="F62275" s="16"/>
    </row>
    <row r="62276" spans="6:6" x14ac:dyDescent="0.2">
      <c r="F62276" s="16"/>
    </row>
    <row r="62277" spans="6:6" x14ac:dyDescent="0.2">
      <c r="F62277" s="16"/>
    </row>
    <row r="62278" spans="6:6" x14ac:dyDescent="0.2">
      <c r="F62278" s="16"/>
    </row>
    <row r="62279" spans="6:6" x14ac:dyDescent="0.2">
      <c r="F62279" s="16"/>
    </row>
    <row r="62280" spans="6:6" x14ac:dyDescent="0.2">
      <c r="F62280" s="16"/>
    </row>
    <row r="62281" spans="6:6" x14ac:dyDescent="0.2">
      <c r="F62281" s="16"/>
    </row>
    <row r="62282" spans="6:6" x14ac:dyDescent="0.2">
      <c r="F62282" s="16"/>
    </row>
    <row r="62283" spans="6:6" x14ac:dyDescent="0.2">
      <c r="F62283" s="16"/>
    </row>
    <row r="62284" spans="6:6" x14ac:dyDescent="0.2">
      <c r="F62284" s="16"/>
    </row>
    <row r="62285" spans="6:6" x14ac:dyDescent="0.2">
      <c r="F62285" s="16"/>
    </row>
    <row r="62286" spans="6:6" x14ac:dyDescent="0.2">
      <c r="F62286" s="16"/>
    </row>
    <row r="62287" spans="6:6" x14ac:dyDescent="0.2">
      <c r="F62287" s="16"/>
    </row>
    <row r="62288" spans="6:6" x14ac:dyDescent="0.2">
      <c r="F62288" s="16"/>
    </row>
    <row r="62289" spans="6:6" x14ac:dyDescent="0.2">
      <c r="F62289" s="16"/>
    </row>
    <row r="62290" spans="6:6" x14ac:dyDescent="0.2">
      <c r="F62290" s="16"/>
    </row>
    <row r="62291" spans="6:6" x14ac:dyDescent="0.2">
      <c r="F62291" s="16"/>
    </row>
    <row r="62292" spans="6:6" x14ac:dyDescent="0.2">
      <c r="F62292" s="16"/>
    </row>
    <row r="62293" spans="6:6" x14ac:dyDescent="0.2">
      <c r="F62293" s="16"/>
    </row>
    <row r="62294" spans="6:6" x14ac:dyDescent="0.2">
      <c r="F62294" s="16"/>
    </row>
    <row r="62295" spans="6:6" x14ac:dyDescent="0.2">
      <c r="F62295" s="16"/>
    </row>
    <row r="62296" spans="6:6" x14ac:dyDescent="0.2">
      <c r="F62296" s="16"/>
    </row>
    <row r="62297" spans="6:6" x14ac:dyDescent="0.2">
      <c r="F62297" s="16"/>
    </row>
    <row r="62298" spans="6:6" x14ac:dyDescent="0.2">
      <c r="F62298" s="16"/>
    </row>
    <row r="62299" spans="6:6" x14ac:dyDescent="0.2">
      <c r="F62299" s="16"/>
    </row>
    <row r="62300" spans="6:6" x14ac:dyDescent="0.2">
      <c r="F62300" s="16"/>
    </row>
    <row r="62301" spans="6:6" x14ac:dyDescent="0.2">
      <c r="F62301" s="16"/>
    </row>
    <row r="62302" spans="6:6" x14ac:dyDescent="0.2">
      <c r="F62302" s="16"/>
    </row>
    <row r="62303" spans="6:6" x14ac:dyDescent="0.2">
      <c r="F62303" s="16"/>
    </row>
    <row r="62304" spans="6:6" x14ac:dyDescent="0.2">
      <c r="F62304" s="16"/>
    </row>
    <row r="62305" spans="6:6" x14ac:dyDescent="0.2">
      <c r="F62305" s="16"/>
    </row>
    <row r="62306" spans="6:6" x14ac:dyDescent="0.2">
      <c r="F62306" s="16"/>
    </row>
    <row r="62307" spans="6:6" x14ac:dyDescent="0.2">
      <c r="F62307" s="16"/>
    </row>
    <row r="62308" spans="6:6" x14ac:dyDescent="0.2">
      <c r="F62308" s="16"/>
    </row>
    <row r="62309" spans="6:6" x14ac:dyDescent="0.2">
      <c r="F62309" s="16"/>
    </row>
    <row r="62310" spans="6:6" x14ac:dyDescent="0.2">
      <c r="F62310" s="16"/>
    </row>
    <row r="62311" spans="6:6" x14ac:dyDescent="0.2">
      <c r="F62311" s="16"/>
    </row>
    <row r="62312" spans="6:6" x14ac:dyDescent="0.2">
      <c r="F62312" s="16"/>
    </row>
    <row r="62313" spans="6:6" x14ac:dyDescent="0.2">
      <c r="F62313" s="16"/>
    </row>
    <row r="62314" spans="6:6" x14ac:dyDescent="0.2">
      <c r="F62314" s="16"/>
    </row>
    <row r="62315" spans="6:6" x14ac:dyDescent="0.2">
      <c r="F62315" s="16"/>
    </row>
    <row r="62316" spans="6:6" x14ac:dyDescent="0.2">
      <c r="F62316" s="16"/>
    </row>
    <row r="62317" spans="6:6" x14ac:dyDescent="0.2">
      <c r="F62317" s="16"/>
    </row>
    <row r="62318" spans="6:6" x14ac:dyDescent="0.2">
      <c r="F62318" s="16"/>
    </row>
    <row r="62319" spans="6:6" x14ac:dyDescent="0.2">
      <c r="F62319" s="16"/>
    </row>
    <row r="62320" spans="6:6" x14ac:dyDescent="0.2">
      <c r="F62320" s="16"/>
    </row>
    <row r="62321" spans="6:6" x14ac:dyDescent="0.2">
      <c r="F62321" s="16"/>
    </row>
    <row r="62322" spans="6:6" x14ac:dyDescent="0.2">
      <c r="F62322" s="16"/>
    </row>
    <row r="62323" spans="6:6" x14ac:dyDescent="0.2">
      <c r="F62323" s="16"/>
    </row>
    <row r="62324" spans="6:6" x14ac:dyDescent="0.2">
      <c r="F62324" s="16"/>
    </row>
    <row r="62325" spans="6:6" x14ac:dyDescent="0.2">
      <c r="F62325" s="16"/>
    </row>
    <row r="62326" spans="6:6" x14ac:dyDescent="0.2">
      <c r="F62326" s="16"/>
    </row>
    <row r="62327" spans="6:6" x14ac:dyDescent="0.2">
      <c r="F62327" s="16"/>
    </row>
    <row r="62328" spans="6:6" x14ac:dyDescent="0.2">
      <c r="F62328" s="16"/>
    </row>
    <row r="62329" spans="6:6" x14ac:dyDescent="0.2">
      <c r="F62329" s="16"/>
    </row>
    <row r="62330" spans="6:6" x14ac:dyDescent="0.2">
      <c r="F62330" s="16"/>
    </row>
    <row r="62331" spans="6:6" x14ac:dyDescent="0.2">
      <c r="F62331" s="16"/>
    </row>
    <row r="62332" spans="6:6" x14ac:dyDescent="0.2">
      <c r="F62332" s="16"/>
    </row>
    <row r="62333" spans="6:6" x14ac:dyDescent="0.2">
      <c r="F62333" s="16"/>
    </row>
    <row r="62334" spans="6:6" x14ac:dyDescent="0.2">
      <c r="F62334" s="16"/>
    </row>
    <row r="62335" spans="6:6" x14ac:dyDescent="0.2">
      <c r="F62335" s="16"/>
    </row>
    <row r="62336" spans="6:6" x14ac:dyDescent="0.2">
      <c r="F62336" s="16"/>
    </row>
    <row r="62337" spans="6:6" x14ac:dyDescent="0.2">
      <c r="F62337" s="16"/>
    </row>
    <row r="62338" spans="6:6" x14ac:dyDescent="0.2">
      <c r="F62338" s="16"/>
    </row>
    <row r="62339" spans="6:6" x14ac:dyDescent="0.2">
      <c r="F62339" s="16"/>
    </row>
    <row r="62340" spans="6:6" x14ac:dyDescent="0.2">
      <c r="F62340" s="16"/>
    </row>
    <row r="62341" spans="6:6" x14ac:dyDescent="0.2">
      <c r="F62341" s="16"/>
    </row>
    <row r="62342" spans="6:6" x14ac:dyDescent="0.2">
      <c r="F62342" s="16"/>
    </row>
    <row r="62343" spans="6:6" x14ac:dyDescent="0.2">
      <c r="F62343" s="16"/>
    </row>
    <row r="62344" spans="6:6" x14ac:dyDescent="0.2">
      <c r="F62344" s="16"/>
    </row>
    <row r="62345" spans="6:6" x14ac:dyDescent="0.2">
      <c r="F62345" s="16"/>
    </row>
    <row r="62346" spans="6:6" x14ac:dyDescent="0.2">
      <c r="F62346" s="16"/>
    </row>
    <row r="62347" spans="6:6" x14ac:dyDescent="0.2">
      <c r="F62347" s="16"/>
    </row>
    <row r="62348" spans="6:6" x14ac:dyDescent="0.2">
      <c r="F62348" s="16"/>
    </row>
    <row r="62349" spans="6:6" x14ac:dyDescent="0.2">
      <c r="F62349" s="16"/>
    </row>
    <row r="62350" spans="6:6" x14ac:dyDescent="0.2">
      <c r="F62350" s="16"/>
    </row>
    <row r="62351" spans="6:6" x14ac:dyDescent="0.2">
      <c r="F62351" s="16"/>
    </row>
    <row r="62352" spans="6:6" x14ac:dyDescent="0.2">
      <c r="F62352" s="16"/>
    </row>
    <row r="62353" spans="6:6" x14ac:dyDescent="0.2">
      <c r="F62353" s="16"/>
    </row>
    <row r="62354" spans="6:6" x14ac:dyDescent="0.2">
      <c r="F62354" s="16"/>
    </row>
    <row r="62355" spans="6:6" x14ac:dyDescent="0.2">
      <c r="F62355" s="16"/>
    </row>
    <row r="62356" spans="6:6" x14ac:dyDescent="0.2">
      <c r="F62356" s="16"/>
    </row>
    <row r="62357" spans="6:6" x14ac:dyDescent="0.2">
      <c r="F62357" s="16"/>
    </row>
    <row r="62358" spans="6:6" x14ac:dyDescent="0.2">
      <c r="F62358" s="16"/>
    </row>
    <row r="62359" spans="6:6" x14ac:dyDescent="0.2">
      <c r="F62359" s="16"/>
    </row>
    <row r="62360" spans="6:6" x14ac:dyDescent="0.2">
      <c r="F62360" s="16"/>
    </row>
    <row r="62361" spans="6:6" x14ac:dyDescent="0.2">
      <c r="F62361" s="16"/>
    </row>
    <row r="62362" spans="6:6" x14ac:dyDescent="0.2">
      <c r="F62362" s="16"/>
    </row>
    <row r="62363" spans="6:6" x14ac:dyDescent="0.2">
      <c r="F62363" s="16"/>
    </row>
    <row r="62364" spans="6:6" x14ac:dyDescent="0.2">
      <c r="F62364" s="16"/>
    </row>
    <row r="62365" spans="6:6" x14ac:dyDescent="0.2">
      <c r="F62365" s="16"/>
    </row>
    <row r="62366" spans="6:6" x14ac:dyDescent="0.2">
      <c r="F62366" s="16"/>
    </row>
    <row r="62367" spans="6:6" x14ac:dyDescent="0.2">
      <c r="F62367" s="16"/>
    </row>
    <row r="62368" spans="6:6" x14ac:dyDescent="0.2">
      <c r="F62368" s="16"/>
    </row>
    <row r="62369" spans="6:6" x14ac:dyDescent="0.2">
      <c r="F62369" s="16"/>
    </row>
    <row r="62370" spans="6:6" x14ac:dyDescent="0.2">
      <c r="F62370" s="16"/>
    </row>
    <row r="62371" spans="6:6" x14ac:dyDescent="0.2">
      <c r="F62371" s="16"/>
    </row>
    <row r="62372" spans="6:6" x14ac:dyDescent="0.2">
      <c r="F62372" s="16"/>
    </row>
    <row r="62373" spans="6:6" x14ac:dyDescent="0.2">
      <c r="F62373" s="16"/>
    </row>
    <row r="62374" spans="6:6" x14ac:dyDescent="0.2">
      <c r="F62374" s="16"/>
    </row>
    <row r="62375" spans="6:6" x14ac:dyDescent="0.2">
      <c r="F62375" s="16"/>
    </row>
    <row r="62376" spans="6:6" x14ac:dyDescent="0.2">
      <c r="F62376" s="16"/>
    </row>
    <row r="62377" spans="6:6" x14ac:dyDescent="0.2">
      <c r="F62377" s="16"/>
    </row>
    <row r="62378" spans="6:6" x14ac:dyDescent="0.2">
      <c r="F62378" s="16"/>
    </row>
    <row r="62379" spans="6:6" x14ac:dyDescent="0.2">
      <c r="F62379" s="16"/>
    </row>
    <row r="62380" spans="6:6" x14ac:dyDescent="0.2">
      <c r="F62380" s="16"/>
    </row>
    <row r="62381" spans="6:6" x14ac:dyDescent="0.2">
      <c r="F62381" s="16"/>
    </row>
    <row r="62382" spans="6:6" x14ac:dyDescent="0.2">
      <c r="F62382" s="16"/>
    </row>
    <row r="62383" spans="6:6" x14ac:dyDescent="0.2">
      <c r="F62383" s="16"/>
    </row>
    <row r="62384" spans="6:6" x14ac:dyDescent="0.2">
      <c r="F62384" s="16"/>
    </row>
    <row r="62385" spans="6:6" x14ac:dyDescent="0.2">
      <c r="F62385" s="16"/>
    </row>
    <row r="62386" spans="6:6" x14ac:dyDescent="0.2">
      <c r="F62386" s="16"/>
    </row>
    <row r="62387" spans="6:6" x14ac:dyDescent="0.2">
      <c r="F62387" s="16"/>
    </row>
    <row r="62388" spans="6:6" x14ac:dyDescent="0.2">
      <c r="F62388" s="16"/>
    </row>
    <row r="62389" spans="6:6" x14ac:dyDescent="0.2">
      <c r="F62389" s="16"/>
    </row>
    <row r="62390" spans="6:6" x14ac:dyDescent="0.2">
      <c r="F62390" s="16"/>
    </row>
    <row r="62391" spans="6:6" x14ac:dyDescent="0.2">
      <c r="F62391" s="16"/>
    </row>
    <row r="62392" spans="6:6" x14ac:dyDescent="0.2">
      <c r="F62392" s="16"/>
    </row>
    <row r="62393" spans="6:6" x14ac:dyDescent="0.2">
      <c r="F62393" s="16"/>
    </row>
    <row r="62394" spans="6:6" x14ac:dyDescent="0.2">
      <c r="F62394" s="16"/>
    </row>
    <row r="62395" spans="6:6" x14ac:dyDescent="0.2">
      <c r="F62395" s="16"/>
    </row>
    <row r="62396" spans="6:6" x14ac:dyDescent="0.2">
      <c r="F62396" s="16"/>
    </row>
    <row r="62397" spans="6:6" x14ac:dyDescent="0.2">
      <c r="F62397" s="16"/>
    </row>
    <row r="62398" spans="6:6" x14ac:dyDescent="0.2">
      <c r="F62398" s="16"/>
    </row>
    <row r="62399" spans="6:6" x14ac:dyDescent="0.2">
      <c r="F62399" s="16"/>
    </row>
    <row r="62400" spans="6:6" x14ac:dyDescent="0.2">
      <c r="F62400" s="16"/>
    </row>
    <row r="62401" spans="6:6" x14ac:dyDescent="0.2">
      <c r="F62401" s="16"/>
    </row>
    <row r="62402" spans="6:6" x14ac:dyDescent="0.2">
      <c r="F62402" s="16"/>
    </row>
    <row r="62403" spans="6:6" x14ac:dyDescent="0.2">
      <c r="F62403" s="16"/>
    </row>
    <row r="62404" spans="6:6" x14ac:dyDescent="0.2">
      <c r="F62404" s="16"/>
    </row>
    <row r="62405" spans="6:6" x14ac:dyDescent="0.2">
      <c r="F62405" s="16"/>
    </row>
    <row r="62406" spans="6:6" x14ac:dyDescent="0.2">
      <c r="F62406" s="16"/>
    </row>
    <row r="62407" spans="6:6" x14ac:dyDescent="0.2">
      <c r="F62407" s="16"/>
    </row>
    <row r="62408" spans="6:6" x14ac:dyDescent="0.2">
      <c r="F62408" s="16"/>
    </row>
    <row r="62409" spans="6:6" x14ac:dyDescent="0.2">
      <c r="F62409" s="16"/>
    </row>
    <row r="62410" spans="6:6" x14ac:dyDescent="0.2">
      <c r="F62410" s="16"/>
    </row>
    <row r="62411" spans="6:6" x14ac:dyDescent="0.2">
      <c r="F62411" s="16"/>
    </row>
    <row r="62412" spans="6:6" x14ac:dyDescent="0.2">
      <c r="F62412" s="16"/>
    </row>
    <row r="62413" spans="6:6" x14ac:dyDescent="0.2">
      <c r="F62413" s="16"/>
    </row>
    <row r="62414" spans="6:6" x14ac:dyDescent="0.2">
      <c r="F62414" s="16"/>
    </row>
    <row r="62415" spans="6:6" x14ac:dyDescent="0.2">
      <c r="F62415" s="16"/>
    </row>
    <row r="62416" spans="6:6" x14ac:dyDescent="0.2">
      <c r="F62416" s="16"/>
    </row>
    <row r="62417" spans="6:6" x14ac:dyDescent="0.2">
      <c r="F62417" s="16"/>
    </row>
    <row r="62418" spans="6:6" x14ac:dyDescent="0.2">
      <c r="F62418" s="16"/>
    </row>
    <row r="62419" spans="6:6" x14ac:dyDescent="0.2">
      <c r="F62419" s="16"/>
    </row>
    <row r="62420" spans="6:6" x14ac:dyDescent="0.2">
      <c r="F62420" s="16"/>
    </row>
    <row r="62421" spans="6:6" x14ac:dyDescent="0.2">
      <c r="F62421" s="16"/>
    </row>
    <row r="62422" spans="6:6" x14ac:dyDescent="0.2">
      <c r="F62422" s="16"/>
    </row>
    <row r="62423" spans="6:6" x14ac:dyDescent="0.2">
      <c r="F62423" s="16"/>
    </row>
    <row r="62424" spans="6:6" x14ac:dyDescent="0.2">
      <c r="F62424" s="16"/>
    </row>
    <row r="62425" spans="6:6" x14ac:dyDescent="0.2">
      <c r="F62425" s="16"/>
    </row>
    <row r="62426" spans="6:6" x14ac:dyDescent="0.2">
      <c r="F62426" s="16"/>
    </row>
    <row r="62427" spans="6:6" x14ac:dyDescent="0.2">
      <c r="F62427" s="16"/>
    </row>
    <row r="62428" spans="6:6" x14ac:dyDescent="0.2">
      <c r="F62428" s="16"/>
    </row>
    <row r="62429" spans="6:6" x14ac:dyDescent="0.2">
      <c r="F62429" s="16"/>
    </row>
    <row r="62430" spans="6:6" x14ac:dyDescent="0.2">
      <c r="F62430" s="16"/>
    </row>
    <row r="62431" spans="6:6" x14ac:dyDescent="0.2">
      <c r="F62431" s="16"/>
    </row>
    <row r="62432" spans="6:6" x14ac:dyDescent="0.2">
      <c r="F62432" s="16"/>
    </row>
    <row r="62433" spans="6:6" x14ac:dyDescent="0.2">
      <c r="F62433" s="16"/>
    </row>
    <row r="62434" spans="6:6" x14ac:dyDescent="0.2">
      <c r="F62434" s="16"/>
    </row>
    <row r="62435" spans="6:6" x14ac:dyDescent="0.2">
      <c r="F62435" s="16"/>
    </row>
    <row r="62436" spans="6:6" x14ac:dyDescent="0.2">
      <c r="F62436" s="16"/>
    </row>
    <row r="62437" spans="6:6" x14ac:dyDescent="0.2">
      <c r="F62437" s="16"/>
    </row>
    <row r="62438" spans="6:6" x14ac:dyDescent="0.2">
      <c r="F62438" s="16"/>
    </row>
    <row r="62439" spans="6:6" x14ac:dyDescent="0.2">
      <c r="F62439" s="16"/>
    </row>
    <row r="62440" spans="6:6" x14ac:dyDescent="0.2">
      <c r="F62440" s="16"/>
    </row>
    <row r="62441" spans="6:6" x14ac:dyDescent="0.2">
      <c r="F62441" s="16"/>
    </row>
    <row r="62442" spans="6:6" x14ac:dyDescent="0.2">
      <c r="F62442" s="16"/>
    </row>
    <row r="62443" spans="6:6" x14ac:dyDescent="0.2">
      <c r="F62443" s="16"/>
    </row>
    <row r="62444" spans="6:6" x14ac:dyDescent="0.2">
      <c r="F62444" s="16"/>
    </row>
    <row r="62445" spans="6:6" x14ac:dyDescent="0.2">
      <c r="F62445" s="16"/>
    </row>
    <row r="62446" spans="6:6" x14ac:dyDescent="0.2">
      <c r="F62446" s="16"/>
    </row>
    <row r="62447" spans="6:6" x14ac:dyDescent="0.2">
      <c r="F62447" s="16"/>
    </row>
    <row r="62448" spans="6:6" x14ac:dyDescent="0.2">
      <c r="F62448" s="16"/>
    </row>
    <row r="62449" spans="6:6" x14ac:dyDescent="0.2">
      <c r="F62449" s="16"/>
    </row>
    <row r="62450" spans="6:6" x14ac:dyDescent="0.2">
      <c r="F62450" s="16"/>
    </row>
    <row r="62451" spans="6:6" x14ac:dyDescent="0.2">
      <c r="F62451" s="16"/>
    </row>
    <row r="62452" spans="6:6" x14ac:dyDescent="0.2">
      <c r="F62452" s="16"/>
    </row>
    <row r="62453" spans="6:6" x14ac:dyDescent="0.2">
      <c r="F62453" s="16"/>
    </row>
    <row r="62454" spans="6:6" x14ac:dyDescent="0.2">
      <c r="F62454" s="16"/>
    </row>
    <row r="62455" spans="6:6" x14ac:dyDescent="0.2">
      <c r="F62455" s="16"/>
    </row>
    <row r="62456" spans="6:6" x14ac:dyDescent="0.2">
      <c r="F62456" s="16"/>
    </row>
    <row r="62457" spans="6:6" x14ac:dyDescent="0.2">
      <c r="F62457" s="16"/>
    </row>
    <row r="62458" spans="6:6" x14ac:dyDescent="0.2">
      <c r="F62458" s="16"/>
    </row>
    <row r="62459" spans="6:6" x14ac:dyDescent="0.2">
      <c r="F62459" s="16"/>
    </row>
    <row r="62460" spans="6:6" x14ac:dyDescent="0.2">
      <c r="F62460" s="16"/>
    </row>
    <row r="62461" spans="6:6" x14ac:dyDescent="0.2">
      <c r="F62461" s="16"/>
    </row>
    <row r="62462" spans="6:6" x14ac:dyDescent="0.2">
      <c r="F62462" s="16"/>
    </row>
    <row r="62463" spans="6:6" x14ac:dyDescent="0.2">
      <c r="F62463" s="16"/>
    </row>
    <row r="62464" spans="6:6" x14ac:dyDescent="0.2">
      <c r="F62464" s="16"/>
    </row>
    <row r="62465" spans="6:6" x14ac:dyDescent="0.2">
      <c r="F62465" s="16"/>
    </row>
    <row r="62466" spans="6:6" x14ac:dyDescent="0.2">
      <c r="F62466" s="16"/>
    </row>
    <row r="62467" spans="6:6" x14ac:dyDescent="0.2">
      <c r="F62467" s="16"/>
    </row>
    <row r="62468" spans="6:6" x14ac:dyDescent="0.2">
      <c r="F62468" s="16"/>
    </row>
    <row r="62469" spans="6:6" x14ac:dyDescent="0.2">
      <c r="F62469" s="16"/>
    </row>
    <row r="62470" spans="6:6" x14ac:dyDescent="0.2">
      <c r="F62470" s="16"/>
    </row>
    <row r="62471" spans="6:6" x14ac:dyDescent="0.2">
      <c r="F62471" s="16"/>
    </row>
    <row r="62472" spans="6:6" x14ac:dyDescent="0.2">
      <c r="F62472" s="16"/>
    </row>
    <row r="62473" spans="6:6" x14ac:dyDescent="0.2">
      <c r="F62473" s="16"/>
    </row>
    <row r="62474" spans="6:6" x14ac:dyDescent="0.2">
      <c r="F62474" s="16"/>
    </row>
    <row r="62475" spans="6:6" x14ac:dyDescent="0.2">
      <c r="F62475" s="16"/>
    </row>
    <row r="62476" spans="6:6" x14ac:dyDescent="0.2">
      <c r="F62476" s="16"/>
    </row>
    <row r="62477" spans="6:6" x14ac:dyDescent="0.2">
      <c r="F62477" s="16"/>
    </row>
    <row r="62478" spans="6:6" x14ac:dyDescent="0.2">
      <c r="F62478" s="16"/>
    </row>
    <row r="62479" spans="6:6" x14ac:dyDescent="0.2">
      <c r="F62479" s="16"/>
    </row>
    <row r="62480" spans="6:6" x14ac:dyDescent="0.2">
      <c r="F62480" s="16"/>
    </row>
    <row r="62481" spans="6:6" x14ac:dyDescent="0.2">
      <c r="F62481" s="16"/>
    </row>
    <row r="62482" spans="6:6" x14ac:dyDescent="0.2">
      <c r="F62482" s="16"/>
    </row>
    <row r="62483" spans="6:6" x14ac:dyDescent="0.2">
      <c r="F62483" s="16"/>
    </row>
    <row r="62484" spans="6:6" x14ac:dyDescent="0.2">
      <c r="F62484" s="16"/>
    </row>
    <row r="62485" spans="6:6" x14ac:dyDescent="0.2">
      <c r="F62485" s="16"/>
    </row>
    <row r="62486" spans="6:6" x14ac:dyDescent="0.2">
      <c r="F62486" s="16"/>
    </row>
    <row r="62487" spans="6:6" x14ac:dyDescent="0.2">
      <c r="F62487" s="16"/>
    </row>
    <row r="62488" spans="6:6" x14ac:dyDescent="0.2">
      <c r="F62488" s="16"/>
    </row>
    <row r="62489" spans="6:6" x14ac:dyDescent="0.2">
      <c r="F62489" s="16"/>
    </row>
    <row r="62490" spans="6:6" x14ac:dyDescent="0.2">
      <c r="F62490" s="16"/>
    </row>
    <row r="62491" spans="6:6" x14ac:dyDescent="0.2">
      <c r="F62491" s="16"/>
    </row>
    <row r="62492" spans="6:6" x14ac:dyDescent="0.2">
      <c r="F62492" s="16"/>
    </row>
    <row r="62493" spans="6:6" x14ac:dyDescent="0.2">
      <c r="F62493" s="16"/>
    </row>
    <row r="62494" spans="6:6" x14ac:dyDescent="0.2">
      <c r="F62494" s="16"/>
    </row>
    <row r="62495" spans="6:6" x14ac:dyDescent="0.2">
      <c r="F62495" s="16"/>
    </row>
    <row r="62496" spans="6:6" x14ac:dyDescent="0.2">
      <c r="F62496" s="16"/>
    </row>
    <row r="62497" spans="6:6" x14ac:dyDescent="0.2">
      <c r="F62497" s="16"/>
    </row>
    <row r="62498" spans="6:6" x14ac:dyDescent="0.2">
      <c r="F62498" s="16"/>
    </row>
    <row r="62499" spans="6:6" x14ac:dyDescent="0.2">
      <c r="F62499" s="16"/>
    </row>
    <row r="62500" spans="6:6" x14ac:dyDescent="0.2">
      <c r="F62500" s="16"/>
    </row>
    <row r="62501" spans="6:6" x14ac:dyDescent="0.2">
      <c r="F62501" s="16"/>
    </row>
    <row r="62502" spans="6:6" x14ac:dyDescent="0.2">
      <c r="F62502" s="16"/>
    </row>
    <row r="62503" spans="6:6" x14ac:dyDescent="0.2">
      <c r="F62503" s="16"/>
    </row>
    <row r="62504" spans="6:6" x14ac:dyDescent="0.2">
      <c r="F62504" s="16"/>
    </row>
    <row r="62505" spans="6:6" x14ac:dyDescent="0.2">
      <c r="F62505" s="16"/>
    </row>
    <row r="62506" spans="6:6" x14ac:dyDescent="0.2">
      <c r="F62506" s="16"/>
    </row>
    <row r="62507" spans="6:6" x14ac:dyDescent="0.2">
      <c r="F62507" s="16"/>
    </row>
    <row r="62508" spans="6:6" x14ac:dyDescent="0.2">
      <c r="F62508" s="16"/>
    </row>
    <row r="62509" spans="6:6" x14ac:dyDescent="0.2">
      <c r="F62509" s="16"/>
    </row>
    <row r="62510" spans="6:6" x14ac:dyDescent="0.2">
      <c r="F62510" s="16"/>
    </row>
    <row r="62511" spans="6:6" x14ac:dyDescent="0.2">
      <c r="F62511" s="16"/>
    </row>
    <row r="62512" spans="6:6" x14ac:dyDescent="0.2">
      <c r="F62512" s="16"/>
    </row>
    <row r="62513" spans="6:6" x14ac:dyDescent="0.2">
      <c r="F62513" s="16"/>
    </row>
    <row r="62514" spans="6:6" x14ac:dyDescent="0.2">
      <c r="F62514" s="16"/>
    </row>
    <row r="62515" spans="6:6" x14ac:dyDescent="0.2">
      <c r="F62515" s="16"/>
    </row>
    <row r="62516" spans="6:6" x14ac:dyDescent="0.2">
      <c r="F62516" s="16"/>
    </row>
    <row r="62517" spans="6:6" x14ac:dyDescent="0.2">
      <c r="F62517" s="16"/>
    </row>
    <row r="62518" spans="6:6" x14ac:dyDescent="0.2">
      <c r="F62518" s="16"/>
    </row>
    <row r="62519" spans="6:6" x14ac:dyDescent="0.2">
      <c r="F62519" s="16"/>
    </row>
    <row r="62520" spans="6:6" x14ac:dyDescent="0.2">
      <c r="F62520" s="16"/>
    </row>
    <row r="62521" spans="6:6" x14ac:dyDescent="0.2">
      <c r="F62521" s="16"/>
    </row>
    <row r="62522" spans="6:6" x14ac:dyDescent="0.2">
      <c r="F62522" s="16"/>
    </row>
    <row r="62523" spans="6:6" x14ac:dyDescent="0.2">
      <c r="F62523" s="16"/>
    </row>
    <row r="62524" spans="6:6" x14ac:dyDescent="0.2">
      <c r="F62524" s="16"/>
    </row>
    <row r="62525" spans="6:6" x14ac:dyDescent="0.2">
      <c r="F62525" s="16"/>
    </row>
    <row r="62526" spans="6:6" x14ac:dyDescent="0.2">
      <c r="F62526" s="16"/>
    </row>
    <row r="62527" spans="6:6" x14ac:dyDescent="0.2">
      <c r="F62527" s="16"/>
    </row>
    <row r="62528" spans="6:6" x14ac:dyDescent="0.2">
      <c r="F62528" s="16"/>
    </row>
    <row r="62529" spans="6:6" x14ac:dyDescent="0.2">
      <c r="F62529" s="16"/>
    </row>
    <row r="62530" spans="6:6" x14ac:dyDescent="0.2">
      <c r="F62530" s="16"/>
    </row>
    <row r="62531" spans="6:6" x14ac:dyDescent="0.2">
      <c r="F62531" s="16"/>
    </row>
    <row r="62532" spans="6:6" x14ac:dyDescent="0.2">
      <c r="F62532" s="16"/>
    </row>
    <row r="62533" spans="6:6" x14ac:dyDescent="0.2">
      <c r="F62533" s="16"/>
    </row>
    <row r="62534" spans="6:6" x14ac:dyDescent="0.2">
      <c r="F62534" s="16"/>
    </row>
    <row r="62535" spans="6:6" x14ac:dyDescent="0.2">
      <c r="F62535" s="16"/>
    </row>
    <row r="62536" spans="6:6" x14ac:dyDescent="0.2">
      <c r="F62536" s="16"/>
    </row>
    <row r="62537" spans="6:6" x14ac:dyDescent="0.2">
      <c r="F62537" s="16"/>
    </row>
    <row r="62538" spans="6:6" x14ac:dyDescent="0.2">
      <c r="F62538" s="16"/>
    </row>
    <row r="62539" spans="6:6" x14ac:dyDescent="0.2">
      <c r="F62539" s="16"/>
    </row>
    <row r="62540" spans="6:6" x14ac:dyDescent="0.2">
      <c r="F62540" s="16"/>
    </row>
    <row r="62541" spans="6:6" x14ac:dyDescent="0.2">
      <c r="F62541" s="16"/>
    </row>
    <row r="62542" spans="6:6" x14ac:dyDescent="0.2">
      <c r="F62542" s="16"/>
    </row>
    <row r="62543" spans="6:6" x14ac:dyDescent="0.2">
      <c r="F62543" s="16"/>
    </row>
    <row r="62544" spans="6:6" x14ac:dyDescent="0.2">
      <c r="F62544" s="16"/>
    </row>
    <row r="62545" spans="6:6" x14ac:dyDescent="0.2">
      <c r="F62545" s="16"/>
    </row>
    <row r="62546" spans="6:6" x14ac:dyDescent="0.2">
      <c r="F62546" s="16"/>
    </row>
    <row r="62547" spans="6:6" x14ac:dyDescent="0.2">
      <c r="F62547" s="16"/>
    </row>
    <row r="62548" spans="6:6" x14ac:dyDescent="0.2">
      <c r="F62548" s="16"/>
    </row>
    <row r="62549" spans="6:6" x14ac:dyDescent="0.2">
      <c r="F62549" s="16"/>
    </row>
    <row r="62550" spans="6:6" x14ac:dyDescent="0.2">
      <c r="F62550" s="16"/>
    </row>
    <row r="62551" spans="6:6" x14ac:dyDescent="0.2">
      <c r="F62551" s="16"/>
    </row>
    <row r="62552" spans="6:6" x14ac:dyDescent="0.2">
      <c r="F62552" s="16"/>
    </row>
    <row r="62553" spans="6:6" x14ac:dyDescent="0.2">
      <c r="F62553" s="16"/>
    </row>
    <row r="62554" spans="6:6" x14ac:dyDescent="0.2">
      <c r="F62554" s="16"/>
    </row>
    <row r="62555" spans="6:6" x14ac:dyDescent="0.2">
      <c r="F62555" s="16"/>
    </row>
    <row r="62556" spans="6:6" x14ac:dyDescent="0.2">
      <c r="F62556" s="16"/>
    </row>
    <row r="62557" spans="6:6" x14ac:dyDescent="0.2">
      <c r="F62557" s="16"/>
    </row>
    <row r="62558" spans="6:6" x14ac:dyDescent="0.2">
      <c r="F62558" s="16"/>
    </row>
    <row r="62559" spans="6:6" x14ac:dyDescent="0.2">
      <c r="F62559" s="16"/>
    </row>
    <row r="62560" spans="6:6" x14ac:dyDescent="0.2">
      <c r="F62560" s="16"/>
    </row>
    <row r="62561" spans="6:6" x14ac:dyDescent="0.2">
      <c r="F62561" s="16"/>
    </row>
    <row r="62562" spans="6:6" x14ac:dyDescent="0.2">
      <c r="F62562" s="16"/>
    </row>
    <row r="62563" spans="6:6" x14ac:dyDescent="0.2">
      <c r="F62563" s="16"/>
    </row>
    <row r="62564" spans="6:6" x14ac:dyDescent="0.2">
      <c r="F62564" s="16"/>
    </row>
    <row r="62565" spans="6:6" x14ac:dyDescent="0.2">
      <c r="F62565" s="16"/>
    </row>
    <row r="62566" spans="6:6" x14ac:dyDescent="0.2">
      <c r="F62566" s="16"/>
    </row>
    <row r="62567" spans="6:6" x14ac:dyDescent="0.2">
      <c r="F62567" s="16"/>
    </row>
    <row r="62568" spans="6:6" x14ac:dyDescent="0.2">
      <c r="F62568" s="16"/>
    </row>
    <row r="62569" spans="6:6" x14ac:dyDescent="0.2">
      <c r="F62569" s="16"/>
    </row>
    <row r="62570" spans="6:6" x14ac:dyDescent="0.2">
      <c r="F62570" s="16"/>
    </row>
    <row r="62571" spans="6:6" x14ac:dyDescent="0.2">
      <c r="F62571" s="16"/>
    </row>
    <row r="62572" spans="6:6" x14ac:dyDescent="0.2">
      <c r="F62572" s="16"/>
    </row>
    <row r="62573" spans="6:6" x14ac:dyDescent="0.2">
      <c r="F62573" s="16"/>
    </row>
    <row r="62574" spans="6:6" x14ac:dyDescent="0.2">
      <c r="F62574" s="16"/>
    </row>
    <row r="62575" spans="6:6" x14ac:dyDescent="0.2">
      <c r="F62575" s="16"/>
    </row>
    <row r="62576" spans="6:6" x14ac:dyDescent="0.2">
      <c r="F62576" s="16"/>
    </row>
    <row r="62577" spans="6:6" x14ac:dyDescent="0.2">
      <c r="F62577" s="16"/>
    </row>
    <row r="62578" spans="6:6" x14ac:dyDescent="0.2">
      <c r="F62578" s="16"/>
    </row>
    <row r="62579" spans="6:6" x14ac:dyDescent="0.2">
      <c r="F62579" s="16"/>
    </row>
    <row r="62580" spans="6:6" x14ac:dyDescent="0.2">
      <c r="F62580" s="16"/>
    </row>
    <row r="62581" spans="6:6" x14ac:dyDescent="0.2">
      <c r="F62581" s="16"/>
    </row>
    <row r="62582" spans="6:6" x14ac:dyDescent="0.2">
      <c r="F62582" s="16"/>
    </row>
    <row r="62583" spans="6:6" x14ac:dyDescent="0.2">
      <c r="F62583" s="16"/>
    </row>
    <row r="62584" spans="6:6" x14ac:dyDescent="0.2">
      <c r="F62584" s="16"/>
    </row>
    <row r="62585" spans="6:6" x14ac:dyDescent="0.2">
      <c r="F62585" s="16"/>
    </row>
    <row r="62586" spans="6:6" x14ac:dyDescent="0.2">
      <c r="F62586" s="16"/>
    </row>
    <row r="62587" spans="6:6" x14ac:dyDescent="0.2">
      <c r="F62587" s="16"/>
    </row>
    <row r="62588" spans="6:6" x14ac:dyDescent="0.2">
      <c r="F62588" s="16"/>
    </row>
    <row r="62589" spans="6:6" x14ac:dyDescent="0.2">
      <c r="F62589" s="16"/>
    </row>
    <row r="62590" spans="6:6" x14ac:dyDescent="0.2">
      <c r="F62590" s="16"/>
    </row>
    <row r="62591" spans="6:6" x14ac:dyDescent="0.2">
      <c r="F62591" s="16"/>
    </row>
    <row r="62592" spans="6:6" x14ac:dyDescent="0.2">
      <c r="F62592" s="16"/>
    </row>
    <row r="62593" spans="6:6" x14ac:dyDescent="0.2">
      <c r="F62593" s="16"/>
    </row>
    <row r="62594" spans="6:6" x14ac:dyDescent="0.2">
      <c r="F62594" s="16"/>
    </row>
    <row r="62595" spans="6:6" x14ac:dyDescent="0.2">
      <c r="F62595" s="16"/>
    </row>
    <row r="62596" spans="6:6" x14ac:dyDescent="0.2">
      <c r="F62596" s="16"/>
    </row>
    <row r="62597" spans="6:6" x14ac:dyDescent="0.2">
      <c r="F62597" s="16"/>
    </row>
    <row r="62598" spans="6:6" x14ac:dyDescent="0.2">
      <c r="F62598" s="16"/>
    </row>
    <row r="62599" spans="6:6" x14ac:dyDescent="0.2">
      <c r="F62599" s="16"/>
    </row>
    <row r="62600" spans="6:6" x14ac:dyDescent="0.2">
      <c r="F62600" s="16"/>
    </row>
    <row r="62601" spans="6:6" x14ac:dyDescent="0.2">
      <c r="F62601" s="16"/>
    </row>
    <row r="62602" spans="6:6" x14ac:dyDescent="0.2">
      <c r="F62602" s="16"/>
    </row>
    <row r="62603" spans="6:6" x14ac:dyDescent="0.2">
      <c r="F62603" s="16"/>
    </row>
    <row r="62604" spans="6:6" x14ac:dyDescent="0.2">
      <c r="F62604" s="16"/>
    </row>
    <row r="62605" spans="6:6" x14ac:dyDescent="0.2">
      <c r="F62605" s="16"/>
    </row>
    <row r="62606" spans="6:6" x14ac:dyDescent="0.2">
      <c r="F62606" s="16"/>
    </row>
    <row r="62607" spans="6:6" x14ac:dyDescent="0.2">
      <c r="F62607" s="16"/>
    </row>
    <row r="62608" spans="6:6" x14ac:dyDescent="0.2">
      <c r="F62608" s="16"/>
    </row>
    <row r="62609" spans="6:6" x14ac:dyDescent="0.2">
      <c r="F62609" s="16"/>
    </row>
    <row r="62610" spans="6:6" x14ac:dyDescent="0.2">
      <c r="F62610" s="16"/>
    </row>
    <row r="62611" spans="6:6" x14ac:dyDescent="0.2">
      <c r="F62611" s="16"/>
    </row>
    <row r="62612" spans="6:6" x14ac:dyDescent="0.2">
      <c r="F62612" s="16"/>
    </row>
    <row r="62613" spans="6:6" x14ac:dyDescent="0.2">
      <c r="F62613" s="16"/>
    </row>
    <row r="62614" spans="6:6" x14ac:dyDescent="0.2">
      <c r="F62614" s="16"/>
    </row>
    <row r="62615" spans="6:6" x14ac:dyDescent="0.2">
      <c r="F62615" s="16"/>
    </row>
    <row r="62616" spans="6:6" x14ac:dyDescent="0.2">
      <c r="F62616" s="16"/>
    </row>
    <row r="62617" spans="6:6" x14ac:dyDescent="0.2">
      <c r="F62617" s="16"/>
    </row>
    <row r="62618" spans="6:6" x14ac:dyDescent="0.2">
      <c r="F62618" s="16"/>
    </row>
    <row r="62619" spans="6:6" x14ac:dyDescent="0.2">
      <c r="F62619" s="16"/>
    </row>
    <row r="62620" spans="6:6" x14ac:dyDescent="0.2">
      <c r="F62620" s="16"/>
    </row>
    <row r="62621" spans="6:6" x14ac:dyDescent="0.2">
      <c r="F62621" s="16"/>
    </row>
    <row r="62622" spans="6:6" x14ac:dyDescent="0.2">
      <c r="F62622" s="16"/>
    </row>
    <row r="62623" spans="6:6" x14ac:dyDescent="0.2">
      <c r="F62623" s="16"/>
    </row>
    <row r="62624" spans="6:6" x14ac:dyDescent="0.2">
      <c r="F62624" s="16"/>
    </row>
    <row r="62625" spans="6:6" x14ac:dyDescent="0.2">
      <c r="F62625" s="16"/>
    </row>
    <row r="62626" spans="6:6" x14ac:dyDescent="0.2">
      <c r="F62626" s="16"/>
    </row>
    <row r="62627" spans="6:6" x14ac:dyDescent="0.2">
      <c r="F62627" s="16"/>
    </row>
    <row r="62628" spans="6:6" x14ac:dyDescent="0.2">
      <c r="F62628" s="16"/>
    </row>
    <row r="62629" spans="6:6" x14ac:dyDescent="0.2">
      <c r="F62629" s="16"/>
    </row>
    <row r="62630" spans="6:6" x14ac:dyDescent="0.2">
      <c r="F62630" s="16"/>
    </row>
    <row r="62631" spans="6:6" x14ac:dyDescent="0.2">
      <c r="F62631" s="16"/>
    </row>
    <row r="62632" spans="6:6" x14ac:dyDescent="0.2">
      <c r="F62632" s="16"/>
    </row>
    <row r="62633" spans="6:6" x14ac:dyDescent="0.2">
      <c r="F62633" s="16"/>
    </row>
    <row r="62634" spans="6:6" x14ac:dyDescent="0.2">
      <c r="F62634" s="16"/>
    </row>
    <row r="62635" spans="6:6" x14ac:dyDescent="0.2">
      <c r="F62635" s="16"/>
    </row>
    <row r="62636" spans="6:6" x14ac:dyDescent="0.2">
      <c r="F62636" s="16"/>
    </row>
    <row r="62637" spans="6:6" x14ac:dyDescent="0.2">
      <c r="F62637" s="16"/>
    </row>
    <row r="62638" spans="6:6" x14ac:dyDescent="0.2">
      <c r="F62638" s="16"/>
    </row>
    <row r="62639" spans="6:6" x14ac:dyDescent="0.2">
      <c r="F62639" s="16"/>
    </row>
    <row r="62640" spans="6:6" x14ac:dyDescent="0.2">
      <c r="F62640" s="16"/>
    </row>
    <row r="62641" spans="6:6" x14ac:dyDescent="0.2">
      <c r="F62641" s="16"/>
    </row>
    <row r="62642" spans="6:6" x14ac:dyDescent="0.2">
      <c r="F62642" s="16"/>
    </row>
    <row r="62643" spans="6:6" x14ac:dyDescent="0.2">
      <c r="F62643" s="16"/>
    </row>
    <row r="62644" spans="6:6" x14ac:dyDescent="0.2">
      <c r="F62644" s="16"/>
    </row>
    <row r="62645" spans="6:6" x14ac:dyDescent="0.2">
      <c r="F62645" s="16"/>
    </row>
    <row r="62646" spans="6:6" x14ac:dyDescent="0.2">
      <c r="F62646" s="16"/>
    </row>
    <row r="62647" spans="6:6" x14ac:dyDescent="0.2">
      <c r="F62647" s="16"/>
    </row>
    <row r="62648" spans="6:6" x14ac:dyDescent="0.2">
      <c r="F62648" s="16"/>
    </row>
    <row r="62649" spans="6:6" x14ac:dyDescent="0.2">
      <c r="F62649" s="16"/>
    </row>
    <row r="62650" spans="6:6" x14ac:dyDescent="0.2">
      <c r="F62650" s="16"/>
    </row>
    <row r="62651" spans="6:6" x14ac:dyDescent="0.2">
      <c r="F62651" s="16"/>
    </row>
    <row r="62652" spans="6:6" x14ac:dyDescent="0.2">
      <c r="F62652" s="16"/>
    </row>
    <row r="62653" spans="6:6" x14ac:dyDescent="0.2">
      <c r="F62653" s="16"/>
    </row>
    <row r="62654" spans="6:6" x14ac:dyDescent="0.2">
      <c r="F62654" s="16"/>
    </row>
    <row r="62655" spans="6:6" x14ac:dyDescent="0.2">
      <c r="F62655" s="16"/>
    </row>
    <row r="62656" spans="6:6" x14ac:dyDescent="0.2">
      <c r="F62656" s="16"/>
    </row>
    <row r="62657" spans="6:6" x14ac:dyDescent="0.2">
      <c r="F62657" s="16"/>
    </row>
    <row r="62658" spans="6:6" x14ac:dyDescent="0.2">
      <c r="F62658" s="16"/>
    </row>
    <row r="62659" spans="6:6" x14ac:dyDescent="0.2">
      <c r="F62659" s="16"/>
    </row>
    <row r="62660" spans="6:6" x14ac:dyDescent="0.2">
      <c r="F62660" s="16"/>
    </row>
    <row r="62661" spans="6:6" x14ac:dyDescent="0.2">
      <c r="F62661" s="16"/>
    </row>
    <row r="62662" spans="6:6" x14ac:dyDescent="0.2">
      <c r="F62662" s="16"/>
    </row>
    <row r="62663" spans="6:6" x14ac:dyDescent="0.2">
      <c r="F62663" s="16"/>
    </row>
    <row r="62664" spans="6:6" x14ac:dyDescent="0.2">
      <c r="F62664" s="16"/>
    </row>
    <row r="62665" spans="6:6" x14ac:dyDescent="0.2">
      <c r="F62665" s="16"/>
    </row>
    <row r="62666" spans="6:6" x14ac:dyDescent="0.2">
      <c r="F62666" s="16"/>
    </row>
    <row r="62667" spans="6:6" x14ac:dyDescent="0.2">
      <c r="F62667" s="16"/>
    </row>
    <row r="62668" spans="6:6" x14ac:dyDescent="0.2">
      <c r="F62668" s="16"/>
    </row>
    <row r="62669" spans="6:6" x14ac:dyDescent="0.2">
      <c r="F62669" s="16"/>
    </row>
    <row r="62670" spans="6:6" x14ac:dyDescent="0.2">
      <c r="F62670" s="16"/>
    </row>
    <row r="62671" spans="6:6" x14ac:dyDescent="0.2">
      <c r="F62671" s="16"/>
    </row>
    <row r="62672" spans="6:6" x14ac:dyDescent="0.2">
      <c r="F62672" s="16"/>
    </row>
    <row r="62673" spans="6:6" x14ac:dyDescent="0.2">
      <c r="F62673" s="16"/>
    </row>
    <row r="62674" spans="6:6" x14ac:dyDescent="0.2">
      <c r="F62674" s="16"/>
    </row>
    <row r="62675" spans="6:6" x14ac:dyDescent="0.2">
      <c r="F62675" s="16"/>
    </row>
    <row r="62676" spans="6:6" x14ac:dyDescent="0.2">
      <c r="F62676" s="16"/>
    </row>
    <row r="62677" spans="6:6" x14ac:dyDescent="0.2">
      <c r="F62677" s="16"/>
    </row>
    <row r="62678" spans="6:6" x14ac:dyDescent="0.2">
      <c r="F62678" s="16"/>
    </row>
    <row r="62679" spans="6:6" x14ac:dyDescent="0.2">
      <c r="F62679" s="16"/>
    </row>
    <row r="62680" spans="6:6" x14ac:dyDescent="0.2">
      <c r="F62680" s="16"/>
    </row>
    <row r="62681" spans="6:6" x14ac:dyDescent="0.2">
      <c r="F62681" s="16"/>
    </row>
    <row r="62682" spans="6:6" x14ac:dyDescent="0.2">
      <c r="F62682" s="16"/>
    </row>
    <row r="62683" spans="6:6" x14ac:dyDescent="0.2">
      <c r="F62683" s="16"/>
    </row>
    <row r="62684" spans="6:6" x14ac:dyDescent="0.2">
      <c r="F62684" s="16"/>
    </row>
    <row r="62685" spans="6:6" x14ac:dyDescent="0.2">
      <c r="F62685" s="16"/>
    </row>
    <row r="62686" spans="6:6" x14ac:dyDescent="0.2">
      <c r="F62686" s="16"/>
    </row>
    <row r="62687" spans="6:6" x14ac:dyDescent="0.2">
      <c r="F62687" s="16"/>
    </row>
    <row r="62688" spans="6:6" x14ac:dyDescent="0.2">
      <c r="F62688" s="16"/>
    </row>
    <row r="62689" spans="6:6" x14ac:dyDescent="0.2">
      <c r="F62689" s="16"/>
    </row>
    <row r="62690" spans="6:6" x14ac:dyDescent="0.2">
      <c r="F62690" s="16"/>
    </row>
    <row r="62691" spans="6:6" x14ac:dyDescent="0.2">
      <c r="F62691" s="16"/>
    </row>
    <row r="62692" spans="6:6" x14ac:dyDescent="0.2">
      <c r="F62692" s="16"/>
    </row>
    <row r="62693" spans="6:6" x14ac:dyDescent="0.2">
      <c r="F62693" s="16"/>
    </row>
    <row r="62694" spans="6:6" x14ac:dyDescent="0.2">
      <c r="F62694" s="16"/>
    </row>
    <row r="62695" spans="6:6" x14ac:dyDescent="0.2">
      <c r="F62695" s="16"/>
    </row>
    <row r="62696" spans="6:6" x14ac:dyDescent="0.2">
      <c r="F62696" s="16"/>
    </row>
    <row r="62697" spans="6:6" x14ac:dyDescent="0.2">
      <c r="F62697" s="16"/>
    </row>
    <row r="62698" spans="6:6" x14ac:dyDescent="0.2">
      <c r="F62698" s="16"/>
    </row>
    <row r="62699" spans="6:6" x14ac:dyDescent="0.2">
      <c r="F62699" s="16"/>
    </row>
    <row r="62700" spans="6:6" x14ac:dyDescent="0.2">
      <c r="F62700" s="16"/>
    </row>
    <row r="62701" spans="6:6" x14ac:dyDescent="0.2">
      <c r="F62701" s="16"/>
    </row>
    <row r="62702" spans="6:6" x14ac:dyDescent="0.2">
      <c r="F62702" s="16"/>
    </row>
    <row r="62703" spans="6:6" x14ac:dyDescent="0.2">
      <c r="F62703" s="16"/>
    </row>
    <row r="62704" spans="6:6" x14ac:dyDescent="0.2">
      <c r="F62704" s="16"/>
    </row>
    <row r="62705" spans="6:6" x14ac:dyDescent="0.2">
      <c r="F62705" s="16"/>
    </row>
    <row r="62706" spans="6:6" x14ac:dyDescent="0.2">
      <c r="F62706" s="16"/>
    </row>
    <row r="62707" spans="6:6" x14ac:dyDescent="0.2">
      <c r="F62707" s="16"/>
    </row>
    <row r="62708" spans="6:6" x14ac:dyDescent="0.2">
      <c r="F62708" s="16"/>
    </row>
    <row r="62709" spans="6:6" x14ac:dyDescent="0.2">
      <c r="F62709" s="16"/>
    </row>
    <row r="62710" spans="6:6" x14ac:dyDescent="0.2">
      <c r="F62710" s="16"/>
    </row>
    <row r="62711" spans="6:6" x14ac:dyDescent="0.2">
      <c r="F62711" s="16"/>
    </row>
    <row r="62712" spans="6:6" x14ac:dyDescent="0.2">
      <c r="F62712" s="16"/>
    </row>
    <row r="62713" spans="6:6" x14ac:dyDescent="0.2">
      <c r="F62713" s="16"/>
    </row>
    <row r="62714" spans="6:6" x14ac:dyDescent="0.2">
      <c r="F62714" s="16"/>
    </row>
    <row r="62715" spans="6:6" x14ac:dyDescent="0.2">
      <c r="F62715" s="16"/>
    </row>
    <row r="62716" spans="6:6" x14ac:dyDescent="0.2">
      <c r="F62716" s="16"/>
    </row>
    <row r="62717" spans="6:6" x14ac:dyDescent="0.2">
      <c r="F62717" s="16"/>
    </row>
    <row r="62718" spans="6:6" x14ac:dyDescent="0.2">
      <c r="F62718" s="16"/>
    </row>
    <row r="62719" spans="6:6" x14ac:dyDescent="0.2">
      <c r="F62719" s="16"/>
    </row>
    <row r="62720" spans="6:6" x14ac:dyDescent="0.2">
      <c r="F62720" s="16"/>
    </row>
    <row r="62721" spans="6:6" x14ac:dyDescent="0.2">
      <c r="F62721" s="16"/>
    </row>
    <row r="62722" spans="6:6" x14ac:dyDescent="0.2">
      <c r="F62722" s="16"/>
    </row>
    <row r="62723" spans="6:6" x14ac:dyDescent="0.2">
      <c r="F62723" s="16"/>
    </row>
    <row r="62724" spans="6:6" x14ac:dyDescent="0.2">
      <c r="F62724" s="16"/>
    </row>
    <row r="62725" spans="6:6" x14ac:dyDescent="0.2">
      <c r="F62725" s="16"/>
    </row>
    <row r="62726" spans="6:6" x14ac:dyDescent="0.2">
      <c r="F62726" s="16"/>
    </row>
    <row r="62727" spans="6:6" x14ac:dyDescent="0.2">
      <c r="F62727" s="16"/>
    </row>
    <row r="62728" spans="6:6" x14ac:dyDescent="0.2">
      <c r="F62728" s="16"/>
    </row>
    <row r="62729" spans="6:6" x14ac:dyDescent="0.2">
      <c r="F62729" s="16"/>
    </row>
    <row r="62730" spans="6:6" x14ac:dyDescent="0.2">
      <c r="F62730" s="16"/>
    </row>
    <row r="62731" spans="6:6" x14ac:dyDescent="0.2">
      <c r="F62731" s="16"/>
    </row>
    <row r="62732" spans="6:6" x14ac:dyDescent="0.2">
      <c r="F62732" s="16"/>
    </row>
    <row r="62733" spans="6:6" x14ac:dyDescent="0.2">
      <c r="F62733" s="16"/>
    </row>
    <row r="62734" spans="6:6" x14ac:dyDescent="0.2">
      <c r="F62734" s="16"/>
    </row>
    <row r="62735" spans="6:6" x14ac:dyDescent="0.2">
      <c r="F62735" s="16"/>
    </row>
    <row r="62736" spans="6:6" x14ac:dyDescent="0.2">
      <c r="F62736" s="16"/>
    </row>
    <row r="62737" spans="6:6" x14ac:dyDescent="0.2">
      <c r="F62737" s="16"/>
    </row>
    <row r="62738" spans="6:6" x14ac:dyDescent="0.2">
      <c r="F62738" s="16"/>
    </row>
    <row r="62739" spans="6:6" x14ac:dyDescent="0.2">
      <c r="F62739" s="16"/>
    </row>
    <row r="62740" spans="6:6" x14ac:dyDescent="0.2">
      <c r="F62740" s="16"/>
    </row>
    <row r="62741" spans="6:6" x14ac:dyDescent="0.2">
      <c r="F62741" s="16"/>
    </row>
    <row r="62742" spans="6:6" x14ac:dyDescent="0.2">
      <c r="F62742" s="16"/>
    </row>
    <row r="62743" spans="6:6" x14ac:dyDescent="0.2">
      <c r="F62743" s="16"/>
    </row>
    <row r="62744" spans="6:6" x14ac:dyDescent="0.2">
      <c r="F62744" s="16"/>
    </row>
    <row r="62745" spans="6:6" x14ac:dyDescent="0.2">
      <c r="F62745" s="16"/>
    </row>
    <row r="62746" spans="6:6" x14ac:dyDescent="0.2">
      <c r="F62746" s="16"/>
    </row>
    <row r="62747" spans="6:6" x14ac:dyDescent="0.2">
      <c r="F62747" s="16"/>
    </row>
    <row r="62748" spans="6:6" x14ac:dyDescent="0.2">
      <c r="F62748" s="16"/>
    </row>
    <row r="62749" spans="6:6" x14ac:dyDescent="0.2">
      <c r="F62749" s="16"/>
    </row>
    <row r="62750" spans="6:6" x14ac:dyDescent="0.2">
      <c r="F62750" s="16"/>
    </row>
    <row r="62751" spans="6:6" x14ac:dyDescent="0.2">
      <c r="F62751" s="16"/>
    </row>
    <row r="62752" spans="6:6" x14ac:dyDescent="0.2">
      <c r="F62752" s="16"/>
    </row>
    <row r="62753" spans="6:6" x14ac:dyDescent="0.2">
      <c r="F62753" s="16"/>
    </row>
    <row r="62754" spans="6:6" x14ac:dyDescent="0.2">
      <c r="F62754" s="16"/>
    </row>
    <row r="62755" spans="6:6" x14ac:dyDescent="0.2">
      <c r="F62755" s="16"/>
    </row>
    <row r="62756" spans="6:6" x14ac:dyDescent="0.2">
      <c r="F62756" s="16"/>
    </row>
    <row r="62757" spans="6:6" x14ac:dyDescent="0.2">
      <c r="F62757" s="16"/>
    </row>
    <row r="62758" spans="6:6" x14ac:dyDescent="0.2">
      <c r="F62758" s="16"/>
    </row>
    <row r="62759" spans="6:6" x14ac:dyDescent="0.2">
      <c r="F62759" s="16"/>
    </row>
    <row r="62760" spans="6:6" x14ac:dyDescent="0.2">
      <c r="F62760" s="16"/>
    </row>
    <row r="62761" spans="6:6" x14ac:dyDescent="0.2">
      <c r="F62761" s="16"/>
    </row>
    <row r="62762" spans="6:6" x14ac:dyDescent="0.2">
      <c r="F62762" s="16"/>
    </row>
    <row r="62763" spans="6:6" x14ac:dyDescent="0.2">
      <c r="F62763" s="16"/>
    </row>
    <row r="62764" spans="6:6" x14ac:dyDescent="0.2">
      <c r="F62764" s="16"/>
    </row>
    <row r="62765" spans="6:6" x14ac:dyDescent="0.2">
      <c r="F62765" s="16"/>
    </row>
    <row r="62766" spans="6:6" x14ac:dyDescent="0.2">
      <c r="F62766" s="16"/>
    </row>
    <row r="62767" spans="6:6" x14ac:dyDescent="0.2">
      <c r="F62767" s="16"/>
    </row>
    <row r="62768" spans="6:6" x14ac:dyDescent="0.2">
      <c r="F62768" s="16"/>
    </row>
    <row r="62769" spans="6:6" x14ac:dyDescent="0.2">
      <c r="F62769" s="16"/>
    </row>
    <row r="62770" spans="6:6" x14ac:dyDescent="0.2">
      <c r="F62770" s="16"/>
    </row>
    <row r="62771" spans="6:6" x14ac:dyDescent="0.2">
      <c r="F62771" s="16"/>
    </row>
    <row r="62772" spans="6:6" x14ac:dyDescent="0.2">
      <c r="F62772" s="16"/>
    </row>
    <row r="62773" spans="6:6" x14ac:dyDescent="0.2">
      <c r="F62773" s="16"/>
    </row>
    <row r="62774" spans="6:6" x14ac:dyDescent="0.2">
      <c r="F62774" s="16"/>
    </row>
    <row r="62775" spans="6:6" x14ac:dyDescent="0.2">
      <c r="F62775" s="16"/>
    </row>
    <row r="62776" spans="6:6" x14ac:dyDescent="0.2">
      <c r="F62776" s="16"/>
    </row>
    <row r="62777" spans="6:6" x14ac:dyDescent="0.2">
      <c r="F62777" s="16"/>
    </row>
    <row r="62778" spans="6:6" x14ac:dyDescent="0.2">
      <c r="F62778" s="16"/>
    </row>
    <row r="62779" spans="6:6" x14ac:dyDescent="0.2">
      <c r="F62779" s="16"/>
    </row>
    <row r="62780" spans="6:6" x14ac:dyDescent="0.2">
      <c r="F62780" s="16"/>
    </row>
    <row r="62781" spans="6:6" x14ac:dyDescent="0.2">
      <c r="F62781" s="16"/>
    </row>
    <row r="62782" spans="6:6" x14ac:dyDescent="0.2">
      <c r="F62782" s="16"/>
    </row>
    <row r="62783" spans="6:6" x14ac:dyDescent="0.2">
      <c r="F62783" s="16"/>
    </row>
    <row r="62784" spans="6:6" x14ac:dyDescent="0.2">
      <c r="F62784" s="16"/>
    </row>
    <row r="62785" spans="6:6" x14ac:dyDescent="0.2">
      <c r="F62785" s="16"/>
    </row>
    <row r="62786" spans="6:6" x14ac:dyDescent="0.2">
      <c r="F62786" s="16"/>
    </row>
    <row r="62787" spans="6:6" x14ac:dyDescent="0.2">
      <c r="F62787" s="16"/>
    </row>
    <row r="62788" spans="6:6" x14ac:dyDescent="0.2">
      <c r="F62788" s="16"/>
    </row>
    <row r="62789" spans="6:6" x14ac:dyDescent="0.2">
      <c r="F62789" s="16"/>
    </row>
    <row r="62790" spans="6:6" x14ac:dyDescent="0.2">
      <c r="F62790" s="16"/>
    </row>
    <row r="62791" spans="6:6" x14ac:dyDescent="0.2">
      <c r="F62791" s="16"/>
    </row>
    <row r="62792" spans="6:6" x14ac:dyDescent="0.2">
      <c r="F62792" s="16"/>
    </row>
    <row r="62793" spans="6:6" x14ac:dyDescent="0.2">
      <c r="F62793" s="16"/>
    </row>
    <row r="62794" spans="6:6" x14ac:dyDescent="0.2">
      <c r="F62794" s="16"/>
    </row>
    <row r="62795" spans="6:6" x14ac:dyDescent="0.2">
      <c r="F62795" s="16"/>
    </row>
    <row r="62796" spans="6:6" x14ac:dyDescent="0.2">
      <c r="F62796" s="16"/>
    </row>
    <row r="62797" spans="6:6" x14ac:dyDescent="0.2">
      <c r="F62797" s="16"/>
    </row>
    <row r="62798" spans="6:6" x14ac:dyDescent="0.2">
      <c r="F62798" s="16"/>
    </row>
    <row r="62799" spans="6:6" x14ac:dyDescent="0.2">
      <c r="F62799" s="16"/>
    </row>
    <row r="62800" spans="6:6" x14ac:dyDescent="0.2">
      <c r="F62800" s="16"/>
    </row>
    <row r="62801" spans="6:6" x14ac:dyDescent="0.2">
      <c r="F62801" s="16"/>
    </row>
    <row r="62802" spans="6:6" x14ac:dyDescent="0.2">
      <c r="F62802" s="16"/>
    </row>
    <row r="62803" spans="6:6" x14ac:dyDescent="0.2">
      <c r="F62803" s="16"/>
    </row>
    <row r="62804" spans="6:6" x14ac:dyDescent="0.2">
      <c r="F62804" s="16"/>
    </row>
    <row r="62805" spans="6:6" x14ac:dyDescent="0.2">
      <c r="F62805" s="16"/>
    </row>
    <row r="62806" spans="6:6" x14ac:dyDescent="0.2">
      <c r="F62806" s="16"/>
    </row>
    <row r="62807" spans="6:6" x14ac:dyDescent="0.2">
      <c r="F62807" s="16"/>
    </row>
    <row r="62808" spans="6:6" x14ac:dyDescent="0.2">
      <c r="F62808" s="16"/>
    </row>
    <row r="62809" spans="6:6" x14ac:dyDescent="0.2">
      <c r="F62809" s="16"/>
    </row>
    <row r="62810" spans="6:6" x14ac:dyDescent="0.2">
      <c r="F62810" s="16"/>
    </row>
    <row r="62811" spans="6:6" x14ac:dyDescent="0.2">
      <c r="F62811" s="16"/>
    </row>
    <row r="62812" spans="6:6" x14ac:dyDescent="0.2">
      <c r="F62812" s="16"/>
    </row>
    <row r="62813" spans="6:6" x14ac:dyDescent="0.2">
      <c r="F62813" s="16"/>
    </row>
    <row r="62814" spans="6:6" x14ac:dyDescent="0.2">
      <c r="F62814" s="16"/>
    </row>
    <row r="62815" spans="6:6" x14ac:dyDescent="0.2">
      <c r="F62815" s="16"/>
    </row>
    <row r="62816" spans="6:6" x14ac:dyDescent="0.2">
      <c r="F62816" s="16"/>
    </row>
    <row r="62817" spans="6:6" x14ac:dyDescent="0.2">
      <c r="F62817" s="16"/>
    </row>
    <row r="62818" spans="6:6" x14ac:dyDescent="0.2">
      <c r="F62818" s="16"/>
    </row>
    <row r="62819" spans="6:6" x14ac:dyDescent="0.2">
      <c r="F62819" s="16"/>
    </row>
    <row r="62820" spans="6:6" x14ac:dyDescent="0.2">
      <c r="F62820" s="16"/>
    </row>
    <row r="62821" spans="6:6" x14ac:dyDescent="0.2">
      <c r="F62821" s="16"/>
    </row>
    <row r="62822" spans="6:6" x14ac:dyDescent="0.2">
      <c r="F62822" s="16"/>
    </row>
    <row r="62823" spans="6:6" x14ac:dyDescent="0.2">
      <c r="F62823" s="16"/>
    </row>
    <row r="62824" spans="6:6" x14ac:dyDescent="0.2">
      <c r="F62824" s="16"/>
    </row>
    <row r="62825" spans="6:6" x14ac:dyDescent="0.2">
      <c r="F62825" s="16"/>
    </row>
    <row r="62826" spans="6:6" x14ac:dyDescent="0.2">
      <c r="F62826" s="16"/>
    </row>
    <row r="62827" spans="6:6" x14ac:dyDescent="0.2">
      <c r="F62827" s="16"/>
    </row>
    <row r="62828" spans="6:6" x14ac:dyDescent="0.2">
      <c r="F62828" s="16"/>
    </row>
    <row r="62829" spans="6:6" x14ac:dyDescent="0.2">
      <c r="F62829" s="16"/>
    </row>
    <row r="62830" spans="6:6" x14ac:dyDescent="0.2">
      <c r="F62830" s="16"/>
    </row>
    <row r="62831" spans="6:6" x14ac:dyDescent="0.2">
      <c r="F62831" s="16"/>
    </row>
    <row r="62832" spans="6:6" x14ac:dyDescent="0.2">
      <c r="F62832" s="16"/>
    </row>
    <row r="62833" spans="6:6" x14ac:dyDescent="0.2">
      <c r="F62833" s="16"/>
    </row>
    <row r="62834" spans="6:6" x14ac:dyDescent="0.2">
      <c r="F62834" s="16"/>
    </row>
    <row r="62835" spans="6:6" x14ac:dyDescent="0.2">
      <c r="F62835" s="16"/>
    </row>
    <row r="62836" spans="6:6" x14ac:dyDescent="0.2">
      <c r="F62836" s="16"/>
    </row>
    <row r="62837" spans="6:6" x14ac:dyDescent="0.2">
      <c r="F62837" s="16"/>
    </row>
    <row r="62838" spans="6:6" x14ac:dyDescent="0.2">
      <c r="F62838" s="16"/>
    </row>
    <row r="62839" spans="6:6" x14ac:dyDescent="0.2">
      <c r="F62839" s="16"/>
    </row>
    <row r="62840" spans="6:6" x14ac:dyDescent="0.2">
      <c r="F62840" s="16"/>
    </row>
    <row r="62841" spans="6:6" x14ac:dyDescent="0.2">
      <c r="F62841" s="16"/>
    </row>
    <row r="62842" spans="6:6" x14ac:dyDescent="0.2">
      <c r="F62842" s="16"/>
    </row>
    <row r="62843" spans="6:6" x14ac:dyDescent="0.2">
      <c r="F62843" s="16"/>
    </row>
    <row r="62844" spans="6:6" x14ac:dyDescent="0.2">
      <c r="F62844" s="16"/>
    </row>
    <row r="62845" spans="6:6" x14ac:dyDescent="0.2">
      <c r="F62845" s="16"/>
    </row>
    <row r="62846" spans="6:6" x14ac:dyDescent="0.2">
      <c r="F62846" s="16"/>
    </row>
    <row r="62847" spans="6:6" x14ac:dyDescent="0.2">
      <c r="F62847" s="16"/>
    </row>
    <row r="62848" spans="6:6" x14ac:dyDescent="0.2">
      <c r="F62848" s="16"/>
    </row>
    <row r="62849" spans="6:6" x14ac:dyDescent="0.2">
      <c r="F62849" s="16"/>
    </row>
    <row r="62850" spans="6:6" x14ac:dyDescent="0.2">
      <c r="F62850" s="16"/>
    </row>
    <row r="62851" spans="6:6" x14ac:dyDescent="0.2">
      <c r="F62851" s="16"/>
    </row>
    <row r="62852" spans="6:6" x14ac:dyDescent="0.2">
      <c r="F62852" s="16"/>
    </row>
    <row r="62853" spans="6:6" x14ac:dyDescent="0.2">
      <c r="F62853" s="16"/>
    </row>
    <row r="62854" spans="6:6" x14ac:dyDescent="0.2">
      <c r="F62854" s="16"/>
    </row>
    <row r="62855" spans="6:6" x14ac:dyDescent="0.2">
      <c r="F62855" s="16"/>
    </row>
    <row r="62856" spans="6:6" x14ac:dyDescent="0.2">
      <c r="F62856" s="16"/>
    </row>
    <row r="62857" spans="6:6" x14ac:dyDescent="0.2">
      <c r="F62857" s="16"/>
    </row>
    <row r="62858" spans="6:6" x14ac:dyDescent="0.2">
      <c r="F62858" s="16"/>
    </row>
    <row r="62859" spans="6:6" x14ac:dyDescent="0.2">
      <c r="F62859" s="16"/>
    </row>
    <row r="62860" spans="6:6" x14ac:dyDescent="0.2">
      <c r="F62860" s="16"/>
    </row>
    <row r="62861" spans="6:6" x14ac:dyDescent="0.2">
      <c r="F62861" s="16"/>
    </row>
    <row r="62862" spans="6:6" x14ac:dyDescent="0.2">
      <c r="F62862" s="16"/>
    </row>
    <row r="62863" spans="6:6" x14ac:dyDescent="0.2">
      <c r="F62863" s="16"/>
    </row>
    <row r="62864" spans="6:6" x14ac:dyDescent="0.2">
      <c r="F62864" s="16"/>
    </row>
    <row r="62865" spans="6:6" x14ac:dyDescent="0.2">
      <c r="F62865" s="16"/>
    </row>
    <row r="62866" spans="6:6" x14ac:dyDescent="0.2">
      <c r="F62866" s="16"/>
    </row>
    <row r="62867" spans="6:6" x14ac:dyDescent="0.2">
      <c r="F62867" s="16"/>
    </row>
    <row r="62868" spans="6:6" x14ac:dyDescent="0.2">
      <c r="F62868" s="16"/>
    </row>
    <row r="62869" spans="6:6" x14ac:dyDescent="0.2">
      <c r="F62869" s="16"/>
    </row>
    <row r="62870" spans="6:6" x14ac:dyDescent="0.2">
      <c r="F62870" s="16"/>
    </row>
    <row r="62871" spans="6:6" x14ac:dyDescent="0.2">
      <c r="F62871" s="16"/>
    </row>
    <row r="62872" spans="6:6" x14ac:dyDescent="0.2">
      <c r="F62872" s="16"/>
    </row>
    <row r="62873" spans="6:6" x14ac:dyDescent="0.2">
      <c r="F62873" s="16"/>
    </row>
    <row r="62874" spans="6:6" x14ac:dyDescent="0.2">
      <c r="F62874" s="16"/>
    </row>
    <row r="62875" spans="6:6" x14ac:dyDescent="0.2">
      <c r="F62875" s="16"/>
    </row>
    <row r="62876" spans="6:6" x14ac:dyDescent="0.2">
      <c r="F62876" s="16"/>
    </row>
    <row r="62877" spans="6:6" x14ac:dyDescent="0.2">
      <c r="F62877" s="16"/>
    </row>
    <row r="62878" spans="6:6" x14ac:dyDescent="0.2">
      <c r="F62878" s="16"/>
    </row>
    <row r="62879" spans="6:6" x14ac:dyDescent="0.2">
      <c r="F62879" s="16"/>
    </row>
    <row r="62880" spans="6:6" x14ac:dyDescent="0.2">
      <c r="F62880" s="16"/>
    </row>
    <row r="62881" spans="6:6" x14ac:dyDescent="0.2">
      <c r="F62881" s="16"/>
    </row>
    <row r="62882" spans="6:6" x14ac:dyDescent="0.2">
      <c r="F62882" s="16"/>
    </row>
    <row r="62883" spans="6:6" x14ac:dyDescent="0.2">
      <c r="F62883" s="16"/>
    </row>
    <row r="62884" spans="6:6" x14ac:dyDescent="0.2">
      <c r="F62884" s="16"/>
    </row>
    <row r="62885" spans="6:6" x14ac:dyDescent="0.2">
      <c r="F62885" s="16"/>
    </row>
    <row r="62886" spans="6:6" x14ac:dyDescent="0.2">
      <c r="F62886" s="16"/>
    </row>
    <row r="62887" spans="6:6" x14ac:dyDescent="0.2">
      <c r="F62887" s="16"/>
    </row>
    <row r="62888" spans="6:6" x14ac:dyDescent="0.2">
      <c r="F62888" s="16"/>
    </row>
    <row r="62889" spans="6:6" x14ac:dyDescent="0.2">
      <c r="F62889" s="16"/>
    </row>
    <row r="62890" spans="6:6" x14ac:dyDescent="0.2">
      <c r="F62890" s="16"/>
    </row>
    <row r="62891" spans="6:6" x14ac:dyDescent="0.2">
      <c r="F62891" s="16"/>
    </row>
    <row r="62892" spans="6:6" x14ac:dyDescent="0.2">
      <c r="F62892" s="16"/>
    </row>
    <row r="62893" spans="6:6" x14ac:dyDescent="0.2">
      <c r="F62893" s="16"/>
    </row>
    <row r="62894" spans="6:6" x14ac:dyDescent="0.2">
      <c r="F62894" s="16"/>
    </row>
    <row r="62895" spans="6:6" x14ac:dyDescent="0.2">
      <c r="F62895" s="16"/>
    </row>
    <row r="62896" spans="6:6" x14ac:dyDescent="0.2">
      <c r="F62896" s="16"/>
    </row>
    <row r="62897" spans="6:6" x14ac:dyDescent="0.2">
      <c r="F62897" s="16"/>
    </row>
    <row r="62898" spans="6:6" x14ac:dyDescent="0.2">
      <c r="F62898" s="16"/>
    </row>
    <row r="62899" spans="6:6" x14ac:dyDescent="0.2">
      <c r="F62899" s="16"/>
    </row>
    <row r="62900" spans="6:6" x14ac:dyDescent="0.2">
      <c r="F62900" s="16"/>
    </row>
    <row r="62901" spans="6:6" x14ac:dyDescent="0.2">
      <c r="F62901" s="16"/>
    </row>
    <row r="62902" spans="6:6" x14ac:dyDescent="0.2">
      <c r="F62902" s="16"/>
    </row>
    <row r="62903" spans="6:6" x14ac:dyDescent="0.2">
      <c r="F62903" s="16"/>
    </row>
    <row r="62904" spans="6:6" x14ac:dyDescent="0.2">
      <c r="F62904" s="16"/>
    </row>
    <row r="62905" spans="6:6" x14ac:dyDescent="0.2">
      <c r="F62905" s="16"/>
    </row>
    <row r="62906" spans="6:6" x14ac:dyDescent="0.2">
      <c r="F62906" s="16"/>
    </row>
    <row r="62907" spans="6:6" x14ac:dyDescent="0.2">
      <c r="F62907" s="16"/>
    </row>
    <row r="62908" spans="6:6" x14ac:dyDescent="0.2">
      <c r="F62908" s="16"/>
    </row>
    <row r="62909" spans="6:6" x14ac:dyDescent="0.2">
      <c r="F62909" s="16"/>
    </row>
    <row r="62910" spans="6:6" x14ac:dyDescent="0.2">
      <c r="F62910" s="16"/>
    </row>
    <row r="62911" spans="6:6" x14ac:dyDescent="0.2">
      <c r="F62911" s="16"/>
    </row>
    <row r="62912" spans="6:6" x14ac:dyDescent="0.2">
      <c r="F62912" s="16"/>
    </row>
    <row r="62913" spans="6:6" x14ac:dyDescent="0.2">
      <c r="F62913" s="16"/>
    </row>
    <row r="62914" spans="6:6" x14ac:dyDescent="0.2">
      <c r="F62914" s="16"/>
    </row>
    <row r="62915" spans="6:6" x14ac:dyDescent="0.2">
      <c r="F62915" s="16"/>
    </row>
    <row r="62916" spans="6:6" x14ac:dyDescent="0.2">
      <c r="F62916" s="16"/>
    </row>
    <row r="62917" spans="6:6" x14ac:dyDescent="0.2">
      <c r="F62917" s="16"/>
    </row>
    <row r="62918" spans="6:6" x14ac:dyDescent="0.2">
      <c r="F62918" s="16"/>
    </row>
    <row r="62919" spans="6:6" x14ac:dyDescent="0.2">
      <c r="F62919" s="16"/>
    </row>
    <row r="62920" spans="6:6" x14ac:dyDescent="0.2">
      <c r="F62920" s="16"/>
    </row>
    <row r="62921" spans="6:6" x14ac:dyDescent="0.2">
      <c r="F62921" s="16"/>
    </row>
    <row r="62922" spans="6:6" x14ac:dyDescent="0.2">
      <c r="F62922" s="16"/>
    </row>
    <row r="62923" spans="6:6" x14ac:dyDescent="0.2">
      <c r="F62923" s="16"/>
    </row>
    <row r="62924" spans="6:6" x14ac:dyDescent="0.2">
      <c r="F62924" s="16"/>
    </row>
    <row r="62925" spans="6:6" x14ac:dyDescent="0.2">
      <c r="F62925" s="16"/>
    </row>
    <row r="62926" spans="6:6" x14ac:dyDescent="0.2">
      <c r="F62926" s="16"/>
    </row>
    <row r="62927" spans="6:6" x14ac:dyDescent="0.2">
      <c r="F62927" s="16"/>
    </row>
    <row r="62928" spans="6:6" x14ac:dyDescent="0.2">
      <c r="F62928" s="16"/>
    </row>
    <row r="62929" spans="6:6" x14ac:dyDescent="0.2">
      <c r="F62929" s="16"/>
    </row>
    <row r="62930" spans="6:6" x14ac:dyDescent="0.2">
      <c r="F62930" s="16"/>
    </row>
    <row r="62931" spans="6:6" x14ac:dyDescent="0.2">
      <c r="F62931" s="16"/>
    </row>
    <row r="62932" spans="6:6" x14ac:dyDescent="0.2">
      <c r="F62932" s="16"/>
    </row>
    <row r="62933" spans="6:6" x14ac:dyDescent="0.2">
      <c r="F62933" s="16"/>
    </row>
    <row r="62934" spans="6:6" x14ac:dyDescent="0.2">
      <c r="F62934" s="16"/>
    </row>
    <row r="62935" spans="6:6" x14ac:dyDescent="0.2">
      <c r="F62935" s="16"/>
    </row>
    <row r="62936" spans="6:6" x14ac:dyDescent="0.2">
      <c r="F62936" s="16"/>
    </row>
    <row r="62937" spans="6:6" x14ac:dyDescent="0.2">
      <c r="F62937" s="16"/>
    </row>
    <row r="62938" spans="6:6" x14ac:dyDescent="0.2">
      <c r="F62938" s="16"/>
    </row>
    <row r="62939" spans="6:6" x14ac:dyDescent="0.2">
      <c r="F62939" s="16"/>
    </row>
    <row r="62940" spans="6:6" x14ac:dyDescent="0.2">
      <c r="F62940" s="16"/>
    </row>
    <row r="62941" spans="6:6" x14ac:dyDescent="0.2">
      <c r="F62941" s="16"/>
    </row>
    <row r="62942" spans="6:6" x14ac:dyDescent="0.2">
      <c r="F62942" s="16"/>
    </row>
    <row r="62943" spans="6:6" x14ac:dyDescent="0.2">
      <c r="F62943" s="16"/>
    </row>
    <row r="62944" spans="6:6" x14ac:dyDescent="0.2">
      <c r="F62944" s="16"/>
    </row>
    <row r="62945" spans="6:6" x14ac:dyDescent="0.2">
      <c r="F62945" s="16"/>
    </row>
    <row r="62946" spans="6:6" x14ac:dyDescent="0.2">
      <c r="F62946" s="16"/>
    </row>
    <row r="62947" spans="6:6" x14ac:dyDescent="0.2">
      <c r="F62947" s="16"/>
    </row>
    <row r="62948" spans="6:6" x14ac:dyDescent="0.2">
      <c r="F62948" s="16"/>
    </row>
    <row r="62949" spans="6:6" x14ac:dyDescent="0.2">
      <c r="F62949" s="16"/>
    </row>
    <row r="62950" spans="6:6" x14ac:dyDescent="0.2">
      <c r="F62950" s="16"/>
    </row>
    <row r="62951" spans="6:6" x14ac:dyDescent="0.2">
      <c r="F62951" s="16"/>
    </row>
    <row r="62952" spans="6:6" x14ac:dyDescent="0.2">
      <c r="F62952" s="16"/>
    </row>
    <row r="62953" spans="6:6" x14ac:dyDescent="0.2">
      <c r="F62953" s="16"/>
    </row>
    <row r="62954" spans="6:6" x14ac:dyDescent="0.2">
      <c r="F62954" s="16"/>
    </row>
    <row r="62955" spans="6:6" x14ac:dyDescent="0.2">
      <c r="F62955" s="16"/>
    </row>
    <row r="62956" spans="6:6" x14ac:dyDescent="0.2">
      <c r="F62956" s="16"/>
    </row>
    <row r="62957" spans="6:6" x14ac:dyDescent="0.2">
      <c r="F62957" s="16"/>
    </row>
    <row r="62958" spans="6:6" x14ac:dyDescent="0.2">
      <c r="F62958" s="16"/>
    </row>
    <row r="62959" spans="6:6" x14ac:dyDescent="0.2">
      <c r="F62959" s="16"/>
    </row>
    <row r="62960" spans="6:6" x14ac:dyDescent="0.2">
      <c r="F62960" s="16"/>
    </row>
    <row r="62961" spans="6:6" x14ac:dyDescent="0.2">
      <c r="F62961" s="16"/>
    </row>
    <row r="62962" spans="6:6" x14ac:dyDescent="0.2">
      <c r="F62962" s="16"/>
    </row>
    <row r="62963" spans="6:6" x14ac:dyDescent="0.2">
      <c r="F62963" s="16"/>
    </row>
    <row r="62964" spans="6:6" x14ac:dyDescent="0.2">
      <c r="F62964" s="16"/>
    </row>
    <row r="62965" spans="6:6" x14ac:dyDescent="0.2">
      <c r="F62965" s="16"/>
    </row>
    <row r="62966" spans="6:6" x14ac:dyDescent="0.2">
      <c r="F62966" s="16"/>
    </row>
    <row r="62967" spans="6:6" x14ac:dyDescent="0.2">
      <c r="F62967" s="16"/>
    </row>
    <row r="62968" spans="6:6" x14ac:dyDescent="0.2">
      <c r="F62968" s="16"/>
    </row>
    <row r="62969" spans="6:6" x14ac:dyDescent="0.2">
      <c r="F62969" s="16"/>
    </row>
    <row r="62970" spans="6:6" x14ac:dyDescent="0.2">
      <c r="F62970" s="16"/>
    </row>
    <row r="62971" spans="6:6" x14ac:dyDescent="0.2">
      <c r="F62971" s="16"/>
    </row>
    <row r="62972" spans="6:6" x14ac:dyDescent="0.2">
      <c r="F62972" s="16"/>
    </row>
    <row r="62973" spans="6:6" x14ac:dyDescent="0.2">
      <c r="F62973" s="16"/>
    </row>
    <row r="62974" spans="6:6" x14ac:dyDescent="0.2">
      <c r="F62974" s="16"/>
    </row>
    <row r="62975" spans="6:6" x14ac:dyDescent="0.2">
      <c r="F62975" s="16"/>
    </row>
    <row r="62976" spans="6:6" x14ac:dyDescent="0.2">
      <c r="F62976" s="16"/>
    </row>
    <row r="62977" spans="6:6" x14ac:dyDescent="0.2">
      <c r="F62977" s="16"/>
    </row>
    <row r="62978" spans="6:6" x14ac:dyDescent="0.2">
      <c r="F62978" s="16"/>
    </row>
    <row r="62979" spans="6:6" x14ac:dyDescent="0.2">
      <c r="F62979" s="16"/>
    </row>
    <row r="62980" spans="6:6" x14ac:dyDescent="0.2">
      <c r="F62980" s="16"/>
    </row>
    <row r="62981" spans="6:6" x14ac:dyDescent="0.2">
      <c r="F62981" s="16"/>
    </row>
    <row r="62982" spans="6:6" x14ac:dyDescent="0.2">
      <c r="F62982" s="16"/>
    </row>
    <row r="62983" spans="6:6" x14ac:dyDescent="0.2">
      <c r="F62983" s="16"/>
    </row>
    <row r="62984" spans="6:6" x14ac:dyDescent="0.2">
      <c r="F62984" s="16"/>
    </row>
    <row r="62985" spans="6:6" x14ac:dyDescent="0.2">
      <c r="F62985" s="16"/>
    </row>
    <row r="62986" spans="6:6" x14ac:dyDescent="0.2">
      <c r="F62986" s="16"/>
    </row>
    <row r="62987" spans="6:6" x14ac:dyDescent="0.2">
      <c r="F62987" s="16"/>
    </row>
    <row r="62988" spans="6:6" x14ac:dyDescent="0.2">
      <c r="F62988" s="16"/>
    </row>
    <row r="62989" spans="6:6" x14ac:dyDescent="0.2">
      <c r="F62989" s="16"/>
    </row>
    <row r="62990" spans="6:6" x14ac:dyDescent="0.2">
      <c r="F62990" s="16"/>
    </row>
    <row r="62991" spans="6:6" x14ac:dyDescent="0.2">
      <c r="F62991" s="16"/>
    </row>
    <row r="62992" spans="6:6" x14ac:dyDescent="0.2">
      <c r="F62992" s="16"/>
    </row>
    <row r="62993" spans="6:6" x14ac:dyDescent="0.2">
      <c r="F62993" s="16"/>
    </row>
    <row r="62994" spans="6:6" x14ac:dyDescent="0.2">
      <c r="F62994" s="16"/>
    </row>
    <row r="62995" spans="6:6" x14ac:dyDescent="0.2">
      <c r="F62995" s="16"/>
    </row>
    <row r="62996" spans="6:6" x14ac:dyDescent="0.2">
      <c r="F62996" s="16"/>
    </row>
    <row r="62997" spans="6:6" x14ac:dyDescent="0.2">
      <c r="F62997" s="16"/>
    </row>
    <row r="62998" spans="6:6" x14ac:dyDescent="0.2">
      <c r="F62998" s="16"/>
    </row>
    <row r="62999" spans="6:6" x14ac:dyDescent="0.2">
      <c r="F62999" s="16"/>
    </row>
    <row r="63000" spans="6:6" x14ac:dyDescent="0.2">
      <c r="F63000" s="16"/>
    </row>
    <row r="63001" spans="6:6" x14ac:dyDescent="0.2">
      <c r="F63001" s="16"/>
    </row>
    <row r="63002" spans="6:6" x14ac:dyDescent="0.2">
      <c r="F63002" s="16"/>
    </row>
    <row r="63003" spans="6:6" x14ac:dyDescent="0.2">
      <c r="F63003" s="16"/>
    </row>
    <row r="63004" spans="6:6" x14ac:dyDescent="0.2">
      <c r="F63004" s="16"/>
    </row>
    <row r="63005" spans="6:6" x14ac:dyDescent="0.2">
      <c r="F63005" s="16"/>
    </row>
    <row r="63006" spans="6:6" x14ac:dyDescent="0.2">
      <c r="F63006" s="16"/>
    </row>
    <row r="63007" spans="6:6" x14ac:dyDescent="0.2">
      <c r="F63007" s="16"/>
    </row>
    <row r="63008" spans="6:6" x14ac:dyDescent="0.2">
      <c r="F63008" s="16"/>
    </row>
    <row r="63009" spans="6:6" x14ac:dyDescent="0.2">
      <c r="F63009" s="16"/>
    </row>
    <row r="63010" spans="6:6" x14ac:dyDescent="0.2">
      <c r="F63010" s="16"/>
    </row>
    <row r="63011" spans="6:6" x14ac:dyDescent="0.2">
      <c r="F63011" s="16"/>
    </row>
    <row r="63012" spans="6:6" x14ac:dyDescent="0.2">
      <c r="F63012" s="16"/>
    </row>
    <row r="63013" spans="6:6" x14ac:dyDescent="0.2">
      <c r="F63013" s="16"/>
    </row>
    <row r="63014" spans="6:6" x14ac:dyDescent="0.2">
      <c r="F63014" s="16"/>
    </row>
    <row r="63015" spans="6:6" x14ac:dyDescent="0.2">
      <c r="F63015" s="16"/>
    </row>
    <row r="63016" spans="6:6" x14ac:dyDescent="0.2">
      <c r="F63016" s="16"/>
    </row>
    <row r="63017" spans="6:6" x14ac:dyDescent="0.2">
      <c r="F63017" s="16"/>
    </row>
    <row r="63018" spans="6:6" x14ac:dyDescent="0.2">
      <c r="F63018" s="16"/>
    </row>
    <row r="63019" spans="6:6" x14ac:dyDescent="0.2">
      <c r="F63019" s="16"/>
    </row>
    <row r="63020" spans="6:6" x14ac:dyDescent="0.2">
      <c r="F63020" s="16"/>
    </row>
    <row r="63021" spans="6:6" x14ac:dyDescent="0.2">
      <c r="F63021" s="16"/>
    </row>
    <row r="63022" spans="6:6" x14ac:dyDescent="0.2">
      <c r="F63022" s="16"/>
    </row>
    <row r="63023" spans="6:6" x14ac:dyDescent="0.2">
      <c r="F63023" s="16"/>
    </row>
    <row r="63024" spans="6:6" x14ac:dyDescent="0.2">
      <c r="F63024" s="16"/>
    </row>
    <row r="63025" spans="6:6" x14ac:dyDescent="0.2">
      <c r="F63025" s="16"/>
    </row>
    <row r="63026" spans="6:6" x14ac:dyDescent="0.2">
      <c r="F63026" s="16"/>
    </row>
    <row r="63027" spans="6:6" x14ac:dyDescent="0.2">
      <c r="F63027" s="16"/>
    </row>
    <row r="63028" spans="6:6" x14ac:dyDescent="0.2">
      <c r="F63028" s="16"/>
    </row>
    <row r="63029" spans="6:6" x14ac:dyDescent="0.2">
      <c r="F63029" s="16"/>
    </row>
    <row r="63030" spans="6:6" x14ac:dyDescent="0.2">
      <c r="F63030" s="16"/>
    </row>
    <row r="63031" spans="6:6" x14ac:dyDescent="0.2">
      <c r="F63031" s="16"/>
    </row>
    <row r="63032" spans="6:6" x14ac:dyDescent="0.2">
      <c r="F63032" s="16"/>
    </row>
    <row r="63033" spans="6:6" x14ac:dyDescent="0.2">
      <c r="F63033" s="16"/>
    </row>
    <row r="63034" spans="6:6" x14ac:dyDescent="0.2">
      <c r="F63034" s="16"/>
    </row>
    <row r="63035" spans="6:6" x14ac:dyDescent="0.2">
      <c r="F63035" s="16"/>
    </row>
    <row r="63036" spans="6:6" x14ac:dyDescent="0.2">
      <c r="F63036" s="16"/>
    </row>
    <row r="63037" spans="6:6" x14ac:dyDescent="0.2">
      <c r="F63037" s="16"/>
    </row>
    <row r="63038" spans="6:6" x14ac:dyDescent="0.2">
      <c r="F63038" s="16"/>
    </row>
    <row r="63039" spans="6:6" x14ac:dyDescent="0.2">
      <c r="F63039" s="16"/>
    </row>
    <row r="63040" spans="6:6" x14ac:dyDescent="0.2">
      <c r="F63040" s="16"/>
    </row>
    <row r="63041" spans="6:6" x14ac:dyDescent="0.2">
      <c r="F63041" s="16"/>
    </row>
    <row r="63042" spans="6:6" x14ac:dyDescent="0.2">
      <c r="F63042" s="16"/>
    </row>
    <row r="63043" spans="6:6" x14ac:dyDescent="0.2">
      <c r="F63043" s="16"/>
    </row>
    <row r="63044" spans="6:6" x14ac:dyDescent="0.2">
      <c r="F63044" s="16"/>
    </row>
    <row r="63045" spans="6:6" x14ac:dyDescent="0.2">
      <c r="F63045" s="16"/>
    </row>
    <row r="63046" spans="6:6" x14ac:dyDescent="0.2">
      <c r="F63046" s="16"/>
    </row>
    <row r="63047" spans="6:6" x14ac:dyDescent="0.2">
      <c r="F63047" s="16"/>
    </row>
    <row r="63048" spans="6:6" x14ac:dyDescent="0.2">
      <c r="F63048" s="16"/>
    </row>
    <row r="63049" spans="6:6" x14ac:dyDescent="0.2">
      <c r="F63049" s="16"/>
    </row>
    <row r="63050" spans="6:6" x14ac:dyDescent="0.2">
      <c r="F63050" s="16"/>
    </row>
    <row r="63051" spans="6:6" x14ac:dyDescent="0.2">
      <c r="F63051" s="16"/>
    </row>
    <row r="63052" spans="6:6" x14ac:dyDescent="0.2">
      <c r="F63052" s="16"/>
    </row>
    <row r="63053" spans="6:6" x14ac:dyDescent="0.2">
      <c r="F63053" s="16"/>
    </row>
    <row r="63054" spans="6:6" x14ac:dyDescent="0.2">
      <c r="F63054" s="16"/>
    </row>
    <row r="63055" spans="6:6" x14ac:dyDescent="0.2">
      <c r="F63055" s="16"/>
    </row>
    <row r="63056" spans="6:6" x14ac:dyDescent="0.2">
      <c r="F63056" s="16"/>
    </row>
    <row r="63057" spans="6:6" x14ac:dyDescent="0.2">
      <c r="F63057" s="16"/>
    </row>
    <row r="63058" spans="6:6" x14ac:dyDescent="0.2">
      <c r="F63058" s="16"/>
    </row>
    <row r="63059" spans="6:6" x14ac:dyDescent="0.2">
      <c r="F63059" s="16"/>
    </row>
    <row r="63060" spans="6:6" x14ac:dyDescent="0.2">
      <c r="F63060" s="16"/>
    </row>
    <row r="63061" spans="6:6" x14ac:dyDescent="0.2">
      <c r="F63061" s="16"/>
    </row>
    <row r="63062" spans="6:6" x14ac:dyDescent="0.2">
      <c r="F63062" s="16"/>
    </row>
    <row r="63063" spans="6:6" x14ac:dyDescent="0.2">
      <c r="F63063" s="16"/>
    </row>
    <row r="63064" spans="6:6" x14ac:dyDescent="0.2">
      <c r="F63064" s="16"/>
    </row>
    <row r="63065" spans="6:6" x14ac:dyDescent="0.2">
      <c r="F63065" s="16"/>
    </row>
    <row r="63066" spans="6:6" x14ac:dyDescent="0.2">
      <c r="F63066" s="16"/>
    </row>
    <row r="63067" spans="6:6" x14ac:dyDescent="0.2">
      <c r="F63067" s="16"/>
    </row>
    <row r="63068" spans="6:6" x14ac:dyDescent="0.2">
      <c r="F63068" s="16"/>
    </row>
    <row r="63069" spans="6:6" x14ac:dyDescent="0.2">
      <c r="F63069" s="16"/>
    </row>
    <row r="63070" spans="6:6" x14ac:dyDescent="0.2">
      <c r="F63070" s="16"/>
    </row>
    <row r="63071" spans="6:6" x14ac:dyDescent="0.2">
      <c r="F63071" s="16"/>
    </row>
    <row r="63072" spans="6:6" x14ac:dyDescent="0.2">
      <c r="F63072" s="16"/>
    </row>
    <row r="63073" spans="6:6" x14ac:dyDescent="0.2">
      <c r="F63073" s="16"/>
    </row>
    <row r="63074" spans="6:6" x14ac:dyDescent="0.2">
      <c r="F63074" s="16"/>
    </row>
    <row r="63075" spans="6:6" x14ac:dyDescent="0.2">
      <c r="F63075" s="16"/>
    </row>
    <row r="63076" spans="6:6" x14ac:dyDescent="0.2">
      <c r="F63076" s="16"/>
    </row>
    <row r="63077" spans="6:6" x14ac:dyDescent="0.2">
      <c r="F63077" s="16"/>
    </row>
    <row r="63078" spans="6:6" x14ac:dyDescent="0.2">
      <c r="F63078" s="16"/>
    </row>
    <row r="63079" spans="6:6" x14ac:dyDescent="0.2">
      <c r="F63079" s="16"/>
    </row>
    <row r="63080" spans="6:6" x14ac:dyDescent="0.2">
      <c r="F63080" s="16"/>
    </row>
    <row r="63081" spans="6:6" x14ac:dyDescent="0.2">
      <c r="F63081" s="16"/>
    </row>
    <row r="63082" spans="6:6" x14ac:dyDescent="0.2">
      <c r="F63082" s="16"/>
    </row>
    <row r="63083" spans="6:6" x14ac:dyDescent="0.2">
      <c r="F63083" s="16"/>
    </row>
    <row r="63084" spans="6:6" x14ac:dyDescent="0.2">
      <c r="F63084" s="16"/>
    </row>
    <row r="63085" spans="6:6" x14ac:dyDescent="0.2">
      <c r="F63085" s="16"/>
    </row>
    <row r="63086" spans="6:6" x14ac:dyDescent="0.2">
      <c r="F63086" s="16"/>
    </row>
    <row r="63087" spans="6:6" x14ac:dyDescent="0.2">
      <c r="F63087" s="16"/>
    </row>
    <row r="63088" spans="6:6" x14ac:dyDescent="0.2">
      <c r="F63088" s="16"/>
    </row>
    <row r="63089" spans="6:6" x14ac:dyDescent="0.2">
      <c r="F63089" s="16"/>
    </row>
    <row r="63090" spans="6:6" x14ac:dyDescent="0.2">
      <c r="F63090" s="16"/>
    </row>
    <row r="63091" spans="6:6" x14ac:dyDescent="0.2">
      <c r="F63091" s="16"/>
    </row>
    <row r="63092" spans="6:6" x14ac:dyDescent="0.2">
      <c r="F63092" s="16"/>
    </row>
    <row r="63093" spans="6:6" x14ac:dyDescent="0.2">
      <c r="F63093" s="16"/>
    </row>
    <row r="63094" spans="6:6" x14ac:dyDescent="0.2">
      <c r="F63094" s="16"/>
    </row>
    <row r="63095" spans="6:6" x14ac:dyDescent="0.2">
      <c r="F63095" s="16"/>
    </row>
    <row r="63096" spans="6:6" x14ac:dyDescent="0.2">
      <c r="F63096" s="16"/>
    </row>
    <row r="63097" spans="6:6" x14ac:dyDescent="0.2">
      <c r="F63097" s="16"/>
    </row>
    <row r="63098" spans="6:6" x14ac:dyDescent="0.2">
      <c r="F63098" s="16"/>
    </row>
    <row r="63099" spans="6:6" x14ac:dyDescent="0.2">
      <c r="F63099" s="16"/>
    </row>
    <row r="63100" spans="6:6" x14ac:dyDescent="0.2">
      <c r="F63100" s="16"/>
    </row>
    <row r="63101" spans="6:6" x14ac:dyDescent="0.2">
      <c r="F63101" s="16"/>
    </row>
    <row r="63102" spans="6:6" x14ac:dyDescent="0.2">
      <c r="F63102" s="16"/>
    </row>
    <row r="63103" spans="6:6" x14ac:dyDescent="0.2">
      <c r="F63103" s="16"/>
    </row>
    <row r="63104" spans="6:6" x14ac:dyDescent="0.2">
      <c r="F63104" s="16"/>
    </row>
    <row r="63105" spans="6:6" x14ac:dyDescent="0.2">
      <c r="F63105" s="16"/>
    </row>
    <row r="63106" spans="6:6" x14ac:dyDescent="0.2">
      <c r="F63106" s="16"/>
    </row>
    <row r="63107" spans="6:6" x14ac:dyDescent="0.2">
      <c r="F63107" s="16"/>
    </row>
    <row r="63108" spans="6:6" x14ac:dyDescent="0.2">
      <c r="F63108" s="16"/>
    </row>
    <row r="63109" spans="6:6" x14ac:dyDescent="0.2">
      <c r="F63109" s="16"/>
    </row>
    <row r="63110" spans="6:6" x14ac:dyDescent="0.2">
      <c r="F63110" s="16"/>
    </row>
    <row r="63111" spans="6:6" x14ac:dyDescent="0.2">
      <c r="F63111" s="16"/>
    </row>
    <row r="63112" spans="6:6" x14ac:dyDescent="0.2">
      <c r="F63112" s="16"/>
    </row>
    <row r="63113" spans="6:6" x14ac:dyDescent="0.2">
      <c r="F63113" s="16"/>
    </row>
    <row r="63114" spans="6:6" x14ac:dyDescent="0.2">
      <c r="F63114" s="16"/>
    </row>
    <row r="63115" spans="6:6" x14ac:dyDescent="0.2">
      <c r="F63115" s="16"/>
    </row>
    <row r="63116" spans="6:6" x14ac:dyDescent="0.2">
      <c r="F63116" s="16"/>
    </row>
    <row r="63117" spans="6:6" x14ac:dyDescent="0.2">
      <c r="F63117" s="16"/>
    </row>
    <row r="63118" spans="6:6" x14ac:dyDescent="0.2">
      <c r="F63118" s="16"/>
    </row>
    <row r="63119" spans="6:6" x14ac:dyDescent="0.2">
      <c r="F63119" s="16"/>
    </row>
    <row r="63120" spans="6:6" x14ac:dyDescent="0.2">
      <c r="F63120" s="16"/>
    </row>
    <row r="63121" spans="6:6" x14ac:dyDescent="0.2">
      <c r="F63121" s="16"/>
    </row>
    <row r="63122" spans="6:6" x14ac:dyDescent="0.2">
      <c r="F63122" s="16"/>
    </row>
    <row r="63123" spans="6:6" x14ac:dyDescent="0.2">
      <c r="F63123" s="16"/>
    </row>
    <row r="63124" spans="6:6" x14ac:dyDescent="0.2">
      <c r="F63124" s="16"/>
    </row>
    <row r="63125" spans="6:6" x14ac:dyDescent="0.2">
      <c r="F63125" s="16"/>
    </row>
    <row r="63126" spans="6:6" x14ac:dyDescent="0.2">
      <c r="F63126" s="16"/>
    </row>
    <row r="63127" spans="6:6" x14ac:dyDescent="0.2">
      <c r="F63127" s="16"/>
    </row>
    <row r="63128" spans="6:6" x14ac:dyDescent="0.2">
      <c r="F63128" s="16"/>
    </row>
    <row r="63129" spans="6:6" x14ac:dyDescent="0.2">
      <c r="F63129" s="16"/>
    </row>
    <row r="63130" spans="6:6" x14ac:dyDescent="0.2">
      <c r="F63130" s="16"/>
    </row>
    <row r="63131" spans="6:6" x14ac:dyDescent="0.2">
      <c r="F63131" s="16"/>
    </row>
    <row r="63132" spans="6:6" x14ac:dyDescent="0.2">
      <c r="F63132" s="16"/>
    </row>
    <row r="63133" spans="6:6" x14ac:dyDescent="0.2">
      <c r="F63133" s="16"/>
    </row>
    <row r="63134" spans="6:6" x14ac:dyDescent="0.2">
      <c r="F63134" s="16"/>
    </row>
    <row r="63135" spans="6:6" x14ac:dyDescent="0.2">
      <c r="F63135" s="16"/>
    </row>
    <row r="63136" spans="6:6" x14ac:dyDescent="0.2">
      <c r="F63136" s="16"/>
    </row>
    <row r="63137" spans="6:6" x14ac:dyDescent="0.2">
      <c r="F63137" s="16"/>
    </row>
    <row r="63138" spans="6:6" x14ac:dyDescent="0.2">
      <c r="F63138" s="16"/>
    </row>
    <row r="63139" spans="6:6" x14ac:dyDescent="0.2">
      <c r="F63139" s="16"/>
    </row>
    <row r="63140" spans="6:6" x14ac:dyDescent="0.2">
      <c r="F63140" s="16"/>
    </row>
    <row r="63141" spans="6:6" x14ac:dyDescent="0.2">
      <c r="F63141" s="16"/>
    </row>
    <row r="63142" spans="6:6" x14ac:dyDescent="0.2">
      <c r="F63142" s="16"/>
    </row>
    <row r="63143" spans="6:6" x14ac:dyDescent="0.2">
      <c r="F63143" s="16"/>
    </row>
    <row r="63144" spans="6:6" x14ac:dyDescent="0.2">
      <c r="F63144" s="16"/>
    </row>
    <row r="63145" spans="6:6" x14ac:dyDescent="0.2">
      <c r="F63145" s="16"/>
    </row>
    <row r="63146" spans="6:6" x14ac:dyDescent="0.2">
      <c r="F63146" s="16"/>
    </row>
    <row r="63147" spans="6:6" x14ac:dyDescent="0.2">
      <c r="F63147" s="16"/>
    </row>
    <row r="63148" spans="6:6" x14ac:dyDescent="0.2">
      <c r="F63148" s="16"/>
    </row>
    <row r="63149" spans="6:6" x14ac:dyDescent="0.2">
      <c r="F63149" s="16"/>
    </row>
    <row r="63150" spans="6:6" x14ac:dyDescent="0.2">
      <c r="F63150" s="16"/>
    </row>
    <row r="63151" spans="6:6" x14ac:dyDescent="0.2">
      <c r="F63151" s="16"/>
    </row>
    <row r="63152" spans="6:6" x14ac:dyDescent="0.2">
      <c r="F63152" s="16"/>
    </row>
    <row r="63153" spans="6:6" x14ac:dyDescent="0.2">
      <c r="F63153" s="16"/>
    </row>
    <row r="63154" spans="6:6" x14ac:dyDescent="0.2">
      <c r="F63154" s="16"/>
    </row>
    <row r="63155" spans="6:6" x14ac:dyDescent="0.2">
      <c r="F63155" s="16"/>
    </row>
    <row r="63156" spans="6:6" x14ac:dyDescent="0.2">
      <c r="F63156" s="16"/>
    </row>
    <row r="63157" spans="6:6" x14ac:dyDescent="0.2">
      <c r="F63157" s="16"/>
    </row>
    <row r="63158" spans="6:6" x14ac:dyDescent="0.2">
      <c r="F63158" s="16"/>
    </row>
    <row r="63159" spans="6:6" x14ac:dyDescent="0.2">
      <c r="F63159" s="16"/>
    </row>
    <row r="63160" spans="6:6" x14ac:dyDescent="0.2">
      <c r="F63160" s="16"/>
    </row>
    <row r="63161" spans="6:6" x14ac:dyDescent="0.2">
      <c r="F63161" s="16"/>
    </row>
    <row r="63162" spans="6:6" x14ac:dyDescent="0.2">
      <c r="F63162" s="16"/>
    </row>
    <row r="63163" spans="6:6" x14ac:dyDescent="0.2">
      <c r="F63163" s="16"/>
    </row>
    <row r="63164" spans="6:6" x14ac:dyDescent="0.2">
      <c r="F63164" s="16"/>
    </row>
    <row r="63165" spans="6:6" x14ac:dyDescent="0.2">
      <c r="F63165" s="16"/>
    </row>
    <row r="63166" spans="6:6" x14ac:dyDescent="0.2">
      <c r="F63166" s="16"/>
    </row>
    <row r="63167" spans="6:6" x14ac:dyDescent="0.2">
      <c r="F63167" s="16"/>
    </row>
    <row r="63168" spans="6:6" x14ac:dyDescent="0.2">
      <c r="F63168" s="16"/>
    </row>
    <row r="63169" spans="6:6" x14ac:dyDescent="0.2">
      <c r="F63169" s="16"/>
    </row>
    <row r="63170" spans="6:6" x14ac:dyDescent="0.2">
      <c r="F63170" s="16"/>
    </row>
    <row r="63171" spans="6:6" x14ac:dyDescent="0.2">
      <c r="F63171" s="16"/>
    </row>
    <row r="63172" spans="6:6" x14ac:dyDescent="0.2">
      <c r="F63172" s="16"/>
    </row>
    <row r="63173" spans="6:6" x14ac:dyDescent="0.2">
      <c r="F63173" s="16"/>
    </row>
    <row r="63174" spans="6:6" x14ac:dyDescent="0.2">
      <c r="F63174" s="16"/>
    </row>
    <row r="63175" spans="6:6" x14ac:dyDescent="0.2">
      <c r="F63175" s="16"/>
    </row>
    <row r="63176" spans="6:6" x14ac:dyDescent="0.2">
      <c r="F63176" s="16"/>
    </row>
    <row r="63177" spans="6:6" x14ac:dyDescent="0.2">
      <c r="F63177" s="16"/>
    </row>
    <row r="63178" spans="6:6" x14ac:dyDescent="0.2">
      <c r="F63178" s="16"/>
    </row>
    <row r="63179" spans="6:6" x14ac:dyDescent="0.2">
      <c r="F63179" s="16"/>
    </row>
    <row r="63180" spans="6:6" x14ac:dyDescent="0.2">
      <c r="F63180" s="16"/>
    </row>
    <row r="63181" spans="6:6" x14ac:dyDescent="0.2">
      <c r="F63181" s="16"/>
    </row>
    <row r="63182" spans="6:6" x14ac:dyDescent="0.2">
      <c r="F63182" s="16"/>
    </row>
    <row r="63183" spans="6:6" x14ac:dyDescent="0.2">
      <c r="F63183" s="16"/>
    </row>
    <row r="63184" spans="6:6" x14ac:dyDescent="0.2">
      <c r="F63184" s="16"/>
    </row>
    <row r="63185" spans="6:6" x14ac:dyDescent="0.2">
      <c r="F63185" s="16"/>
    </row>
    <row r="63186" spans="6:6" x14ac:dyDescent="0.2">
      <c r="F63186" s="16"/>
    </row>
    <row r="63187" spans="6:6" x14ac:dyDescent="0.2">
      <c r="F63187" s="16"/>
    </row>
    <row r="63188" spans="6:6" x14ac:dyDescent="0.2">
      <c r="F63188" s="16"/>
    </row>
    <row r="63189" spans="6:6" x14ac:dyDescent="0.2">
      <c r="F63189" s="16"/>
    </row>
    <row r="63190" spans="6:6" x14ac:dyDescent="0.2">
      <c r="F63190" s="16"/>
    </row>
    <row r="63191" spans="6:6" x14ac:dyDescent="0.2">
      <c r="F63191" s="16"/>
    </row>
    <row r="63192" spans="6:6" x14ac:dyDescent="0.2">
      <c r="F63192" s="16"/>
    </row>
    <row r="63193" spans="6:6" x14ac:dyDescent="0.2">
      <c r="F63193" s="16"/>
    </row>
    <row r="63194" spans="6:6" x14ac:dyDescent="0.2">
      <c r="F63194" s="16"/>
    </row>
    <row r="63195" spans="6:6" x14ac:dyDescent="0.2">
      <c r="F63195" s="16"/>
    </row>
    <row r="63196" spans="6:6" x14ac:dyDescent="0.2">
      <c r="F63196" s="16"/>
    </row>
    <row r="63197" spans="6:6" x14ac:dyDescent="0.2">
      <c r="F63197" s="16"/>
    </row>
    <row r="63198" spans="6:6" x14ac:dyDescent="0.2">
      <c r="F63198" s="16"/>
    </row>
    <row r="63199" spans="6:6" x14ac:dyDescent="0.2">
      <c r="F63199" s="16"/>
    </row>
    <row r="63200" spans="6:6" x14ac:dyDescent="0.2">
      <c r="F63200" s="16"/>
    </row>
    <row r="63201" spans="6:6" x14ac:dyDescent="0.2">
      <c r="F63201" s="16"/>
    </row>
    <row r="63202" spans="6:6" x14ac:dyDescent="0.2">
      <c r="F63202" s="16"/>
    </row>
    <row r="63203" spans="6:6" x14ac:dyDescent="0.2">
      <c r="F63203" s="16"/>
    </row>
    <row r="63204" spans="6:6" x14ac:dyDescent="0.2">
      <c r="F63204" s="16"/>
    </row>
    <row r="63205" spans="6:6" x14ac:dyDescent="0.2">
      <c r="F63205" s="16"/>
    </row>
    <row r="63206" spans="6:6" x14ac:dyDescent="0.2">
      <c r="F63206" s="16"/>
    </row>
    <row r="63207" spans="6:6" x14ac:dyDescent="0.2">
      <c r="F63207" s="16"/>
    </row>
    <row r="63208" spans="6:6" x14ac:dyDescent="0.2">
      <c r="F63208" s="16"/>
    </row>
    <row r="63209" spans="6:6" x14ac:dyDescent="0.2">
      <c r="F63209" s="16"/>
    </row>
    <row r="63210" spans="6:6" x14ac:dyDescent="0.2">
      <c r="F63210" s="16"/>
    </row>
    <row r="63211" spans="6:6" x14ac:dyDescent="0.2">
      <c r="F63211" s="16"/>
    </row>
    <row r="63212" spans="6:6" x14ac:dyDescent="0.2">
      <c r="F63212" s="16"/>
    </row>
    <row r="63213" spans="6:6" x14ac:dyDescent="0.2">
      <c r="F63213" s="16"/>
    </row>
    <row r="63214" spans="6:6" x14ac:dyDescent="0.2">
      <c r="F63214" s="16"/>
    </row>
    <row r="63215" spans="6:6" x14ac:dyDescent="0.2">
      <c r="F63215" s="16"/>
    </row>
    <row r="63216" spans="6:6" x14ac:dyDescent="0.2">
      <c r="F63216" s="16"/>
    </row>
    <row r="63217" spans="6:6" x14ac:dyDescent="0.2">
      <c r="F63217" s="16"/>
    </row>
    <row r="63218" spans="6:6" x14ac:dyDescent="0.2">
      <c r="F63218" s="16"/>
    </row>
    <row r="63219" spans="6:6" x14ac:dyDescent="0.2">
      <c r="F63219" s="16"/>
    </row>
    <row r="63220" spans="6:6" x14ac:dyDescent="0.2">
      <c r="F63220" s="16"/>
    </row>
    <row r="63221" spans="6:6" x14ac:dyDescent="0.2">
      <c r="F63221" s="16"/>
    </row>
    <row r="63222" spans="6:6" x14ac:dyDescent="0.2">
      <c r="F63222" s="16"/>
    </row>
    <row r="63223" spans="6:6" x14ac:dyDescent="0.2">
      <c r="F63223" s="16"/>
    </row>
    <row r="63224" spans="6:6" x14ac:dyDescent="0.2">
      <c r="F63224" s="16"/>
    </row>
    <row r="63225" spans="6:6" x14ac:dyDescent="0.2">
      <c r="F63225" s="16"/>
    </row>
    <row r="63226" spans="6:6" x14ac:dyDescent="0.2">
      <c r="F63226" s="16"/>
    </row>
    <row r="63227" spans="6:6" x14ac:dyDescent="0.2">
      <c r="F63227" s="16"/>
    </row>
    <row r="63228" spans="6:6" x14ac:dyDescent="0.2">
      <c r="F63228" s="16"/>
    </row>
    <row r="63229" spans="6:6" x14ac:dyDescent="0.2">
      <c r="F63229" s="16"/>
    </row>
    <row r="63230" spans="6:6" x14ac:dyDescent="0.2">
      <c r="F63230" s="16"/>
    </row>
    <row r="63231" spans="6:6" x14ac:dyDescent="0.2">
      <c r="F63231" s="16"/>
    </row>
    <row r="63232" spans="6:6" x14ac:dyDescent="0.2">
      <c r="F63232" s="16"/>
    </row>
    <row r="63233" spans="6:6" x14ac:dyDescent="0.2">
      <c r="F63233" s="16"/>
    </row>
    <row r="63234" spans="6:6" x14ac:dyDescent="0.2">
      <c r="F63234" s="16"/>
    </row>
    <row r="63235" spans="6:6" x14ac:dyDescent="0.2">
      <c r="F63235" s="16"/>
    </row>
    <row r="63236" spans="6:6" x14ac:dyDescent="0.2">
      <c r="F63236" s="16"/>
    </row>
    <row r="63237" spans="6:6" x14ac:dyDescent="0.2">
      <c r="F63237" s="16"/>
    </row>
    <row r="63238" spans="6:6" x14ac:dyDescent="0.2">
      <c r="F63238" s="16"/>
    </row>
    <row r="63239" spans="6:6" x14ac:dyDescent="0.2">
      <c r="F63239" s="16"/>
    </row>
    <row r="63240" spans="6:6" x14ac:dyDescent="0.2">
      <c r="F63240" s="16"/>
    </row>
    <row r="63241" spans="6:6" x14ac:dyDescent="0.2">
      <c r="F63241" s="16"/>
    </row>
    <row r="63242" spans="6:6" x14ac:dyDescent="0.2">
      <c r="F63242" s="16"/>
    </row>
    <row r="63243" spans="6:6" x14ac:dyDescent="0.2">
      <c r="F63243" s="16"/>
    </row>
    <row r="63244" spans="6:6" x14ac:dyDescent="0.2">
      <c r="F63244" s="16"/>
    </row>
    <row r="63245" spans="6:6" x14ac:dyDescent="0.2">
      <c r="F63245" s="16"/>
    </row>
    <row r="63246" spans="6:6" x14ac:dyDescent="0.2">
      <c r="F63246" s="16"/>
    </row>
    <row r="63247" spans="6:6" x14ac:dyDescent="0.2">
      <c r="F63247" s="16"/>
    </row>
    <row r="63248" spans="6:6" x14ac:dyDescent="0.2">
      <c r="F63248" s="16"/>
    </row>
    <row r="63249" spans="6:6" x14ac:dyDescent="0.2">
      <c r="F63249" s="16"/>
    </row>
    <row r="63250" spans="6:6" x14ac:dyDescent="0.2">
      <c r="F63250" s="16"/>
    </row>
    <row r="63251" spans="6:6" x14ac:dyDescent="0.2">
      <c r="F63251" s="16"/>
    </row>
    <row r="63252" spans="6:6" x14ac:dyDescent="0.2">
      <c r="F63252" s="16"/>
    </row>
    <row r="63253" spans="6:6" x14ac:dyDescent="0.2">
      <c r="F63253" s="16"/>
    </row>
    <row r="63254" spans="6:6" x14ac:dyDescent="0.2">
      <c r="F63254" s="16"/>
    </row>
    <row r="63255" spans="6:6" x14ac:dyDescent="0.2">
      <c r="F63255" s="16"/>
    </row>
    <row r="63256" spans="6:6" x14ac:dyDescent="0.2">
      <c r="F63256" s="16"/>
    </row>
    <row r="63257" spans="6:6" x14ac:dyDescent="0.2">
      <c r="F63257" s="16"/>
    </row>
    <row r="63258" spans="6:6" x14ac:dyDescent="0.2">
      <c r="F63258" s="16"/>
    </row>
    <row r="63259" spans="6:6" x14ac:dyDescent="0.2">
      <c r="F63259" s="16"/>
    </row>
    <row r="63260" spans="6:6" x14ac:dyDescent="0.2">
      <c r="F63260" s="16"/>
    </row>
    <row r="63261" spans="6:6" x14ac:dyDescent="0.2">
      <c r="F63261" s="16"/>
    </row>
    <row r="63262" spans="6:6" x14ac:dyDescent="0.2">
      <c r="F63262" s="16"/>
    </row>
    <row r="63263" spans="6:6" x14ac:dyDescent="0.2">
      <c r="F63263" s="16"/>
    </row>
    <row r="63264" spans="6:6" x14ac:dyDescent="0.2">
      <c r="F63264" s="16"/>
    </row>
    <row r="63265" spans="6:6" x14ac:dyDescent="0.2">
      <c r="F63265" s="16"/>
    </row>
    <row r="63266" spans="6:6" x14ac:dyDescent="0.2">
      <c r="F63266" s="16"/>
    </row>
    <row r="63267" spans="6:6" x14ac:dyDescent="0.2">
      <c r="F63267" s="16"/>
    </row>
    <row r="63268" spans="6:6" x14ac:dyDescent="0.2">
      <c r="F63268" s="16"/>
    </row>
    <row r="63269" spans="6:6" x14ac:dyDescent="0.2">
      <c r="F63269" s="16"/>
    </row>
    <row r="63270" spans="6:6" x14ac:dyDescent="0.2">
      <c r="F63270" s="16"/>
    </row>
    <row r="63271" spans="6:6" x14ac:dyDescent="0.2">
      <c r="F63271" s="16"/>
    </row>
    <row r="63272" spans="6:6" x14ac:dyDescent="0.2">
      <c r="F63272" s="16"/>
    </row>
    <row r="63273" spans="6:6" x14ac:dyDescent="0.2">
      <c r="F63273" s="16"/>
    </row>
    <row r="63274" spans="6:6" x14ac:dyDescent="0.2">
      <c r="F63274" s="16"/>
    </row>
    <row r="63275" spans="6:6" x14ac:dyDescent="0.2">
      <c r="F63275" s="16"/>
    </row>
    <row r="63276" spans="6:6" x14ac:dyDescent="0.2">
      <c r="F63276" s="16"/>
    </row>
    <row r="63277" spans="6:6" x14ac:dyDescent="0.2">
      <c r="F63277" s="16"/>
    </row>
    <row r="63278" spans="6:6" x14ac:dyDescent="0.2">
      <c r="F63278" s="16"/>
    </row>
    <row r="63279" spans="6:6" x14ac:dyDescent="0.2">
      <c r="F63279" s="16"/>
    </row>
    <row r="63280" spans="6:6" x14ac:dyDescent="0.2">
      <c r="F63280" s="16"/>
    </row>
    <row r="63281" spans="6:6" x14ac:dyDescent="0.2">
      <c r="F63281" s="16"/>
    </row>
    <row r="63282" spans="6:6" x14ac:dyDescent="0.2">
      <c r="F63282" s="16"/>
    </row>
    <row r="63283" spans="6:6" x14ac:dyDescent="0.2">
      <c r="F63283" s="16"/>
    </row>
    <row r="63284" spans="6:6" x14ac:dyDescent="0.2">
      <c r="F63284" s="16"/>
    </row>
    <row r="63285" spans="6:6" x14ac:dyDescent="0.2">
      <c r="F63285" s="16"/>
    </row>
    <row r="63286" spans="6:6" x14ac:dyDescent="0.2">
      <c r="F63286" s="16"/>
    </row>
    <row r="63287" spans="6:6" x14ac:dyDescent="0.2">
      <c r="F63287" s="16"/>
    </row>
    <row r="63288" spans="6:6" x14ac:dyDescent="0.2">
      <c r="F63288" s="16"/>
    </row>
    <row r="63289" spans="6:6" x14ac:dyDescent="0.2">
      <c r="F63289" s="16"/>
    </row>
    <row r="63290" spans="6:6" x14ac:dyDescent="0.2">
      <c r="F63290" s="16"/>
    </row>
    <row r="63291" spans="6:6" x14ac:dyDescent="0.2">
      <c r="F63291" s="16"/>
    </row>
    <row r="63292" spans="6:6" x14ac:dyDescent="0.2">
      <c r="F63292" s="16"/>
    </row>
    <row r="63293" spans="6:6" x14ac:dyDescent="0.2">
      <c r="F63293" s="16"/>
    </row>
    <row r="63294" spans="6:6" x14ac:dyDescent="0.2">
      <c r="F63294" s="16"/>
    </row>
    <row r="63295" spans="6:6" x14ac:dyDescent="0.2">
      <c r="F63295" s="16"/>
    </row>
    <row r="63296" spans="6:6" x14ac:dyDescent="0.2">
      <c r="F63296" s="16"/>
    </row>
    <row r="63297" spans="6:6" x14ac:dyDescent="0.2">
      <c r="F63297" s="16"/>
    </row>
    <row r="63298" spans="6:6" x14ac:dyDescent="0.2">
      <c r="F63298" s="16"/>
    </row>
    <row r="63299" spans="6:6" x14ac:dyDescent="0.2">
      <c r="F63299" s="16"/>
    </row>
    <row r="63300" spans="6:6" x14ac:dyDescent="0.2">
      <c r="F63300" s="16"/>
    </row>
    <row r="63301" spans="6:6" x14ac:dyDescent="0.2">
      <c r="F63301" s="16"/>
    </row>
    <row r="63302" spans="6:6" x14ac:dyDescent="0.2">
      <c r="F63302" s="16"/>
    </row>
    <row r="63303" spans="6:6" x14ac:dyDescent="0.2">
      <c r="F63303" s="16"/>
    </row>
    <row r="63304" spans="6:6" x14ac:dyDescent="0.2">
      <c r="F63304" s="16"/>
    </row>
    <row r="63305" spans="6:6" x14ac:dyDescent="0.2">
      <c r="F63305" s="16"/>
    </row>
    <row r="63306" spans="6:6" x14ac:dyDescent="0.2">
      <c r="F63306" s="16"/>
    </row>
    <row r="63307" spans="6:6" x14ac:dyDescent="0.2">
      <c r="F63307" s="16"/>
    </row>
    <row r="63308" spans="6:6" x14ac:dyDescent="0.2">
      <c r="F63308" s="16"/>
    </row>
    <row r="63309" spans="6:6" x14ac:dyDescent="0.2">
      <c r="F63309" s="16"/>
    </row>
    <row r="63310" spans="6:6" x14ac:dyDescent="0.2">
      <c r="F63310" s="16"/>
    </row>
    <row r="63311" spans="6:6" x14ac:dyDescent="0.2">
      <c r="F63311" s="16"/>
    </row>
    <row r="63312" spans="6:6" x14ac:dyDescent="0.2">
      <c r="F63312" s="16"/>
    </row>
    <row r="63313" spans="6:6" x14ac:dyDescent="0.2">
      <c r="F63313" s="16"/>
    </row>
    <row r="63314" spans="6:6" x14ac:dyDescent="0.2">
      <c r="F63314" s="16"/>
    </row>
    <row r="63315" spans="6:6" x14ac:dyDescent="0.2">
      <c r="F63315" s="16"/>
    </row>
    <row r="63316" spans="6:6" x14ac:dyDescent="0.2">
      <c r="F63316" s="16"/>
    </row>
    <row r="63317" spans="6:6" x14ac:dyDescent="0.2">
      <c r="F63317" s="16"/>
    </row>
    <row r="63318" spans="6:6" x14ac:dyDescent="0.2">
      <c r="F63318" s="16"/>
    </row>
    <row r="63319" spans="6:6" x14ac:dyDescent="0.2">
      <c r="F63319" s="16"/>
    </row>
    <row r="63320" spans="6:6" x14ac:dyDescent="0.2">
      <c r="F63320" s="16"/>
    </row>
    <row r="63321" spans="6:6" x14ac:dyDescent="0.2">
      <c r="F63321" s="16"/>
    </row>
    <row r="63322" spans="6:6" x14ac:dyDescent="0.2">
      <c r="F63322" s="16"/>
    </row>
    <row r="63323" spans="6:6" x14ac:dyDescent="0.2">
      <c r="F63323" s="16"/>
    </row>
    <row r="63324" spans="6:6" x14ac:dyDescent="0.2">
      <c r="F63324" s="16"/>
    </row>
    <row r="63325" spans="6:6" x14ac:dyDescent="0.2">
      <c r="F63325" s="16"/>
    </row>
    <row r="63326" spans="6:6" x14ac:dyDescent="0.2">
      <c r="F63326" s="16"/>
    </row>
    <row r="63327" spans="6:6" x14ac:dyDescent="0.2">
      <c r="F63327" s="16"/>
    </row>
    <row r="63328" spans="6:6" x14ac:dyDescent="0.2">
      <c r="F63328" s="16"/>
    </row>
    <row r="63329" spans="6:6" x14ac:dyDescent="0.2">
      <c r="F63329" s="16"/>
    </row>
    <row r="63330" spans="6:6" x14ac:dyDescent="0.2">
      <c r="F63330" s="16"/>
    </row>
    <row r="63331" spans="6:6" x14ac:dyDescent="0.2">
      <c r="F63331" s="16"/>
    </row>
    <row r="63332" spans="6:6" x14ac:dyDescent="0.2">
      <c r="F63332" s="16"/>
    </row>
    <row r="63333" spans="6:6" x14ac:dyDescent="0.2">
      <c r="F63333" s="16"/>
    </row>
    <row r="63334" spans="6:6" x14ac:dyDescent="0.2">
      <c r="F63334" s="16"/>
    </row>
    <row r="63335" spans="6:6" x14ac:dyDescent="0.2">
      <c r="F63335" s="16"/>
    </row>
    <row r="63336" spans="6:6" x14ac:dyDescent="0.2">
      <c r="F63336" s="16"/>
    </row>
    <row r="63337" spans="6:6" x14ac:dyDescent="0.2">
      <c r="F63337" s="16"/>
    </row>
    <row r="63338" spans="6:6" x14ac:dyDescent="0.2">
      <c r="F63338" s="16"/>
    </row>
    <row r="63339" spans="6:6" x14ac:dyDescent="0.2">
      <c r="F63339" s="16"/>
    </row>
    <row r="63340" spans="6:6" x14ac:dyDescent="0.2">
      <c r="F63340" s="16"/>
    </row>
    <row r="63341" spans="6:6" x14ac:dyDescent="0.2">
      <c r="F63341" s="16"/>
    </row>
    <row r="63342" spans="6:6" x14ac:dyDescent="0.2">
      <c r="F63342" s="16"/>
    </row>
    <row r="63343" spans="6:6" x14ac:dyDescent="0.2">
      <c r="F63343" s="16"/>
    </row>
    <row r="63344" spans="6:6" x14ac:dyDescent="0.2">
      <c r="F63344" s="16"/>
    </row>
    <row r="63345" spans="6:6" x14ac:dyDescent="0.2">
      <c r="F63345" s="16"/>
    </row>
    <row r="63346" spans="6:6" x14ac:dyDescent="0.2">
      <c r="F63346" s="16"/>
    </row>
    <row r="63347" spans="6:6" x14ac:dyDescent="0.2">
      <c r="F63347" s="16"/>
    </row>
    <row r="63348" spans="6:6" x14ac:dyDescent="0.2">
      <c r="F63348" s="16"/>
    </row>
    <row r="63349" spans="6:6" x14ac:dyDescent="0.2">
      <c r="F63349" s="16"/>
    </row>
    <row r="63350" spans="6:6" x14ac:dyDescent="0.2">
      <c r="F63350" s="16"/>
    </row>
    <row r="63351" spans="6:6" x14ac:dyDescent="0.2">
      <c r="F63351" s="16"/>
    </row>
    <row r="63352" spans="6:6" x14ac:dyDescent="0.2">
      <c r="F63352" s="16"/>
    </row>
    <row r="63353" spans="6:6" x14ac:dyDescent="0.2">
      <c r="F63353" s="16"/>
    </row>
    <row r="63354" spans="6:6" x14ac:dyDescent="0.2">
      <c r="F63354" s="16"/>
    </row>
    <row r="63355" spans="6:6" x14ac:dyDescent="0.2">
      <c r="F63355" s="16"/>
    </row>
    <row r="63356" spans="6:6" x14ac:dyDescent="0.2">
      <c r="F63356" s="16"/>
    </row>
    <row r="63357" spans="6:6" x14ac:dyDescent="0.2">
      <c r="F63357" s="16"/>
    </row>
    <row r="63358" spans="6:6" x14ac:dyDescent="0.2">
      <c r="F63358" s="16"/>
    </row>
    <row r="63359" spans="6:6" x14ac:dyDescent="0.2">
      <c r="F63359" s="16"/>
    </row>
    <row r="63360" spans="6:6" x14ac:dyDescent="0.2">
      <c r="F63360" s="16"/>
    </row>
    <row r="63361" spans="6:6" x14ac:dyDescent="0.2">
      <c r="F63361" s="16"/>
    </row>
    <row r="63362" spans="6:6" x14ac:dyDescent="0.2">
      <c r="F63362" s="16"/>
    </row>
    <row r="63363" spans="6:6" x14ac:dyDescent="0.2">
      <c r="F63363" s="16"/>
    </row>
    <row r="63364" spans="6:6" x14ac:dyDescent="0.2">
      <c r="F63364" s="16"/>
    </row>
    <row r="63365" spans="6:6" x14ac:dyDescent="0.2">
      <c r="F63365" s="16"/>
    </row>
    <row r="63366" spans="6:6" x14ac:dyDescent="0.2">
      <c r="F63366" s="16"/>
    </row>
    <row r="63367" spans="6:6" x14ac:dyDescent="0.2">
      <c r="F63367" s="16"/>
    </row>
    <row r="63368" spans="6:6" x14ac:dyDescent="0.2">
      <c r="F63368" s="16"/>
    </row>
    <row r="63369" spans="6:6" x14ac:dyDescent="0.2">
      <c r="F63369" s="16"/>
    </row>
    <row r="63370" spans="6:6" x14ac:dyDescent="0.2">
      <c r="F63370" s="16"/>
    </row>
    <row r="63371" spans="6:6" x14ac:dyDescent="0.2">
      <c r="F63371" s="16"/>
    </row>
    <row r="63372" spans="6:6" x14ac:dyDescent="0.2">
      <c r="F63372" s="16"/>
    </row>
    <row r="63373" spans="6:6" x14ac:dyDescent="0.2">
      <c r="F63373" s="16"/>
    </row>
    <row r="63374" spans="6:6" x14ac:dyDescent="0.2">
      <c r="F63374" s="16"/>
    </row>
    <row r="63375" spans="6:6" x14ac:dyDescent="0.2">
      <c r="F63375" s="16"/>
    </row>
    <row r="63376" spans="6:6" x14ac:dyDescent="0.2">
      <c r="F63376" s="16"/>
    </row>
    <row r="63377" spans="6:6" x14ac:dyDescent="0.2">
      <c r="F63377" s="16"/>
    </row>
    <row r="63378" spans="6:6" x14ac:dyDescent="0.2">
      <c r="F63378" s="16"/>
    </row>
    <row r="63379" spans="6:6" x14ac:dyDescent="0.2">
      <c r="F63379" s="16"/>
    </row>
    <row r="63380" spans="6:6" x14ac:dyDescent="0.2">
      <c r="F63380" s="16"/>
    </row>
    <row r="63381" spans="6:6" x14ac:dyDescent="0.2">
      <c r="F63381" s="16"/>
    </row>
    <row r="63382" spans="6:6" x14ac:dyDescent="0.2">
      <c r="F63382" s="16"/>
    </row>
    <row r="63383" spans="6:6" x14ac:dyDescent="0.2">
      <c r="F63383" s="16"/>
    </row>
    <row r="63384" spans="6:6" x14ac:dyDescent="0.2">
      <c r="F63384" s="16"/>
    </row>
    <row r="63385" spans="6:6" x14ac:dyDescent="0.2">
      <c r="F63385" s="16"/>
    </row>
    <row r="63386" spans="6:6" x14ac:dyDescent="0.2">
      <c r="F63386" s="16"/>
    </row>
    <row r="63387" spans="6:6" x14ac:dyDescent="0.2">
      <c r="F63387" s="16"/>
    </row>
    <row r="63388" spans="6:6" x14ac:dyDescent="0.2">
      <c r="F63388" s="16"/>
    </row>
    <row r="63389" spans="6:6" x14ac:dyDescent="0.2">
      <c r="F63389" s="16"/>
    </row>
    <row r="63390" spans="6:6" x14ac:dyDescent="0.2">
      <c r="F63390" s="16"/>
    </row>
    <row r="63391" spans="6:6" x14ac:dyDescent="0.2">
      <c r="F63391" s="16"/>
    </row>
    <row r="63392" spans="6:6" x14ac:dyDescent="0.2">
      <c r="F63392" s="16"/>
    </row>
    <row r="63393" spans="6:6" x14ac:dyDescent="0.2">
      <c r="F63393" s="16"/>
    </row>
    <row r="63394" spans="6:6" x14ac:dyDescent="0.2">
      <c r="F63394" s="16"/>
    </row>
    <row r="63395" spans="6:6" x14ac:dyDescent="0.2">
      <c r="F63395" s="16"/>
    </row>
    <row r="63396" spans="6:6" x14ac:dyDescent="0.2">
      <c r="F63396" s="16"/>
    </row>
    <row r="63397" spans="6:6" x14ac:dyDescent="0.2">
      <c r="F63397" s="16"/>
    </row>
    <row r="63398" spans="6:6" x14ac:dyDescent="0.2">
      <c r="F63398" s="16"/>
    </row>
    <row r="63399" spans="6:6" x14ac:dyDescent="0.2">
      <c r="F63399" s="16"/>
    </row>
    <row r="63400" spans="6:6" x14ac:dyDescent="0.2">
      <c r="F63400" s="16"/>
    </row>
    <row r="63401" spans="6:6" x14ac:dyDescent="0.2">
      <c r="F63401" s="16"/>
    </row>
    <row r="63402" spans="6:6" x14ac:dyDescent="0.2">
      <c r="F63402" s="16"/>
    </row>
    <row r="63403" spans="6:6" x14ac:dyDescent="0.2">
      <c r="F63403" s="16"/>
    </row>
    <row r="63404" spans="6:6" x14ac:dyDescent="0.2">
      <c r="F63404" s="16"/>
    </row>
    <row r="63405" spans="6:6" x14ac:dyDescent="0.2">
      <c r="F63405" s="16"/>
    </row>
    <row r="63406" spans="6:6" x14ac:dyDescent="0.2">
      <c r="F63406" s="16"/>
    </row>
    <row r="63407" spans="6:6" x14ac:dyDescent="0.2">
      <c r="F63407" s="16"/>
    </row>
    <row r="63408" spans="6:6" x14ac:dyDescent="0.2">
      <c r="F63408" s="16"/>
    </row>
    <row r="63409" spans="6:6" x14ac:dyDescent="0.2">
      <c r="F63409" s="16"/>
    </row>
    <row r="63410" spans="6:6" x14ac:dyDescent="0.2">
      <c r="F63410" s="16"/>
    </row>
    <row r="63411" spans="6:6" x14ac:dyDescent="0.2">
      <c r="F63411" s="16"/>
    </row>
    <row r="63412" spans="6:6" x14ac:dyDescent="0.2">
      <c r="F63412" s="16"/>
    </row>
    <row r="63413" spans="6:6" x14ac:dyDescent="0.2">
      <c r="F63413" s="16"/>
    </row>
    <row r="63414" spans="6:6" x14ac:dyDescent="0.2">
      <c r="F63414" s="16"/>
    </row>
    <row r="63415" spans="6:6" x14ac:dyDescent="0.2">
      <c r="F63415" s="16"/>
    </row>
    <row r="63416" spans="6:6" x14ac:dyDescent="0.2">
      <c r="F63416" s="16"/>
    </row>
    <row r="63417" spans="6:6" x14ac:dyDescent="0.2">
      <c r="F63417" s="16"/>
    </row>
    <row r="63418" spans="6:6" x14ac:dyDescent="0.2">
      <c r="F63418" s="16"/>
    </row>
    <row r="63419" spans="6:6" x14ac:dyDescent="0.2">
      <c r="F63419" s="16"/>
    </row>
    <row r="63420" spans="6:6" x14ac:dyDescent="0.2">
      <c r="F63420" s="16"/>
    </row>
    <row r="63421" spans="6:6" x14ac:dyDescent="0.2">
      <c r="F63421" s="16"/>
    </row>
    <row r="63422" spans="6:6" x14ac:dyDescent="0.2">
      <c r="F63422" s="16"/>
    </row>
    <row r="63423" spans="6:6" x14ac:dyDescent="0.2">
      <c r="F63423" s="16"/>
    </row>
    <row r="63424" spans="6:6" x14ac:dyDescent="0.2">
      <c r="F63424" s="16"/>
    </row>
    <row r="63425" spans="6:6" x14ac:dyDescent="0.2">
      <c r="F63425" s="16"/>
    </row>
    <row r="63426" spans="6:6" x14ac:dyDescent="0.2">
      <c r="F63426" s="16"/>
    </row>
    <row r="63427" spans="6:6" x14ac:dyDescent="0.2">
      <c r="F63427" s="16"/>
    </row>
    <row r="63428" spans="6:6" x14ac:dyDescent="0.2">
      <c r="F63428" s="16"/>
    </row>
    <row r="63429" spans="6:6" x14ac:dyDescent="0.2">
      <c r="F63429" s="16"/>
    </row>
    <row r="63430" spans="6:6" x14ac:dyDescent="0.2">
      <c r="F63430" s="16"/>
    </row>
    <row r="63431" spans="6:6" x14ac:dyDescent="0.2">
      <c r="F63431" s="16"/>
    </row>
    <row r="63432" spans="6:6" x14ac:dyDescent="0.2">
      <c r="F63432" s="16"/>
    </row>
    <row r="63433" spans="6:6" x14ac:dyDescent="0.2">
      <c r="F63433" s="16"/>
    </row>
    <row r="63434" spans="6:6" x14ac:dyDescent="0.2">
      <c r="F63434" s="16"/>
    </row>
    <row r="63435" spans="6:6" x14ac:dyDescent="0.2">
      <c r="F63435" s="16"/>
    </row>
    <row r="63436" spans="6:6" x14ac:dyDescent="0.2">
      <c r="F63436" s="16"/>
    </row>
    <row r="63437" spans="6:6" x14ac:dyDescent="0.2">
      <c r="F63437" s="16"/>
    </row>
    <row r="63438" spans="6:6" x14ac:dyDescent="0.2">
      <c r="F63438" s="16"/>
    </row>
    <row r="63439" spans="6:6" x14ac:dyDescent="0.2">
      <c r="F63439" s="16"/>
    </row>
    <row r="63440" spans="6:6" x14ac:dyDescent="0.2">
      <c r="F63440" s="16"/>
    </row>
    <row r="63441" spans="6:6" x14ac:dyDescent="0.2">
      <c r="F63441" s="16"/>
    </row>
    <row r="63442" spans="6:6" x14ac:dyDescent="0.2">
      <c r="F63442" s="16"/>
    </row>
    <row r="63443" spans="6:6" x14ac:dyDescent="0.2">
      <c r="F63443" s="16"/>
    </row>
    <row r="63444" spans="6:6" x14ac:dyDescent="0.2">
      <c r="F63444" s="16"/>
    </row>
    <row r="63445" spans="6:6" x14ac:dyDescent="0.2">
      <c r="F63445" s="16"/>
    </row>
    <row r="63446" spans="6:6" x14ac:dyDescent="0.2">
      <c r="F63446" s="16"/>
    </row>
    <row r="63447" spans="6:6" x14ac:dyDescent="0.2">
      <c r="F63447" s="16"/>
    </row>
    <row r="63448" spans="6:6" x14ac:dyDescent="0.2">
      <c r="F63448" s="16"/>
    </row>
    <row r="63449" spans="6:6" x14ac:dyDescent="0.2">
      <c r="F63449" s="16"/>
    </row>
    <row r="63450" spans="6:6" x14ac:dyDescent="0.2">
      <c r="F63450" s="16"/>
    </row>
    <row r="63451" spans="6:6" x14ac:dyDescent="0.2">
      <c r="F63451" s="16"/>
    </row>
    <row r="63452" spans="6:6" x14ac:dyDescent="0.2">
      <c r="F63452" s="16"/>
    </row>
    <row r="63453" spans="6:6" x14ac:dyDescent="0.2">
      <c r="F63453" s="16"/>
    </row>
    <row r="63454" spans="6:6" x14ac:dyDescent="0.2">
      <c r="F63454" s="16"/>
    </row>
    <row r="63455" spans="6:6" x14ac:dyDescent="0.2">
      <c r="F63455" s="16"/>
    </row>
    <row r="63456" spans="6:6" x14ac:dyDescent="0.2">
      <c r="F63456" s="16"/>
    </row>
    <row r="63457" spans="6:6" x14ac:dyDescent="0.2">
      <c r="F63457" s="16"/>
    </row>
    <row r="63458" spans="6:6" x14ac:dyDescent="0.2">
      <c r="F63458" s="16"/>
    </row>
    <row r="63459" spans="6:6" x14ac:dyDescent="0.2">
      <c r="F63459" s="16"/>
    </row>
    <row r="63460" spans="6:6" x14ac:dyDescent="0.2">
      <c r="F63460" s="16"/>
    </row>
    <row r="63461" spans="6:6" x14ac:dyDescent="0.2">
      <c r="F63461" s="16"/>
    </row>
    <row r="63462" spans="6:6" x14ac:dyDescent="0.2">
      <c r="F63462" s="16"/>
    </row>
    <row r="63463" spans="6:6" x14ac:dyDescent="0.2">
      <c r="F63463" s="16"/>
    </row>
    <row r="63464" spans="6:6" x14ac:dyDescent="0.2">
      <c r="F63464" s="16"/>
    </row>
    <row r="63465" spans="6:6" x14ac:dyDescent="0.2">
      <c r="F63465" s="16"/>
    </row>
    <row r="63466" spans="6:6" x14ac:dyDescent="0.2">
      <c r="F63466" s="16"/>
    </row>
    <row r="63467" spans="6:6" x14ac:dyDescent="0.2">
      <c r="F63467" s="16"/>
    </row>
    <row r="63468" spans="6:6" x14ac:dyDescent="0.2">
      <c r="F63468" s="16"/>
    </row>
    <row r="63469" spans="6:6" x14ac:dyDescent="0.2">
      <c r="F63469" s="16"/>
    </row>
    <row r="63470" spans="6:6" x14ac:dyDescent="0.2">
      <c r="F63470" s="16"/>
    </row>
    <row r="63471" spans="6:6" x14ac:dyDescent="0.2">
      <c r="F63471" s="16"/>
    </row>
    <row r="63472" spans="6:6" x14ac:dyDescent="0.2">
      <c r="F63472" s="16"/>
    </row>
    <row r="63473" spans="6:6" x14ac:dyDescent="0.2">
      <c r="F63473" s="16"/>
    </row>
    <row r="63474" spans="6:6" x14ac:dyDescent="0.2">
      <c r="F63474" s="16"/>
    </row>
    <row r="63475" spans="6:6" x14ac:dyDescent="0.2">
      <c r="F63475" s="16"/>
    </row>
    <row r="63476" spans="6:6" x14ac:dyDescent="0.2">
      <c r="F63476" s="16"/>
    </row>
    <row r="63477" spans="6:6" x14ac:dyDescent="0.2">
      <c r="F63477" s="16"/>
    </row>
    <row r="63478" spans="6:6" x14ac:dyDescent="0.2">
      <c r="F63478" s="16"/>
    </row>
    <row r="63479" spans="6:6" x14ac:dyDescent="0.2">
      <c r="F63479" s="16"/>
    </row>
    <row r="63480" spans="6:6" x14ac:dyDescent="0.2">
      <c r="F63480" s="16"/>
    </row>
    <row r="63481" spans="6:6" x14ac:dyDescent="0.2">
      <c r="F63481" s="16"/>
    </row>
    <row r="63482" spans="6:6" x14ac:dyDescent="0.2">
      <c r="F63482" s="16"/>
    </row>
    <row r="63483" spans="6:6" x14ac:dyDescent="0.2">
      <c r="F63483" s="16"/>
    </row>
    <row r="63484" spans="6:6" x14ac:dyDescent="0.2">
      <c r="F63484" s="16"/>
    </row>
    <row r="63485" spans="6:6" x14ac:dyDescent="0.2">
      <c r="F63485" s="16"/>
    </row>
    <row r="63486" spans="6:6" x14ac:dyDescent="0.2">
      <c r="F63486" s="16"/>
    </row>
    <row r="63487" spans="6:6" x14ac:dyDescent="0.2">
      <c r="F63487" s="16"/>
    </row>
    <row r="63488" spans="6:6" x14ac:dyDescent="0.2">
      <c r="F63488" s="16"/>
    </row>
    <row r="63489" spans="6:6" x14ac:dyDescent="0.2">
      <c r="F63489" s="16"/>
    </row>
    <row r="63490" spans="6:6" x14ac:dyDescent="0.2">
      <c r="F63490" s="16"/>
    </row>
    <row r="63491" spans="6:6" x14ac:dyDescent="0.2">
      <c r="F63491" s="16"/>
    </row>
    <row r="63492" spans="6:6" x14ac:dyDescent="0.2">
      <c r="F63492" s="16"/>
    </row>
    <row r="63493" spans="6:6" x14ac:dyDescent="0.2">
      <c r="F63493" s="16"/>
    </row>
    <row r="63494" spans="6:6" x14ac:dyDescent="0.2">
      <c r="F63494" s="16"/>
    </row>
    <row r="63495" spans="6:6" x14ac:dyDescent="0.2">
      <c r="F63495" s="16"/>
    </row>
    <row r="63496" spans="6:6" x14ac:dyDescent="0.2">
      <c r="F63496" s="16"/>
    </row>
    <row r="63497" spans="6:6" x14ac:dyDescent="0.2">
      <c r="F63497" s="16"/>
    </row>
    <row r="63498" spans="6:6" x14ac:dyDescent="0.2">
      <c r="F63498" s="16"/>
    </row>
    <row r="63499" spans="6:6" x14ac:dyDescent="0.2">
      <c r="F63499" s="16"/>
    </row>
    <row r="63500" spans="6:6" x14ac:dyDescent="0.2">
      <c r="F63500" s="16"/>
    </row>
    <row r="63501" spans="6:6" x14ac:dyDescent="0.2">
      <c r="F63501" s="16"/>
    </row>
    <row r="63502" spans="6:6" x14ac:dyDescent="0.2">
      <c r="F63502" s="16"/>
    </row>
    <row r="63503" spans="6:6" x14ac:dyDescent="0.2">
      <c r="F63503" s="16"/>
    </row>
    <row r="63504" spans="6:6" x14ac:dyDescent="0.2">
      <c r="F63504" s="16"/>
    </row>
    <row r="63505" spans="6:6" x14ac:dyDescent="0.2">
      <c r="F63505" s="16"/>
    </row>
    <row r="63506" spans="6:6" x14ac:dyDescent="0.2">
      <c r="F63506" s="16"/>
    </row>
    <row r="63507" spans="6:6" x14ac:dyDescent="0.2">
      <c r="F63507" s="16"/>
    </row>
    <row r="63508" spans="6:6" x14ac:dyDescent="0.2">
      <c r="F63508" s="16"/>
    </row>
    <row r="63509" spans="6:6" x14ac:dyDescent="0.2">
      <c r="F63509" s="16"/>
    </row>
    <row r="63510" spans="6:6" x14ac:dyDescent="0.2">
      <c r="F63510" s="16"/>
    </row>
    <row r="63511" spans="6:6" x14ac:dyDescent="0.2">
      <c r="F63511" s="16"/>
    </row>
    <row r="63512" spans="6:6" x14ac:dyDescent="0.2">
      <c r="F63512" s="16"/>
    </row>
    <row r="63513" spans="6:6" x14ac:dyDescent="0.2">
      <c r="F63513" s="16"/>
    </row>
    <row r="63514" spans="6:6" x14ac:dyDescent="0.2">
      <c r="F63514" s="16"/>
    </row>
    <row r="63515" spans="6:6" x14ac:dyDescent="0.2">
      <c r="F63515" s="16"/>
    </row>
    <row r="63516" spans="6:6" x14ac:dyDescent="0.2">
      <c r="F63516" s="16"/>
    </row>
    <row r="63517" spans="6:6" x14ac:dyDescent="0.2">
      <c r="F63517" s="16"/>
    </row>
    <row r="63518" spans="6:6" x14ac:dyDescent="0.2">
      <c r="F63518" s="16"/>
    </row>
    <row r="63519" spans="6:6" x14ac:dyDescent="0.2">
      <c r="F63519" s="16"/>
    </row>
    <row r="63520" spans="6:6" x14ac:dyDescent="0.2">
      <c r="F63520" s="16"/>
    </row>
    <row r="63521" spans="6:6" x14ac:dyDescent="0.2">
      <c r="F63521" s="16"/>
    </row>
    <row r="63522" spans="6:6" x14ac:dyDescent="0.2">
      <c r="F63522" s="16"/>
    </row>
    <row r="63523" spans="6:6" x14ac:dyDescent="0.2">
      <c r="F63523" s="16"/>
    </row>
    <row r="63524" spans="6:6" x14ac:dyDescent="0.2">
      <c r="F63524" s="16"/>
    </row>
    <row r="63525" spans="6:6" x14ac:dyDescent="0.2">
      <c r="F63525" s="16"/>
    </row>
    <row r="63526" spans="6:6" x14ac:dyDescent="0.2">
      <c r="F63526" s="16"/>
    </row>
    <row r="63527" spans="6:6" x14ac:dyDescent="0.2">
      <c r="F63527" s="16"/>
    </row>
    <row r="63528" spans="6:6" x14ac:dyDescent="0.2">
      <c r="F63528" s="16"/>
    </row>
    <row r="63529" spans="6:6" x14ac:dyDescent="0.2">
      <c r="F63529" s="16"/>
    </row>
    <row r="63530" spans="6:6" x14ac:dyDescent="0.2">
      <c r="F63530" s="16"/>
    </row>
    <row r="63531" spans="6:6" x14ac:dyDescent="0.2">
      <c r="F63531" s="16"/>
    </row>
    <row r="63532" spans="6:6" x14ac:dyDescent="0.2">
      <c r="F63532" s="16"/>
    </row>
    <row r="63533" spans="6:6" x14ac:dyDescent="0.2">
      <c r="F63533" s="16"/>
    </row>
    <row r="63534" spans="6:6" x14ac:dyDescent="0.2">
      <c r="F63534" s="16"/>
    </row>
    <row r="63535" spans="6:6" x14ac:dyDescent="0.2">
      <c r="F63535" s="16"/>
    </row>
    <row r="63536" spans="6:6" x14ac:dyDescent="0.2">
      <c r="F63536" s="16"/>
    </row>
    <row r="63537" spans="6:6" x14ac:dyDescent="0.2">
      <c r="F63537" s="16"/>
    </row>
    <row r="63538" spans="6:6" x14ac:dyDescent="0.2">
      <c r="F63538" s="16"/>
    </row>
    <row r="63539" spans="6:6" x14ac:dyDescent="0.2">
      <c r="F63539" s="16"/>
    </row>
    <row r="63540" spans="6:6" x14ac:dyDescent="0.2">
      <c r="F63540" s="16"/>
    </row>
    <row r="63541" spans="6:6" x14ac:dyDescent="0.2">
      <c r="F63541" s="16"/>
    </row>
    <row r="63542" spans="6:6" x14ac:dyDescent="0.2">
      <c r="F63542" s="16"/>
    </row>
    <row r="63543" spans="6:6" x14ac:dyDescent="0.2">
      <c r="F63543" s="16"/>
    </row>
    <row r="63544" spans="6:6" x14ac:dyDescent="0.2">
      <c r="F63544" s="16"/>
    </row>
    <row r="63545" spans="6:6" x14ac:dyDescent="0.2">
      <c r="F63545" s="16"/>
    </row>
    <row r="63546" spans="6:6" x14ac:dyDescent="0.2">
      <c r="F63546" s="16"/>
    </row>
    <row r="63547" spans="6:6" x14ac:dyDescent="0.2">
      <c r="F63547" s="16"/>
    </row>
    <row r="63548" spans="6:6" x14ac:dyDescent="0.2">
      <c r="F63548" s="16"/>
    </row>
    <row r="63549" spans="6:6" x14ac:dyDescent="0.2">
      <c r="F63549" s="16"/>
    </row>
    <row r="63550" spans="6:6" x14ac:dyDescent="0.2">
      <c r="F63550" s="16"/>
    </row>
    <row r="63551" spans="6:6" x14ac:dyDescent="0.2">
      <c r="F63551" s="16"/>
    </row>
    <row r="63552" spans="6:6" x14ac:dyDescent="0.2">
      <c r="F63552" s="16"/>
    </row>
    <row r="63553" spans="6:6" x14ac:dyDescent="0.2">
      <c r="F63553" s="16"/>
    </row>
    <row r="63554" spans="6:6" x14ac:dyDescent="0.2">
      <c r="F63554" s="16"/>
    </row>
    <row r="63555" spans="6:6" x14ac:dyDescent="0.2">
      <c r="F63555" s="16"/>
    </row>
    <row r="63556" spans="6:6" x14ac:dyDescent="0.2">
      <c r="F63556" s="16"/>
    </row>
    <row r="63557" spans="6:6" x14ac:dyDescent="0.2">
      <c r="F63557" s="16"/>
    </row>
    <row r="63558" spans="6:6" x14ac:dyDescent="0.2">
      <c r="F63558" s="16"/>
    </row>
    <row r="63559" spans="6:6" x14ac:dyDescent="0.2">
      <c r="F63559" s="16"/>
    </row>
    <row r="63560" spans="6:6" x14ac:dyDescent="0.2">
      <c r="F63560" s="16"/>
    </row>
    <row r="63561" spans="6:6" x14ac:dyDescent="0.2">
      <c r="F63561" s="16"/>
    </row>
    <row r="63562" spans="6:6" x14ac:dyDescent="0.2">
      <c r="F63562" s="16"/>
    </row>
    <row r="63563" spans="6:6" x14ac:dyDescent="0.2">
      <c r="F63563" s="16"/>
    </row>
    <row r="63564" spans="6:6" x14ac:dyDescent="0.2">
      <c r="F63564" s="16"/>
    </row>
    <row r="63565" spans="6:6" x14ac:dyDescent="0.2">
      <c r="F63565" s="16"/>
    </row>
    <row r="63566" spans="6:6" x14ac:dyDescent="0.2">
      <c r="F63566" s="16"/>
    </row>
    <row r="63567" spans="6:6" x14ac:dyDescent="0.2">
      <c r="F63567" s="16"/>
    </row>
    <row r="63568" spans="6:6" x14ac:dyDescent="0.2">
      <c r="F63568" s="16"/>
    </row>
    <row r="63569" spans="6:6" x14ac:dyDescent="0.2">
      <c r="F63569" s="16"/>
    </row>
    <row r="63570" spans="6:6" x14ac:dyDescent="0.2">
      <c r="F63570" s="16"/>
    </row>
    <row r="63571" spans="6:6" x14ac:dyDescent="0.2">
      <c r="F63571" s="16"/>
    </row>
    <row r="63572" spans="6:6" x14ac:dyDescent="0.2">
      <c r="F63572" s="16"/>
    </row>
    <row r="63573" spans="6:6" x14ac:dyDescent="0.2">
      <c r="F63573" s="16"/>
    </row>
    <row r="63574" spans="6:6" x14ac:dyDescent="0.2">
      <c r="F63574" s="16"/>
    </row>
    <row r="63575" spans="6:6" x14ac:dyDescent="0.2">
      <c r="F63575" s="16"/>
    </row>
    <row r="63576" spans="6:6" x14ac:dyDescent="0.2">
      <c r="F63576" s="16"/>
    </row>
    <row r="63577" spans="6:6" x14ac:dyDescent="0.2">
      <c r="F63577" s="16"/>
    </row>
    <row r="63578" spans="6:6" x14ac:dyDescent="0.2">
      <c r="F63578" s="16"/>
    </row>
    <row r="63579" spans="6:6" x14ac:dyDescent="0.2">
      <c r="F63579" s="16"/>
    </row>
    <row r="63580" spans="6:6" x14ac:dyDescent="0.2">
      <c r="F63580" s="16"/>
    </row>
    <row r="63581" spans="6:6" x14ac:dyDescent="0.2">
      <c r="F63581" s="16"/>
    </row>
    <row r="63582" spans="6:6" x14ac:dyDescent="0.2">
      <c r="F63582" s="16"/>
    </row>
    <row r="63583" spans="6:6" x14ac:dyDescent="0.2">
      <c r="F63583" s="16"/>
    </row>
    <row r="63584" spans="6:6" x14ac:dyDescent="0.2">
      <c r="F63584" s="16"/>
    </row>
    <row r="63585" spans="6:6" x14ac:dyDescent="0.2">
      <c r="F63585" s="16"/>
    </row>
    <row r="63586" spans="6:6" x14ac:dyDescent="0.2">
      <c r="F63586" s="16"/>
    </row>
    <row r="63587" spans="6:6" x14ac:dyDescent="0.2">
      <c r="F63587" s="16"/>
    </row>
    <row r="63588" spans="6:6" x14ac:dyDescent="0.2">
      <c r="F63588" s="16"/>
    </row>
    <row r="63589" spans="6:6" x14ac:dyDescent="0.2">
      <c r="F63589" s="16"/>
    </row>
    <row r="63590" spans="6:6" x14ac:dyDescent="0.2">
      <c r="F63590" s="16"/>
    </row>
    <row r="63591" spans="6:6" x14ac:dyDescent="0.2">
      <c r="F63591" s="16"/>
    </row>
    <row r="63592" spans="6:6" x14ac:dyDescent="0.2">
      <c r="F63592" s="16"/>
    </row>
    <row r="63593" spans="6:6" x14ac:dyDescent="0.2">
      <c r="F63593" s="16"/>
    </row>
    <row r="63594" spans="6:6" x14ac:dyDescent="0.2">
      <c r="F63594" s="16"/>
    </row>
    <row r="63595" spans="6:6" x14ac:dyDescent="0.2">
      <c r="F63595" s="16"/>
    </row>
    <row r="63596" spans="6:6" x14ac:dyDescent="0.2">
      <c r="F63596" s="16"/>
    </row>
    <row r="63597" spans="6:6" x14ac:dyDescent="0.2">
      <c r="F63597" s="16"/>
    </row>
    <row r="63598" spans="6:6" x14ac:dyDescent="0.2">
      <c r="F63598" s="16"/>
    </row>
    <row r="63599" spans="6:6" x14ac:dyDescent="0.2">
      <c r="F63599" s="16"/>
    </row>
    <row r="63600" spans="6:6" x14ac:dyDescent="0.2">
      <c r="F63600" s="16"/>
    </row>
    <row r="63601" spans="6:6" x14ac:dyDescent="0.2">
      <c r="F63601" s="16"/>
    </row>
    <row r="63602" spans="6:6" x14ac:dyDescent="0.2">
      <c r="F63602" s="16"/>
    </row>
    <row r="63603" spans="6:6" x14ac:dyDescent="0.2">
      <c r="F63603" s="16"/>
    </row>
    <row r="63604" spans="6:6" x14ac:dyDescent="0.2">
      <c r="F63604" s="16"/>
    </row>
    <row r="63605" spans="6:6" x14ac:dyDescent="0.2">
      <c r="F63605" s="16"/>
    </row>
    <row r="63606" spans="6:6" x14ac:dyDescent="0.2">
      <c r="F63606" s="16"/>
    </row>
    <row r="63607" spans="6:6" x14ac:dyDescent="0.2">
      <c r="F63607" s="16"/>
    </row>
    <row r="63608" spans="6:6" x14ac:dyDescent="0.2">
      <c r="F63608" s="16"/>
    </row>
    <row r="63609" spans="6:6" x14ac:dyDescent="0.2">
      <c r="F63609" s="16"/>
    </row>
    <row r="63610" spans="6:6" x14ac:dyDescent="0.2">
      <c r="F63610" s="16"/>
    </row>
    <row r="63611" spans="6:6" x14ac:dyDescent="0.2">
      <c r="F63611" s="16"/>
    </row>
    <row r="63612" spans="6:6" x14ac:dyDescent="0.2">
      <c r="F63612" s="16"/>
    </row>
    <row r="63613" spans="6:6" x14ac:dyDescent="0.2">
      <c r="F63613" s="16"/>
    </row>
    <row r="63614" spans="6:6" x14ac:dyDescent="0.2">
      <c r="F63614" s="16"/>
    </row>
    <row r="63615" spans="6:6" x14ac:dyDescent="0.2">
      <c r="F63615" s="16"/>
    </row>
    <row r="63616" spans="6:6" x14ac:dyDescent="0.2">
      <c r="F63616" s="16"/>
    </row>
    <row r="63617" spans="6:6" x14ac:dyDescent="0.2">
      <c r="F63617" s="16"/>
    </row>
    <row r="63618" spans="6:6" x14ac:dyDescent="0.2">
      <c r="F63618" s="16"/>
    </row>
    <row r="63619" spans="6:6" x14ac:dyDescent="0.2">
      <c r="F63619" s="16"/>
    </row>
    <row r="63620" spans="6:6" x14ac:dyDescent="0.2">
      <c r="F63620" s="16"/>
    </row>
    <row r="63621" spans="6:6" x14ac:dyDescent="0.2">
      <c r="F63621" s="16"/>
    </row>
    <row r="63622" spans="6:6" x14ac:dyDescent="0.2">
      <c r="F63622" s="16"/>
    </row>
    <row r="63623" spans="6:6" x14ac:dyDescent="0.2">
      <c r="F63623" s="16"/>
    </row>
    <row r="63624" spans="6:6" x14ac:dyDescent="0.2">
      <c r="F63624" s="16"/>
    </row>
    <row r="63625" spans="6:6" x14ac:dyDescent="0.2">
      <c r="F63625" s="16"/>
    </row>
    <row r="63626" spans="6:6" x14ac:dyDescent="0.2">
      <c r="F63626" s="16"/>
    </row>
    <row r="63627" spans="6:6" x14ac:dyDescent="0.2">
      <c r="F63627" s="16"/>
    </row>
    <row r="63628" spans="6:6" x14ac:dyDescent="0.2">
      <c r="F63628" s="16"/>
    </row>
    <row r="63629" spans="6:6" x14ac:dyDescent="0.2">
      <c r="F63629" s="16"/>
    </row>
    <row r="63630" spans="6:6" x14ac:dyDescent="0.2">
      <c r="F63630" s="16"/>
    </row>
    <row r="63631" spans="6:6" x14ac:dyDescent="0.2">
      <c r="F63631" s="16"/>
    </row>
    <row r="63632" spans="6:6" x14ac:dyDescent="0.2">
      <c r="F63632" s="16"/>
    </row>
    <row r="63633" spans="6:6" x14ac:dyDescent="0.2">
      <c r="F63633" s="16"/>
    </row>
    <row r="63634" spans="6:6" x14ac:dyDescent="0.2">
      <c r="F63634" s="16"/>
    </row>
    <row r="63635" spans="6:6" x14ac:dyDescent="0.2">
      <c r="F63635" s="16"/>
    </row>
    <row r="63636" spans="6:6" x14ac:dyDescent="0.2">
      <c r="F63636" s="16"/>
    </row>
    <row r="63637" spans="6:6" x14ac:dyDescent="0.2">
      <c r="F63637" s="16"/>
    </row>
    <row r="63638" spans="6:6" x14ac:dyDescent="0.2">
      <c r="F63638" s="16"/>
    </row>
    <row r="63639" spans="6:6" x14ac:dyDescent="0.2">
      <c r="F63639" s="16"/>
    </row>
    <row r="63640" spans="6:6" x14ac:dyDescent="0.2">
      <c r="F63640" s="16"/>
    </row>
    <row r="63641" spans="6:6" x14ac:dyDescent="0.2">
      <c r="F63641" s="16"/>
    </row>
    <row r="63642" spans="6:6" x14ac:dyDescent="0.2">
      <c r="F63642" s="16"/>
    </row>
    <row r="63643" spans="6:6" x14ac:dyDescent="0.2">
      <c r="F63643" s="16"/>
    </row>
    <row r="63644" spans="6:6" x14ac:dyDescent="0.2">
      <c r="F63644" s="16"/>
    </row>
    <row r="63645" spans="6:6" x14ac:dyDescent="0.2">
      <c r="F63645" s="16"/>
    </row>
    <row r="63646" spans="6:6" x14ac:dyDescent="0.2">
      <c r="F63646" s="16"/>
    </row>
    <row r="63647" spans="6:6" x14ac:dyDescent="0.2">
      <c r="F63647" s="16"/>
    </row>
    <row r="63648" spans="6:6" x14ac:dyDescent="0.2">
      <c r="F63648" s="16"/>
    </row>
    <row r="63649" spans="6:6" x14ac:dyDescent="0.2">
      <c r="F63649" s="16"/>
    </row>
    <row r="63650" spans="6:6" x14ac:dyDescent="0.2">
      <c r="F63650" s="16"/>
    </row>
    <row r="63651" spans="6:6" x14ac:dyDescent="0.2">
      <c r="F63651" s="16"/>
    </row>
    <row r="63652" spans="6:6" x14ac:dyDescent="0.2">
      <c r="F63652" s="16"/>
    </row>
    <row r="63653" spans="6:6" x14ac:dyDescent="0.2">
      <c r="F63653" s="16"/>
    </row>
    <row r="63654" spans="6:6" x14ac:dyDescent="0.2">
      <c r="F63654" s="16"/>
    </row>
    <row r="63655" spans="6:6" x14ac:dyDescent="0.2">
      <c r="F63655" s="16"/>
    </row>
    <row r="63656" spans="6:6" x14ac:dyDescent="0.2">
      <c r="F63656" s="16"/>
    </row>
    <row r="63657" spans="6:6" x14ac:dyDescent="0.2">
      <c r="F63657" s="16"/>
    </row>
    <row r="63658" spans="6:6" x14ac:dyDescent="0.2">
      <c r="F63658" s="16"/>
    </row>
    <row r="63659" spans="6:6" x14ac:dyDescent="0.2">
      <c r="F63659" s="16"/>
    </row>
    <row r="63660" spans="6:6" x14ac:dyDescent="0.2">
      <c r="F63660" s="16"/>
    </row>
    <row r="63661" spans="6:6" x14ac:dyDescent="0.2">
      <c r="F63661" s="16"/>
    </row>
    <row r="63662" spans="6:6" x14ac:dyDescent="0.2">
      <c r="F63662" s="16"/>
    </row>
    <row r="63663" spans="6:6" x14ac:dyDescent="0.2">
      <c r="F63663" s="16"/>
    </row>
    <row r="63664" spans="6:6" x14ac:dyDescent="0.2">
      <c r="F63664" s="16"/>
    </row>
    <row r="63665" spans="6:6" x14ac:dyDescent="0.2">
      <c r="F63665" s="16"/>
    </row>
    <row r="63666" spans="6:6" x14ac:dyDescent="0.2">
      <c r="F63666" s="16"/>
    </row>
    <row r="63667" spans="6:6" x14ac:dyDescent="0.2">
      <c r="F63667" s="16"/>
    </row>
    <row r="63668" spans="6:6" x14ac:dyDescent="0.2">
      <c r="F63668" s="16"/>
    </row>
    <row r="63669" spans="6:6" x14ac:dyDescent="0.2">
      <c r="F63669" s="16"/>
    </row>
    <row r="63670" spans="6:6" x14ac:dyDescent="0.2">
      <c r="F63670" s="16"/>
    </row>
    <row r="63671" spans="6:6" x14ac:dyDescent="0.2">
      <c r="F63671" s="16"/>
    </row>
    <row r="63672" spans="6:6" x14ac:dyDescent="0.2">
      <c r="F63672" s="16"/>
    </row>
    <row r="63673" spans="6:6" x14ac:dyDescent="0.2">
      <c r="F63673" s="16"/>
    </row>
    <row r="63674" spans="6:6" x14ac:dyDescent="0.2">
      <c r="F63674" s="16"/>
    </row>
    <row r="63675" spans="6:6" x14ac:dyDescent="0.2">
      <c r="F63675" s="16"/>
    </row>
    <row r="63676" spans="6:6" x14ac:dyDescent="0.2">
      <c r="F63676" s="16"/>
    </row>
    <row r="63677" spans="6:6" x14ac:dyDescent="0.2">
      <c r="F63677" s="16"/>
    </row>
    <row r="63678" spans="6:6" x14ac:dyDescent="0.2">
      <c r="F63678" s="16"/>
    </row>
    <row r="63679" spans="6:6" x14ac:dyDescent="0.2">
      <c r="F63679" s="16"/>
    </row>
    <row r="63680" spans="6:6" x14ac:dyDescent="0.2">
      <c r="F63680" s="16"/>
    </row>
    <row r="63681" spans="6:6" x14ac:dyDescent="0.2">
      <c r="F63681" s="16"/>
    </row>
    <row r="63682" spans="6:6" x14ac:dyDescent="0.2">
      <c r="F63682" s="16"/>
    </row>
    <row r="63683" spans="6:6" x14ac:dyDescent="0.2">
      <c r="F63683" s="16"/>
    </row>
    <row r="63684" spans="6:6" x14ac:dyDescent="0.2">
      <c r="F63684" s="16"/>
    </row>
    <row r="63685" spans="6:6" x14ac:dyDescent="0.2">
      <c r="F63685" s="16"/>
    </row>
    <row r="63686" spans="6:6" x14ac:dyDescent="0.2">
      <c r="F63686" s="16"/>
    </row>
    <row r="63687" spans="6:6" x14ac:dyDescent="0.2">
      <c r="F63687" s="16"/>
    </row>
    <row r="63688" spans="6:6" x14ac:dyDescent="0.2">
      <c r="F63688" s="16"/>
    </row>
    <row r="63689" spans="6:6" x14ac:dyDescent="0.2">
      <c r="F63689" s="16"/>
    </row>
    <row r="63690" spans="6:6" x14ac:dyDescent="0.2">
      <c r="F63690" s="16"/>
    </row>
    <row r="63691" spans="6:6" x14ac:dyDescent="0.2">
      <c r="F63691" s="16"/>
    </row>
    <row r="63692" spans="6:6" x14ac:dyDescent="0.2">
      <c r="F63692" s="16"/>
    </row>
    <row r="63693" spans="6:6" x14ac:dyDescent="0.2">
      <c r="F63693" s="16"/>
    </row>
    <row r="63694" spans="6:6" x14ac:dyDescent="0.2">
      <c r="F63694" s="16"/>
    </row>
    <row r="63695" spans="6:6" x14ac:dyDescent="0.2">
      <c r="F63695" s="16"/>
    </row>
    <row r="63696" spans="6:6" x14ac:dyDescent="0.2">
      <c r="F63696" s="16"/>
    </row>
    <row r="63697" spans="6:6" x14ac:dyDescent="0.2">
      <c r="F63697" s="16"/>
    </row>
    <row r="63698" spans="6:6" x14ac:dyDescent="0.2">
      <c r="F63698" s="16"/>
    </row>
    <row r="63699" spans="6:6" x14ac:dyDescent="0.2">
      <c r="F63699" s="16"/>
    </row>
    <row r="63700" spans="6:6" x14ac:dyDescent="0.2">
      <c r="F63700" s="16"/>
    </row>
    <row r="63701" spans="6:6" x14ac:dyDescent="0.2">
      <c r="F63701" s="16"/>
    </row>
    <row r="63702" spans="6:6" x14ac:dyDescent="0.2">
      <c r="F63702" s="16"/>
    </row>
    <row r="63703" spans="6:6" x14ac:dyDescent="0.2">
      <c r="F63703" s="16"/>
    </row>
    <row r="63704" spans="6:6" x14ac:dyDescent="0.2">
      <c r="F63704" s="16"/>
    </row>
    <row r="63705" spans="6:6" x14ac:dyDescent="0.2">
      <c r="F63705" s="16"/>
    </row>
    <row r="63706" spans="6:6" x14ac:dyDescent="0.2">
      <c r="F63706" s="16"/>
    </row>
    <row r="63707" spans="6:6" x14ac:dyDescent="0.2">
      <c r="F63707" s="16"/>
    </row>
    <row r="63708" spans="6:6" x14ac:dyDescent="0.2">
      <c r="F63708" s="16"/>
    </row>
    <row r="63709" spans="6:6" x14ac:dyDescent="0.2">
      <c r="F63709" s="16"/>
    </row>
    <row r="63710" spans="6:6" x14ac:dyDescent="0.2">
      <c r="F63710" s="16"/>
    </row>
    <row r="63711" spans="6:6" x14ac:dyDescent="0.2">
      <c r="F63711" s="16"/>
    </row>
    <row r="63712" spans="6:6" x14ac:dyDescent="0.2">
      <c r="F63712" s="16"/>
    </row>
    <row r="63713" spans="6:6" x14ac:dyDescent="0.2">
      <c r="F63713" s="16"/>
    </row>
    <row r="63714" spans="6:6" x14ac:dyDescent="0.2">
      <c r="F63714" s="16"/>
    </row>
    <row r="63715" spans="6:6" x14ac:dyDescent="0.2">
      <c r="F63715" s="16"/>
    </row>
    <row r="63716" spans="6:6" x14ac:dyDescent="0.2">
      <c r="F63716" s="16"/>
    </row>
    <row r="63717" spans="6:6" x14ac:dyDescent="0.2">
      <c r="F63717" s="16"/>
    </row>
    <row r="63718" spans="6:6" x14ac:dyDescent="0.2">
      <c r="F63718" s="16"/>
    </row>
    <row r="63719" spans="6:6" x14ac:dyDescent="0.2">
      <c r="F63719" s="16"/>
    </row>
    <row r="63720" spans="6:6" x14ac:dyDescent="0.2">
      <c r="F63720" s="16"/>
    </row>
    <row r="63721" spans="6:6" x14ac:dyDescent="0.2">
      <c r="F63721" s="16"/>
    </row>
    <row r="63722" spans="6:6" x14ac:dyDescent="0.2">
      <c r="F63722" s="16"/>
    </row>
    <row r="63723" spans="6:6" x14ac:dyDescent="0.2">
      <c r="F63723" s="16"/>
    </row>
    <row r="63724" spans="6:6" x14ac:dyDescent="0.2">
      <c r="F63724" s="16"/>
    </row>
    <row r="63725" spans="6:6" x14ac:dyDescent="0.2">
      <c r="F63725" s="16"/>
    </row>
    <row r="63726" spans="6:6" x14ac:dyDescent="0.2">
      <c r="F63726" s="16"/>
    </row>
    <row r="63727" spans="6:6" x14ac:dyDescent="0.2">
      <c r="F63727" s="16"/>
    </row>
    <row r="63728" spans="6:6" x14ac:dyDescent="0.2">
      <c r="F63728" s="16"/>
    </row>
    <row r="63729" spans="6:6" x14ac:dyDescent="0.2">
      <c r="F63729" s="16"/>
    </row>
    <row r="63730" spans="6:6" x14ac:dyDescent="0.2">
      <c r="F63730" s="16"/>
    </row>
    <row r="63731" spans="6:6" x14ac:dyDescent="0.2">
      <c r="F63731" s="16"/>
    </row>
    <row r="63732" spans="6:6" x14ac:dyDescent="0.2">
      <c r="F63732" s="16"/>
    </row>
    <row r="63733" spans="6:6" x14ac:dyDescent="0.2">
      <c r="F63733" s="16"/>
    </row>
    <row r="63734" spans="6:6" x14ac:dyDescent="0.2">
      <c r="F63734" s="16"/>
    </row>
    <row r="63735" spans="6:6" x14ac:dyDescent="0.2">
      <c r="F63735" s="16"/>
    </row>
    <row r="63736" spans="6:6" x14ac:dyDescent="0.2">
      <c r="F63736" s="16"/>
    </row>
    <row r="63737" spans="6:6" x14ac:dyDescent="0.2">
      <c r="F63737" s="16"/>
    </row>
    <row r="63738" spans="6:6" x14ac:dyDescent="0.2">
      <c r="F63738" s="16"/>
    </row>
    <row r="63739" spans="6:6" x14ac:dyDescent="0.2">
      <c r="F63739" s="16"/>
    </row>
    <row r="63740" spans="6:6" x14ac:dyDescent="0.2">
      <c r="F63740" s="16"/>
    </row>
    <row r="63741" spans="6:6" x14ac:dyDescent="0.2">
      <c r="F63741" s="16"/>
    </row>
    <row r="63742" spans="6:6" x14ac:dyDescent="0.2">
      <c r="F63742" s="16"/>
    </row>
    <row r="63743" spans="6:6" x14ac:dyDescent="0.2">
      <c r="F63743" s="16"/>
    </row>
    <row r="63744" spans="6:6" x14ac:dyDescent="0.2">
      <c r="F63744" s="16"/>
    </row>
    <row r="63745" spans="6:6" x14ac:dyDescent="0.2">
      <c r="F63745" s="16"/>
    </row>
    <row r="63746" spans="6:6" x14ac:dyDescent="0.2">
      <c r="F63746" s="16"/>
    </row>
    <row r="63747" spans="6:6" x14ac:dyDescent="0.2">
      <c r="F63747" s="16"/>
    </row>
    <row r="63748" spans="6:6" x14ac:dyDescent="0.2">
      <c r="F63748" s="16"/>
    </row>
    <row r="63749" spans="6:6" x14ac:dyDescent="0.2">
      <c r="F63749" s="16"/>
    </row>
    <row r="63750" spans="6:6" x14ac:dyDescent="0.2">
      <c r="F63750" s="16"/>
    </row>
    <row r="63751" spans="6:6" x14ac:dyDescent="0.2">
      <c r="F63751" s="16"/>
    </row>
    <row r="63752" spans="6:6" x14ac:dyDescent="0.2">
      <c r="F63752" s="16"/>
    </row>
    <row r="63753" spans="6:6" x14ac:dyDescent="0.2">
      <c r="F63753" s="16"/>
    </row>
    <row r="63754" spans="6:6" x14ac:dyDescent="0.2">
      <c r="F63754" s="16"/>
    </row>
    <row r="63755" spans="6:6" x14ac:dyDescent="0.2">
      <c r="F63755" s="16"/>
    </row>
    <row r="63756" spans="6:6" x14ac:dyDescent="0.2">
      <c r="F63756" s="16"/>
    </row>
    <row r="63757" spans="6:6" x14ac:dyDescent="0.2">
      <c r="F63757" s="16"/>
    </row>
    <row r="63758" spans="6:6" x14ac:dyDescent="0.2">
      <c r="F63758" s="16"/>
    </row>
    <row r="63759" spans="6:6" x14ac:dyDescent="0.2">
      <c r="F63759" s="16"/>
    </row>
    <row r="63760" spans="6:6" x14ac:dyDescent="0.2">
      <c r="F63760" s="16"/>
    </row>
    <row r="63761" spans="6:6" x14ac:dyDescent="0.2">
      <c r="F63761" s="16"/>
    </row>
    <row r="63762" spans="6:6" x14ac:dyDescent="0.2">
      <c r="F63762" s="16"/>
    </row>
    <row r="63763" spans="6:6" x14ac:dyDescent="0.2">
      <c r="F63763" s="16"/>
    </row>
    <row r="63764" spans="6:6" x14ac:dyDescent="0.2">
      <c r="F63764" s="16"/>
    </row>
    <row r="63765" spans="6:6" x14ac:dyDescent="0.2">
      <c r="F63765" s="16"/>
    </row>
    <row r="63766" spans="6:6" x14ac:dyDescent="0.2">
      <c r="F63766" s="16"/>
    </row>
    <row r="63767" spans="6:6" x14ac:dyDescent="0.2">
      <c r="F63767" s="16"/>
    </row>
    <row r="63768" spans="6:6" x14ac:dyDescent="0.2">
      <c r="F63768" s="16"/>
    </row>
    <row r="63769" spans="6:6" x14ac:dyDescent="0.2">
      <c r="F63769" s="16"/>
    </row>
    <row r="63770" spans="6:6" x14ac:dyDescent="0.2">
      <c r="F63770" s="16"/>
    </row>
    <row r="63771" spans="6:6" x14ac:dyDescent="0.2">
      <c r="F63771" s="16"/>
    </row>
    <row r="63772" spans="6:6" x14ac:dyDescent="0.2">
      <c r="F63772" s="16"/>
    </row>
    <row r="63773" spans="6:6" x14ac:dyDescent="0.2">
      <c r="F63773" s="16"/>
    </row>
    <row r="63774" spans="6:6" x14ac:dyDescent="0.2">
      <c r="F63774" s="16"/>
    </row>
    <row r="63775" spans="6:6" x14ac:dyDescent="0.2">
      <c r="F63775" s="16"/>
    </row>
    <row r="63776" spans="6:6" x14ac:dyDescent="0.2">
      <c r="F63776" s="16"/>
    </row>
    <row r="63777" spans="6:6" x14ac:dyDescent="0.2">
      <c r="F63777" s="16"/>
    </row>
    <row r="63778" spans="6:6" x14ac:dyDescent="0.2">
      <c r="F63778" s="16"/>
    </row>
    <row r="63779" spans="6:6" x14ac:dyDescent="0.2">
      <c r="F63779" s="16"/>
    </row>
    <row r="63780" spans="6:6" x14ac:dyDescent="0.2">
      <c r="F63780" s="16"/>
    </row>
    <row r="63781" spans="6:6" x14ac:dyDescent="0.2">
      <c r="F63781" s="16"/>
    </row>
    <row r="63782" spans="6:6" x14ac:dyDescent="0.2">
      <c r="F63782" s="16"/>
    </row>
    <row r="63783" spans="6:6" x14ac:dyDescent="0.2">
      <c r="F63783" s="16"/>
    </row>
    <row r="63784" spans="6:6" x14ac:dyDescent="0.2">
      <c r="F63784" s="16"/>
    </row>
    <row r="63785" spans="6:6" x14ac:dyDescent="0.2">
      <c r="F63785" s="16"/>
    </row>
    <row r="63786" spans="6:6" x14ac:dyDescent="0.2">
      <c r="F63786" s="16"/>
    </row>
    <row r="63787" spans="6:6" x14ac:dyDescent="0.2">
      <c r="F63787" s="16"/>
    </row>
    <row r="63788" spans="6:6" x14ac:dyDescent="0.2">
      <c r="F63788" s="16"/>
    </row>
    <row r="63789" spans="6:6" x14ac:dyDescent="0.2">
      <c r="F63789" s="16"/>
    </row>
    <row r="63790" spans="6:6" x14ac:dyDescent="0.2">
      <c r="F63790" s="16"/>
    </row>
    <row r="63791" spans="6:6" x14ac:dyDescent="0.2">
      <c r="F63791" s="16"/>
    </row>
    <row r="63792" spans="6:6" x14ac:dyDescent="0.2">
      <c r="F63792" s="16"/>
    </row>
    <row r="63793" spans="6:6" x14ac:dyDescent="0.2">
      <c r="F63793" s="16"/>
    </row>
    <row r="63794" spans="6:6" x14ac:dyDescent="0.2">
      <c r="F63794" s="16"/>
    </row>
    <row r="63795" spans="6:6" x14ac:dyDescent="0.2">
      <c r="F63795" s="16"/>
    </row>
    <row r="63796" spans="6:6" x14ac:dyDescent="0.2">
      <c r="F63796" s="16"/>
    </row>
    <row r="63797" spans="6:6" x14ac:dyDescent="0.2">
      <c r="F63797" s="16"/>
    </row>
    <row r="63798" spans="6:6" x14ac:dyDescent="0.2">
      <c r="F63798" s="16"/>
    </row>
    <row r="63799" spans="6:6" x14ac:dyDescent="0.2">
      <c r="F63799" s="16"/>
    </row>
    <row r="63800" spans="6:6" x14ac:dyDescent="0.2">
      <c r="F63800" s="16"/>
    </row>
    <row r="63801" spans="6:6" x14ac:dyDescent="0.2">
      <c r="F63801" s="16"/>
    </row>
    <row r="63802" spans="6:6" x14ac:dyDescent="0.2">
      <c r="F63802" s="16"/>
    </row>
    <row r="63803" spans="6:6" x14ac:dyDescent="0.2">
      <c r="F63803" s="16"/>
    </row>
    <row r="63804" spans="6:6" x14ac:dyDescent="0.2">
      <c r="F63804" s="16"/>
    </row>
    <row r="63805" spans="6:6" x14ac:dyDescent="0.2">
      <c r="F63805" s="16"/>
    </row>
    <row r="63806" spans="6:6" x14ac:dyDescent="0.2">
      <c r="F63806" s="16"/>
    </row>
    <row r="63807" spans="6:6" x14ac:dyDescent="0.2">
      <c r="F63807" s="16"/>
    </row>
    <row r="63808" spans="6:6" x14ac:dyDescent="0.2">
      <c r="F63808" s="16"/>
    </row>
    <row r="63809" spans="6:6" x14ac:dyDescent="0.2">
      <c r="F63809" s="16"/>
    </row>
    <row r="63810" spans="6:6" x14ac:dyDescent="0.2">
      <c r="F63810" s="16"/>
    </row>
    <row r="63811" spans="6:6" x14ac:dyDescent="0.2">
      <c r="F63811" s="16"/>
    </row>
    <row r="63812" spans="6:6" x14ac:dyDescent="0.2">
      <c r="F63812" s="16"/>
    </row>
    <row r="63813" spans="6:6" x14ac:dyDescent="0.2">
      <c r="F63813" s="16"/>
    </row>
    <row r="63814" spans="6:6" x14ac:dyDescent="0.2">
      <c r="F63814" s="16"/>
    </row>
    <row r="63815" spans="6:6" x14ac:dyDescent="0.2">
      <c r="F63815" s="16"/>
    </row>
    <row r="63816" spans="6:6" x14ac:dyDescent="0.2">
      <c r="F63816" s="16"/>
    </row>
    <row r="63817" spans="6:6" x14ac:dyDescent="0.2">
      <c r="F63817" s="16"/>
    </row>
    <row r="63818" spans="6:6" x14ac:dyDescent="0.2">
      <c r="F63818" s="16"/>
    </row>
    <row r="63819" spans="6:6" x14ac:dyDescent="0.2">
      <c r="F63819" s="16"/>
    </row>
    <row r="63820" spans="6:6" x14ac:dyDescent="0.2">
      <c r="F63820" s="16"/>
    </row>
    <row r="63821" spans="6:6" x14ac:dyDescent="0.2">
      <c r="F63821" s="16"/>
    </row>
    <row r="63822" spans="6:6" x14ac:dyDescent="0.2">
      <c r="F63822" s="16"/>
    </row>
    <row r="63823" spans="6:6" x14ac:dyDescent="0.2">
      <c r="F63823" s="16"/>
    </row>
    <row r="63824" spans="6:6" x14ac:dyDescent="0.2">
      <c r="F63824" s="16"/>
    </row>
    <row r="63825" spans="6:6" x14ac:dyDescent="0.2">
      <c r="F63825" s="16"/>
    </row>
    <row r="63826" spans="6:6" x14ac:dyDescent="0.2">
      <c r="F63826" s="16"/>
    </row>
    <row r="63827" spans="6:6" x14ac:dyDescent="0.2">
      <c r="F63827" s="16"/>
    </row>
    <row r="63828" spans="6:6" x14ac:dyDescent="0.2">
      <c r="F63828" s="16"/>
    </row>
    <row r="63829" spans="6:6" x14ac:dyDescent="0.2">
      <c r="F63829" s="16"/>
    </row>
    <row r="63830" spans="6:6" x14ac:dyDescent="0.2">
      <c r="F63830" s="16"/>
    </row>
    <row r="63831" spans="6:6" x14ac:dyDescent="0.2">
      <c r="F63831" s="16"/>
    </row>
    <row r="63832" spans="6:6" x14ac:dyDescent="0.2">
      <c r="F63832" s="16"/>
    </row>
    <row r="63833" spans="6:6" x14ac:dyDescent="0.2">
      <c r="F63833" s="16"/>
    </row>
    <row r="63834" spans="6:6" x14ac:dyDescent="0.2">
      <c r="F63834" s="16"/>
    </row>
    <row r="63835" spans="6:6" x14ac:dyDescent="0.2">
      <c r="F63835" s="16"/>
    </row>
    <row r="63836" spans="6:6" x14ac:dyDescent="0.2">
      <c r="F63836" s="16"/>
    </row>
    <row r="63837" spans="6:6" x14ac:dyDescent="0.2">
      <c r="F63837" s="16"/>
    </row>
    <row r="63838" spans="6:6" x14ac:dyDescent="0.2">
      <c r="F63838" s="16"/>
    </row>
    <row r="63839" spans="6:6" x14ac:dyDescent="0.2">
      <c r="F63839" s="16"/>
    </row>
    <row r="63840" spans="6:6" x14ac:dyDescent="0.2">
      <c r="F63840" s="16"/>
    </row>
    <row r="63841" spans="6:6" x14ac:dyDescent="0.2">
      <c r="F63841" s="16"/>
    </row>
    <row r="63842" spans="6:6" x14ac:dyDescent="0.2">
      <c r="F63842" s="16"/>
    </row>
    <row r="63843" spans="6:6" x14ac:dyDescent="0.2">
      <c r="F63843" s="16"/>
    </row>
    <row r="63844" spans="6:6" x14ac:dyDescent="0.2">
      <c r="F63844" s="16"/>
    </row>
    <row r="63845" spans="6:6" x14ac:dyDescent="0.2">
      <c r="F63845" s="16"/>
    </row>
    <row r="63846" spans="6:6" x14ac:dyDescent="0.2">
      <c r="F63846" s="16"/>
    </row>
    <row r="63847" spans="6:6" x14ac:dyDescent="0.2">
      <c r="F63847" s="16"/>
    </row>
    <row r="63848" spans="6:6" x14ac:dyDescent="0.2">
      <c r="F63848" s="16"/>
    </row>
    <row r="63849" spans="6:6" x14ac:dyDescent="0.2">
      <c r="F63849" s="16"/>
    </row>
    <row r="63850" spans="6:6" x14ac:dyDescent="0.2">
      <c r="F63850" s="16"/>
    </row>
    <row r="63851" spans="6:6" x14ac:dyDescent="0.2">
      <c r="F63851" s="16"/>
    </row>
    <row r="63852" spans="6:6" x14ac:dyDescent="0.2">
      <c r="F63852" s="16"/>
    </row>
    <row r="63853" spans="6:6" x14ac:dyDescent="0.2">
      <c r="F63853" s="16"/>
    </row>
    <row r="63854" spans="6:6" x14ac:dyDescent="0.2">
      <c r="F63854" s="16"/>
    </row>
    <row r="63855" spans="6:6" x14ac:dyDescent="0.2">
      <c r="F63855" s="16"/>
    </row>
    <row r="63856" spans="6:6" x14ac:dyDescent="0.2">
      <c r="F63856" s="16"/>
    </row>
    <row r="63857" spans="6:6" x14ac:dyDescent="0.2">
      <c r="F63857" s="16"/>
    </row>
    <row r="63858" spans="6:6" x14ac:dyDescent="0.2">
      <c r="F63858" s="16"/>
    </row>
    <row r="63859" spans="6:6" x14ac:dyDescent="0.2">
      <c r="F63859" s="16"/>
    </row>
    <row r="63860" spans="6:6" x14ac:dyDescent="0.2">
      <c r="F63860" s="16"/>
    </row>
    <row r="63861" spans="6:6" x14ac:dyDescent="0.2">
      <c r="F63861" s="16"/>
    </row>
    <row r="63862" spans="6:6" x14ac:dyDescent="0.2">
      <c r="F63862" s="16"/>
    </row>
    <row r="63863" spans="6:6" x14ac:dyDescent="0.2">
      <c r="F63863" s="16"/>
    </row>
    <row r="63864" spans="6:6" x14ac:dyDescent="0.2">
      <c r="F63864" s="16"/>
    </row>
    <row r="63865" spans="6:6" x14ac:dyDescent="0.2">
      <c r="F63865" s="16"/>
    </row>
    <row r="63866" spans="6:6" x14ac:dyDescent="0.2">
      <c r="F63866" s="16"/>
    </row>
    <row r="63867" spans="6:6" x14ac:dyDescent="0.2">
      <c r="F63867" s="16"/>
    </row>
    <row r="63868" spans="6:6" x14ac:dyDescent="0.2">
      <c r="F63868" s="16"/>
    </row>
    <row r="63869" spans="6:6" x14ac:dyDescent="0.2">
      <c r="F63869" s="16"/>
    </row>
    <row r="63870" spans="6:6" x14ac:dyDescent="0.2">
      <c r="F63870" s="16"/>
    </row>
    <row r="63871" spans="6:6" x14ac:dyDescent="0.2">
      <c r="F63871" s="16"/>
    </row>
    <row r="63872" spans="6:6" x14ac:dyDescent="0.2">
      <c r="F63872" s="16"/>
    </row>
    <row r="63873" spans="6:6" x14ac:dyDescent="0.2">
      <c r="F63873" s="16"/>
    </row>
    <row r="63874" spans="6:6" x14ac:dyDescent="0.2">
      <c r="F63874" s="16"/>
    </row>
    <row r="63875" spans="6:6" x14ac:dyDescent="0.2">
      <c r="F63875" s="16"/>
    </row>
    <row r="63876" spans="6:6" x14ac:dyDescent="0.2">
      <c r="F63876" s="16"/>
    </row>
    <row r="63877" spans="6:6" x14ac:dyDescent="0.2">
      <c r="F63877" s="16"/>
    </row>
    <row r="63878" spans="6:6" x14ac:dyDescent="0.2">
      <c r="F63878" s="16"/>
    </row>
    <row r="63879" spans="6:6" x14ac:dyDescent="0.2">
      <c r="F63879" s="16"/>
    </row>
    <row r="63880" spans="6:6" x14ac:dyDescent="0.2">
      <c r="F63880" s="16"/>
    </row>
    <row r="63881" spans="6:6" x14ac:dyDescent="0.2">
      <c r="F63881" s="16"/>
    </row>
    <row r="63882" spans="6:6" x14ac:dyDescent="0.2">
      <c r="F63882" s="16"/>
    </row>
    <row r="63883" spans="6:6" x14ac:dyDescent="0.2">
      <c r="F63883" s="16"/>
    </row>
    <row r="63884" spans="6:6" x14ac:dyDescent="0.2">
      <c r="F63884" s="16"/>
    </row>
    <row r="63885" spans="6:6" x14ac:dyDescent="0.2">
      <c r="F63885" s="16"/>
    </row>
    <row r="63886" spans="6:6" x14ac:dyDescent="0.2">
      <c r="F63886" s="16"/>
    </row>
    <row r="63887" spans="6:6" x14ac:dyDescent="0.2">
      <c r="F63887" s="16"/>
    </row>
    <row r="63888" spans="6:6" x14ac:dyDescent="0.2">
      <c r="F63888" s="16"/>
    </row>
    <row r="63889" spans="6:6" x14ac:dyDescent="0.2">
      <c r="F63889" s="16"/>
    </row>
    <row r="63890" spans="6:6" x14ac:dyDescent="0.2">
      <c r="F63890" s="16"/>
    </row>
    <row r="63891" spans="6:6" x14ac:dyDescent="0.2">
      <c r="F63891" s="16"/>
    </row>
    <row r="63892" spans="6:6" x14ac:dyDescent="0.2">
      <c r="F63892" s="16"/>
    </row>
    <row r="63893" spans="6:6" x14ac:dyDescent="0.2">
      <c r="F63893" s="16"/>
    </row>
    <row r="63894" spans="6:6" x14ac:dyDescent="0.2">
      <c r="F63894" s="16"/>
    </row>
    <row r="63895" spans="6:6" x14ac:dyDescent="0.2">
      <c r="F63895" s="16"/>
    </row>
    <row r="63896" spans="6:6" x14ac:dyDescent="0.2">
      <c r="F63896" s="16"/>
    </row>
    <row r="63897" spans="6:6" x14ac:dyDescent="0.2">
      <c r="F63897" s="16"/>
    </row>
    <row r="63898" spans="6:6" x14ac:dyDescent="0.2">
      <c r="F63898" s="16"/>
    </row>
    <row r="63899" spans="6:6" x14ac:dyDescent="0.2">
      <c r="F63899" s="16"/>
    </row>
    <row r="63900" spans="6:6" x14ac:dyDescent="0.2">
      <c r="F63900" s="16"/>
    </row>
    <row r="63901" spans="6:6" x14ac:dyDescent="0.2">
      <c r="F63901" s="16"/>
    </row>
    <row r="63902" spans="6:6" x14ac:dyDescent="0.2">
      <c r="F63902" s="16"/>
    </row>
    <row r="63903" spans="6:6" x14ac:dyDescent="0.2">
      <c r="F63903" s="16"/>
    </row>
    <row r="63904" spans="6:6" x14ac:dyDescent="0.2">
      <c r="F63904" s="16"/>
    </row>
    <row r="63905" spans="6:6" x14ac:dyDescent="0.2">
      <c r="F63905" s="16"/>
    </row>
    <row r="63906" spans="6:6" x14ac:dyDescent="0.2">
      <c r="F63906" s="16"/>
    </row>
    <row r="63907" spans="6:6" x14ac:dyDescent="0.2">
      <c r="F63907" s="16"/>
    </row>
    <row r="63908" spans="6:6" x14ac:dyDescent="0.2">
      <c r="F63908" s="16"/>
    </row>
    <row r="63909" spans="6:6" x14ac:dyDescent="0.2">
      <c r="F63909" s="16"/>
    </row>
    <row r="63910" spans="6:6" x14ac:dyDescent="0.2">
      <c r="F63910" s="16"/>
    </row>
    <row r="63911" spans="6:6" x14ac:dyDescent="0.2">
      <c r="F63911" s="16"/>
    </row>
    <row r="63912" spans="6:6" x14ac:dyDescent="0.2">
      <c r="F63912" s="16"/>
    </row>
    <row r="63913" spans="6:6" x14ac:dyDescent="0.2">
      <c r="F63913" s="16"/>
    </row>
    <row r="63914" spans="6:6" x14ac:dyDescent="0.2">
      <c r="F63914" s="16"/>
    </row>
    <row r="63915" spans="6:6" x14ac:dyDescent="0.2">
      <c r="F63915" s="16"/>
    </row>
    <row r="63916" spans="6:6" x14ac:dyDescent="0.2">
      <c r="F63916" s="16"/>
    </row>
    <row r="63917" spans="6:6" x14ac:dyDescent="0.2">
      <c r="F63917" s="16"/>
    </row>
    <row r="63918" spans="6:6" x14ac:dyDescent="0.2">
      <c r="F63918" s="16"/>
    </row>
    <row r="63919" spans="6:6" x14ac:dyDescent="0.2">
      <c r="F63919" s="16"/>
    </row>
    <row r="63920" spans="6:6" x14ac:dyDescent="0.2">
      <c r="F63920" s="16"/>
    </row>
    <row r="63921" spans="6:6" x14ac:dyDescent="0.2">
      <c r="F63921" s="16"/>
    </row>
    <row r="63922" spans="6:6" x14ac:dyDescent="0.2">
      <c r="F63922" s="16"/>
    </row>
    <row r="63923" spans="6:6" x14ac:dyDescent="0.2">
      <c r="F63923" s="16"/>
    </row>
    <row r="63924" spans="6:6" x14ac:dyDescent="0.2">
      <c r="F63924" s="16"/>
    </row>
    <row r="63925" spans="6:6" x14ac:dyDescent="0.2">
      <c r="F63925" s="16"/>
    </row>
    <row r="63926" spans="6:6" x14ac:dyDescent="0.2">
      <c r="F63926" s="16"/>
    </row>
    <row r="63927" spans="6:6" x14ac:dyDescent="0.2">
      <c r="F63927" s="16"/>
    </row>
    <row r="63928" spans="6:6" x14ac:dyDescent="0.2">
      <c r="F63928" s="16"/>
    </row>
    <row r="63929" spans="6:6" x14ac:dyDescent="0.2">
      <c r="F63929" s="16"/>
    </row>
    <row r="63930" spans="6:6" x14ac:dyDescent="0.2">
      <c r="F63930" s="16"/>
    </row>
    <row r="63931" spans="6:6" x14ac:dyDescent="0.2">
      <c r="F63931" s="16"/>
    </row>
    <row r="63932" spans="6:6" x14ac:dyDescent="0.2">
      <c r="F63932" s="16"/>
    </row>
    <row r="63933" spans="6:6" x14ac:dyDescent="0.2">
      <c r="F63933" s="16"/>
    </row>
    <row r="63934" spans="6:6" x14ac:dyDescent="0.2">
      <c r="F63934" s="16"/>
    </row>
    <row r="63935" spans="6:6" x14ac:dyDescent="0.2">
      <c r="F63935" s="16"/>
    </row>
    <row r="63936" spans="6:6" x14ac:dyDescent="0.2">
      <c r="F63936" s="16"/>
    </row>
    <row r="63937" spans="6:6" x14ac:dyDescent="0.2">
      <c r="F63937" s="16"/>
    </row>
    <row r="63938" spans="6:6" x14ac:dyDescent="0.2">
      <c r="F63938" s="16"/>
    </row>
    <row r="63939" spans="6:6" x14ac:dyDescent="0.2">
      <c r="F63939" s="16"/>
    </row>
    <row r="63940" spans="6:6" x14ac:dyDescent="0.2">
      <c r="F63940" s="16"/>
    </row>
    <row r="63941" spans="6:6" x14ac:dyDescent="0.2">
      <c r="F63941" s="16"/>
    </row>
    <row r="63942" spans="6:6" x14ac:dyDescent="0.2">
      <c r="F63942" s="16"/>
    </row>
    <row r="63943" spans="6:6" x14ac:dyDescent="0.2">
      <c r="F63943" s="16"/>
    </row>
    <row r="63944" spans="6:6" x14ac:dyDescent="0.2">
      <c r="F63944" s="16"/>
    </row>
    <row r="63945" spans="6:6" x14ac:dyDescent="0.2">
      <c r="F63945" s="16"/>
    </row>
    <row r="63946" spans="6:6" x14ac:dyDescent="0.2">
      <c r="F63946" s="16"/>
    </row>
    <row r="63947" spans="6:6" x14ac:dyDescent="0.2">
      <c r="F63947" s="16"/>
    </row>
    <row r="63948" spans="6:6" x14ac:dyDescent="0.2">
      <c r="F63948" s="16"/>
    </row>
    <row r="63949" spans="6:6" x14ac:dyDescent="0.2">
      <c r="F63949" s="16"/>
    </row>
    <row r="63950" spans="6:6" x14ac:dyDescent="0.2">
      <c r="F63950" s="16"/>
    </row>
    <row r="63951" spans="6:6" x14ac:dyDescent="0.2">
      <c r="F63951" s="16"/>
    </row>
    <row r="63952" spans="6:6" x14ac:dyDescent="0.2">
      <c r="F63952" s="16"/>
    </row>
    <row r="63953" spans="6:6" x14ac:dyDescent="0.2">
      <c r="F63953" s="16"/>
    </row>
    <row r="63954" spans="6:6" x14ac:dyDescent="0.2">
      <c r="F63954" s="16"/>
    </row>
    <row r="63955" spans="6:6" x14ac:dyDescent="0.2">
      <c r="F63955" s="16"/>
    </row>
    <row r="63956" spans="6:6" x14ac:dyDescent="0.2">
      <c r="F63956" s="16"/>
    </row>
    <row r="63957" spans="6:6" x14ac:dyDescent="0.2">
      <c r="F63957" s="16"/>
    </row>
    <row r="63958" spans="6:6" x14ac:dyDescent="0.2">
      <c r="F63958" s="16"/>
    </row>
    <row r="63959" spans="6:6" x14ac:dyDescent="0.2">
      <c r="F63959" s="16"/>
    </row>
    <row r="63960" spans="6:6" x14ac:dyDescent="0.2">
      <c r="F63960" s="16"/>
    </row>
    <row r="63961" spans="6:6" x14ac:dyDescent="0.2">
      <c r="F63961" s="16"/>
    </row>
    <row r="63962" spans="6:6" x14ac:dyDescent="0.2">
      <c r="F63962" s="16"/>
    </row>
    <row r="63963" spans="6:6" x14ac:dyDescent="0.2">
      <c r="F63963" s="16"/>
    </row>
    <row r="63964" spans="6:6" x14ac:dyDescent="0.2">
      <c r="F63964" s="16"/>
    </row>
    <row r="63965" spans="6:6" x14ac:dyDescent="0.2">
      <c r="F63965" s="16"/>
    </row>
    <row r="63966" spans="6:6" x14ac:dyDescent="0.2">
      <c r="F63966" s="16"/>
    </row>
    <row r="63967" spans="6:6" x14ac:dyDescent="0.2">
      <c r="F63967" s="16"/>
    </row>
    <row r="63968" spans="6:6" x14ac:dyDescent="0.2">
      <c r="F63968" s="16"/>
    </row>
    <row r="63969" spans="6:6" x14ac:dyDescent="0.2">
      <c r="F63969" s="16"/>
    </row>
    <row r="63970" spans="6:6" x14ac:dyDescent="0.2">
      <c r="F63970" s="16"/>
    </row>
    <row r="63971" spans="6:6" x14ac:dyDescent="0.2">
      <c r="F63971" s="16"/>
    </row>
    <row r="63972" spans="6:6" x14ac:dyDescent="0.2">
      <c r="F63972" s="16"/>
    </row>
    <row r="63973" spans="6:6" x14ac:dyDescent="0.2">
      <c r="F63973" s="16"/>
    </row>
    <row r="63974" spans="6:6" x14ac:dyDescent="0.2">
      <c r="F63974" s="16"/>
    </row>
    <row r="63975" spans="6:6" x14ac:dyDescent="0.2">
      <c r="F63975" s="16"/>
    </row>
    <row r="63976" spans="6:6" x14ac:dyDescent="0.2">
      <c r="F63976" s="16"/>
    </row>
    <row r="63977" spans="6:6" x14ac:dyDescent="0.2">
      <c r="F63977" s="16"/>
    </row>
    <row r="63978" spans="6:6" x14ac:dyDescent="0.2">
      <c r="F63978" s="16"/>
    </row>
    <row r="63979" spans="6:6" x14ac:dyDescent="0.2">
      <c r="F63979" s="16"/>
    </row>
    <row r="63980" spans="6:6" x14ac:dyDescent="0.2">
      <c r="F63980" s="16"/>
    </row>
    <row r="63981" spans="6:6" x14ac:dyDescent="0.2">
      <c r="F63981" s="16"/>
    </row>
    <row r="63982" spans="6:6" x14ac:dyDescent="0.2">
      <c r="F63982" s="16"/>
    </row>
    <row r="63983" spans="6:6" x14ac:dyDescent="0.2">
      <c r="F63983" s="16"/>
    </row>
    <row r="63984" spans="6:6" x14ac:dyDescent="0.2">
      <c r="F63984" s="16"/>
    </row>
    <row r="63985" spans="6:6" x14ac:dyDescent="0.2">
      <c r="F63985" s="16"/>
    </row>
    <row r="63986" spans="6:6" x14ac:dyDescent="0.2">
      <c r="F63986" s="16"/>
    </row>
    <row r="63987" spans="6:6" x14ac:dyDescent="0.2">
      <c r="F63987" s="16"/>
    </row>
    <row r="63988" spans="6:6" x14ac:dyDescent="0.2">
      <c r="F63988" s="16"/>
    </row>
    <row r="63989" spans="6:6" x14ac:dyDescent="0.2">
      <c r="F63989" s="16"/>
    </row>
    <row r="63990" spans="6:6" x14ac:dyDescent="0.2">
      <c r="F63990" s="16"/>
    </row>
    <row r="63991" spans="6:6" x14ac:dyDescent="0.2">
      <c r="F63991" s="16"/>
    </row>
    <row r="63992" spans="6:6" x14ac:dyDescent="0.2">
      <c r="F63992" s="16"/>
    </row>
    <row r="63993" spans="6:6" x14ac:dyDescent="0.2">
      <c r="F63993" s="16"/>
    </row>
    <row r="63994" spans="6:6" x14ac:dyDescent="0.2">
      <c r="F63994" s="16"/>
    </row>
    <row r="63995" spans="6:6" x14ac:dyDescent="0.2">
      <c r="F63995" s="16"/>
    </row>
    <row r="63996" spans="6:6" x14ac:dyDescent="0.2">
      <c r="F63996" s="16"/>
    </row>
    <row r="63997" spans="6:6" x14ac:dyDescent="0.2">
      <c r="F63997" s="16"/>
    </row>
    <row r="63998" spans="6:6" x14ac:dyDescent="0.2">
      <c r="F63998" s="16"/>
    </row>
    <row r="63999" spans="6:6" x14ac:dyDescent="0.2">
      <c r="F63999" s="16"/>
    </row>
    <row r="64000" spans="6:6" x14ac:dyDescent="0.2">
      <c r="F64000" s="16"/>
    </row>
    <row r="64001" spans="6:6" x14ac:dyDescent="0.2">
      <c r="F64001" s="16"/>
    </row>
    <row r="64002" spans="6:6" x14ac:dyDescent="0.2">
      <c r="F64002" s="16"/>
    </row>
    <row r="64003" spans="6:6" x14ac:dyDescent="0.2">
      <c r="F64003" s="16"/>
    </row>
    <row r="64004" spans="6:6" x14ac:dyDescent="0.2">
      <c r="F64004" s="16"/>
    </row>
    <row r="64005" spans="6:6" x14ac:dyDescent="0.2">
      <c r="F64005" s="16"/>
    </row>
    <row r="64006" spans="6:6" x14ac:dyDescent="0.2">
      <c r="F64006" s="16"/>
    </row>
    <row r="64007" spans="6:6" x14ac:dyDescent="0.2">
      <c r="F64007" s="16"/>
    </row>
    <row r="64008" spans="6:6" x14ac:dyDescent="0.2">
      <c r="F64008" s="16"/>
    </row>
    <row r="64009" spans="6:6" x14ac:dyDescent="0.2">
      <c r="F64009" s="16"/>
    </row>
    <row r="64010" spans="6:6" x14ac:dyDescent="0.2">
      <c r="F64010" s="16"/>
    </row>
    <row r="64011" spans="6:6" x14ac:dyDescent="0.2">
      <c r="F64011" s="16"/>
    </row>
    <row r="64012" spans="6:6" x14ac:dyDescent="0.2">
      <c r="F64012" s="16"/>
    </row>
    <row r="64013" spans="6:6" x14ac:dyDescent="0.2">
      <c r="F64013" s="16"/>
    </row>
    <row r="64014" spans="6:6" x14ac:dyDescent="0.2">
      <c r="F64014" s="16"/>
    </row>
    <row r="64015" spans="6:6" x14ac:dyDescent="0.2">
      <c r="F64015" s="16"/>
    </row>
    <row r="64016" spans="6:6" x14ac:dyDescent="0.2">
      <c r="F64016" s="16"/>
    </row>
    <row r="64017" spans="6:6" x14ac:dyDescent="0.2">
      <c r="F64017" s="16"/>
    </row>
    <row r="64018" spans="6:6" x14ac:dyDescent="0.2">
      <c r="F64018" s="16"/>
    </row>
    <row r="64019" spans="6:6" x14ac:dyDescent="0.2">
      <c r="F64019" s="16"/>
    </row>
    <row r="64020" spans="6:6" x14ac:dyDescent="0.2">
      <c r="F64020" s="16"/>
    </row>
    <row r="64021" spans="6:6" x14ac:dyDescent="0.2">
      <c r="F64021" s="16"/>
    </row>
    <row r="64022" spans="6:6" x14ac:dyDescent="0.2">
      <c r="F64022" s="16"/>
    </row>
    <row r="64023" spans="6:6" x14ac:dyDescent="0.2">
      <c r="F64023" s="16"/>
    </row>
    <row r="64024" spans="6:6" x14ac:dyDescent="0.2">
      <c r="F64024" s="16"/>
    </row>
    <row r="64025" spans="6:6" x14ac:dyDescent="0.2">
      <c r="F64025" s="16"/>
    </row>
    <row r="64026" spans="6:6" x14ac:dyDescent="0.2">
      <c r="F64026" s="16"/>
    </row>
    <row r="64027" spans="6:6" x14ac:dyDescent="0.2">
      <c r="F64027" s="16"/>
    </row>
    <row r="64028" spans="6:6" x14ac:dyDescent="0.2">
      <c r="F64028" s="16"/>
    </row>
    <row r="64029" spans="6:6" x14ac:dyDescent="0.2">
      <c r="F64029" s="16"/>
    </row>
    <row r="64030" spans="6:6" x14ac:dyDescent="0.2">
      <c r="F64030" s="16"/>
    </row>
    <row r="64031" spans="6:6" x14ac:dyDescent="0.2">
      <c r="F64031" s="16"/>
    </row>
    <row r="64032" spans="6:6" x14ac:dyDescent="0.2">
      <c r="F64032" s="16"/>
    </row>
    <row r="64033" spans="6:6" x14ac:dyDescent="0.2">
      <c r="F64033" s="16"/>
    </row>
    <row r="64034" spans="6:6" x14ac:dyDescent="0.2">
      <c r="F64034" s="16"/>
    </row>
    <row r="64035" spans="6:6" x14ac:dyDescent="0.2">
      <c r="F64035" s="16"/>
    </row>
    <row r="64036" spans="6:6" x14ac:dyDescent="0.2">
      <c r="F64036" s="16"/>
    </row>
    <row r="64037" spans="6:6" x14ac:dyDescent="0.2">
      <c r="F64037" s="16"/>
    </row>
    <row r="64038" spans="6:6" x14ac:dyDescent="0.2">
      <c r="F64038" s="16"/>
    </row>
    <row r="64039" spans="6:6" x14ac:dyDescent="0.2">
      <c r="F64039" s="16"/>
    </row>
    <row r="64040" spans="6:6" x14ac:dyDescent="0.2">
      <c r="F64040" s="16"/>
    </row>
    <row r="64041" spans="6:6" x14ac:dyDescent="0.2">
      <c r="F64041" s="16"/>
    </row>
    <row r="64042" spans="6:6" x14ac:dyDescent="0.2">
      <c r="F64042" s="16"/>
    </row>
    <row r="64043" spans="6:6" x14ac:dyDescent="0.2">
      <c r="F64043" s="16"/>
    </row>
    <row r="64044" spans="6:6" x14ac:dyDescent="0.2">
      <c r="F64044" s="16"/>
    </row>
    <row r="64045" spans="6:6" x14ac:dyDescent="0.2">
      <c r="F64045" s="16"/>
    </row>
    <row r="64046" spans="6:6" x14ac:dyDescent="0.2">
      <c r="F64046" s="16"/>
    </row>
    <row r="64047" spans="6:6" x14ac:dyDescent="0.2">
      <c r="F64047" s="16"/>
    </row>
    <row r="64048" spans="6:6" x14ac:dyDescent="0.2">
      <c r="F64048" s="16"/>
    </row>
    <row r="64049" spans="6:6" x14ac:dyDescent="0.2">
      <c r="F64049" s="16"/>
    </row>
    <row r="64050" spans="6:6" x14ac:dyDescent="0.2">
      <c r="F64050" s="16"/>
    </row>
    <row r="64051" spans="6:6" x14ac:dyDescent="0.2">
      <c r="F64051" s="16"/>
    </row>
    <row r="64052" spans="6:6" x14ac:dyDescent="0.2">
      <c r="F64052" s="16"/>
    </row>
    <row r="64053" spans="6:6" x14ac:dyDescent="0.2">
      <c r="F64053" s="16"/>
    </row>
    <row r="64054" spans="6:6" x14ac:dyDescent="0.2">
      <c r="F64054" s="16"/>
    </row>
    <row r="64055" spans="6:6" x14ac:dyDescent="0.2">
      <c r="F64055" s="16"/>
    </row>
    <row r="64056" spans="6:6" x14ac:dyDescent="0.2">
      <c r="F64056" s="16"/>
    </row>
    <row r="64057" spans="6:6" x14ac:dyDescent="0.2">
      <c r="F64057" s="16"/>
    </row>
    <row r="64058" spans="6:6" x14ac:dyDescent="0.2">
      <c r="F64058" s="16"/>
    </row>
    <row r="64059" spans="6:6" x14ac:dyDescent="0.2">
      <c r="F64059" s="16"/>
    </row>
    <row r="64060" spans="6:6" x14ac:dyDescent="0.2">
      <c r="F64060" s="16"/>
    </row>
    <row r="64061" spans="6:6" x14ac:dyDescent="0.2">
      <c r="F64061" s="16"/>
    </row>
    <row r="64062" spans="6:6" x14ac:dyDescent="0.2">
      <c r="F64062" s="16"/>
    </row>
    <row r="64063" spans="6:6" x14ac:dyDescent="0.2">
      <c r="F64063" s="16"/>
    </row>
    <row r="64064" spans="6:6" x14ac:dyDescent="0.2">
      <c r="F64064" s="16"/>
    </row>
    <row r="64065" spans="6:6" x14ac:dyDescent="0.2">
      <c r="F64065" s="16"/>
    </row>
    <row r="64066" spans="6:6" x14ac:dyDescent="0.2">
      <c r="F64066" s="16"/>
    </row>
    <row r="64067" spans="6:6" x14ac:dyDescent="0.2">
      <c r="F64067" s="16"/>
    </row>
    <row r="64068" spans="6:6" x14ac:dyDescent="0.2">
      <c r="F64068" s="16"/>
    </row>
    <row r="64069" spans="6:6" x14ac:dyDescent="0.2">
      <c r="F64069" s="16"/>
    </row>
    <row r="64070" spans="6:6" x14ac:dyDescent="0.2">
      <c r="F64070" s="16"/>
    </row>
    <row r="64071" spans="6:6" x14ac:dyDescent="0.2">
      <c r="F64071" s="16"/>
    </row>
    <row r="64072" spans="6:6" x14ac:dyDescent="0.2">
      <c r="F64072" s="16"/>
    </row>
    <row r="64073" spans="6:6" x14ac:dyDescent="0.2">
      <c r="F64073" s="16"/>
    </row>
    <row r="64074" spans="6:6" x14ac:dyDescent="0.2">
      <c r="F64074" s="16"/>
    </row>
    <row r="64075" spans="6:6" x14ac:dyDescent="0.2">
      <c r="F64075" s="16"/>
    </row>
    <row r="64076" spans="6:6" x14ac:dyDescent="0.2">
      <c r="F64076" s="16"/>
    </row>
    <row r="64077" spans="6:6" x14ac:dyDescent="0.2">
      <c r="F64077" s="16"/>
    </row>
    <row r="64078" spans="6:6" x14ac:dyDescent="0.2">
      <c r="F64078" s="16"/>
    </row>
    <row r="64079" spans="6:6" x14ac:dyDescent="0.2">
      <c r="F64079" s="16"/>
    </row>
    <row r="64080" spans="6:6" x14ac:dyDescent="0.2">
      <c r="F64080" s="16"/>
    </row>
    <row r="64081" spans="6:6" x14ac:dyDescent="0.2">
      <c r="F64081" s="16"/>
    </row>
    <row r="64082" spans="6:6" x14ac:dyDescent="0.2">
      <c r="F64082" s="16"/>
    </row>
    <row r="64083" spans="6:6" x14ac:dyDescent="0.2">
      <c r="F64083" s="16"/>
    </row>
    <row r="64084" spans="6:6" x14ac:dyDescent="0.2">
      <c r="F64084" s="16"/>
    </row>
    <row r="64085" spans="6:6" x14ac:dyDescent="0.2">
      <c r="F64085" s="16"/>
    </row>
    <row r="64086" spans="6:6" x14ac:dyDescent="0.2">
      <c r="F64086" s="16"/>
    </row>
    <row r="64087" spans="6:6" x14ac:dyDescent="0.2">
      <c r="F64087" s="16"/>
    </row>
    <row r="64088" spans="6:6" x14ac:dyDescent="0.2">
      <c r="F64088" s="16"/>
    </row>
    <row r="64089" spans="6:6" x14ac:dyDescent="0.2">
      <c r="F64089" s="16"/>
    </row>
    <row r="64090" spans="6:6" x14ac:dyDescent="0.2">
      <c r="F64090" s="16"/>
    </row>
    <row r="64091" spans="6:6" x14ac:dyDescent="0.2">
      <c r="F64091" s="16"/>
    </row>
    <row r="64092" spans="6:6" x14ac:dyDescent="0.2">
      <c r="F64092" s="16"/>
    </row>
    <row r="64093" spans="6:6" x14ac:dyDescent="0.2">
      <c r="F64093" s="16"/>
    </row>
    <row r="64094" spans="6:6" x14ac:dyDescent="0.2">
      <c r="F64094" s="16"/>
    </row>
    <row r="64095" spans="6:6" x14ac:dyDescent="0.2">
      <c r="F64095" s="16"/>
    </row>
    <row r="64096" spans="6:6" x14ac:dyDescent="0.2">
      <c r="F64096" s="16"/>
    </row>
    <row r="64097" spans="6:6" x14ac:dyDescent="0.2">
      <c r="F64097" s="16"/>
    </row>
    <row r="64098" spans="6:6" x14ac:dyDescent="0.2">
      <c r="F64098" s="16"/>
    </row>
    <row r="64099" spans="6:6" x14ac:dyDescent="0.2">
      <c r="F64099" s="16"/>
    </row>
    <row r="64100" spans="6:6" x14ac:dyDescent="0.2">
      <c r="F64100" s="16"/>
    </row>
    <row r="64101" spans="6:6" x14ac:dyDescent="0.2">
      <c r="F64101" s="16"/>
    </row>
    <row r="64102" spans="6:6" x14ac:dyDescent="0.2">
      <c r="F64102" s="16"/>
    </row>
    <row r="64103" spans="6:6" x14ac:dyDescent="0.2">
      <c r="F64103" s="16"/>
    </row>
    <row r="64104" spans="6:6" x14ac:dyDescent="0.2">
      <c r="F64104" s="16"/>
    </row>
    <row r="64105" spans="6:6" x14ac:dyDescent="0.2">
      <c r="F64105" s="16"/>
    </row>
    <row r="64106" spans="6:6" x14ac:dyDescent="0.2">
      <c r="F64106" s="16"/>
    </row>
    <row r="64107" spans="6:6" x14ac:dyDescent="0.2">
      <c r="F64107" s="16"/>
    </row>
    <row r="64108" spans="6:6" x14ac:dyDescent="0.2">
      <c r="F64108" s="16"/>
    </row>
    <row r="64109" spans="6:6" x14ac:dyDescent="0.2">
      <c r="F64109" s="16"/>
    </row>
    <row r="64110" spans="6:6" x14ac:dyDescent="0.2">
      <c r="F64110" s="16"/>
    </row>
    <row r="64111" spans="6:6" x14ac:dyDescent="0.2">
      <c r="F64111" s="16"/>
    </row>
    <row r="64112" spans="6:6" x14ac:dyDescent="0.2">
      <c r="F64112" s="16"/>
    </row>
    <row r="64113" spans="6:6" x14ac:dyDescent="0.2">
      <c r="F64113" s="16"/>
    </row>
    <row r="64114" spans="6:6" x14ac:dyDescent="0.2">
      <c r="F64114" s="16"/>
    </row>
    <row r="64115" spans="6:6" x14ac:dyDescent="0.2">
      <c r="F64115" s="16"/>
    </row>
    <row r="64116" spans="6:6" x14ac:dyDescent="0.2">
      <c r="F64116" s="16"/>
    </row>
    <row r="64117" spans="6:6" x14ac:dyDescent="0.2">
      <c r="F64117" s="16"/>
    </row>
    <row r="64118" spans="6:6" x14ac:dyDescent="0.2">
      <c r="F64118" s="16"/>
    </row>
    <row r="64119" spans="6:6" x14ac:dyDescent="0.2">
      <c r="F64119" s="16"/>
    </row>
    <row r="64120" spans="6:6" x14ac:dyDescent="0.2">
      <c r="F64120" s="16"/>
    </row>
    <row r="64121" spans="6:6" x14ac:dyDescent="0.2">
      <c r="F64121" s="16"/>
    </row>
    <row r="64122" spans="6:6" x14ac:dyDescent="0.2">
      <c r="F64122" s="16"/>
    </row>
    <row r="64123" spans="6:6" x14ac:dyDescent="0.2">
      <c r="F64123" s="16"/>
    </row>
    <row r="64124" spans="6:6" x14ac:dyDescent="0.2">
      <c r="F64124" s="16"/>
    </row>
    <row r="64125" spans="6:6" x14ac:dyDescent="0.2">
      <c r="F64125" s="16"/>
    </row>
    <row r="64126" spans="6:6" x14ac:dyDescent="0.2">
      <c r="F64126" s="16"/>
    </row>
    <row r="64127" spans="6:6" x14ac:dyDescent="0.2">
      <c r="F64127" s="16"/>
    </row>
    <row r="64128" spans="6:6" x14ac:dyDescent="0.2">
      <c r="F64128" s="16"/>
    </row>
    <row r="64129" spans="6:6" x14ac:dyDescent="0.2">
      <c r="F64129" s="16"/>
    </row>
    <row r="64130" spans="6:6" x14ac:dyDescent="0.2">
      <c r="F64130" s="16"/>
    </row>
    <row r="64131" spans="6:6" x14ac:dyDescent="0.2">
      <c r="F64131" s="16"/>
    </row>
    <row r="64132" spans="6:6" x14ac:dyDescent="0.2">
      <c r="F64132" s="16"/>
    </row>
    <row r="64133" spans="6:6" x14ac:dyDescent="0.2">
      <c r="F64133" s="16"/>
    </row>
    <row r="64134" spans="6:6" x14ac:dyDescent="0.2">
      <c r="F64134" s="16"/>
    </row>
    <row r="64135" spans="6:6" x14ac:dyDescent="0.2">
      <c r="F64135" s="16"/>
    </row>
    <row r="64136" spans="6:6" x14ac:dyDescent="0.2">
      <c r="F64136" s="16"/>
    </row>
    <row r="64137" spans="6:6" x14ac:dyDescent="0.2">
      <c r="F64137" s="16"/>
    </row>
    <row r="64138" spans="6:6" x14ac:dyDescent="0.2">
      <c r="F64138" s="16"/>
    </row>
    <row r="64139" spans="6:6" x14ac:dyDescent="0.2">
      <c r="F64139" s="16"/>
    </row>
    <row r="64140" spans="6:6" x14ac:dyDescent="0.2">
      <c r="F64140" s="16"/>
    </row>
    <row r="64141" spans="6:6" x14ac:dyDescent="0.2">
      <c r="F64141" s="16"/>
    </row>
    <row r="64142" spans="6:6" x14ac:dyDescent="0.2">
      <c r="F64142" s="16"/>
    </row>
    <row r="64143" spans="6:6" x14ac:dyDescent="0.2">
      <c r="F64143" s="16"/>
    </row>
    <row r="64144" spans="6:6" x14ac:dyDescent="0.2">
      <c r="F64144" s="16"/>
    </row>
    <row r="64145" spans="6:6" x14ac:dyDescent="0.2">
      <c r="F64145" s="16"/>
    </row>
    <row r="64146" spans="6:6" x14ac:dyDescent="0.2">
      <c r="F64146" s="16"/>
    </row>
    <row r="64147" spans="6:6" x14ac:dyDescent="0.2">
      <c r="F64147" s="16"/>
    </row>
    <row r="64148" spans="6:6" x14ac:dyDescent="0.2">
      <c r="F64148" s="16"/>
    </row>
    <row r="64149" spans="6:6" x14ac:dyDescent="0.2">
      <c r="F64149" s="16"/>
    </row>
    <row r="64150" spans="6:6" x14ac:dyDescent="0.2">
      <c r="F64150" s="16"/>
    </row>
    <row r="64151" spans="6:6" x14ac:dyDescent="0.2">
      <c r="F64151" s="16"/>
    </row>
    <row r="64152" spans="6:6" x14ac:dyDescent="0.2">
      <c r="F64152" s="16"/>
    </row>
    <row r="64153" spans="6:6" x14ac:dyDescent="0.2">
      <c r="F64153" s="16"/>
    </row>
    <row r="64154" spans="6:6" x14ac:dyDescent="0.2">
      <c r="F64154" s="16"/>
    </row>
    <row r="64155" spans="6:6" x14ac:dyDescent="0.2">
      <c r="F64155" s="16"/>
    </row>
    <row r="64156" spans="6:6" x14ac:dyDescent="0.2">
      <c r="F64156" s="16"/>
    </row>
    <row r="64157" spans="6:6" x14ac:dyDescent="0.2">
      <c r="F64157" s="16"/>
    </row>
    <row r="64158" spans="6:6" x14ac:dyDescent="0.2">
      <c r="F64158" s="16"/>
    </row>
    <row r="64159" spans="6:6" x14ac:dyDescent="0.2">
      <c r="F64159" s="16"/>
    </row>
    <row r="64160" spans="6:6" x14ac:dyDescent="0.2">
      <c r="F64160" s="16"/>
    </row>
    <row r="64161" spans="6:6" x14ac:dyDescent="0.2">
      <c r="F64161" s="16"/>
    </row>
    <row r="64162" spans="6:6" x14ac:dyDescent="0.2">
      <c r="F64162" s="16"/>
    </row>
    <row r="64163" spans="6:6" x14ac:dyDescent="0.2">
      <c r="F64163" s="16"/>
    </row>
    <row r="64164" spans="6:6" x14ac:dyDescent="0.2">
      <c r="F64164" s="16"/>
    </row>
    <row r="64165" spans="6:6" x14ac:dyDescent="0.2">
      <c r="F64165" s="16"/>
    </row>
    <row r="64166" spans="6:6" x14ac:dyDescent="0.2">
      <c r="F64166" s="16"/>
    </row>
    <row r="64167" spans="6:6" x14ac:dyDescent="0.2">
      <c r="F64167" s="16"/>
    </row>
    <row r="64168" spans="6:6" x14ac:dyDescent="0.2">
      <c r="F64168" s="16"/>
    </row>
    <row r="64169" spans="6:6" x14ac:dyDescent="0.2">
      <c r="F64169" s="16"/>
    </row>
    <row r="64170" spans="6:6" x14ac:dyDescent="0.2">
      <c r="F64170" s="16"/>
    </row>
    <row r="64171" spans="6:6" x14ac:dyDescent="0.2">
      <c r="F64171" s="16"/>
    </row>
    <row r="64172" spans="6:6" x14ac:dyDescent="0.2">
      <c r="F64172" s="16"/>
    </row>
    <row r="64173" spans="6:6" x14ac:dyDescent="0.2">
      <c r="F64173" s="16"/>
    </row>
    <row r="64174" spans="6:6" x14ac:dyDescent="0.2">
      <c r="F64174" s="16"/>
    </row>
    <row r="64175" spans="6:6" x14ac:dyDescent="0.2">
      <c r="F64175" s="16"/>
    </row>
    <row r="64176" spans="6:6" x14ac:dyDescent="0.2">
      <c r="F64176" s="16"/>
    </row>
    <row r="64177" spans="6:6" x14ac:dyDescent="0.2">
      <c r="F64177" s="16"/>
    </row>
    <row r="64178" spans="6:6" x14ac:dyDescent="0.2">
      <c r="F64178" s="16"/>
    </row>
    <row r="64179" spans="6:6" x14ac:dyDescent="0.2">
      <c r="F64179" s="16"/>
    </row>
    <row r="64180" spans="6:6" x14ac:dyDescent="0.2">
      <c r="F64180" s="16"/>
    </row>
    <row r="64181" spans="6:6" x14ac:dyDescent="0.2">
      <c r="F64181" s="16"/>
    </row>
    <row r="64182" spans="6:6" x14ac:dyDescent="0.2">
      <c r="F64182" s="16"/>
    </row>
    <row r="64183" spans="6:6" x14ac:dyDescent="0.2">
      <c r="F64183" s="16"/>
    </row>
    <row r="64184" spans="6:6" x14ac:dyDescent="0.2">
      <c r="F64184" s="16"/>
    </row>
    <row r="64185" spans="6:6" x14ac:dyDescent="0.2">
      <c r="F64185" s="16"/>
    </row>
    <row r="64186" spans="6:6" x14ac:dyDescent="0.2">
      <c r="F64186" s="16"/>
    </row>
    <row r="64187" spans="6:6" x14ac:dyDescent="0.2">
      <c r="F64187" s="16"/>
    </row>
    <row r="64188" spans="6:6" x14ac:dyDescent="0.2">
      <c r="F64188" s="16"/>
    </row>
    <row r="64189" spans="6:6" x14ac:dyDescent="0.2">
      <c r="F64189" s="16"/>
    </row>
    <row r="64190" spans="6:6" x14ac:dyDescent="0.2">
      <c r="F64190" s="16"/>
    </row>
    <row r="64191" spans="6:6" x14ac:dyDescent="0.2">
      <c r="F64191" s="16"/>
    </row>
    <row r="64192" spans="6:6" x14ac:dyDescent="0.2">
      <c r="F64192" s="16"/>
    </row>
    <row r="64193" spans="6:6" x14ac:dyDescent="0.2">
      <c r="F64193" s="16"/>
    </row>
    <row r="64194" spans="6:6" x14ac:dyDescent="0.2">
      <c r="F64194" s="16"/>
    </row>
    <row r="64195" spans="6:6" x14ac:dyDescent="0.2">
      <c r="F64195" s="16"/>
    </row>
    <row r="64196" spans="6:6" x14ac:dyDescent="0.2">
      <c r="F64196" s="16"/>
    </row>
    <row r="64197" spans="6:6" x14ac:dyDescent="0.2">
      <c r="F64197" s="16"/>
    </row>
    <row r="64198" spans="6:6" x14ac:dyDescent="0.2">
      <c r="F64198" s="16"/>
    </row>
    <row r="64199" spans="6:6" x14ac:dyDescent="0.2">
      <c r="F64199" s="16"/>
    </row>
    <row r="64200" spans="6:6" x14ac:dyDescent="0.2">
      <c r="F64200" s="16"/>
    </row>
    <row r="64201" spans="6:6" x14ac:dyDescent="0.2">
      <c r="F64201" s="16"/>
    </row>
    <row r="64202" spans="6:6" x14ac:dyDescent="0.2">
      <c r="F64202" s="16"/>
    </row>
    <row r="64203" spans="6:6" x14ac:dyDescent="0.2">
      <c r="F64203" s="16"/>
    </row>
    <row r="64204" spans="6:6" x14ac:dyDescent="0.2">
      <c r="F64204" s="16"/>
    </row>
    <row r="64205" spans="6:6" x14ac:dyDescent="0.2">
      <c r="F64205" s="16"/>
    </row>
    <row r="64206" spans="6:6" x14ac:dyDescent="0.2">
      <c r="F64206" s="16"/>
    </row>
    <row r="64207" spans="6:6" x14ac:dyDescent="0.2">
      <c r="F64207" s="16"/>
    </row>
    <row r="64208" spans="6:6" x14ac:dyDescent="0.2">
      <c r="F64208" s="16"/>
    </row>
    <row r="64209" spans="6:6" x14ac:dyDescent="0.2">
      <c r="F64209" s="16"/>
    </row>
    <row r="64210" spans="6:6" x14ac:dyDescent="0.2">
      <c r="F64210" s="16"/>
    </row>
    <row r="64211" spans="6:6" x14ac:dyDescent="0.2">
      <c r="F64211" s="16"/>
    </row>
    <row r="64212" spans="6:6" x14ac:dyDescent="0.2">
      <c r="F64212" s="16"/>
    </row>
    <row r="64213" spans="6:6" x14ac:dyDescent="0.2">
      <c r="F64213" s="16"/>
    </row>
    <row r="64214" spans="6:6" x14ac:dyDescent="0.2">
      <c r="F64214" s="16"/>
    </row>
    <row r="64215" spans="6:6" x14ac:dyDescent="0.2">
      <c r="F64215" s="16"/>
    </row>
    <row r="64216" spans="6:6" x14ac:dyDescent="0.2">
      <c r="F64216" s="16"/>
    </row>
    <row r="64217" spans="6:6" x14ac:dyDescent="0.2">
      <c r="F64217" s="16"/>
    </row>
    <row r="64218" spans="6:6" x14ac:dyDescent="0.2">
      <c r="F64218" s="16"/>
    </row>
    <row r="64219" spans="6:6" x14ac:dyDescent="0.2">
      <c r="F64219" s="16"/>
    </row>
    <row r="64220" spans="6:6" x14ac:dyDescent="0.2">
      <c r="F64220" s="16"/>
    </row>
    <row r="64221" spans="6:6" x14ac:dyDescent="0.2">
      <c r="F64221" s="16"/>
    </row>
    <row r="64222" spans="6:6" x14ac:dyDescent="0.2">
      <c r="F64222" s="16"/>
    </row>
    <row r="64223" spans="6:6" x14ac:dyDescent="0.2">
      <c r="F64223" s="16"/>
    </row>
    <row r="64224" spans="6:6" x14ac:dyDescent="0.2">
      <c r="F64224" s="16"/>
    </row>
    <row r="64225" spans="6:6" x14ac:dyDescent="0.2">
      <c r="F64225" s="16"/>
    </row>
    <row r="64226" spans="6:6" x14ac:dyDescent="0.2">
      <c r="F64226" s="16"/>
    </row>
    <row r="64227" spans="6:6" x14ac:dyDescent="0.2">
      <c r="F64227" s="16"/>
    </row>
    <row r="64228" spans="6:6" x14ac:dyDescent="0.2">
      <c r="F64228" s="16"/>
    </row>
    <row r="64229" spans="6:6" x14ac:dyDescent="0.2">
      <c r="F64229" s="16"/>
    </row>
    <row r="64230" spans="6:6" x14ac:dyDescent="0.2">
      <c r="F64230" s="16"/>
    </row>
    <row r="64231" spans="6:6" x14ac:dyDescent="0.2">
      <c r="F64231" s="16"/>
    </row>
    <row r="64232" spans="6:6" x14ac:dyDescent="0.2">
      <c r="F64232" s="16"/>
    </row>
    <row r="64233" spans="6:6" x14ac:dyDescent="0.2">
      <c r="F64233" s="16"/>
    </row>
    <row r="64234" spans="6:6" x14ac:dyDescent="0.2">
      <c r="F64234" s="16"/>
    </row>
    <row r="64235" spans="6:6" x14ac:dyDescent="0.2">
      <c r="F64235" s="16"/>
    </row>
    <row r="64236" spans="6:6" x14ac:dyDescent="0.2">
      <c r="F64236" s="16"/>
    </row>
    <row r="64237" spans="6:6" x14ac:dyDescent="0.2">
      <c r="F64237" s="16"/>
    </row>
    <row r="64238" spans="6:6" x14ac:dyDescent="0.2">
      <c r="F64238" s="16"/>
    </row>
    <row r="64239" spans="6:6" x14ac:dyDescent="0.2">
      <c r="F64239" s="16"/>
    </row>
    <row r="64240" spans="6:6" x14ac:dyDescent="0.2">
      <c r="F64240" s="16"/>
    </row>
    <row r="64241" spans="6:6" x14ac:dyDescent="0.2">
      <c r="F64241" s="16"/>
    </row>
    <row r="64242" spans="6:6" x14ac:dyDescent="0.2">
      <c r="F64242" s="16"/>
    </row>
    <row r="64243" spans="6:6" x14ac:dyDescent="0.2">
      <c r="F64243" s="16"/>
    </row>
    <row r="64244" spans="6:6" x14ac:dyDescent="0.2">
      <c r="F64244" s="16"/>
    </row>
    <row r="64245" spans="6:6" x14ac:dyDescent="0.2">
      <c r="F64245" s="16"/>
    </row>
    <row r="64246" spans="6:6" x14ac:dyDescent="0.2">
      <c r="F64246" s="16"/>
    </row>
    <row r="64247" spans="6:6" x14ac:dyDescent="0.2">
      <c r="F64247" s="16"/>
    </row>
    <row r="64248" spans="6:6" x14ac:dyDescent="0.2">
      <c r="F64248" s="16"/>
    </row>
    <row r="64249" spans="6:6" x14ac:dyDescent="0.2">
      <c r="F64249" s="16"/>
    </row>
    <row r="64250" spans="6:6" x14ac:dyDescent="0.2">
      <c r="F64250" s="16"/>
    </row>
    <row r="64251" spans="6:6" x14ac:dyDescent="0.2">
      <c r="F64251" s="16"/>
    </row>
    <row r="64252" spans="6:6" x14ac:dyDescent="0.2">
      <c r="F64252" s="16"/>
    </row>
    <row r="64253" spans="6:6" x14ac:dyDescent="0.2">
      <c r="F64253" s="16"/>
    </row>
    <row r="64254" spans="6:6" x14ac:dyDescent="0.2">
      <c r="F64254" s="16"/>
    </row>
    <row r="64255" spans="6:6" x14ac:dyDescent="0.2">
      <c r="F64255" s="16"/>
    </row>
    <row r="64256" spans="6:6" x14ac:dyDescent="0.2">
      <c r="F64256" s="16"/>
    </row>
    <row r="64257" spans="6:6" x14ac:dyDescent="0.2">
      <c r="F64257" s="16"/>
    </row>
    <row r="64258" spans="6:6" x14ac:dyDescent="0.2">
      <c r="F64258" s="16"/>
    </row>
    <row r="64259" spans="6:6" x14ac:dyDescent="0.2">
      <c r="F64259" s="16"/>
    </row>
    <row r="64260" spans="6:6" x14ac:dyDescent="0.2">
      <c r="F64260" s="16"/>
    </row>
    <row r="64261" spans="6:6" x14ac:dyDescent="0.2">
      <c r="F64261" s="16"/>
    </row>
    <row r="64262" spans="6:6" x14ac:dyDescent="0.2">
      <c r="F64262" s="16"/>
    </row>
    <row r="64263" spans="6:6" x14ac:dyDescent="0.2">
      <c r="F64263" s="16"/>
    </row>
    <row r="64264" spans="6:6" x14ac:dyDescent="0.2">
      <c r="F64264" s="16"/>
    </row>
    <row r="64265" spans="6:6" x14ac:dyDescent="0.2">
      <c r="F64265" s="16"/>
    </row>
    <row r="64266" spans="6:6" x14ac:dyDescent="0.2">
      <c r="F64266" s="16"/>
    </row>
    <row r="64267" spans="6:6" x14ac:dyDescent="0.2">
      <c r="F64267" s="16"/>
    </row>
    <row r="64268" spans="6:6" x14ac:dyDescent="0.2">
      <c r="F64268" s="16"/>
    </row>
    <row r="64269" spans="6:6" x14ac:dyDescent="0.2">
      <c r="F64269" s="16"/>
    </row>
    <row r="64270" spans="6:6" x14ac:dyDescent="0.2">
      <c r="F64270" s="16"/>
    </row>
    <row r="64271" spans="6:6" x14ac:dyDescent="0.2">
      <c r="F64271" s="16"/>
    </row>
    <row r="64272" spans="6:6" x14ac:dyDescent="0.2">
      <c r="F64272" s="16"/>
    </row>
    <row r="64273" spans="6:6" x14ac:dyDescent="0.2">
      <c r="F64273" s="16"/>
    </row>
    <row r="64274" spans="6:6" x14ac:dyDescent="0.2">
      <c r="F64274" s="16"/>
    </row>
    <row r="64275" spans="6:6" x14ac:dyDescent="0.2">
      <c r="F64275" s="16"/>
    </row>
    <row r="64276" spans="6:6" x14ac:dyDescent="0.2">
      <c r="F64276" s="16"/>
    </row>
    <row r="64277" spans="6:6" x14ac:dyDescent="0.2">
      <c r="F64277" s="16"/>
    </row>
    <row r="64278" spans="6:6" x14ac:dyDescent="0.2">
      <c r="F64278" s="16"/>
    </row>
    <row r="64279" spans="6:6" x14ac:dyDescent="0.2">
      <c r="F64279" s="16"/>
    </row>
    <row r="64280" spans="6:6" x14ac:dyDescent="0.2">
      <c r="F64280" s="16"/>
    </row>
    <row r="64281" spans="6:6" x14ac:dyDescent="0.2">
      <c r="F64281" s="16"/>
    </row>
    <row r="64282" spans="6:6" x14ac:dyDescent="0.2">
      <c r="F64282" s="16"/>
    </row>
    <row r="64283" spans="6:6" x14ac:dyDescent="0.2">
      <c r="F64283" s="16"/>
    </row>
    <row r="64284" spans="6:6" x14ac:dyDescent="0.2">
      <c r="F64284" s="16"/>
    </row>
    <row r="64285" spans="6:6" x14ac:dyDescent="0.2">
      <c r="F64285" s="16"/>
    </row>
    <row r="64286" spans="6:6" x14ac:dyDescent="0.2">
      <c r="F64286" s="16"/>
    </row>
    <row r="64287" spans="6:6" x14ac:dyDescent="0.2">
      <c r="F64287" s="16"/>
    </row>
    <row r="64288" spans="6:6" x14ac:dyDescent="0.2">
      <c r="F64288" s="16"/>
    </row>
    <row r="64289" spans="6:6" x14ac:dyDescent="0.2">
      <c r="F64289" s="16"/>
    </row>
    <row r="64290" spans="6:6" x14ac:dyDescent="0.2">
      <c r="F64290" s="16"/>
    </row>
    <row r="64291" spans="6:6" x14ac:dyDescent="0.2">
      <c r="F64291" s="16"/>
    </row>
    <row r="64292" spans="6:6" x14ac:dyDescent="0.2">
      <c r="F64292" s="16"/>
    </row>
    <row r="64293" spans="6:6" x14ac:dyDescent="0.2">
      <c r="F64293" s="16"/>
    </row>
    <row r="64294" spans="6:6" x14ac:dyDescent="0.2">
      <c r="F64294" s="16"/>
    </row>
    <row r="64295" spans="6:6" x14ac:dyDescent="0.2">
      <c r="F64295" s="16"/>
    </row>
    <row r="64296" spans="6:6" x14ac:dyDescent="0.2">
      <c r="F64296" s="16"/>
    </row>
    <row r="64297" spans="6:6" x14ac:dyDescent="0.2">
      <c r="F64297" s="16"/>
    </row>
    <row r="64298" spans="6:6" x14ac:dyDescent="0.2">
      <c r="F64298" s="16"/>
    </row>
    <row r="64299" spans="6:6" x14ac:dyDescent="0.2">
      <c r="F64299" s="16"/>
    </row>
    <row r="64300" spans="6:6" x14ac:dyDescent="0.2">
      <c r="F64300" s="16"/>
    </row>
    <row r="64301" spans="6:6" x14ac:dyDescent="0.2">
      <c r="F64301" s="16"/>
    </row>
    <row r="64302" spans="6:6" x14ac:dyDescent="0.2">
      <c r="F64302" s="16"/>
    </row>
    <row r="64303" spans="6:6" x14ac:dyDescent="0.2">
      <c r="F64303" s="16"/>
    </row>
    <row r="64304" spans="6:6" x14ac:dyDescent="0.2">
      <c r="F64304" s="16"/>
    </row>
    <row r="64305" spans="6:6" x14ac:dyDescent="0.2">
      <c r="F64305" s="16"/>
    </row>
    <row r="64306" spans="6:6" x14ac:dyDescent="0.2">
      <c r="F64306" s="16"/>
    </row>
    <row r="64307" spans="6:6" x14ac:dyDescent="0.2">
      <c r="F64307" s="16"/>
    </row>
    <row r="64308" spans="6:6" x14ac:dyDescent="0.2">
      <c r="F64308" s="16"/>
    </row>
    <row r="64309" spans="6:6" x14ac:dyDescent="0.2">
      <c r="F64309" s="16"/>
    </row>
    <row r="64310" spans="6:6" x14ac:dyDescent="0.2">
      <c r="F64310" s="16"/>
    </row>
    <row r="64311" spans="6:6" x14ac:dyDescent="0.2">
      <c r="F64311" s="16"/>
    </row>
    <row r="64312" spans="6:6" x14ac:dyDescent="0.2">
      <c r="F64312" s="16"/>
    </row>
    <row r="64313" spans="6:6" x14ac:dyDescent="0.2">
      <c r="F64313" s="16"/>
    </row>
    <row r="64314" spans="6:6" x14ac:dyDescent="0.2">
      <c r="F64314" s="16"/>
    </row>
    <row r="64315" spans="6:6" x14ac:dyDescent="0.2">
      <c r="F64315" s="16"/>
    </row>
    <row r="64316" spans="6:6" x14ac:dyDescent="0.2">
      <c r="F64316" s="16"/>
    </row>
    <row r="64317" spans="6:6" x14ac:dyDescent="0.2">
      <c r="F64317" s="16"/>
    </row>
    <row r="64318" spans="6:6" x14ac:dyDescent="0.2">
      <c r="F64318" s="16"/>
    </row>
    <row r="64319" spans="6:6" x14ac:dyDescent="0.2">
      <c r="F64319" s="16"/>
    </row>
    <row r="64320" spans="6:6" x14ac:dyDescent="0.2">
      <c r="F64320" s="16"/>
    </row>
    <row r="64321" spans="6:6" x14ac:dyDescent="0.2">
      <c r="F64321" s="16"/>
    </row>
    <row r="64322" spans="6:6" x14ac:dyDescent="0.2">
      <c r="F64322" s="16"/>
    </row>
    <row r="64323" spans="6:6" x14ac:dyDescent="0.2">
      <c r="F64323" s="16"/>
    </row>
    <row r="64324" spans="6:6" x14ac:dyDescent="0.2">
      <c r="F64324" s="16"/>
    </row>
    <row r="64325" spans="6:6" x14ac:dyDescent="0.2">
      <c r="F64325" s="16"/>
    </row>
    <row r="64326" spans="6:6" x14ac:dyDescent="0.2">
      <c r="F64326" s="16"/>
    </row>
    <row r="64327" spans="6:6" x14ac:dyDescent="0.2">
      <c r="F64327" s="16"/>
    </row>
    <row r="64328" spans="6:6" x14ac:dyDescent="0.2">
      <c r="F64328" s="16"/>
    </row>
    <row r="64329" spans="6:6" x14ac:dyDescent="0.2">
      <c r="F64329" s="16"/>
    </row>
    <row r="64330" spans="6:6" x14ac:dyDescent="0.2">
      <c r="F64330" s="16"/>
    </row>
    <row r="64331" spans="6:6" x14ac:dyDescent="0.2">
      <c r="F64331" s="16"/>
    </row>
    <row r="64332" spans="6:6" x14ac:dyDescent="0.2">
      <c r="F64332" s="16"/>
    </row>
    <row r="64333" spans="6:6" x14ac:dyDescent="0.2">
      <c r="F64333" s="16"/>
    </row>
    <row r="64334" spans="6:6" x14ac:dyDescent="0.2">
      <c r="F64334" s="16"/>
    </row>
    <row r="64335" spans="6:6" x14ac:dyDescent="0.2">
      <c r="F64335" s="16"/>
    </row>
    <row r="64336" spans="6:6" x14ac:dyDescent="0.2">
      <c r="F64336" s="16"/>
    </row>
    <row r="64337" spans="6:6" x14ac:dyDescent="0.2">
      <c r="F64337" s="16"/>
    </row>
    <row r="64338" spans="6:6" x14ac:dyDescent="0.2">
      <c r="F64338" s="16"/>
    </row>
    <row r="64339" spans="6:6" x14ac:dyDescent="0.2">
      <c r="F64339" s="16"/>
    </row>
    <row r="64340" spans="6:6" x14ac:dyDescent="0.2">
      <c r="F64340" s="16"/>
    </row>
    <row r="64341" spans="6:6" x14ac:dyDescent="0.2">
      <c r="F64341" s="16"/>
    </row>
    <row r="64342" spans="6:6" x14ac:dyDescent="0.2">
      <c r="F64342" s="16"/>
    </row>
    <row r="64343" spans="6:6" x14ac:dyDescent="0.2">
      <c r="F64343" s="16"/>
    </row>
    <row r="64344" spans="6:6" x14ac:dyDescent="0.2">
      <c r="F64344" s="16"/>
    </row>
    <row r="64345" spans="6:6" x14ac:dyDescent="0.2">
      <c r="F64345" s="16"/>
    </row>
    <row r="64346" spans="6:6" x14ac:dyDescent="0.2">
      <c r="F64346" s="16"/>
    </row>
    <row r="64347" spans="6:6" x14ac:dyDescent="0.2">
      <c r="F64347" s="16"/>
    </row>
    <row r="64348" spans="6:6" x14ac:dyDescent="0.2">
      <c r="F64348" s="16"/>
    </row>
    <row r="64349" spans="6:6" x14ac:dyDescent="0.2">
      <c r="F64349" s="16"/>
    </row>
    <row r="64350" spans="6:6" x14ac:dyDescent="0.2">
      <c r="F64350" s="16"/>
    </row>
    <row r="64351" spans="6:6" x14ac:dyDescent="0.2">
      <c r="F64351" s="16"/>
    </row>
    <row r="64352" spans="6:6" x14ac:dyDescent="0.2">
      <c r="F64352" s="16"/>
    </row>
    <row r="64353" spans="6:6" x14ac:dyDescent="0.2">
      <c r="F64353" s="16"/>
    </row>
    <row r="64354" spans="6:6" x14ac:dyDescent="0.2">
      <c r="F64354" s="16"/>
    </row>
    <row r="64355" spans="6:6" x14ac:dyDescent="0.2">
      <c r="F64355" s="16"/>
    </row>
    <row r="64356" spans="6:6" x14ac:dyDescent="0.2">
      <c r="F64356" s="16"/>
    </row>
    <row r="64357" spans="6:6" x14ac:dyDescent="0.2">
      <c r="F64357" s="16"/>
    </row>
    <row r="64358" spans="6:6" x14ac:dyDescent="0.2">
      <c r="F64358" s="16"/>
    </row>
    <row r="64359" spans="6:6" x14ac:dyDescent="0.2">
      <c r="F64359" s="16"/>
    </row>
    <row r="64360" spans="6:6" x14ac:dyDescent="0.2">
      <c r="F64360" s="16"/>
    </row>
    <row r="64361" spans="6:6" x14ac:dyDescent="0.2">
      <c r="F64361" s="16"/>
    </row>
    <row r="64362" spans="6:6" x14ac:dyDescent="0.2">
      <c r="F64362" s="16"/>
    </row>
    <row r="64363" spans="6:6" x14ac:dyDescent="0.2">
      <c r="F64363" s="16"/>
    </row>
    <row r="64364" spans="6:6" x14ac:dyDescent="0.2">
      <c r="F64364" s="16"/>
    </row>
    <row r="64365" spans="6:6" x14ac:dyDescent="0.2">
      <c r="F64365" s="16"/>
    </row>
    <row r="64366" spans="6:6" x14ac:dyDescent="0.2">
      <c r="F64366" s="16"/>
    </row>
    <row r="64367" spans="6:6" x14ac:dyDescent="0.2">
      <c r="F64367" s="16"/>
    </row>
    <row r="64368" spans="6:6" x14ac:dyDescent="0.2">
      <c r="F64368" s="16"/>
    </row>
    <row r="64369" spans="6:6" x14ac:dyDescent="0.2">
      <c r="F64369" s="16"/>
    </row>
    <row r="64370" spans="6:6" x14ac:dyDescent="0.2">
      <c r="F64370" s="16"/>
    </row>
    <row r="64371" spans="6:6" x14ac:dyDescent="0.2">
      <c r="F64371" s="16"/>
    </row>
    <row r="64372" spans="6:6" x14ac:dyDescent="0.2">
      <c r="F64372" s="16"/>
    </row>
    <row r="64373" spans="6:6" x14ac:dyDescent="0.2">
      <c r="F64373" s="16"/>
    </row>
    <row r="64374" spans="6:6" x14ac:dyDescent="0.2">
      <c r="F64374" s="16"/>
    </row>
    <row r="64375" spans="6:6" x14ac:dyDescent="0.2">
      <c r="F64375" s="16"/>
    </row>
    <row r="64376" spans="6:6" x14ac:dyDescent="0.2">
      <c r="F64376" s="16"/>
    </row>
    <row r="64377" spans="6:6" x14ac:dyDescent="0.2">
      <c r="F64377" s="16"/>
    </row>
    <row r="64378" spans="6:6" x14ac:dyDescent="0.2">
      <c r="F64378" s="16"/>
    </row>
    <row r="64379" spans="6:6" x14ac:dyDescent="0.2">
      <c r="F64379" s="16"/>
    </row>
    <row r="64380" spans="6:6" x14ac:dyDescent="0.2">
      <c r="F64380" s="16"/>
    </row>
    <row r="64381" spans="6:6" x14ac:dyDescent="0.2">
      <c r="F64381" s="16"/>
    </row>
    <row r="64382" spans="6:6" x14ac:dyDescent="0.2">
      <c r="F64382" s="16"/>
    </row>
    <row r="64383" spans="6:6" x14ac:dyDescent="0.2">
      <c r="F64383" s="16"/>
    </row>
    <row r="64384" spans="6:6" x14ac:dyDescent="0.2">
      <c r="F64384" s="16"/>
    </row>
    <row r="64385" spans="6:6" x14ac:dyDescent="0.2">
      <c r="F64385" s="16"/>
    </row>
    <row r="64386" spans="6:6" x14ac:dyDescent="0.2">
      <c r="F64386" s="16"/>
    </row>
    <row r="64387" spans="6:6" x14ac:dyDescent="0.2">
      <c r="F64387" s="16"/>
    </row>
    <row r="64388" spans="6:6" x14ac:dyDescent="0.2">
      <c r="F64388" s="16"/>
    </row>
    <row r="64389" spans="6:6" x14ac:dyDescent="0.2">
      <c r="F64389" s="16"/>
    </row>
    <row r="64390" spans="6:6" x14ac:dyDescent="0.2">
      <c r="F64390" s="16"/>
    </row>
    <row r="64391" spans="6:6" x14ac:dyDescent="0.2">
      <c r="F64391" s="16"/>
    </row>
    <row r="64392" spans="6:6" x14ac:dyDescent="0.2">
      <c r="F64392" s="16"/>
    </row>
    <row r="64393" spans="6:6" x14ac:dyDescent="0.2">
      <c r="F64393" s="16"/>
    </row>
    <row r="64394" spans="6:6" x14ac:dyDescent="0.2">
      <c r="F64394" s="16"/>
    </row>
    <row r="64395" spans="6:6" x14ac:dyDescent="0.2">
      <c r="F64395" s="16"/>
    </row>
    <row r="64396" spans="6:6" x14ac:dyDescent="0.2">
      <c r="F64396" s="16"/>
    </row>
    <row r="64397" spans="6:6" x14ac:dyDescent="0.2">
      <c r="F64397" s="16"/>
    </row>
    <row r="64398" spans="6:6" x14ac:dyDescent="0.2">
      <c r="F64398" s="16"/>
    </row>
    <row r="64399" spans="6:6" x14ac:dyDescent="0.2">
      <c r="F64399" s="16"/>
    </row>
    <row r="64400" spans="6:6" x14ac:dyDescent="0.2">
      <c r="F64400" s="16"/>
    </row>
    <row r="64401" spans="6:6" x14ac:dyDescent="0.2">
      <c r="F64401" s="16"/>
    </row>
    <row r="64402" spans="6:6" x14ac:dyDescent="0.2">
      <c r="F64402" s="16"/>
    </row>
    <row r="64403" spans="6:6" x14ac:dyDescent="0.2">
      <c r="F64403" s="16"/>
    </row>
    <row r="64404" spans="6:6" x14ac:dyDescent="0.2">
      <c r="F64404" s="16"/>
    </row>
    <row r="64405" spans="6:6" x14ac:dyDescent="0.2">
      <c r="F64405" s="16"/>
    </row>
    <row r="64406" spans="6:6" x14ac:dyDescent="0.2">
      <c r="F64406" s="16"/>
    </row>
    <row r="64407" spans="6:6" x14ac:dyDescent="0.2">
      <c r="F64407" s="16"/>
    </row>
    <row r="64408" spans="6:6" x14ac:dyDescent="0.2">
      <c r="F64408" s="16"/>
    </row>
    <row r="64409" spans="6:6" x14ac:dyDescent="0.2">
      <c r="F64409" s="16"/>
    </row>
    <row r="64410" spans="6:6" x14ac:dyDescent="0.2">
      <c r="F64410" s="16"/>
    </row>
    <row r="64411" spans="6:6" x14ac:dyDescent="0.2">
      <c r="F64411" s="16"/>
    </row>
    <row r="64412" spans="6:6" x14ac:dyDescent="0.2">
      <c r="F64412" s="16"/>
    </row>
    <row r="64413" spans="6:6" x14ac:dyDescent="0.2">
      <c r="F64413" s="16"/>
    </row>
    <row r="64414" spans="6:6" x14ac:dyDescent="0.2">
      <c r="F64414" s="16"/>
    </row>
    <row r="64415" spans="6:6" x14ac:dyDescent="0.2">
      <c r="F64415" s="16"/>
    </row>
    <row r="64416" spans="6:6" x14ac:dyDescent="0.2">
      <c r="F64416" s="16"/>
    </row>
    <row r="64417" spans="6:6" x14ac:dyDescent="0.2">
      <c r="F64417" s="16"/>
    </row>
    <row r="64418" spans="6:6" x14ac:dyDescent="0.2">
      <c r="F64418" s="16"/>
    </row>
    <row r="64419" spans="6:6" x14ac:dyDescent="0.2">
      <c r="F64419" s="16"/>
    </row>
    <row r="64420" spans="6:6" x14ac:dyDescent="0.2">
      <c r="F64420" s="16"/>
    </row>
    <row r="64421" spans="6:6" x14ac:dyDescent="0.2">
      <c r="F64421" s="16"/>
    </row>
    <row r="64422" spans="6:6" x14ac:dyDescent="0.2">
      <c r="F64422" s="16"/>
    </row>
    <row r="64423" spans="6:6" x14ac:dyDescent="0.2">
      <c r="F64423" s="16"/>
    </row>
    <row r="64424" spans="6:6" x14ac:dyDescent="0.2">
      <c r="F64424" s="16"/>
    </row>
    <row r="64425" spans="6:6" x14ac:dyDescent="0.2">
      <c r="F64425" s="16"/>
    </row>
    <row r="64426" spans="6:6" x14ac:dyDescent="0.2">
      <c r="F64426" s="16"/>
    </row>
    <row r="64427" spans="6:6" x14ac:dyDescent="0.2">
      <c r="F64427" s="16"/>
    </row>
    <row r="64428" spans="6:6" x14ac:dyDescent="0.2">
      <c r="F64428" s="16"/>
    </row>
    <row r="64429" spans="6:6" x14ac:dyDescent="0.2">
      <c r="F64429" s="16"/>
    </row>
    <row r="64430" spans="6:6" x14ac:dyDescent="0.2">
      <c r="F64430" s="16"/>
    </row>
    <row r="64431" spans="6:6" x14ac:dyDescent="0.2">
      <c r="F64431" s="16"/>
    </row>
    <row r="64432" spans="6:6" x14ac:dyDescent="0.2">
      <c r="F64432" s="16"/>
    </row>
    <row r="64433" spans="6:6" x14ac:dyDescent="0.2">
      <c r="F64433" s="16"/>
    </row>
    <row r="64434" spans="6:6" x14ac:dyDescent="0.2">
      <c r="F64434" s="16"/>
    </row>
    <row r="64435" spans="6:6" x14ac:dyDescent="0.2">
      <c r="F64435" s="16"/>
    </row>
    <row r="64436" spans="6:6" x14ac:dyDescent="0.2">
      <c r="F64436" s="16"/>
    </row>
    <row r="64437" spans="6:6" x14ac:dyDescent="0.2">
      <c r="F64437" s="16"/>
    </row>
    <row r="64438" spans="6:6" x14ac:dyDescent="0.2">
      <c r="F64438" s="16"/>
    </row>
    <row r="64439" spans="6:6" x14ac:dyDescent="0.2">
      <c r="F64439" s="16"/>
    </row>
    <row r="64440" spans="6:6" x14ac:dyDescent="0.2">
      <c r="F64440" s="16"/>
    </row>
    <row r="64441" spans="6:6" x14ac:dyDescent="0.2">
      <c r="F64441" s="16"/>
    </row>
    <row r="64442" spans="6:6" x14ac:dyDescent="0.2">
      <c r="F64442" s="16"/>
    </row>
    <row r="64443" spans="6:6" x14ac:dyDescent="0.2">
      <c r="F64443" s="16"/>
    </row>
    <row r="64444" spans="6:6" x14ac:dyDescent="0.2">
      <c r="F64444" s="16"/>
    </row>
    <row r="64445" spans="6:6" x14ac:dyDescent="0.2">
      <c r="F64445" s="16"/>
    </row>
    <row r="64446" spans="6:6" x14ac:dyDescent="0.2">
      <c r="F64446" s="16"/>
    </row>
    <row r="64447" spans="6:6" x14ac:dyDescent="0.2">
      <c r="F64447" s="16"/>
    </row>
    <row r="64448" spans="6:6" x14ac:dyDescent="0.2">
      <c r="F64448" s="16"/>
    </row>
    <row r="64449" spans="6:6" x14ac:dyDescent="0.2">
      <c r="F64449" s="16"/>
    </row>
    <row r="64450" spans="6:6" x14ac:dyDescent="0.2">
      <c r="F64450" s="16"/>
    </row>
    <row r="64451" spans="6:6" x14ac:dyDescent="0.2">
      <c r="F64451" s="16"/>
    </row>
    <row r="64452" spans="6:6" x14ac:dyDescent="0.2">
      <c r="F64452" s="16"/>
    </row>
    <row r="64453" spans="6:6" x14ac:dyDescent="0.2">
      <c r="F64453" s="16"/>
    </row>
    <row r="64454" spans="6:6" x14ac:dyDescent="0.2">
      <c r="F64454" s="16"/>
    </row>
    <row r="64455" spans="6:6" x14ac:dyDescent="0.2">
      <c r="F64455" s="16"/>
    </row>
    <row r="64456" spans="6:6" x14ac:dyDescent="0.2">
      <c r="F64456" s="16"/>
    </row>
    <row r="64457" spans="6:6" x14ac:dyDescent="0.2">
      <c r="F64457" s="16"/>
    </row>
    <row r="64458" spans="6:6" x14ac:dyDescent="0.2">
      <c r="F64458" s="16"/>
    </row>
    <row r="64459" spans="6:6" x14ac:dyDescent="0.2">
      <c r="F64459" s="16"/>
    </row>
    <row r="64460" spans="6:6" x14ac:dyDescent="0.2">
      <c r="F64460" s="16"/>
    </row>
    <row r="64461" spans="6:6" x14ac:dyDescent="0.2">
      <c r="F64461" s="16"/>
    </row>
    <row r="64462" spans="6:6" x14ac:dyDescent="0.2">
      <c r="F64462" s="16"/>
    </row>
    <row r="64463" spans="6:6" x14ac:dyDescent="0.2">
      <c r="F64463" s="16"/>
    </row>
    <row r="64464" spans="6:6" x14ac:dyDescent="0.2">
      <c r="F64464" s="16"/>
    </row>
    <row r="64465" spans="6:6" x14ac:dyDescent="0.2">
      <c r="F64465" s="16"/>
    </row>
    <row r="64466" spans="6:6" x14ac:dyDescent="0.2">
      <c r="F64466" s="16"/>
    </row>
    <row r="64467" spans="6:6" x14ac:dyDescent="0.2">
      <c r="F64467" s="16"/>
    </row>
    <row r="64468" spans="6:6" x14ac:dyDescent="0.2">
      <c r="F64468" s="16"/>
    </row>
    <row r="64469" spans="6:6" x14ac:dyDescent="0.2">
      <c r="F64469" s="16"/>
    </row>
    <row r="64470" spans="6:6" x14ac:dyDescent="0.2">
      <c r="F64470" s="16"/>
    </row>
    <row r="64471" spans="6:6" x14ac:dyDescent="0.2">
      <c r="F64471" s="16"/>
    </row>
    <row r="64472" spans="6:6" x14ac:dyDescent="0.2">
      <c r="F64472" s="16"/>
    </row>
    <row r="64473" spans="6:6" x14ac:dyDescent="0.2">
      <c r="F64473" s="16"/>
    </row>
    <row r="64474" spans="6:6" x14ac:dyDescent="0.2">
      <c r="F64474" s="16"/>
    </row>
    <row r="64475" spans="6:6" x14ac:dyDescent="0.2">
      <c r="F64475" s="16"/>
    </row>
    <row r="64476" spans="6:6" x14ac:dyDescent="0.2">
      <c r="F64476" s="16"/>
    </row>
    <row r="64477" spans="6:6" x14ac:dyDescent="0.2">
      <c r="F64477" s="16"/>
    </row>
    <row r="64478" spans="6:6" x14ac:dyDescent="0.2">
      <c r="F64478" s="16"/>
    </row>
    <row r="64479" spans="6:6" x14ac:dyDescent="0.2">
      <c r="F64479" s="16"/>
    </row>
    <row r="64480" spans="6:6" x14ac:dyDescent="0.2">
      <c r="F64480" s="16"/>
    </row>
    <row r="64481" spans="6:6" x14ac:dyDescent="0.2">
      <c r="F64481" s="16"/>
    </row>
    <row r="64482" spans="6:6" x14ac:dyDescent="0.2">
      <c r="F64482" s="16"/>
    </row>
    <row r="64483" spans="6:6" x14ac:dyDescent="0.2">
      <c r="F64483" s="16"/>
    </row>
    <row r="64484" spans="6:6" x14ac:dyDescent="0.2">
      <c r="F64484" s="16"/>
    </row>
    <row r="64485" spans="6:6" x14ac:dyDescent="0.2">
      <c r="F64485" s="16"/>
    </row>
    <row r="64486" spans="6:6" x14ac:dyDescent="0.2">
      <c r="F64486" s="16"/>
    </row>
    <row r="64487" spans="6:6" x14ac:dyDescent="0.2">
      <c r="F64487" s="16"/>
    </row>
    <row r="64488" spans="6:6" x14ac:dyDescent="0.2">
      <c r="F64488" s="16"/>
    </row>
    <row r="64489" spans="6:6" x14ac:dyDescent="0.2">
      <c r="F64489" s="16"/>
    </row>
    <row r="64490" spans="6:6" x14ac:dyDescent="0.2">
      <c r="F64490" s="16"/>
    </row>
    <row r="64491" spans="6:6" x14ac:dyDescent="0.2">
      <c r="F64491" s="16"/>
    </row>
    <row r="64492" spans="6:6" x14ac:dyDescent="0.2">
      <c r="F64492" s="16"/>
    </row>
    <row r="64493" spans="6:6" x14ac:dyDescent="0.2">
      <c r="F64493" s="16"/>
    </row>
    <row r="64494" spans="6:6" x14ac:dyDescent="0.2">
      <c r="F64494" s="16"/>
    </row>
    <row r="64495" spans="6:6" x14ac:dyDescent="0.2">
      <c r="F64495" s="16"/>
    </row>
    <row r="64496" spans="6:6" x14ac:dyDescent="0.2">
      <c r="F64496" s="16"/>
    </row>
    <row r="64497" spans="6:6" x14ac:dyDescent="0.2">
      <c r="F64497" s="16"/>
    </row>
    <row r="64498" spans="6:6" x14ac:dyDescent="0.2">
      <c r="F64498" s="16"/>
    </row>
    <row r="64499" spans="6:6" x14ac:dyDescent="0.2">
      <c r="F64499" s="16"/>
    </row>
    <row r="64500" spans="6:6" x14ac:dyDescent="0.2">
      <c r="F64500" s="16"/>
    </row>
    <row r="64501" spans="6:6" x14ac:dyDescent="0.2">
      <c r="F64501" s="16"/>
    </row>
    <row r="64502" spans="6:6" x14ac:dyDescent="0.2">
      <c r="F64502" s="16"/>
    </row>
    <row r="64503" spans="6:6" x14ac:dyDescent="0.2">
      <c r="F64503" s="16"/>
    </row>
    <row r="64504" spans="6:6" x14ac:dyDescent="0.2">
      <c r="F64504" s="16"/>
    </row>
    <row r="64505" spans="6:6" x14ac:dyDescent="0.2">
      <c r="F64505" s="16"/>
    </row>
    <row r="64506" spans="6:6" x14ac:dyDescent="0.2">
      <c r="F64506" s="16"/>
    </row>
    <row r="64507" spans="6:6" x14ac:dyDescent="0.2">
      <c r="F64507" s="16"/>
    </row>
    <row r="64508" spans="6:6" x14ac:dyDescent="0.2">
      <c r="F64508" s="16"/>
    </row>
    <row r="64509" spans="6:6" x14ac:dyDescent="0.2">
      <c r="F64509" s="16"/>
    </row>
    <row r="64510" spans="6:6" x14ac:dyDescent="0.2">
      <c r="F64510" s="16"/>
    </row>
    <row r="64511" spans="6:6" x14ac:dyDescent="0.2">
      <c r="F64511" s="16"/>
    </row>
    <row r="64512" spans="6:6" x14ac:dyDescent="0.2">
      <c r="F64512" s="16"/>
    </row>
    <row r="64513" spans="6:6" x14ac:dyDescent="0.2">
      <c r="F64513" s="16"/>
    </row>
    <row r="64514" spans="6:6" x14ac:dyDescent="0.2">
      <c r="F64514" s="16"/>
    </row>
    <row r="64515" spans="6:6" x14ac:dyDescent="0.2">
      <c r="F64515" s="16"/>
    </row>
    <row r="64516" spans="6:6" x14ac:dyDescent="0.2">
      <c r="F64516" s="16"/>
    </row>
    <row r="64517" spans="6:6" x14ac:dyDescent="0.2">
      <c r="F64517" s="16"/>
    </row>
    <row r="64518" spans="6:6" x14ac:dyDescent="0.2">
      <c r="F64518" s="16"/>
    </row>
    <row r="64519" spans="6:6" x14ac:dyDescent="0.2">
      <c r="F64519" s="16"/>
    </row>
    <row r="64520" spans="6:6" x14ac:dyDescent="0.2">
      <c r="F64520" s="16"/>
    </row>
    <row r="64521" spans="6:6" x14ac:dyDescent="0.2">
      <c r="F64521" s="16"/>
    </row>
    <row r="64522" spans="6:6" x14ac:dyDescent="0.2">
      <c r="F64522" s="16"/>
    </row>
    <row r="64523" spans="6:6" x14ac:dyDescent="0.2">
      <c r="F64523" s="16"/>
    </row>
    <row r="64524" spans="6:6" x14ac:dyDescent="0.2">
      <c r="F64524" s="16"/>
    </row>
    <row r="64525" spans="6:6" x14ac:dyDescent="0.2">
      <c r="F64525" s="16"/>
    </row>
    <row r="64526" spans="6:6" x14ac:dyDescent="0.2">
      <c r="F64526" s="16"/>
    </row>
    <row r="64527" spans="6:6" x14ac:dyDescent="0.2">
      <c r="F64527" s="16"/>
    </row>
    <row r="64528" spans="6:6" x14ac:dyDescent="0.2">
      <c r="F64528" s="16"/>
    </row>
    <row r="64529" spans="6:6" x14ac:dyDescent="0.2">
      <c r="F64529" s="16"/>
    </row>
    <row r="64530" spans="6:6" x14ac:dyDescent="0.2">
      <c r="F64530" s="16"/>
    </row>
    <row r="64531" spans="6:6" x14ac:dyDescent="0.2">
      <c r="F64531" s="16"/>
    </row>
    <row r="64532" spans="6:6" x14ac:dyDescent="0.2">
      <c r="F64532" s="16"/>
    </row>
    <row r="64533" spans="6:6" x14ac:dyDescent="0.2">
      <c r="F64533" s="16"/>
    </row>
    <row r="64534" spans="6:6" x14ac:dyDescent="0.2">
      <c r="F64534" s="16"/>
    </row>
    <row r="64535" spans="6:6" x14ac:dyDescent="0.2">
      <c r="F64535" s="16"/>
    </row>
    <row r="64536" spans="6:6" x14ac:dyDescent="0.2">
      <c r="F64536" s="16"/>
    </row>
    <row r="64537" spans="6:6" x14ac:dyDescent="0.2">
      <c r="F64537" s="16"/>
    </row>
    <row r="64538" spans="6:6" x14ac:dyDescent="0.2">
      <c r="F64538" s="16"/>
    </row>
    <row r="64539" spans="6:6" x14ac:dyDescent="0.2">
      <c r="F64539" s="16"/>
    </row>
    <row r="64540" spans="6:6" x14ac:dyDescent="0.2">
      <c r="F64540" s="16"/>
    </row>
    <row r="64541" spans="6:6" x14ac:dyDescent="0.2">
      <c r="F64541" s="16"/>
    </row>
    <row r="64542" spans="6:6" x14ac:dyDescent="0.2">
      <c r="F64542" s="16"/>
    </row>
    <row r="64543" spans="6:6" x14ac:dyDescent="0.2">
      <c r="F64543" s="16"/>
    </row>
    <row r="64544" spans="6:6" x14ac:dyDescent="0.2">
      <c r="F64544" s="16"/>
    </row>
    <row r="64545" spans="6:6" x14ac:dyDescent="0.2">
      <c r="F64545" s="16"/>
    </row>
    <row r="64546" spans="6:6" x14ac:dyDescent="0.2">
      <c r="F64546" s="16"/>
    </row>
    <row r="64547" spans="6:6" x14ac:dyDescent="0.2">
      <c r="F64547" s="16"/>
    </row>
    <row r="64548" spans="6:6" x14ac:dyDescent="0.2">
      <c r="F64548" s="16"/>
    </row>
    <row r="64549" spans="6:6" x14ac:dyDescent="0.2">
      <c r="F64549" s="16"/>
    </row>
    <row r="64550" spans="6:6" x14ac:dyDescent="0.2">
      <c r="F64550" s="16"/>
    </row>
    <row r="64551" spans="6:6" x14ac:dyDescent="0.2">
      <c r="F64551" s="16"/>
    </row>
    <row r="64552" spans="6:6" x14ac:dyDescent="0.2">
      <c r="F64552" s="16"/>
    </row>
    <row r="64553" spans="6:6" x14ac:dyDescent="0.2">
      <c r="F64553" s="16"/>
    </row>
    <row r="64554" spans="6:6" x14ac:dyDescent="0.2">
      <c r="F64554" s="16"/>
    </row>
    <row r="64555" spans="6:6" x14ac:dyDescent="0.2">
      <c r="F64555" s="16"/>
    </row>
    <row r="64556" spans="6:6" x14ac:dyDescent="0.2">
      <c r="F64556" s="16"/>
    </row>
    <row r="64557" spans="6:6" x14ac:dyDescent="0.2">
      <c r="F64557" s="16"/>
    </row>
    <row r="64558" spans="6:6" x14ac:dyDescent="0.2">
      <c r="F64558" s="16"/>
    </row>
    <row r="64559" spans="6:6" x14ac:dyDescent="0.2">
      <c r="F64559" s="16"/>
    </row>
    <row r="64560" spans="6:6" x14ac:dyDescent="0.2">
      <c r="F64560" s="16"/>
    </row>
    <row r="64561" spans="6:6" x14ac:dyDescent="0.2">
      <c r="F64561" s="16"/>
    </row>
    <row r="64562" spans="6:6" x14ac:dyDescent="0.2">
      <c r="F64562" s="16"/>
    </row>
    <row r="64563" spans="6:6" x14ac:dyDescent="0.2">
      <c r="F64563" s="16"/>
    </row>
    <row r="64564" spans="6:6" x14ac:dyDescent="0.2">
      <c r="F64564" s="16"/>
    </row>
    <row r="64565" spans="6:6" x14ac:dyDescent="0.2">
      <c r="F64565" s="16"/>
    </row>
    <row r="64566" spans="6:6" x14ac:dyDescent="0.2">
      <c r="F64566" s="16"/>
    </row>
    <row r="64567" spans="6:6" x14ac:dyDescent="0.2">
      <c r="F64567" s="16"/>
    </row>
    <row r="64568" spans="6:6" x14ac:dyDescent="0.2">
      <c r="F64568" s="16"/>
    </row>
    <row r="64569" spans="6:6" x14ac:dyDescent="0.2">
      <c r="F64569" s="16"/>
    </row>
    <row r="64570" spans="6:6" x14ac:dyDescent="0.2">
      <c r="F64570" s="16"/>
    </row>
    <row r="64571" spans="6:6" x14ac:dyDescent="0.2">
      <c r="F64571" s="16"/>
    </row>
    <row r="64572" spans="6:6" x14ac:dyDescent="0.2">
      <c r="F64572" s="16"/>
    </row>
    <row r="64573" spans="6:6" x14ac:dyDescent="0.2">
      <c r="F64573" s="16"/>
    </row>
    <row r="64574" spans="6:6" x14ac:dyDescent="0.2">
      <c r="F64574" s="16"/>
    </row>
    <row r="64575" spans="6:6" x14ac:dyDescent="0.2">
      <c r="F64575" s="16"/>
    </row>
    <row r="64576" spans="6:6" x14ac:dyDescent="0.2">
      <c r="F64576" s="16"/>
    </row>
    <row r="64577" spans="6:6" x14ac:dyDescent="0.2">
      <c r="F64577" s="16"/>
    </row>
    <row r="64578" spans="6:6" x14ac:dyDescent="0.2">
      <c r="F64578" s="16"/>
    </row>
    <row r="64579" spans="6:6" x14ac:dyDescent="0.2">
      <c r="F64579" s="16"/>
    </row>
    <row r="64580" spans="6:6" x14ac:dyDescent="0.2">
      <c r="F64580" s="16"/>
    </row>
    <row r="64581" spans="6:6" x14ac:dyDescent="0.2">
      <c r="F64581" s="16"/>
    </row>
    <row r="64582" spans="6:6" x14ac:dyDescent="0.2">
      <c r="F64582" s="16"/>
    </row>
    <row r="64583" spans="6:6" x14ac:dyDescent="0.2">
      <c r="F64583" s="16"/>
    </row>
    <row r="64584" spans="6:6" x14ac:dyDescent="0.2">
      <c r="F64584" s="16"/>
    </row>
    <row r="64585" spans="6:6" x14ac:dyDescent="0.2">
      <c r="F64585" s="16"/>
    </row>
    <row r="64586" spans="6:6" x14ac:dyDescent="0.2">
      <c r="F64586" s="16"/>
    </row>
    <row r="64587" spans="6:6" x14ac:dyDescent="0.2">
      <c r="F64587" s="16"/>
    </row>
    <row r="64588" spans="6:6" x14ac:dyDescent="0.2">
      <c r="F64588" s="16"/>
    </row>
    <row r="64589" spans="6:6" x14ac:dyDescent="0.2">
      <c r="F64589" s="16"/>
    </row>
    <row r="64590" spans="6:6" x14ac:dyDescent="0.2">
      <c r="F64590" s="16"/>
    </row>
    <row r="64591" spans="6:6" x14ac:dyDescent="0.2">
      <c r="F64591" s="16"/>
    </row>
    <row r="64592" spans="6:6" x14ac:dyDescent="0.2">
      <c r="F64592" s="16"/>
    </row>
    <row r="64593" spans="6:6" x14ac:dyDescent="0.2">
      <c r="F64593" s="16"/>
    </row>
    <row r="64594" spans="6:6" x14ac:dyDescent="0.2">
      <c r="F64594" s="16"/>
    </row>
    <row r="64595" spans="6:6" x14ac:dyDescent="0.2">
      <c r="F64595" s="16"/>
    </row>
    <row r="64596" spans="6:6" x14ac:dyDescent="0.2">
      <c r="F64596" s="16"/>
    </row>
    <row r="64597" spans="6:6" x14ac:dyDescent="0.2">
      <c r="F64597" s="16"/>
    </row>
    <row r="64598" spans="6:6" x14ac:dyDescent="0.2">
      <c r="F64598" s="16"/>
    </row>
    <row r="64599" spans="6:6" x14ac:dyDescent="0.2">
      <c r="F64599" s="16"/>
    </row>
    <row r="64600" spans="6:6" x14ac:dyDescent="0.2">
      <c r="F64600" s="16"/>
    </row>
    <row r="64601" spans="6:6" x14ac:dyDescent="0.2">
      <c r="F64601" s="16"/>
    </row>
    <row r="64602" spans="6:6" x14ac:dyDescent="0.2">
      <c r="F64602" s="16"/>
    </row>
    <row r="64603" spans="6:6" x14ac:dyDescent="0.2">
      <c r="F64603" s="16"/>
    </row>
    <row r="64604" spans="6:6" x14ac:dyDescent="0.2">
      <c r="F64604" s="16"/>
    </row>
    <row r="64605" spans="6:6" x14ac:dyDescent="0.2">
      <c r="F64605" s="16"/>
    </row>
    <row r="64606" spans="6:6" x14ac:dyDescent="0.2">
      <c r="F64606" s="16"/>
    </row>
    <row r="64607" spans="6:6" x14ac:dyDescent="0.2">
      <c r="F64607" s="16"/>
    </row>
    <row r="64608" spans="6:6" x14ac:dyDescent="0.2">
      <c r="F64608" s="16"/>
    </row>
    <row r="64609" spans="6:6" x14ac:dyDescent="0.2">
      <c r="F64609" s="16"/>
    </row>
    <row r="64610" spans="6:6" x14ac:dyDescent="0.2">
      <c r="F64610" s="16"/>
    </row>
    <row r="64611" spans="6:6" x14ac:dyDescent="0.2">
      <c r="F64611" s="16"/>
    </row>
    <row r="64612" spans="6:6" x14ac:dyDescent="0.2">
      <c r="F64612" s="16"/>
    </row>
    <row r="64613" spans="6:6" x14ac:dyDescent="0.2">
      <c r="F64613" s="16"/>
    </row>
    <row r="64614" spans="6:6" x14ac:dyDescent="0.2">
      <c r="F64614" s="16"/>
    </row>
    <row r="64615" spans="6:6" x14ac:dyDescent="0.2">
      <c r="F64615" s="16"/>
    </row>
    <row r="64616" spans="6:6" x14ac:dyDescent="0.2">
      <c r="F64616" s="16"/>
    </row>
    <row r="64617" spans="6:6" x14ac:dyDescent="0.2">
      <c r="F64617" s="16"/>
    </row>
    <row r="64618" spans="6:6" x14ac:dyDescent="0.2">
      <c r="F64618" s="16"/>
    </row>
    <row r="64619" spans="6:6" x14ac:dyDescent="0.2">
      <c r="F64619" s="16"/>
    </row>
    <row r="64620" spans="6:6" x14ac:dyDescent="0.2">
      <c r="F64620" s="16"/>
    </row>
    <row r="64621" spans="6:6" x14ac:dyDescent="0.2">
      <c r="F64621" s="16"/>
    </row>
    <row r="64622" spans="6:6" x14ac:dyDescent="0.2">
      <c r="F64622" s="16"/>
    </row>
    <row r="64623" spans="6:6" x14ac:dyDescent="0.2">
      <c r="F64623" s="16"/>
    </row>
    <row r="64624" spans="6:6" x14ac:dyDescent="0.2">
      <c r="F64624" s="16"/>
    </row>
    <row r="64625" spans="6:6" x14ac:dyDescent="0.2">
      <c r="F64625" s="16"/>
    </row>
    <row r="64626" spans="6:6" x14ac:dyDescent="0.2">
      <c r="F64626" s="16"/>
    </row>
    <row r="64627" spans="6:6" x14ac:dyDescent="0.2">
      <c r="F64627" s="16"/>
    </row>
    <row r="64628" spans="6:6" x14ac:dyDescent="0.2">
      <c r="F64628" s="16"/>
    </row>
    <row r="64629" spans="6:6" x14ac:dyDescent="0.2">
      <c r="F64629" s="16"/>
    </row>
    <row r="64630" spans="6:6" x14ac:dyDescent="0.2">
      <c r="F64630" s="16"/>
    </row>
    <row r="64631" spans="6:6" x14ac:dyDescent="0.2">
      <c r="F64631" s="16"/>
    </row>
    <row r="64632" spans="6:6" x14ac:dyDescent="0.2">
      <c r="F64632" s="16"/>
    </row>
    <row r="64633" spans="6:6" x14ac:dyDescent="0.2">
      <c r="F64633" s="16"/>
    </row>
    <row r="64634" spans="6:6" x14ac:dyDescent="0.2">
      <c r="F64634" s="16"/>
    </row>
    <row r="64635" spans="6:6" x14ac:dyDescent="0.2">
      <c r="F64635" s="16"/>
    </row>
    <row r="64636" spans="6:6" x14ac:dyDescent="0.2">
      <c r="F64636" s="16"/>
    </row>
    <row r="64637" spans="6:6" x14ac:dyDescent="0.2">
      <c r="F64637" s="16"/>
    </row>
    <row r="64638" spans="6:6" x14ac:dyDescent="0.2">
      <c r="F64638" s="16"/>
    </row>
    <row r="64639" spans="6:6" x14ac:dyDescent="0.2">
      <c r="F64639" s="16"/>
    </row>
    <row r="64640" spans="6:6" x14ac:dyDescent="0.2">
      <c r="F64640" s="16"/>
    </row>
    <row r="64641" spans="6:6" x14ac:dyDescent="0.2">
      <c r="F64641" s="16"/>
    </row>
    <row r="64642" spans="6:6" x14ac:dyDescent="0.2">
      <c r="F64642" s="16"/>
    </row>
    <row r="64643" spans="6:6" x14ac:dyDescent="0.2">
      <c r="F64643" s="16"/>
    </row>
    <row r="64644" spans="6:6" x14ac:dyDescent="0.2">
      <c r="F64644" s="16"/>
    </row>
    <row r="64645" spans="6:6" x14ac:dyDescent="0.2">
      <c r="F64645" s="16"/>
    </row>
    <row r="64646" spans="6:6" x14ac:dyDescent="0.2">
      <c r="F64646" s="16"/>
    </row>
    <row r="64647" spans="6:6" x14ac:dyDescent="0.2">
      <c r="F64647" s="16"/>
    </row>
    <row r="64648" spans="6:6" x14ac:dyDescent="0.2">
      <c r="F64648" s="16"/>
    </row>
    <row r="64649" spans="6:6" x14ac:dyDescent="0.2">
      <c r="F64649" s="16"/>
    </row>
    <row r="64650" spans="6:6" x14ac:dyDescent="0.2">
      <c r="F64650" s="16"/>
    </row>
    <row r="64651" spans="6:6" x14ac:dyDescent="0.2">
      <c r="F64651" s="16"/>
    </row>
    <row r="64652" spans="6:6" x14ac:dyDescent="0.2">
      <c r="F64652" s="16"/>
    </row>
    <row r="64653" spans="6:6" x14ac:dyDescent="0.2">
      <c r="F64653" s="16"/>
    </row>
    <row r="64654" spans="6:6" x14ac:dyDescent="0.2">
      <c r="F64654" s="16"/>
    </row>
    <row r="64655" spans="6:6" x14ac:dyDescent="0.2">
      <c r="F64655" s="16"/>
    </row>
    <row r="64656" spans="6:6" x14ac:dyDescent="0.2">
      <c r="F64656" s="16"/>
    </row>
    <row r="64657" spans="6:6" x14ac:dyDescent="0.2">
      <c r="F64657" s="16"/>
    </row>
    <row r="64658" spans="6:6" x14ac:dyDescent="0.2">
      <c r="F64658" s="16"/>
    </row>
    <row r="64659" spans="6:6" x14ac:dyDescent="0.2">
      <c r="F64659" s="16"/>
    </row>
    <row r="64660" spans="6:6" x14ac:dyDescent="0.2">
      <c r="F64660" s="16"/>
    </row>
    <row r="64661" spans="6:6" x14ac:dyDescent="0.2">
      <c r="F64661" s="16"/>
    </row>
    <row r="64662" spans="6:6" x14ac:dyDescent="0.2">
      <c r="F64662" s="16"/>
    </row>
    <row r="64663" spans="6:6" x14ac:dyDescent="0.2">
      <c r="F64663" s="16"/>
    </row>
    <row r="64664" spans="6:6" x14ac:dyDescent="0.2">
      <c r="F64664" s="16"/>
    </row>
    <row r="64665" spans="6:6" x14ac:dyDescent="0.2">
      <c r="F64665" s="16"/>
    </row>
    <row r="64666" spans="6:6" x14ac:dyDescent="0.2">
      <c r="F64666" s="16"/>
    </row>
    <row r="64667" spans="6:6" x14ac:dyDescent="0.2">
      <c r="F64667" s="16"/>
    </row>
    <row r="64668" spans="6:6" x14ac:dyDescent="0.2">
      <c r="F64668" s="16"/>
    </row>
    <row r="64669" spans="6:6" x14ac:dyDescent="0.2">
      <c r="F64669" s="16"/>
    </row>
    <row r="64670" spans="6:6" x14ac:dyDescent="0.2">
      <c r="F64670" s="16"/>
    </row>
    <row r="64671" spans="6:6" x14ac:dyDescent="0.2">
      <c r="F64671" s="16"/>
    </row>
    <row r="64672" spans="6:6" x14ac:dyDescent="0.2">
      <c r="F64672" s="16"/>
    </row>
    <row r="64673" spans="6:6" x14ac:dyDescent="0.2">
      <c r="F64673" s="16"/>
    </row>
    <row r="64674" spans="6:6" x14ac:dyDescent="0.2">
      <c r="F64674" s="16"/>
    </row>
    <row r="64675" spans="6:6" x14ac:dyDescent="0.2">
      <c r="F64675" s="16"/>
    </row>
    <row r="64676" spans="6:6" x14ac:dyDescent="0.2">
      <c r="F64676" s="16"/>
    </row>
    <row r="64677" spans="6:6" x14ac:dyDescent="0.2">
      <c r="F64677" s="16"/>
    </row>
    <row r="64678" spans="6:6" x14ac:dyDescent="0.2">
      <c r="F64678" s="16"/>
    </row>
    <row r="64679" spans="6:6" x14ac:dyDescent="0.2">
      <c r="F64679" s="16"/>
    </row>
    <row r="64680" spans="6:6" x14ac:dyDescent="0.2">
      <c r="F64680" s="16"/>
    </row>
    <row r="64681" spans="6:6" x14ac:dyDescent="0.2">
      <c r="F64681" s="16"/>
    </row>
    <row r="64682" spans="6:6" x14ac:dyDescent="0.2">
      <c r="F64682" s="16"/>
    </row>
    <row r="64683" spans="6:6" x14ac:dyDescent="0.2">
      <c r="F64683" s="16"/>
    </row>
    <row r="64684" spans="6:6" x14ac:dyDescent="0.2">
      <c r="F64684" s="16"/>
    </row>
    <row r="64685" spans="6:6" x14ac:dyDescent="0.2">
      <c r="F64685" s="16"/>
    </row>
    <row r="64686" spans="6:6" x14ac:dyDescent="0.2">
      <c r="F64686" s="16"/>
    </row>
    <row r="64687" spans="6:6" x14ac:dyDescent="0.2">
      <c r="F64687" s="16"/>
    </row>
    <row r="64688" spans="6:6" x14ac:dyDescent="0.2">
      <c r="F64688" s="16"/>
    </row>
    <row r="64689" spans="6:6" x14ac:dyDescent="0.2">
      <c r="F64689" s="16"/>
    </row>
    <row r="64690" spans="6:6" x14ac:dyDescent="0.2">
      <c r="F64690" s="16"/>
    </row>
    <row r="64691" spans="6:6" x14ac:dyDescent="0.2">
      <c r="F64691" s="16"/>
    </row>
    <row r="64692" spans="6:6" x14ac:dyDescent="0.2">
      <c r="F64692" s="16"/>
    </row>
    <row r="64693" spans="6:6" x14ac:dyDescent="0.2">
      <c r="F64693" s="16"/>
    </row>
    <row r="64694" spans="6:6" x14ac:dyDescent="0.2">
      <c r="F64694" s="16"/>
    </row>
    <row r="64695" spans="6:6" x14ac:dyDescent="0.2">
      <c r="F64695" s="16"/>
    </row>
    <row r="64696" spans="6:6" x14ac:dyDescent="0.2">
      <c r="F64696" s="16"/>
    </row>
    <row r="64697" spans="6:6" x14ac:dyDescent="0.2">
      <c r="F64697" s="16"/>
    </row>
    <row r="64698" spans="6:6" x14ac:dyDescent="0.2">
      <c r="F64698" s="16"/>
    </row>
    <row r="64699" spans="6:6" x14ac:dyDescent="0.2">
      <c r="F64699" s="16"/>
    </row>
    <row r="64700" spans="6:6" x14ac:dyDescent="0.2">
      <c r="F64700" s="16"/>
    </row>
    <row r="64701" spans="6:6" x14ac:dyDescent="0.2">
      <c r="F64701" s="16"/>
    </row>
    <row r="64702" spans="6:6" x14ac:dyDescent="0.2">
      <c r="F64702" s="16"/>
    </row>
    <row r="64703" spans="6:6" x14ac:dyDescent="0.2">
      <c r="F64703" s="16"/>
    </row>
    <row r="64704" spans="6:6" x14ac:dyDescent="0.2">
      <c r="F64704" s="16"/>
    </row>
    <row r="64705" spans="6:6" x14ac:dyDescent="0.2">
      <c r="F64705" s="16"/>
    </row>
    <row r="64706" spans="6:6" x14ac:dyDescent="0.2">
      <c r="F64706" s="16"/>
    </row>
    <row r="64707" spans="6:6" x14ac:dyDescent="0.2">
      <c r="F64707" s="16"/>
    </row>
    <row r="64708" spans="6:6" x14ac:dyDescent="0.2">
      <c r="F64708" s="16"/>
    </row>
    <row r="64709" spans="6:6" x14ac:dyDescent="0.2">
      <c r="F64709" s="16"/>
    </row>
    <row r="64710" spans="6:6" x14ac:dyDescent="0.2">
      <c r="F64710" s="16"/>
    </row>
    <row r="64711" spans="6:6" x14ac:dyDescent="0.2">
      <c r="F64711" s="16"/>
    </row>
    <row r="64712" spans="6:6" x14ac:dyDescent="0.2">
      <c r="F64712" s="16"/>
    </row>
    <row r="64713" spans="6:6" x14ac:dyDescent="0.2">
      <c r="F64713" s="16"/>
    </row>
    <row r="64714" spans="6:6" x14ac:dyDescent="0.2">
      <c r="F64714" s="16"/>
    </row>
    <row r="64715" spans="6:6" x14ac:dyDescent="0.2">
      <c r="F64715" s="16"/>
    </row>
    <row r="64716" spans="6:6" x14ac:dyDescent="0.2">
      <c r="F64716" s="16"/>
    </row>
    <row r="64717" spans="6:6" x14ac:dyDescent="0.2">
      <c r="F64717" s="16"/>
    </row>
    <row r="64718" spans="6:6" x14ac:dyDescent="0.2">
      <c r="F64718" s="16"/>
    </row>
    <row r="64719" spans="6:6" x14ac:dyDescent="0.2">
      <c r="F64719" s="16"/>
    </row>
    <row r="64720" spans="6:6" x14ac:dyDescent="0.2">
      <c r="F64720" s="16"/>
    </row>
    <row r="64721" spans="6:6" x14ac:dyDescent="0.2">
      <c r="F64721" s="16"/>
    </row>
    <row r="64722" spans="6:6" x14ac:dyDescent="0.2">
      <c r="F64722" s="16"/>
    </row>
    <row r="64723" spans="6:6" x14ac:dyDescent="0.2">
      <c r="F64723" s="16"/>
    </row>
    <row r="64724" spans="6:6" x14ac:dyDescent="0.2">
      <c r="F64724" s="16"/>
    </row>
    <row r="64725" spans="6:6" x14ac:dyDescent="0.2">
      <c r="F64725" s="16"/>
    </row>
    <row r="64726" spans="6:6" x14ac:dyDescent="0.2">
      <c r="F64726" s="16"/>
    </row>
    <row r="64727" spans="6:6" x14ac:dyDescent="0.2">
      <c r="F64727" s="16"/>
    </row>
    <row r="64728" spans="6:6" x14ac:dyDescent="0.2">
      <c r="F64728" s="16"/>
    </row>
    <row r="64729" spans="6:6" x14ac:dyDescent="0.2">
      <c r="F64729" s="16"/>
    </row>
    <row r="64730" spans="6:6" x14ac:dyDescent="0.2">
      <c r="F64730" s="16"/>
    </row>
    <row r="64731" spans="6:6" x14ac:dyDescent="0.2">
      <c r="F64731" s="16"/>
    </row>
    <row r="64732" spans="6:6" x14ac:dyDescent="0.2">
      <c r="F64732" s="16"/>
    </row>
    <row r="64733" spans="6:6" x14ac:dyDescent="0.2">
      <c r="F64733" s="16"/>
    </row>
    <row r="64734" spans="6:6" x14ac:dyDescent="0.2">
      <c r="F64734" s="16"/>
    </row>
    <row r="64735" spans="6:6" x14ac:dyDescent="0.2">
      <c r="F64735" s="16"/>
    </row>
    <row r="64736" spans="6:6" x14ac:dyDescent="0.2">
      <c r="F64736" s="16"/>
    </row>
    <row r="64737" spans="6:6" x14ac:dyDescent="0.2">
      <c r="F64737" s="16"/>
    </row>
    <row r="64738" spans="6:6" x14ac:dyDescent="0.2">
      <c r="F64738" s="16"/>
    </row>
    <row r="64739" spans="6:6" x14ac:dyDescent="0.2">
      <c r="F64739" s="16"/>
    </row>
    <row r="64740" spans="6:6" x14ac:dyDescent="0.2">
      <c r="F64740" s="16"/>
    </row>
    <row r="64741" spans="6:6" x14ac:dyDescent="0.2">
      <c r="F64741" s="16"/>
    </row>
    <row r="64742" spans="6:6" x14ac:dyDescent="0.2">
      <c r="F64742" s="16"/>
    </row>
    <row r="64743" spans="6:6" x14ac:dyDescent="0.2">
      <c r="F64743" s="16"/>
    </row>
    <row r="64744" spans="6:6" x14ac:dyDescent="0.2">
      <c r="F64744" s="16"/>
    </row>
    <row r="64745" spans="6:6" x14ac:dyDescent="0.2">
      <c r="F64745" s="16"/>
    </row>
    <row r="64746" spans="6:6" x14ac:dyDescent="0.2">
      <c r="F64746" s="16"/>
    </row>
    <row r="64747" spans="6:6" x14ac:dyDescent="0.2">
      <c r="F64747" s="16"/>
    </row>
    <row r="64748" spans="6:6" x14ac:dyDescent="0.2">
      <c r="F64748" s="16"/>
    </row>
    <row r="64749" spans="6:6" x14ac:dyDescent="0.2">
      <c r="F64749" s="16"/>
    </row>
    <row r="64750" spans="6:6" x14ac:dyDescent="0.2">
      <c r="F64750" s="16"/>
    </row>
    <row r="64751" spans="6:6" x14ac:dyDescent="0.2">
      <c r="F64751" s="16"/>
    </row>
    <row r="64752" spans="6:6" x14ac:dyDescent="0.2">
      <c r="F64752" s="16"/>
    </row>
    <row r="64753" spans="6:6" x14ac:dyDescent="0.2">
      <c r="F64753" s="16"/>
    </row>
    <row r="64754" spans="6:6" x14ac:dyDescent="0.2">
      <c r="F64754" s="16"/>
    </row>
    <row r="64755" spans="6:6" x14ac:dyDescent="0.2">
      <c r="F64755" s="16"/>
    </row>
    <row r="64756" spans="6:6" x14ac:dyDescent="0.2">
      <c r="F64756" s="16"/>
    </row>
    <row r="64757" spans="6:6" x14ac:dyDescent="0.2">
      <c r="F64757" s="16"/>
    </row>
    <row r="64758" spans="6:6" x14ac:dyDescent="0.2">
      <c r="F64758" s="16"/>
    </row>
    <row r="64759" spans="6:6" x14ac:dyDescent="0.2">
      <c r="F64759" s="16"/>
    </row>
    <row r="64760" spans="6:6" x14ac:dyDescent="0.2">
      <c r="F64760" s="16"/>
    </row>
    <row r="64761" spans="6:6" x14ac:dyDescent="0.2">
      <c r="F64761" s="16"/>
    </row>
    <row r="64762" spans="6:6" x14ac:dyDescent="0.2">
      <c r="F64762" s="16"/>
    </row>
    <row r="64763" spans="6:6" x14ac:dyDescent="0.2">
      <c r="F64763" s="16"/>
    </row>
    <row r="64764" spans="6:6" x14ac:dyDescent="0.2">
      <c r="F64764" s="16"/>
    </row>
    <row r="64765" spans="6:6" x14ac:dyDescent="0.2">
      <c r="F64765" s="16"/>
    </row>
    <row r="64766" spans="6:6" x14ac:dyDescent="0.2">
      <c r="F64766" s="16"/>
    </row>
    <row r="64767" spans="6:6" x14ac:dyDescent="0.2">
      <c r="F64767" s="16"/>
    </row>
    <row r="64768" spans="6:6" x14ac:dyDescent="0.2">
      <c r="F64768" s="16"/>
    </row>
    <row r="64769" spans="6:6" x14ac:dyDescent="0.2">
      <c r="F64769" s="16"/>
    </row>
    <row r="64770" spans="6:6" x14ac:dyDescent="0.2">
      <c r="F64770" s="16"/>
    </row>
    <row r="64771" spans="6:6" x14ac:dyDescent="0.2">
      <c r="F64771" s="16"/>
    </row>
    <row r="64772" spans="6:6" x14ac:dyDescent="0.2">
      <c r="F64772" s="16"/>
    </row>
    <row r="64773" spans="6:6" x14ac:dyDescent="0.2">
      <c r="F64773" s="16"/>
    </row>
    <row r="64774" spans="6:6" x14ac:dyDescent="0.2">
      <c r="F64774" s="16"/>
    </row>
    <row r="64775" spans="6:6" x14ac:dyDescent="0.2">
      <c r="F64775" s="16"/>
    </row>
    <row r="64776" spans="6:6" x14ac:dyDescent="0.2">
      <c r="F64776" s="16"/>
    </row>
    <row r="64777" spans="6:6" x14ac:dyDescent="0.2">
      <c r="F64777" s="16"/>
    </row>
    <row r="64778" spans="6:6" x14ac:dyDescent="0.2">
      <c r="F64778" s="16"/>
    </row>
    <row r="64779" spans="6:6" x14ac:dyDescent="0.2">
      <c r="F64779" s="16"/>
    </row>
    <row r="64780" spans="6:6" x14ac:dyDescent="0.2">
      <c r="F64780" s="16"/>
    </row>
    <row r="64781" spans="6:6" x14ac:dyDescent="0.2">
      <c r="F64781" s="16"/>
    </row>
    <row r="64782" spans="6:6" x14ac:dyDescent="0.2">
      <c r="F64782" s="16"/>
    </row>
    <row r="64783" spans="6:6" x14ac:dyDescent="0.2">
      <c r="F64783" s="16"/>
    </row>
    <row r="64784" spans="6:6" x14ac:dyDescent="0.2">
      <c r="F64784" s="16"/>
    </row>
    <row r="64785" spans="6:6" x14ac:dyDescent="0.2">
      <c r="F64785" s="16"/>
    </row>
    <row r="64786" spans="6:6" x14ac:dyDescent="0.2">
      <c r="F64786" s="16"/>
    </row>
    <row r="64787" spans="6:6" x14ac:dyDescent="0.2">
      <c r="F64787" s="16"/>
    </row>
    <row r="64788" spans="6:6" x14ac:dyDescent="0.2">
      <c r="F64788" s="16"/>
    </row>
    <row r="64789" spans="6:6" x14ac:dyDescent="0.2">
      <c r="F64789" s="16"/>
    </row>
    <row r="64790" spans="6:6" x14ac:dyDescent="0.2">
      <c r="F64790" s="16"/>
    </row>
    <row r="64791" spans="6:6" x14ac:dyDescent="0.2">
      <c r="F64791" s="16"/>
    </row>
    <row r="64792" spans="6:6" x14ac:dyDescent="0.2">
      <c r="F64792" s="16"/>
    </row>
    <row r="64793" spans="6:6" x14ac:dyDescent="0.2">
      <c r="F64793" s="16"/>
    </row>
    <row r="64794" spans="6:6" x14ac:dyDescent="0.2">
      <c r="F64794" s="16"/>
    </row>
    <row r="64795" spans="6:6" x14ac:dyDescent="0.2">
      <c r="F64795" s="16"/>
    </row>
    <row r="64796" spans="6:6" x14ac:dyDescent="0.2">
      <c r="F64796" s="16"/>
    </row>
    <row r="64797" spans="6:6" x14ac:dyDescent="0.2">
      <c r="F64797" s="16"/>
    </row>
    <row r="64798" spans="6:6" x14ac:dyDescent="0.2">
      <c r="F64798" s="16"/>
    </row>
    <row r="64799" spans="6:6" x14ac:dyDescent="0.2">
      <c r="F64799" s="16"/>
    </row>
    <row r="64800" spans="6:6" x14ac:dyDescent="0.2">
      <c r="F64800" s="16"/>
    </row>
    <row r="64801" spans="6:6" x14ac:dyDescent="0.2">
      <c r="F64801" s="16"/>
    </row>
    <row r="64802" spans="6:6" x14ac:dyDescent="0.2">
      <c r="F64802" s="16"/>
    </row>
    <row r="64803" spans="6:6" x14ac:dyDescent="0.2">
      <c r="F64803" s="16"/>
    </row>
    <row r="64804" spans="6:6" x14ac:dyDescent="0.2">
      <c r="F64804" s="16"/>
    </row>
    <row r="64805" spans="6:6" x14ac:dyDescent="0.2">
      <c r="F64805" s="16"/>
    </row>
    <row r="64806" spans="6:6" x14ac:dyDescent="0.2">
      <c r="F64806" s="16"/>
    </row>
    <row r="64807" spans="6:6" x14ac:dyDescent="0.2">
      <c r="F64807" s="16"/>
    </row>
    <row r="64808" spans="6:6" x14ac:dyDescent="0.2">
      <c r="F64808" s="16"/>
    </row>
    <row r="64809" spans="6:6" x14ac:dyDescent="0.2">
      <c r="F64809" s="16"/>
    </row>
    <row r="64810" spans="6:6" x14ac:dyDescent="0.2">
      <c r="F64810" s="16"/>
    </row>
    <row r="64811" spans="6:6" x14ac:dyDescent="0.2">
      <c r="F64811" s="16"/>
    </row>
    <row r="64812" spans="6:6" x14ac:dyDescent="0.2">
      <c r="F64812" s="16"/>
    </row>
    <row r="64813" spans="6:6" x14ac:dyDescent="0.2">
      <c r="F64813" s="16"/>
    </row>
    <row r="64814" spans="6:6" x14ac:dyDescent="0.2">
      <c r="F64814" s="16"/>
    </row>
    <row r="64815" spans="6:6" x14ac:dyDescent="0.2">
      <c r="F64815" s="16"/>
    </row>
    <row r="64816" spans="6:6" x14ac:dyDescent="0.2">
      <c r="F64816" s="16"/>
    </row>
    <row r="64817" spans="6:6" x14ac:dyDescent="0.2">
      <c r="F64817" s="16"/>
    </row>
    <row r="64818" spans="6:6" x14ac:dyDescent="0.2">
      <c r="F64818" s="16"/>
    </row>
    <row r="64819" spans="6:6" x14ac:dyDescent="0.2">
      <c r="F64819" s="16"/>
    </row>
    <row r="64820" spans="6:6" x14ac:dyDescent="0.2">
      <c r="F64820" s="16"/>
    </row>
    <row r="64821" spans="6:6" x14ac:dyDescent="0.2">
      <c r="F64821" s="16"/>
    </row>
    <row r="64822" spans="6:6" x14ac:dyDescent="0.2">
      <c r="F64822" s="16"/>
    </row>
    <row r="64823" spans="6:6" x14ac:dyDescent="0.2">
      <c r="F64823" s="16"/>
    </row>
    <row r="64824" spans="6:6" x14ac:dyDescent="0.2">
      <c r="F64824" s="16"/>
    </row>
    <row r="64825" spans="6:6" x14ac:dyDescent="0.2">
      <c r="F64825" s="16"/>
    </row>
    <row r="64826" spans="6:6" x14ac:dyDescent="0.2">
      <c r="F64826" s="16"/>
    </row>
    <row r="64827" spans="6:6" x14ac:dyDescent="0.2">
      <c r="F64827" s="16"/>
    </row>
    <row r="64828" spans="6:6" x14ac:dyDescent="0.2">
      <c r="F64828" s="16"/>
    </row>
    <row r="64829" spans="6:6" x14ac:dyDescent="0.2">
      <c r="F64829" s="16"/>
    </row>
    <row r="64830" spans="6:6" x14ac:dyDescent="0.2">
      <c r="F64830" s="16"/>
    </row>
    <row r="64831" spans="6:6" x14ac:dyDescent="0.2">
      <c r="F64831" s="16"/>
    </row>
    <row r="64832" spans="6:6" x14ac:dyDescent="0.2">
      <c r="F64832" s="16"/>
    </row>
    <row r="64833" spans="6:6" x14ac:dyDescent="0.2">
      <c r="F64833" s="16"/>
    </row>
    <row r="64834" spans="6:6" x14ac:dyDescent="0.2">
      <c r="F64834" s="16"/>
    </row>
    <row r="64835" spans="6:6" x14ac:dyDescent="0.2">
      <c r="F64835" s="16"/>
    </row>
    <row r="64836" spans="6:6" x14ac:dyDescent="0.2">
      <c r="F64836" s="16"/>
    </row>
    <row r="64837" spans="6:6" x14ac:dyDescent="0.2">
      <c r="F64837" s="16"/>
    </row>
    <row r="64838" spans="6:6" x14ac:dyDescent="0.2">
      <c r="F64838" s="16"/>
    </row>
    <row r="64839" spans="6:6" x14ac:dyDescent="0.2">
      <c r="F64839" s="16"/>
    </row>
    <row r="64840" spans="6:6" x14ac:dyDescent="0.2">
      <c r="F64840" s="16"/>
    </row>
    <row r="64841" spans="6:6" x14ac:dyDescent="0.2">
      <c r="F64841" s="16"/>
    </row>
    <row r="64842" spans="6:6" x14ac:dyDescent="0.2">
      <c r="F64842" s="16"/>
    </row>
    <row r="64843" spans="6:6" x14ac:dyDescent="0.2">
      <c r="F64843" s="16"/>
    </row>
    <row r="64844" spans="6:6" x14ac:dyDescent="0.2">
      <c r="F64844" s="16"/>
    </row>
    <row r="64845" spans="6:6" x14ac:dyDescent="0.2">
      <c r="F64845" s="16"/>
    </row>
    <row r="64846" spans="6:6" x14ac:dyDescent="0.2">
      <c r="F64846" s="16"/>
    </row>
    <row r="64847" spans="6:6" x14ac:dyDescent="0.2">
      <c r="F64847" s="16"/>
    </row>
    <row r="64848" spans="6:6" x14ac:dyDescent="0.2">
      <c r="F64848" s="16"/>
    </row>
    <row r="64849" spans="6:6" x14ac:dyDescent="0.2">
      <c r="F64849" s="16"/>
    </row>
    <row r="64850" spans="6:6" x14ac:dyDescent="0.2">
      <c r="F64850" s="16"/>
    </row>
    <row r="64851" spans="6:6" x14ac:dyDescent="0.2">
      <c r="F64851" s="16"/>
    </row>
    <row r="64852" spans="6:6" x14ac:dyDescent="0.2">
      <c r="F64852" s="16"/>
    </row>
    <row r="64853" spans="6:6" x14ac:dyDescent="0.2">
      <c r="F64853" s="16"/>
    </row>
    <row r="64854" spans="6:6" x14ac:dyDescent="0.2">
      <c r="F64854" s="16"/>
    </row>
    <row r="64855" spans="6:6" x14ac:dyDescent="0.2">
      <c r="F64855" s="16"/>
    </row>
    <row r="64856" spans="6:6" x14ac:dyDescent="0.2">
      <c r="F64856" s="16"/>
    </row>
    <row r="64857" spans="6:6" x14ac:dyDescent="0.2">
      <c r="F64857" s="16"/>
    </row>
    <row r="64858" spans="6:6" x14ac:dyDescent="0.2">
      <c r="F64858" s="16"/>
    </row>
    <row r="64859" spans="6:6" x14ac:dyDescent="0.2">
      <c r="F64859" s="16"/>
    </row>
    <row r="64860" spans="6:6" x14ac:dyDescent="0.2">
      <c r="F64860" s="16"/>
    </row>
    <row r="64861" spans="6:6" x14ac:dyDescent="0.2">
      <c r="F64861" s="16"/>
    </row>
    <row r="64862" spans="6:6" x14ac:dyDescent="0.2">
      <c r="F64862" s="16"/>
    </row>
    <row r="64863" spans="6:6" x14ac:dyDescent="0.2">
      <c r="F64863" s="16"/>
    </row>
    <row r="64864" spans="6:6" x14ac:dyDescent="0.2">
      <c r="F64864" s="16"/>
    </row>
    <row r="64865" spans="6:6" x14ac:dyDescent="0.2">
      <c r="F64865" s="16"/>
    </row>
    <row r="64866" spans="6:6" x14ac:dyDescent="0.2">
      <c r="F64866" s="16"/>
    </row>
    <row r="64867" spans="6:6" x14ac:dyDescent="0.2">
      <c r="F64867" s="16"/>
    </row>
    <row r="64868" spans="6:6" x14ac:dyDescent="0.2">
      <c r="F64868" s="16"/>
    </row>
    <row r="64869" spans="6:6" x14ac:dyDescent="0.2">
      <c r="F64869" s="16"/>
    </row>
    <row r="64870" spans="6:6" x14ac:dyDescent="0.2">
      <c r="F64870" s="16"/>
    </row>
    <row r="64871" spans="6:6" x14ac:dyDescent="0.2">
      <c r="F64871" s="16"/>
    </row>
    <row r="64872" spans="6:6" x14ac:dyDescent="0.2">
      <c r="F64872" s="16"/>
    </row>
    <row r="64873" spans="6:6" x14ac:dyDescent="0.2">
      <c r="F64873" s="16"/>
    </row>
    <row r="64874" spans="6:6" x14ac:dyDescent="0.2">
      <c r="F64874" s="16"/>
    </row>
    <row r="64875" spans="6:6" x14ac:dyDescent="0.2">
      <c r="F64875" s="16"/>
    </row>
    <row r="64876" spans="6:6" x14ac:dyDescent="0.2">
      <c r="F64876" s="16"/>
    </row>
    <row r="64877" spans="6:6" x14ac:dyDescent="0.2">
      <c r="F64877" s="16"/>
    </row>
    <row r="64878" spans="6:6" x14ac:dyDescent="0.2">
      <c r="F64878" s="16"/>
    </row>
    <row r="64879" spans="6:6" x14ac:dyDescent="0.2">
      <c r="F64879" s="16"/>
    </row>
    <row r="64880" spans="6:6" x14ac:dyDescent="0.2">
      <c r="F64880" s="16"/>
    </row>
    <row r="64881" spans="6:6" x14ac:dyDescent="0.2">
      <c r="F64881" s="16"/>
    </row>
    <row r="64882" spans="6:6" x14ac:dyDescent="0.2">
      <c r="F64882" s="16"/>
    </row>
    <row r="64883" spans="6:6" x14ac:dyDescent="0.2">
      <c r="F64883" s="16"/>
    </row>
    <row r="64884" spans="6:6" x14ac:dyDescent="0.2">
      <c r="F64884" s="16"/>
    </row>
    <row r="64885" spans="6:6" x14ac:dyDescent="0.2">
      <c r="F64885" s="16"/>
    </row>
    <row r="64886" spans="6:6" x14ac:dyDescent="0.2">
      <c r="F64886" s="16"/>
    </row>
    <row r="64887" spans="6:6" x14ac:dyDescent="0.2">
      <c r="F64887" s="16"/>
    </row>
    <row r="64888" spans="6:6" x14ac:dyDescent="0.2">
      <c r="F64888" s="16"/>
    </row>
    <row r="64889" spans="6:6" x14ac:dyDescent="0.2">
      <c r="F64889" s="16"/>
    </row>
    <row r="64890" spans="6:6" x14ac:dyDescent="0.2">
      <c r="F64890" s="16"/>
    </row>
    <row r="64891" spans="6:6" x14ac:dyDescent="0.2">
      <c r="F64891" s="16"/>
    </row>
    <row r="64892" spans="6:6" x14ac:dyDescent="0.2">
      <c r="F64892" s="16"/>
    </row>
    <row r="64893" spans="6:6" x14ac:dyDescent="0.2">
      <c r="F64893" s="16"/>
    </row>
    <row r="64894" spans="6:6" x14ac:dyDescent="0.2">
      <c r="F64894" s="16"/>
    </row>
    <row r="64895" spans="6:6" x14ac:dyDescent="0.2">
      <c r="F64895" s="16"/>
    </row>
    <row r="64896" spans="6:6" x14ac:dyDescent="0.2">
      <c r="F64896" s="16"/>
    </row>
    <row r="64897" spans="6:6" x14ac:dyDescent="0.2">
      <c r="F64897" s="16"/>
    </row>
    <row r="64898" spans="6:6" x14ac:dyDescent="0.2">
      <c r="F64898" s="16"/>
    </row>
    <row r="64899" spans="6:6" x14ac:dyDescent="0.2">
      <c r="F64899" s="16"/>
    </row>
    <row r="64900" spans="6:6" x14ac:dyDescent="0.2">
      <c r="F64900" s="16"/>
    </row>
    <row r="64901" spans="6:6" x14ac:dyDescent="0.2">
      <c r="F64901" s="16"/>
    </row>
    <row r="64902" spans="6:6" x14ac:dyDescent="0.2">
      <c r="F64902" s="16"/>
    </row>
    <row r="64903" spans="6:6" x14ac:dyDescent="0.2">
      <c r="F64903" s="16"/>
    </row>
    <row r="64904" spans="6:6" x14ac:dyDescent="0.2">
      <c r="F64904" s="16"/>
    </row>
    <row r="64905" spans="6:6" x14ac:dyDescent="0.2">
      <c r="F64905" s="16"/>
    </row>
    <row r="64906" spans="6:6" x14ac:dyDescent="0.2">
      <c r="F64906" s="16"/>
    </row>
    <row r="64907" spans="6:6" x14ac:dyDescent="0.2">
      <c r="F64907" s="16"/>
    </row>
    <row r="64908" spans="6:6" x14ac:dyDescent="0.2">
      <c r="F64908" s="16"/>
    </row>
    <row r="64909" spans="6:6" x14ac:dyDescent="0.2">
      <c r="F64909" s="16"/>
    </row>
    <row r="64910" spans="6:6" x14ac:dyDescent="0.2">
      <c r="F64910" s="16"/>
    </row>
    <row r="64911" spans="6:6" x14ac:dyDescent="0.2">
      <c r="F64911" s="16"/>
    </row>
    <row r="64912" spans="6:6" x14ac:dyDescent="0.2">
      <c r="F64912" s="16"/>
    </row>
    <row r="64913" spans="6:6" x14ac:dyDescent="0.2">
      <c r="F64913" s="16"/>
    </row>
    <row r="64914" spans="6:6" x14ac:dyDescent="0.2">
      <c r="F64914" s="16"/>
    </row>
    <row r="64915" spans="6:6" x14ac:dyDescent="0.2">
      <c r="F64915" s="16"/>
    </row>
    <row r="64916" spans="6:6" x14ac:dyDescent="0.2">
      <c r="F64916" s="16"/>
    </row>
    <row r="64917" spans="6:6" x14ac:dyDescent="0.2">
      <c r="F64917" s="16"/>
    </row>
    <row r="64918" spans="6:6" x14ac:dyDescent="0.2">
      <c r="F64918" s="16"/>
    </row>
    <row r="64919" spans="6:6" x14ac:dyDescent="0.2">
      <c r="F64919" s="16"/>
    </row>
    <row r="64920" spans="6:6" x14ac:dyDescent="0.2">
      <c r="F64920" s="16"/>
    </row>
    <row r="64921" spans="6:6" x14ac:dyDescent="0.2">
      <c r="F64921" s="16"/>
    </row>
    <row r="64922" spans="6:6" x14ac:dyDescent="0.2">
      <c r="F64922" s="16"/>
    </row>
    <row r="64923" spans="6:6" x14ac:dyDescent="0.2">
      <c r="F64923" s="16"/>
    </row>
    <row r="64924" spans="6:6" x14ac:dyDescent="0.2">
      <c r="F64924" s="16"/>
    </row>
    <row r="64925" spans="6:6" x14ac:dyDescent="0.2">
      <c r="F64925" s="16"/>
    </row>
    <row r="64926" spans="6:6" x14ac:dyDescent="0.2">
      <c r="F64926" s="16"/>
    </row>
    <row r="64927" spans="6:6" x14ac:dyDescent="0.2">
      <c r="F64927" s="16"/>
    </row>
    <row r="64928" spans="6:6" x14ac:dyDescent="0.2">
      <c r="F64928" s="16"/>
    </row>
    <row r="64929" spans="6:6" x14ac:dyDescent="0.2">
      <c r="F64929" s="16"/>
    </row>
    <row r="64930" spans="6:6" x14ac:dyDescent="0.2">
      <c r="F64930" s="16"/>
    </row>
    <row r="64931" spans="6:6" x14ac:dyDescent="0.2">
      <c r="F64931" s="16"/>
    </row>
    <row r="64932" spans="6:6" x14ac:dyDescent="0.2">
      <c r="F64932" s="16"/>
    </row>
    <row r="64933" spans="6:6" x14ac:dyDescent="0.2">
      <c r="F64933" s="16"/>
    </row>
    <row r="64934" spans="6:6" x14ac:dyDescent="0.2">
      <c r="F64934" s="16"/>
    </row>
    <row r="64935" spans="6:6" x14ac:dyDescent="0.2">
      <c r="F64935" s="16"/>
    </row>
    <row r="64936" spans="6:6" x14ac:dyDescent="0.2">
      <c r="F64936" s="16"/>
    </row>
    <row r="64937" spans="6:6" x14ac:dyDescent="0.2">
      <c r="F64937" s="16"/>
    </row>
    <row r="64938" spans="6:6" x14ac:dyDescent="0.2">
      <c r="F64938" s="16"/>
    </row>
    <row r="64939" spans="6:6" x14ac:dyDescent="0.2">
      <c r="F64939" s="16"/>
    </row>
    <row r="64940" spans="6:6" x14ac:dyDescent="0.2">
      <c r="F64940" s="16"/>
    </row>
    <row r="64941" spans="6:6" x14ac:dyDescent="0.2">
      <c r="F64941" s="16"/>
    </row>
    <row r="64942" spans="6:6" x14ac:dyDescent="0.2">
      <c r="F64942" s="16"/>
    </row>
    <row r="64943" spans="6:6" x14ac:dyDescent="0.2">
      <c r="F64943" s="16"/>
    </row>
    <row r="64944" spans="6:6" x14ac:dyDescent="0.2">
      <c r="F64944" s="16"/>
    </row>
    <row r="64945" spans="6:6" x14ac:dyDescent="0.2">
      <c r="F64945" s="16"/>
    </row>
    <row r="64946" spans="6:6" x14ac:dyDescent="0.2">
      <c r="F64946" s="16"/>
    </row>
    <row r="64947" spans="6:6" x14ac:dyDescent="0.2">
      <c r="F64947" s="16"/>
    </row>
    <row r="64948" spans="6:6" x14ac:dyDescent="0.2">
      <c r="F64948" s="16"/>
    </row>
    <row r="64949" spans="6:6" x14ac:dyDescent="0.2">
      <c r="F64949" s="16"/>
    </row>
    <row r="64950" spans="6:6" x14ac:dyDescent="0.2">
      <c r="F64950" s="16"/>
    </row>
    <row r="64951" spans="6:6" x14ac:dyDescent="0.2">
      <c r="F64951" s="16"/>
    </row>
    <row r="64952" spans="6:6" x14ac:dyDescent="0.2">
      <c r="F64952" s="16"/>
    </row>
    <row r="64953" spans="6:6" x14ac:dyDescent="0.2">
      <c r="F64953" s="16"/>
    </row>
    <row r="64954" spans="6:6" x14ac:dyDescent="0.2">
      <c r="F64954" s="16"/>
    </row>
    <row r="64955" spans="6:6" x14ac:dyDescent="0.2">
      <c r="F64955" s="16"/>
    </row>
    <row r="64956" spans="6:6" x14ac:dyDescent="0.2">
      <c r="F64956" s="16"/>
    </row>
    <row r="64957" spans="6:6" x14ac:dyDescent="0.2">
      <c r="F64957" s="16"/>
    </row>
    <row r="64958" spans="6:6" x14ac:dyDescent="0.2">
      <c r="F64958" s="16"/>
    </row>
    <row r="64959" spans="6:6" x14ac:dyDescent="0.2">
      <c r="F64959" s="16"/>
    </row>
    <row r="64960" spans="6:6" x14ac:dyDescent="0.2">
      <c r="F64960" s="16"/>
    </row>
    <row r="64961" spans="6:6" x14ac:dyDescent="0.2">
      <c r="F64961" s="16"/>
    </row>
    <row r="64962" spans="6:6" x14ac:dyDescent="0.2">
      <c r="F64962" s="16"/>
    </row>
    <row r="64963" spans="6:6" x14ac:dyDescent="0.2">
      <c r="F64963" s="16"/>
    </row>
    <row r="64964" spans="6:6" x14ac:dyDescent="0.2">
      <c r="F64964" s="16"/>
    </row>
    <row r="64965" spans="6:6" x14ac:dyDescent="0.2">
      <c r="F64965" s="16"/>
    </row>
    <row r="64966" spans="6:6" x14ac:dyDescent="0.2">
      <c r="F64966" s="16"/>
    </row>
    <row r="64967" spans="6:6" x14ac:dyDescent="0.2">
      <c r="F64967" s="16"/>
    </row>
    <row r="64968" spans="6:6" x14ac:dyDescent="0.2">
      <c r="F64968" s="16"/>
    </row>
    <row r="64969" spans="6:6" x14ac:dyDescent="0.2">
      <c r="F64969" s="16"/>
    </row>
    <row r="64970" spans="6:6" x14ac:dyDescent="0.2">
      <c r="F64970" s="16"/>
    </row>
    <row r="64971" spans="6:6" x14ac:dyDescent="0.2">
      <c r="F64971" s="16"/>
    </row>
    <row r="64972" spans="6:6" x14ac:dyDescent="0.2">
      <c r="F64972" s="16"/>
    </row>
    <row r="64973" spans="6:6" x14ac:dyDescent="0.2">
      <c r="F64973" s="16"/>
    </row>
    <row r="64974" spans="6:6" x14ac:dyDescent="0.2">
      <c r="F64974" s="16"/>
    </row>
    <row r="64975" spans="6:6" x14ac:dyDescent="0.2">
      <c r="F64975" s="16"/>
    </row>
    <row r="64976" spans="6:6" x14ac:dyDescent="0.2">
      <c r="F64976" s="16"/>
    </row>
    <row r="64977" spans="6:6" x14ac:dyDescent="0.2">
      <c r="F64977" s="16"/>
    </row>
    <row r="64978" spans="6:6" x14ac:dyDescent="0.2">
      <c r="F64978" s="16"/>
    </row>
    <row r="64979" spans="6:6" x14ac:dyDescent="0.2">
      <c r="F64979" s="16"/>
    </row>
    <row r="64980" spans="6:6" x14ac:dyDescent="0.2">
      <c r="F64980" s="16"/>
    </row>
    <row r="64981" spans="6:6" x14ac:dyDescent="0.2">
      <c r="F64981" s="16"/>
    </row>
    <row r="64982" spans="6:6" x14ac:dyDescent="0.2">
      <c r="F64982" s="16"/>
    </row>
    <row r="64983" spans="6:6" x14ac:dyDescent="0.2">
      <c r="F64983" s="16"/>
    </row>
    <row r="64984" spans="6:6" x14ac:dyDescent="0.2">
      <c r="F64984" s="16"/>
    </row>
    <row r="64985" spans="6:6" x14ac:dyDescent="0.2">
      <c r="F64985" s="16"/>
    </row>
    <row r="64986" spans="6:6" x14ac:dyDescent="0.2">
      <c r="F64986" s="16"/>
    </row>
    <row r="64987" spans="6:6" x14ac:dyDescent="0.2">
      <c r="F64987" s="16"/>
    </row>
    <row r="64988" spans="6:6" x14ac:dyDescent="0.2">
      <c r="F64988" s="16"/>
    </row>
    <row r="64989" spans="6:6" x14ac:dyDescent="0.2">
      <c r="F64989" s="16"/>
    </row>
    <row r="64990" spans="6:6" x14ac:dyDescent="0.2">
      <c r="F64990" s="16"/>
    </row>
    <row r="64991" spans="6:6" x14ac:dyDescent="0.2">
      <c r="F64991" s="16"/>
    </row>
    <row r="64992" spans="6:6" x14ac:dyDescent="0.2">
      <c r="F64992" s="16"/>
    </row>
    <row r="64993" spans="6:6" x14ac:dyDescent="0.2">
      <c r="F64993" s="16"/>
    </row>
    <row r="64994" spans="6:6" x14ac:dyDescent="0.2">
      <c r="F64994" s="16"/>
    </row>
    <row r="64995" spans="6:6" x14ac:dyDescent="0.2">
      <c r="F64995" s="16"/>
    </row>
    <row r="64996" spans="6:6" x14ac:dyDescent="0.2">
      <c r="F64996" s="16"/>
    </row>
    <row r="64997" spans="6:6" x14ac:dyDescent="0.2">
      <c r="F64997" s="16"/>
    </row>
    <row r="64998" spans="6:6" x14ac:dyDescent="0.2">
      <c r="F64998" s="16"/>
    </row>
    <row r="64999" spans="6:6" x14ac:dyDescent="0.2">
      <c r="F64999" s="16"/>
    </row>
    <row r="65000" spans="6:6" x14ac:dyDescent="0.2">
      <c r="F65000" s="16"/>
    </row>
    <row r="65001" spans="6:6" x14ac:dyDescent="0.2">
      <c r="F65001" s="16"/>
    </row>
    <row r="65002" spans="6:6" x14ac:dyDescent="0.2">
      <c r="F65002" s="16"/>
    </row>
    <row r="65003" spans="6:6" x14ac:dyDescent="0.2">
      <c r="F65003" s="16"/>
    </row>
    <row r="65004" spans="6:6" x14ac:dyDescent="0.2">
      <c r="F65004" s="16"/>
    </row>
    <row r="65005" spans="6:6" x14ac:dyDescent="0.2">
      <c r="F65005" s="16"/>
    </row>
    <row r="65006" spans="6:6" x14ac:dyDescent="0.2">
      <c r="F65006" s="16"/>
    </row>
    <row r="65007" spans="6:6" x14ac:dyDescent="0.2">
      <c r="F65007" s="16"/>
    </row>
    <row r="65008" spans="6:6" x14ac:dyDescent="0.2">
      <c r="F65008" s="16"/>
    </row>
    <row r="65009" spans="6:6" x14ac:dyDescent="0.2">
      <c r="F65009" s="16"/>
    </row>
    <row r="65010" spans="6:6" x14ac:dyDescent="0.2">
      <c r="F65010" s="16"/>
    </row>
    <row r="65011" spans="6:6" x14ac:dyDescent="0.2">
      <c r="F65011" s="16"/>
    </row>
    <row r="65012" spans="6:6" x14ac:dyDescent="0.2">
      <c r="F65012" s="16"/>
    </row>
    <row r="65013" spans="6:6" x14ac:dyDescent="0.2">
      <c r="F65013" s="16"/>
    </row>
    <row r="65014" spans="6:6" x14ac:dyDescent="0.2">
      <c r="F65014" s="16"/>
    </row>
    <row r="65015" spans="6:6" x14ac:dyDescent="0.2">
      <c r="F65015" s="16"/>
    </row>
    <row r="65016" spans="6:6" x14ac:dyDescent="0.2">
      <c r="F65016" s="16"/>
    </row>
    <row r="65017" spans="6:6" x14ac:dyDescent="0.2">
      <c r="F65017" s="16"/>
    </row>
    <row r="65018" spans="6:6" x14ac:dyDescent="0.2">
      <c r="F65018" s="16"/>
    </row>
    <row r="65019" spans="6:6" x14ac:dyDescent="0.2">
      <c r="F65019" s="16"/>
    </row>
    <row r="65020" spans="6:6" x14ac:dyDescent="0.2">
      <c r="F65020" s="16"/>
    </row>
    <row r="65021" spans="6:6" x14ac:dyDescent="0.2">
      <c r="F65021" s="16"/>
    </row>
    <row r="65022" spans="6:6" x14ac:dyDescent="0.2">
      <c r="F65022" s="16"/>
    </row>
    <row r="65023" spans="6:6" x14ac:dyDescent="0.2">
      <c r="F65023" s="16"/>
    </row>
    <row r="65024" spans="6:6" x14ac:dyDescent="0.2">
      <c r="F65024" s="16"/>
    </row>
    <row r="65025" spans="6:6" x14ac:dyDescent="0.2">
      <c r="F65025" s="16"/>
    </row>
    <row r="65026" spans="6:6" x14ac:dyDescent="0.2">
      <c r="F65026" s="16"/>
    </row>
    <row r="65027" spans="6:6" x14ac:dyDescent="0.2">
      <c r="F65027" s="16"/>
    </row>
    <row r="65028" spans="6:6" x14ac:dyDescent="0.2">
      <c r="F65028" s="16"/>
    </row>
    <row r="65029" spans="6:6" x14ac:dyDescent="0.2">
      <c r="F65029" s="16"/>
    </row>
    <row r="65030" spans="6:6" x14ac:dyDescent="0.2">
      <c r="F65030" s="16"/>
    </row>
    <row r="65031" spans="6:6" x14ac:dyDescent="0.2">
      <c r="F65031" s="16"/>
    </row>
    <row r="65032" spans="6:6" x14ac:dyDescent="0.2">
      <c r="F65032" s="16"/>
    </row>
    <row r="65033" spans="6:6" x14ac:dyDescent="0.2">
      <c r="F65033" s="16"/>
    </row>
    <row r="65034" spans="6:6" x14ac:dyDescent="0.2">
      <c r="F65034" s="16"/>
    </row>
    <row r="65035" spans="6:6" x14ac:dyDescent="0.2">
      <c r="F65035" s="16"/>
    </row>
    <row r="65036" spans="6:6" x14ac:dyDescent="0.2">
      <c r="F65036" s="16"/>
    </row>
    <row r="65037" spans="6:6" x14ac:dyDescent="0.2">
      <c r="F65037" s="16"/>
    </row>
    <row r="65038" spans="6:6" x14ac:dyDescent="0.2">
      <c r="F65038" s="16"/>
    </row>
    <row r="65039" spans="6:6" x14ac:dyDescent="0.2">
      <c r="F65039" s="16"/>
    </row>
    <row r="65040" spans="6:6" x14ac:dyDescent="0.2">
      <c r="F65040" s="16"/>
    </row>
    <row r="65041" spans="6:6" x14ac:dyDescent="0.2">
      <c r="F65041" s="16"/>
    </row>
    <row r="65042" spans="6:6" x14ac:dyDescent="0.2">
      <c r="F65042" s="16"/>
    </row>
    <row r="65043" spans="6:6" x14ac:dyDescent="0.2">
      <c r="F65043" s="16"/>
    </row>
    <row r="65044" spans="6:6" x14ac:dyDescent="0.2">
      <c r="F65044" s="16"/>
    </row>
    <row r="65045" spans="6:6" x14ac:dyDescent="0.2">
      <c r="F65045" s="16"/>
    </row>
    <row r="65046" spans="6:6" x14ac:dyDescent="0.2">
      <c r="F65046" s="16"/>
    </row>
    <row r="65047" spans="6:6" x14ac:dyDescent="0.2">
      <c r="F65047" s="16"/>
    </row>
    <row r="65048" spans="6:6" x14ac:dyDescent="0.2">
      <c r="F65048" s="16"/>
    </row>
    <row r="65049" spans="6:6" x14ac:dyDescent="0.2">
      <c r="F65049" s="16"/>
    </row>
    <row r="65050" spans="6:6" x14ac:dyDescent="0.2">
      <c r="F65050" s="16"/>
    </row>
    <row r="65051" spans="6:6" x14ac:dyDescent="0.2">
      <c r="F65051" s="16"/>
    </row>
    <row r="65052" spans="6:6" x14ac:dyDescent="0.2">
      <c r="F65052" s="16"/>
    </row>
    <row r="65053" spans="6:6" x14ac:dyDescent="0.2">
      <c r="F65053" s="16"/>
    </row>
    <row r="65054" spans="6:6" x14ac:dyDescent="0.2">
      <c r="F65054" s="16"/>
    </row>
    <row r="65055" spans="6:6" x14ac:dyDescent="0.2">
      <c r="F65055" s="16"/>
    </row>
    <row r="65056" spans="6:6" x14ac:dyDescent="0.2">
      <c r="F65056" s="16"/>
    </row>
    <row r="65057" spans="6:6" x14ac:dyDescent="0.2">
      <c r="F65057" s="16"/>
    </row>
    <row r="65058" spans="6:6" x14ac:dyDescent="0.2">
      <c r="F65058" s="16"/>
    </row>
    <row r="65059" spans="6:6" x14ac:dyDescent="0.2">
      <c r="F65059" s="16"/>
    </row>
    <row r="65060" spans="6:6" x14ac:dyDescent="0.2">
      <c r="F65060" s="16"/>
    </row>
    <row r="65061" spans="6:6" x14ac:dyDescent="0.2">
      <c r="F65061" s="16"/>
    </row>
    <row r="65062" spans="6:6" x14ac:dyDescent="0.2">
      <c r="F65062" s="16"/>
    </row>
    <row r="65063" spans="6:6" x14ac:dyDescent="0.2">
      <c r="F65063" s="16"/>
    </row>
    <row r="65064" spans="6:6" x14ac:dyDescent="0.2">
      <c r="F65064" s="16"/>
    </row>
    <row r="65065" spans="6:6" x14ac:dyDescent="0.2">
      <c r="F65065" s="16"/>
    </row>
    <row r="65066" spans="6:6" x14ac:dyDescent="0.2">
      <c r="F65066" s="16"/>
    </row>
    <row r="65067" spans="6:6" x14ac:dyDescent="0.2">
      <c r="F65067" s="16"/>
    </row>
    <row r="65068" spans="6:6" x14ac:dyDescent="0.2">
      <c r="F65068" s="16"/>
    </row>
    <row r="65069" spans="6:6" x14ac:dyDescent="0.2">
      <c r="F65069" s="16"/>
    </row>
    <row r="65070" spans="6:6" x14ac:dyDescent="0.2">
      <c r="F65070" s="16"/>
    </row>
    <row r="65071" spans="6:6" x14ac:dyDescent="0.2">
      <c r="F65071" s="16"/>
    </row>
    <row r="65072" spans="6:6" x14ac:dyDescent="0.2">
      <c r="F65072" s="16"/>
    </row>
    <row r="65073" spans="6:6" x14ac:dyDescent="0.2">
      <c r="F65073" s="16"/>
    </row>
    <row r="65074" spans="6:6" x14ac:dyDescent="0.2">
      <c r="F65074" s="16"/>
    </row>
    <row r="65075" spans="6:6" x14ac:dyDescent="0.2">
      <c r="F65075" s="16"/>
    </row>
    <row r="65076" spans="6:6" x14ac:dyDescent="0.2">
      <c r="F65076" s="16"/>
    </row>
    <row r="65077" spans="6:6" x14ac:dyDescent="0.2">
      <c r="F65077" s="16"/>
    </row>
    <row r="65078" spans="6:6" x14ac:dyDescent="0.2">
      <c r="F65078" s="16"/>
    </row>
    <row r="65079" spans="6:6" x14ac:dyDescent="0.2">
      <c r="F65079" s="16"/>
    </row>
    <row r="65080" spans="6:6" x14ac:dyDescent="0.2">
      <c r="F65080" s="16"/>
    </row>
    <row r="65081" spans="6:6" x14ac:dyDescent="0.2">
      <c r="F65081" s="16"/>
    </row>
    <row r="65082" spans="6:6" x14ac:dyDescent="0.2">
      <c r="F65082" s="16"/>
    </row>
    <row r="65083" spans="6:6" x14ac:dyDescent="0.2">
      <c r="F65083" s="16"/>
    </row>
    <row r="65084" spans="6:6" x14ac:dyDescent="0.2">
      <c r="F65084" s="16"/>
    </row>
    <row r="65085" spans="6:6" x14ac:dyDescent="0.2">
      <c r="F65085" s="16"/>
    </row>
    <row r="65086" spans="6:6" x14ac:dyDescent="0.2">
      <c r="F65086" s="16"/>
    </row>
    <row r="65087" spans="6:6" x14ac:dyDescent="0.2">
      <c r="F65087" s="16"/>
    </row>
    <row r="65088" spans="6:6" x14ac:dyDescent="0.2">
      <c r="F65088" s="16"/>
    </row>
    <row r="65089" spans="6:6" x14ac:dyDescent="0.2">
      <c r="F65089" s="16"/>
    </row>
    <row r="65090" spans="6:6" x14ac:dyDescent="0.2">
      <c r="F65090" s="16"/>
    </row>
    <row r="65091" spans="6:6" x14ac:dyDescent="0.2">
      <c r="F65091" s="16"/>
    </row>
    <row r="65092" spans="6:6" x14ac:dyDescent="0.2">
      <c r="F65092" s="16"/>
    </row>
    <row r="65093" spans="6:6" x14ac:dyDescent="0.2">
      <c r="F65093" s="16"/>
    </row>
    <row r="65094" spans="6:6" x14ac:dyDescent="0.2">
      <c r="F65094" s="16"/>
    </row>
    <row r="65095" spans="6:6" x14ac:dyDescent="0.2">
      <c r="F65095" s="16"/>
    </row>
    <row r="65096" spans="6:6" x14ac:dyDescent="0.2">
      <c r="F65096" s="16"/>
    </row>
    <row r="65097" spans="6:6" x14ac:dyDescent="0.2">
      <c r="F65097" s="16"/>
    </row>
    <row r="65098" spans="6:6" x14ac:dyDescent="0.2">
      <c r="F65098" s="16"/>
    </row>
    <row r="65099" spans="6:6" x14ac:dyDescent="0.2">
      <c r="F65099" s="16"/>
    </row>
    <row r="65100" spans="6:6" x14ac:dyDescent="0.2">
      <c r="F65100" s="16"/>
    </row>
    <row r="65101" spans="6:6" x14ac:dyDescent="0.2">
      <c r="F65101" s="16"/>
    </row>
    <row r="65102" spans="6:6" x14ac:dyDescent="0.2">
      <c r="F65102" s="16"/>
    </row>
    <row r="65103" spans="6:6" x14ac:dyDescent="0.2">
      <c r="F65103" s="16"/>
    </row>
    <row r="65104" spans="6:6" x14ac:dyDescent="0.2">
      <c r="F65104" s="16"/>
    </row>
    <row r="65105" spans="6:6" x14ac:dyDescent="0.2">
      <c r="F65105" s="16"/>
    </row>
    <row r="65106" spans="6:6" x14ac:dyDescent="0.2">
      <c r="F65106" s="16"/>
    </row>
    <row r="65107" spans="6:6" x14ac:dyDescent="0.2">
      <c r="F65107" s="16"/>
    </row>
    <row r="65108" spans="6:6" x14ac:dyDescent="0.2">
      <c r="F65108" s="16"/>
    </row>
    <row r="65109" spans="6:6" x14ac:dyDescent="0.2">
      <c r="F65109" s="16"/>
    </row>
    <row r="65110" spans="6:6" x14ac:dyDescent="0.2">
      <c r="F65110" s="16"/>
    </row>
    <row r="65111" spans="6:6" x14ac:dyDescent="0.2">
      <c r="F65111" s="16"/>
    </row>
    <row r="65112" spans="6:6" x14ac:dyDescent="0.2">
      <c r="F65112" s="16"/>
    </row>
    <row r="65113" spans="6:6" x14ac:dyDescent="0.2">
      <c r="F65113" s="16"/>
    </row>
    <row r="65114" spans="6:6" x14ac:dyDescent="0.2">
      <c r="F65114" s="16"/>
    </row>
    <row r="65115" spans="6:6" x14ac:dyDescent="0.2">
      <c r="F65115" s="16"/>
    </row>
    <row r="65116" spans="6:6" x14ac:dyDescent="0.2">
      <c r="F65116" s="16"/>
    </row>
    <row r="65117" spans="6:6" x14ac:dyDescent="0.2">
      <c r="F65117" s="16"/>
    </row>
    <row r="65118" spans="6:6" x14ac:dyDescent="0.2">
      <c r="F65118" s="16"/>
    </row>
    <row r="65119" spans="6:6" x14ac:dyDescent="0.2">
      <c r="F65119" s="16"/>
    </row>
    <row r="65120" spans="6:6" x14ac:dyDescent="0.2">
      <c r="F65120" s="16"/>
    </row>
    <row r="65121" spans="6:6" x14ac:dyDescent="0.2">
      <c r="F65121" s="16"/>
    </row>
    <row r="65122" spans="6:6" x14ac:dyDescent="0.2">
      <c r="F65122" s="16"/>
    </row>
    <row r="65123" spans="6:6" x14ac:dyDescent="0.2">
      <c r="F65123" s="16"/>
    </row>
    <row r="65124" spans="6:6" x14ac:dyDescent="0.2">
      <c r="F65124" s="16"/>
    </row>
    <row r="65125" spans="6:6" x14ac:dyDescent="0.2">
      <c r="F65125" s="16"/>
    </row>
    <row r="65126" spans="6:6" x14ac:dyDescent="0.2">
      <c r="F65126" s="16"/>
    </row>
    <row r="65127" spans="6:6" x14ac:dyDescent="0.2">
      <c r="F65127" s="16"/>
    </row>
    <row r="65128" spans="6:6" x14ac:dyDescent="0.2">
      <c r="F65128" s="16"/>
    </row>
    <row r="65129" spans="6:6" x14ac:dyDescent="0.2">
      <c r="F65129" s="16"/>
    </row>
    <row r="65130" spans="6:6" x14ac:dyDescent="0.2">
      <c r="F65130" s="16"/>
    </row>
    <row r="65131" spans="6:6" x14ac:dyDescent="0.2">
      <c r="F65131" s="16"/>
    </row>
    <row r="65132" spans="6:6" x14ac:dyDescent="0.2">
      <c r="F65132" s="16"/>
    </row>
    <row r="65133" spans="6:6" x14ac:dyDescent="0.2">
      <c r="F65133" s="16"/>
    </row>
    <row r="65134" spans="6:6" x14ac:dyDescent="0.2">
      <c r="F65134" s="16"/>
    </row>
    <row r="65135" spans="6:6" x14ac:dyDescent="0.2">
      <c r="F65135" s="16"/>
    </row>
    <row r="65136" spans="6:6" x14ac:dyDescent="0.2">
      <c r="F65136" s="16"/>
    </row>
    <row r="65137" spans="6:6" x14ac:dyDescent="0.2">
      <c r="F65137" s="16"/>
    </row>
    <row r="65138" spans="6:6" x14ac:dyDescent="0.2">
      <c r="F65138" s="16"/>
    </row>
    <row r="65139" spans="6:6" x14ac:dyDescent="0.2">
      <c r="F65139" s="16"/>
    </row>
    <row r="65140" spans="6:6" x14ac:dyDescent="0.2">
      <c r="F65140" s="16"/>
    </row>
    <row r="65141" spans="6:6" x14ac:dyDescent="0.2">
      <c r="F65141" s="16"/>
    </row>
    <row r="65142" spans="6:6" x14ac:dyDescent="0.2">
      <c r="F65142" s="16"/>
    </row>
    <row r="65143" spans="6:6" x14ac:dyDescent="0.2">
      <c r="F65143" s="16"/>
    </row>
    <row r="65144" spans="6:6" x14ac:dyDescent="0.2">
      <c r="F65144" s="16"/>
    </row>
    <row r="65145" spans="6:6" x14ac:dyDescent="0.2">
      <c r="F65145" s="16"/>
    </row>
    <row r="65146" spans="6:6" x14ac:dyDescent="0.2">
      <c r="F65146" s="16"/>
    </row>
    <row r="65147" spans="6:6" x14ac:dyDescent="0.2">
      <c r="F65147" s="16"/>
    </row>
    <row r="65148" spans="6:6" x14ac:dyDescent="0.2">
      <c r="F65148" s="16"/>
    </row>
    <row r="65149" spans="6:6" x14ac:dyDescent="0.2">
      <c r="F65149" s="16"/>
    </row>
    <row r="65150" spans="6:6" x14ac:dyDescent="0.2">
      <c r="F65150" s="16"/>
    </row>
    <row r="65151" spans="6:6" x14ac:dyDescent="0.2">
      <c r="F65151" s="16"/>
    </row>
    <row r="65152" spans="6:6" x14ac:dyDescent="0.2">
      <c r="F65152" s="16"/>
    </row>
    <row r="65153" spans="6:6" x14ac:dyDescent="0.2">
      <c r="F65153" s="16"/>
    </row>
    <row r="65154" spans="6:6" x14ac:dyDescent="0.2">
      <c r="F65154" s="16"/>
    </row>
    <row r="65155" spans="6:6" x14ac:dyDescent="0.2">
      <c r="F65155" s="16"/>
    </row>
    <row r="65156" spans="6:6" x14ac:dyDescent="0.2">
      <c r="F65156" s="16"/>
    </row>
    <row r="65157" spans="6:6" x14ac:dyDescent="0.2">
      <c r="F65157" s="16"/>
    </row>
    <row r="65158" spans="6:6" x14ac:dyDescent="0.2">
      <c r="F65158" s="16"/>
    </row>
    <row r="65159" spans="6:6" x14ac:dyDescent="0.2">
      <c r="F65159" s="16"/>
    </row>
    <row r="65160" spans="6:6" x14ac:dyDescent="0.2">
      <c r="F65160" s="16"/>
    </row>
    <row r="65161" spans="6:6" x14ac:dyDescent="0.2">
      <c r="F65161" s="16"/>
    </row>
    <row r="65162" spans="6:6" x14ac:dyDescent="0.2">
      <c r="F65162" s="16"/>
    </row>
    <row r="65163" spans="6:6" x14ac:dyDescent="0.2">
      <c r="F65163" s="16"/>
    </row>
    <row r="65164" spans="6:6" x14ac:dyDescent="0.2">
      <c r="F65164" s="16"/>
    </row>
    <row r="65165" spans="6:6" x14ac:dyDescent="0.2">
      <c r="F65165" s="16"/>
    </row>
    <row r="65166" spans="6:6" x14ac:dyDescent="0.2">
      <c r="F65166" s="16"/>
    </row>
    <row r="65167" spans="6:6" x14ac:dyDescent="0.2">
      <c r="F65167" s="16"/>
    </row>
    <row r="65168" spans="6:6" x14ac:dyDescent="0.2">
      <c r="F65168" s="16"/>
    </row>
    <row r="65169" spans="6:6" x14ac:dyDescent="0.2">
      <c r="F65169" s="16"/>
    </row>
    <row r="65170" spans="6:6" x14ac:dyDescent="0.2">
      <c r="F65170" s="16"/>
    </row>
    <row r="65171" spans="6:6" x14ac:dyDescent="0.2">
      <c r="F65171" s="16"/>
    </row>
    <row r="65172" spans="6:6" x14ac:dyDescent="0.2">
      <c r="F65172" s="16"/>
    </row>
    <row r="65173" spans="6:6" x14ac:dyDescent="0.2">
      <c r="F65173" s="16"/>
    </row>
    <row r="65174" spans="6:6" x14ac:dyDescent="0.2">
      <c r="F65174" s="16"/>
    </row>
    <row r="65175" spans="6:6" x14ac:dyDescent="0.2">
      <c r="F65175" s="16"/>
    </row>
    <row r="65176" spans="6:6" x14ac:dyDescent="0.2">
      <c r="F65176" s="16"/>
    </row>
    <row r="65177" spans="6:6" x14ac:dyDescent="0.2">
      <c r="F65177" s="16"/>
    </row>
    <row r="65178" spans="6:6" x14ac:dyDescent="0.2">
      <c r="F65178" s="16"/>
    </row>
    <row r="65179" spans="6:6" x14ac:dyDescent="0.2">
      <c r="F65179" s="16"/>
    </row>
    <row r="65180" spans="6:6" x14ac:dyDescent="0.2">
      <c r="F65180" s="16"/>
    </row>
    <row r="65181" spans="6:6" x14ac:dyDescent="0.2">
      <c r="F65181" s="16"/>
    </row>
    <row r="65182" spans="6:6" x14ac:dyDescent="0.2">
      <c r="F65182" s="16"/>
    </row>
    <row r="65183" spans="6:6" x14ac:dyDescent="0.2">
      <c r="F65183" s="16"/>
    </row>
    <row r="65184" spans="6:6" x14ac:dyDescent="0.2">
      <c r="F65184" s="16"/>
    </row>
    <row r="65185" spans="6:6" x14ac:dyDescent="0.2">
      <c r="F65185" s="16"/>
    </row>
    <row r="65186" spans="6:6" x14ac:dyDescent="0.2">
      <c r="F65186" s="16"/>
    </row>
    <row r="65187" spans="6:6" x14ac:dyDescent="0.2">
      <c r="F65187" s="16"/>
    </row>
    <row r="65188" spans="6:6" x14ac:dyDescent="0.2">
      <c r="F65188" s="16"/>
    </row>
    <row r="65189" spans="6:6" x14ac:dyDescent="0.2">
      <c r="F65189" s="16"/>
    </row>
    <row r="65190" spans="6:6" x14ac:dyDescent="0.2">
      <c r="F65190" s="16"/>
    </row>
    <row r="65191" spans="6:6" x14ac:dyDescent="0.2">
      <c r="F65191" s="16"/>
    </row>
    <row r="65192" spans="6:6" x14ac:dyDescent="0.2">
      <c r="F65192" s="16"/>
    </row>
    <row r="65193" spans="6:6" x14ac:dyDescent="0.2">
      <c r="F65193" s="16"/>
    </row>
    <row r="65194" spans="6:6" x14ac:dyDescent="0.2">
      <c r="F65194" s="16"/>
    </row>
    <row r="65195" spans="6:6" x14ac:dyDescent="0.2">
      <c r="F65195" s="16"/>
    </row>
    <row r="65196" spans="6:6" x14ac:dyDescent="0.2">
      <c r="F65196" s="16"/>
    </row>
    <row r="65197" spans="6:6" x14ac:dyDescent="0.2">
      <c r="F65197" s="16"/>
    </row>
    <row r="65198" spans="6:6" x14ac:dyDescent="0.2">
      <c r="F65198" s="16"/>
    </row>
    <row r="65199" spans="6:6" x14ac:dyDescent="0.2">
      <c r="F65199" s="16"/>
    </row>
    <row r="65200" spans="6:6" x14ac:dyDescent="0.2">
      <c r="F65200" s="16"/>
    </row>
    <row r="65201" spans="6:6" x14ac:dyDescent="0.2">
      <c r="F65201" s="16"/>
    </row>
    <row r="65202" spans="6:6" x14ac:dyDescent="0.2">
      <c r="F65202" s="16"/>
    </row>
    <row r="65203" spans="6:6" x14ac:dyDescent="0.2">
      <c r="F65203" s="16"/>
    </row>
    <row r="65204" spans="6:6" x14ac:dyDescent="0.2">
      <c r="F65204" s="16"/>
    </row>
    <row r="65205" spans="6:6" x14ac:dyDescent="0.2">
      <c r="F65205" s="16"/>
    </row>
    <row r="65206" spans="6:6" x14ac:dyDescent="0.2">
      <c r="F65206" s="16"/>
    </row>
    <row r="65207" spans="6:6" x14ac:dyDescent="0.2">
      <c r="F65207" s="16"/>
    </row>
    <row r="65208" spans="6:6" x14ac:dyDescent="0.2">
      <c r="F65208" s="16"/>
    </row>
    <row r="65209" spans="6:6" x14ac:dyDescent="0.2">
      <c r="F65209" s="16"/>
    </row>
    <row r="65210" spans="6:6" x14ac:dyDescent="0.2">
      <c r="F65210" s="16"/>
    </row>
    <row r="65211" spans="6:6" x14ac:dyDescent="0.2">
      <c r="F65211" s="16"/>
    </row>
    <row r="65212" spans="6:6" x14ac:dyDescent="0.2">
      <c r="F65212" s="16"/>
    </row>
    <row r="65213" spans="6:6" x14ac:dyDescent="0.2">
      <c r="F65213" s="16"/>
    </row>
    <row r="65214" spans="6:6" x14ac:dyDescent="0.2">
      <c r="F65214" s="16"/>
    </row>
    <row r="65215" spans="6:6" x14ac:dyDescent="0.2">
      <c r="F65215" s="16"/>
    </row>
    <row r="65216" spans="6:6" x14ac:dyDescent="0.2">
      <c r="F65216" s="16"/>
    </row>
    <row r="65217" spans="6:6" x14ac:dyDescent="0.2">
      <c r="F65217" s="16"/>
    </row>
    <row r="65218" spans="6:6" x14ac:dyDescent="0.2">
      <c r="F65218" s="16"/>
    </row>
    <row r="65219" spans="6:6" x14ac:dyDescent="0.2">
      <c r="F65219" s="16"/>
    </row>
    <row r="65220" spans="6:6" x14ac:dyDescent="0.2">
      <c r="F65220" s="16"/>
    </row>
    <row r="65221" spans="6:6" x14ac:dyDescent="0.2">
      <c r="F65221" s="16"/>
    </row>
    <row r="65222" spans="6:6" x14ac:dyDescent="0.2">
      <c r="F65222" s="16"/>
    </row>
    <row r="65223" spans="6:6" x14ac:dyDescent="0.2">
      <c r="F65223" s="16"/>
    </row>
    <row r="65224" spans="6:6" x14ac:dyDescent="0.2">
      <c r="F65224" s="16"/>
    </row>
    <row r="65225" spans="6:6" x14ac:dyDescent="0.2">
      <c r="F65225" s="16"/>
    </row>
    <row r="65226" spans="6:6" x14ac:dyDescent="0.2">
      <c r="F65226" s="16"/>
    </row>
    <row r="65227" spans="6:6" x14ac:dyDescent="0.2">
      <c r="F65227" s="16"/>
    </row>
    <row r="65228" spans="6:6" x14ac:dyDescent="0.2">
      <c r="F65228" s="16"/>
    </row>
    <row r="65229" spans="6:6" x14ac:dyDescent="0.2">
      <c r="F65229" s="16"/>
    </row>
    <row r="65230" spans="6:6" x14ac:dyDescent="0.2">
      <c r="F65230" s="16"/>
    </row>
    <row r="65231" spans="6:6" x14ac:dyDescent="0.2">
      <c r="F65231" s="16"/>
    </row>
    <row r="65232" spans="6:6" x14ac:dyDescent="0.2">
      <c r="F65232" s="16"/>
    </row>
    <row r="65233" spans="6:6" x14ac:dyDescent="0.2">
      <c r="F65233" s="16"/>
    </row>
    <row r="65234" spans="6:6" x14ac:dyDescent="0.2">
      <c r="F65234" s="16"/>
    </row>
    <row r="65235" spans="6:6" x14ac:dyDescent="0.2">
      <c r="F65235" s="16"/>
    </row>
    <row r="65236" spans="6:6" x14ac:dyDescent="0.2">
      <c r="F65236" s="16"/>
    </row>
    <row r="65237" spans="6:6" x14ac:dyDescent="0.2">
      <c r="F65237" s="16"/>
    </row>
    <row r="65238" spans="6:6" x14ac:dyDescent="0.2">
      <c r="F65238" s="16"/>
    </row>
    <row r="65239" spans="6:6" x14ac:dyDescent="0.2">
      <c r="F65239" s="16"/>
    </row>
    <row r="65240" spans="6:6" x14ac:dyDescent="0.2">
      <c r="F65240" s="16"/>
    </row>
    <row r="65241" spans="6:6" x14ac:dyDescent="0.2">
      <c r="F65241" s="16"/>
    </row>
    <row r="65242" spans="6:6" x14ac:dyDescent="0.2">
      <c r="F65242" s="16"/>
    </row>
    <row r="65243" spans="6:6" x14ac:dyDescent="0.2">
      <c r="F65243" s="16"/>
    </row>
    <row r="65244" spans="6:6" x14ac:dyDescent="0.2">
      <c r="F65244" s="16"/>
    </row>
    <row r="65245" spans="6:6" x14ac:dyDescent="0.2">
      <c r="F65245" s="16"/>
    </row>
    <row r="65246" spans="6:6" x14ac:dyDescent="0.2">
      <c r="F65246" s="16"/>
    </row>
    <row r="65247" spans="6:6" x14ac:dyDescent="0.2">
      <c r="F65247" s="16"/>
    </row>
    <row r="65248" spans="6:6" x14ac:dyDescent="0.2">
      <c r="F65248" s="16"/>
    </row>
    <row r="65249" spans="6:6" x14ac:dyDescent="0.2">
      <c r="F65249" s="16"/>
    </row>
    <row r="65250" spans="6:6" x14ac:dyDescent="0.2">
      <c r="F65250" s="16"/>
    </row>
    <row r="65251" spans="6:6" x14ac:dyDescent="0.2">
      <c r="F65251" s="16"/>
    </row>
    <row r="65252" spans="6:6" x14ac:dyDescent="0.2">
      <c r="F65252" s="16"/>
    </row>
    <row r="65253" spans="6:6" x14ac:dyDescent="0.2">
      <c r="F65253" s="16"/>
    </row>
    <row r="65254" spans="6:6" x14ac:dyDescent="0.2">
      <c r="F65254" s="16"/>
    </row>
    <row r="65255" spans="6:6" x14ac:dyDescent="0.2">
      <c r="F65255" s="16"/>
    </row>
    <row r="65256" spans="6:6" x14ac:dyDescent="0.2">
      <c r="F65256" s="16"/>
    </row>
    <row r="65257" spans="6:6" x14ac:dyDescent="0.2">
      <c r="F65257" s="16"/>
    </row>
    <row r="65258" spans="6:6" x14ac:dyDescent="0.2">
      <c r="F65258" s="16"/>
    </row>
    <row r="65259" spans="6:6" x14ac:dyDescent="0.2">
      <c r="F65259" s="16"/>
    </row>
    <row r="65260" spans="6:6" x14ac:dyDescent="0.2">
      <c r="F65260" s="16"/>
    </row>
    <row r="65261" spans="6:6" x14ac:dyDescent="0.2">
      <c r="F65261" s="16"/>
    </row>
    <row r="65262" spans="6:6" x14ac:dyDescent="0.2">
      <c r="F65262" s="16"/>
    </row>
    <row r="65263" spans="6:6" x14ac:dyDescent="0.2">
      <c r="F65263" s="16"/>
    </row>
    <row r="65264" spans="6:6" x14ac:dyDescent="0.2">
      <c r="F65264" s="16"/>
    </row>
    <row r="65265" spans="6:6" x14ac:dyDescent="0.2">
      <c r="F65265" s="16"/>
    </row>
    <row r="65266" spans="6:6" x14ac:dyDescent="0.2">
      <c r="F65266" s="16"/>
    </row>
    <row r="65267" spans="6:6" x14ac:dyDescent="0.2">
      <c r="F65267" s="16"/>
    </row>
    <row r="65268" spans="6:6" x14ac:dyDescent="0.2">
      <c r="F65268" s="16"/>
    </row>
    <row r="65269" spans="6:6" x14ac:dyDescent="0.2">
      <c r="F65269" s="16"/>
    </row>
    <row r="65270" spans="6:6" x14ac:dyDescent="0.2">
      <c r="F65270" s="16"/>
    </row>
    <row r="65271" spans="6:6" x14ac:dyDescent="0.2">
      <c r="F65271" s="16"/>
    </row>
    <row r="65272" spans="6:6" x14ac:dyDescent="0.2">
      <c r="F65272" s="16"/>
    </row>
    <row r="65273" spans="6:6" x14ac:dyDescent="0.2">
      <c r="F65273" s="16"/>
    </row>
    <row r="65274" spans="6:6" x14ac:dyDescent="0.2">
      <c r="F65274" s="16"/>
    </row>
    <row r="65275" spans="6:6" x14ac:dyDescent="0.2">
      <c r="F65275" s="16"/>
    </row>
    <row r="65276" spans="6:6" x14ac:dyDescent="0.2">
      <c r="F65276" s="16"/>
    </row>
    <row r="65277" spans="6:6" x14ac:dyDescent="0.2">
      <c r="F65277" s="16"/>
    </row>
    <row r="65278" spans="6:6" x14ac:dyDescent="0.2">
      <c r="F65278" s="16"/>
    </row>
    <row r="65279" spans="6:6" x14ac:dyDescent="0.2">
      <c r="F65279" s="16"/>
    </row>
    <row r="65280" spans="6:6" x14ac:dyDescent="0.2">
      <c r="F65280" s="16"/>
    </row>
    <row r="65281" spans="6:6" x14ac:dyDescent="0.2">
      <c r="F65281" s="16"/>
    </row>
    <row r="65282" spans="6:6" x14ac:dyDescent="0.2">
      <c r="F65282" s="16"/>
    </row>
    <row r="65283" spans="6:6" x14ac:dyDescent="0.2">
      <c r="F65283" s="16"/>
    </row>
    <row r="65284" spans="6:6" x14ac:dyDescent="0.2">
      <c r="F65284" s="16"/>
    </row>
    <row r="65285" spans="6:6" x14ac:dyDescent="0.2">
      <c r="F65285" s="16"/>
    </row>
    <row r="65286" spans="6:6" x14ac:dyDescent="0.2">
      <c r="F65286" s="16"/>
    </row>
    <row r="65287" spans="6:6" x14ac:dyDescent="0.2">
      <c r="F65287" s="16"/>
    </row>
    <row r="65288" spans="6:6" x14ac:dyDescent="0.2">
      <c r="F65288" s="16"/>
    </row>
    <row r="65289" spans="6:6" x14ac:dyDescent="0.2">
      <c r="F65289" s="16"/>
    </row>
    <row r="65290" spans="6:6" x14ac:dyDescent="0.2">
      <c r="F65290" s="16"/>
    </row>
    <row r="65291" spans="6:6" x14ac:dyDescent="0.2">
      <c r="F65291" s="16"/>
    </row>
    <row r="65292" spans="6:6" x14ac:dyDescent="0.2">
      <c r="F65292" s="16"/>
    </row>
    <row r="65293" spans="6:6" x14ac:dyDescent="0.2">
      <c r="F65293" s="16"/>
    </row>
    <row r="65294" spans="6:6" x14ac:dyDescent="0.2">
      <c r="F65294" s="16"/>
    </row>
    <row r="65295" spans="6:6" x14ac:dyDescent="0.2">
      <c r="F65295" s="16"/>
    </row>
    <row r="65296" spans="6:6" x14ac:dyDescent="0.2">
      <c r="F65296" s="16"/>
    </row>
    <row r="65297" spans="6:6" x14ac:dyDescent="0.2">
      <c r="F65297" s="16"/>
    </row>
    <row r="65298" spans="6:6" x14ac:dyDescent="0.2">
      <c r="F65298" s="16"/>
    </row>
    <row r="65299" spans="6:6" x14ac:dyDescent="0.2">
      <c r="F65299" s="16"/>
    </row>
    <row r="65300" spans="6:6" x14ac:dyDescent="0.2">
      <c r="F65300" s="16"/>
    </row>
    <row r="65301" spans="6:6" x14ac:dyDescent="0.2">
      <c r="F65301" s="16"/>
    </row>
    <row r="65302" spans="6:6" x14ac:dyDescent="0.2">
      <c r="F65302" s="16"/>
    </row>
    <row r="65303" spans="6:6" x14ac:dyDescent="0.2">
      <c r="F65303" s="16"/>
    </row>
    <row r="65304" spans="6:6" x14ac:dyDescent="0.2">
      <c r="F65304" s="16"/>
    </row>
    <row r="65305" spans="6:6" x14ac:dyDescent="0.2">
      <c r="F65305" s="16"/>
    </row>
    <row r="65306" spans="6:6" x14ac:dyDescent="0.2">
      <c r="F65306" s="16"/>
    </row>
    <row r="65307" spans="6:6" x14ac:dyDescent="0.2">
      <c r="F65307" s="16"/>
    </row>
    <row r="65308" spans="6:6" x14ac:dyDescent="0.2">
      <c r="F65308" s="16"/>
    </row>
    <row r="65309" spans="6:6" x14ac:dyDescent="0.2">
      <c r="F65309" s="16"/>
    </row>
    <row r="65310" spans="6:6" x14ac:dyDescent="0.2">
      <c r="F65310" s="16"/>
    </row>
    <row r="65311" spans="6:6" x14ac:dyDescent="0.2">
      <c r="F65311" s="16"/>
    </row>
    <row r="65312" spans="6:6" x14ac:dyDescent="0.2">
      <c r="F65312" s="16"/>
    </row>
    <row r="65313" spans="6:6" x14ac:dyDescent="0.2">
      <c r="F65313" s="16"/>
    </row>
    <row r="65314" spans="6:6" x14ac:dyDescent="0.2">
      <c r="F65314" s="16"/>
    </row>
    <row r="65315" spans="6:6" x14ac:dyDescent="0.2">
      <c r="F65315" s="16"/>
    </row>
    <row r="65316" spans="6:6" x14ac:dyDescent="0.2">
      <c r="F65316" s="16"/>
    </row>
    <row r="65317" spans="6:6" x14ac:dyDescent="0.2">
      <c r="F65317" s="16"/>
    </row>
    <row r="65318" spans="6:6" x14ac:dyDescent="0.2">
      <c r="F65318" s="16"/>
    </row>
    <row r="65319" spans="6:6" x14ac:dyDescent="0.2">
      <c r="F65319" s="16"/>
    </row>
    <row r="65320" spans="6:6" x14ac:dyDescent="0.2">
      <c r="F65320" s="16"/>
    </row>
    <row r="65321" spans="6:6" x14ac:dyDescent="0.2">
      <c r="F65321" s="16"/>
    </row>
    <row r="65322" spans="6:6" x14ac:dyDescent="0.2">
      <c r="F65322" s="16"/>
    </row>
    <row r="65323" spans="6:6" x14ac:dyDescent="0.2">
      <c r="F65323" s="16"/>
    </row>
    <row r="65324" spans="6:6" x14ac:dyDescent="0.2">
      <c r="F65324" s="16"/>
    </row>
    <row r="65325" spans="6:6" x14ac:dyDescent="0.2">
      <c r="F65325" s="16"/>
    </row>
    <row r="65326" spans="6:6" x14ac:dyDescent="0.2">
      <c r="F65326" s="16"/>
    </row>
    <row r="65327" spans="6:6" x14ac:dyDescent="0.2">
      <c r="F65327" s="16"/>
    </row>
    <row r="65328" spans="6:6" x14ac:dyDescent="0.2">
      <c r="F65328" s="16"/>
    </row>
    <row r="65329" spans="6:6" x14ac:dyDescent="0.2">
      <c r="F65329" s="16"/>
    </row>
    <row r="65330" spans="6:6" x14ac:dyDescent="0.2">
      <c r="F65330" s="16"/>
    </row>
    <row r="65331" spans="6:6" x14ac:dyDescent="0.2">
      <c r="F65331" s="16"/>
    </row>
    <row r="65332" spans="6:6" x14ac:dyDescent="0.2">
      <c r="F65332" s="16"/>
    </row>
    <row r="65333" spans="6:6" x14ac:dyDescent="0.2">
      <c r="F65333" s="16"/>
    </row>
    <row r="65334" spans="6:6" x14ac:dyDescent="0.2">
      <c r="F65334" s="16"/>
    </row>
    <row r="65335" spans="6:6" x14ac:dyDescent="0.2">
      <c r="F65335" s="16"/>
    </row>
    <row r="65336" spans="6:6" x14ac:dyDescent="0.2">
      <c r="F65336" s="16"/>
    </row>
    <row r="65337" spans="6:6" x14ac:dyDescent="0.2">
      <c r="F65337" s="16"/>
    </row>
    <row r="65338" spans="6:6" x14ac:dyDescent="0.2">
      <c r="F65338" s="16"/>
    </row>
    <row r="65339" spans="6:6" x14ac:dyDescent="0.2">
      <c r="F65339" s="16"/>
    </row>
    <row r="65340" spans="6:6" x14ac:dyDescent="0.2">
      <c r="F65340" s="16"/>
    </row>
    <row r="65341" spans="6:6" x14ac:dyDescent="0.2">
      <c r="F65341" s="16"/>
    </row>
    <row r="65342" spans="6:6" x14ac:dyDescent="0.2">
      <c r="F65342" s="16"/>
    </row>
    <row r="65343" spans="6:6" x14ac:dyDescent="0.2">
      <c r="F65343" s="16"/>
    </row>
    <row r="65344" spans="6:6" x14ac:dyDescent="0.2">
      <c r="F65344" s="16"/>
    </row>
    <row r="65345" spans="6:6" x14ac:dyDescent="0.2">
      <c r="F65345" s="16"/>
    </row>
    <row r="65346" spans="6:6" x14ac:dyDescent="0.2">
      <c r="F65346" s="16"/>
    </row>
    <row r="65347" spans="6:6" x14ac:dyDescent="0.2">
      <c r="F65347" s="16"/>
    </row>
    <row r="65348" spans="6:6" x14ac:dyDescent="0.2">
      <c r="F65348" s="16"/>
    </row>
    <row r="65349" spans="6:6" x14ac:dyDescent="0.2">
      <c r="F65349" s="16"/>
    </row>
    <row r="65350" spans="6:6" x14ac:dyDescent="0.2">
      <c r="F65350" s="16"/>
    </row>
    <row r="65351" spans="6:6" x14ac:dyDescent="0.2">
      <c r="F65351" s="16"/>
    </row>
    <row r="65352" spans="6:6" x14ac:dyDescent="0.2">
      <c r="F65352" s="16"/>
    </row>
    <row r="65353" spans="6:6" x14ac:dyDescent="0.2">
      <c r="F65353" s="16"/>
    </row>
    <row r="65354" spans="6:6" x14ac:dyDescent="0.2">
      <c r="F65354" s="16"/>
    </row>
    <row r="65355" spans="6:6" x14ac:dyDescent="0.2">
      <c r="F65355" s="16"/>
    </row>
    <row r="65356" spans="6:6" x14ac:dyDescent="0.2">
      <c r="F65356" s="16"/>
    </row>
    <row r="65357" spans="6:6" x14ac:dyDescent="0.2">
      <c r="F65357" s="16"/>
    </row>
    <row r="65358" spans="6:6" x14ac:dyDescent="0.2">
      <c r="F65358" s="16"/>
    </row>
    <row r="65359" spans="6:6" x14ac:dyDescent="0.2">
      <c r="F65359" s="16"/>
    </row>
    <row r="65360" spans="6:6" x14ac:dyDescent="0.2">
      <c r="F65360" s="16"/>
    </row>
    <row r="65361" spans="6:6" x14ac:dyDescent="0.2">
      <c r="F65361" s="16"/>
    </row>
    <row r="65362" spans="6:6" x14ac:dyDescent="0.2">
      <c r="F65362" s="16"/>
    </row>
    <row r="65363" spans="6:6" x14ac:dyDescent="0.2">
      <c r="F65363" s="16"/>
    </row>
    <row r="65364" spans="6:6" x14ac:dyDescent="0.2">
      <c r="F65364" s="16"/>
    </row>
    <row r="65365" spans="6:6" x14ac:dyDescent="0.2">
      <c r="F65365" s="16"/>
    </row>
    <row r="65366" spans="6:6" x14ac:dyDescent="0.2">
      <c r="F65366" s="16"/>
    </row>
    <row r="65367" spans="6:6" x14ac:dyDescent="0.2">
      <c r="F65367" s="16"/>
    </row>
    <row r="65368" spans="6:6" x14ac:dyDescent="0.2">
      <c r="F65368" s="16"/>
    </row>
    <row r="65369" spans="6:6" x14ac:dyDescent="0.2">
      <c r="F65369" s="16"/>
    </row>
    <row r="65370" spans="6:6" x14ac:dyDescent="0.2">
      <c r="F65370" s="16"/>
    </row>
    <row r="65371" spans="6:6" x14ac:dyDescent="0.2">
      <c r="F65371" s="16"/>
    </row>
    <row r="65372" spans="6:6" x14ac:dyDescent="0.2">
      <c r="F65372" s="16"/>
    </row>
    <row r="65373" spans="6:6" x14ac:dyDescent="0.2">
      <c r="F65373" s="16"/>
    </row>
    <row r="65374" spans="6:6" x14ac:dyDescent="0.2">
      <c r="F65374" s="16"/>
    </row>
    <row r="65375" spans="6:6" x14ac:dyDescent="0.2">
      <c r="F65375" s="16"/>
    </row>
    <row r="65376" spans="6:6" x14ac:dyDescent="0.2">
      <c r="F65376" s="16"/>
    </row>
    <row r="65377" spans="6:6" x14ac:dyDescent="0.2">
      <c r="F65377" s="16"/>
    </row>
    <row r="65378" spans="6:6" x14ac:dyDescent="0.2">
      <c r="F65378" s="16"/>
    </row>
    <row r="65379" spans="6:6" x14ac:dyDescent="0.2">
      <c r="F65379" s="16"/>
    </row>
    <row r="65380" spans="6:6" x14ac:dyDescent="0.2">
      <c r="F65380" s="16"/>
    </row>
    <row r="65381" spans="6:6" x14ac:dyDescent="0.2">
      <c r="F65381" s="16"/>
    </row>
    <row r="65382" spans="6:6" x14ac:dyDescent="0.2">
      <c r="F65382" s="16"/>
    </row>
    <row r="65383" spans="6:6" x14ac:dyDescent="0.2">
      <c r="F65383" s="16"/>
    </row>
    <row r="65384" spans="6:6" x14ac:dyDescent="0.2">
      <c r="F65384" s="16"/>
    </row>
    <row r="65385" spans="6:6" x14ac:dyDescent="0.2">
      <c r="F65385" s="16"/>
    </row>
    <row r="65386" spans="6:6" x14ac:dyDescent="0.2">
      <c r="F65386" s="16"/>
    </row>
    <row r="65387" spans="6:6" x14ac:dyDescent="0.2">
      <c r="F65387" s="16"/>
    </row>
    <row r="65388" spans="6:6" x14ac:dyDescent="0.2">
      <c r="F65388" s="16"/>
    </row>
    <row r="65389" spans="6:6" x14ac:dyDescent="0.2">
      <c r="F65389" s="16"/>
    </row>
    <row r="65390" spans="6:6" x14ac:dyDescent="0.2">
      <c r="F65390" s="16"/>
    </row>
    <row r="65391" spans="6:6" x14ac:dyDescent="0.2">
      <c r="F65391" s="16"/>
    </row>
    <row r="65392" spans="6:6" x14ac:dyDescent="0.2">
      <c r="F65392" s="16"/>
    </row>
    <row r="65393" spans="6:6" x14ac:dyDescent="0.2">
      <c r="F65393" s="16"/>
    </row>
    <row r="65394" spans="6:6" x14ac:dyDescent="0.2">
      <c r="F65394" s="16"/>
    </row>
    <row r="65395" spans="6:6" x14ac:dyDescent="0.2">
      <c r="F65395" s="16"/>
    </row>
    <row r="65396" spans="6:6" x14ac:dyDescent="0.2">
      <c r="F65396" s="16"/>
    </row>
    <row r="65397" spans="6:6" x14ac:dyDescent="0.2">
      <c r="F65397" s="16"/>
    </row>
    <row r="65398" spans="6:6" x14ac:dyDescent="0.2">
      <c r="F65398" s="16"/>
    </row>
    <row r="65399" spans="6:6" x14ac:dyDescent="0.2">
      <c r="F65399" s="16"/>
    </row>
    <row r="65400" spans="6:6" x14ac:dyDescent="0.2">
      <c r="F65400" s="16"/>
    </row>
    <row r="65401" spans="6:6" x14ac:dyDescent="0.2">
      <c r="F65401" s="16"/>
    </row>
    <row r="65402" spans="6:6" x14ac:dyDescent="0.2">
      <c r="F65402" s="16"/>
    </row>
    <row r="65403" spans="6:6" x14ac:dyDescent="0.2">
      <c r="F65403" s="16"/>
    </row>
    <row r="65404" spans="6:6" x14ac:dyDescent="0.2">
      <c r="F65404" s="16"/>
    </row>
    <row r="65405" spans="6:6" x14ac:dyDescent="0.2">
      <c r="F65405" s="16"/>
    </row>
    <row r="65406" spans="6:6" x14ac:dyDescent="0.2">
      <c r="F65406" s="16"/>
    </row>
    <row r="65407" spans="6:6" x14ac:dyDescent="0.2">
      <c r="F65407" s="16"/>
    </row>
    <row r="65408" spans="6:6" x14ac:dyDescent="0.2">
      <c r="F65408" s="16"/>
    </row>
    <row r="65409" spans="6:6" x14ac:dyDescent="0.2">
      <c r="F65409" s="16"/>
    </row>
    <row r="65410" spans="6:6" x14ac:dyDescent="0.2">
      <c r="F65410" s="16"/>
    </row>
    <row r="65411" spans="6:6" x14ac:dyDescent="0.2">
      <c r="F65411" s="16"/>
    </row>
    <row r="65412" spans="6:6" x14ac:dyDescent="0.2">
      <c r="F65412" s="16"/>
    </row>
    <row r="65413" spans="6:6" x14ac:dyDescent="0.2">
      <c r="F65413" s="16"/>
    </row>
    <row r="65414" spans="6:6" x14ac:dyDescent="0.2">
      <c r="F65414" s="16"/>
    </row>
    <row r="65415" spans="6:6" x14ac:dyDescent="0.2">
      <c r="F65415" s="16"/>
    </row>
    <row r="65416" spans="6:6" x14ac:dyDescent="0.2">
      <c r="F65416" s="16"/>
    </row>
    <row r="65417" spans="6:6" x14ac:dyDescent="0.2">
      <c r="F65417" s="16"/>
    </row>
    <row r="65418" spans="6:6" x14ac:dyDescent="0.2">
      <c r="F65418" s="16"/>
    </row>
    <row r="65419" spans="6:6" x14ac:dyDescent="0.2">
      <c r="F65419" s="16"/>
    </row>
    <row r="65420" spans="6:6" x14ac:dyDescent="0.2">
      <c r="F65420" s="16"/>
    </row>
    <row r="65421" spans="6:6" x14ac:dyDescent="0.2">
      <c r="F65421" s="16"/>
    </row>
    <row r="65422" spans="6:6" x14ac:dyDescent="0.2">
      <c r="F65422" s="16"/>
    </row>
    <row r="65423" spans="6:6" x14ac:dyDescent="0.2">
      <c r="F65423" s="16"/>
    </row>
    <row r="65424" spans="6:6" x14ac:dyDescent="0.2">
      <c r="F65424" s="16"/>
    </row>
    <row r="65425" spans="6:6" x14ac:dyDescent="0.2">
      <c r="F65425" s="16"/>
    </row>
    <row r="65426" spans="6:6" x14ac:dyDescent="0.2">
      <c r="F65426" s="16"/>
    </row>
    <row r="65427" spans="6:6" x14ac:dyDescent="0.2">
      <c r="F65427" s="16"/>
    </row>
    <row r="65428" spans="6:6" x14ac:dyDescent="0.2">
      <c r="F65428" s="16"/>
    </row>
    <row r="65429" spans="6:6" x14ac:dyDescent="0.2">
      <c r="F65429" s="16"/>
    </row>
    <row r="65430" spans="6:6" x14ac:dyDescent="0.2">
      <c r="F65430" s="16"/>
    </row>
    <row r="65431" spans="6:6" x14ac:dyDescent="0.2">
      <c r="F65431" s="16"/>
    </row>
    <row r="65432" spans="6:6" x14ac:dyDescent="0.2">
      <c r="F65432" s="16"/>
    </row>
    <row r="65433" spans="6:6" x14ac:dyDescent="0.2">
      <c r="F65433" s="16"/>
    </row>
    <row r="65434" spans="6:6" x14ac:dyDescent="0.2">
      <c r="F65434" s="16"/>
    </row>
    <row r="65435" spans="6:6" x14ac:dyDescent="0.2">
      <c r="F65435" s="16"/>
    </row>
    <row r="65436" spans="6:6" x14ac:dyDescent="0.2">
      <c r="F65436" s="16"/>
    </row>
    <row r="65437" spans="6:6" x14ac:dyDescent="0.2">
      <c r="F65437" s="16"/>
    </row>
    <row r="65438" spans="6:6" x14ac:dyDescent="0.2">
      <c r="F65438" s="16"/>
    </row>
    <row r="65439" spans="6:6" x14ac:dyDescent="0.2">
      <c r="F65439" s="16"/>
    </row>
    <row r="65440" spans="6:6" x14ac:dyDescent="0.2">
      <c r="F65440" s="16"/>
    </row>
    <row r="65441" spans="6:6" x14ac:dyDescent="0.2">
      <c r="F65441" s="16"/>
    </row>
    <row r="65442" spans="6:6" x14ac:dyDescent="0.2">
      <c r="F65442" s="16"/>
    </row>
    <row r="65443" spans="6:6" x14ac:dyDescent="0.2">
      <c r="F65443" s="16"/>
    </row>
    <row r="65444" spans="6:6" x14ac:dyDescent="0.2">
      <c r="F65444" s="16"/>
    </row>
    <row r="65445" spans="6:6" x14ac:dyDescent="0.2">
      <c r="F65445" s="16"/>
    </row>
    <row r="65446" spans="6:6" x14ac:dyDescent="0.2">
      <c r="F65446" s="16"/>
    </row>
    <row r="65447" spans="6:6" x14ac:dyDescent="0.2">
      <c r="F65447" s="16"/>
    </row>
    <row r="65448" spans="6:6" x14ac:dyDescent="0.2">
      <c r="F65448" s="16"/>
    </row>
    <row r="65449" spans="6:6" x14ac:dyDescent="0.2">
      <c r="F65449" s="16"/>
    </row>
    <row r="65450" spans="6:6" x14ac:dyDescent="0.2">
      <c r="F65450" s="16"/>
    </row>
    <row r="65451" spans="6:6" x14ac:dyDescent="0.2">
      <c r="F65451" s="16"/>
    </row>
    <row r="65452" spans="6:6" x14ac:dyDescent="0.2">
      <c r="F65452" s="16"/>
    </row>
    <row r="65453" spans="6:6" x14ac:dyDescent="0.2">
      <c r="F65453" s="16"/>
    </row>
    <row r="65454" spans="6:6" x14ac:dyDescent="0.2">
      <c r="F65454" s="16"/>
    </row>
    <row r="65455" spans="6:6" x14ac:dyDescent="0.2">
      <c r="F65455" s="16"/>
    </row>
    <row r="65456" spans="6:6" x14ac:dyDescent="0.2">
      <c r="F65456" s="16"/>
    </row>
    <row r="65457" spans="6:6" x14ac:dyDescent="0.2">
      <c r="F65457" s="16"/>
    </row>
    <row r="65458" spans="6:6" x14ac:dyDescent="0.2">
      <c r="F65458" s="16"/>
    </row>
    <row r="65459" spans="6:6" x14ac:dyDescent="0.2">
      <c r="F65459" s="16"/>
    </row>
    <row r="65460" spans="6:6" x14ac:dyDescent="0.2">
      <c r="F65460" s="16"/>
    </row>
    <row r="65461" spans="6:6" x14ac:dyDescent="0.2">
      <c r="F65461" s="16"/>
    </row>
    <row r="65462" spans="6:6" x14ac:dyDescent="0.2">
      <c r="F65462" s="16"/>
    </row>
    <row r="65463" spans="6:6" x14ac:dyDescent="0.2">
      <c r="F65463" s="16"/>
    </row>
    <row r="65464" spans="6:6" x14ac:dyDescent="0.2">
      <c r="F65464" s="16"/>
    </row>
    <row r="65465" spans="6:6" x14ac:dyDescent="0.2">
      <c r="F65465" s="16"/>
    </row>
    <row r="65466" spans="6:6" x14ac:dyDescent="0.2">
      <c r="F65466" s="16"/>
    </row>
    <row r="65467" spans="6:6" x14ac:dyDescent="0.2">
      <c r="F65467" s="16"/>
    </row>
    <row r="65468" spans="6:6" x14ac:dyDescent="0.2">
      <c r="F65468" s="16"/>
    </row>
    <row r="65469" spans="6:6" x14ac:dyDescent="0.2">
      <c r="F65469" s="16"/>
    </row>
    <row r="65470" spans="6:6" x14ac:dyDescent="0.2">
      <c r="F65470" s="16"/>
    </row>
    <row r="65471" spans="6:6" x14ac:dyDescent="0.2">
      <c r="F65471" s="16"/>
    </row>
    <row r="65472" spans="6:6" x14ac:dyDescent="0.2">
      <c r="F65472" s="16"/>
    </row>
    <row r="65473" spans="6:6" x14ac:dyDescent="0.2">
      <c r="F65473" s="16"/>
    </row>
    <row r="65474" spans="6:6" x14ac:dyDescent="0.2">
      <c r="F65474" s="16"/>
    </row>
    <row r="65475" spans="6:6" x14ac:dyDescent="0.2">
      <c r="F65475" s="16"/>
    </row>
    <row r="65476" spans="6:6" x14ac:dyDescent="0.2">
      <c r="F65476" s="16"/>
    </row>
    <row r="65477" spans="6:6" x14ac:dyDescent="0.2">
      <c r="F65477" s="16"/>
    </row>
    <row r="65478" spans="6:6" x14ac:dyDescent="0.2">
      <c r="F65478" s="16"/>
    </row>
    <row r="65479" spans="6:6" x14ac:dyDescent="0.2">
      <c r="F65479" s="16"/>
    </row>
    <row r="65480" spans="6:6" x14ac:dyDescent="0.2">
      <c r="F65480" s="16"/>
    </row>
    <row r="65481" spans="6:6" x14ac:dyDescent="0.2">
      <c r="F65481" s="16"/>
    </row>
    <row r="65482" spans="6:6" x14ac:dyDescent="0.2">
      <c r="F65482" s="16"/>
    </row>
    <row r="65483" spans="6:6" x14ac:dyDescent="0.2">
      <c r="F65483" s="16"/>
    </row>
    <row r="65484" spans="6:6" x14ac:dyDescent="0.2">
      <c r="F65484" s="16"/>
    </row>
    <row r="65485" spans="6:6" x14ac:dyDescent="0.2">
      <c r="F65485" s="16"/>
    </row>
    <row r="65486" spans="6:6" x14ac:dyDescent="0.2">
      <c r="F65486" s="16"/>
    </row>
    <row r="65487" spans="6:6" x14ac:dyDescent="0.2">
      <c r="F65487" s="16"/>
    </row>
    <row r="65488" spans="6:6" x14ac:dyDescent="0.2">
      <c r="F65488" s="16"/>
    </row>
    <row r="65489" spans="6:6" x14ac:dyDescent="0.2">
      <c r="F65489" s="16"/>
    </row>
    <row r="65490" spans="6:6" x14ac:dyDescent="0.2">
      <c r="F65490" s="16"/>
    </row>
    <row r="65491" spans="6:6" x14ac:dyDescent="0.2">
      <c r="F65491" s="16"/>
    </row>
    <row r="65492" spans="6:6" x14ac:dyDescent="0.2">
      <c r="F65492" s="16"/>
    </row>
    <row r="65493" spans="6:6" x14ac:dyDescent="0.2">
      <c r="F65493" s="16"/>
    </row>
    <row r="65494" spans="6:6" x14ac:dyDescent="0.2">
      <c r="F65494" s="16"/>
    </row>
    <row r="65495" spans="6:6" x14ac:dyDescent="0.2">
      <c r="F65495" s="16"/>
    </row>
    <row r="65496" spans="6:6" x14ac:dyDescent="0.2">
      <c r="F65496" s="16"/>
    </row>
    <row r="65497" spans="6:6" x14ac:dyDescent="0.2">
      <c r="F65497" s="16"/>
    </row>
    <row r="65498" spans="6:6" x14ac:dyDescent="0.2">
      <c r="F65498" s="16"/>
    </row>
    <row r="65499" spans="6:6" x14ac:dyDescent="0.2">
      <c r="F65499" s="16"/>
    </row>
    <row r="65500" spans="6:6" x14ac:dyDescent="0.2">
      <c r="F65500" s="16"/>
    </row>
    <row r="65501" spans="6:6" x14ac:dyDescent="0.2">
      <c r="F65501" s="16"/>
    </row>
    <row r="65502" spans="6:6" x14ac:dyDescent="0.2">
      <c r="F65502" s="16"/>
    </row>
    <row r="65503" spans="6:6" x14ac:dyDescent="0.2">
      <c r="F65503" s="16"/>
    </row>
    <row r="65504" spans="6:6" x14ac:dyDescent="0.2">
      <c r="F65504" s="16"/>
    </row>
    <row r="65505" spans="6:6" x14ac:dyDescent="0.2">
      <c r="F65505" s="16"/>
    </row>
    <row r="65506" spans="6:6" x14ac:dyDescent="0.2">
      <c r="F65506" s="16"/>
    </row>
    <row r="65507" spans="6:6" x14ac:dyDescent="0.2">
      <c r="F65507" s="16"/>
    </row>
    <row r="65508" spans="6:6" x14ac:dyDescent="0.2">
      <c r="F65508" s="16"/>
    </row>
    <row r="65509" spans="6:6" x14ac:dyDescent="0.2">
      <c r="F65509" s="16"/>
    </row>
    <row r="65510" spans="6:6" x14ac:dyDescent="0.2">
      <c r="F65510" s="16"/>
    </row>
    <row r="65511" spans="6:6" x14ac:dyDescent="0.2">
      <c r="F65511" s="16"/>
    </row>
    <row r="65512" spans="6:6" x14ac:dyDescent="0.2">
      <c r="F65512" s="16"/>
    </row>
    <row r="65513" spans="6:6" x14ac:dyDescent="0.2">
      <c r="F65513" s="16"/>
    </row>
    <row r="65514" spans="6:6" x14ac:dyDescent="0.2">
      <c r="F65514" s="16"/>
    </row>
    <row r="65515" spans="6:6" x14ac:dyDescent="0.2">
      <c r="F65515" s="16"/>
    </row>
    <row r="65516" spans="6:6" x14ac:dyDescent="0.2">
      <c r="F65516" s="16"/>
    </row>
    <row r="65517" spans="6:6" x14ac:dyDescent="0.2">
      <c r="F65517" s="16"/>
    </row>
    <row r="65518" spans="6:6" x14ac:dyDescent="0.2">
      <c r="F65518" s="16"/>
    </row>
    <row r="65519" spans="6:6" x14ac:dyDescent="0.2">
      <c r="F65519" s="16"/>
    </row>
    <row r="65520" spans="6:6" x14ac:dyDescent="0.2">
      <c r="F65520" s="16"/>
    </row>
    <row r="65521" spans="6:6" x14ac:dyDescent="0.2">
      <c r="F65521" s="16"/>
    </row>
    <row r="65522" spans="6:6" x14ac:dyDescent="0.2">
      <c r="F65522" s="16"/>
    </row>
    <row r="65523" spans="6:6" x14ac:dyDescent="0.2">
      <c r="F65523" s="16"/>
    </row>
    <row r="65524" spans="6:6" x14ac:dyDescent="0.2">
      <c r="F65524" s="16"/>
    </row>
    <row r="65525" spans="6:6" x14ac:dyDescent="0.2">
      <c r="F65525" s="16"/>
    </row>
    <row r="65526" spans="6:6" x14ac:dyDescent="0.2">
      <c r="F65526" s="16"/>
    </row>
    <row r="65527" spans="6:6" x14ac:dyDescent="0.2">
      <c r="F65527" s="16"/>
    </row>
    <row r="65528" spans="6:6" x14ac:dyDescent="0.2">
      <c r="F65528" s="16"/>
    </row>
    <row r="65529" spans="6:6" x14ac:dyDescent="0.2">
      <c r="F65529" s="16"/>
    </row>
    <row r="65530" spans="6:6" x14ac:dyDescent="0.2">
      <c r="F65530" s="16"/>
    </row>
    <row r="65531" spans="6:6" x14ac:dyDescent="0.2">
      <c r="F65531" s="16"/>
    </row>
    <row r="65532" spans="6:6" x14ac:dyDescent="0.2">
      <c r="F65532" s="16"/>
    </row>
    <row r="65533" spans="6:6" x14ac:dyDescent="0.2">
      <c r="F65533" s="16"/>
    </row>
    <row r="65534" spans="6:6" x14ac:dyDescent="0.2">
      <c r="F65534" s="16"/>
    </row>
    <row r="65535" spans="6:6" x14ac:dyDescent="0.2">
      <c r="F65535" s="16"/>
    </row>
    <row r="65536" spans="6:6" x14ac:dyDescent="0.2">
      <c r="F65536" s="16"/>
    </row>
    <row r="65537" spans="6:6" x14ac:dyDescent="0.2">
      <c r="F65537" s="16"/>
    </row>
    <row r="65538" spans="6:6" x14ac:dyDescent="0.2">
      <c r="F65538" s="16"/>
    </row>
    <row r="65539" spans="6:6" x14ac:dyDescent="0.2">
      <c r="F65539" s="16"/>
    </row>
    <row r="65540" spans="6:6" x14ac:dyDescent="0.2">
      <c r="F65540" s="16"/>
    </row>
    <row r="65541" spans="6:6" x14ac:dyDescent="0.2">
      <c r="F65541" s="16"/>
    </row>
    <row r="65542" spans="6:6" x14ac:dyDescent="0.2">
      <c r="F65542" s="16"/>
    </row>
  </sheetData>
  <sheetProtection password="E2C7" sheet="1" objects="1" scenarios="1"/>
  <mergeCells count="14">
    <mergeCell ref="A41:N41"/>
    <mergeCell ref="M42:N42"/>
    <mergeCell ref="A54:N54"/>
    <mergeCell ref="M55:N55"/>
    <mergeCell ref="B57:B64"/>
    <mergeCell ref="D57:D64"/>
    <mergeCell ref="F57:L64"/>
    <mergeCell ref="A1:G1"/>
    <mergeCell ref="A2:F2"/>
    <mergeCell ref="A3:G3"/>
    <mergeCell ref="A5:A6"/>
    <mergeCell ref="B5:B6"/>
    <mergeCell ref="D5:E5"/>
    <mergeCell ref="F5:F6"/>
  </mergeCells>
  <pageMargins left="0.78749999999999998" right="0.78749999999999998" top="0.78749999999999998" bottom="0.78749999999999998" header="0.511811023622047" footer="0.511811023622047"/>
  <pageSetup paperSize="9" scale="92"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116364</TotalTime>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Cover</vt:lpstr>
      <vt:lpstr>Task Time Based Service</vt:lpstr>
      <vt:lpstr>Task Time Based Fees</vt:lpstr>
      <vt:lpstr>Task Time Based Fees_(Per Sqm)</vt:lpstr>
      <vt:lpstr>Cost Based Service Req.</vt:lpstr>
      <vt:lpstr>Cost Based Fee</vt:lpstr>
      <vt:lpstr>Cost Based Fee_Repeat</vt:lpstr>
      <vt:lpstr>Cost Based Fee_(Per Sqm)</vt:lpstr>
      <vt:lpstr>Cost Based Fee_Repeat_(Per Sqm)</vt:lpstr>
      <vt:lpstr>Time Based Service</vt:lpstr>
      <vt:lpstr>Time Based Fee</vt:lpstr>
      <vt:lpstr>Time Based Fee_(Per Sqm)</vt:lpstr>
      <vt:lpstr>Time Based Service - Alternate</vt:lpstr>
      <vt:lpstr>Time Based Fee - Alternate</vt:lpstr>
      <vt:lpstr>Time Based Fee - Alternate_(Per</vt:lpstr>
      <vt:lpstr>Time Based Fee_Repeat - Alt.</vt:lpstr>
      <vt:lpstr>Time Based Fee_Repeat - Alt._(P</vt:lpstr>
      <vt:lpstr>Professional Fees</vt:lpstr>
      <vt:lpstr>Disclaimer</vt:lpstr>
      <vt:lpstr>SACAP Prof.Rate</vt:lpstr>
      <vt:lpstr>Data &amp; Calc Sheet</vt:lpstr>
      <vt:lpstr>'Cost Based Fee'!Print_Area</vt:lpstr>
      <vt:lpstr>'Cost Based Fee_(Per Sqm)'!Print_Area</vt:lpstr>
      <vt:lpstr>'Cost Based Fee_Repeat'!Print_Area</vt:lpstr>
      <vt:lpstr>'Cost Based Fee_Repeat_(Per Sqm)'!Print_Area</vt:lpstr>
      <vt:lpstr>'Task Time Based Fees'!Print_Area</vt:lpstr>
      <vt:lpstr>'Task Time Based Fees_(Per Sqm)'!Print_Area</vt:lpstr>
      <vt:lpstr>'Time Based Fee - Alternate'!Print_Area</vt:lpstr>
      <vt:lpstr>'Time Based Fee - Alternate_(Per'!Print_Area</vt:lpstr>
      <vt:lpstr>'Time Based Fee_Repeat - Alt.'!Print_Area</vt:lpstr>
      <vt:lpstr>'Time Based Fee_Repeat - Alt._(P'!Print_Area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Keuter</dc:creator>
  <dc:description/>
  <cp:lastModifiedBy>M K</cp:lastModifiedBy>
  <cp:revision>841</cp:revision>
  <cp:lastPrinted>2025-11-09T12:40:24Z</cp:lastPrinted>
  <dcterms:created xsi:type="dcterms:W3CDTF">2009-07-05T17:11:32Z</dcterms:created>
  <dcterms:modified xsi:type="dcterms:W3CDTF">2025-12-18T16:12:03Z</dcterms:modified>
  <dc:language>en-ZA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ies>
</file>